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C:\Users\ThinkPad\OneDrive - ACTED\Bureau\somaila\ZONGO-REACH\2023\Decembre\Suivi des marchés\Publié_octobre_novembre\"/>
    </mc:Choice>
  </mc:AlternateContent>
  <xr:revisionPtr revIDLastSave="0" documentId="13_ncr:1_{2663AF1F-A0B4-41B2-BCE4-B5B4DB677EAB}" xr6:coauthVersionLast="47" xr6:coauthVersionMax="47" xr10:uidLastSave="{00000000-0000-0000-0000-000000000000}"/>
  <bookViews>
    <workbookView xWindow="28680" yWindow="-120" windowWidth="29040" windowHeight="15720" tabRatio="601" firstSheet="23" activeTab="30" xr2:uid="{EE4C78AE-A899-46F1-A845-3FE508B4C6F3}"/>
  </bookViews>
  <sheets>
    <sheet name="BNA_nov22" sheetId="12" r:id="rId1"/>
    <sheet name="BNA_dec22" sheetId="13" r:id="rId2"/>
    <sheet name="BNA_jan23" sheetId="16" r:id="rId3"/>
    <sheet name="BNA_fev23" sheetId="19" r:id="rId4"/>
    <sheet name="BNA_mar23" sheetId="21" r:id="rId5"/>
    <sheet name="BNA_avr23" sheetId="22" r:id="rId6"/>
    <sheet name="BNA_mai23" sheetId="23" r:id="rId7"/>
    <sheet name="BNA_juin23" sheetId="38" r:id="rId8"/>
    <sheet name="Feuil2" sheetId="7" state="hidden" r:id="rId9"/>
    <sheet name="BNA_juil23" sheetId="42" r:id="rId10"/>
    <sheet name="BNA_aout23" sheetId="46" r:id="rId11"/>
    <sheet name="BNA_sept23" sheetId="49" r:id="rId12"/>
    <sheet name="BNA_oct23" sheetId="50" r:id="rId13"/>
    <sheet name="Données_nettoyées" sheetId="1" r:id="rId14"/>
    <sheet name="aggregate" sheetId="35" r:id="rId15"/>
    <sheet name="data" sheetId="2" state="hidden" r:id="rId16"/>
    <sheet name="BA_nov23" sheetId="26" r:id="rId17"/>
    <sheet name="BA_INDD" sheetId="27" r:id="rId18"/>
    <sheet name="BA_Appro&amp;Dispo" sheetId="40" r:id="rId19"/>
    <sheet name="BNA_nov23" sheetId="8" r:id="rId20"/>
    <sheet name="BNA_Historique_prix" sheetId="3" r:id="rId21"/>
    <sheet name="BNA_Variations_prix" sheetId="10" r:id="rId22"/>
    <sheet name="BNA_Panier_marché" sheetId="25" r:id="rId23"/>
    <sheet name="BNA_pré_INDD" sheetId="4" r:id="rId24"/>
    <sheet name="BNA_INDD" sheetId="24" r:id="rId25"/>
    <sheet name="Appro&amp;Dispo" sheetId="29" r:id="rId26"/>
    <sheet name="Informations additionnelles" sheetId="37" r:id="rId27"/>
    <sheet name="Excel calc SFM" sheetId="41" state="hidden" r:id="rId28"/>
    <sheet name="Indicateurs SFM" sheetId="43" r:id="rId29"/>
    <sheet name="Calc. SFM_Novembre2023" sheetId="51" r:id="rId30"/>
    <sheet name="SFM_INDD" sheetId="34" r:id="rId31"/>
  </sheets>
  <definedNames>
    <definedName name="_xlnm._FilterDatabase" localSheetId="14" hidden="1">aggregate!$A$15:$BV$274</definedName>
    <definedName name="_xlnm._FilterDatabase" localSheetId="25">'Appro&amp;Dispo'!#REF!</definedName>
    <definedName name="_xlnm._FilterDatabase" localSheetId="17">BA_INDD!$D$7:$F$41</definedName>
    <definedName name="_xlnm._FilterDatabase" localSheetId="24">BNA_INDD!$B$3:$BB$28</definedName>
    <definedName name="_xlnm._FilterDatabase" localSheetId="15" hidden="1">data!$B$3:$F$20</definedName>
    <definedName name="_xlnm._FilterDatabase" localSheetId="13" hidden="1">Données_nettoyées!$A$1:$AUP$1</definedName>
    <definedName name="_xlnm._FilterDatabase" localSheetId="27">'Excel calc SFM'!#REF!</definedName>
    <definedName name="_xlnm._FilterDatabase" localSheetId="8" hidden="1">Feuil2!$A$1:$C$1239</definedName>
    <definedName name="_xlnm._FilterDatabase" localSheetId="26">'Informations additionnelles'!#REF!</definedName>
    <definedName name="_xlnm.Print_Area" localSheetId="18">'BA_Appro&amp;Dispo'!$F$5:$U$39</definedName>
    <definedName name="_xlnm.Print_Area" localSheetId="17">BA_INDD!$C$6:$G$42</definedName>
    <definedName name="_xlnm.Print_Area" localSheetId="16">BA_nov23!$C$7:$AW$42</definedName>
    <definedName name="_xlnm.Print_Area" localSheetId="27">'Excel calc SFM'!$E$6:$Y$65</definedName>
    <definedName name="_xlnm.Print_Area" localSheetId="26">'Informations additionnelles'!$E$6:$Y$47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3" i="51" l="1"/>
  <c r="AH23" i="51"/>
  <c r="AG23" i="51"/>
  <c r="AF23" i="51"/>
  <c r="AE23" i="51"/>
  <c r="AD23" i="51"/>
  <c r="AC23" i="51"/>
  <c r="AB23" i="51"/>
  <c r="AA23" i="51"/>
  <c r="Z23" i="51"/>
  <c r="Y23" i="51"/>
  <c r="X23" i="51"/>
  <c r="W23" i="51"/>
  <c r="V23" i="51"/>
  <c r="U23" i="51"/>
  <c r="T23" i="51"/>
  <c r="AI22" i="51"/>
  <c r="AH22" i="51"/>
  <c r="AG22" i="51"/>
  <c r="AF22" i="51"/>
  <c r="AE22" i="51"/>
  <c r="AD22" i="51"/>
  <c r="AC22" i="51"/>
  <c r="AB22" i="51"/>
  <c r="AA22" i="51"/>
  <c r="Z22" i="51"/>
  <c r="Y22" i="51"/>
  <c r="X22" i="51"/>
  <c r="W22" i="51"/>
  <c r="V22" i="51"/>
  <c r="U22" i="51"/>
  <c r="T22" i="51"/>
  <c r="AI21" i="51"/>
  <c r="AH21" i="51"/>
  <c r="AZ21" i="51" s="1"/>
  <c r="AG21" i="51"/>
  <c r="AY21" i="51" s="1"/>
  <c r="AF21" i="51"/>
  <c r="AX21" i="51" s="1"/>
  <c r="AE21" i="51"/>
  <c r="AW21" i="51" s="1"/>
  <c r="AD21" i="51"/>
  <c r="AC21" i="51"/>
  <c r="AU21" i="51" s="1"/>
  <c r="AB21" i="51"/>
  <c r="AA21" i="51"/>
  <c r="Z21" i="51"/>
  <c r="AR21" i="51" s="1"/>
  <c r="Y21" i="51"/>
  <c r="AQ21" i="51" s="1"/>
  <c r="X21" i="51"/>
  <c r="AP21" i="51" s="1"/>
  <c r="W21" i="51"/>
  <c r="V21" i="51"/>
  <c r="AN21" i="51" s="1"/>
  <c r="U21" i="51"/>
  <c r="T21" i="51"/>
  <c r="AI20" i="51"/>
  <c r="AH20" i="51"/>
  <c r="AG20" i="51"/>
  <c r="AF20" i="51"/>
  <c r="AE20" i="51"/>
  <c r="AD20" i="51"/>
  <c r="AC20" i="51"/>
  <c r="AB20" i="51"/>
  <c r="AA20" i="51"/>
  <c r="Z20" i="51"/>
  <c r="Y20" i="51"/>
  <c r="X20" i="51"/>
  <c r="W20" i="51"/>
  <c r="V20" i="51"/>
  <c r="U20" i="51"/>
  <c r="T20" i="51"/>
  <c r="AI18" i="51"/>
  <c r="AH18" i="51"/>
  <c r="AZ18" i="51" s="1"/>
  <c r="AG18" i="51"/>
  <c r="AY18" i="51" s="1"/>
  <c r="AF18" i="51"/>
  <c r="AX18" i="51" s="1"/>
  <c r="AE18" i="51"/>
  <c r="AD18" i="51"/>
  <c r="AC18" i="51"/>
  <c r="AU18" i="51" s="1"/>
  <c r="AB18" i="51"/>
  <c r="AT18" i="51" s="1"/>
  <c r="AA18" i="51"/>
  <c r="Z18" i="51"/>
  <c r="AR18" i="51" s="1"/>
  <c r="Y18" i="51"/>
  <c r="AQ18" i="51" s="1"/>
  <c r="X18" i="51"/>
  <c r="W18" i="51"/>
  <c r="V18" i="51"/>
  <c r="AN18" i="51" s="1"/>
  <c r="U18" i="51"/>
  <c r="T18" i="51"/>
  <c r="AI17" i="51"/>
  <c r="AH17" i="51"/>
  <c r="AG17" i="51"/>
  <c r="AF17" i="51"/>
  <c r="AE17" i="51"/>
  <c r="AD17" i="51"/>
  <c r="AC17" i="51"/>
  <c r="AB17" i="51"/>
  <c r="AA17" i="51"/>
  <c r="Z17" i="51"/>
  <c r="Y17" i="51"/>
  <c r="X17" i="51"/>
  <c r="W17" i="51"/>
  <c r="V17" i="51"/>
  <c r="U17" i="51"/>
  <c r="T17" i="51"/>
  <c r="AI16" i="51"/>
  <c r="AH16" i="51"/>
  <c r="AG16" i="51"/>
  <c r="AF16" i="51"/>
  <c r="AE16" i="51"/>
  <c r="AD16" i="51"/>
  <c r="AC16" i="51"/>
  <c r="AB16" i="51"/>
  <c r="AA16" i="51"/>
  <c r="Z16" i="51"/>
  <c r="Y16" i="51"/>
  <c r="X16" i="51"/>
  <c r="W16" i="51"/>
  <c r="V16" i="51"/>
  <c r="U16" i="51"/>
  <c r="T16" i="51"/>
  <c r="AI15" i="51"/>
  <c r="AH15" i="51"/>
  <c r="AG15" i="51"/>
  <c r="AF15" i="51"/>
  <c r="AE15" i="51"/>
  <c r="AD15" i="51"/>
  <c r="AC15" i="51"/>
  <c r="AB15" i="51"/>
  <c r="AA15" i="51"/>
  <c r="Z15" i="51"/>
  <c r="Y15" i="51"/>
  <c r="X15" i="51"/>
  <c r="W15" i="51"/>
  <c r="V15" i="51"/>
  <c r="U15" i="51"/>
  <c r="T15" i="51"/>
  <c r="AI14" i="51"/>
  <c r="AH14" i="51"/>
  <c r="AG14" i="51"/>
  <c r="AF14" i="51"/>
  <c r="AE14" i="51"/>
  <c r="AW14" i="51" s="1"/>
  <c r="AD14" i="51"/>
  <c r="AV14" i="51" s="1"/>
  <c r="AC14" i="51"/>
  <c r="AB14" i="51"/>
  <c r="AT14" i="51" s="1"/>
  <c r="AA14" i="51"/>
  <c r="Z14" i="51"/>
  <c r="Y14" i="51"/>
  <c r="X14" i="51"/>
  <c r="AP14" i="51" s="1"/>
  <c r="W14" i="51"/>
  <c r="AO14" i="51" s="1"/>
  <c r="V14" i="51"/>
  <c r="U14" i="51"/>
  <c r="AM14" i="51" s="1"/>
  <c r="T14" i="51"/>
  <c r="AI13" i="51"/>
  <c r="BA13" i="51" s="1"/>
  <c r="AH13" i="51"/>
  <c r="AZ13" i="51" s="1"/>
  <c r="AG13" i="51"/>
  <c r="AY13" i="51" s="1"/>
  <c r="AF13" i="51"/>
  <c r="AX13" i="51" s="1"/>
  <c r="AE13" i="51"/>
  <c r="AW13" i="51" s="1"/>
  <c r="AD13" i="51"/>
  <c r="AV13" i="51" s="1"/>
  <c r="AC13" i="51"/>
  <c r="AU13" i="51" s="1"/>
  <c r="AB13" i="51"/>
  <c r="AT13" i="51" s="1"/>
  <c r="AA13" i="51"/>
  <c r="AS13" i="51" s="1"/>
  <c r="Z13" i="51"/>
  <c r="AR13" i="51" s="1"/>
  <c r="Y13" i="51"/>
  <c r="AQ13" i="51" s="1"/>
  <c r="X13" i="51"/>
  <c r="AP13" i="51" s="1"/>
  <c r="W13" i="51"/>
  <c r="AO13" i="51" s="1"/>
  <c r="V13" i="51"/>
  <c r="AN13" i="51" s="1"/>
  <c r="U13" i="51"/>
  <c r="AM13" i="51" s="1"/>
  <c r="T13" i="51"/>
  <c r="AL13" i="51" s="1"/>
  <c r="AI12" i="51"/>
  <c r="AH12" i="51"/>
  <c r="AG12" i="51"/>
  <c r="AF12" i="51"/>
  <c r="AE12" i="51"/>
  <c r="AD12" i="51"/>
  <c r="AC12" i="51"/>
  <c r="AB12" i="51"/>
  <c r="AA12" i="51"/>
  <c r="Z12" i="51"/>
  <c r="Y12" i="51"/>
  <c r="X12" i="51"/>
  <c r="W12" i="51"/>
  <c r="V12" i="51"/>
  <c r="U12" i="51"/>
  <c r="T12" i="51"/>
  <c r="AI11" i="51"/>
  <c r="AH11" i="51"/>
  <c r="AG11" i="51"/>
  <c r="AF11" i="51"/>
  <c r="AE11" i="51"/>
  <c r="AD11" i="51"/>
  <c r="AC11" i="51"/>
  <c r="AB11" i="51"/>
  <c r="AA11" i="51"/>
  <c r="Z11" i="51"/>
  <c r="Y11" i="51"/>
  <c r="X11" i="51"/>
  <c r="W11" i="51"/>
  <c r="V11" i="51"/>
  <c r="U11" i="51"/>
  <c r="T11" i="51"/>
  <c r="AI7" i="51"/>
  <c r="AH7" i="51"/>
  <c r="AG7" i="51"/>
  <c r="AF7" i="51"/>
  <c r="AX7" i="51" s="1"/>
  <c r="AE7" i="51"/>
  <c r="AW7" i="51" s="1"/>
  <c r="AD7" i="51"/>
  <c r="AC7" i="51"/>
  <c r="AU7" i="51" s="1"/>
  <c r="AB7" i="51"/>
  <c r="AA7" i="51"/>
  <c r="Z7" i="51"/>
  <c r="Y7" i="51"/>
  <c r="AQ7" i="51" s="1"/>
  <c r="X7" i="51"/>
  <c r="AP7" i="51" s="1"/>
  <c r="W7" i="51"/>
  <c r="V7" i="51"/>
  <c r="AN7" i="51" s="1"/>
  <c r="U7" i="51"/>
  <c r="T7" i="51"/>
  <c r="AI5" i="51"/>
  <c r="BA5" i="51" s="1"/>
  <c r="AH5" i="51"/>
  <c r="AZ5" i="51" s="1"/>
  <c r="AG5" i="51"/>
  <c r="AY5" i="51" s="1"/>
  <c r="AF5" i="51"/>
  <c r="AX5" i="51" s="1"/>
  <c r="AE5" i="51"/>
  <c r="AW5" i="51" s="1"/>
  <c r="AD5" i="51"/>
  <c r="AV5" i="51" s="1"/>
  <c r="AC5" i="51"/>
  <c r="AU5" i="51" s="1"/>
  <c r="AB5" i="51"/>
  <c r="AT5" i="51" s="1"/>
  <c r="AA5" i="51"/>
  <c r="AS5" i="51" s="1"/>
  <c r="Z5" i="51"/>
  <c r="AR5" i="51" s="1"/>
  <c r="Y5" i="51"/>
  <c r="AQ5" i="51" s="1"/>
  <c r="X5" i="51"/>
  <c r="AP5" i="51" s="1"/>
  <c r="W5" i="51"/>
  <c r="AO5" i="51" s="1"/>
  <c r="V5" i="51"/>
  <c r="AN5" i="51" s="1"/>
  <c r="U5" i="51"/>
  <c r="AM5" i="51" s="1"/>
  <c r="T5" i="51"/>
  <c r="AL5" i="51" s="1"/>
  <c r="Y13" i="37"/>
  <c r="Y12" i="37"/>
  <c r="Y11" i="37"/>
  <c r="Y10" i="37"/>
  <c r="Y25" i="37"/>
  <c r="Y20" i="37"/>
  <c r="Y27" i="37"/>
  <c r="Y26" i="37"/>
  <c r="Y24" i="37"/>
  <c r="Y23" i="37"/>
  <c r="Y22" i="37"/>
  <c r="Y21" i="37"/>
  <c r="Y103" i="29"/>
  <c r="Y102" i="29"/>
  <c r="Y101" i="29"/>
  <c r="Y100" i="29"/>
  <c r="Y97" i="29"/>
  <c r="Y99" i="29"/>
  <c r="Y98" i="29"/>
  <c r="Y96" i="29"/>
  <c r="Y95" i="29"/>
  <c r="Y39" i="37"/>
  <c r="Y43" i="37"/>
  <c r="Y42" i="37"/>
  <c r="Y41" i="37"/>
  <c r="Y40" i="37"/>
  <c r="Y38" i="37"/>
  <c r="AV7" i="51" l="1"/>
  <c r="AO7" i="51"/>
  <c r="AY14" i="51"/>
  <c r="AR14" i="51"/>
  <c r="AS14" i="51"/>
  <c r="BA14" i="51"/>
  <c r="AZ7" i="51"/>
  <c r="AL14" i="51"/>
  <c r="AS18" i="51"/>
  <c r="BA18" i="51"/>
  <c r="AM18" i="51"/>
  <c r="AL18" i="51"/>
  <c r="AO18" i="51"/>
  <c r="AV18" i="51"/>
  <c r="AZ14" i="51"/>
  <c r="AP18" i="51"/>
  <c r="BG5" i="51" s="1"/>
  <c r="AW18" i="51"/>
  <c r="BN5" i="51" s="1"/>
  <c r="AO21" i="51"/>
  <c r="AV21" i="51"/>
  <c r="AL7" i="51"/>
  <c r="AM7" i="51"/>
  <c r="AT7" i="51"/>
  <c r="AQ14" i="51"/>
  <c r="BH5" i="51" s="1"/>
  <c r="AX14" i="51"/>
  <c r="BO5" i="51" s="1"/>
  <c r="AS7" i="51"/>
  <c r="AL21" i="51"/>
  <c r="AS21" i="51"/>
  <c r="BA21" i="51"/>
  <c r="BA7" i="51"/>
  <c r="BR5" i="51" s="1"/>
  <c r="AR7" i="51"/>
  <c r="BI5" i="51" s="1"/>
  <c r="AY7" i="51"/>
  <c r="AN14" i="51"/>
  <c r="BE5" i="51" s="1"/>
  <c r="AU14" i="51"/>
  <c r="BL5" i="51" s="1"/>
  <c r="AM21" i="51"/>
  <c r="AT21" i="51"/>
  <c r="BP5" i="51"/>
  <c r="BM5" i="51" l="1"/>
  <c r="BQ5" i="51"/>
  <c r="BC5" i="51"/>
  <c r="BK5" i="51"/>
  <c r="BJ5" i="51"/>
  <c r="BF5" i="51"/>
  <c r="BD5" i="51"/>
  <c r="D117" i="8" l="1"/>
  <c r="AE117" i="8" s="1" a="1"/>
  <c r="AE117" i="8" s="1"/>
  <c r="D111" i="8"/>
  <c r="D105" i="8"/>
  <c r="D99" i="8"/>
  <c r="D93" i="8"/>
  <c r="D87" i="8"/>
  <c r="D81" i="8"/>
  <c r="D75" i="8"/>
  <c r="D69" i="8"/>
  <c r="D63" i="8"/>
  <c r="D57" i="8"/>
  <c r="D51" i="8"/>
  <c r="D45" i="8"/>
  <c r="D39" i="8"/>
  <c r="D33" i="8"/>
  <c r="D27" i="8"/>
  <c r="D21" i="8"/>
  <c r="D15" i="8"/>
  <c r="D9" i="8"/>
  <c r="S105" i="8" a="1"/>
  <c r="W105" i="8" a="1"/>
  <c r="J105" i="8" a="1"/>
  <c r="I105" i="8" a="1"/>
  <c r="G105" i="8" a="1"/>
  <c r="AA105" i="8" a="1"/>
  <c r="AG105" i="8" a="1"/>
  <c r="M105" i="8" a="1"/>
  <c r="Y105" i="8" a="1"/>
  <c r="AF105" i="8" a="1"/>
  <c r="AC105" i="8" a="1"/>
  <c r="Q105" i="8" a="1"/>
  <c r="R105" i="8" a="1"/>
  <c r="E105" i="8" a="1"/>
  <c r="O105" i="8" a="1"/>
  <c r="N105" i="8" a="1"/>
  <c r="AE105" i="8" a="1"/>
  <c r="K105" i="8" a="1"/>
  <c r="F105" i="8" a="1"/>
  <c r="Z105" i="8" a="1"/>
  <c r="AD105" i="8" a="1"/>
  <c r="V105" i="8" a="1"/>
  <c r="U105" i="8" a="1"/>
  <c r="AE33" i="8" a="1"/>
  <c r="L63" i="8" a="1"/>
  <c r="O63" i="8" a="1"/>
  <c r="R75" i="8" a="1"/>
  <c r="U75" i="8" a="1"/>
  <c r="AE57" i="8" a="1"/>
  <c r="P63" i="8" a="1"/>
  <c r="Y87" i="8" a="1"/>
  <c r="Y27" i="8" a="1"/>
  <c r="O75" i="8" a="1"/>
  <c r="AF63" i="8" a="1"/>
  <c r="K33" i="8" a="1"/>
  <c r="AC21" i="8" a="1"/>
  <c r="AA45" i="8" a="1"/>
  <c r="S21" i="8" a="1"/>
  <c r="AG75" i="8" a="1"/>
  <c r="E75" i="8" a="1"/>
  <c r="V75" i="8" a="1"/>
  <c r="K111" i="8" a="1"/>
  <c r="M75" i="8" a="1"/>
  <c r="N57" i="8" a="1"/>
  <c r="E93" i="8" a="1"/>
  <c r="Q21" i="8" a="1"/>
  <c r="AG57" i="8" a="1"/>
  <c r="R57" i="8" a="1"/>
  <c r="AD111" i="8" a="1"/>
  <c r="R33" i="8" a="1"/>
  <c r="W63" i="8" a="1"/>
  <c r="U87" i="8" a="1"/>
  <c r="Q57" i="8" a="1"/>
  <c r="AD87" i="8" a="1"/>
  <c r="AG111" i="8" a="1"/>
  <c r="AA63" i="8" a="1"/>
  <c r="X87" i="8" a="1"/>
  <c r="AA75" i="8" a="1"/>
  <c r="N99" i="8" a="1"/>
  <c r="AD63" i="8" a="1"/>
  <c r="H93" i="8" a="1"/>
  <c r="G45" i="8" a="1"/>
  <c r="I57" i="8" a="1"/>
  <c r="W93" i="8" a="1"/>
  <c r="R9" i="8" a="1"/>
  <c r="AF57" i="8" a="1"/>
  <c r="H21" i="8" a="1"/>
  <c r="AC57" i="8" a="1"/>
  <c r="T45" i="8" a="1"/>
  <c r="X33" i="8" a="1"/>
  <c r="O111" i="8" a="1"/>
  <c r="R81" i="8" a="1"/>
  <c r="Z33" i="8" a="1"/>
  <c r="F57" i="8" a="1"/>
  <c r="AD69" i="8" a="1"/>
  <c r="AC63" i="8" a="1"/>
  <c r="Z87" i="8" a="1"/>
  <c r="AB21" i="8" a="1"/>
  <c r="W111" i="8" a="1"/>
  <c r="W87" i="8" a="1"/>
  <c r="E63" i="8" a="1"/>
  <c r="AE111" i="8" a="1"/>
  <c r="Z63" i="8" a="1"/>
  <c r="K87" i="8" a="1"/>
  <c r="AA39" i="8" a="1"/>
  <c r="AF21" i="8" a="1"/>
  <c r="I39" i="8" a="1"/>
  <c r="H45" i="8" a="1"/>
  <c r="W39" i="8" a="1"/>
  <c r="AE93" i="8" a="1"/>
  <c r="W99" i="8" a="1"/>
  <c r="G111" i="8" a="1"/>
  <c r="AE75" i="8" a="1"/>
  <c r="N87" i="8" a="1"/>
  <c r="Z9" i="8" a="1"/>
  <c r="R111" i="8" a="1"/>
  <c r="AG39" i="8" a="1"/>
  <c r="F33" i="8" a="1"/>
  <c r="G75" i="8" a="1"/>
  <c r="N93" i="8" a="1"/>
  <c r="AD57" i="8" a="1"/>
  <c r="AC93" i="8" a="1"/>
  <c r="O57" i="8" a="1"/>
  <c r="Y57" i="8" a="1"/>
  <c r="V57" i="8" a="1"/>
  <c r="AC87" i="8" a="1"/>
  <c r="F111" i="8" a="1"/>
  <c r="G21" i="8" a="1"/>
  <c r="K39" i="8" a="1"/>
  <c r="I87" i="8" a="1"/>
  <c r="U63" i="8" a="1"/>
  <c r="H99" i="8" a="1"/>
  <c r="Z57" i="8" a="1"/>
  <c r="P39" i="8" a="1"/>
  <c r="G9" i="8" a="1"/>
  <c r="Y99" i="8" a="1"/>
  <c r="AB33" i="8" a="1"/>
  <c r="AC99" i="8" a="1"/>
  <c r="G99" i="8" a="1"/>
  <c r="AD15" i="8" a="1"/>
  <c r="L99" i="8" a="1"/>
  <c r="E87" i="8" a="1"/>
  <c r="R87" i="8" a="1"/>
  <c r="AE9" i="8" a="1"/>
  <c r="Z93" i="8" a="1"/>
  <c r="AA111" i="8" a="1"/>
  <c r="P21" i="8" a="1"/>
  <c r="K45" i="8" a="1"/>
  <c r="AC75" i="8" a="1"/>
  <c r="J81" i="8" a="1"/>
  <c r="X9" i="8" a="1"/>
  <c r="N63" i="8" a="1"/>
  <c r="S93" i="8" a="1"/>
  <c r="AD99" i="8" a="1"/>
  <c r="J75" i="8" a="1"/>
  <c r="M87" i="8" a="1"/>
  <c r="AE51" i="8" a="1"/>
  <c r="R99" i="8" a="1"/>
  <c r="L33" i="8" a="1"/>
  <c r="S111" i="8" a="1"/>
  <c r="G33" i="8" a="1"/>
  <c r="E57" i="8" a="1"/>
  <c r="U57" i="8" a="1"/>
  <c r="I21" i="8" a="1"/>
  <c r="AA57" i="8" a="1"/>
  <c r="O39" i="8" a="1"/>
  <c r="AC39" i="8" a="1"/>
  <c r="P33" i="8" a="1"/>
  <c r="S45" i="8" a="1"/>
  <c r="K21" i="8" a="1"/>
  <c r="L21" i="8" a="1"/>
  <c r="AB39" i="8" a="1"/>
  <c r="U21" i="8" a="1"/>
  <c r="AF45" i="8" a="1"/>
  <c r="J57" i="8" a="1"/>
  <c r="Q63" i="8" a="1"/>
  <c r="Y93" i="8" a="1"/>
  <c r="O99" i="8" a="1"/>
  <c r="L9" i="8" a="1"/>
  <c r="S99" i="8" a="1"/>
  <c r="AE21" i="8" a="1"/>
  <c r="O93" i="8" a="1"/>
  <c r="F87" i="8" a="1"/>
  <c r="G63" i="8" a="1"/>
  <c r="G57" i="8" a="1"/>
  <c r="W75" i="8" a="1"/>
  <c r="J111" i="8" a="1"/>
  <c r="H87" i="8" a="1"/>
  <c r="AB45" i="8" a="1"/>
  <c r="F63" i="8" a="1"/>
  <c r="S33" i="8" a="1"/>
  <c r="L87" i="8" a="1"/>
  <c r="V111" i="8" a="1"/>
  <c r="G87" i="8" a="1"/>
  <c r="Z75" i="8" a="1"/>
  <c r="AE87" i="8" a="1"/>
  <c r="E21" i="8" a="1"/>
  <c r="F99" i="8" a="1"/>
  <c r="T21" i="8" a="1"/>
  <c r="H33" i="8" a="1"/>
  <c r="Q75" i="8" a="1"/>
  <c r="K57" i="8" a="1"/>
  <c r="AA81" i="8" a="1"/>
  <c r="AE45" i="8" a="1"/>
  <c r="AD75" i="8" a="1"/>
  <c r="N111" i="8" a="1"/>
  <c r="S57" i="8" a="1"/>
  <c r="O45" i="8" a="1"/>
  <c r="Y21" i="8" a="1"/>
  <c r="Q39" i="8" a="1"/>
  <c r="W21" i="8" a="1"/>
  <c r="Q99" i="8" a="1"/>
  <c r="P87" i="8" a="1"/>
  <c r="X63" i="8" a="1"/>
  <c r="M57" i="8" a="1"/>
  <c r="Z111" i="8" a="1"/>
  <c r="G78" i="3"/>
  <c r="J99" i="8" a="1"/>
  <c r="W57" i="8" a="1"/>
  <c r="AD33" i="8" a="1"/>
  <c r="K75" i="8" a="1"/>
  <c r="F75" i="8" a="1"/>
  <c r="Z117" i="8" l="1" a="1"/>
  <c r="Z117" i="8" s="1"/>
  <c r="Z118" i="8" s="1" a="1"/>
  <c r="Z118" i="8" s="1"/>
  <c r="AE51" i="8"/>
  <c r="AE53" i="8" s="1" a="1"/>
  <c r="AE53" i="8" s="1"/>
  <c r="Y27" i="8"/>
  <c r="AD117" i="8" a="1"/>
  <c r="AD117" i="8" s="1"/>
  <c r="AD118" i="8" s="1" a="1"/>
  <c r="AD118" i="8" s="1"/>
  <c r="V117" i="8" a="1"/>
  <c r="V117" i="8" s="1"/>
  <c r="V119" i="8" s="1" a="1"/>
  <c r="V119" i="8" s="1"/>
  <c r="F117" i="8" a="1"/>
  <c r="F117" i="8" s="1"/>
  <c r="F118" i="8" s="1" a="1"/>
  <c r="F118" i="8" s="1"/>
  <c r="J117" i="8" a="1"/>
  <c r="J117" i="8" s="1"/>
  <c r="J118" i="8" s="1" a="1"/>
  <c r="J118" i="8" s="1"/>
  <c r="N117" i="8" a="1"/>
  <c r="N117" i="8" s="1"/>
  <c r="N118" i="8" s="1" a="1"/>
  <c r="N118" i="8" s="1"/>
  <c r="R117" i="8" a="1"/>
  <c r="R117" i="8" s="1"/>
  <c r="R118" i="8" s="1" a="1"/>
  <c r="R118" i="8" s="1"/>
  <c r="Z9" i="8"/>
  <c r="AD15" i="8"/>
  <c r="Q39" i="8"/>
  <c r="R9" i="8"/>
  <c r="T45" i="8"/>
  <c r="H21" i="8"/>
  <c r="F33" i="8"/>
  <c r="K39" i="8"/>
  <c r="AB39" i="8"/>
  <c r="AB45" i="8"/>
  <c r="AE9" i="8"/>
  <c r="U21" i="8"/>
  <c r="AB21" i="8"/>
  <c r="O39" i="8"/>
  <c r="AC39" i="8"/>
  <c r="G45" i="8"/>
  <c r="L9" i="8"/>
  <c r="P39" i="8"/>
  <c r="AG39" i="8"/>
  <c r="H45" i="8"/>
  <c r="AE45" i="8"/>
  <c r="G21" i="8"/>
  <c r="AA39" i="8"/>
  <c r="AC21" i="8"/>
  <c r="K21" i="8"/>
  <c r="W21" i="8"/>
  <c r="K33" i="8"/>
  <c r="Z33" i="8"/>
  <c r="X9" i="8"/>
  <c r="T21" i="8"/>
  <c r="P21" i="8"/>
  <c r="E21" i="8"/>
  <c r="Q21" i="8"/>
  <c r="AE21" i="8"/>
  <c r="G9" i="8"/>
  <c r="I21" i="8"/>
  <c r="L21" i="8"/>
  <c r="AF21" i="8"/>
  <c r="AD33" i="8"/>
  <c r="S21" i="8"/>
  <c r="P33" i="8"/>
  <c r="AE33" i="8"/>
  <c r="I39" i="8"/>
  <c r="W39" i="8"/>
  <c r="S45" i="8"/>
  <c r="J57" i="8"/>
  <c r="V57" i="8"/>
  <c r="E63" i="8"/>
  <c r="K57" i="8"/>
  <c r="AF45" i="8"/>
  <c r="M57" i="8"/>
  <c r="Z57" i="8"/>
  <c r="O45" i="8"/>
  <c r="AA75" i="8"/>
  <c r="AA45" i="8"/>
  <c r="AF57" i="8"/>
  <c r="N63" i="8"/>
  <c r="AD69" i="8"/>
  <c r="O63" i="8"/>
  <c r="G33" i="8"/>
  <c r="L33" i="8"/>
  <c r="AB33" i="8"/>
  <c r="Q57" i="8"/>
  <c r="AG57" i="8"/>
  <c r="Y21" i="8"/>
  <c r="R33" i="8"/>
  <c r="K45" i="8"/>
  <c r="S57" i="8"/>
  <c r="X63" i="8"/>
  <c r="H33" i="8"/>
  <c r="S33" i="8"/>
  <c r="X33" i="8"/>
  <c r="AA63" i="8"/>
  <c r="R81" i="8"/>
  <c r="F63" i="8"/>
  <c r="P63" i="8"/>
  <c r="AE57" i="8"/>
  <c r="G63" i="8"/>
  <c r="J81" i="8"/>
  <c r="H93" i="8"/>
  <c r="Y57" i="8"/>
  <c r="W63" i="8"/>
  <c r="AA81" i="8"/>
  <c r="F75" i="8"/>
  <c r="F87" i="8"/>
  <c r="AF63" i="8"/>
  <c r="F57" i="8"/>
  <c r="O57" i="8"/>
  <c r="AC57" i="8"/>
  <c r="M75" i="8"/>
  <c r="U75" i="8"/>
  <c r="X87" i="8"/>
  <c r="AC63" i="8"/>
  <c r="G75" i="8"/>
  <c r="O75" i="8"/>
  <c r="V75" i="8"/>
  <c r="K87" i="8"/>
  <c r="Y87" i="8"/>
  <c r="G57" i="8"/>
  <c r="U57" i="8"/>
  <c r="AD57" i="8"/>
  <c r="AC75" i="8"/>
  <c r="L87" i="8"/>
  <c r="Z87" i="8"/>
  <c r="U63" i="8"/>
  <c r="AD63" i="8"/>
  <c r="J75" i="8"/>
  <c r="W75" i="8"/>
  <c r="AE75" i="8"/>
  <c r="M87" i="8"/>
  <c r="H99" i="8"/>
  <c r="L63" i="8"/>
  <c r="Q63" i="8"/>
  <c r="Z63" i="8"/>
  <c r="AD75" i="8"/>
  <c r="Q75" i="8"/>
  <c r="Z93" i="8"/>
  <c r="I57" i="8"/>
  <c r="R57" i="8"/>
  <c r="AA57" i="8"/>
  <c r="K75" i="8"/>
  <c r="R75" i="8"/>
  <c r="Z75" i="8"/>
  <c r="R87" i="8"/>
  <c r="E57" i="8"/>
  <c r="N57" i="8"/>
  <c r="W57" i="8"/>
  <c r="E75" i="8"/>
  <c r="AG75" i="8"/>
  <c r="E87" i="8"/>
  <c r="G87" i="8"/>
  <c r="U87" i="8"/>
  <c r="Y93" i="8"/>
  <c r="J99" i="8"/>
  <c r="N87" i="8"/>
  <c r="AC87" i="8"/>
  <c r="H87" i="8"/>
  <c r="S93" i="8"/>
  <c r="Q99" i="8"/>
  <c r="I87" i="8"/>
  <c r="P87" i="8"/>
  <c r="W87" i="8"/>
  <c r="AD87" i="8"/>
  <c r="AE87" i="8"/>
  <c r="E93" i="8"/>
  <c r="AC93" i="8"/>
  <c r="AC99" i="8"/>
  <c r="N93" i="8"/>
  <c r="F99" i="8"/>
  <c r="F105" i="8"/>
  <c r="O93" i="8"/>
  <c r="W93" i="8"/>
  <c r="AE93" i="8"/>
  <c r="G99" i="8"/>
  <c r="N99" i="8"/>
  <c r="G105" i="8"/>
  <c r="O99" i="8"/>
  <c r="W99" i="8"/>
  <c r="Z105" i="8"/>
  <c r="Y99" i="8"/>
  <c r="AG105" i="8"/>
  <c r="AD99" i="8"/>
  <c r="R99" i="8"/>
  <c r="S99" i="8"/>
  <c r="L99" i="8"/>
  <c r="Z111" i="8"/>
  <c r="K105" i="8"/>
  <c r="N105" i="8"/>
  <c r="AF105" i="8"/>
  <c r="AG111" i="8"/>
  <c r="O111" i="8"/>
  <c r="I105" i="8"/>
  <c r="U105" i="8"/>
  <c r="F111" i="8"/>
  <c r="AA111" i="8"/>
  <c r="O105" i="8"/>
  <c r="AA105" i="8"/>
  <c r="G111" i="8"/>
  <c r="R111" i="8"/>
  <c r="J105" i="8"/>
  <c r="V105" i="8"/>
  <c r="S111" i="8"/>
  <c r="AD111" i="8"/>
  <c r="E105" i="8"/>
  <c r="Q105" i="8"/>
  <c r="AC105" i="8"/>
  <c r="J111" i="8"/>
  <c r="W105" i="8"/>
  <c r="AD105" i="8"/>
  <c r="K111" i="8"/>
  <c r="V111" i="8"/>
  <c r="R105" i="8"/>
  <c r="Y105" i="8"/>
  <c r="W111" i="8"/>
  <c r="M105" i="8"/>
  <c r="S105" i="8"/>
  <c r="N111" i="8"/>
  <c r="AE111" i="8"/>
  <c r="AE105" i="8"/>
  <c r="AE119" i="8" a="1"/>
  <c r="AE119" i="8" s="1"/>
  <c r="AE118" i="8" a="1"/>
  <c r="AE118" i="8" s="1"/>
  <c r="H117" i="8" a="1"/>
  <c r="H117" i="8" s="1"/>
  <c r="L117" i="8" a="1"/>
  <c r="L117" i="8" s="1"/>
  <c r="P117" i="8" a="1"/>
  <c r="P117" i="8" s="1"/>
  <c r="T117" i="8" a="1"/>
  <c r="T117" i="8" s="1"/>
  <c r="X117" i="8" a="1"/>
  <c r="X117" i="8" s="1"/>
  <c r="AB117" i="8" a="1"/>
  <c r="AB117" i="8" s="1"/>
  <c r="AF117" i="8" a="1"/>
  <c r="AF117" i="8" s="1"/>
  <c r="E117" i="8" a="1"/>
  <c r="E117" i="8" s="1"/>
  <c r="I117" i="8" a="1"/>
  <c r="I117" i="8" s="1"/>
  <c r="M117" i="8" a="1"/>
  <c r="M117" i="8" s="1"/>
  <c r="Q117" i="8" a="1"/>
  <c r="Q117" i="8" s="1"/>
  <c r="U117" i="8" a="1"/>
  <c r="U117" i="8" s="1"/>
  <c r="Y117" i="8" a="1"/>
  <c r="Y117" i="8" s="1"/>
  <c r="AC117" i="8" a="1"/>
  <c r="AC117" i="8" s="1"/>
  <c r="AG117" i="8" a="1"/>
  <c r="AG117" i="8" s="1"/>
  <c r="G117" i="8" a="1"/>
  <c r="G117" i="8" s="1"/>
  <c r="K117" i="8" a="1"/>
  <c r="K117" i="8" s="1"/>
  <c r="O117" i="8" a="1"/>
  <c r="O117" i="8" s="1"/>
  <c r="S117" i="8" a="1"/>
  <c r="S117" i="8" s="1"/>
  <c r="W117" i="8" a="1"/>
  <c r="W117" i="8" s="1"/>
  <c r="AA117" i="8" a="1"/>
  <c r="AA117" i="8" s="1"/>
  <c r="T105" i="8" a="1"/>
  <c r="H105" i="8" a="1"/>
  <c r="AB105" i="8" a="1"/>
  <c r="P105" i="8" a="1"/>
  <c r="L105" i="8" a="1"/>
  <c r="X105" i="8" a="1"/>
  <c r="H75" i="8" a="1"/>
  <c r="AG15" i="8" a="1"/>
  <c r="K99" i="8" a="1"/>
  <c r="AF87" i="8" a="1"/>
  <c r="M27" i="8" a="1"/>
  <c r="Z15" i="8" a="1"/>
  <c r="I63" i="8" a="1"/>
  <c r="U69" i="8" a="1"/>
  <c r="Y75" i="8" a="1"/>
  <c r="N33" i="8" a="1"/>
  <c r="J33" i="8" a="1"/>
  <c r="Y69" i="8" a="1"/>
  <c r="M15" i="8" a="1"/>
  <c r="H69" i="8" a="1"/>
  <c r="M69" i="8" a="1"/>
  <c r="AC81" i="8" a="1"/>
  <c r="K63" i="8" a="1"/>
  <c r="E9" i="8" a="1"/>
  <c r="AB81" i="8" a="1"/>
  <c r="Y63" i="8" a="1"/>
  <c r="AE99" i="8" a="1"/>
  <c r="AE39" i="8" a="1"/>
  <c r="AC33" i="8" a="1"/>
  <c r="X45" i="8" a="1"/>
  <c r="L39" i="8" a="1"/>
  <c r="Y33" i="8" a="1"/>
  <c r="L81" i="8" a="1"/>
  <c r="R15" i="8" a="1"/>
  <c r="G81" i="8" a="1"/>
  <c r="V51" i="8" a="1"/>
  <c r="K27" i="8" a="1"/>
  <c r="M45" i="8" a="1"/>
  <c r="AD21" i="8" a="1"/>
  <c r="R45" i="8" a="1"/>
  <c r="V21" i="8" a="1"/>
  <c r="AF9" i="8" a="1"/>
  <c r="O81" i="8" a="1"/>
  <c r="X69" i="8" a="1"/>
  <c r="N9" i="8" a="1"/>
  <c r="N15" i="8" a="1"/>
  <c r="AC9" i="8" a="1"/>
  <c r="F27" i="8" a="1"/>
  <c r="G39" i="8" a="1"/>
  <c r="AG87" i="8" a="1"/>
  <c r="S27" i="8" a="1"/>
  <c r="AE27" i="8" a="1"/>
  <c r="V63" i="8" a="1"/>
  <c r="L111" i="8" a="1"/>
  <c r="AA51" i="8" a="1"/>
  <c r="S81" i="8" a="1"/>
  <c r="AG9" i="8" a="1"/>
  <c r="N81" i="8" a="1"/>
  <c r="AA9" i="8" a="1"/>
  <c r="AC51" i="8" a="1"/>
  <c r="P75" i="8" a="1"/>
  <c r="AG69" i="8" a="1"/>
  <c r="AB75" i="8" a="1"/>
  <c r="I27" i="8" a="1"/>
  <c r="Q9" i="8" a="1"/>
  <c r="AF33" i="8" a="1"/>
  <c r="AC45" i="8" a="1"/>
  <c r="K15" i="8" a="1"/>
  <c r="Z21" i="8" a="1"/>
  <c r="V15" i="8" a="1"/>
  <c r="I69" i="8" a="1"/>
  <c r="T15" i="8" a="1"/>
  <c r="AC69" i="8" a="1"/>
  <c r="P93" i="8" a="1"/>
  <c r="AA15" i="8" a="1"/>
  <c r="W81" i="8" a="1"/>
  <c r="U33" i="8" a="1"/>
  <c r="T9" i="8" a="1"/>
  <c r="T57" i="8" a="1"/>
  <c r="Q15" i="8" a="1"/>
  <c r="J9" i="8" a="1"/>
  <c r="G93" i="8" a="1"/>
  <c r="X27" i="8" a="1"/>
  <c r="AB15" i="8" a="1"/>
  <c r="E39" i="8" a="1"/>
  <c r="T75" i="8" a="1"/>
  <c r="I93" i="8" a="1"/>
  <c r="P111" i="8" a="1"/>
  <c r="V87" i="8" a="1"/>
  <c r="N27" i="8" a="1"/>
  <c r="H15" i="8" a="1"/>
  <c r="X21" i="8" a="1"/>
  <c r="AD45" i="8" a="1"/>
  <c r="Q27" i="8" a="1"/>
  <c r="P81" i="8" a="1"/>
  <c r="AB57" i="8" a="1"/>
  <c r="F39" i="8" a="1"/>
  <c r="AG99" i="8" a="1"/>
  <c r="Q45" i="8" a="1"/>
  <c r="Q33" i="8" a="1"/>
  <c r="AG93" i="8" a="1"/>
  <c r="M111" i="8" a="1"/>
  <c r="Y81" i="8" a="1"/>
  <c r="AF93" i="8" a="1"/>
  <c r="N21" i="8" a="1"/>
  <c r="Z27" i="8" a="1"/>
  <c r="U111" i="8" a="1"/>
  <c r="F45" i="8" a="1"/>
  <c r="I99" i="8" a="1"/>
  <c r="E33" i="8" a="1"/>
  <c r="P99" i="8" a="1"/>
  <c r="O9" i="8" a="1"/>
  <c r="K81" i="8" a="1"/>
  <c r="K9" i="8" a="1"/>
  <c r="S75" i="8" a="1"/>
  <c r="E51" i="8" a="1"/>
  <c r="AB51" i="8" a="1"/>
  <c r="G15" i="8" a="1"/>
  <c r="P27" i="8" a="1"/>
  <c r="AD27" i="8" a="1"/>
  <c r="V81" i="8" a="1"/>
  <c r="O27" i="8" a="1"/>
  <c r="R27" i="8" a="1"/>
  <c r="L45" i="8" a="1"/>
  <c r="AB27" i="8" a="1"/>
  <c r="AB63" i="8" a="1"/>
  <c r="J63" i="8" a="1"/>
  <c r="AG33" i="8" a="1"/>
  <c r="AD93" i="8" a="1"/>
  <c r="S63" i="8" a="1"/>
  <c r="AA93" i="8" a="1"/>
  <c r="AB69" i="8" a="1"/>
  <c r="P15" i="8" a="1"/>
  <c r="I111" i="8" a="1"/>
  <c r="AB87" i="8" a="1"/>
  <c r="G27" i="8" a="1"/>
  <c r="U81" i="8" a="1"/>
  <c r="R21" i="8" a="1"/>
  <c r="AA87" i="8" a="1"/>
  <c r="M81" i="8" a="1"/>
  <c r="AE69" i="8" a="1"/>
  <c r="AD81" i="8" a="1"/>
  <c r="X99" i="8" a="1"/>
  <c r="AD51" i="8" a="1"/>
  <c r="X81" i="8" a="1"/>
  <c r="M21" i="8" a="1"/>
  <c r="V69" i="8" a="1"/>
  <c r="AF27" i="8" a="1"/>
  <c r="AC111" i="8" a="1"/>
  <c r="T81" i="8" a="1"/>
  <c r="L57" i="8" a="1"/>
  <c r="Z39" i="8" a="1"/>
  <c r="W51" i="8" a="1"/>
  <c r="M51" i="8" a="1"/>
  <c r="E99" i="8" a="1"/>
  <c r="T51" i="8" a="1"/>
  <c r="Y39" i="8" a="1"/>
  <c r="E27" i="8" a="1"/>
  <c r="H27" i="8" a="1"/>
  <c r="G69" i="8" a="1"/>
  <c r="J93" i="8" a="1"/>
  <c r="T69" i="8" a="1"/>
  <c r="G51" i="8" a="1"/>
  <c r="F69" i="8" a="1"/>
  <c r="AF15" i="8" a="1"/>
  <c r="AB9" i="8" a="1"/>
  <c r="X93" i="8" a="1"/>
  <c r="N75" i="8" a="1"/>
  <c r="X57" i="8" a="1"/>
  <c r="L93" i="8" a="1"/>
  <c r="AD39" i="8" a="1"/>
  <c r="S39" i="8" a="1"/>
  <c r="R93" i="8" a="1"/>
  <c r="U93" i="8" a="1"/>
  <c r="E15" i="8" a="1"/>
  <c r="H51" i="8" a="1"/>
  <c r="AA27" i="8" a="1"/>
  <c r="AC15" i="8" a="1"/>
  <c r="S69" i="8" a="1"/>
  <c r="Y51" i="8" a="1"/>
  <c r="T93" i="8" a="1"/>
  <c r="H57" i="8" a="1"/>
  <c r="E45" i="8" a="1"/>
  <c r="O21" i="8" a="1"/>
  <c r="L75" i="8" a="1"/>
  <c r="M9" i="8" a="1"/>
  <c r="H39" i="8" a="1"/>
  <c r="AB93" i="8" a="1"/>
  <c r="AB111" i="8" a="1"/>
  <c r="Y111" i="8" a="1"/>
  <c r="N51" i="8" a="1"/>
  <c r="L51" i="8" a="1"/>
  <c r="R51" i="8" a="1"/>
  <c r="I81" i="8" a="1"/>
  <c r="Z51" i="8" a="1"/>
  <c r="X39" i="8" a="1"/>
  <c r="AF69" i="8" a="1"/>
  <c r="S15" i="8" a="1"/>
  <c r="E81" i="8" a="1"/>
  <c r="J27" i="8" a="1"/>
  <c r="F15" i="8" a="1"/>
  <c r="AG45" i="8" a="1"/>
  <c r="E111" i="8" a="1"/>
  <c r="J45" i="8" a="1"/>
  <c r="T39" i="8" a="1"/>
  <c r="L27" i="8" a="1"/>
  <c r="Z99" i="8" a="1"/>
  <c r="X111" i="8" a="1"/>
  <c r="AC27" i="8" a="1"/>
  <c r="H111" i="8" a="1"/>
  <c r="T87" i="8" a="1"/>
  <c r="O87" i="8" a="1"/>
  <c r="N45" i="8" a="1"/>
  <c r="Y9" i="8" a="1"/>
  <c r="T63" i="8" a="1"/>
  <c r="R69" i="8" a="1"/>
  <c r="J21" i="8" a="1"/>
  <c r="V93" i="8" a="1"/>
  <c r="V39" i="8" a="1"/>
  <c r="AG21" i="8" a="1"/>
  <c r="W33" i="8" a="1"/>
  <c r="AA33" i="8" a="1"/>
  <c r="O15" i="8" a="1"/>
  <c r="V27" i="8" a="1"/>
  <c r="U9" i="8" a="1"/>
  <c r="O69" i="8" a="1"/>
  <c r="H63" i="8" a="1"/>
  <c r="J15" i="8" a="1"/>
  <c r="F51" i="8" a="1"/>
  <c r="T99" i="8" a="1"/>
  <c r="O51" i="8" a="1"/>
  <c r="N69" i="8" a="1"/>
  <c r="Z81" i="8" a="1"/>
  <c r="P69" i="8" a="1"/>
  <c r="J51" i="8" a="1"/>
  <c r="X15" i="8" a="1"/>
  <c r="L69" i="8" a="1"/>
  <c r="M93" i="8" a="1"/>
  <c r="AF81" i="8" a="1"/>
  <c r="J39" i="8" a="1"/>
  <c r="P9" i="8" a="1"/>
  <c r="I45" i="8" a="1"/>
  <c r="W69" i="8" a="1"/>
  <c r="Q111" i="8" a="1"/>
  <c r="AA99" i="8" a="1"/>
  <c r="H9" i="8" a="1"/>
  <c r="V45" i="8" a="1"/>
  <c r="AF75" i="8" a="1"/>
  <c r="K51" i="8" a="1"/>
  <c r="U45" i="8" a="1"/>
  <c r="AG63" i="8" a="1"/>
  <c r="AG51" i="8" a="1"/>
  <c r="R39" i="8" a="1"/>
  <c r="V33" i="8" a="1"/>
  <c r="Q93" i="8" a="1"/>
  <c r="W45" i="8" a="1"/>
  <c r="M63" i="8" a="1"/>
  <c r="S51" i="8" a="1"/>
  <c r="Y45" i="8" a="1"/>
  <c r="U99" i="8" a="1"/>
  <c r="Y28" i="8" a="1"/>
  <c r="U51" i="8" a="1"/>
  <c r="M99" i="8" a="1"/>
  <c r="AE15" i="8" a="1"/>
  <c r="R63" i="8" a="1"/>
  <c r="U39" i="8" a="1"/>
  <c r="L15" i="8" a="1"/>
  <c r="AD9" i="8" a="1"/>
  <c r="W15" i="8" a="1"/>
  <c r="K93" i="8" a="1"/>
  <c r="U27" i="8" a="1"/>
  <c r="F81" i="8" a="1"/>
  <c r="V99" i="8" a="1"/>
  <c r="F9" i="8" a="1"/>
  <c r="N39" i="8" a="1"/>
  <c r="Q69" i="8" a="1"/>
  <c r="W9" i="8" a="1"/>
  <c r="P57" i="8" a="1"/>
  <c r="AF99" i="8" a="1"/>
  <c r="Z69" i="8" a="1"/>
  <c r="I9" i="8" a="1"/>
  <c r="I15" i="8" a="1"/>
  <c r="AE81" i="8" a="1"/>
  <c r="AB99" i="8" a="1"/>
  <c r="O33" i="8" a="1"/>
  <c r="AA69" i="8" a="1"/>
  <c r="P51" i="8" a="1"/>
  <c r="AG27" i="8" a="1"/>
  <c r="T111" i="8" a="1"/>
  <c r="X51" i="8" a="1"/>
  <c r="I75" i="8" a="1"/>
  <c r="T33" i="8" a="1"/>
  <c r="Q87" i="8" a="1"/>
  <c r="X75" i="8" a="1"/>
  <c r="T27" i="8" a="1"/>
  <c r="F93" i="8" a="1"/>
  <c r="E69" i="8" a="1"/>
  <c r="M39" i="8" a="1"/>
  <c r="M33" i="8" a="1"/>
  <c r="AA21" i="8" a="1"/>
  <c r="V9" i="8" a="1"/>
  <c r="S87" i="8" a="1"/>
  <c r="J69" i="8" a="1"/>
  <c r="J87" i="8" a="1"/>
  <c r="Q51" i="8" a="1"/>
  <c r="S9" i="8" a="1"/>
  <c r="K69" i="8" a="1"/>
  <c r="Y29" i="8" a="1"/>
  <c r="I33" i="8" a="1"/>
  <c r="AF111" i="8" a="1"/>
  <c r="W27" i="8" a="1"/>
  <c r="AE63" i="8" a="1"/>
  <c r="U15" i="8" a="1"/>
  <c r="Y15" i="8" a="1"/>
  <c r="Q81" i="8" a="1"/>
  <c r="I51" i="8" a="1"/>
  <c r="Z45" i="8" a="1"/>
  <c r="H81" i="8" a="1"/>
  <c r="AG81" i="8" a="1"/>
  <c r="P45" i="8" a="1"/>
  <c r="F21" i="8" a="1"/>
  <c r="AF39" i="8" a="1"/>
  <c r="AF51" i="8" a="1"/>
  <c r="V118" i="8" l="1" a="1"/>
  <c r="V118" i="8" s="1"/>
  <c r="Z119" i="8" a="1"/>
  <c r="Z119" i="8" s="1"/>
  <c r="R119" i="8" a="1"/>
  <c r="R119" i="8" s="1"/>
  <c r="AD119" i="8" a="1"/>
  <c r="AD119" i="8" s="1"/>
  <c r="N119" i="8" a="1"/>
  <c r="N119" i="8" s="1"/>
  <c r="F119" i="8" a="1"/>
  <c r="F119" i="8" s="1"/>
  <c r="AE52" i="8" a="1"/>
  <c r="AE52" i="8" s="1"/>
  <c r="J119" i="8" a="1"/>
  <c r="J119" i="8" s="1"/>
  <c r="X27" i="8"/>
  <c r="P27" i="8"/>
  <c r="P28" i="8" s="1" a="1"/>
  <c r="P28" i="8" s="1"/>
  <c r="Y29" i="8"/>
  <c r="L51" i="8"/>
  <c r="I27" i="8"/>
  <c r="G51" i="8"/>
  <c r="Z27" i="8"/>
  <c r="AE27" i="8"/>
  <c r="AG27" i="8"/>
  <c r="G27" i="8"/>
  <c r="G28" i="8" s="1" a="1"/>
  <c r="G28" i="8" s="1"/>
  <c r="N51" i="8"/>
  <c r="AB51" i="8"/>
  <c r="R27" i="8"/>
  <c r="Y51" i="8"/>
  <c r="Y52" i="8" s="1" a="1"/>
  <c r="Y52" i="8" s="1"/>
  <c r="E27" i="8"/>
  <c r="F27" i="8"/>
  <c r="AD27" i="8"/>
  <c r="AD51" i="8"/>
  <c r="E51" i="8"/>
  <c r="R51" i="8"/>
  <c r="M51" i="8"/>
  <c r="T51" i="8"/>
  <c r="T52" i="8" s="1" a="1"/>
  <c r="T52" i="8" s="1"/>
  <c r="N27" i="8"/>
  <c r="K27" i="8"/>
  <c r="U27" i="8"/>
  <c r="U51" i="8"/>
  <c r="H51" i="8"/>
  <c r="X51" i="8"/>
  <c r="O51" i="8"/>
  <c r="O53" i="8" s="1" a="1"/>
  <c r="O53" i="8" s="1"/>
  <c r="S27" i="8"/>
  <c r="T27" i="8"/>
  <c r="AF27" i="8"/>
  <c r="L27" i="8"/>
  <c r="K51" i="8"/>
  <c r="K52" i="8" s="1" a="1"/>
  <c r="K52" i="8" s="1"/>
  <c r="AC51" i="8"/>
  <c r="AC53" i="8" s="1" a="1"/>
  <c r="AC53" i="8" s="1"/>
  <c r="AA27" i="8"/>
  <c r="I51" i="8"/>
  <c r="I52" i="8" s="1" a="1"/>
  <c r="I52" i="8" s="1"/>
  <c r="V27" i="8"/>
  <c r="AB27" i="8"/>
  <c r="AC27" i="8"/>
  <c r="W27" i="8"/>
  <c r="Z51" i="8"/>
  <c r="S51" i="8"/>
  <c r="W51" i="8"/>
  <c r="H27" i="8"/>
  <c r="J27" i="8"/>
  <c r="M27" i="8"/>
  <c r="AF51" i="8"/>
  <c r="AF53" i="8" s="1" a="1"/>
  <c r="AF53" i="8" s="1"/>
  <c r="P51" i="8"/>
  <c r="P53" i="8" s="1" a="1"/>
  <c r="P53" i="8" s="1"/>
  <c r="J51" i="8"/>
  <c r="AA51" i="8"/>
  <c r="Q27" i="8"/>
  <c r="O27" i="8"/>
  <c r="Y28" i="8"/>
  <c r="V51" i="8"/>
  <c r="V52" i="8" s="1" a="1"/>
  <c r="V52" i="8" s="1"/>
  <c r="F51" i="8"/>
  <c r="AG51" i="8"/>
  <c r="AG52" i="8" s="1" a="1"/>
  <c r="AG52" i="8" s="1"/>
  <c r="Q51" i="8"/>
  <c r="Q53" i="8" s="1" a="1"/>
  <c r="Q53" i="8" s="1"/>
  <c r="AC52" i="8" a="1"/>
  <c r="AC52" i="8" s="1"/>
  <c r="AF87" i="8"/>
  <c r="I63" i="8"/>
  <c r="J63" i="8"/>
  <c r="Z21" i="8"/>
  <c r="G15" i="8"/>
  <c r="Q111" i="8"/>
  <c r="H111" i="8"/>
  <c r="K99" i="8"/>
  <c r="P99" i="8"/>
  <c r="AA87" i="8"/>
  <c r="AG87" i="8"/>
  <c r="F93" i="8"/>
  <c r="U93" i="8"/>
  <c r="X75" i="8"/>
  <c r="X57" i="8"/>
  <c r="AF69" i="8"/>
  <c r="P81" i="8"/>
  <c r="AE69" i="8"/>
  <c r="Q69" i="8"/>
  <c r="L81" i="8"/>
  <c r="AB81" i="8"/>
  <c r="K81" i="8"/>
  <c r="W69" i="8"/>
  <c r="Y45" i="8"/>
  <c r="Z45" i="8"/>
  <c r="E33" i="8"/>
  <c r="AA21" i="8"/>
  <c r="AD21" i="8"/>
  <c r="E39" i="8"/>
  <c r="E9" i="8"/>
  <c r="U39" i="8"/>
  <c r="G39" i="8"/>
  <c r="X39" i="8"/>
  <c r="AF9" i="8"/>
  <c r="AA9" i="8"/>
  <c r="AD9" i="8"/>
  <c r="N15" i="8"/>
  <c r="Q15" i="8"/>
  <c r="AA99" i="8"/>
  <c r="AB57" i="8"/>
  <c r="AF81" i="8"/>
  <c r="AG33" i="8"/>
  <c r="AE39" i="8"/>
  <c r="I15" i="8"/>
  <c r="L105" i="8"/>
  <c r="M111" i="8"/>
  <c r="H105" i="8"/>
  <c r="U99" i="8"/>
  <c r="T99" i="8"/>
  <c r="V87" i="8"/>
  <c r="AB93" i="8"/>
  <c r="K93" i="8"/>
  <c r="AD93" i="8"/>
  <c r="AB75" i="8"/>
  <c r="T57" i="8"/>
  <c r="AA69" i="8"/>
  <c r="AE63" i="8"/>
  <c r="Z69" i="8"/>
  <c r="U69" i="8"/>
  <c r="X69" i="8"/>
  <c r="G81" i="8"/>
  <c r="T81" i="8"/>
  <c r="R69" i="8"/>
  <c r="W45" i="8"/>
  <c r="AC45" i="8"/>
  <c r="AD45" i="8"/>
  <c r="I33" i="8"/>
  <c r="M21" i="8"/>
  <c r="AG15" i="8"/>
  <c r="Z15" i="8"/>
  <c r="J39" i="8"/>
  <c r="M39" i="8"/>
  <c r="AD39" i="8"/>
  <c r="T9" i="8"/>
  <c r="O9" i="8"/>
  <c r="M9" i="8"/>
  <c r="W15" i="8"/>
  <c r="E15" i="8"/>
  <c r="L111" i="8"/>
  <c r="T75" i="8"/>
  <c r="K63" i="8"/>
  <c r="AF33" i="8"/>
  <c r="S39" i="8"/>
  <c r="P9" i="8"/>
  <c r="I111" i="8"/>
  <c r="AF111" i="8"/>
  <c r="Z99" i="8"/>
  <c r="X99" i="8"/>
  <c r="Q87" i="8"/>
  <c r="L93" i="8"/>
  <c r="Q93" i="8"/>
  <c r="Y75" i="8"/>
  <c r="AF75" i="8"/>
  <c r="P57" i="8"/>
  <c r="V69" i="8"/>
  <c r="V63" i="8"/>
  <c r="T69" i="8"/>
  <c r="Y69" i="8"/>
  <c r="S69" i="8"/>
  <c r="M81" i="8"/>
  <c r="AC81" i="8"/>
  <c r="L69" i="8"/>
  <c r="P45" i="8"/>
  <c r="AG45" i="8"/>
  <c r="AA33" i="8"/>
  <c r="T33" i="8"/>
  <c r="M33" i="8"/>
  <c r="F21" i="8"/>
  <c r="AA15" i="8"/>
  <c r="V9" i="8"/>
  <c r="V39" i="8"/>
  <c r="Z39" i="8"/>
  <c r="I9" i="8"/>
  <c r="Q9" i="8"/>
  <c r="AF15" i="8"/>
  <c r="H9" i="8"/>
  <c r="P105" i="8"/>
  <c r="P93" i="8"/>
  <c r="U81" i="8"/>
  <c r="V45" i="8"/>
  <c r="F15" i="8"/>
  <c r="E111" i="8"/>
  <c r="AB111" i="8"/>
  <c r="E99" i="8"/>
  <c r="AB99" i="8"/>
  <c r="T87" i="8"/>
  <c r="M93" i="8"/>
  <c r="V93" i="8"/>
  <c r="I75" i="8"/>
  <c r="R93" i="8"/>
  <c r="L57" i="8"/>
  <c r="P69" i="8"/>
  <c r="M63" i="8"/>
  <c r="O69" i="8"/>
  <c r="AC69" i="8"/>
  <c r="N69" i="8"/>
  <c r="S81" i="8"/>
  <c r="H81" i="8"/>
  <c r="G69" i="8"/>
  <c r="E45" i="8"/>
  <c r="F45" i="8"/>
  <c r="V33" i="8"/>
  <c r="O33" i="8"/>
  <c r="Q33" i="8"/>
  <c r="J21" i="8"/>
  <c r="U15" i="8"/>
  <c r="F39" i="8"/>
  <c r="T39" i="8"/>
  <c r="M15" i="8"/>
  <c r="F9" i="8"/>
  <c r="U9" i="8"/>
  <c r="K15" i="8"/>
  <c r="AB15" i="8"/>
  <c r="AB87" i="8"/>
  <c r="M69" i="8"/>
  <c r="L45" i="8"/>
  <c r="H15" i="8"/>
  <c r="AB105" i="8"/>
  <c r="X111" i="8"/>
  <c r="I99" i="8"/>
  <c r="AF99" i="8"/>
  <c r="O87" i="8"/>
  <c r="X93" i="8"/>
  <c r="AA93" i="8"/>
  <c r="H75" i="8"/>
  <c r="J93" i="8"/>
  <c r="H57" i="8"/>
  <c r="K69" i="8"/>
  <c r="H63" i="8"/>
  <c r="J69" i="8"/>
  <c r="AG69" i="8"/>
  <c r="H69" i="8"/>
  <c r="Y81" i="8"/>
  <c r="Q81" i="8"/>
  <c r="AG63" i="8"/>
  <c r="I45" i="8"/>
  <c r="J45" i="8"/>
  <c r="AG21" i="8"/>
  <c r="J33" i="8"/>
  <c r="U33" i="8"/>
  <c r="N21" i="8"/>
  <c r="O15" i="8"/>
  <c r="R39" i="8"/>
  <c r="AF39" i="8"/>
  <c r="R15" i="8"/>
  <c r="AE15" i="8"/>
  <c r="J9" i="8"/>
  <c r="Y9" i="8"/>
  <c r="T15" i="8"/>
  <c r="P15" i="8"/>
  <c r="AE99" i="8"/>
  <c r="I81" i="8"/>
  <c r="AB69" i="8"/>
  <c r="AC111" i="8"/>
  <c r="X105" i="8"/>
  <c r="T111" i="8"/>
  <c r="M99" i="8"/>
  <c r="J87" i="8"/>
  <c r="I93" i="8"/>
  <c r="AF93" i="8"/>
  <c r="L75" i="8"/>
  <c r="S75" i="8"/>
  <c r="AG81" i="8"/>
  <c r="F69" i="8"/>
  <c r="W81" i="8"/>
  <c r="E69" i="8"/>
  <c r="AD81" i="8"/>
  <c r="Y63" i="8"/>
  <c r="N81" i="8"/>
  <c r="V81" i="8"/>
  <c r="AB63" i="8"/>
  <c r="M45" i="8"/>
  <c r="N45" i="8"/>
  <c r="X21" i="8"/>
  <c r="N33" i="8"/>
  <c r="Y33" i="8"/>
  <c r="R21" i="8"/>
  <c r="W9" i="8"/>
  <c r="L39" i="8"/>
  <c r="H39" i="8"/>
  <c r="N9" i="8"/>
  <c r="X15" i="8"/>
  <c r="Y15" i="8"/>
  <c r="S9" i="8"/>
  <c r="AC9" i="8"/>
  <c r="AC15" i="8"/>
  <c r="J15" i="8"/>
  <c r="U111" i="8"/>
  <c r="AG93" i="8"/>
  <c r="F81" i="8"/>
  <c r="U45" i="8"/>
  <c r="Y111" i="8"/>
  <c r="T105" i="8"/>
  <c r="P111" i="8"/>
  <c r="AG99" i="8"/>
  <c r="V99" i="8"/>
  <c r="S87" i="8"/>
  <c r="T93" i="8"/>
  <c r="G93" i="8"/>
  <c r="P75" i="8"/>
  <c r="N75" i="8"/>
  <c r="X81" i="8"/>
  <c r="R63" i="8"/>
  <c r="O81" i="8"/>
  <c r="I69" i="8"/>
  <c r="E81" i="8"/>
  <c r="T63" i="8"/>
  <c r="Z81" i="8"/>
  <c r="AE81" i="8"/>
  <c r="S63" i="8"/>
  <c r="X45" i="8"/>
  <c r="Q45" i="8"/>
  <c r="R45" i="8"/>
  <c r="O21" i="8"/>
  <c r="W33" i="8"/>
  <c r="AC33" i="8"/>
  <c r="V21" i="8"/>
  <c r="K9" i="8"/>
  <c r="Y39" i="8"/>
  <c r="N39" i="8"/>
  <c r="V15" i="8"/>
  <c r="L15" i="8"/>
  <c r="S15" i="8"/>
  <c r="AB9" i="8"/>
  <c r="AG9" i="8"/>
  <c r="Q119" i="8" a="1"/>
  <c r="Q119" i="8" s="1"/>
  <c r="Q118" i="8" a="1"/>
  <c r="Q118" i="8" s="1"/>
  <c r="V113" i="8" a="1"/>
  <c r="V113" i="8" s="1"/>
  <c r="V112" i="8" a="1"/>
  <c r="V112" i="8" s="1"/>
  <c r="AA113" i="8" a="1"/>
  <c r="AA113" i="8" s="1"/>
  <c r="AA112" i="8" a="1"/>
  <c r="AA112" i="8" s="1"/>
  <c r="O94" i="8" a="1"/>
  <c r="O94" i="8" s="1"/>
  <c r="O95" i="8" a="1"/>
  <c r="O95" i="8" s="1"/>
  <c r="W58" i="8" a="1"/>
  <c r="W58" i="8" s="1"/>
  <c r="W59" i="8" a="1"/>
  <c r="W59" i="8" s="1"/>
  <c r="R59" i="8" a="1"/>
  <c r="R59" i="8" s="1"/>
  <c r="R58" i="8" a="1"/>
  <c r="R58" i="8" s="1"/>
  <c r="F59" i="8" a="1"/>
  <c r="F59" i="8" s="1"/>
  <c r="F58" i="8" a="1"/>
  <c r="F58" i="8" s="1"/>
  <c r="Q58" i="8" a="1"/>
  <c r="Q58" i="8" s="1"/>
  <c r="Q59" i="8" a="1"/>
  <c r="Q59" i="8" s="1"/>
  <c r="P23" i="8" a="1"/>
  <c r="P23" i="8" s="1"/>
  <c r="P22" i="8" a="1"/>
  <c r="P22" i="8" s="1"/>
  <c r="S119" i="8" a="1"/>
  <c r="S119" i="8" s="1"/>
  <c r="S118" i="8" a="1"/>
  <c r="S118" i="8" s="1"/>
  <c r="M119" i="8" a="1"/>
  <c r="M119" i="8" s="1"/>
  <c r="M118" i="8" a="1"/>
  <c r="M118" i="8" s="1"/>
  <c r="AF119" i="8" a="1"/>
  <c r="AF119" i="8" s="1"/>
  <c r="AF118" i="8" a="1"/>
  <c r="AF118" i="8" s="1"/>
  <c r="AE113" i="8" a="1"/>
  <c r="AE113" i="8" s="1"/>
  <c r="AE112" i="8" a="1"/>
  <c r="AE112" i="8" s="1"/>
  <c r="K113" i="8" a="1"/>
  <c r="K113" i="8" s="1"/>
  <c r="K112" i="8" a="1"/>
  <c r="K112" i="8" s="1"/>
  <c r="S113" i="8" a="1"/>
  <c r="S113" i="8" s="1"/>
  <c r="S112" i="8" a="1"/>
  <c r="S112" i="8" s="1"/>
  <c r="Z113" i="8" a="1"/>
  <c r="Z113" i="8" s="1"/>
  <c r="Z112" i="8" a="1"/>
  <c r="Z112" i="8" s="1"/>
  <c r="W100" i="8" a="1"/>
  <c r="W100" i="8" s="1"/>
  <c r="W101" i="8" a="1"/>
  <c r="W101" i="8" s="1"/>
  <c r="N59" i="8" a="1"/>
  <c r="N59" i="8" s="1"/>
  <c r="N58" i="8" a="1"/>
  <c r="N58" i="8" s="1"/>
  <c r="G77" i="8" a="1"/>
  <c r="G77" i="8" s="1"/>
  <c r="G76" i="8" a="1"/>
  <c r="G76" i="8" s="1"/>
  <c r="T23" i="8" a="1"/>
  <c r="T23" i="8" s="1"/>
  <c r="T22" i="8" a="1"/>
  <c r="T22" i="8" s="1"/>
  <c r="G23" i="8" a="1"/>
  <c r="G23" i="8" s="1"/>
  <c r="G22" i="8" a="1"/>
  <c r="G22" i="8" s="1"/>
  <c r="O40" i="8" a="1"/>
  <c r="O40" i="8" s="1"/>
  <c r="O41" i="8" a="1"/>
  <c r="O41" i="8" s="1"/>
  <c r="H23" i="8" a="1"/>
  <c r="H23" i="8" s="1"/>
  <c r="H22" i="8" a="1"/>
  <c r="H22" i="8" s="1"/>
  <c r="H118" i="8" a="1"/>
  <c r="H118" i="8" s="1"/>
  <c r="H119" i="8" a="1"/>
  <c r="H119" i="8" s="1"/>
  <c r="R107" i="8" a="1"/>
  <c r="R107" i="8" s="1"/>
  <c r="R106" i="8" a="1"/>
  <c r="R106" i="8" s="1"/>
  <c r="O106" i="8" a="1"/>
  <c r="O106" i="8" s="1"/>
  <c r="O107" i="8" a="1"/>
  <c r="O107" i="8" s="1"/>
  <c r="N107" i="8" a="1"/>
  <c r="N107" i="8" s="1"/>
  <c r="N106" i="8" a="1"/>
  <c r="N106" i="8" s="1"/>
  <c r="Y100" i="8" a="1"/>
  <c r="Y100" i="8" s="1"/>
  <c r="Y101" i="8" a="1"/>
  <c r="Y101" i="8" s="1"/>
  <c r="W95" i="8" a="1"/>
  <c r="W95" i="8" s="1"/>
  <c r="W94" i="8" a="1"/>
  <c r="W94" i="8" s="1"/>
  <c r="O58" i="8" a="1"/>
  <c r="O58" i="8" s="1"/>
  <c r="O59" i="8" a="1"/>
  <c r="O59" i="8" s="1"/>
  <c r="H95" i="8" a="1"/>
  <c r="H95" i="8" s="1"/>
  <c r="H94" i="8" a="1"/>
  <c r="H94" i="8" s="1"/>
  <c r="AG59" i="8" a="1"/>
  <c r="AG59" i="8" s="1"/>
  <c r="AG58" i="8" a="1"/>
  <c r="AG58" i="8" s="1"/>
  <c r="S22" i="8" a="1"/>
  <c r="S22" i="8" s="1"/>
  <c r="S23" i="8" a="1"/>
  <c r="S23" i="8" s="1"/>
  <c r="AC22" i="8" a="1"/>
  <c r="AC22" i="8" s="1"/>
  <c r="AC23" i="8" a="1"/>
  <c r="AC23" i="8" s="1"/>
  <c r="G47" i="8" a="1"/>
  <c r="G47" i="8" s="1"/>
  <c r="G46" i="8" a="1"/>
  <c r="G46" i="8" s="1"/>
  <c r="W119" i="8" a="1"/>
  <c r="W119" i="8" s="1"/>
  <c r="W118" i="8" a="1"/>
  <c r="W118" i="8" s="1"/>
  <c r="O119" i="8" a="1"/>
  <c r="O119" i="8" s="1"/>
  <c r="O118" i="8" a="1"/>
  <c r="O118" i="8" s="1"/>
  <c r="I119" i="8" a="1"/>
  <c r="I119" i="8" s="1"/>
  <c r="I118" i="8" a="1"/>
  <c r="I118" i="8" s="1"/>
  <c r="AB118" i="8" a="1"/>
  <c r="AB118" i="8" s="1"/>
  <c r="AB119" i="8" a="1"/>
  <c r="AB119" i="8" s="1"/>
  <c r="AD107" i="8" a="1"/>
  <c r="AD107" i="8" s="1"/>
  <c r="AD106" i="8" a="1"/>
  <c r="AD106" i="8" s="1"/>
  <c r="U106" i="8" a="1"/>
  <c r="U106" i="8" s="1"/>
  <c r="U107" i="8" a="1"/>
  <c r="U107" i="8" s="1"/>
  <c r="O100" i="8" a="1"/>
  <c r="O100" i="8" s="1"/>
  <c r="O101" i="8" a="1"/>
  <c r="O101" i="8" s="1"/>
  <c r="F101" i="8" a="1"/>
  <c r="F101" i="8" s="1"/>
  <c r="F100" i="8" a="1"/>
  <c r="F100" i="8" s="1"/>
  <c r="P88" i="8" a="1"/>
  <c r="P88" i="8" s="1"/>
  <c r="P89" i="8" a="1"/>
  <c r="P89" i="8" s="1"/>
  <c r="Y94" i="8" a="1"/>
  <c r="Y94" i="8" s="1"/>
  <c r="Y95" i="8" a="1"/>
  <c r="Y95" i="8" s="1"/>
  <c r="E59" i="8" a="1"/>
  <c r="E59" i="8" s="1"/>
  <c r="E58" i="8" a="1"/>
  <c r="E58" i="8" s="1"/>
  <c r="Z95" i="8" a="1"/>
  <c r="Z95" i="8" s="1"/>
  <c r="Z94" i="8" a="1"/>
  <c r="Z94" i="8" s="1"/>
  <c r="F89" i="8" a="1"/>
  <c r="F89" i="8" s="1"/>
  <c r="F88" i="8" a="1"/>
  <c r="F88" i="8" s="1"/>
  <c r="O47" i="8" a="1"/>
  <c r="O47" i="8" s="1"/>
  <c r="O46" i="8" a="1"/>
  <c r="O46" i="8" s="1"/>
  <c r="S47" i="8" a="1"/>
  <c r="S47" i="8" s="1"/>
  <c r="S46" i="8" a="1"/>
  <c r="S46" i="8" s="1"/>
  <c r="L23" i="8" a="1"/>
  <c r="L23" i="8" s="1"/>
  <c r="L22" i="8" a="1"/>
  <c r="L22" i="8" s="1"/>
  <c r="T47" i="8" a="1"/>
  <c r="T47" i="8" s="1"/>
  <c r="T46" i="8" a="1"/>
  <c r="T46" i="8" s="1"/>
  <c r="K119" i="8" a="1"/>
  <c r="K119" i="8" s="1"/>
  <c r="K118" i="8" a="1"/>
  <c r="K118" i="8" s="1"/>
  <c r="E119" i="8" a="1"/>
  <c r="E119" i="8" s="1"/>
  <c r="E118" i="8" a="1"/>
  <c r="E118" i="8" s="1"/>
  <c r="X118" i="8" a="1"/>
  <c r="X118" i="8" s="1"/>
  <c r="X119" i="8" a="1"/>
  <c r="X119" i="8" s="1"/>
  <c r="W106" i="8" a="1"/>
  <c r="W106" i="8" s="1"/>
  <c r="W107" i="8" a="1"/>
  <c r="W107" i="8" s="1"/>
  <c r="S100" i="8" a="1"/>
  <c r="S100" i="8" s="1"/>
  <c r="S101" i="8" a="1"/>
  <c r="S101" i="8" s="1"/>
  <c r="G106" i="8" a="1"/>
  <c r="G106" i="8" s="1"/>
  <c r="G107" i="8" a="1"/>
  <c r="G107" i="8" s="1"/>
  <c r="N95" i="8" a="1"/>
  <c r="N95" i="8" s="1"/>
  <c r="N94" i="8" a="1"/>
  <c r="N94" i="8" s="1"/>
  <c r="Q76" i="8" a="1"/>
  <c r="Q76" i="8" s="1"/>
  <c r="Q77" i="8" a="1"/>
  <c r="Q77" i="8" s="1"/>
  <c r="W77" i="8" a="1"/>
  <c r="W77" i="8" s="1"/>
  <c r="W76" i="8" a="1"/>
  <c r="W76" i="8" s="1"/>
  <c r="U58" i="8" a="1"/>
  <c r="U58" i="8" s="1"/>
  <c r="U59" i="8" a="1"/>
  <c r="U59" i="8" s="1"/>
  <c r="F77" i="8" a="1"/>
  <c r="F77" i="8" s="1"/>
  <c r="F76" i="8" a="1"/>
  <c r="F76" i="8" s="1"/>
  <c r="P64" i="8" a="1"/>
  <c r="P64" i="8" s="1"/>
  <c r="P65" i="8" a="1"/>
  <c r="P65" i="8" s="1"/>
  <c r="G35" i="8" a="1"/>
  <c r="G35" i="8" s="1"/>
  <c r="G34" i="8" a="1"/>
  <c r="G34" i="8" s="1"/>
  <c r="W41" i="8" a="1"/>
  <c r="W41" i="8" s="1"/>
  <c r="W40" i="8" a="1"/>
  <c r="W40" i="8" s="1"/>
  <c r="AA119" i="8" a="1"/>
  <c r="AA119" i="8" s="1"/>
  <c r="AA118" i="8" a="1"/>
  <c r="AA118" i="8" s="1"/>
  <c r="U119" i="8" a="1"/>
  <c r="U119" i="8" s="1"/>
  <c r="U118" i="8" a="1"/>
  <c r="U118" i="8" s="1"/>
  <c r="G119" i="8" a="1"/>
  <c r="G119" i="8" s="1"/>
  <c r="G118" i="8" a="1"/>
  <c r="G118" i="8" s="1"/>
  <c r="AG119" i="8" a="1"/>
  <c r="AG119" i="8" s="1"/>
  <c r="AG118" i="8" a="1"/>
  <c r="AG118" i="8" s="1"/>
  <c r="T118" i="8" a="1"/>
  <c r="T118" i="8" s="1"/>
  <c r="T119" i="8" a="1"/>
  <c r="T119" i="8" s="1"/>
  <c r="M106" i="8" a="1"/>
  <c r="M106" i="8" s="1"/>
  <c r="M107" i="8" a="1"/>
  <c r="M107" i="8" s="1"/>
  <c r="J113" i="8" a="1"/>
  <c r="J113" i="8" s="1"/>
  <c r="J112" i="8" a="1"/>
  <c r="J112" i="8" s="1"/>
  <c r="R113" i="8" a="1"/>
  <c r="R113" i="8" s="1"/>
  <c r="R112" i="8" a="1"/>
  <c r="R112" i="8" s="1"/>
  <c r="R101" i="8" a="1"/>
  <c r="R101" i="8" s="1"/>
  <c r="R100" i="8" a="1"/>
  <c r="R100" i="8" s="1"/>
  <c r="N101" i="8" a="1"/>
  <c r="N101" i="8" s="1"/>
  <c r="N100" i="8" a="1"/>
  <c r="N100" i="8" s="1"/>
  <c r="AC100" i="8" a="1"/>
  <c r="AC100" i="8" s="1"/>
  <c r="AC101" i="8" a="1"/>
  <c r="AC101" i="8" s="1"/>
  <c r="Q101" i="8" a="1"/>
  <c r="Q101" i="8" s="1"/>
  <c r="Q100" i="8" a="1"/>
  <c r="Q100" i="8" s="1"/>
  <c r="G88" i="8" a="1"/>
  <c r="G88" i="8" s="1"/>
  <c r="G89" i="8" a="1"/>
  <c r="G89" i="8" s="1"/>
  <c r="G58" i="8" a="1"/>
  <c r="G58" i="8" s="1"/>
  <c r="G59" i="8" a="1"/>
  <c r="G59" i="8" s="1"/>
  <c r="K47" i="8" a="1"/>
  <c r="K47" i="8" s="1"/>
  <c r="K46" i="8" a="1"/>
  <c r="K46" i="8" s="1"/>
  <c r="M59" i="8" a="1"/>
  <c r="M59" i="8" s="1"/>
  <c r="M58" i="8" a="1"/>
  <c r="M58" i="8" s="1"/>
  <c r="G11" i="8" a="1"/>
  <c r="G11" i="8" s="1"/>
  <c r="G10" i="8" a="1"/>
  <c r="G10" i="8" s="1"/>
  <c r="AG40" i="8" a="1"/>
  <c r="AG40" i="8" s="1"/>
  <c r="AG41" i="8" a="1"/>
  <c r="AG41" i="8" s="1"/>
  <c r="Q40" i="8" a="1"/>
  <c r="Q40" i="8" s="1"/>
  <c r="Q41" i="8" a="1"/>
  <c r="Q41" i="8" s="1"/>
  <c r="AC119" i="8" a="1"/>
  <c r="AC119" i="8" s="1"/>
  <c r="AC118" i="8" a="1"/>
  <c r="AC118" i="8" s="1"/>
  <c r="P118" i="8" a="1"/>
  <c r="P118" i="8" s="1"/>
  <c r="P119" i="8" a="1"/>
  <c r="P119" i="8" s="1"/>
  <c r="W113" i="8" a="1"/>
  <c r="W113" i="8" s="1"/>
  <c r="W112" i="8" a="1"/>
  <c r="W112" i="8" s="1"/>
  <c r="AC106" i="8" a="1"/>
  <c r="AC106" i="8" s="1"/>
  <c r="AC107" i="8" a="1"/>
  <c r="AC107" i="8" s="1"/>
  <c r="G100" i="8" a="1"/>
  <c r="G100" i="8" s="1"/>
  <c r="G101" i="8" a="1"/>
  <c r="G101" i="8" s="1"/>
  <c r="AC95" i="8" a="1"/>
  <c r="AC95" i="8" s="1"/>
  <c r="AC94" i="8" a="1"/>
  <c r="AC94" i="8" s="1"/>
  <c r="R77" i="8" a="1"/>
  <c r="R77" i="8" s="1"/>
  <c r="R76" i="8" a="1"/>
  <c r="R76" i="8" s="1"/>
  <c r="R83" i="8" a="1"/>
  <c r="R83" i="8" s="1"/>
  <c r="R82" i="8" a="1"/>
  <c r="R82" i="8" s="1"/>
  <c r="W22" i="8" a="1"/>
  <c r="W22" i="8" s="1"/>
  <c r="W23" i="8" a="1"/>
  <c r="W23" i="8" s="1"/>
  <c r="P41" i="8" a="1"/>
  <c r="P41" i="8" s="1"/>
  <c r="P40" i="8" a="1"/>
  <c r="P40" i="8" s="1"/>
  <c r="Y119" i="8" a="1"/>
  <c r="Y119" i="8" s="1"/>
  <c r="Y118" i="8" a="1"/>
  <c r="Y118" i="8" s="1"/>
  <c r="L118" i="8" a="1"/>
  <c r="L118" i="8" s="1"/>
  <c r="L119" i="8" a="1"/>
  <c r="L119" i="8" s="1"/>
  <c r="Y106" i="8" a="1"/>
  <c r="Y106" i="8" s="1"/>
  <c r="Y107" i="8" a="1"/>
  <c r="Y107" i="8" s="1"/>
  <c r="Q106" i="8" a="1"/>
  <c r="Q106" i="8" s="1"/>
  <c r="Q107" i="8" a="1"/>
  <c r="Q107" i="8" s="1"/>
  <c r="AF107" i="8" a="1"/>
  <c r="AF107" i="8" s="1"/>
  <c r="AF106" i="8" a="1"/>
  <c r="AF106" i="8" s="1"/>
  <c r="AG106" i="8" a="1"/>
  <c r="AG106" i="8" s="1"/>
  <c r="AG107" i="8" a="1"/>
  <c r="AG107" i="8" s="1"/>
  <c r="AE94" i="8" a="1"/>
  <c r="AE94" i="8" s="1"/>
  <c r="AE95" i="8" a="1"/>
  <c r="AE95" i="8" s="1"/>
  <c r="AC59" i="8" a="1"/>
  <c r="AC59" i="8" s="1"/>
  <c r="AC58" i="8" a="1"/>
  <c r="AC58" i="8" s="1"/>
  <c r="Y22" i="8" a="1"/>
  <c r="Y22" i="8" s="1"/>
  <c r="Y23" i="8" a="1"/>
  <c r="Y23" i="8" s="1"/>
  <c r="P34" i="8" a="1"/>
  <c r="P34" i="8" s="1"/>
  <c r="P35" i="8" a="1"/>
  <c r="P35" i="8" s="1"/>
  <c r="Q22" i="8" a="1"/>
  <c r="Q22" i="8" s="1"/>
  <c r="Q23" i="8" a="1"/>
  <c r="Q23" i="8" s="1"/>
  <c r="K23" i="8" a="1"/>
  <c r="K23" i="8" s="1"/>
  <c r="K22" i="8" a="1"/>
  <c r="K22" i="8" s="1"/>
  <c r="AE107" i="8" a="1"/>
  <c r="I107" i="8" a="1"/>
  <c r="X34" i="8" a="1"/>
  <c r="AA106" i="8" a="1"/>
  <c r="N65" i="8" a="1"/>
  <c r="E77" i="8" a="1"/>
  <c r="F106" i="8" a="1"/>
  <c r="G65" i="8" a="1"/>
  <c r="G64" i="8" a="1"/>
  <c r="K107" i="8" a="1"/>
  <c r="S59" i="8" a="1"/>
  <c r="Z76" i="8" a="1"/>
  <c r="AB22" i="8" a="1"/>
  <c r="J107" i="8" a="1"/>
  <c r="J106" i="8" a="1"/>
  <c r="R34" i="8" a="1"/>
  <c r="N88" i="8" a="1"/>
  <c r="V107" i="8" a="1"/>
  <c r="W65" i="8" a="1"/>
  <c r="R88" i="8" a="1"/>
  <c r="S95" i="8" a="1"/>
  <c r="E106" i="8" a="1"/>
  <c r="E107" i="8" a="1"/>
  <c r="X35" i="8" a="1"/>
  <c r="E95" i="8" a="1"/>
  <c r="H47" i="8" a="1"/>
  <c r="H46" i="8" a="1"/>
  <c r="AE106" i="8" a="1"/>
  <c r="I106" i="8" a="1"/>
  <c r="Z107" i="8" a="1"/>
  <c r="S106" i="8" a="1"/>
  <c r="R35" i="8" a="1"/>
  <c r="F107" i="8" a="1"/>
  <c r="S94" i="8" a="1"/>
  <c r="E76" i="8" a="1"/>
  <c r="E94" i="8" a="1"/>
  <c r="AC41" i="8" a="1"/>
  <c r="S107" i="8" a="1"/>
  <c r="AC40" i="8" a="1"/>
  <c r="K106" i="8" a="1"/>
  <c r="N64" i="8" a="1"/>
  <c r="V106" i="8" a="1"/>
  <c r="W64" i="8" a="1"/>
  <c r="AA107" i="8" a="1"/>
  <c r="AB23" i="8" a="1"/>
  <c r="Z77" i="8" a="1"/>
  <c r="K58" i="8" a="1"/>
  <c r="N89" i="8" a="1"/>
  <c r="S58" i="8" a="1"/>
  <c r="K59" i="8" a="1"/>
  <c r="R89" i="8" a="1"/>
  <c r="Z106" i="8" a="1"/>
  <c r="AF65" i="8" a="1"/>
  <c r="X64" i="8" a="1"/>
  <c r="J29" i="8" a="1"/>
  <c r="N28" i="8" a="1"/>
  <c r="J76" i="8" a="1"/>
  <c r="J82" i="8" a="1"/>
  <c r="AF59" i="8" a="1"/>
  <c r="AD101" i="8" a="1"/>
  <c r="O28" i="8" a="1"/>
  <c r="H101" i="8" a="1"/>
  <c r="AC65" i="8" a="1"/>
  <c r="AA83" i="8" a="1"/>
  <c r="S28" i="8" a="1"/>
  <c r="AC64" i="8" a="1"/>
  <c r="T28" i="8" a="1"/>
  <c r="H89" i="8" a="1"/>
  <c r="AB35" i="8" a="1"/>
  <c r="J28" i="8" a="1"/>
  <c r="AB47" i="8" a="1"/>
  <c r="N29" i="8" a="1"/>
  <c r="I89" i="8" a="1"/>
  <c r="J83" i="8" a="1"/>
  <c r="O112" i="8" a="1"/>
  <c r="J53" i="8" a="1"/>
  <c r="AD17" i="8" a="1"/>
  <c r="V77" i="8" a="1"/>
  <c r="AC76" i="8" a="1"/>
  <c r="AG29" i="8" a="1"/>
  <c r="X28" i="8" a="1"/>
  <c r="H29" i="8" a="1"/>
  <c r="AE35" i="8" a="1"/>
  <c r="AB41" i="8" a="1"/>
  <c r="L35" i="8" a="1"/>
  <c r="AA29" i="8" a="1"/>
  <c r="AD29" i="8" a="1"/>
  <c r="Y59" i="8" a="1"/>
  <c r="AA82" i="8" a="1"/>
  <c r="Z34" i="8" a="1"/>
  <c r="T29" i="8" a="1"/>
  <c r="Z35" i="8" a="1"/>
  <c r="S29" i="8" a="1"/>
  <c r="X10" i="8" a="1"/>
  <c r="M76" i="8" a="1"/>
  <c r="M77" i="8" a="1"/>
  <c r="M89" i="8" a="1"/>
  <c r="AD88" i="8" a="1"/>
  <c r="AD16" i="8" a="1"/>
  <c r="AD58" i="8" a="1"/>
  <c r="AF23" i="8" a="1"/>
  <c r="AF22" i="8" a="1"/>
  <c r="U23" i="8" a="1"/>
  <c r="AD59" i="8" a="1"/>
  <c r="AF64" i="8" a="1"/>
  <c r="L34" i="8" a="1"/>
  <c r="L11" i="8" a="1"/>
  <c r="AE29" i="8" a="1"/>
  <c r="AA40" i="8" a="1"/>
  <c r="I22" i="8" a="1"/>
  <c r="AA52" i="8" a="1"/>
  <c r="U76" i="8" a="1"/>
  <c r="AA58" i="8" a="1"/>
  <c r="AB34" i="8" a="1"/>
  <c r="S35" i="8" a="1"/>
  <c r="AD64" i="8" a="1"/>
  <c r="W29" i="8" a="1"/>
  <c r="H88" i="8" a="1"/>
  <c r="V29" i="8" a="1"/>
  <c r="F113" i="8" a="1"/>
  <c r="AA77" i="8" a="1"/>
  <c r="X89" i="8" a="1"/>
  <c r="Q28" i="8" a="1"/>
  <c r="AA59" i="8" a="1"/>
  <c r="V58" i="8" a="1"/>
  <c r="AC88" i="8" a="1"/>
  <c r="AA65" i="8" a="1"/>
  <c r="V76" i="8" a="1"/>
  <c r="O65" i="8" a="1"/>
  <c r="O77" i="8" a="1"/>
  <c r="X65" i="8" a="1"/>
  <c r="J59" i="8" a="1"/>
  <c r="O113" i="8" a="1"/>
  <c r="F64" i="8" a="1"/>
  <c r="H100" i="8" a="1"/>
  <c r="AC28" i="8" a="1"/>
  <c r="AB40" i="8" a="1"/>
  <c r="U64" i="8" a="1"/>
  <c r="AD100" i="8" a="1"/>
  <c r="AD34" i="8" a="1"/>
  <c r="U29" i="8" a="1"/>
  <c r="K41" i="8" a="1"/>
  <c r="AB28" i="8" a="1"/>
  <c r="AA76" i="8" a="1"/>
  <c r="G113" i="8" a="1"/>
  <c r="Y89" i="8" a="1"/>
  <c r="I41" i="8" a="1"/>
  <c r="AE47" i="8" a="1"/>
  <c r="V28" i="8" a="1"/>
  <c r="O76" i="8" a="1"/>
  <c r="W88" i="8" a="1"/>
  <c r="AD35" i="8" a="1"/>
  <c r="K40" i="8" a="1"/>
  <c r="AE88" i="8" a="1"/>
  <c r="AD89" i="8" a="1"/>
  <c r="I23" i="8" a="1"/>
  <c r="AA28" i="8" a="1"/>
  <c r="AB46" i="8" a="1"/>
  <c r="H34" i="8" a="1"/>
  <c r="F35" i="8" a="1"/>
  <c r="F65" i="8" a="1"/>
  <c r="J100" i="8" a="1"/>
  <c r="V59" i="8" a="1"/>
  <c r="K29" i="8" a="1"/>
  <c r="L89" i="8" a="1"/>
  <c r="I88" i="8" a="1"/>
  <c r="J77" i="8" a="1"/>
  <c r="K77" i="8" a="1"/>
  <c r="G112" i="8" a="1"/>
  <c r="AE10" i="8" a="1"/>
  <c r="AD76" i="8" a="1"/>
  <c r="N112" i="8" a="1"/>
  <c r="L29" i="8" a="1"/>
  <c r="X29" i="8" a="1"/>
  <c r="AE46" i="8" a="1"/>
  <c r="E88" i="8" a="1"/>
  <c r="Z10" i="8" a="1"/>
  <c r="AG76" i="8" a="1"/>
  <c r="AE22" i="8" a="1"/>
  <c r="J101" i="8" a="1"/>
  <c r="L10" i="8" a="1"/>
  <c r="E23" i="8" a="1"/>
  <c r="K89" i="8" a="1"/>
  <c r="AG77" i="8" a="1"/>
  <c r="L101" i="8" a="1"/>
  <c r="AG113" i="8" a="1"/>
  <c r="E29" i="8" a="1"/>
  <c r="Y58" i="8" a="1"/>
  <c r="R11" i="8" a="1"/>
  <c r="U77" i="8" a="1"/>
  <c r="F29" i="8" a="1"/>
  <c r="F28" i="8" a="1"/>
  <c r="AF58" i="8" a="1"/>
  <c r="U88" i="8" a="1"/>
  <c r="Z59" i="8" a="1"/>
  <c r="AE58" i="8" a="1"/>
  <c r="R10" i="8" a="1"/>
  <c r="M28" i="8" a="1"/>
  <c r="AF28" i="8" a="1"/>
  <c r="Z65" i="8" a="1"/>
  <c r="AA46" i="8" a="1"/>
  <c r="AE59" i="8" a="1"/>
  <c r="H35" i="8" a="1"/>
  <c r="F34" i="8" a="1"/>
  <c r="I58" i="8" a="1"/>
  <c r="AE89" i="8" a="1"/>
  <c r="K88" i="8" a="1"/>
  <c r="Q29" i="8" a="1"/>
  <c r="AA47" i="8" a="1"/>
  <c r="AD28" i="8" a="1"/>
  <c r="S34" i="8" a="1"/>
  <c r="E89" i="8" a="1"/>
  <c r="AD71" i="8" a="1"/>
  <c r="AC89" i="8" a="1"/>
  <c r="U89" i="8" a="1"/>
  <c r="AD77" i="8" a="1"/>
  <c r="J52" i="8" a="1"/>
  <c r="E28" i="8" a="1"/>
  <c r="K76" i="8" a="1"/>
  <c r="AF29" i="8" a="1"/>
  <c r="W89" i="8" a="1"/>
  <c r="K35" i="8" a="1"/>
  <c r="AD112" i="8" a="1"/>
  <c r="AG28" i="8" a="1"/>
  <c r="X11" i="8" a="1"/>
  <c r="O64" i="8" a="1"/>
  <c r="X88" i="8" a="1"/>
  <c r="E65" i="8" a="1"/>
  <c r="L100" i="8" a="1"/>
  <c r="E22" i="8" a="1"/>
  <c r="Q64" i="8" a="1"/>
  <c r="L28" i="8" a="1"/>
  <c r="U22" i="8" a="1"/>
  <c r="AA41" i="8" a="1"/>
  <c r="Y88" i="8" a="1"/>
  <c r="AE23" i="8" a="1"/>
  <c r="H28" i="8" a="1"/>
  <c r="Q65" i="8" a="1"/>
  <c r="AD65" i="8" a="1"/>
  <c r="L65" i="8" a="1"/>
  <c r="U28" i="8" a="1"/>
  <c r="AF46" i="8" a="1"/>
  <c r="M29" i="8" a="1"/>
  <c r="AD113" i="8" a="1"/>
  <c r="AG112" i="8" a="1"/>
  <c r="AB29" i="8" a="1"/>
  <c r="Z29" i="8" a="1"/>
  <c r="L64" i="8" a="1"/>
  <c r="J58" i="8" a="1"/>
  <c r="AE76" i="8" a="1"/>
  <c r="Z28" i="8" a="1"/>
  <c r="AC77" i="8" a="1"/>
  <c r="O29" i="8" a="1"/>
  <c r="Z11" i="8" a="1"/>
  <c r="AE11" i="8" a="1"/>
  <c r="AE77" i="8" a="1"/>
  <c r="U65" i="8" a="1"/>
  <c r="W28" i="8" a="1"/>
  <c r="AF47" i="8" a="1"/>
  <c r="Z89" i="8" a="1"/>
  <c r="F112" i="8" a="1"/>
  <c r="E64" i="8" a="1"/>
  <c r="I59" i="8" a="1"/>
  <c r="Z64" i="8" a="1"/>
  <c r="N113" i="8" a="1"/>
  <c r="L88" i="8" a="1"/>
  <c r="M88" i="8" a="1"/>
  <c r="Z88" i="8" a="1"/>
  <c r="AA53" i="8" a="1"/>
  <c r="AA64" i="8" a="1"/>
  <c r="K34" i="8" a="1"/>
  <c r="Z58" i="8" a="1"/>
  <c r="AD70" i="8" a="1"/>
  <c r="I40" i="8" a="1"/>
  <c r="AE34" i="8" a="1"/>
  <c r="P29" i="8" l="1" a="1"/>
  <c r="P29" i="8" s="1"/>
  <c r="G29" i="8" a="1"/>
  <c r="G29" i="8" s="1"/>
  <c r="O52" i="8" a="1"/>
  <c r="O52" i="8" s="1"/>
  <c r="K53" i="8" a="1"/>
  <c r="K53" i="8" s="1"/>
  <c r="I53" i="8" a="1"/>
  <c r="I53" i="8" s="1"/>
  <c r="AG53" i="8" a="1"/>
  <c r="AG53" i="8" s="1"/>
  <c r="V53" i="8" a="1"/>
  <c r="V53" i="8" s="1"/>
  <c r="T53" i="8" a="1"/>
  <c r="T53" i="8" s="1"/>
  <c r="Y53" i="8" a="1"/>
  <c r="Y53" i="8" s="1"/>
  <c r="AF52" i="8" a="1"/>
  <c r="AF52" i="8" s="1"/>
  <c r="V29" i="8"/>
  <c r="R10" i="8"/>
  <c r="U29" i="8"/>
  <c r="AE29" i="8"/>
  <c r="S29" i="8"/>
  <c r="N28" i="8"/>
  <c r="O77" i="8"/>
  <c r="AG76" i="8"/>
  <c r="Q29" i="8"/>
  <c r="U28" i="8"/>
  <c r="X28" i="8"/>
  <c r="L28" i="8"/>
  <c r="M29" i="8"/>
  <c r="W29" i="8"/>
  <c r="AG77" i="8"/>
  <c r="AD28" i="8"/>
  <c r="X29" i="8"/>
  <c r="L29" i="8"/>
  <c r="M28" i="8"/>
  <c r="AC28" i="8"/>
  <c r="W28" i="8"/>
  <c r="AD29" i="8"/>
  <c r="Z28" i="8"/>
  <c r="O29" i="8"/>
  <c r="J28" i="8"/>
  <c r="AB28" i="8"/>
  <c r="AF28" i="8"/>
  <c r="F29" i="8"/>
  <c r="Q28" i="8"/>
  <c r="Z29" i="8"/>
  <c r="O28" i="8"/>
  <c r="J29" i="8"/>
  <c r="AB29" i="8"/>
  <c r="AF29" i="8"/>
  <c r="F28" i="8"/>
  <c r="AA29" i="8"/>
  <c r="R11" i="8"/>
  <c r="T28" i="8"/>
  <c r="AC77" i="8"/>
  <c r="E28" i="8"/>
  <c r="AA28" i="8"/>
  <c r="AA53" i="8"/>
  <c r="AA52" i="8"/>
  <c r="H29" i="8"/>
  <c r="H28" i="8"/>
  <c r="V28" i="8"/>
  <c r="T29" i="8"/>
  <c r="AC76" i="8"/>
  <c r="K29" i="8"/>
  <c r="E29" i="8"/>
  <c r="J53" i="8"/>
  <c r="AG28" i="8"/>
  <c r="AG29" i="8"/>
  <c r="S28" i="8"/>
  <c r="N29" i="8"/>
  <c r="O76" i="8"/>
  <c r="J52" i="8"/>
  <c r="Q52" i="8" a="1"/>
  <c r="Q52" i="8" s="1"/>
  <c r="P52" i="8" a="1"/>
  <c r="P52" i="8" s="1"/>
  <c r="G52" i="8" a="1"/>
  <c r="G52" i="8" s="1"/>
  <c r="G53" i="8" a="1"/>
  <c r="G53" i="8" s="1"/>
  <c r="M52" i="8" a="1"/>
  <c r="M52" i="8" s="1"/>
  <c r="M53" i="8" a="1"/>
  <c r="M53" i="8" s="1"/>
  <c r="W52" i="8" a="1"/>
  <c r="W52" i="8" s="1"/>
  <c r="W53" i="8" a="1"/>
  <c r="W53" i="8" s="1"/>
  <c r="X53" i="8" a="1"/>
  <c r="X53" i="8" s="1"/>
  <c r="X52" i="8" a="1"/>
  <c r="X52" i="8" s="1"/>
  <c r="R52" i="8" a="1"/>
  <c r="R52" i="8" s="1"/>
  <c r="R53" i="8" a="1"/>
  <c r="R53" i="8" s="1"/>
  <c r="AB52" i="8" a="1"/>
  <c r="AB52" i="8" s="1"/>
  <c r="AB53" i="8" a="1"/>
  <c r="AB53" i="8" s="1"/>
  <c r="L52" i="8" a="1"/>
  <c r="L52" i="8" s="1"/>
  <c r="L53" i="8" a="1"/>
  <c r="L53" i="8" s="1"/>
  <c r="S53" i="8" a="1"/>
  <c r="S53" i="8" s="1"/>
  <c r="S52" i="8" a="1"/>
  <c r="S52" i="8" s="1"/>
  <c r="H52" i="8" a="1"/>
  <c r="H52" i="8" s="1"/>
  <c r="H53" i="8" a="1"/>
  <c r="H53" i="8" s="1"/>
  <c r="N53" i="8" a="1"/>
  <c r="N53" i="8" s="1"/>
  <c r="N52" i="8" a="1"/>
  <c r="N52" i="8" s="1"/>
  <c r="Z53" i="8" a="1"/>
  <c r="Z53" i="8" s="1"/>
  <c r="Z52" i="8" a="1"/>
  <c r="Z52" i="8" s="1"/>
  <c r="U53" i="8" a="1"/>
  <c r="U53" i="8" s="1"/>
  <c r="U52" i="8" a="1"/>
  <c r="U52" i="8" s="1"/>
  <c r="AD53" i="8" a="1"/>
  <c r="AD53" i="8" s="1"/>
  <c r="AD52" i="8" a="1"/>
  <c r="AD52" i="8" s="1"/>
  <c r="AD16" i="8"/>
  <c r="AD17" i="8"/>
  <c r="Y89" i="8"/>
  <c r="E88" i="8"/>
  <c r="AD101" i="8"/>
  <c r="AA82" i="8"/>
  <c r="AD76" i="8"/>
  <c r="H47" i="8"/>
  <c r="Z59" i="8"/>
  <c r="J107" i="8"/>
  <c r="X64" i="8"/>
  <c r="AD59" i="8"/>
  <c r="L100" i="8"/>
  <c r="N113" i="8"/>
  <c r="AF58" i="8"/>
  <c r="AA58" i="8"/>
  <c r="E106" i="8"/>
  <c r="J59" i="8"/>
  <c r="G65" i="8"/>
  <c r="M88" i="8"/>
  <c r="W88" i="8"/>
  <c r="F113" i="8"/>
  <c r="AC41" i="8"/>
  <c r="V59" i="8"/>
  <c r="J83" i="8"/>
  <c r="H100" i="8"/>
  <c r="AD89" i="8"/>
  <c r="H88" i="8"/>
  <c r="H89" i="8"/>
  <c r="L11" i="8"/>
  <c r="E94" i="8"/>
  <c r="AD65" i="8"/>
  <c r="S95" i="8"/>
  <c r="AG113" i="8"/>
  <c r="K34" i="8"/>
  <c r="O64" i="8"/>
  <c r="U77" i="8"/>
  <c r="Z77" i="8"/>
  <c r="Z34" i="8"/>
  <c r="X88" i="8"/>
  <c r="R88" i="8"/>
  <c r="AB22" i="8"/>
  <c r="AE59" i="8"/>
  <c r="AE76" i="8"/>
  <c r="E23" i="8"/>
  <c r="V76" i="8"/>
  <c r="E76" i="8"/>
  <c r="AA76" i="8"/>
  <c r="AF65" i="8"/>
  <c r="I59" i="8"/>
  <c r="F106" i="8"/>
  <c r="AA41" i="8"/>
  <c r="AA46" i="8"/>
  <c r="AD112" i="8"/>
  <c r="AB41" i="8"/>
  <c r="AB40" i="8"/>
  <c r="AE23" i="8"/>
  <c r="Y59" i="8"/>
  <c r="AB46" i="8"/>
  <c r="K58" i="8"/>
  <c r="Q65" i="8"/>
  <c r="AB47" i="8"/>
  <c r="S94" i="8"/>
  <c r="O65" i="8"/>
  <c r="U76" i="8"/>
  <c r="Z76" i="8"/>
  <c r="Z35" i="8"/>
  <c r="X89" i="8"/>
  <c r="R89" i="8"/>
  <c r="AB23" i="8"/>
  <c r="AE58" i="8"/>
  <c r="AE77" i="8"/>
  <c r="E22" i="8"/>
  <c r="V77" i="8"/>
  <c r="E77" i="8"/>
  <c r="AA77" i="8"/>
  <c r="AF64" i="8"/>
  <c r="I58" i="8"/>
  <c r="F107" i="8"/>
  <c r="AA40" i="8"/>
  <c r="AA47" i="8"/>
  <c r="AD113" i="8"/>
  <c r="AE22" i="8"/>
  <c r="U64" i="8"/>
  <c r="K59" i="8"/>
  <c r="AA107" i="8"/>
  <c r="L10" i="8"/>
  <c r="E95" i="8"/>
  <c r="AE35" i="8"/>
  <c r="AG112" i="8"/>
  <c r="N65" i="8"/>
  <c r="K76" i="8"/>
  <c r="AF46" i="8"/>
  <c r="W64" i="8"/>
  <c r="Z65" i="8"/>
  <c r="G112" i="8"/>
  <c r="I23" i="8"/>
  <c r="S59" i="8"/>
  <c r="U89" i="8"/>
  <c r="S107" i="8"/>
  <c r="AE46" i="8"/>
  <c r="V106" i="8"/>
  <c r="K41" i="8"/>
  <c r="X35" i="8"/>
  <c r="Z88" i="8"/>
  <c r="AC89" i="8"/>
  <c r="AB35" i="8"/>
  <c r="Z106" i="8"/>
  <c r="AA64" i="8"/>
  <c r="AA65" i="8"/>
  <c r="R35" i="8"/>
  <c r="Q64" i="8"/>
  <c r="AE34" i="8"/>
  <c r="Y58" i="8"/>
  <c r="AA106" i="8"/>
  <c r="AD64" i="8"/>
  <c r="K35" i="8"/>
  <c r="N64" i="8"/>
  <c r="K77" i="8"/>
  <c r="AF47" i="8"/>
  <c r="W65" i="8"/>
  <c r="Z64" i="8"/>
  <c r="G113" i="8"/>
  <c r="I22" i="8"/>
  <c r="S58" i="8"/>
  <c r="U88" i="8"/>
  <c r="S106" i="8"/>
  <c r="AE47" i="8"/>
  <c r="V107" i="8"/>
  <c r="K40" i="8"/>
  <c r="X34" i="8"/>
  <c r="Z89" i="8"/>
  <c r="AC88" i="8"/>
  <c r="AB34" i="8"/>
  <c r="Z107" i="8"/>
  <c r="Z10" i="8"/>
  <c r="K88" i="8"/>
  <c r="AD71" i="8"/>
  <c r="M76" i="8"/>
  <c r="AE10" i="8"/>
  <c r="I40" i="8"/>
  <c r="F65" i="8"/>
  <c r="J76" i="8"/>
  <c r="O112" i="8"/>
  <c r="U23" i="8"/>
  <c r="I88" i="8"/>
  <c r="I107" i="8"/>
  <c r="X11" i="8"/>
  <c r="L35" i="8"/>
  <c r="AC64" i="8"/>
  <c r="E65" i="8"/>
  <c r="L65" i="8"/>
  <c r="AE89" i="8"/>
  <c r="AF22" i="8"/>
  <c r="H35" i="8"/>
  <c r="J100" i="8"/>
  <c r="F34" i="8"/>
  <c r="AD34" i="8"/>
  <c r="S34" i="8"/>
  <c r="L88" i="8"/>
  <c r="N88" i="8"/>
  <c r="K107" i="8"/>
  <c r="AE107" i="8"/>
  <c r="Z11" i="8"/>
  <c r="K89" i="8"/>
  <c r="AD70" i="8"/>
  <c r="M77" i="8"/>
  <c r="AE11" i="8"/>
  <c r="I41" i="8"/>
  <c r="F64" i="8"/>
  <c r="J77" i="8"/>
  <c r="O113" i="8"/>
  <c r="U22" i="8"/>
  <c r="I89" i="8"/>
  <c r="I106" i="8"/>
  <c r="X10" i="8"/>
  <c r="L34" i="8"/>
  <c r="AC65" i="8"/>
  <c r="E64" i="8"/>
  <c r="L64" i="8"/>
  <c r="AE88" i="8"/>
  <c r="AF23" i="8"/>
  <c r="H34" i="8"/>
  <c r="J101" i="8"/>
  <c r="F35" i="8"/>
  <c r="AD35" i="8"/>
  <c r="S35" i="8"/>
  <c r="L89" i="8"/>
  <c r="N89" i="8"/>
  <c r="K106" i="8"/>
  <c r="AE106" i="8"/>
  <c r="U65" i="8"/>
  <c r="R34" i="8"/>
  <c r="Y88" i="8"/>
  <c r="E89" i="8"/>
  <c r="AD100" i="8"/>
  <c r="AA83" i="8"/>
  <c r="AD77" i="8"/>
  <c r="H46" i="8"/>
  <c r="Z58" i="8"/>
  <c r="J106" i="8"/>
  <c r="X65" i="8"/>
  <c r="AD58" i="8"/>
  <c r="L101" i="8"/>
  <c r="N112" i="8"/>
  <c r="AF59" i="8"/>
  <c r="AA59" i="8"/>
  <c r="E107" i="8"/>
  <c r="J58" i="8"/>
  <c r="G64" i="8"/>
  <c r="M89" i="8"/>
  <c r="W89" i="8"/>
  <c r="F112" i="8"/>
  <c r="AC40" i="8"/>
  <c r="V58" i="8"/>
  <c r="J82" i="8"/>
  <c r="H101" i="8"/>
  <c r="AD88" i="8"/>
  <c r="P76" i="8" a="1"/>
  <c r="P76" i="8" s="1"/>
  <c r="P77" i="8" a="1"/>
  <c r="P77" i="8" s="1"/>
  <c r="Y113" i="8" a="1"/>
  <c r="Y113" i="8" s="1"/>
  <c r="Y112" i="8" a="1"/>
  <c r="Y112" i="8" s="1"/>
  <c r="Y35" i="8" a="1"/>
  <c r="Y35" i="8" s="1"/>
  <c r="Y34" i="8" a="1"/>
  <c r="Y34" i="8" s="1"/>
  <c r="AF95" i="8" a="1"/>
  <c r="AF95" i="8" s="1"/>
  <c r="AF94" i="8" a="1"/>
  <c r="AF94" i="8" s="1"/>
  <c r="N70" i="8" a="1"/>
  <c r="N70" i="8" s="1"/>
  <c r="N71" i="8" a="1"/>
  <c r="N71" i="8" s="1"/>
  <c r="V95" i="8" a="1"/>
  <c r="V95" i="8" s="1"/>
  <c r="V94" i="8" a="1"/>
  <c r="V94" i="8" s="1"/>
  <c r="AG46" i="8" a="1"/>
  <c r="AG46" i="8" s="1"/>
  <c r="AG47" i="8" a="1"/>
  <c r="AG47" i="8" s="1"/>
  <c r="X101" i="8" a="1"/>
  <c r="X101" i="8" s="1"/>
  <c r="X100" i="8" a="1"/>
  <c r="X100" i="8" s="1"/>
  <c r="W47" i="8" a="1"/>
  <c r="W47" i="8" s="1"/>
  <c r="W46" i="8" a="1"/>
  <c r="W46" i="8" s="1"/>
  <c r="U100" i="8" a="1"/>
  <c r="U100" i="8" s="1"/>
  <c r="U101" i="8" a="1"/>
  <c r="U101" i="8" s="1"/>
  <c r="Y46" i="8" a="1"/>
  <c r="Y46" i="8" s="1"/>
  <c r="Y47" i="8" a="1"/>
  <c r="Y47" i="8" s="1"/>
  <c r="K100" i="8" a="1"/>
  <c r="K100" i="8" s="1"/>
  <c r="K101" i="8" a="1"/>
  <c r="K101" i="8" s="1"/>
  <c r="S17" i="8" a="1"/>
  <c r="S17" i="8" s="1"/>
  <c r="S16" i="8" a="1"/>
  <c r="S16" i="8" s="1"/>
  <c r="W35" i="8" a="1"/>
  <c r="W35" i="8" s="1"/>
  <c r="W34" i="8" a="1"/>
  <c r="W34" i="8" s="1"/>
  <c r="G94" i="8" a="1"/>
  <c r="G94" i="8" s="1"/>
  <c r="G95" i="8" a="1"/>
  <c r="G95" i="8" s="1"/>
  <c r="I94" i="8" a="1"/>
  <c r="I94" i="8" s="1"/>
  <c r="I95" i="8" a="1"/>
  <c r="I95" i="8" s="1"/>
  <c r="R41" i="8" a="1"/>
  <c r="R41" i="8" s="1"/>
  <c r="R40" i="8" a="1"/>
  <c r="R40" i="8" s="1"/>
  <c r="X112" i="8" a="1"/>
  <c r="X112" i="8" s="1"/>
  <c r="X113" i="8" a="1"/>
  <c r="X113" i="8" s="1"/>
  <c r="O35" i="8" a="1"/>
  <c r="O35" i="8" s="1"/>
  <c r="O34" i="8" a="1"/>
  <c r="O34" i="8" s="1"/>
  <c r="M95" i="8" a="1"/>
  <c r="M95" i="8" s="1"/>
  <c r="M94" i="8" a="1"/>
  <c r="M94" i="8" s="1"/>
  <c r="P47" i="8" a="1"/>
  <c r="P47" i="8" s="1"/>
  <c r="P46" i="8" a="1"/>
  <c r="P46" i="8" s="1"/>
  <c r="L112" i="8" a="1"/>
  <c r="L112" i="8" s="1"/>
  <c r="L113" i="8" a="1"/>
  <c r="L113" i="8" s="1"/>
  <c r="R70" i="8" a="1"/>
  <c r="R70" i="8" s="1"/>
  <c r="R71" i="8" a="1"/>
  <c r="R71" i="8" s="1"/>
  <c r="W71" i="8" a="1"/>
  <c r="W71" i="8" s="1"/>
  <c r="W70" i="8" a="1"/>
  <c r="W70" i="8" s="1"/>
  <c r="H112" i="8" a="1"/>
  <c r="H112" i="8" s="1"/>
  <c r="H113" i="8" a="1"/>
  <c r="H113" i="8" s="1"/>
  <c r="O23" i="8" a="1"/>
  <c r="O23" i="8" s="1"/>
  <c r="O22" i="8" a="1"/>
  <c r="O22" i="8" s="1"/>
  <c r="F83" i="8" a="1"/>
  <c r="F83" i="8" s="1"/>
  <c r="F82" i="8" a="1"/>
  <c r="F82" i="8" s="1"/>
  <c r="X23" i="8" a="1"/>
  <c r="X23" i="8" s="1"/>
  <c r="X22" i="8" a="1"/>
  <c r="X22" i="8" s="1"/>
  <c r="P16" i="8" a="1"/>
  <c r="P16" i="8" s="1"/>
  <c r="P17" i="8" a="1"/>
  <c r="P17" i="8" s="1"/>
  <c r="Q83" i="8" a="1"/>
  <c r="Q83" i="8" s="1"/>
  <c r="Q82" i="8" a="1"/>
  <c r="Q82" i="8" s="1"/>
  <c r="J94" i="8" a="1"/>
  <c r="J94" i="8" s="1"/>
  <c r="J95" i="8" a="1"/>
  <c r="J95" i="8" s="1"/>
  <c r="F10" i="8" a="1"/>
  <c r="F10" i="8" s="1"/>
  <c r="F11" i="8" a="1"/>
  <c r="F11" i="8" s="1"/>
  <c r="O71" i="8" a="1"/>
  <c r="O71" i="8" s="1"/>
  <c r="O70" i="8" a="1"/>
  <c r="O70" i="8" s="1"/>
  <c r="P95" i="8" a="1"/>
  <c r="P95" i="8" s="1"/>
  <c r="P94" i="8" a="1"/>
  <c r="P94" i="8" s="1"/>
  <c r="L70" i="8" a="1"/>
  <c r="L70" i="8" s="1"/>
  <c r="L71" i="8" a="1"/>
  <c r="L71" i="8" s="1"/>
  <c r="P58" i="8" a="1"/>
  <c r="P58" i="8" s="1"/>
  <c r="P59" i="8" a="1"/>
  <c r="P59" i="8" s="1"/>
  <c r="M113" i="8" a="1"/>
  <c r="M113" i="8" s="1"/>
  <c r="M112" i="8" a="1"/>
  <c r="M112" i="8" s="1"/>
  <c r="X76" i="8" a="1"/>
  <c r="X76" i="8" s="1"/>
  <c r="X77" i="8" a="1"/>
  <c r="X77" i="8" s="1"/>
  <c r="Q113" i="8" a="1"/>
  <c r="Q113" i="8" s="1"/>
  <c r="Q112" i="8" a="1"/>
  <c r="Q112" i="8" s="1"/>
  <c r="R46" i="8" a="1"/>
  <c r="R46" i="8" s="1"/>
  <c r="R47" i="8" a="1"/>
  <c r="R47" i="8" s="1"/>
  <c r="AG94" i="8" a="1"/>
  <c r="AG94" i="8" s="1"/>
  <c r="AG95" i="8" a="1"/>
  <c r="AG95" i="8" s="1"/>
  <c r="T17" i="8" a="1"/>
  <c r="T17" i="8" s="1"/>
  <c r="T16" i="8" a="1"/>
  <c r="T16" i="8" s="1"/>
  <c r="N23" i="8" a="1"/>
  <c r="N23" i="8" s="1"/>
  <c r="N22" i="8" a="1"/>
  <c r="N22" i="8" s="1"/>
  <c r="Y83" i="8" a="1"/>
  <c r="Y83" i="8" s="1"/>
  <c r="Y82" i="8" a="1"/>
  <c r="Y82" i="8" s="1"/>
  <c r="F46" i="8" a="1"/>
  <c r="F46" i="8" s="1"/>
  <c r="F47" i="8" a="1"/>
  <c r="F47" i="8" s="1"/>
  <c r="P107" i="8" a="1"/>
  <c r="P107" i="8" s="1"/>
  <c r="P106" i="8" a="1"/>
  <c r="P106" i="8" s="1"/>
  <c r="AC82" i="8" a="1"/>
  <c r="AC82" i="8" s="1"/>
  <c r="AC83" i="8" a="1"/>
  <c r="AC83" i="8" s="1"/>
  <c r="I113" i="8" a="1"/>
  <c r="I113" i="8" s="1"/>
  <c r="I112" i="8" a="1"/>
  <c r="I112" i="8" s="1"/>
  <c r="W16" i="8" a="1"/>
  <c r="W16" i="8" s="1"/>
  <c r="W17" i="8" a="1"/>
  <c r="W17" i="8" s="1"/>
  <c r="G83" i="8" a="1"/>
  <c r="G83" i="8" s="1"/>
  <c r="G82" i="8" a="1"/>
  <c r="G82" i="8" s="1"/>
  <c r="AD94" i="8" a="1"/>
  <c r="AD94" i="8" s="1"/>
  <c r="AD95" i="8" a="1"/>
  <c r="AD95" i="8" s="1"/>
  <c r="L107" i="8" a="1"/>
  <c r="L107" i="8" s="1"/>
  <c r="L106" i="8" a="1"/>
  <c r="L106" i="8" s="1"/>
  <c r="U95" i="8" a="1"/>
  <c r="U95" i="8" s="1"/>
  <c r="U94" i="8" a="1"/>
  <c r="U94" i="8" s="1"/>
  <c r="G16" i="8" a="1"/>
  <c r="G16" i="8" s="1"/>
  <c r="G17" i="8" a="1"/>
  <c r="G17" i="8" s="1"/>
  <c r="N41" i="8" a="1"/>
  <c r="N41" i="8" s="1"/>
  <c r="N40" i="8" a="1"/>
  <c r="N40" i="8" s="1"/>
  <c r="Q46" i="8" a="1"/>
  <c r="Q46" i="8" s="1"/>
  <c r="Q47" i="8" a="1"/>
  <c r="Q47" i="8" s="1"/>
  <c r="O83" i="8" a="1"/>
  <c r="O83" i="8" s="1"/>
  <c r="O82" i="8" a="1"/>
  <c r="O82" i="8" s="1"/>
  <c r="U113" i="8" a="1"/>
  <c r="U113" i="8" s="1"/>
  <c r="U112" i="8" a="1"/>
  <c r="U112" i="8" s="1"/>
  <c r="M46" i="8" a="1"/>
  <c r="M46" i="8" s="1"/>
  <c r="M47" i="8" a="1"/>
  <c r="M47" i="8" s="1"/>
  <c r="F71" i="8" a="1"/>
  <c r="F71" i="8" s="1"/>
  <c r="F70" i="8" a="1"/>
  <c r="F70" i="8" s="1"/>
  <c r="T112" i="8" a="1"/>
  <c r="T112" i="8" s="1"/>
  <c r="T113" i="8" a="1"/>
  <c r="T113" i="8" s="1"/>
  <c r="E46" i="8" a="1"/>
  <c r="E46" i="8" s="1"/>
  <c r="E47" i="8" a="1"/>
  <c r="E47" i="8" s="1"/>
  <c r="P70" i="8" a="1"/>
  <c r="P70" i="8" s="1"/>
  <c r="P71" i="8" a="1"/>
  <c r="P71" i="8" s="1"/>
  <c r="F23" i="8" a="1"/>
  <c r="F23" i="8" s="1"/>
  <c r="F22" i="8" a="1"/>
  <c r="F22" i="8" s="1"/>
  <c r="Y77" i="8" a="1"/>
  <c r="Y77" i="8" s="1"/>
  <c r="Y76" i="8" a="1"/>
  <c r="Y76" i="8" s="1"/>
  <c r="P10" i="8" a="1"/>
  <c r="P10" i="8" s="1"/>
  <c r="P11" i="8" a="1"/>
  <c r="P11" i="8" s="1"/>
  <c r="M22" i="8" a="1"/>
  <c r="M22" i="8" s="1"/>
  <c r="M23" i="8" a="1"/>
  <c r="M23" i="8" s="1"/>
  <c r="X71" i="8" a="1"/>
  <c r="X71" i="8" s="1"/>
  <c r="X70" i="8" a="1"/>
  <c r="X70" i="8" s="1"/>
  <c r="K95" i="8" a="1"/>
  <c r="K95" i="8" s="1"/>
  <c r="K94" i="8" a="1"/>
  <c r="K94" i="8" s="1"/>
  <c r="F94" i="8" a="1"/>
  <c r="F94" i="8" s="1"/>
  <c r="F95" i="8" a="1"/>
  <c r="F95" i="8" s="1"/>
  <c r="Y41" i="8" a="1"/>
  <c r="Y41" i="8" s="1"/>
  <c r="Y40" i="8" a="1"/>
  <c r="Y40" i="8" s="1"/>
  <c r="AG100" i="8" a="1"/>
  <c r="AG100" i="8" s="1"/>
  <c r="AG101" i="8" a="1"/>
  <c r="AG101" i="8" s="1"/>
  <c r="AG82" i="8" a="1"/>
  <c r="AG82" i="8" s="1"/>
  <c r="AG83" i="8" a="1"/>
  <c r="AG83" i="8" s="1"/>
  <c r="X107" i="8" a="1"/>
  <c r="X107" i="8" s="1"/>
  <c r="X106" i="8" a="1"/>
  <c r="X106" i="8" s="1"/>
  <c r="AG71" i="8" a="1"/>
  <c r="AG71" i="8" s="1"/>
  <c r="AG70" i="8" a="1"/>
  <c r="AG70" i="8" s="1"/>
  <c r="X94" i="8" a="1"/>
  <c r="X94" i="8" s="1"/>
  <c r="X95" i="8" a="1"/>
  <c r="X95" i="8" s="1"/>
  <c r="G71" i="8" a="1"/>
  <c r="G71" i="8" s="1"/>
  <c r="G70" i="8" a="1"/>
  <c r="G70" i="8" s="1"/>
  <c r="L58" i="8" a="1"/>
  <c r="L58" i="8" s="1"/>
  <c r="L59" i="8" a="1"/>
  <c r="L59" i="8" s="1"/>
  <c r="AB112" i="8" a="1"/>
  <c r="AB112" i="8" s="1"/>
  <c r="AB113" i="8" a="1"/>
  <c r="AB113" i="8" s="1"/>
  <c r="S71" i="8" a="1"/>
  <c r="S71" i="8" s="1"/>
  <c r="S70" i="8" a="1"/>
  <c r="S70" i="8" s="1"/>
  <c r="Q94" i="8" a="1"/>
  <c r="Q94" i="8" s="1"/>
  <c r="Q95" i="8" a="1"/>
  <c r="Q95" i="8" s="1"/>
  <c r="U71" i="8" a="1"/>
  <c r="U71" i="8" s="1"/>
  <c r="U70" i="8" a="1"/>
  <c r="U70" i="8" s="1"/>
  <c r="AB95" i="8" a="1"/>
  <c r="AB95" i="8" s="1"/>
  <c r="AB94" i="8" a="1"/>
  <c r="AB94" i="8" s="1"/>
  <c r="Q71" i="8" a="1"/>
  <c r="Q71" i="8" s="1"/>
  <c r="Q70" i="8" a="1"/>
  <c r="Q70" i="8" s="1"/>
  <c r="K11" i="8" a="1"/>
  <c r="K11" i="8" s="1"/>
  <c r="K10" i="8" a="1"/>
  <c r="K10" i="8" s="1"/>
  <c r="P112" i="8" a="1"/>
  <c r="P112" i="8" s="1"/>
  <c r="P113" i="8" a="1"/>
  <c r="P113" i="8" s="1"/>
  <c r="AC17" i="8" a="1"/>
  <c r="AC17" i="8" s="1"/>
  <c r="AC16" i="8" a="1"/>
  <c r="AC16" i="8" s="1"/>
  <c r="AC113" i="8" a="1"/>
  <c r="AC113" i="8" s="1"/>
  <c r="AC112" i="8" a="1"/>
  <c r="AC112" i="8" s="1"/>
  <c r="AG22" i="8" a="1"/>
  <c r="AG22" i="8" s="1"/>
  <c r="AG23" i="8" a="1"/>
  <c r="AG23" i="8" s="1"/>
  <c r="H83" i="8" a="1"/>
  <c r="H83" i="8" s="1"/>
  <c r="H82" i="8" a="1"/>
  <c r="H82" i="8" s="1"/>
  <c r="R95" i="8" a="1"/>
  <c r="R95" i="8" s="1"/>
  <c r="R94" i="8" a="1"/>
  <c r="R94" i="8" s="1"/>
  <c r="Y70" i="8" a="1"/>
  <c r="Y70" i="8" s="1"/>
  <c r="Y71" i="8" a="1"/>
  <c r="Y71" i="8" s="1"/>
  <c r="AG35" i="8" a="1"/>
  <c r="AG35" i="8" s="1"/>
  <c r="AG34" i="8" a="1"/>
  <c r="AG34" i="8" s="1"/>
  <c r="AE71" i="8" a="1"/>
  <c r="AE71" i="8" s="1"/>
  <c r="AE70" i="8" a="1"/>
  <c r="AE70" i="8" s="1"/>
  <c r="R22" i="8" a="1"/>
  <c r="R22" i="8" s="1"/>
  <c r="R23" i="8" a="1"/>
  <c r="R23" i="8" s="1"/>
  <c r="N83" i="8" a="1"/>
  <c r="N83" i="8" s="1"/>
  <c r="N82" i="8" a="1"/>
  <c r="N82" i="8" s="1"/>
  <c r="J22" i="8" a="1"/>
  <c r="J22" i="8" s="1"/>
  <c r="J23" i="8" a="1"/>
  <c r="J23" i="8" s="1"/>
  <c r="T71" i="8" a="1"/>
  <c r="T71" i="8" s="1"/>
  <c r="T70" i="8" a="1"/>
  <c r="T70" i="8" s="1"/>
  <c r="AC46" i="8" a="1"/>
  <c r="AC46" i="8" s="1"/>
  <c r="AC47" i="8" a="1"/>
  <c r="AC47" i="8" s="1"/>
  <c r="X40" i="8" a="1"/>
  <c r="X40" i="8" s="1"/>
  <c r="X41" i="8" a="1"/>
  <c r="X41" i="8" s="1"/>
  <c r="P83" i="8" a="1"/>
  <c r="P83" i="8" s="1"/>
  <c r="P82" i="8" a="1"/>
  <c r="P82" i="8" s="1"/>
  <c r="P100" i="8" a="1"/>
  <c r="P100" i="8" s="1"/>
  <c r="P101" i="8" a="1"/>
  <c r="P101" i="8" s="1"/>
  <c r="Y64" i="8" a="1"/>
  <c r="T107" i="8" a="1"/>
  <c r="H107" i="8" a="1"/>
  <c r="AD40" i="8" a="1"/>
  <c r="H106" i="8" a="1"/>
  <c r="S77" i="8" a="1"/>
  <c r="I71" i="8" a="1"/>
  <c r="Y17" i="8" a="1"/>
  <c r="O89" i="8" a="1"/>
  <c r="L76" i="8" a="1"/>
  <c r="Q35" i="8" a="1"/>
  <c r="X59" i="8" a="1"/>
  <c r="AE40" i="8" a="1"/>
  <c r="X58" i="8" a="1"/>
  <c r="AE41" i="8" a="1"/>
  <c r="Q34" i="8" a="1"/>
  <c r="T58" i="8" a="1"/>
  <c r="AG88" i="8" a="1"/>
  <c r="AG89" i="8" a="1"/>
  <c r="E16" i="8" a="1"/>
  <c r="T59" i="8" a="1"/>
  <c r="T77" i="8" a="1"/>
  <c r="X16" i="8" a="1"/>
  <c r="L94" i="8" a="1"/>
  <c r="X83" i="8" a="1"/>
  <c r="AF101" i="8" a="1"/>
  <c r="X82" i="8" a="1"/>
  <c r="AF100" i="8" a="1"/>
  <c r="L77" i="8" a="1"/>
  <c r="I70" i="8" a="1"/>
  <c r="T94" i="8" a="1"/>
  <c r="F16" i="8" a="1"/>
  <c r="T76" i="8" a="1"/>
  <c r="X17" i="8" a="1"/>
  <c r="L95" i="8" a="1"/>
  <c r="AB106" i="8" a="1"/>
  <c r="AF17" i="8" a="1"/>
  <c r="AB59" i="8" a="1"/>
  <c r="AA95" i="8" a="1"/>
  <c r="AB58" i="8" a="1"/>
  <c r="AA94" i="8" a="1"/>
  <c r="Q89" i="8" a="1"/>
  <c r="AB107" i="8" a="1"/>
  <c r="AF16" i="8" a="1"/>
  <c r="AD41" i="8" a="1"/>
  <c r="U17" i="8" a="1"/>
  <c r="U16" i="8" a="1"/>
  <c r="S76" i="8" a="1"/>
  <c r="Y16" i="8" a="1"/>
  <c r="O88" i="8" a="1"/>
  <c r="N34" i="8" a="1"/>
  <c r="T95" i="8" a="1"/>
  <c r="F17" i="8" a="1"/>
  <c r="N35" i="8" a="1"/>
  <c r="Y65" i="8" a="1"/>
  <c r="T106" i="8" a="1"/>
  <c r="Q88" i="8" a="1"/>
  <c r="T100" i="8" a="1"/>
  <c r="E17" i="8" a="1"/>
  <c r="T101" i="8" a="1"/>
  <c r="T89" i="8" a="1"/>
  <c r="K17" i="8" a="1"/>
  <c r="H64" i="8" a="1"/>
  <c r="AB70" i="8" a="1"/>
  <c r="AF70" i="8" a="1"/>
  <c r="E101" i="8" a="1"/>
  <c r="J40" i="8" a="1"/>
  <c r="AF83" i="8" a="1"/>
  <c r="L47" i="8" a="1"/>
  <c r="V41" i="8" a="1"/>
  <c r="AA70" i="8" a="1"/>
  <c r="V83" i="8" a="1"/>
  <c r="V82" i="8" a="1"/>
  <c r="AA71" i="8" a="1"/>
  <c r="I64" i="8" a="1"/>
  <c r="AF40" i="8" a="1"/>
  <c r="AE17" i="8" a="1"/>
  <c r="R16" i="8" a="1"/>
  <c r="S11" i="8" a="1"/>
  <c r="U82" i="8" a="1"/>
  <c r="T11" i="8" a="1"/>
  <c r="I101" i="8" a="1"/>
  <c r="M40" i="8" a="1"/>
  <c r="E83" i="8" a="1"/>
  <c r="M71" i="8" a="1"/>
  <c r="R64" i="8" a="1"/>
  <c r="W82" i="8" a="1"/>
  <c r="U11" i="8" a="1"/>
  <c r="O17" i="8" a="1"/>
  <c r="E82" i="8" a="1"/>
  <c r="Z71" i="8" a="1"/>
  <c r="AC71" i="8" a="1"/>
  <c r="H71" i="8" a="1"/>
  <c r="S82" i="8" a="1"/>
  <c r="E71" i="8" a="1"/>
  <c r="S10" i="8" a="1"/>
  <c r="AB83" i="8" a="1"/>
  <c r="AF82" i="8" a="1"/>
  <c r="K28" i="8" a="1"/>
  <c r="L83" i="8" a="1"/>
  <c r="H10" i="8" a="1"/>
  <c r="V64" i="8" a="1"/>
  <c r="AG10" i="8" a="1"/>
  <c r="N16" i="8" a="1"/>
  <c r="U35" i="8" a="1"/>
  <c r="AA23" i="8" a="1"/>
  <c r="AA16" i="8" a="1"/>
  <c r="AC70" i="8" a="1"/>
  <c r="H70" i="8" a="1"/>
  <c r="Y11" i="8" a="1"/>
  <c r="R17" i="8" a="1"/>
  <c r="X46" i="8" a="1"/>
  <c r="AB71" i="8" a="1"/>
  <c r="E53" i="8" a="1"/>
  <c r="AD22" i="8" a="1"/>
  <c r="F41" i="8" a="1"/>
  <c r="AF34" i="8" a="1"/>
  <c r="J88" i="8" a="1"/>
  <c r="M65" i="8" a="1"/>
  <c r="I16" i="8" a="1"/>
  <c r="AD11" i="8" a="1"/>
  <c r="W11" i="8" a="1"/>
  <c r="I47" i="8" a="1"/>
  <c r="AB64" i="8" a="1"/>
  <c r="X47" i="8" a="1"/>
  <c r="V40" i="8" a="1"/>
  <c r="Q10" i="8" a="1"/>
  <c r="AE65" i="8" a="1"/>
  <c r="E112" i="8" a="1"/>
  <c r="AG17" i="8" a="1"/>
  <c r="U41" i="8" a="1"/>
  <c r="AB16" i="8" a="1"/>
  <c r="V70" i="8" a="1"/>
  <c r="AG65" i="8" a="1"/>
  <c r="AG64" i="8" a="1"/>
  <c r="J16" i="8" a="1"/>
  <c r="AA100" i="8" a="1"/>
  <c r="J64" i="8" a="1"/>
  <c r="M11" i="8" a="1"/>
  <c r="AF71" i="8" a="1"/>
  <c r="F52" i="8" a="1"/>
  <c r="V35" i="8" a="1"/>
  <c r="AB11" i="8" a="1"/>
  <c r="S64" i="8" a="1"/>
  <c r="M83" i="8" a="1"/>
  <c r="H77" i="8" a="1"/>
  <c r="Z83" i="8" a="1"/>
  <c r="I100" i="8" a="1"/>
  <c r="Z17" i="8" a="1"/>
  <c r="E10" i="8" a="1"/>
  <c r="AF89" i="8" a="1"/>
  <c r="H41" i="8" a="1"/>
  <c r="V46" i="8" a="1"/>
  <c r="T35" i="8" a="1"/>
  <c r="E40" i="8" a="1"/>
  <c r="Z100" i="8" a="1"/>
  <c r="I83" i="8" a="1"/>
  <c r="R65" i="8" a="1"/>
  <c r="E52" i="8" a="1"/>
  <c r="I11" i="8" a="1"/>
  <c r="N10" i="8" a="1"/>
  <c r="Q16" i="8" a="1"/>
  <c r="J70" i="8" a="1"/>
  <c r="AE83" i="8" a="1"/>
  <c r="J89" i="8" a="1"/>
  <c r="H65" i="8" a="1"/>
  <c r="N76" i="8" a="1"/>
  <c r="T88" i="8" a="1"/>
  <c r="AC34" i="8" a="1"/>
  <c r="L40" i="8" a="1"/>
  <c r="AC35" i="8" a="1"/>
  <c r="V22" i="8" a="1"/>
  <c r="AB101" i="8" a="1"/>
  <c r="H58" i="8" a="1"/>
  <c r="AG16" i="8" a="1"/>
  <c r="U47" i="8" a="1"/>
  <c r="F40" i="8" a="1"/>
  <c r="AF10" i="8" a="1"/>
  <c r="AD82" i="8" a="1"/>
  <c r="AD10" i="8" a="1"/>
  <c r="M10" i="8" a="1"/>
  <c r="T82" i="8" a="1"/>
  <c r="S40" i="8" a="1"/>
  <c r="AA34" i="8" a="1"/>
  <c r="V11" i="8" a="1"/>
  <c r="I77" i="8" a="1"/>
  <c r="V34" i="8" a="1"/>
  <c r="T83" i="8" a="1"/>
  <c r="U46" i="8" a="1"/>
  <c r="O10" i="8" a="1"/>
  <c r="AA11" i="8" a="1"/>
  <c r="W10" i="8" a="1"/>
  <c r="U10" i="8" a="1"/>
  <c r="K16" i="8" a="1"/>
  <c r="AE64" i="8" a="1"/>
  <c r="M34" i="8" a="1"/>
  <c r="V89" i="8" a="1"/>
  <c r="N77" i="8" a="1"/>
  <c r="L16" i="8" a="1"/>
  <c r="K65" i="8" a="1"/>
  <c r="M101" i="8" a="1"/>
  <c r="AB88" i="8" a="1"/>
  <c r="T10" i="8" a="1"/>
  <c r="AD47" i="8" a="1"/>
  <c r="Z40" i="8" a="1"/>
  <c r="AF113" i="8" a="1"/>
  <c r="AB65" i="8" a="1"/>
  <c r="H16" i="8" a="1"/>
  <c r="AB100" i="8" a="1"/>
  <c r="AB89" i="8" a="1"/>
  <c r="T41" i="8" a="1"/>
  <c r="U34" i="8" a="1"/>
  <c r="AE101" i="8" a="1"/>
  <c r="O16" i="8" a="1"/>
  <c r="T40" i="8" a="1"/>
  <c r="G40" i="8" a="1"/>
  <c r="H11" i="8" a="1"/>
  <c r="S65" i="8" a="1"/>
  <c r="M70" i="8" a="1"/>
  <c r="J17" i="8" a="1"/>
  <c r="V23" i="8" a="1"/>
  <c r="K71" i="8" a="1"/>
  <c r="AF112" i="8" a="1"/>
  <c r="AE28" i="8" a="1"/>
  <c r="Z22" i="8" a="1"/>
  <c r="R29" i="8" a="1"/>
  <c r="I46" i="8" a="1"/>
  <c r="V100" i="8" a="1"/>
  <c r="Z16" i="8" a="1"/>
  <c r="T34" i="8" a="1"/>
  <c r="J65" i="8" a="1"/>
  <c r="I17" i="8" a="1"/>
  <c r="V88" i="8" a="1"/>
  <c r="AB76" i="8" a="1"/>
  <c r="V17" i="8" a="1"/>
  <c r="E113" i="8" a="1"/>
  <c r="V16" i="8" a="1"/>
  <c r="AA35" i="8" a="1"/>
  <c r="Z70" i="8" a="1"/>
  <c r="I28" i="8" a="1"/>
  <c r="AE100" i="8" a="1"/>
  <c r="I10" i="8" a="1"/>
  <c r="AA17" i="8" a="1"/>
  <c r="R28" i="8" a="1"/>
  <c r="H76" i="8" a="1"/>
  <c r="W83" i="8" a="1"/>
  <c r="K82" i="8" a="1"/>
  <c r="I65" i="8" a="1"/>
  <c r="E11" i="8" a="1"/>
  <c r="L46" i="8" a="1"/>
  <c r="M64" i="8" a="1"/>
  <c r="AF41" i="8" a="1"/>
  <c r="AB10" i="8" a="1"/>
  <c r="AC11" i="8" a="1"/>
  <c r="N47" i="8" a="1"/>
  <c r="J71" i="8" a="1"/>
  <c r="Z101" i="8" a="1"/>
  <c r="V10" i="8" a="1"/>
  <c r="Z47" i="8" a="1"/>
  <c r="AD83" i="8" a="1"/>
  <c r="S41" i="8" a="1"/>
  <c r="M17" i="8" a="1"/>
  <c r="J11" i="8" a="1"/>
  <c r="Z41" i="8" a="1"/>
  <c r="H59" i="8" a="1"/>
  <c r="AF11" i="8" a="1"/>
  <c r="V71" i="8" a="1"/>
  <c r="K70" i="8" a="1"/>
  <c r="U40" i="8" a="1"/>
  <c r="AA22" i="8" a="1"/>
  <c r="F53" i="8" a="1"/>
  <c r="T65" i="8" a="1"/>
  <c r="O11" i="8" a="1"/>
  <c r="I34" i="8" a="1"/>
  <c r="N11" i="8" a="1"/>
  <c r="AF35" i="8" a="1"/>
  <c r="J35" i="8" a="1"/>
  <c r="J34" i="8" a="1"/>
  <c r="E70" i="8" a="1"/>
  <c r="S89" i="8" a="1"/>
  <c r="I35" i="8" a="1"/>
  <c r="Q11" i="8" a="1"/>
  <c r="E41" i="8" a="1"/>
  <c r="T64" i="8" a="1"/>
  <c r="AF77" i="8" a="1"/>
  <c r="AF76" i="8" a="1"/>
  <c r="J47" i="8" a="1"/>
  <c r="AD46" i="8" a="1"/>
  <c r="AB17" i="8" a="1"/>
  <c r="J10" i="8" a="1"/>
  <c r="J46" i="8" a="1"/>
  <c r="AG11" i="8" a="1"/>
  <c r="L82" i="8" a="1"/>
  <c r="G41" i="8" a="1"/>
  <c r="AC29" i="8" a="1"/>
  <c r="I29" i="8" a="1"/>
  <c r="N17" i="8" a="1"/>
  <c r="E35" i="8" a="1"/>
  <c r="K64" i="8" a="1"/>
  <c r="Z46" i="8" a="1"/>
  <c r="Y10" i="8" a="1"/>
  <c r="I82" i="8" a="1"/>
  <c r="I76" i="8" a="1"/>
  <c r="AA88" i="8" a="1"/>
  <c r="L17" i="8" a="1"/>
  <c r="AE82" i="8" a="1"/>
  <c r="AA89" i="8" a="1"/>
  <c r="M82" i="8" a="1"/>
  <c r="U83" i="8" a="1"/>
  <c r="AD23" i="8" a="1"/>
  <c r="AF88" i="8" a="1"/>
  <c r="M16" i="8" a="1"/>
  <c r="Z82" i="8" a="1"/>
  <c r="AB77" i="8" a="1"/>
  <c r="AA10" i="8" a="1"/>
  <c r="J41" i="8" a="1"/>
  <c r="AE16" i="8" a="1"/>
  <c r="S88" i="8" a="1"/>
  <c r="V65" i="8" a="1"/>
  <c r="H40" i="8" a="1"/>
  <c r="M100" i="8" a="1"/>
  <c r="Z23" i="8" a="1"/>
  <c r="L41" i="8" a="1"/>
  <c r="K83" i="8" a="1"/>
  <c r="E34" i="8" a="1"/>
  <c r="AB82" i="8" a="1"/>
  <c r="Q17" i="8" a="1"/>
  <c r="M41" i="8" a="1"/>
  <c r="E100" i="8" a="1"/>
  <c r="M35" i="8" a="1"/>
  <c r="H17" i="8" a="1"/>
  <c r="N46" i="8" a="1"/>
  <c r="AC10" i="8" a="1"/>
  <c r="V101" i="8" a="1"/>
  <c r="AA101" i="8" a="1"/>
  <c r="V47" i="8" a="1"/>
  <c r="S83" i="8" a="1"/>
  <c r="AC29" i="8" l="1"/>
  <c r="AE28" i="8"/>
  <c r="K28" i="8"/>
  <c r="S10" i="8"/>
  <c r="I29" i="8"/>
  <c r="S11" i="8"/>
  <c r="E53" i="8"/>
  <c r="I28" i="8"/>
  <c r="Q11" i="8"/>
  <c r="K16" i="8"/>
  <c r="R29" i="8"/>
  <c r="F52" i="8"/>
  <c r="H70" i="8"/>
  <c r="K17" i="8"/>
  <c r="R28" i="8"/>
  <c r="F53" i="8"/>
  <c r="Q10" i="8"/>
  <c r="AB17" i="8"/>
  <c r="AG16" i="8"/>
  <c r="H71" i="8"/>
  <c r="AB16" i="8"/>
  <c r="AG17" i="8"/>
  <c r="T11" i="8"/>
  <c r="Z22" i="8"/>
  <c r="W83" i="8"/>
  <c r="E52" i="8"/>
  <c r="T10" i="8"/>
  <c r="Z23" i="8"/>
  <c r="W82" i="8"/>
  <c r="AF82" i="8"/>
  <c r="J47" i="8"/>
  <c r="O88" i="8"/>
  <c r="X46" i="8"/>
  <c r="U34" i="8"/>
  <c r="Z16" i="8"/>
  <c r="V70" i="8"/>
  <c r="AE101" i="8"/>
  <c r="AA70" i="8"/>
  <c r="AF41" i="8"/>
  <c r="Z82" i="8"/>
  <c r="T101" i="8"/>
  <c r="K65" i="8"/>
  <c r="I11" i="8"/>
  <c r="J46" i="8"/>
  <c r="N77" i="8"/>
  <c r="I64" i="8"/>
  <c r="AF10" i="8"/>
  <c r="AD46" i="8"/>
  <c r="O89" i="8"/>
  <c r="AA22" i="8"/>
  <c r="M70" i="8"/>
  <c r="J10" i="8"/>
  <c r="L40" i="8"/>
  <c r="X47" i="8"/>
  <c r="L83" i="8"/>
  <c r="H10" i="8"/>
  <c r="T41" i="8"/>
  <c r="U35" i="8"/>
  <c r="AA17" i="8"/>
  <c r="S88" i="8"/>
  <c r="Q17" i="8"/>
  <c r="Z17" i="8"/>
  <c r="J89" i="8"/>
  <c r="L16" i="8"/>
  <c r="U40" i="8"/>
  <c r="V71" i="8"/>
  <c r="AE100" i="8"/>
  <c r="Y16" i="8"/>
  <c r="AA71" i="8"/>
  <c r="V46" i="8"/>
  <c r="AF40" i="8"/>
  <c r="Z83" i="8"/>
  <c r="S83" i="8"/>
  <c r="I10" i="8"/>
  <c r="AD47" i="8"/>
  <c r="J11" i="8"/>
  <c r="H11" i="8"/>
  <c r="S89" i="8"/>
  <c r="J88" i="8"/>
  <c r="U41" i="8"/>
  <c r="Y17" i="8"/>
  <c r="V47" i="8"/>
  <c r="Z47" i="8"/>
  <c r="AE64" i="8"/>
  <c r="Q89" i="8"/>
  <c r="F16" i="8"/>
  <c r="F18" i="8" s="1" a="1"/>
  <c r="F18" i="8" s="1"/>
  <c r="R16" i="8"/>
  <c r="AE82" i="8"/>
  <c r="AA89" i="8"/>
  <c r="T35" i="8"/>
  <c r="J70" i="8"/>
  <c r="S76" i="8"/>
  <c r="J65" i="8"/>
  <c r="AA10" i="8"/>
  <c r="I35" i="8"/>
  <c r="J17" i="8"/>
  <c r="AD22" i="8"/>
  <c r="E100" i="8"/>
  <c r="L46" i="8"/>
  <c r="Y10" i="8"/>
  <c r="H41" i="8"/>
  <c r="AB83" i="8"/>
  <c r="M17" i="8"/>
  <c r="N46" i="8"/>
  <c r="I71" i="8"/>
  <c r="E17" i="8"/>
  <c r="V10" i="8"/>
  <c r="V34" i="8"/>
  <c r="E70" i="8"/>
  <c r="T94" i="8"/>
  <c r="AA101" i="8"/>
  <c r="J40" i="8"/>
  <c r="AC70" i="8"/>
  <c r="H59" i="8"/>
  <c r="U47" i="8"/>
  <c r="G41" i="8"/>
  <c r="V64" i="8"/>
  <c r="I100" i="8"/>
  <c r="I83" i="8"/>
  <c r="AC35" i="8"/>
  <c r="AF83" i="8"/>
  <c r="T100" i="8"/>
  <c r="I65" i="8"/>
  <c r="M71" i="8"/>
  <c r="L41" i="8"/>
  <c r="AA16" i="8"/>
  <c r="L17" i="8"/>
  <c r="Z46" i="8"/>
  <c r="AE65" i="8"/>
  <c r="Q88" i="8"/>
  <c r="F17" i="8"/>
  <c r="R17" i="8"/>
  <c r="AE83" i="8"/>
  <c r="AA88" i="8"/>
  <c r="T34" i="8"/>
  <c r="J71" i="8"/>
  <c r="S77" i="8"/>
  <c r="J64" i="8"/>
  <c r="AA11" i="8"/>
  <c r="I34" i="8"/>
  <c r="J16" i="8"/>
  <c r="AD23" i="8"/>
  <c r="E101" i="8"/>
  <c r="L47" i="8"/>
  <c r="Y11" i="8"/>
  <c r="H40" i="8"/>
  <c r="AB82" i="8"/>
  <c r="M16" i="8"/>
  <c r="N47" i="8"/>
  <c r="I70" i="8"/>
  <c r="E16" i="8"/>
  <c r="V11" i="8"/>
  <c r="V35" i="8"/>
  <c r="E71" i="8"/>
  <c r="T95" i="8"/>
  <c r="AA100" i="8"/>
  <c r="J41" i="8"/>
  <c r="AC71" i="8"/>
  <c r="H58" i="8"/>
  <c r="U46" i="8"/>
  <c r="G40" i="8"/>
  <c r="V65" i="8"/>
  <c r="I101" i="8"/>
  <c r="I82" i="8"/>
  <c r="AC34" i="8"/>
  <c r="L77" i="8"/>
  <c r="N76" i="8"/>
  <c r="AA23" i="8"/>
  <c r="L82" i="8"/>
  <c r="T40" i="8"/>
  <c r="Q16" i="8"/>
  <c r="AF88" i="8"/>
  <c r="I77" i="8"/>
  <c r="AF100" i="8"/>
  <c r="AB71" i="8"/>
  <c r="AC10" i="8"/>
  <c r="V22" i="8"/>
  <c r="V88" i="8"/>
  <c r="AF35" i="8"/>
  <c r="U16" i="8"/>
  <c r="V82" i="8"/>
  <c r="X82" i="8"/>
  <c r="AG89" i="8"/>
  <c r="AE41" i="8"/>
  <c r="O10" i="8"/>
  <c r="M34" i="8"/>
  <c r="AD11" i="8"/>
  <c r="M82" i="8"/>
  <c r="AA94" i="8"/>
  <c r="E40" i="8"/>
  <c r="AF77" i="8"/>
  <c r="AB100" i="8"/>
  <c r="H16" i="8"/>
  <c r="N10" i="8"/>
  <c r="K83" i="8"/>
  <c r="AB77" i="8"/>
  <c r="AF113" i="8"/>
  <c r="O16" i="8"/>
  <c r="E82" i="8"/>
  <c r="X58" i="8"/>
  <c r="H106" i="8"/>
  <c r="V41" i="8"/>
  <c r="AG64" i="8"/>
  <c r="AD82" i="8"/>
  <c r="AB58" i="8"/>
  <c r="M40" i="8"/>
  <c r="K70" i="8"/>
  <c r="AB11" i="8"/>
  <c r="AD40" i="8"/>
  <c r="K64" i="8"/>
  <c r="AF11" i="8"/>
  <c r="AF89" i="8"/>
  <c r="I76" i="8"/>
  <c r="AF101" i="8"/>
  <c r="AB70" i="8"/>
  <c r="AC11" i="8"/>
  <c r="V23" i="8"/>
  <c r="V89" i="8"/>
  <c r="AF34" i="8"/>
  <c r="U17" i="8"/>
  <c r="V83" i="8"/>
  <c r="X83" i="8"/>
  <c r="AG88" i="8"/>
  <c r="AE40" i="8"/>
  <c r="O11" i="8"/>
  <c r="M35" i="8"/>
  <c r="AD10" i="8"/>
  <c r="M83" i="8"/>
  <c r="AA95" i="8"/>
  <c r="E41" i="8"/>
  <c r="AF76" i="8"/>
  <c r="AB101" i="8"/>
  <c r="H17" i="8"/>
  <c r="N11" i="8"/>
  <c r="K82" i="8"/>
  <c r="AB76" i="8"/>
  <c r="AF112" i="8"/>
  <c r="O17" i="8"/>
  <c r="E83" i="8"/>
  <c r="X59" i="8"/>
  <c r="H107" i="8"/>
  <c r="V40" i="8"/>
  <c r="AG65" i="8"/>
  <c r="AD83" i="8"/>
  <c r="AB59" i="8"/>
  <c r="M41" i="8"/>
  <c r="K71" i="8"/>
  <c r="AB10" i="8"/>
  <c r="AA34" i="8"/>
  <c r="T106" i="8"/>
  <c r="AG11" i="8"/>
  <c r="E35" i="8"/>
  <c r="Z70" i="8"/>
  <c r="L94" i="8"/>
  <c r="E112" i="8"/>
  <c r="AB89" i="8"/>
  <c r="AE17" i="8"/>
  <c r="W10" i="8"/>
  <c r="S64" i="8"/>
  <c r="S41" i="8"/>
  <c r="AF17" i="8"/>
  <c r="F41" i="8"/>
  <c r="J34" i="8"/>
  <c r="AB65" i="8"/>
  <c r="R64" i="8"/>
  <c r="I16" i="8"/>
  <c r="M10" i="8"/>
  <c r="V100" i="8"/>
  <c r="N17" i="8"/>
  <c r="M64" i="8"/>
  <c r="H77" i="8"/>
  <c r="M101" i="8"/>
  <c r="V17" i="8"/>
  <c r="E11" i="8"/>
  <c r="T82" i="8"/>
  <c r="T89" i="8"/>
  <c r="AB106" i="8"/>
  <c r="X16" i="8"/>
  <c r="T58" i="8"/>
  <c r="Z100" i="8"/>
  <c r="U82" i="8"/>
  <c r="U11" i="8"/>
  <c r="N34" i="8"/>
  <c r="T65" i="8"/>
  <c r="AF71" i="8"/>
  <c r="T77" i="8"/>
  <c r="Z41" i="8"/>
  <c r="Q35" i="8"/>
  <c r="I47" i="8"/>
  <c r="Y65" i="8"/>
  <c r="H64" i="8"/>
  <c r="AD41" i="8"/>
  <c r="AA35" i="8"/>
  <c r="S82" i="8"/>
  <c r="H65" i="8"/>
  <c r="L76" i="8"/>
  <c r="T107" i="8"/>
  <c r="AG10" i="8"/>
  <c r="E34" i="8"/>
  <c r="Z71" i="8"/>
  <c r="L95" i="8"/>
  <c r="E113" i="8"/>
  <c r="AB88" i="8"/>
  <c r="AE16" i="8"/>
  <c r="W11" i="8"/>
  <c r="S65" i="8"/>
  <c r="S40" i="8"/>
  <c r="AF16" i="8"/>
  <c r="F40" i="8"/>
  <c r="J35" i="8"/>
  <c r="AB64" i="8"/>
  <c r="R65" i="8"/>
  <c r="I17" i="8"/>
  <c r="M11" i="8"/>
  <c r="V101" i="8"/>
  <c r="N16" i="8"/>
  <c r="M65" i="8"/>
  <c r="H76" i="8"/>
  <c r="M100" i="8"/>
  <c r="V16" i="8"/>
  <c r="E10" i="8"/>
  <c r="T83" i="8"/>
  <c r="T88" i="8"/>
  <c r="AB107" i="8"/>
  <c r="X17" i="8"/>
  <c r="T59" i="8"/>
  <c r="Z101" i="8"/>
  <c r="U83" i="8"/>
  <c r="U10" i="8"/>
  <c r="N35" i="8"/>
  <c r="T64" i="8"/>
  <c r="AF70" i="8"/>
  <c r="T76" i="8"/>
  <c r="Z40" i="8"/>
  <c r="Q34" i="8"/>
  <c r="I46" i="8"/>
  <c r="Y64" i="8"/>
  <c r="BB3" i="24" l="1"/>
  <c r="AZ3" i="24"/>
  <c r="AX3" i="24"/>
  <c r="AV3" i="24"/>
  <c r="AT3" i="24"/>
  <c r="AR3" i="24"/>
  <c r="AP3" i="24"/>
  <c r="AN3" i="24"/>
  <c r="AL3" i="24"/>
  <c r="AJ3" i="24"/>
  <c r="AH3" i="24"/>
  <c r="AF3" i="24"/>
  <c r="AD3" i="24"/>
  <c r="AB3" i="24"/>
  <c r="Z3" i="24"/>
  <c r="X3" i="24"/>
  <c r="V3" i="24"/>
  <c r="T3" i="24"/>
  <c r="R3" i="24"/>
  <c r="P3" i="24"/>
  <c r="N3" i="24"/>
  <c r="L3" i="24"/>
  <c r="J3" i="24"/>
  <c r="H3" i="24"/>
  <c r="F3" i="24"/>
  <c r="B2" i="4"/>
  <c r="C60" i="4" s="1"/>
  <c r="B1" i="4"/>
  <c r="C26" i="4" s="1"/>
  <c r="F99" i="10"/>
  <c r="F98" i="10"/>
  <c r="F97" i="10"/>
  <c r="F94" i="10"/>
  <c r="F93" i="10"/>
  <c r="F92" i="10"/>
  <c r="F89" i="10"/>
  <c r="F88" i="10"/>
  <c r="F87" i="10"/>
  <c r="F84" i="10"/>
  <c r="F83" i="10"/>
  <c r="F82" i="10"/>
  <c r="F79" i="10"/>
  <c r="F78" i="10"/>
  <c r="F77" i="10"/>
  <c r="F74" i="10"/>
  <c r="F73" i="10"/>
  <c r="F72" i="10"/>
  <c r="F69" i="10"/>
  <c r="F68" i="10"/>
  <c r="F67" i="10"/>
  <c r="F64" i="10"/>
  <c r="F63" i="10"/>
  <c r="F62" i="10"/>
  <c r="F59" i="10"/>
  <c r="F58" i="10"/>
  <c r="F57" i="10"/>
  <c r="F54" i="10"/>
  <c r="F53" i="10"/>
  <c r="F52" i="10"/>
  <c r="F49" i="10"/>
  <c r="F48" i="10"/>
  <c r="F47" i="10"/>
  <c r="F44" i="10"/>
  <c r="F43" i="10"/>
  <c r="F42" i="10"/>
  <c r="F39" i="10"/>
  <c r="F38" i="10"/>
  <c r="F37" i="10"/>
  <c r="F34" i="10"/>
  <c r="F33" i="10"/>
  <c r="F32" i="10"/>
  <c r="F29" i="10"/>
  <c r="F28" i="10"/>
  <c r="F27" i="10"/>
  <c r="F24" i="10"/>
  <c r="F23" i="10"/>
  <c r="F22" i="10"/>
  <c r="F19" i="10"/>
  <c r="F18" i="10"/>
  <c r="F17" i="10"/>
  <c r="F14" i="10"/>
  <c r="F13" i="10"/>
  <c r="F12" i="10"/>
  <c r="D8" i="10"/>
  <c r="D13" i="10" s="1"/>
  <c r="D18" i="10" s="1"/>
  <c r="D23" i="10" s="1"/>
  <c r="D28" i="10" s="1"/>
  <c r="D33" i="10" s="1"/>
  <c r="A1" i="10"/>
  <c r="D9" i="10" s="1"/>
  <c r="E308" i="3"/>
  <c r="D308" i="3"/>
  <c r="C308" i="3"/>
  <c r="B308" i="3"/>
  <c r="A308" i="3"/>
  <c r="E307" i="3"/>
  <c r="D307" i="3"/>
  <c r="C307" i="3"/>
  <c r="B307" i="3"/>
  <c r="A307" i="3"/>
  <c r="E306" i="3"/>
  <c r="D306" i="3"/>
  <c r="C306" i="3"/>
  <c r="B306" i="3"/>
  <c r="A306" i="3"/>
  <c r="E305" i="3"/>
  <c r="D305" i="3"/>
  <c r="C305" i="3"/>
  <c r="B305" i="3"/>
  <c r="A305" i="3"/>
  <c r="E304" i="3"/>
  <c r="D304" i="3"/>
  <c r="C304" i="3"/>
  <c r="B304" i="3"/>
  <c r="A304" i="3"/>
  <c r="E303" i="3"/>
  <c r="D303" i="3"/>
  <c r="C303" i="3"/>
  <c r="B303" i="3"/>
  <c r="A303" i="3"/>
  <c r="E302" i="3"/>
  <c r="D302" i="3"/>
  <c r="C302" i="3"/>
  <c r="E301" i="3"/>
  <c r="D301" i="3"/>
  <c r="C301" i="3"/>
  <c r="E300" i="3"/>
  <c r="D300" i="3"/>
  <c r="C300" i="3"/>
  <c r="E299" i="3"/>
  <c r="D299" i="3"/>
  <c r="C299" i="3"/>
  <c r="E298" i="3"/>
  <c r="D298" i="3"/>
  <c r="C298" i="3"/>
  <c r="E297" i="3"/>
  <c r="D297" i="3"/>
  <c r="C297" i="3"/>
  <c r="E296" i="3"/>
  <c r="D296" i="3"/>
  <c r="C296" i="3"/>
  <c r="E295" i="3"/>
  <c r="D295" i="3"/>
  <c r="C295" i="3"/>
  <c r="D294" i="3"/>
  <c r="D293" i="3"/>
  <c r="E292" i="3"/>
  <c r="D292" i="3"/>
  <c r="C292" i="3"/>
  <c r="B292" i="3"/>
  <c r="A292" i="3"/>
  <c r="E291" i="3"/>
  <c r="D291" i="3"/>
  <c r="C291" i="3"/>
  <c r="B291" i="3"/>
  <c r="A291" i="3"/>
  <c r="E290" i="3"/>
  <c r="D290" i="3"/>
  <c r="C290" i="3"/>
  <c r="B290" i="3"/>
  <c r="A290" i="3"/>
  <c r="E289" i="3"/>
  <c r="D289" i="3"/>
  <c r="C289" i="3"/>
  <c r="B289" i="3"/>
  <c r="A289" i="3"/>
  <c r="E288" i="3"/>
  <c r="D288" i="3"/>
  <c r="C288" i="3"/>
  <c r="B288" i="3"/>
  <c r="A288" i="3"/>
  <c r="E287" i="3"/>
  <c r="D287" i="3"/>
  <c r="C287" i="3"/>
  <c r="B287" i="3"/>
  <c r="A287" i="3"/>
  <c r="E286" i="3"/>
  <c r="D286" i="3"/>
  <c r="C286" i="3"/>
  <c r="E285" i="3"/>
  <c r="D285" i="3"/>
  <c r="C285" i="3"/>
  <c r="E284" i="3"/>
  <c r="D284" i="3"/>
  <c r="C284" i="3"/>
  <c r="E283" i="3"/>
  <c r="D283" i="3"/>
  <c r="C283" i="3"/>
  <c r="E282" i="3"/>
  <c r="D282" i="3"/>
  <c r="C282" i="3"/>
  <c r="E281" i="3"/>
  <c r="D281" i="3"/>
  <c r="C281" i="3"/>
  <c r="E280" i="3"/>
  <c r="D280" i="3"/>
  <c r="C280" i="3"/>
  <c r="E279" i="3"/>
  <c r="D279" i="3"/>
  <c r="C279" i="3"/>
  <c r="D278" i="3"/>
  <c r="E276" i="3"/>
  <c r="D276" i="3"/>
  <c r="C276" i="3"/>
  <c r="B276" i="3"/>
  <c r="A276" i="3"/>
  <c r="E275" i="3"/>
  <c r="D275" i="3"/>
  <c r="C275" i="3"/>
  <c r="B275" i="3"/>
  <c r="A275" i="3"/>
  <c r="E274" i="3"/>
  <c r="D274" i="3"/>
  <c r="C274" i="3"/>
  <c r="B274" i="3"/>
  <c r="A274" i="3"/>
  <c r="E273" i="3"/>
  <c r="D273" i="3"/>
  <c r="C273" i="3"/>
  <c r="B273" i="3"/>
  <c r="A273" i="3"/>
  <c r="E272" i="3"/>
  <c r="D272" i="3"/>
  <c r="C272" i="3"/>
  <c r="B272" i="3"/>
  <c r="A272" i="3"/>
  <c r="E271" i="3"/>
  <c r="D271" i="3"/>
  <c r="C271" i="3"/>
  <c r="B271" i="3"/>
  <c r="A271" i="3"/>
  <c r="E270" i="3"/>
  <c r="D270" i="3"/>
  <c r="C270" i="3"/>
  <c r="E269" i="3"/>
  <c r="D269" i="3"/>
  <c r="C269" i="3"/>
  <c r="E268" i="3"/>
  <c r="D268" i="3"/>
  <c r="C268" i="3"/>
  <c r="E267" i="3"/>
  <c r="D267" i="3"/>
  <c r="C267" i="3"/>
  <c r="E266" i="3"/>
  <c r="D266" i="3"/>
  <c r="C266" i="3"/>
  <c r="E265" i="3"/>
  <c r="D265" i="3"/>
  <c r="C265" i="3"/>
  <c r="E264" i="3"/>
  <c r="D264" i="3"/>
  <c r="C264" i="3"/>
  <c r="E263" i="3"/>
  <c r="D263" i="3"/>
  <c r="C263" i="3"/>
  <c r="D262" i="3"/>
  <c r="D261" i="3"/>
  <c r="E260" i="3"/>
  <c r="D260" i="3"/>
  <c r="C260" i="3"/>
  <c r="B260" i="3"/>
  <c r="A260" i="3"/>
  <c r="E259" i="3"/>
  <c r="D259" i="3"/>
  <c r="C259" i="3"/>
  <c r="B259" i="3"/>
  <c r="A259" i="3"/>
  <c r="E258" i="3"/>
  <c r="D258" i="3"/>
  <c r="C258" i="3"/>
  <c r="B258" i="3"/>
  <c r="A258" i="3"/>
  <c r="E257" i="3"/>
  <c r="D257" i="3"/>
  <c r="C257" i="3"/>
  <c r="B257" i="3"/>
  <c r="A257" i="3"/>
  <c r="E256" i="3"/>
  <c r="D256" i="3"/>
  <c r="C256" i="3"/>
  <c r="B256" i="3"/>
  <c r="A256" i="3"/>
  <c r="E255" i="3"/>
  <c r="D255" i="3"/>
  <c r="C255" i="3"/>
  <c r="B255" i="3"/>
  <c r="A255" i="3"/>
  <c r="E254" i="3"/>
  <c r="D254" i="3"/>
  <c r="C254" i="3"/>
  <c r="E253" i="3"/>
  <c r="D253" i="3"/>
  <c r="C253" i="3"/>
  <c r="E252" i="3"/>
  <c r="D252" i="3"/>
  <c r="C252" i="3"/>
  <c r="E251" i="3"/>
  <c r="D251" i="3"/>
  <c r="C251" i="3"/>
  <c r="E250" i="3"/>
  <c r="D250" i="3"/>
  <c r="C250" i="3"/>
  <c r="E249" i="3"/>
  <c r="D249" i="3"/>
  <c r="C249" i="3"/>
  <c r="E248" i="3"/>
  <c r="D248" i="3"/>
  <c r="C248" i="3"/>
  <c r="E247" i="3"/>
  <c r="D247" i="3"/>
  <c r="C247" i="3"/>
  <c r="D246" i="3"/>
  <c r="D245" i="3"/>
  <c r="E244" i="3"/>
  <c r="D244" i="3"/>
  <c r="C244" i="3"/>
  <c r="B244" i="3"/>
  <c r="A244" i="3"/>
  <c r="E243" i="3"/>
  <c r="D243" i="3"/>
  <c r="C243" i="3"/>
  <c r="B243" i="3"/>
  <c r="A243" i="3"/>
  <c r="E242" i="3"/>
  <c r="D242" i="3"/>
  <c r="C242" i="3"/>
  <c r="B242" i="3"/>
  <c r="A242" i="3"/>
  <c r="E241" i="3"/>
  <c r="D241" i="3"/>
  <c r="C241" i="3"/>
  <c r="B241" i="3"/>
  <c r="A241" i="3"/>
  <c r="E240" i="3"/>
  <c r="D240" i="3"/>
  <c r="C240" i="3"/>
  <c r="B240" i="3"/>
  <c r="A240" i="3"/>
  <c r="E239" i="3"/>
  <c r="D239" i="3"/>
  <c r="C239" i="3"/>
  <c r="B239" i="3"/>
  <c r="A239" i="3"/>
  <c r="E238" i="3"/>
  <c r="D238" i="3"/>
  <c r="C238" i="3"/>
  <c r="E237" i="3"/>
  <c r="D237" i="3"/>
  <c r="C237" i="3"/>
  <c r="E236" i="3"/>
  <c r="D236" i="3"/>
  <c r="C236" i="3"/>
  <c r="E235" i="3"/>
  <c r="D235" i="3"/>
  <c r="C235" i="3"/>
  <c r="E234" i="3"/>
  <c r="D234" i="3"/>
  <c r="C234" i="3"/>
  <c r="E233" i="3"/>
  <c r="D233" i="3"/>
  <c r="C233" i="3"/>
  <c r="E232" i="3"/>
  <c r="D232" i="3"/>
  <c r="C232" i="3"/>
  <c r="E231" i="3"/>
  <c r="D231" i="3"/>
  <c r="C231" i="3"/>
  <c r="D230" i="3"/>
  <c r="D229" i="3"/>
  <c r="E228" i="3"/>
  <c r="D228" i="3"/>
  <c r="C228" i="3"/>
  <c r="B228" i="3"/>
  <c r="A228" i="3"/>
  <c r="E227" i="3"/>
  <c r="D227" i="3"/>
  <c r="C227" i="3"/>
  <c r="B227" i="3"/>
  <c r="A227" i="3"/>
  <c r="E226" i="3"/>
  <c r="D226" i="3"/>
  <c r="C226" i="3"/>
  <c r="B226" i="3"/>
  <c r="A226" i="3"/>
  <c r="E225" i="3"/>
  <c r="D225" i="3"/>
  <c r="C225" i="3"/>
  <c r="B225" i="3"/>
  <c r="A225" i="3"/>
  <c r="E224" i="3"/>
  <c r="D224" i="3"/>
  <c r="C224" i="3"/>
  <c r="B224" i="3"/>
  <c r="A224" i="3"/>
  <c r="E223" i="3"/>
  <c r="D223" i="3"/>
  <c r="C223" i="3"/>
  <c r="B223" i="3"/>
  <c r="A223" i="3"/>
  <c r="E222" i="3"/>
  <c r="D222" i="3"/>
  <c r="C222" i="3"/>
  <c r="E221" i="3"/>
  <c r="D221" i="3"/>
  <c r="C221" i="3"/>
  <c r="E220" i="3"/>
  <c r="D220" i="3"/>
  <c r="C220" i="3"/>
  <c r="E219" i="3"/>
  <c r="D219" i="3"/>
  <c r="C219" i="3"/>
  <c r="E218" i="3"/>
  <c r="D218" i="3"/>
  <c r="C218" i="3"/>
  <c r="E217" i="3"/>
  <c r="D217" i="3"/>
  <c r="C217" i="3"/>
  <c r="E216" i="3"/>
  <c r="D216" i="3"/>
  <c r="C216" i="3"/>
  <c r="E215" i="3"/>
  <c r="D215" i="3"/>
  <c r="C215" i="3"/>
  <c r="D214" i="3"/>
  <c r="D213" i="3"/>
  <c r="E212" i="3"/>
  <c r="D212" i="3"/>
  <c r="C212" i="3"/>
  <c r="B212" i="3"/>
  <c r="A212" i="3"/>
  <c r="E211" i="3"/>
  <c r="D211" i="3"/>
  <c r="C211" i="3"/>
  <c r="B211" i="3"/>
  <c r="A211" i="3"/>
  <c r="E210" i="3"/>
  <c r="D210" i="3"/>
  <c r="C210" i="3"/>
  <c r="B210" i="3"/>
  <c r="A210" i="3"/>
  <c r="E209" i="3"/>
  <c r="D209" i="3"/>
  <c r="C209" i="3"/>
  <c r="B209" i="3"/>
  <c r="A209" i="3"/>
  <c r="E208" i="3"/>
  <c r="D208" i="3"/>
  <c r="C208" i="3"/>
  <c r="B208" i="3"/>
  <c r="A208" i="3"/>
  <c r="E207" i="3"/>
  <c r="D207" i="3"/>
  <c r="C207" i="3"/>
  <c r="B207" i="3"/>
  <c r="A207" i="3"/>
  <c r="E206" i="3"/>
  <c r="D206" i="3"/>
  <c r="C206" i="3"/>
  <c r="E205" i="3"/>
  <c r="D205" i="3"/>
  <c r="C205" i="3"/>
  <c r="E204" i="3"/>
  <c r="D204" i="3"/>
  <c r="C204" i="3"/>
  <c r="E203" i="3"/>
  <c r="D203" i="3"/>
  <c r="C203" i="3"/>
  <c r="E202" i="3"/>
  <c r="D202" i="3"/>
  <c r="C202" i="3"/>
  <c r="E201" i="3"/>
  <c r="D201" i="3"/>
  <c r="C201" i="3"/>
  <c r="E200" i="3"/>
  <c r="D200" i="3"/>
  <c r="C200" i="3"/>
  <c r="E199" i="3"/>
  <c r="D199" i="3"/>
  <c r="C199" i="3"/>
  <c r="D198" i="3"/>
  <c r="D197" i="3"/>
  <c r="E196" i="3"/>
  <c r="D196" i="3"/>
  <c r="C196" i="3"/>
  <c r="B196" i="3"/>
  <c r="A196" i="3"/>
  <c r="E195" i="3"/>
  <c r="D195" i="3"/>
  <c r="C195" i="3"/>
  <c r="B195" i="3"/>
  <c r="A195" i="3"/>
  <c r="E194" i="3"/>
  <c r="D194" i="3"/>
  <c r="C194" i="3"/>
  <c r="B194" i="3"/>
  <c r="A194" i="3"/>
  <c r="E193" i="3"/>
  <c r="D193" i="3"/>
  <c r="C193" i="3"/>
  <c r="B193" i="3"/>
  <c r="A193" i="3"/>
  <c r="E192" i="3"/>
  <c r="D192" i="3"/>
  <c r="C192" i="3"/>
  <c r="B192" i="3"/>
  <c r="A192" i="3"/>
  <c r="E191" i="3"/>
  <c r="D191" i="3"/>
  <c r="C191" i="3"/>
  <c r="B191" i="3"/>
  <c r="A191" i="3"/>
  <c r="E190" i="3"/>
  <c r="D190" i="3"/>
  <c r="C190" i="3"/>
  <c r="E189" i="3"/>
  <c r="D189" i="3"/>
  <c r="C189" i="3"/>
  <c r="E188" i="3"/>
  <c r="D188" i="3"/>
  <c r="C188" i="3"/>
  <c r="E187" i="3"/>
  <c r="D187" i="3"/>
  <c r="C187" i="3"/>
  <c r="E186" i="3"/>
  <c r="D186" i="3"/>
  <c r="C186" i="3"/>
  <c r="E185" i="3"/>
  <c r="D185" i="3"/>
  <c r="C185" i="3"/>
  <c r="E184" i="3"/>
  <c r="D184" i="3"/>
  <c r="C184" i="3"/>
  <c r="E183" i="3"/>
  <c r="D183" i="3"/>
  <c r="C183" i="3"/>
  <c r="D182" i="3"/>
  <c r="D181" i="3"/>
  <c r="E180" i="3"/>
  <c r="D180" i="3"/>
  <c r="C180" i="3"/>
  <c r="B180" i="3"/>
  <c r="A180" i="3"/>
  <c r="E179" i="3"/>
  <c r="D179" i="3"/>
  <c r="C179" i="3"/>
  <c r="B179" i="3"/>
  <c r="A179" i="3"/>
  <c r="E178" i="3"/>
  <c r="D178" i="3"/>
  <c r="C178" i="3"/>
  <c r="B178" i="3"/>
  <c r="A178" i="3"/>
  <c r="E177" i="3"/>
  <c r="D177" i="3"/>
  <c r="C177" i="3"/>
  <c r="B177" i="3"/>
  <c r="A177" i="3"/>
  <c r="E176" i="3"/>
  <c r="D176" i="3"/>
  <c r="C176" i="3"/>
  <c r="B176" i="3"/>
  <c r="A176" i="3"/>
  <c r="E175" i="3"/>
  <c r="D175" i="3"/>
  <c r="C175" i="3"/>
  <c r="B175" i="3"/>
  <c r="A175" i="3"/>
  <c r="E174" i="3"/>
  <c r="D174" i="3"/>
  <c r="C174" i="3"/>
  <c r="E173" i="3"/>
  <c r="D173" i="3"/>
  <c r="C173" i="3"/>
  <c r="E172" i="3"/>
  <c r="D172" i="3"/>
  <c r="C172" i="3"/>
  <c r="E171" i="3"/>
  <c r="D171" i="3"/>
  <c r="C171" i="3"/>
  <c r="E170" i="3"/>
  <c r="D170" i="3"/>
  <c r="C170" i="3"/>
  <c r="E169" i="3"/>
  <c r="D169" i="3"/>
  <c r="C169" i="3"/>
  <c r="E168" i="3"/>
  <c r="D168" i="3"/>
  <c r="C168" i="3"/>
  <c r="E167" i="3"/>
  <c r="D167" i="3"/>
  <c r="C167" i="3"/>
  <c r="D166" i="3"/>
  <c r="D165" i="3"/>
  <c r="E164" i="3"/>
  <c r="D164" i="3"/>
  <c r="C164" i="3"/>
  <c r="B164" i="3"/>
  <c r="A164" i="3"/>
  <c r="E163" i="3"/>
  <c r="D163" i="3"/>
  <c r="C163" i="3"/>
  <c r="B163" i="3"/>
  <c r="A163" i="3"/>
  <c r="E162" i="3"/>
  <c r="D162" i="3"/>
  <c r="C162" i="3"/>
  <c r="B162" i="3"/>
  <c r="A162" i="3"/>
  <c r="E161" i="3"/>
  <c r="D161" i="3"/>
  <c r="C161" i="3"/>
  <c r="B161" i="3"/>
  <c r="A161" i="3"/>
  <c r="E160" i="3"/>
  <c r="D160" i="3"/>
  <c r="C160" i="3"/>
  <c r="B160" i="3"/>
  <c r="A160" i="3"/>
  <c r="E159" i="3"/>
  <c r="D159" i="3"/>
  <c r="C159" i="3"/>
  <c r="B159" i="3"/>
  <c r="A159" i="3"/>
  <c r="E158" i="3"/>
  <c r="D158" i="3"/>
  <c r="C158" i="3"/>
  <c r="E157" i="3"/>
  <c r="D157" i="3"/>
  <c r="C157" i="3"/>
  <c r="E156" i="3"/>
  <c r="D156" i="3"/>
  <c r="C156" i="3"/>
  <c r="E155" i="3"/>
  <c r="D155" i="3"/>
  <c r="C155" i="3"/>
  <c r="E154" i="3"/>
  <c r="D154" i="3"/>
  <c r="C154" i="3"/>
  <c r="E153" i="3"/>
  <c r="D153" i="3"/>
  <c r="C153" i="3"/>
  <c r="E152" i="3"/>
  <c r="D152" i="3"/>
  <c r="C152" i="3"/>
  <c r="E151" i="3"/>
  <c r="D151" i="3"/>
  <c r="C151" i="3"/>
  <c r="D150" i="3"/>
  <c r="D149" i="3"/>
  <c r="E148" i="3"/>
  <c r="D148" i="3"/>
  <c r="C148" i="3"/>
  <c r="B148" i="3"/>
  <c r="A148" i="3"/>
  <c r="E147" i="3"/>
  <c r="D147" i="3"/>
  <c r="C147" i="3"/>
  <c r="B147" i="3"/>
  <c r="A147" i="3"/>
  <c r="E146" i="3"/>
  <c r="D146" i="3"/>
  <c r="C146" i="3"/>
  <c r="B146" i="3"/>
  <c r="A146" i="3"/>
  <c r="E145" i="3"/>
  <c r="D145" i="3"/>
  <c r="C145" i="3"/>
  <c r="B145" i="3"/>
  <c r="A145" i="3"/>
  <c r="E144" i="3"/>
  <c r="D144" i="3"/>
  <c r="C144" i="3"/>
  <c r="B144" i="3"/>
  <c r="A144" i="3"/>
  <c r="E143" i="3"/>
  <c r="D143" i="3"/>
  <c r="C143" i="3"/>
  <c r="B143" i="3"/>
  <c r="A143" i="3"/>
  <c r="E142" i="3"/>
  <c r="D142" i="3"/>
  <c r="C142" i="3"/>
  <c r="E141" i="3"/>
  <c r="D141" i="3"/>
  <c r="C141" i="3"/>
  <c r="E140" i="3"/>
  <c r="D140" i="3"/>
  <c r="C140" i="3"/>
  <c r="E139" i="3"/>
  <c r="D139" i="3"/>
  <c r="C139" i="3"/>
  <c r="E138" i="3"/>
  <c r="D138" i="3"/>
  <c r="C138" i="3"/>
  <c r="E137" i="3"/>
  <c r="D137" i="3"/>
  <c r="C137" i="3"/>
  <c r="E136" i="3"/>
  <c r="D136" i="3"/>
  <c r="C136" i="3"/>
  <c r="E135" i="3"/>
  <c r="D135" i="3"/>
  <c r="C135" i="3"/>
  <c r="D134" i="3"/>
  <c r="D133" i="3"/>
  <c r="E132" i="3"/>
  <c r="D132" i="3"/>
  <c r="C132" i="3"/>
  <c r="B132" i="3"/>
  <c r="A132" i="3"/>
  <c r="E131" i="3"/>
  <c r="D131" i="3"/>
  <c r="C131" i="3"/>
  <c r="B131" i="3"/>
  <c r="A131" i="3"/>
  <c r="E130" i="3"/>
  <c r="D130" i="3"/>
  <c r="C130" i="3"/>
  <c r="B130" i="3"/>
  <c r="A130" i="3"/>
  <c r="E129" i="3"/>
  <c r="D129" i="3"/>
  <c r="C129" i="3"/>
  <c r="B129" i="3"/>
  <c r="A129" i="3"/>
  <c r="E128" i="3"/>
  <c r="D128" i="3"/>
  <c r="C128" i="3"/>
  <c r="B128" i="3"/>
  <c r="A128" i="3"/>
  <c r="E127" i="3"/>
  <c r="D127" i="3"/>
  <c r="C127" i="3"/>
  <c r="B127" i="3"/>
  <c r="A127" i="3"/>
  <c r="E126" i="3"/>
  <c r="D126" i="3"/>
  <c r="C126" i="3"/>
  <c r="E125" i="3"/>
  <c r="D125" i="3"/>
  <c r="C125" i="3"/>
  <c r="E124" i="3"/>
  <c r="D124" i="3"/>
  <c r="C124" i="3"/>
  <c r="E123" i="3"/>
  <c r="D123" i="3"/>
  <c r="C123" i="3"/>
  <c r="E122" i="3"/>
  <c r="D122" i="3"/>
  <c r="C122" i="3"/>
  <c r="E121" i="3"/>
  <c r="D121" i="3"/>
  <c r="C121" i="3"/>
  <c r="E120" i="3"/>
  <c r="D120" i="3"/>
  <c r="C120" i="3"/>
  <c r="E119" i="3"/>
  <c r="D119" i="3"/>
  <c r="C119" i="3"/>
  <c r="D118" i="3"/>
  <c r="D117" i="3"/>
  <c r="E116" i="3"/>
  <c r="D116" i="3"/>
  <c r="C116" i="3"/>
  <c r="B116" i="3"/>
  <c r="A116" i="3"/>
  <c r="E115" i="3"/>
  <c r="D115" i="3"/>
  <c r="C115" i="3"/>
  <c r="B115" i="3"/>
  <c r="A115" i="3"/>
  <c r="E114" i="3"/>
  <c r="D114" i="3"/>
  <c r="C114" i="3"/>
  <c r="B114" i="3"/>
  <c r="A114" i="3"/>
  <c r="E113" i="3"/>
  <c r="D113" i="3"/>
  <c r="C113" i="3"/>
  <c r="B113" i="3"/>
  <c r="A113" i="3"/>
  <c r="E112" i="3"/>
  <c r="D112" i="3"/>
  <c r="C112" i="3"/>
  <c r="B112" i="3"/>
  <c r="A112" i="3"/>
  <c r="E111" i="3"/>
  <c r="D111" i="3"/>
  <c r="C111" i="3"/>
  <c r="B111" i="3"/>
  <c r="A111" i="3"/>
  <c r="E110" i="3"/>
  <c r="D110" i="3"/>
  <c r="C110" i="3"/>
  <c r="E109" i="3"/>
  <c r="D109" i="3"/>
  <c r="C109" i="3"/>
  <c r="E108" i="3"/>
  <c r="D108" i="3"/>
  <c r="C108" i="3"/>
  <c r="E107" i="3"/>
  <c r="D107" i="3"/>
  <c r="C107" i="3"/>
  <c r="E106" i="3"/>
  <c r="D106" i="3"/>
  <c r="C106" i="3"/>
  <c r="E105" i="3"/>
  <c r="D105" i="3"/>
  <c r="C105" i="3"/>
  <c r="E104" i="3"/>
  <c r="D104" i="3"/>
  <c r="C104" i="3"/>
  <c r="E103" i="3"/>
  <c r="D103" i="3"/>
  <c r="C103" i="3"/>
  <c r="D102" i="3"/>
  <c r="D101" i="3"/>
  <c r="E100" i="3"/>
  <c r="D100" i="3"/>
  <c r="C100" i="3"/>
  <c r="B100" i="3"/>
  <c r="A100" i="3"/>
  <c r="E99" i="3"/>
  <c r="D99" i="3"/>
  <c r="C99" i="3"/>
  <c r="B99" i="3"/>
  <c r="A99" i="3"/>
  <c r="E98" i="3"/>
  <c r="D98" i="3"/>
  <c r="C98" i="3"/>
  <c r="B98" i="3"/>
  <c r="A98" i="3"/>
  <c r="E97" i="3"/>
  <c r="D97" i="3"/>
  <c r="C97" i="3"/>
  <c r="B97" i="3"/>
  <c r="A97" i="3"/>
  <c r="E96" i="3"/>
  <c r="D96" i="3"/>
  <c r="C96" i="3"/>
  <c r="B96" i="3"/>
  <c r="A96" i="3"/>
  <c r="E95" i="3"/>
  <c r="D95" i="3"/>
  <c r="C95" i="3"/>
  <c r="B95" i="3"/>
  <c r="A95" i="3"/>
  <c r="E94" i="3"/>
  <c r="D94" i="3"/>
  <c r="C94" i="3"/>
  <c r="E93" i="3"/>
  <c r="D93" i="3"/>
  <c r="C93" i="3"/>
  <c r="E92" i="3"/>
  <c r="D92" i="3"/>
  <c r="C92" i="3"/>
  <c r="E91" i="3"/>
  <c r="D91" i="3"/>
  <c r="C91" i="3"/>
  <c r="E90" i="3"/>
  <c r="D90" i="3"/>
  <c r="C90" i="3"/>
  <c r="E89" i="3"/>
  <c r="D89" i="3"/>
  <c r="C89" i="3"/>
  <c r="E88" i="3"/>
  <c r="D88" i="3"/>
  <c r="C88" i="3"/>
  <c r="E87" i="3"/>
  <c r="D87" i="3"/>
  <c r="C87" i="3"/>
  <c r="D86" i="3"/>
  <c r="D85" i="3"/>
  <c r="E84" i="3"/>
  <c r="D84" i="3"/>
  <c r="C84" i="3"/>
  <c r="B84" i="3"/>
  <c r="A84" i="3"/>
  <c r="E83" i="3"/>
  <c r="D83" i="3"/>
  <c r="C83" i="3"/>
  <c r="B83" i="3"/>
  <c r="A83" i="3"/>
  <c r="E82" i="3"/>
  <c r="D82" i="3"/>
  <c r="C82" i="3"/>
  <c r="B82" i="3"/>
  <c r="A82" i="3"/>
  <c r="E81" i="3"/>
  <c r="D81" i="3"/>
  <c r="C81" i="3"/>
  <c r="B81" i="3"/>
  <c r="A81" i="3"/>
  <c r="E80" i="3"/>
  <c r="D80" i="3"/>
  <c r="C80" i="3"/>
  <c r="B80" i="3"/>
  <c r="A80" i="3"/>
  <c r="E79" i="3"/>
  <c r="D79" i="3"/>
  <c r="C79" i="3"/>
  <c r="B79" i="3"/>
  <c r="A79" i="3"/>
  <c r="E78" i="3"/>
  <c r="D78" i="3"/>
  <c r="C78" i="3"/>
  <c r="E77" i="3"/>
  <c r="D77" i="3"/>
  <c r="C77" i="3"/>
  <c r="E76" i="3"/>
  <c r="D76" i="3"/>
  <c r="C76" i="3"/>
  <c r="E75" i="3"/>
  <c r="D75" i="3"/>
  <c r="C75" i="3"/>
  <c r="E74" i="3"/>
  <c r="D74" i="3"/>
  <c r="C74" i="3"/>
  <c r="E73" i="3"/>
  <c r="D73" i="3"/>
  <c r="C73" i="3"/>
  <c r="E72" i="3"/>
  <c r="D72" i="3"/>
  <c r="C72" i="3"/>
  <c r="E71" i="3"/>
  <c r="D71" i="3"/>
  <c r="C71" i="3"/>
  <c r="D70" i="3"/>
  <c r="D69" i="3"/>
  <c r="E68" i="3"/>
  <c r="D68" i="3"/>
  <c r="C68" i="3"/>
  <c r="B68" i="3"/>
  <c r="A68" i="3"/>
  <c r="E67" i="3"/>
  <c r="D67" i="3"/>
  <c r="C67" i="3"/>
  <c r="B67" i="3"/>
  <c r="A67" i="3"/>
  <c r="E66" i="3"/>
  <c r="D66" i="3"/>
  <c r="C66" i="3"/>
  <c r="B66" i="3"/>
  <c r="A66" i="3"/>
  <c r="E65" i="3"/>
  <c r="D65" i="3"/>
  <c r="C65" i="3"/>
  <c r="B65" i="3"/>
  <c r="A65" i="3"/>
  <c r="E64" i="3"/>
  <c r="D64" i="3"/>
  <c r="C64" i="3"/>
  <c r="B64" i="3"/>
  <c r="A64" i="3"/>
  <c r="E63" i="3"/>
  <c r="D63" i="3"/>
  <c r="C63" i="3"/>
  <c r="B63" i="3"/>
  <c r="A63" i="3"/>
  <c r="E62" i="3"/>
  <c r="D62" i="3"/>
  <c r="C62" i="3"/>
  <c r="E61" i="3"/>
  <c r="D61" i="3"/>
  <c r="C61" i="3"/>
  <c r="E60" i="3"/>
  <c r="D60" i="3"/>
  <c r="C60" i="3"/>
  <c r="E59" i="3"/>
  <c r="D59" i="3"/>
  <c r="C59" i="3"/>
  <c r="E58" i="3"/>
  <c r="D58" i="3"/>
  <c r="C58" i="3"/>
  <c r="E57" i="3"/>
  <c r="D57" i="3"/>
  <c r="C57" i="3"/>
  <c r="E56" i="3"/>
  <c r="D56" i="3"/>
  <c r="C56" i="3"/>
  <c r="E55" i="3"/>
  <c r="D55" i="3"/>
  <c r="C55" i="3"/>
  <c r="D54" i="3"/>
  <c r="E52" i="3"/>
  <c r="D52" i="3"/>
  <c r="C52" i="3"/>
  <c r="B52" i="3"/>
  <c r="A52" i="3"/>
  <c r="E51" i="3"/>
  <c r="D51" i="3"/>
  <c r="C51" i="3"/>
  <c r="B51" i="3"/>
  <c r="A51" i="3"/>
  <c r="E50" i="3"/>
  <c r="D50" i="3"/>
  <c r="C50" i="3"/>
  <c r="B50" i="3"/>
  <c r="A50" i="3"/>
  <c r="E49" i="3"/>
  <c r="D49" i="3"/>
  <c r="C49" i="3"/>
  <c r="B49" i="3"/>
  <c r="A49" i="3"/>
  <c r="E48" i="3"/>
  <c r="D48" i="3"/>
  <c r="C48" i="3"/>
  <c r="B48" i="3"/>
  <c r="A48" i="3"/>
  <c r="E47" i="3"/>
  <c r="D47" i="3"/>
  <c r="C47" i="3"/>
  <c r="B47" i="3"/>
  <c r="A47" i="3"/>
  <c r="E46" i="3"/>
  <c r="D46" i="3"/>
  <c r="C46" i="3"/>
  <c r="E45" i="3"/>
  <c r="D45" i="3"/>
  <c r="C45" i="3"/>
  <c r="E44" i="3"/>
  <c r="D44" i="3"/>
  <c r="C44" i="3"/>
  <c r="E43" i="3"/>
  <c r="D43" i="3"/>
  <c r="C43" i="3"/>
  <c r="E42" i="3"/>
  <c r="D42" i="3"/>
  <c r="C42" i="3"/>
  <c r="E41" i="3"/>
  <c r="D41" i="3"/>
  <c r="C41" i="3"/>
  <c r="E40" i="3"/>
  <c r="D40" i="3"/>
  <c r="C40" i="3"/>
  <c r="E39" i="3"/>
  <c r="D39" i="3"/>
  <c r="C39" i="3"/>
  <c r="D38" i="3"/>
  <c r="D37" i="3"/>
  <c r="E36" i="3"/>
  <c r="D36" i="3"/>
  <c r="C36" i="3"/>
  <c r="B36" i="3"/>
  <c r="A36" i="3"/>
  <c r="E35" i="3"/>
  <c r="D35" i="3"/>
  <c r="C35" i="3"/>
  <c r="B35" i="3"/>
  <c r="A35" i="3"/>
  <c r="E34" i="3"/>
  <c r="D34" i="3"/>
  <c r="C34" i="3"/>
  <c r="B34" i="3"/>
  <c r="A34" i="3"/>
  <c r="E33" i="3"/>
  <c r="D33" i="3"/>
  <c r="C33" i="3"/>
  <c r="B33" i="3"/>
  <c r="A33" i="3"/>
  <c r="E32" i="3"/>
  <c r="D32" i="3"/>
  <c r="C32" i="3"/>
  <c r="B32" i="3"/>
  <c r="A32" i="3"/>
  <c r="E31" i="3"/>
  <c r="D31" i="3"/>
  <c r="C31" i="3"/>
  <c r="B31" i="3"/>
  <c r="A31" i="3"/>
  <c r="E30" i="3"/>
  <c r="D30" i="3"/>
  <c r="C30" i="3"/>
  <c r="E29" i="3"/>
  <c r="D29" i="3"/>
  <c r="C29" i="3"/>
  <c r="E28" i="3"/>
  <c r="D28" i="3"/>
  <c r="C28" i="3"/>
  <c r="E27" i="3"/>
  <c r="D27" i="3"/>
  <c r="C27" i="3"/>
  <c r="E26" i="3"/>
  <c r="D26" i="3"/>
  <c r="C26" i="3"/>
  <c r="E25" i="3"/>
  <c r="D25" i="3"/>
  <c r="C25" i="3"/>
  <c r="E24" i="3"/>
  <c r="D24" i="3"/>
  <c r="C24" i="3"/>
  <c r="E23" i="3"/>
  <c r="D23" i="3"/>
  <c r="C23" i="3"/>
  <c r="D22" i="3"/>
  <c r="E20" i="3"/>
  <c r="D20" i="3"/>
  <c r="B20" i="3"/>
  <c r="A20" i="3"/>
  <c r="E19" i="3"/>
  <c r="D19" i="3"/>
  <c r="B19" i="3"/>
  <c r="A19" i="3"/>
  <c r="E18" i="3"/>
  <c r="D18" i="3"/>
  <c r="B18" i="3"/>
  <c r="A18" i="3"/>
  <c r="E17" i="3"/>
  <c r="D17" i="3"/>
  <c r="B17" i="3"/>
  <c r="A17" i="3"/>
  <c r="E16" i="3"/>
  <c r="D16" i="3"/>
  <c r="B16" i="3"/>
  <c r="A16" i="3"/>
  <c r="E15" i="3"/>
  <c r="D15" i="3"/>
  <c r="B15" i="3"/>
  <c r="A15" i="3"/>
  <c r="E14" i="3"/>
  <c r="D14" i="3"/>
  <c r="E13" i="3"/>
  <c r="D13" i="3"/>
  <c r="E12" i="3"/>
  <c r="D12" i="3"/>
  <c r="E11" i="3"/>
  <c r="D11" i="3"/>
  <c r="E10" i="3"/>
  <c r="D10" i="3"/>
  <c r="E9" i="3"/>
  <c r="D9" i="3"/>
  <c r="E8" i="3"/>
  <c r="D8" i="3"/>
  <c r="D7" i="3"/>
  <c r="C77" i="26"/>
  <c r="C76" i="26"/>
  <c r="C75" i="26"/>
  <c r="C74" i="26"/>
  <c r="C73" i="26"/>
  <c r="C72" i="26"/>
  <c r="C71" i="26"/>
  <c r="C70" i="26"/>
  <c r="C69" i="26"/>
  <c r="C68" i="26"/>
  <c r="C67" i="26"/>
  <c r="C66" i="26"/>
  <c r="C65" i="26"/>
  <c r="C64" i="26"/>
  <c r="C63" i="26"/>
  <c r="C62" i="26"/>
  <c r="C61" i="26"/>
  <c r="C60" i="26"/>
  <c r="C59" i="26"/>
  <c r="C58" i="26"/>
  <c r="C57" i="26"/>
  <c r="C56" i="26"/>
  <c r="C55" i="26"/>
  <c r="C54" i="26"/>
  <c r="C53" i="26"/>
  <c r="C52" i="26"/>
  <c r="C51" i="26"/>
  <c r="C35" i="26"/>
  <c r="C34" i="26"/>
  <c r="C33" i="26"/>
  <c r="C32" i="26"/>
  <c r="C31" i="26"/>
  <c r="C30" i="26"/>
  <c r="C29" i="26"/>
  <c r="C28" i="26"/>
  <c r="C27" i="26"/>
  <c r="C26" i="26"/>
  <c r="C25" i="26"/>
  <c r="C24" i="26"/>
  <c r="C23" i="26"/>
  <c r="Y13" i="26"/>
  <c r="X13" i="26"/>
  <c r="W13" i="26"/>
  <c r="V13" i="26"/>
  <c r="U13" i="26"/>
  <c r="T13" i="26"/>
  <c r="S13" i="26"/>
  <c r="R13" i="26"/>
  <c r="Q13" i="26"/>
  <c r="P13" i="26"/>
  <c r="O13" i="26"/>
  <c r="N13" i="26"/>
  <c r="M13" i="26"/>
  <c r="L13" i="26"/>
  <c r="K13" i="26"/>
  <c r="J13" i="26"/>
  <c r="I13" i="26"/>
  <c r="H13" i="26"/>
  <c r="G13" i="26"/>
  <c r="F13" i="26"/>
  <c r="E13" i="26"/>
  <c r="D13" i="26"/>
  <c r="A3" i="26"/>
  <c r="D75" i="26" s="1"/>
  <c r="E38" i="27" s="1"/>
  <c r="P14" i="2"/>
  <c r="N14" i="2"/>
  <c r="R13" i="2"/>
  <c r="Q13" i="2"/>
  <c r="A274" i="35"/>
  <c r="A273" i="35"/>
  <c r="A272" i="35"/>
  <c r="A271" i="35"/>
  <c r="A270" i="35"/>
  <c r="A269" i="35"/>
  <c r="A268" i="35"/>
  <c r="A267" i="35"/>
  <c r="A266" i="35"/>
  <c r="A265" i="35"/>
  <c r="A264" i="35"/>
  <c r="A263" i="35"/>
  <c r="A262" i="35"/>
  <c r="A261" i="35"/>
  <c r="A260" i="35"/>
  <c r="A259" i="35"/>
  <c r="A258" i="35"/>
  <c r="A257" i="35"/>
  <c r="A256" i="35"/>
  <c r="A255" i="35"/>
  <c r="A254" i="35"/>
  <c r="A253" i="35"/>
  <c r="A252" i="35"/>
  <c r="A251" i="35"/>
  <c r="A250" i="35"/>
  <c r="A249" i="35"/>
  <c r="A248" i="35"/>
  <c r="A247" i="35"/>
  <c r="A246" i="35"/>
  <c r="A245" i="35"/>
  <c r="A244" i="35"/>
  <c r="A243" i="35"/>
  <c r="A242" i="35"/>
  <c r="A241" i="35"/>
  <c r="A240" i="35"/>
  <c r="A239" i="35"/>
  <c r="A238" i="35"/>
  <c r="A237" i="35"/>
  <c r="A236" i="35"/>
  <c r="A235" i="35"/>
  <c r="A234" i="35"/>
  <c r="A233" i="35"/>
  <c r="A232" i="35"/>
  <c r="A231" i="35"/>
  <c r="A230" i="35"/>
  <c r="A229" i="35"/>
  <c r="A228" i="35"/>
  <c r="A227" i="35"/>
  <c r="A226" i="35"/>
  <c r="A225" i="35"/>
  <c r="A224" i="35"/>
  <c r="A223" i="35"/>
  <c r="A222" i="35"/>
  <c r="A221" i="35"/>
  <c r="A220" i="35"/>
  <c r="A219" i="35"/>
  <c r="A218" i="35"/>
  <c r="A217" i="35"/>
  <c r="A216" i="35"/>
  <c r="A215" i="35"/>
  <c r="A214" i="35"/>
  <c r="A213" i="35"/>
  <c r="A212" i="35"/>
  <c r="A211" i="35"/>
  <c r="A210" i="35"/>
  <c r="A209" i="35"/>
  <c r="A208" i="35"/>
  <c r="A207" i="35"/>
  <c r="A206" i="35"/>
  <c r="A205" i="35"/>
  <c r="A204" i="35"/>
  <c r="A203" i="35"/>
  <c r="A202" i="35"/>
  <c r="A201" i="35"/>
  <c r="A200" i="35"/>
  <c r="A199" i="35"/>
  <c r="A198" i="35"/>
  <c r="A197" i="35"/>
  <c r="A196" i="35"/>
  <c r="A195" i="35"/>
  <c r="A194" i="35"/>
  <c r="A193" i="35"/>
  <c r="A192" i="35"/>
  <c r="A191" i="35"/>
  <c r="A190" i="35"/>
  <c r="A189" i="35"/>
  <c r="A188" i="35"/>
  <c r="A187" i="35"/>
  <c r="A186" i="35"/>
  <c r="A185" i="35"/>
  <c r="A184" i="35"/>
  <c r="A183" i="35"/>
  <c r="A182" i="35"/>
  <c r="A181" i="35"/>
  <c r="A180" i="35"/>
  <c r="A179" i="35"/>
  <c r="A178" i="35"/>
  <c r="A177" i="35"/>
  <c r="A176" i="35"/>
  <c r="A175" i="35"/>
  <c r="A174" i="35"/>
  <c r="A173" i="35"/>
  <c r="A172" i="35"/>
  <c r="A171" i="35"/>
  <c r="A170" i="35"/>
  <c r="A169" i="35"/>
  <c r="A168" i="35"/>
  <c r="A167"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A131" i="35"/>
  <c r="A130" i="35"/>
  <c r="A129" i="35"/>
  <c r="A128" i="35"/>
  <c r="A127" i="35"/>
  <c r="A126" i="35"/>
  <c r="A125" i="35"/>
  <c r="A124" i="35"/>
  <c r="A123" i="35"/>
  <c r="A122" i="35"/>
  <c r="A121" i="35"/>
  <c r="A120" i="35"/>
  <c r="A119" i="35"/>
  <c r="A118" i="35"/>
  <c r="A117" i="35"/>
  <c r="A116" i="35"/>
  <c r="A115" i="35"/>
  <c r="A114"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A17" i="35"/>
  <c r="AL107" i="7"/>
  <c r="AK107" i="7"/>
  <c r="AJ107" i="7"/>
  <c r="AI107" i="7"/>
  <c r="AH107" i="7"/>
  <c r="AG107" i="7"/>
  <c r="AF107" i="7"/>
  <c r="AE107" i="7"/>
  <c r="AD107" i="7"/>
  <c r="AC107" i="7"/>
  <c r="AB107" i="7"/>
  <c r="AA107" i="7"/>
  <c r="Z107" i="7"/>
  <c r="Y107" i="7"/>
  <c r="X107" i="7"/>
  <c r="W107" i="7"/>
  <c r="V107" i="7"/>
  <c r="U107" i="7"/>
  <c r="T107" i="7"/>
  <c r="S107" i="7"/>
  <c r="R107" i="7"/>
  <c r="Q107" i="7"/>
  <c r="AL106" i="7"/>
  <c r="AK106" i="7"/>
  <c r="AJ106" i="7"/>
  <c r="AI106" i="7"/>
  <c r="AH106" i="7"/>
  <c r="AG106" i="7"/>
  <c r="AF106" i="7"/>
  <c r="AE106" i="7"/>
  <c r="AD106" i="7"/>
  <c r="AC106" i="7"/>
  <c r="AB106" i="7"/>
  <c r="AA106" i="7"/>
  <c r="Z106" i="7"/>
  <c r="Y106" i="7"/>
  <c r="X106" i="7"/>
  <c r="W106" i="7"/>
  <c r="V106" i="7"/>
  <c r="U106" i="7"/>
  <c r="T106" i="7"/>
  <c r="S106" i="7"/>
  <c r="R106" i="7"/>
  <c r="Q106"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AQ99" i="7"/>
  <c r="AP99" i="7"/>
  <c r="AO99" i="7"/>
  <c r="AN99" i="7"/>
  <c r="AM99" i="7"/>
  <c r="AL99" i="7"/>
  <c r="AK99" i="7"/>
  <c r="AJ99" i="7"/>
  <c r="AI99" i="7"/>
  <c r="AH99" i="7"/>
  <c r="AG99" i="7"/>
  <c r="AF99" i="7"/>
  <c r="AE99" i="7"/>
  <c r="AD99" i="7"/>
  <c r="AC99" i="7"/>
  <c r="AB99" i="7"/>
  <c r="AA99" i="7"/>
  <c r="Z99" i="7"/>
  <c r="Y99" i="7"/>
  <c r="X99" i="7"/>
  <c r="W99" i="7"/>
  <c r="V99" i="7"/>
  <c r="U99" i="7"/>
  <c r="T99" i="7"/>
  <c r="S99" i="7"/>
  <c r="R99" i="7"/>
  <c r="Q99" i="7"/>
  <c r="AQ98" i="7"/>
  <c r="AP98" i="7"/>
  <c r="AO98" i="7"/>
  <c r="AN98" i="7"/>
  <c r="AM98" i="7"/>
  <c r="AL98" i="7"/>
  <c r="AK98" i="7"/>
  <c r="AJ98" i="7"/>
  <c r="AI98" i="7"/>
  <c r="AH98" i="7"/>
  <c r="AG98" i="7"/>
  <c r="AF98" i="7"/>
  <c r="AE98" i="7"/>
  <c r="AD98" i="7"/>
  <c r="AC98" i="7"/>
  <c r="AB98" i="7"/>
  <c r="AA98" i="7"/>
  <c r="Z98" i="7"/>
  <c r="Y98" i="7"/>
  <c r="X98" i="7"/>
  <c r="W98" i="7"/>
  <c r="V98" i="7"/>
  <c r="U98" i="7"/>
  <c r="T98" i="7"/>
  <c r="S98" i="7"/>
  <c r="R98" i="7"/>
  <c r="AL90" i="7"/>
  <c r="AL91" i="7" s="1"/>
  <c r="AL92" i="7" s="1"/>
  <c r="AK90" i="7"/>
  <c r="AK91" i="7" s="1"/>
  <c r="AK92" i="7" s="1"/>
  <c r="AJ90" i="7"/>
  <c r="AJ91" i="7" s="1"/>
  <c r="AJ92" i="7" s="1"/>
  <c r="AI90" i="7"/>
  <c r="AI91" i="7" s="1"/>
  <c r="AI92" i="7" s="1"/>
  <c r="AH90" i="7"/>
  <c r="AH91" i="7" s="1"/>
  <c r="AH92" i="7" s="1"/>
  <c r="AG90" i="7"/>
  <c r="AG91" i="7" s="1"/>
  <c r="AG92" i="7" s="1"/>
  <c r="AF90" i="7"/>
  <c r="AF91" i="7" s="1"/>
  <c r="AF92" i="7" s="1"/>
  <c r="AE90" i="7"/>
  <c r="AE91" i="7" s="1"/>
  <c r="AE92" i="7" s="1"/>
  <c r="AD90" i="7"/>
  <c r="AD91" i="7" s="1"/>
  <c r="AD92" i="7" s="1"/>
  <c r="AC90" i="7"/>
  <c r="AC91" i="7" s="1"/>
  <c r="AC92" i="7" s="1"/>
  <c r="AB90" i="7"/>
  <c r="AB91" i="7" s="1"/>
  <c r="AB92" i="7" s="1"/>
  <c r="AA90" i="7"/>
  <c r="AA91" i="7" s="1"/>
  <c r="AA92" i="7" s="1"/>
  <c r="Z90" i="7"/>
  <c r="Z91" i="7" s="1"/>
  <c r="Z92" i="7" s="1"/>
  <c r="Y90" i="7"/>
  <c r="Y91" i="7" s="1"/>
  <c r="Y92" i="7" s="1"/>
  <c r="X90" i="7"/>
  <c r="X91" i="7" s="1"/>
  <c r="X92" i="7" s="1"/>
  <c r="W90" i="7"/>
  <c r="W91" i="7" s="1"/>
  <c r="W92" i="7" s="1"/>
  <c r="V90" i="7"/>
  <c r="V91" i="7" s="1"/>
  <c r="V92" i="7" s="1"/>
  <c r="U90" i="7"/>
  <c r="U91" i="7" s="1"/>
  <c r="U92" i="7" s="1"/>
  <c r="T90" i="7"/>
  <c r="T91" i="7" s="1"/>
  <c r="T92" i="7" s="1"/>
  <c r="S90" i="7"/>
  <c r="S91" i="7" s="1"/>
  <c r="S92" i="7" s="1"/>
  <c r="R90" i="7"/>
  <c r="R91" i="7" s="1"/>
  <c r="R92" i="7" s="1"/>
  <c r="Q90" i="7"/>
  <c r="Q91" i="7" s="1"/>
  <c r="Q92" i="7" s="1"/>
  <c r="T53" i="7"/>
  <c r="S53" i="7"/>
  <c r="R53" i="7"/>
  <c r="Q53" i="7"/>
  <c r="T52" i="7"/>
  <c r="S52" i="7"/>
  <c r="R52" i="7"/>
  <c r="Q52" i="7"/>
  <c r="AI19" i="7"/>
  <c r="AH19" i="7"/>
  <c r="AG19" i="7"/>
  <c r="AF19" i="7"/>
  <c r="AE19" i="7"/>
  <c r="AD19" i="7"/>
  <c r="AC19" i="7"/>
  <c r="AB19" i="7"/>
  <c r="AA19" i="7"/>
  <c r="Z19" i="7"/>
  <c r="Y19" i="7"/>
  <c r="X19" i="7"/>
  <c r="W19" i="7"/>
  <c r="V19" i="7"/>
  <c r="U19" i="7"/>
  <c r="T19" i="7"/>
  <c r="S19" i="7"/>
  <c r="R19" i="7"/>
  <c r="Q19" i="7"/>
  <c r="AI18" i="7"/>
  <c r="AH18" i="7"/>
  <c r="AG18" i="7"/>
  <c r="AF18" i="7"/>
  <c r="AE18" i="7"/>
  <c r="AD18" i="7"/>
  <c r="AC18" i="7"/>
  <c r="AB18" i="7"/>
  <c r="AA18" i="7"/>
  <c r="Z18" i="7"/>
  <c r="Y18" i="7"/>
  <c r="X18" i="7"/>
  <c r="W18" i="7"/>
  <c r="V18" i="7"/>
  <c r="U18" i="7"/>
  <c r="T18" i="7"/>
  <c r="S18" i="7"/>
  <c r="R18" i="7"/>
  <c r="Q18" i="7"/>
  <c r="BT11" i="7"/>
  <c r="BT12" i="7" s="1"/>
  <c r="BT13" i="7" s="1"/>
  <c r="BS11" i="7"/>
  <c r="BS12" i="7" s="1"/>
  <c r="BS13" i="7" s="1"/>
  <c r="BR11" i="7"/>
  <c r="BR12" i="7" s="1"/>
  <c r="BR13" i="7" s="1"/>
  <c r="BQ11" i="7"/>
  <c r="BQ12" i="7" s="1"/>
  <c r="BQ13" i="7" s="1"/>
  <c r="BP11" i="7"/>
  <c r="BP12" i="7" s="1"/>
  <c r="BP13" i="7" s="1"/>
  <c r="BO11" i="7"/>
  <c r="BO12" i="7" s="1"/>
  <c r="BO13" i="7" s="1"/>
  <c r="BN11" i="7"/>
  <c r="BN12" i="7" s="1"/>
  <c r="BN13" i="7" s="1"/>
  <c r="BM11" i="7"/>
  <c r="BM12" i="7" s="1"/>
  <c r="BM13" i="7" s="1"/>
  <c r="BL11" i="7"/>
  <c r="BL12" i="7" s="1"/>
  <c r="BL13" i="7" s="1"/>
  <c r="BK11" i="7"/>
  <c r="BK12" i="7" s="1"/>
  <c r="BK13" i="7" s="1"/>
  <c r="BJ11" i="7"/>
  <c r="BJ12" i="7" s="1"/>
  <c r="BJ13" i="7" s="1"/>
  <c r="BI11" i="7"/>
  <c r="BI12" i="7" s="1"/>
  <c r="BI13" i="7" s="1"/>
  <c r="BH11" i="7"/>
  <c r="BH12" i="7" s="1"/>
  <c r="BH13" i="7" s="1"/>
  <c r="BG11" i="7"/>
  <c r="BG12" i="7" s="1"/>
  <c r="BG13" i="7" s="1"/>
  <c r="BF11" i="7"/>
  <c r="BF12" i="7" s="1"/>
  <c r="BF13" i="7" s="1"/>
  <c r="BE11" i="7"/>
  <c r="BE12" i="7" s="1"/>
  <c r="BE13" i="7" s="1"/>
  <c r="BD11" i="7"/>
  <c r="BD12" i="7" s="1"/>
  <c r="BD13" i="7" s="1"/>
  <c r="BC11" i="7"/>
  <c r="BC12" i="7" s="1"/>
  <c r="BC13" i="7" s="1"/>
  <c r="BB11" i="7"/>
  <c r="BB12" i="7" s="1"/>
  <c r="BB13" i="7" s="1"/>
  <c r="BA11" i="7"/>
  <c r="BA12" i="7" s="1"/>
  <c r="BA13" i="7" s="1"/>
  <c r="AZ11" i="7"/>
  <c r="AZ12" i="7" s="1"/>
  <c r="AZ13" i="7" s="1"/>
  <c r="AY11" i="7"/>
  <c r="AY12" i="7" s="1"/>
  <c r="AY13" i="7" s="1"/>
  <c r="AX11" i="7"/>
  <c r="AX12" i="7" s="1"/>
  <c r="AX13" i="7" s="1"/>
  <c r="AW11" i="7"/>
  <c r="AW12" i="7" s="1"/>
  <c r="AW13" i="7" s="1"/>
  <c r="AV11" i="7"/>
  <c r="AV12" i="7" s="1"/>
  <c r="AV13" i="7" s="1"/>
  <c r="AU11" i="7"/>
  <c r="AU12" i="7" s="1"/>
  <c r="AU13" i="7" s="1"/>
  <c r="AT11" i="7"/>
  <c r="AT12" i="7" s="1"/>
  <c r="AT13" i="7" s="1"/>
  <c r="AS11" i="7"/>
  <c r="AS12" i="7" s="1"/>
  <c r="AS13" i="7" s="1"/>
  <c r="AR11" i="7"/>
  <c r="AR12" i="7" s="1"/>
  <c r="AR13" i="7" s="1"/>
  <c r="AQ11" i="7"/>
  <c r="AQ12" i="7" s="1"/>
  <c r="AQ13" i="7" s="1"/>
  <c r="AP11" i="7"/>
  <c r="AP12" i="7" s="1"/>
  <c r="AP13" i="7" s="1"/>
  <c r="AO11" i="7"/>
  <c r="AO12" i="7" s="1"/>
  <c r="AO13" i="7" s="1"/>
  <c r="AN11" i="7"/>
  <c r="AN12" i="7" s="1"/>
  <c r="AN13" i="7" s="1"/>
  <c r="AM11" i="7"/>
  <c r="AM12" i="7" s="1"/>
  <c r="AM13" i="7" s="1"/>
  <c r="AL11" i="7"/>
  <c r="AL12" i="7" s="1"/>
  <c r="AL13" i="7" s="1"/>
  <c r="AK11" i="7"/>
  <c r="AK12" i="7" s="1"/>
  <c r="AK13" i="7" s="1"/>
  <c r="AJ11" i="7"/>
  <c r="AJ12" i="7" s="1"/>
  <c r="AJ13" i="7" s="1"/>
  <c r="AI11" i="7"/>
  <c r="AI12" i="7" s="1"/>
  <c r="AI13" i="7" s="1"/>
  <c r="AH11" i="7"/>
  <c r="AH12" i="7" s="1"/>
  <c r="AH13" i="7" s="1"/>
  <c r="AG11" i="7"/>
  <c r="AG12" i="7" s="1"/>
  <c r="AG13" i="7" s="1"/>
  <c r="AF11" i="7"/>
  <c r="AF12" i="7" s="1"/>
  <c r="AF13" i="7" s="1"/>
  <c r="AE11" i="7"/>
  <c r="AE12" i="7" s="1"/>
  <c r="AE13" i="7" s="1"/>
  <c r="AD11" i="7"/>
  <c r="AD12" i="7" s="1"/>
  <c r="AD13" i="7" s="1"/>
  <c r="AC11" i="7"/>
  <c r="AC12" i="7" s="1"/>
  <c r="AC13" i="7" s="1"/>
  <c r="AB11" i="7"/>
  <c r="AB12" i="7" s="1"/>
  <c r="AB13" i="7" s="1"/>
  <c r="AA11" i="7"/>
  <c r="AA12" i="7" s="1"/>
  <c r="AA13" i="7" s="1"/>
  <c r="Z11" i="7"/>
  <c r="Z12" i="7" s="1"/>
  <c r="Z13" i="7" s="1"/>
  <c r="Y11" i="7"/>
  <c r="Y12" i="7" s="1"/>
  <c r="Y13" i="7" s="1"/>
  <c r="X11" i="7"/>
  <c r="X12" i="7" s="1"/>
  <c r="X13" i="7" s="1"/>
  <c r="W11" i="7"/>
  <c r="W12" i="7" s="1"/>
  <c r="W13" i="7" s="1"/>
  <c r="V11" i="7"/>
  <c r="V12" i="7" s="1"/>
  <c r="V13" i="7" s="1"/>
  <c r="U11" i="7"/>
  <c r="U12" i="7" s="1"/>
  <c r="U13" i="7" s="1"/>
  <c r="T11" i="7"/>
  <c r="T12" i="7" s="1"/>
  <c r="T13" i="7" s="1"/>
  <c r="S11" i="7"/>
  <c r="S12" i="7" s="1"/>
  <c r="S13" i="7" s="1"/>
  <c r="R11" i="7"/>
  <c r="R12" i="7" s="1"/>
  <c r="R13" i="7" s="1"/>
  <c r="Q11" i="7"/>
  <c r="Q12" i="7" s="1"/>
  <c r="Q13" i="7" s="1"/>
  <c r="AR5" i="7"/>
  <c r="AR6" i="7" s="1"/>
  <c r="AJ5" i="7"/>
  <c r="AJ6" i="7" s="1"/>
  <c r="AS4" i="7"/>
  <c r="AS5" i="7" s="1"/>
  <c r="AS6" i="7" s="1"/>
  <c r="AR4" i="7"/>
  <c r="AQ4" i="7"/>
  <c r="AQ5" i="7" s="1"/>
  <c r="AQ6" i="7" s="1"/>
  <c r="AP4" i="7"/>
  <c r="AP5" i="7" s="1"/>
  <c r="AP6" i="7" s="1"/>
  <c r="AO4" i="7"/>
  <c r="AO5" i="7" s="1"/>
  <c r="AO6" i="7" s="1"/>
  <c r="AN4" i="7"/>
  <c r="AN5" i="7" s="1"/>
  <c r="AN6" i="7" s="1"/>
  <c r="AM4" i="7"/>
  <c r="AM5" i="7" s="1"/>
  <c r="AM6" i="7" s="1"/>
  <c r="AL4" i="7"/>
  <c r="AL5" i="7" s="1"/>
  <c r="AL6" i="7" s="1"/>
  <c r="AK4" i="7"/>
  <c r="AK5" i="7" s="1"/>
  <c r="AK6" i="7" s="1"/>
  <c r="AJ4" i="7"/>
  <c r="AI4" i="7"/>
  <c r="AI5" i="7" s="1"/>
  <c r="AI6" i="7" s="1"/>
  <c r="AH4" i="7"/>
  <c r="AH5" i="7" s="1"/>
  <c r="AH6" i="7" s="1"/>
  <c r="AG4" i="7"/>
  <c r="AG5" i="7" s="1"/>
  <c r="AG6" i="7" s="1"/>
  <c r="AF4" i="7"/>
  <c r="AF5" i="7" s="1"/>
  <c r="AF6" i="7" s="1"/>
  <c r="AE4" i="7"/>
  <c r="AE5" i="7" s="1"/>
  <c r="AE6" i="7" s="1"/>
  <c r="AD4" i="7"/>
  <c r="AD5" i="7" s="1"/>
  <c r="AD6" i="7" s="1"/>
  <c r="AC4" i="7"/>
  <c r="AC5" i="7" s="1"/>
  <c r="AC6" i="7" s="1"/>
  <c r="AB4" i="7"/>
  <c r="AB5" i="7" s="1"/>
  <c r="AB6" i="7" s="1"/>
  <c r="AA4" i="7"/>
  <c r="AA5" i="7" s="1"/>
  <c r="AA6" i="7" s="1"/>
  <c r="Z4" i="7"/>
  <c r="Z5" i="7" s="1"/>
  <c r="Z6" i="7" s="1"/>
  <c r="Y4" i="7"/>
  <c r="Y5" i="7" s="1"/>
  <c r="Y6" i="7" s="1"/>
  <c r="X4" i="7"/>
  <c r="X5" i="7" s="1"/>
  <c r="X6" i="7" s="1"/>
  <c r="W4" i="7"/>
  <c r="W5" i="7" s="1"/>
  <c r="W6" i="7" s="1"/>
  <c r="V4" i="7"/>
  <c r="V5" i="7" s="1"/>
  <c r="V6" i="7" s="1"/>
  <c r="U4" i="7"/>
  <c r="U5" i="7" s="1"/>
  <c r="U6" i="7" s="1"/>
  <c r="T4" i="7"/>
  <c r="T5" i="7" s="1"/>
  <c r="T6" i="7" s="1"/>
  <c r="S4" i="7"/>
  <c r="S5" i="7" s="1"/>
  <c r="S6" i="7" s="1"/>
  <c r="R4" i="7"/>
  <c r="R5" i="7" s="1"/>
  <c r="R6" i="7" s="1"/>
  <c r="Q4" i="7"/>
  <c r="Q5" i="7" s="1"/>
  <c r="Q6" i="7" s="1"/>
  <c r="C19" i="4" l="1"/>
  <c r="C29" i="4"/>
  <c r="C10" i="4"/>
  <c r="C20" i="4"/>
  <c r="C30" i="4"/>
  <c r="C11" i="4"/>
  <c r="C21" i="4"/>
  <c r="C31" i="4"/>
  <c r="C28" i="4"/>
  <c r="C13" i="4"/>
  <c r="C22" i="4"/>
  <c r="C33" i="4"/>
  <c r="C14" i="4"/>
  <c r="C23" i="4"/>
  <c r="C15" i="4"/>
  <c r="C24" i="4"/>
  <c r="C18" i="4"/>
  <c r="C17" i="4"/>
  <c r="C8" i="10"/>
  <c r="C13" i="10" s="1"/>
  <c r="C18" i="10" s="1"/>
  <c r="C23" i="10" s="1"/>
  <c r="C28" i="10" s="1"/>
  <c r="C33" i="10" s="1"/>
  <c r="C38" i="10" s="1"/>
  <c r="C48" i="10" s="1"/>
  <c r="C53" i="10" s="1"/>
  <c r="C58" i="10" s="1"/>
  <c r="C63" i="10" s="1"/>
  <c r="C68" i="10" s="1"/>
  <c r="C73" i="10" s="1"/>
  <c r="C78" i="10" s="1"/>
  <c r="C83" i="10" s="1"/>
  <c r="C88" i="10" s="1"/>
  <c r="C93" i="10" s="1"/>
  <c r="C98" i="10" s="1"/>
  <c r="D7" i="10"/>
  <c r="D43" i="10"/>
  <c r="D38" i="10"/>
  <c r="D48" i="10" s="1"/>
  <c r="D53" i="10" s="1"/>
  <c r="D58" i="10" s="1"/>
  <c r="D63" i="10" s="1"/>
  <c r="D68" i="10" s="1"/>
  <c r="D73" i="10" s="1"/>
  <c r="D78" i="10" s="1"/>
  <c r="D83" i="10" s="1"/>
  <c r="D88" i="10" s="1"/>
  <c r="D93" i="10" s="1"/>
  <c r="D98" i="10" s="1"/>
  <c r="C9" i="10"/>
  <c r="C14" i="10" s="1"/>
  <c r="C19" i="10" s="1"/>
  <c r="C24" i="10" s="1"/>
  <c r="C29" i="10" s="1"/>
  <c r="C34" i="10" s="1"/>
  <c r="D14" i="10"/>
  <c r="D19" i="10" s="1"/>
  <c r="D24" i="10" s="1"/>
  <c r="D29" i="10" s="1"/>
  <c r="D34" i="10" s="1"/>
  <c r="B40" i="26"/>
  <c r="D54" i="26"/>
  <c r="E12" i="27" s="1"/>
  <c r="D62" i="26"/>
  <c r="E21" i="27" s="1"/>
  <c r="D70" i="26"/>
  <c r="E31" i="27" s="1"/>
  <c r="C52" i="4"/>
  <c r="C62" i="4"/>
  <c r="D57" i="26"/>
  <c r="E15" i="27" s="1"/>
  <c r="D65" i="26"/>
  <c r="E25" i="27" s="1"/>
  <c r="D73" i="26"/>
  <c r="E35" i="27" s="1"/>
  <c r="C53" i="4"/>
  <c r="C63" i="4"/>
  <c r="B39" i="26"/>
  <c r="D52" i="26"/>
  <c r="E10" i="27" s="1"/>
  <c r="D60" i="26"/>
  <c r="E18" i="27" s="1"/>
  <c r="D68" i="26"/>
  <c r="E29" i="27" s="1"/>
  <c r="D76" i="26"/>
  <c r="E40" i="27" s="1"/>
  <c r="D12" i="10"/>
  <c r="C44" i="4"/>
  <c r="C54" i="4"/>
  <c r="C64" i="4"/>
  <c r="B38" i="26"/>
  <c r="D55" i="26"/>
  <c r="E13" i="27" s="1"/>
  <c r="D63" i="26"/>
  <c r="E22" i="27" s="1"/>
  <c r="D71" i="26"/>
  <c r="E33" i="27" s="1"/>
  <c r="C45" i="4"/>
  <c r="C55" i="4"/>
  <c r="C65" i="4"/>
  <c r="B37" i="26"/>
  <c r="D58" i="26"/>
  <c r="E16" i="27" s="1"/>
  <c r="D66" i="26"/>
  <c r="E26" i="27" s="1"/>
  <c r="D74" i="26"/>
  <c r="E37" i="27" s="1"/>
  <c r="C47" i="4"/>
  <c r="C56" i="4"/>
  <c r="C67" i="4"/>
  <c r="D53" i="26"/>
  <c r="E11" i="27" s="1"/>
  <c r="D61" i="26"/>
  <c r="E19" i="27" s="1"/>
  <c r="D69" i="26"/>
  <c r="E30" i="27" s="1"/>
  <c r="D77" i="26"/>
  <c r="E41" i="27" s="1"/>
  <c r="C48" i="4"/>
  <c r="C57" i="4"/>
  <c r="D56" i="26"/>
  <c r="E14" i="27" s="1"/>
  <c r="D64" i="26"/>
  <c r="E23" i="27" s="1"/>
  <c r="D72" i="26"/>
  <c r="E34" i="27" s="1"/>
  <c r="C49" i="4"/>
  <c r="C58" i="4"/>
  <c r="D51" i="26"/>
  <c r="E9" i="27" s="1"/>
  <c r="D59" i="26"/>
  <c r="E17" i="27" s="1"/>
  <c r="D67" i="26"/>
  <c r="E28" i="27" s="1"/>
  <c r="C51" i="4"/>
  <c r="R54" i="8"/>
  <c r="H30" i="8"/>
  <c r="W30" i="8"/>
  <c r="X30" i="8"/>
  <c r="J54" i="8"/>
  <c r="S54" i="8"/>
  <c r="AA54" i="8"/>
  <c r="K54" i="8"/>
  <c r="F54" i="8"/>
  <c r="S30" i="8"/>
  <c r="G54" i="8"/>
  <c r="E30" i="8"/>
  <c r="AD54" i="8"/>
  <c r="O54" i="8"/>
  <c r="K30" i="8"/>
  <c r="AI27" i="8"/>
  <c r="L30" i="8"/>
  <c r="Q30" i="8"/>
  <c r="AB30" i="8"/>
  <c r="AG30" i="8"/>
  <c r="I30" i="8"/>
  <c r="T30" i="8"/>
  <c r="Y30" i="8"/>
  <c r="AI51" i="8"/>
  <c r="AI117" i="8"/>
  <c r="G120" i="8"/>
  <c r="K120" i="8"/>
  <c r="O120" i="8"/>
  <c r="S120" i="8"/>
  <c r="W120" i="8"/>
  <c r="AA120" i="8"/>
  <c r="AE120" i="8"/>
  <c r="C43" i="10" l="1"/>
  <c r="E7" i="10"/>
  <c r="C7" i="10"/>
  <c r="C12" i="10" s="1"/>
  <c r="C17" i="10" s="1"/>
  <c r="C22" i="10" s="1"/>
  <c r="C27" i="10" s="1"/>
  <c r="C32" i="10" s="1"/>
  <c r="D44" i="10"/>
  <c r="D39" i="10"/>
  <c r="D49" i="10" s="1"/>
  <c r="D54" i="10" s="1"/>
  <c r="D59" i="10" s="1"/>
  <c r="D64" i="10" s="1"/>
  <c r="D69" i="10" s="1"/>
  <c r="D74" i="10" s="1"/>
  <c r="D79" i="10" s="1"/>
  <c r="D84" i="10" s="1"/>
  <c r="D89" i="10" s="1"/>
  <c r="D94" i="10" s="1"/>
  <c r="D99" i="10" s="1"/>
  <c r="AU38" i="26"/>
  <c r="AD38" i="26"/>
  <c r="M38" i="26"/>
  <c r="E38" i="26"/>
  <c r="D38" i="26"/>
  <c r="AQ38" i="26"/>
  <c r="R38" i="26"/>
  <c r="A38" i="26"/>
  <c r="AT38" i="26" s="1"/>
  <c r="AG38" i="26"/>
  <c r="I38" i="26"/>
  <c r="P38" i="26"/>
  <c r="C44" i="10"/>
  <c r="C39" i="10"/>
  <c r="C49" i="10" s="1"/>
  <c r="C54" i="10" s="1"/>
  <c r="C59" i="10" s="1"/>
  <c r="C64" i="10" s="1"/>
  <c r="C69" i="10" s="1"/>
  <c r="C74" i="10" s="1"/>
  <c r="C79" i="10" s="1"/>
  <c r="C84" i="10" s="1"/>
  <c r="C89" i="10" s="1"/>
  <c r="C94" i="10" s="1"/>
  <c r="C99" i="10" s="1"/>
  <c r="AP40" i="26"/>
  <c r="AH40" i="26"/>
  <c r="Z40" i="26"/>
  <c r="R40" i="26"/>
  <c r="J40" i="26"/>
  <c r="AO40" i="26"/>
  <c r="AG40" i="26"/>
  <c r="Y40" i="26"/>
  <c r="Q40" i="26"/>
  <c r="I40" i="26"/>
  <c r="AV40" i="26"/>
  <c r="AN40" i="26"/>
  <c r="AF40" i="26"/>
  <c r="X40" i="26"/>
  <c r="P40" i="26"/>
  <c r="H40" i="26"/>
  <c r="AU40" i="26"/>
  <c r="AM40" i="26"/>
  <c r="AE40" i="26"/>
  <c r="W40" i="26"/>
  <c r="O40" i="26"/>
  <c r="G40" i="26"/>
  <c r="AT40" i="26"/>
  <c r="AL40" i="26"/>
  <c r="AD40" i="26"/>
  <c r="V40" i="26"/>
  <c r="N40" i="26"/>
  <c r="F40" i="26"/>
  <c r="A37" i="26"/>
  <c r="AL37" i="26" s="1"/>
  <c r="E72" i="26" s="1"/>
  <c r="F34" i="27" s="1"/>
  <c r="AS40" i="26"/>
  <c r="AK40" i="26"/>
  <c r="AC40" i="26"/>
  <c r="U40" i="26"/>
  <c r="M40" i="26"/>
  <c r="E40" i="26"/>
  <c r="AR40" i="26"/>
  <c r="AJ40" i="26"/>
  <c r="AB40" i="26"/>
  <c r="T40" i="26"/>
  <c r="L40" i="26"/>
  <c r="D40" i="26"/>
  <c r="AQ40" i="26"/>
  <c r="AI40" i="26"/>
  <c r="AA40" i="26"/>
  <c r="S40" i="26"/>
  <c r="K40" i="26"/>
  <c r="AL39" i="26"/>
  <c r="AD39" i="26"/>
  <c r="R39" i="26"/>
  <c r="J39" i="26"/>
  <c r="A39" i="26"/>
  <c r="X39" i="26" s="1"/>
  <c r="Q39" i="26"/>
  <c r="D17" i="10"/>
  <c r="E12" i="10"/>
  <c r="AE54" i="8"/>
  <c r="M30" i="8"/>
  <c r="AE30" i="8"/>
  <c r="O30" i="8"/>
  <c r="R30" i="8"/>
  <c r="U30" i="8"/>
  <c r="I54" i="8"/>
  <c r="U54" i="8"/>
  <c r="AD30" i="8"/>
  <c r="AC54" i="8"/>
  <c r="E54" i="8"/>
  <c r="AG54" i="8"/>
  <c r="AC30" i="8"/>
  <c r="Q54" i="8"/>
  <c r="V54" i="8"/>
  <c r="L120" i="8"/>
  <c r="AA30" i="8"/>
  <c r="G30" i="8"/>
  <c r="H120" i="8"/>
  <c r="AF120" i="8"/>
  <c r="AB54" i="8"/>
  <c r="Z30" i="8"/>
  <c r="M54" i="8"/>
  <c r="T120" i="8"/>
  <c r="M120" i="8"/>
  <c r="X54" i="8"/>
  <c r="Z54" i="8"/>
  <c r="N54" i="8"/>
  <c r="AD120" i="8"/>
  <c r="Y11" i="25"/>
  <c r="Q11" i="25"/>
  <c r="I11" i="25"/>
  <c r="W11" i="25"/>
  <c r="O11" i="25"/>
  <c r="AD11" i="25"/>
  <c r="V11" i="25"/>
  <c r="N11" i="25"/>
  <c r="F11" i="25"/>
  <c r="AA11" i="25"/>
  <c r="S11" i="25"/>
  <c r="K11" i="25"/>
  <c r="Z11" i="25"/>
  <c r="R11" i="25"/>
  <c r="J11" i="25"/>
  <c r="T11" i="25"/>
  <c r="P11" i="25"/>
  <c r="M11" i="25"/>
  <c r="L11" i="25"/>
  <c r="AC11" i="25"/>
  <c r="H11" i="25"/>
  <c r="AB11" i="25"/>
  <c r="E11" i="25"/>
  <c r="X11" i="25"/>
  <c r="U11" i="25"/>
  <c r="U120" i="8"/>
  <c r="Y120" i="8"/>
  <c r="AB30" i="25"/>
  <c r="T30" i="25"/>
  <c r="L30" i="25"/>
  <c r="Z30" i="25"/>
  <c r="R30" i="25"/>
  <c r="J30" i="25"/>
  <c r="Y30" i="25"/>
  <c r="Q30" i="25"/>
  <c r="I30" i="25"/>
  <c r="AD30" i="25"/>
  <c r="V30" i="25"/>
  <c r="N30" i="25"/>
  <c r="F30" i="25"/>
  <c r="AC30" i="25"/>
  <c r="U30" i="25"/>
  <c r="M30" i="25"/>
  <c r="E30" i="25"/>
  <c r="S30" i="25"/>
  <c r="P30" i="25"/>
  <c r="O30" i="25"/>
  <c r="K30" i="25"/>
  <c r="H30" i="25"/>
  <c r="AA30" i="25"/>
  <c r="G30" i="25"/>
  <c r="X30" i="25"/>
  <c r="W30" i="25"/>
  <c r="J120" i="8"/>
  <c r="E16" i="25"/>
  <c r="J16" i="25"/>
  <c r="F16" i="25"/>
  <c r="Y16" i="25"/>
  <c r="H54" i="8"/>
  <c r="V30" i="8"/>
  <c r="N120" i="8"/>
  <c r="T54" i="8"/>
  <c r="X120" i="8"/>
  <c r="Q120" i="8"/>
  <c r="AB120" i="8"/>
  <c r="F30" i="8"/>
  <c r="R120" i="8"/>
  <c r="V120" i="8"/>
  <c r="AC120" i="8"/>
  <c r="L54" i="8"/>
  <c r="AG120" i="8"/>
  <c r="Z120" i="8"/>
  <c r="F120" i="8"/>
  <c r="J30" i="8"/>
  <c r="E120" i="8"/>
  <c r="P120" i="8"/>
  <c r="I120" i="8"/>
  <c r="Y54" i="8"/>
  <c r="AF54" i="8"/>
  <c r="P54" i="8"/>
  <c r="N30" i="8"/>
  <c r="AQ39" i="26" l="1"/>
  <c r="H39" i="26"/>
  <c r="H37" i="26"/>
  <c r="E53" i="26" s="1"/>
  <c r="F11" i="27" s="1"/>
  <c r="AL38" i="26"/>
  <c r="L39" i="26"/>
  <c r="AN39" i="26"/>
  <c r="J38" i="26"/>
  <c r="AM38" i="26"/>
  <c r="AJ39" i="26"/>
  <c r="O37" i="26"/>
  <c r="AO39" i="26"/>
  <c r="AC39" i="26"/>
  <c r="F39" i="26"/>
  <c r="AI39" i="26"/>
  <c r="AU39" i="26"/>
  <c r="AG37" i="26"/>
  <c r="E70" i="26" s="1"/>
  <c r="F31" i="27" s="1"/>
  <c r="D39" i="26"/>
  <c r="V39" i="26"/>
  <c r="P39" i="26"/>
  <c r="AB38" i="26"/>
  <c r="O38" i="26"/>
  <c r="Z39" i="26"/>
  <c r="E39" i="26"/>
  <c r="AT39" i="26"/>
  <c r="W37" i="26"/>
  <c r="E63" i="26" s="1"/>
  <c r="F22" i="27" s="1"/>
  <c r="AF37" i="26"/>
  <c r="AO37" i="26"/>
  <c r="E73" i="26" s="1"/>
  <c r="F35" i="27" s="1"/>
  <c r="J37" i="26"/>
  <c r="E54" i="26" s="1"/>
  <c r="F12" i="27" s="1"/>
  <c r="AF38" i="26"/>
  <c r="Z38" i="26"/>
  <c r="U38" i="26"/>
  <c r="AH39" i="26"/>
  <c r="M39" i="26"/>
  <c r="W39" i="26"/>
  <c r="AE37" i="26"/>
  <c r="E69" i="26" s="1"/>
  <c r="F30" i="27" s="1"/>
  <c r="AN38" i="26"/>
  <c r="K38" i="26"/>
  <c r="AS38" i="26"/>
  <c r="I39" i="26"/>
  <c r="S39" i="26"/>
  <c r="U39" i="26"/>
  <c r="AM39" i="26"/>
  <c r="AV38" i="26"/>
  <c r="AI38" i="26"/>
  <c r="V38" i="26"/>
  <c r="C37" i="10"/>
  <c r="C47" i="10" s="1"/>
  <c r="C52" i="10" s="1"/>
  <c r="C57" i="10" s="1"/>
  <c r="C62" i="10" s="1"/>
  <c r="C67" i="10" s="1"/>
  <c r="C72" i="10" s="1"/>
  <c r="C77" i="10" s="1"/>
  <c r="C82" i="10" s="1"/>
  <c r="C87" i="10" s="1"/>
  <c r="C92" i="10" s="1"/>
  <c r="C97" i="10" s="1"/>
  <c r="C42" i="10"/>
  <c r="AG39" i="26"/>
  <c r="K39" i="26"/>
  <c r="AB39" i="26"/>
  <c r="AS39" i="26"/>
  <c r="O39" i="26"/>
  <c r="AF39" i="26"/>
  <c r="AU37" i="26"/>
  <c r="X37" i="26"/>
  <c r="E64" i="26" s="1"/>
  <c r="F23" i="27" s="1"/>
  <c r="Z37" i="26"/>
  <c r="E66" i="26" s="1"/>
  <c r="F26" i="27" s="1"/>
  <c r="AJ37" i="26"/>
  <c r="E37" i="26"/>
  <c r="AT37" i="26"/>
  <c r="E76" i="26" s="1"/>
  <c r="F40" i="27" s="1"/>
  <c r="H38" i="26"/>
  <c r="Y38" i="26"/>
  <c r="AP38" i="26"/>
  <c r="T38" i="26"/>
  <c r="AK38" i="26"/>
  <c r="G38" i="26"/>
  <c r="AH37" i="26"/>
  <c r="K37" i="26"/>
  <c r="AR37" i="26"/>
  <c r="M37" i="26"/>
  <c r="AA39" i="26"/>
  <c r="AR39" i="26"/>
  <c r="N39" i="26"/>
  <c r="AE39" i="26"/>
  <c r="AV39" i="26"/>
  <c r="AN37" i="26"/>
  <c r="I37" i="26"/>
  <c r="AP37" i="26"/>
  <c r="E74" i="26" s="1"/>
  <c r="F37" i="27" s="1"/>
  <c r="S37" i="26"/>
  <c r="E59" i="26" s="1"/>
  <c r="F17" i="27" s="1"/>
  <c r="U37" i="26"/>
  <c r="E61" i="26" s="1"/>
  <c r="F19" i="27" s="1"/>
  <c r="X38" i="26"/>
  <c r="AO38" i="26"/>
  <c r="S38" i="26"/>
  <c r="AJ38" i="26"/>
  <c r="F38" i="26"/>
  <c r="W38" i="26"/>
  <c r="G37" i="26"/>
  <c r="AV37" i="26"/>
  <c r="E77" i="26" s="1"/>
  <c r="F41" i="27" s="1"/>
  <c r="Q37" i="26"/>
  <c r="AA37" i="26"/>
  <c r="E67" i="26" s="1"/>
  <c r="F28" i="27" s="1"/>
  <c r="AC37" i="26"/>
  <c r="E68" i="26" s="1"/>
  <c r="F29" i="27" s="1"/>
  <c r="F37" i="26"/>
  <c r="E52" i="26" s="1"/>
  <c r="F10" i="27" s="1"/>
  <c r="AA38" i="26"/>
  <c r="AR38" i="26"/>
  <c r="N38" i="26"/>
  <c r="AE38" i="26"/>
  <c r="D22" i="10"/>
  <c r="E17" i="10"/>
  <c r="Y37" i="26"/>
  <c r="E65" i="26" s="1"/>
  <c r="F25" i="27" s="1"/>
  <c r="AI37" i="26"/>
  <c r="E71" i="26" s="1"/>
  <c r="F33" i="27" s="1"/>
  <c r="D37" i="26"/>
  <c r="E51" i="26" s="1"/>
  <c r="F9" i="27" s="1"/>
  <c r="AK37" i="26"/>
  <c r="N37" i="26"/>
  <c r="E56" i="26" s="1"/>
  <c r="F14" i="27" s="1"/>
  <c r="AQ37" i="26"/>
  <c r="E75" i="26" s="1"/>
  <c r="F38" i="27" s="1"/>
  <c r="L37" i="26"/>
  <c r="E55" i="26" s="1"/>
  <c r="F13" i="27" s="1"/>
  <c r="AS37" i="26"/>
  <c r="V37" i="26"/>
  <c r="E62" i="26" s="1"/>
  <c r="F21" i="27" s="1"/>
  <c r="T37" i="26"/>
  <c r="E60" i="26" s="1"/>
  <c r="F18" i="27" s="1"/>
  <c r="AD37" i="26"/>
  <c r="Y39" i="26"/>
  <c r="AP39" i="26"/>
  <c r="T39" i="26"/>
  <c r="AK39" i="26"/>
  <c r="G39" i="26"/>
  <c r="AM37" i="26"/>
  <c r="P37" i="26"/>
  <c r="E57" i="26" s="1"/>
  <c r="F15" i="27" s="1"/>
  <c r="R37" i="26"/>
  <c r="E58" i="26" s="1"/>
  <c r="F16" i="27" s="1"/>
  <c r="AB37" i="26"/>
  <c r="Q38" i="26"/>
  <c r="AH38" i="26"/>
  <c r="L38" i="26"/>
  <c r="AC38" i="26"/>
  <c r="AF30" i="8"/>
  <c r="W54" i="8"/>
  <c r="P30" i="8"/>
  <c r="D30" i="25"/>
  <c r="E22" i="10" l="1"/>
  <c r="D27" i="10"/>
  <c r="D32" i="10" l="1"/>
  <c r="E27" i="10"/>
  <c r="AC90" i="8"/>
  <c r="I18" i="8"/>
  <c r="L84" i="8"/>
  <c r="G114" i="8"/>
  <c r="E114" i="8"/>
  <c r="AI111" i="8"/>
  <c r="AG108" i="8"/>
  <c r="X72" i="8"/>
  <c r="Z84" i="8"/>
  <c r="H42" i="8"/>
  <c r="N36" i="8"/>
  <c r="AB78" i="8"/>
  <c r="AC114" i="8"/>
  <c r="F36" i="8"/>
  <c r="J84" i="8"/>
  <c r="AD90" i="8"/>
  <c r="Z48" i="8"/>
  <c r="H102" i="8"/>
  <c r="AC96" i="8"/>
  <c r="AE48" i="8"/>
  <c r="AI33" i="8"/>
  <c r="E96" i="8"/>
  <c r="AI93" i="8"/>
  <c r="J108" i="8"/>
  <c r="L96" i="8"/>
  <c r="G18" i="8"/>
  <c r="S90" i="8"/>
  <c r="AI99" i="8"/>
  <c r="W114" i="8"/>
  <c r="J12" i="8"/>
  <c r="Z66" i="8"/>
  <c r="L114" i="8"/>
  <c r="Q102" i="8"/>
  <c r="J48" i="8"/>
  <c r="U60" i="8"/>
  <c r="S84" i="8"/>
  <c r="AE66" i="8"/>
  <c r="N96" i="8"/>
  <c r="AI57" i="8"/>
  <c r="J18" i="8"/>
  <c r="AE24" i="8"/>
  <c r="AE60" i="8"/>
  <c r="T108" i="8"/>
  <c r="AI15" i="8"/>
  <c r="R90" i="8"/>
  <c r="N12" i="8"/>
  <c r="Y66" i="8"/>
  <c r="K84" i="8"/>
  <c r="G12" i="8"/>
  <c r="AF114" i="8"/>
  <c r="AI9" i="8"/>
  <c r="AI81" i="8"/>
  <c r="H24" i="8"/>
  <c r="AE102" i="8"/>
  <c r="K96" i="8"/>
  <c r="X36" i="8"/>
  <c r="AG72" i="8"/>
  <c r="P90" i="8"/>
  <c r="Y84" i="8"/>
  <c r="AI105" i="8"/>
  <c r="E108" i="8"/>
  <c r="R84" i="8"/>
  <c r="M48" i="8"/>
  <c r="AI75" i="8"/>
  <c r="Z60" i="8"/>
  <c r="F12" i="8"/>
  <c r="Z36" i="8"/>
  <c r="G42" i="8"/>
  <c r="AC84" i="8"/>
  <c r="AA42" i="8"/>
  <c r="U102" i="8"/>
  <c r="O12" i="8"/>
  <c r="V114" i="8"/>
  <c r="K60" i="8"/>
  <c r="AI63" i="8"/>
  <c r="N60" i="8"/>
  <c r="J24" i="8"/>
  <c r="I66" i="8"/>
  <c r="Q84" i="8"/>
  <c r="K78" i="8"/>
  <c r="AI39" i="8"/>
  <c r="O102" i="8"/>
  <c r="W18" i="8"/>
  <c r="AD36" i="8"/>
  <c r="AF12" i="8"/>
  <c r="W84" i="8"/>
  <c r="AE12" i="8"/>
  <c r="U18" i="8"/>
  <c r="H60" i="8"/>
  <c r="T114" i="8"/>
  <c r="O18" i="8"/>
  <c r="J96" i="8"/>
  <c r="AA78" i="8"/>
  <c r="O66" i="8"/>
  <c r="Q108" i="8"/>
  <c r="T96" i="8"/>
  <c r="V42" i="8"/>
  <c r="J90" i="8"/>
  <c r="L66" i="8"/>
  <c r="Y24" i="8"/>
  <c r="AD72" i="8"/>
  <c r="AE108" i="8"/>
  <c r="S78" i="8"/>
  <c r="L18" i="8"/>
  <c r="AB66" i="8"/>
  <c r="M96" i="8"/>
  <c r="L36" i="8"/>
  <c r="AA48" i="8"/>
  <c r="AI21" i="8"/>
  <c r="Z24" i="8"/>
  <c r="P108" i="8"/>
  <c r="G90" i="8"/>
  <c r="J60" i="8"/>
  <c r="W60" i="8"/>
  <c r="U114" i="8"/>
  <c r="H96" i="8"/>
  <c r="AF66" i="8"/>
  <c r="T102" i="8"/>
  <c r="Y114" i="8"/>
  <c r="R66" i="8"/>
  <c r="AE90" i="8"/>
  <c r="E72" i="8"/>
  <c r="AI69" i="8"/>
  <c r="H48" i="8"/>
  <c r="T66" i="8"/>
  <c r="AI87" i="8"/>
  <c r="AB114" i="8"/>
  <c r="F90" i="8"/>
  <c r="O72" i="8"/>
  <c r="P12" i="8"/>
  <c r="AA108" i="8"/>
  <c r="AI45" i="8"/>
  <c r="M24" i="8"/>
  <c r="W36" i="8"/>
  <c r="N18" i="8"/>
  <c r="J66" i="8"/>
  <c r="L90" i="8"/>
  <c r="Q12" i="8"/>
  <c r="M42" i="8"/>
  <c r="X96" i="8"/>
  <c r="AA60" i="8"/>
  <c r="O11" i="37"/>
  <c r="W24" i="37"/>
  <c r="U41" i="29" a="1"/>
  <c r="H17" i="29" a="1"/>
  <c r="X42" i="29" a="1"/>
  <c r="T12" i="41"/>
  <c r="V52" i="29" a="1"/>
  <c r="J30" i="37"/>
  <c r="J26" i="29" a="1"/>
  <c r="G41" i="29" a="1"/>
  <c r="W37" i="29" a="1"/>
  <c r="T16" i="29" a="1"/>
  <c r="N13" i="37"/>
  <c r="L25" i="41"/>
  <c r="L10" i="29" a="1"/>
  <c r="P21" i="29" a="1"/>
  <c r="R25" i="37"/>
  <c r="J37" i="29" a="1"/>
  <c r="G39" i="29" a="1"/>
  <c r="W45" i="29" a="1"/>
  <c r="I24" i="37"/>
  <c r="G20" i="37"/>
  <c r="U10" i="29" a="1"/>
  <c r="W20" i="41"/>
  <c r="R10" i="37"/>
  <c r="G16" i="29" a="1"/>
  <c r="P10" i="29" a="1"/>
  <c r="Q24" i="37"/>
  <c r="O29" i="29" a="1"/>
  <c r="N20" i="29" a="1"/>
  <c r="S11" i="37"/>
  <c r="V29" i="41"/>
  <c r="W12" i="41"/>
  <c r="N24" i="37"/>
  <c r="N30" i="37"/>
  <c r="T17" i="29" a="1"/>
  <c r="O27" i="29" a="1"/>
  <c r="N44" i="29" a="1"/>
  <c r="M28" i="41"/>
  <c r="O13" i="37"/>
  <c r="J25" i="37"/>
  <c r="J21" i="41"/>
  <c r="K11" i="37"/>
  <c r="K22" i="37"/>
  <c r="Q47" i="29" a="1"/>
  <c r="R10" i="41"/>
  <c r="I56" i="29" a="1"/>
  <c r="T28" i="29" a="1"/>
  <c r="K10" i="41"/>
  <c r="H19" i="29" a="1"/>
  <c r="W13" i="41"/>
  <c r="K27" i="29" a="1"/>
  <c r="T22" i="37"/>
  <c r="H11" i="29" a="1"/>
  <c r="K21" i="41"/>
  <c r="Q21" i="37"/>
  <c r="H36" i="29" a="1"/>
  <c r="W27" i="29" a="1"/>
  <c r="W30" i="37"/>
  <c r="S21" i="41"/>
  <c r="L29" i="29" a="1"/>
  <c r="J52" i="29" a="1"/>
  <c r="P29" i="41"/>
  <c r="S49" i="29" a="1"/>
  <c r="N42" i="29" a="1"/>
  <c r="H43" i="29" a="1"/>
  <c r="I44" i="29" a="1"/>
  <c r="M28" i="37"/>
  <c r="V24" i="37"/>
  <c r="M22" i="37"/>
  <c r="M27" i="29" a="1"/>
  <c r="L12" i="29" a="1"/>
  <c r="L11" i="41"/>
  <c r="G54" i="29" a="1"/>
  <c r="H56" i="29" a="1"/>
  <c r="J29" i="29" a="1"/>
  <c r="N30" i="29" a="1"/>
  <c r="I26" i="29" a="1"/>
  <c r="K25" i="37"/>
  <c r="H38" i="29" a="1"/>
  <c r="P28" i="29" a="1"/>
  <c r="L26" i="41"/>
  <c r="X24" i="29" a="1"/>
  <c r="V24" i="41"/>
  <c r="K27" i="37"/>
  <c r="L12" i="41"/>
  <c r="S28" i="29" a="1"/>
  <c r="S28" i="37"/>
  <c r="N10" i="37"/>
  <c r="H48" i="29" a="1"/>
  <c r="K42" i="29" a="1"/>
  <c r="S56" i="29" a="1"/>
  <c r="I25" i="41"/>
  <c r="I25" i="29" a="1"/>
  <c r="P17" i="29" a="1"/>
  <c r="L10" i="37"/>
  <c r="O11" i="41"/>
  <c r="V20" i="37"/>
  <c r="Q11" i="41"/>
  <c r="N11" i="29" a="1"/>
  <c r="T13" i="41"/>
  <c r="N26" i="29" a="1"/>
  <c r="P36" i="29" a="1"/>
  <c r="S44" i="29" a="1"/>
  <c r="J19" i="29" a="1"/>
  <c r="Q28" i="37"/>
  <c r="L51" i="29" a="1"/>
  <c r="G49" i="29" a="1"/>
  <c r="P40" i="29" a="1"/>
  <c r="T27" i="37"/>
  <c r="M36" i="29" a="1"/>
  <c r="U10" i="41"/>
  <c r="H51" i="29" a="1"/>
  <c r="V13" i="37"/>
  <c r="O20" i="41"/>
  <c r="M12" i="37"/>
  <c r="U57" i="29" a="1"/>
  <c r="M23" i="29" a="1"/>
  <c r="I11" i="41"/>
  <c r="T48" i="29" a="1"/>
  <c r="L26" i="37"/>
  <c r="I13" i="41"/>
  <c r="W50" i="29" a="1"/>
  <c r="R29" i="37"/>
  <c r="N28" i="37"/>
  <c r="M40" i="29" a="1"/>
  <c r="G45" i="29" a="1"/>
  <c r="M52" i="29" a="1"/>
  <c r="Q25" i="29" a="1"/>
  <c r="G30" i="37"/>
  <c r="V48" i="29" a="1"/>
  <c r="S54" i="29" a="1"/>
  <c r="S39" i="29" a="1"/>
  <c r="R19" i="29" a="1"/>
  <c r="R41" i="29" a="1"/>
  <c r="O26" i="37"/>
  <c r="P23" i="29" a="1"/>
  <c r="V55" i="29" a="1"/>
  <c r="V28" i="37"/>
  <c r="M29" i="41"/>
  <c r="G40" i="29" a="1"/>
  <c r="N21" i="37"/>
  <c r="I27" i="37"/>
  <c r="P11" i="37"/>
  <c r="K28" i="29" a="1"/>
  <c r="H39" i="29" a="1"/>
  <c r="K50" i="29" a="1"/>
  <c r="U30" i="37"/>
  <c r="P55" i="29" a="1"/>
  <c r="R22" i="37"/>
  <c r="Q19" i="29" a="1"/>
  <c r="R27" i="29" a="1"/>
  <c r="L22" i="37"/>
  <c r="G25" i="29" a="1"/>
  <c r="S22" i="41"/>
  <c r="U46" i="29" a="1"/>
  <c r="N25" i="41"/>
  <c r="P27" i="29" a="1"/>
  <c r="Q26" i="41"/>
  <c r="S46" i="29" a="1"/>
  <c r="R24" i="37"/>
  <c r="H50" i="29" a="1"/>
  <c r="J22" i="29" a="1"/>
  <c r="K11" i="41"/>
  <c r="M30" i="37"/>
  <c r="T10" i="37"/>
  <c r="X24" i="41"/>
  <c r="N25" i="37"/>
  <c r="X26" i="41"/>
  <c r="M20" i="29" a="1"/>
  <c r="Q24" i="29" a="1"/>
  <c r="V41" i="29" a="1"/>
  <c r="T18" i="29" a="1"/>
  <c r="J57" i="29" a="1"/>
  <c r="S29" i="37"/>
  <c r="N38" i="29" a="1"/>
  <c r="R56" i="29" a="1"/>
  <c r="I28" i="41"/>
  <c r="P22" i="41"/>
  <c r="W43" i="29" a="1"/>
  <c r="S20" i="37"/>
  <c r="Q27" i="29" a="1"/>
  <c r="V29" i="29" a="1"/>
  <c r="U26" i="29" a="1"/>
  <c r="J27" i="41"/>
  <c r="T11" i="37"/>
  <c r="R44" i="29" a="1"/>
  <c r="U22" i="41"/>
  <c r="H12" i="37"/>
  <c r="V17" i="29" a="1"/>
  <c r="N30" i="41"/>
  <c r="X56" i="29" a="1"/>
  <c r="P24" i="29" a="1"/>
  <c r="S40" i="29" a="1"/>
  <c r="I50" i="29" a="1"/>
  <c r="W48" i="29" a="1"/>
  <c r="O17" i="29" a="1"/>
  <c r="O55" i="29" a="1"/>
  <c r="X20" i="41"/>
  <c r="U11" i="41"/>
  <c r="V50" i="29" a="1"/>
  <c r="J49" i="29" a="1"/>
  <c r="T21" i="29" a="1"/>
  <c r="W25" i="37"/>
  <c r="L54" i="29" a="1"/>
  <c r="K41" i="29" a="1"/>
  <c r="O56" i="29" a="1"/>
  <c r="O10" i="37"/>
  <c r="T25" i="37"/>
  <c r="S26" i="37"/>
  <c r="N17" i="29" a="1"/>
  <c r="W17" i="29" a="1"/>
  <c r="K24" i="37"/>
  <c r="M20" i="41"/>
  <c r="P12" i="37"/>
  <c r="J24" i="41"/>
  <c r="T43" i="29" a="1"/>
  <c r="P26" i="29" a="1"/>
  <c r="V21" i="41"/>
  <c r="G22" i="29" a="1"/>
  <c r="H20" i="37"/>
  <c r="M11" i="41"/>
  <c r="X43" i="29" a="1"/>
  <c r="N22" i="29" a="1"/>
  <c r="J28" i="29" a="1"/>
  <c r="H13" i="37"/>
  <c r="Q18" i="29" a="1"/>
  <c r="J13" i="41"/>
  <c r="X14" i="29" a="1"/>
  <c r="R9" i="29" a="1"/>
  <c r="P25" i="29" a="1"/>
  <c r="H24" i="37"/>
  <c r="X23" i="29" a="1"/>
  <c r="I26" i="41"/>
  <c r="L20" i="29" a="1"/>
  <c r="X20" i="29" a="1"/>
  <c r="P46" i="29" a="1"/>
  <c r="I30" i="37"/>
  <c r="G21" i="29" a="1"/>
  <c r="P52" i="29" a="1"/>
  <c r="I37" i="29" a="1"/>
  <c r="H46" i="29" a="1"/>
  <c r="N23" i="41"/>
  <c r="T27" i="41"/>
  <c r="M38" i="29" a="1"/>
  <c r="K13" i="29" a="1"/>
  <c r="T22" i="29" a="1"/>
  <c r="K19" i="29" a="1"/>
  <c r="Q23" i="41"/>
  <c r="S47" i="29" a="1"/>
  <c r="N10" i="29" a="1"/>
  <c r="L30" i="41"/>
  <c r="X27" i="41"/>
  <c r="V22" i="29" a="1"/>
  <c r="L56" i="29" a="1"/>
  <c r="U40" i="29" a="1"/>
  <c r="U12" i="29" a="1"/>
  <c r="T21" i="37"/>
  <c r="R48" i="29" a="1"/>
  <c r="N22" i="37"/>
  <c r="K30" i="41"/>
  <c r="M19" i="29" a="1"/>
  <c r="L21" i="41"/>
  <c r="V11" i="29" a="1"/>
  <c r="J16" i="29" a="1"/>
  <c r="S25" i="37"/>
  <c r="J42" i="29" a="1"/>
  <c r="K48" i="29" a="1"/>
  <c r="G50" i="29" a="1"/>
  <c r="M24" i="29" a="1"/>
  <c r="J23" i="41"/>
  <c r="I13" i="29" a="1"/>
  <c r="I54" i="29" a="1"/>
  <c r="M22" i="41"/>
  <c r="R15" i="29" a="1"/>
  <c r="V27" i="29" a="1"/>
  <c r="I23" i="29" a="1"/>
  <c r="X25" i="41"/>
  <c r="R39" i="29" a="1"/>
  <c r="X22" i="37"/>
  <c r="J21" i="37"/>
  <c r="V37" i="29" a="1"/>
  <c r="S12" i="37"/>
  <c r="I13" i="37"/>
  <c r="T44" i="29" a="1"/>
  <c r="T46" i="29" a="1"/>
  <c r="O42" i="29" a="1"/>
  <c r="N57" i="29" a="1"/>
  <c r="O54" i="29" a="1"/>
  <c r="U9" i="29" a="1"/>
  <c r="W11" i="41"/>
  <c r="V19" i="29" a="1"/>
  <c r="W23" i="41"/>
  <c r="G42" i="29" a="1"/>
  <c r="H49" i="29" a="1"/>
  <c r="S27" i="29" a="1"/>
  <c r="H22" i="29" a="1"/>
  <c r="W28" i="37"/>
  <c r="W10" i="37"/>
  <c r="J21" i="29" a="1"/>
  <c r="N11" i="41"/>
  <c r="V23" i="37"/>
  <c r="I29" i="41"/>
  <c r="Q26" i="29" a="1"/>
  <c r="V43" i="29" a="1"/>
  <c r="X15" i="29" a="1"/>
  <c r="W13" i="37"/>
  <c r="O12" i="37"/>
  <c r="Q20" i="37"/>
  <c r="S42" i="29" a="1"/>
  <c r="X10" i="41"/>
  <c r="N26" i="41"/>
  <c r="J13" i="29" a="1"/>
  <c r="S55" i="29" a="1"/>
  <c r="L49" i="29" a="1"/>
  <c r="V25" i="41"/>
  <c r="R57" i="29" a="1"/>
  <c r="P49" i="29" a="1"/>
  <c r="M30" i="41"/>
  <c r="I19" i="29" a="1"/>
  <c r="W28" i="41"/>
  <c r="Q48" i="29" a="1"/>
  <c r="U38" i="29" a="1"/>
  <c r="N51" i="29" a="1"/>
  <c r="P42" i="29" a="1"/>
  <c r="W24" i="29" a="1"/>
  <c r="X25" i="37"/>
  <c r="Q27" i="41"/>
  <c r="Q22" i="29" a="1"/>
  <c r="N37" i="29" a="1"/>
  <c r="M48" i="29" a="1"/>
  <c r="P29" i="29" a="1"/>
  <c r="W26" i="41"/>
  <c r="P39" i="29" a="1"/>
  <c r="Q13" i="29" a="1"/>
  <c r="N36" i="29" a="1"/>
  <c r="K9" i="29" a="1"/>
  <c r="W20" i="37"/>
  <c r="M23" i="41"/>
  <c r="I30" i="41"/>
  <c r="T24" i="37"/>
  <c r="O30" i="29" a="1"/>
  <c r="N12" i="37"/>
  <c r="T57" i="29" a="1"/>
  <c r="R28" i="29" a="1"/>
  <c r="N20" i="41"/>
  <c r="T30" i="41"/>
  <c r="X21" i="37"/>
  <c r="J11" i="41"/>
  <c r="X26" i="29" a="1"/>
  <c r="X23" i="41"/>
  <c r="O24" i="41"/>
  <c r="S30" i="29" a="1"/>
  <c r="H16" i="29" a="1"/>
  <c r="H9" i="29" a="1"/>
  <c r="M10" i="29" a="1"/>
  <c r="J13" i="37"/>
  <c r="O44" i="29" a="1"/>
  <c r="J28" i="41"/>
  <c r="U27" i="41"/>
  <c r="O30" i="41"/>
  <c r="M23" i="37"/>
  <c r="V12" i="41"/>
  <c r="V53" i="29" a="1"/>
  <c r="J24" i="37"/>
  <c r="L24" i="41"/>
  <c r="M53" i="29" a="1"/>
  <c r="M26" i="29" a="1"/>
  <c r="V10" i="37"/>
  <c r="K29" i="29" a="1"/>
  <c r="K43" i="29" a="1"/>
  <c r="L25" i="29" a="1"/>
  <c r="S9" i="29" a="1"/>
  <c r="Q40" i="29" a="1"/>
  <c r="M29" i="37"/>
  <c r="U29" i="41"/>
  <c r="O30" i="37"/>
  <c r="K23" i="41"/>
  <c r="K38" i="29" a="1"/>
  <c r="P23" i="41"/>
  <c r="T23" i="37"/>
  <c r="G36" i="29" a="1"/>
  <c r="J30" i="41"/>
  <c r="N29" i="41"/>
  <c r="R46" i="29" a="1"/>
  <c r="L28" i="37"/>
  <c r="L21" i="37"/>
  <c r="P12" i="41"/>
  <c r="X11" i="37"/>
  <c r="H44" i="29" a="1"/>
  <c r="W12" i="29" a="1"/>
  <c r="V20" i="41"/>
  <c r="M55" i="29" a="1"/>
  <c r="J18" i="29" a="1"/>
  <c r="G46" i="29" a="1"/>
  <c r="J23" i="29" a="1"/>
  <c r="G9" i="29" a="1"/>
  <c r="P13" i="29" a="1"/>
  <c r="V44" i="29" a="1"/>
  <c r="G11" i="37"/>
  <c r="L41" i="29" a="1"/>
  <c r="M24" i="37"/>
  <c r="G24" i="29" a="1"/>
  <c r="G29" i="29" a="1"/>
  <c r="V23" i="41"/>
  <c r="R25" i="41"/>
  <c r="X30" i="41"/>
  <c r="R50" i="29" a="1"/>
  <c r="R43" i="29" a="1"/>
  <c r="X52" i="29" a="1"/>
  <c r="S24" i="37"/>
  <c r="T30" i="37"/>
  <c r="Q30" i="29" a="1"/>
  <c r="L12" i="37"/>
  <c r="U23" i="41"/>
  <c r="J12" i="37"/>
  <c r="P10" i="37"/>
  <c r="G22" i="37"/>
  <c r="P21" i="41"/>
  <c r="O22" i="41"/>
  <c r="Q53" i="29" a="1"/>
  <c r="I26" i="37"/>
  <c r="U30" i="41"/>
  <c r="Q12" i="37"/>
  <c r="L28" i="41"/>
  <c r="T28" i="37"/>
  <c r="P50" i="29" a="1"/>
  <c r="X29" i="37"/>
  <c r="I10" i="41"/>
  <c r="U14" i="29" a="1"/>
  <c r="P37" i="29" a="1"/>
  <c r="N24" i="29" a="1"/>
  <c r="M41" i="29" a="1"/>
  <c r="U47" i="29" a="1"/>
  <c r="G30" i="29" a="1"/>
  <c r="X37" i="29" a="1"/>
  <c r="N12" i="41"/>
  <c r="K22" i="29" a="1"/>
  <c r="W26" i="37"/>
  <c r="Q45" i="29" a="1"/>
  <c r="O40" i="29" a="1"/>
  <c r="M21" i="29" a="1"/>
  <c r="N54" i="29" a="1"/>
  <c r="M56" i="29" a="1"/>
  <c r="K47" i="29" a="1"/>
  <c r="Q28" i="29" a="1"/>
  <c r="T26" i="29" a="1"/>
  <c r="M12" i="41"/>
  <c r="G56" i="29" a="1"/>
  <c r="X40" i="29" a="1"/>
  <c r="V11" i="41"/>
  <c r="W56" i="29" a="1"/>
  <c r="N28" i="41"/>
  <c r="N11" i="37"/>
  <c r="N46" i="29" a="1"/>
  <c r="R45" i="29" a="1"/>
  <c r="O25" i="37"/>
  <c r="Q20" i="29" a="1"/>
  <c r="U50" i="29" a="1"/>
  <c r="U25" i="29" a="1"/>
  <c r="G13" i="29" a="1"/>
  <c r="I21" i="29" a="1"/>
  <c r="S13" i="41"/>
  <c r="V28" i="29" a="1"/>
  <c r="M10" i="37"/>
  <c r="S53" i="29" a="1"/>
  <c r="J10" i="37"/>
  <c r="M13" i="41"/>
  <c r="I12" i="29" a="1"/>
  <c r="O47" i="29" a="1"/>
  <c r="V26" i="29" a="1"/>
  <c r="R20" i="29" a="1"/>
  <c r="O20" i="29" a="1"/>
  <c r="O50" i="29" a="1"/>
  <c r="O27" i="37"/>
  <c r="U21" i="41"/>
  <c r="W21" i="37"/>
  <c r="U54" i="29" a="1"/>
  <c r="O27" i="41"/>
  <c r="Q22" i="37"/>
  <c r="K13" i="41"/>
  <c r="O22" i="29" a="1"/>
  <c r="V30" i="37"/>
  <c r="Q30" i="37"/>
  <c r="G26" i="29" a="1"/>
  <c r="I23" i="41"/>
  <c r="P24" i="41"/>
  <c r="H10" i="29" a="1"/>
  <c r="Q42" i="29" a="1"/>
  <c r="L18" i="29" a="1"/>
  <c r="T55" i="29" a="1"/>
  <c r="L27" i="37"/>
  <c r="N28" i="29" a="1"/>
  <c r="T29" i="37"/>
  <c r="T40" i="29" a="1"/>
  <c r="I57" i="29" a="1"/>
  <c r="J48" i="29" a="1"/>
  <c r="V40" i="29" a="1"/>
  <c r="U22" i="29" a="1"/>
  <c r="S22" i="37"/>
  <c r="P27" i="41"/>
  <c r="W38" i="29" a="1"/>
  <c r="X45" i="29" a="1"/>
  <c r="K23" i="29" a="1"/>
  <c r="M37" i="29" a="1"/>
  <c r="N27" i="37"/>
  <c r="I22" i="41"/>
  <c r="X51" i="29" a="1"/>
  <c r="P19" i="29" a="1"/>
  <c r="V49" i="29" a="1"/>
  <c r="R26" i="41"/>
  <c r="P13" i="37"/>
  <c r="X24" i="37"/>
  <c r="S22" i="29" a="1"/>
  <c r="T56" i="29" a="1"/>
  <c r="I17" i="29" a="1"/>
  <c r="J41" i="29" a="1"/>
  <c r="J29" i="37"/>
  <c r="I48" i="29" a="1"/>
  <c r="I18" i="29" a="1"/>
  <c r="Q27" i="37"/>
  <c r="O21" i="37"/>
  <c r="Q11" i="29" a="1"/>
  <c r="X44" i="29" a="1"/>
  <c r="H29" i="29" a="1"/>
  <c r="X13" i="37"/>
  <c r="K51" i="29" a="1"/>
  <c r="M27" i="37"/>
  <c r="M22" i="29" a="1"/>
  <c r="K24" i="41"/>
  <c r="X21" i="41"/>
  <c r="R49" i="29" a="1"/>
  <c r="T20" i="37"/>
  <c r="H37" i="29" a="1"/>
  <c r="M13" i="29" a="1"/>
  <c r="S14" i="29" a="1"/>
  <c r="R12" i="41"/>
  <c r="V27" i="37"/>
  <c r="R51" i="29" a="1"/>
  <c r="Q21" i="41"/>
  <c r="T10" i="29" a="1"/>
  <c r="U23" i="37"/>
  <c r="O26" i="29" a="1"/>
  <c r="U52" i="29" a="1"/>
  <c r="N40" i="29" a="1"/>
  <c r="T11" i="29" a="1"/>
  <c r="Q25" i="41"/>
  <c r="L44" i="29" a="1"/>
  <c r="W11" i="37"/>
  <c r="J25" i="41"/>
  <c r="G52" i="29" a="1"/>
  <c r="R24" i="41"/>
  <c r="T25" i="41"/>
  <c r="V21" i="37"/>
  <c r="Q9" i="29" a="1"/>
  <c r="T47" i="29" a="1"/>
  <c r="M27" i="41"/>
  <c r="V28" i="41"/>
  <c r="T28" i="41"/>
  <c r="G44" i="29" a="1"/>
  <c r="T29" i="41"/>
  <c r="P48" i="29" a="1"/>
  <c r="T23" i="41"/>
  <c r="M21" i="41"/>
  <c r="R21" i="41"/>
  <c r="O23" i="41"/>
  <c r="I21" i="41"/>
  <c r="Q37" i="29" a="1"/>
  <c r="O57" i="29" a="1"/>
  <c r="O11" i="29" a="1"/>
  <c r="Q20" i="41"/>
  <c r="G20" i="29" a="1"/>
  <c r="W44" i="29" a="1"/>
  <c r="X46" i="29" a="1"/>
  <c r="I39" i="29" a="1"/>
  <c r="S21" i="37"/>
  <c r="S23" i="37"/>
  <c r="W57" i="29" a="1"/>
  <c r="S27" i="37"/>
  <c r="H23" i="37"/>
  <c r="I51" i="29" a="1"/>
  <c r="W25" i="41"/>
  <c r="P22" i="37"/>
  <c r="L52" i="29" a="1"/>
  <c r="H45" i="29" a="1"/>
  <c r="V13" i="41"/>
  <c r="S30" i="41"/>
  <c r="T54" i="29" a="1"/>
  <c r="O25" i="41"/>
  <c r="R17" i="29" a="1"/>
  <c r="R26" i="29" a="1"/>
  <c r="V10" i="41"/>
  <c r="Q46" i="29" a="1"/>
  <c r="T37" i="29" a="1"/>
  <c r="I12" i="41"/>
  <c r="V25" i="37"/>
  <c r="N49" i="29" a="1"/>
  <c r="M49" i="29" a="1"/>
  <c r="K57" i="29" a="1"/>
  <c r="R22" i="41"/>
  <c r="S20" i="29" a="1"/>
  <c r="Q23" i="37"/>
  <c r="O12" i="41"/>
  <c r="G26" i="37"/>
  <c r="O21" i="29" a="1"/>
  <c r="V23" i="29" a="1"/>
  <c r="P27" i="37"/>
  <c r="O46" i="29" a="1"/>
  <c r="M25" i="41"/>
  <c r="M57" i="29" a="1"/>
  <c r="W49" i="29" a="1"/>
  <c r="W39" i="29" a="1"/>
  <c r="W40" i="29" a="1"/>
  <c r="O23" i="37"/>
  <c r="K26" i="37"/>
  <c r="K26" i="41"/>
  <c r="R55" i="29" a="1"/>
  <c r="J39" i="29" a="1"/>
  <c r="I25" i="37"/>
  <c r="T24" i="29" a="1"/>
  <c r="N27" i="41"/>
  <c r="P25" i="37"/>
  <c r="X13" i="41"/>
  <c r="J53" i="29" a="1"/>
  <c r="R13" i="41"/>
  <c r="L24" i="37"/>
  <c r="W23" i="29" a="1"/>
  <c r="U17" i="29" a="1"/>
  <c r="J10" i="41"/>
  <c r="R23" i="37"/>
  <c r="L47" i="29" a="1"/>
  <c r="M29" i="29" a="1"/>
  <c r="X21" i="29" a="1"/>
  <c r="Q29" i="37"/>
  <c r="I11" i="29" a="1"/>
  <c r="K40" i="29" a="1"/>
  <c r="J22" i="41"/>
  <c r="H26" i="37"/>
  <c r="I42" i="29" a="1"/>
  <c r="U23" i="29" a="1"/>
  <c r="P30" i="29" a="1"/>
  <c r="T49" i="29" a="1"/>
  <c r="U45" i="29" a="1"/>
  <c r="G27" i="37"/>
  <c r="J12" i="41"/>
  <c r="X55" i="29" a="1"/>
  <c r="L45" i="29" a="1"/>
  <c r="J56" i="29" a="1"/>
  <c r="V25" i="29" a="1"/>
  <c r="O28" i="37"/>
  <c r="S16" i="29" a="1"/>
  <c r="W29" i="41"/>
  <c r="H25" i="37"/>
  <c r="J22" i="37"/>
  <c r="J11" i="37"/>
  <c r="Q30" i="41"/>
  <c r="W10" i="41"/>
  <c r="S25" i="29" a="1"/>
  <c r="V51" i="29" a="1"/>
  <c r="U27" i="37"/>
  <c r="V13" i="29" a="1"/>
  <c r="P13" i="41"/>
  <c r="X29" i="41"/>
  <c r="X30" i="37"/>
  <c r="T42" i="29" a="1"/>
  <c r="Q49" i="29" a="1"/>
  <c r="X50" i="29" a="1"/>
  <c r="V12" i="37"/>
  <c r="P11" i="41"/>
  <c r="U12" i="37"/>
  <c r="X47" i="29" a="1"/>
  <c r="O48" i="29" a="1"/>
  <c r="I23" i="37"/>
  <c r="U11" i="37"/>
  <c r="U27" i="29" a="1"/>
  <c r="V54" i="29" a="1"/>
  <c r="Q28" i="41"/>
  <c r="U29" i="29" a="1"/>
  <c r="S24" i="41"/>
  <c r="K12" i="37"/>
  <c r="L10" i="41"/>
  <c r="W26" i="29" a="1"/>
  <c r="W52" i="29" a="1"/>
  <c r="W16" i="29" a="1"/>
  <c r="N21" i="29" a="1"/>
  <c r="K21" i="37"/>
  <c r="Q25" i="37"/>
  <c r="L38" i="29" a="1"/>
  <c r="V24" i="29" a="1"/>
  <c r="R37" i="29" a="1"/>
  <c r="R12" i="29" a="1"/>
  <c r="N27" i="29" a="1"/>
  <c r="Q12" i="29" a="1"/>
  <c r="I38" i="29" a="1"/>
  <c r="P29" i="37"/>
  <c r="J20" i="29" a="1"/>
  <c r="O45" i="29" a="1"/>
  <c r="Q23" i="29" a="1"/>
  <c r="L21" i="29" a="1"/>
  <c r="L43" i="29" a="1"/>
  <c r="N39" i="29" a="1"/>
  <c r="S27" i="41"/>
  <c r="G28" i="37"/>
  <c r="M25" i="37"/>
  <c r="U22" i="37"/>
  <c r="L48" i="29" a="1"/>
  <c r="X54" i="29" a="1"/>
  <c r="V20" i="29" a="1"/>
  <c r="K13" i="37"/>
  <c r="I53" i="29" a="1"/>
  <c r="Q29" i="41"/>
  <c r="K30" i="37"/>
  <c r="P41" i="29" a="1"/>
  <c r="Q24" i="41"/>
  <c r="R30" i="37"/>
  <c r="G47" i="29" a="1"/>
  <c r="U25" i="37"/>
  <c r="Q10" i="37"/>
  <c r="X20" i="37"/>
  <c r="U13" i="37"/>
  <c r="T22" i="41"/>
  <c r="U24" i="37"/>
  <c r="J45" i="29" a="1"/>
  <c r="X11" i="41"/>
  <c r="K56" i="29" a="1"/>
  <c r="G19" i="29" a="1"/>
  <c r="R18" i="29" a="1"/>
  <c r="N18" i="29" a="1"/>
  <c r="O26" i="41"/>
  <c r="P24" i="37"/>
  <c r="O21" i="41"/>
  <c r="L40" i="29" a="1"/>
  <c r="Q12" i="41"/>
  <c r="W47" i="29" a="1"/>
  <c r="V56" i="29" a="1"/>
  <c r="J43" i="29" a="1"/>
  <c r="K36" i="29" a="1"/>
  <c r="M26" i="41"/>
  <c r="P54" i="29" a="1"/>
  <c r="S11" i="41"/>
  <c r="T30" i="29" a="1"/>
  <c r="X22" i="41"/>
  <c r="U10" i="37"/>
  <c r="W30" i="41"/>
  <c r="T25" i="29" a="1"/>
  <c r="L28" i="29" a="1"/>
  <c r="Q22" i="41"/>
  <c r="V12" i="29" a="1"/>
  <c r="X10" i="37"/>
  <c r="I16" i="29" a="1"/>
  <c r="S23" i="41"/>
  <c r="M11" i="29" a="1"/>
  <c r="S20" i="41"/>
  <c r="U20" i="41"/>
  <c r="V27" i="41"/>
  <c r="S26" i="41"/>
  <c r="S50" i="29" a="1"/>
  <c r="U20" i="29" a="1"/>
  <c r="P51" i="29" a="1"/>
  <c r="K20" i="37"/>
  <c r="J50" i="29" a="1"/>
  <c r="Q57" i="29" a="1"/>
  <c r="O22" i="37"/>
  <c r="K49" i="29" a="1"/>
  <c r="U44" i="29" a="1"/>
  <c r="K25" i="41"/>
  <c r="T15" i="29" a="1"/>
  <c r="I46" i="29" a="1"/>
  <c r="H14" i="29" a="1"/>
  <c r="X12" i="37"/>
  <c r="W12" i="37"/>
  <c r="G48" i="29" a="1"/>
  <c r="J25" i="29" a="1"/>
  <c r="K29" i="41"/>
  <c r="W54" i="29" a="1"/>
  <c r="M14" i="29" a="1"/>
  <c r="U36" i="29" a="1"/>
  <c r="W36" i="29" a="1"/>
  <c r="X27" i="37"/>
  <c r="X39" i="29" a="1"/>
  <c r="L13" i="37"/>
  <c r="G15" i="29" a="1"/>
  <c r="G55" i="29" a="1"/>
  <c r="R53" i="29" a="1"/>
  <c r="X13" i="29" a="1"/>
  <c r="R22" i="29" a="1"/>
  <c r="X23" i="37"/>
  <c r="M15" i="29" a="1"/>
  <c r="L14" i="29" a="1"/>
  <c r="I40" i="29" a="1"/>
  <c r="U21" i="37"/>
  <c r="O16" i="29" a="1"/>
  <c r="Q11" i="37"/>
  <c r="P25" i="41"/>
  <c r="I11" i="37"/>
  <c r="L50" i="29" a="1"/>
  <c r="K14" i="29" a="1"/>
  <c r="W14" i="29" a="1"/>
  <c r="U24" i="41"/>
  <c r="X28" i="29" a="1"/>
  <c r="K54" i="29" a="1"/>
  <c r="K53" i="29" a="1"/>
  <c r="X28" i="37"/>
  <c r="X19" i="29" a="1"/>
  <c r="L19" i="29" a="1"/>
  <c r="X22" i="29" a="1"/>
  <c r="G11" i="29" a="1"/>
  <c r="K27" i="41"/>
  <c r="Q43" i="29" a="1"/>
  <c r="V26" i="41"/>
  <c r="P28" i="41"/>
  <c r="R52" i="29" a="1"/>
  <c r="S24" i="29" a="1"/>
  <c r="S57" i="29" a="1"/>
  <c r="K28" i="37"/>
  <c r="O10" i="41"/>
  <c r="U13" i="41"/>
  <c r="N22" i="41"/>
  <c r="J12" i="29" a="1"/>
  <c r="R14" i="29" a="1"/>
  <c r="M47" i="29" a="1"/>
  <c r="M26" i="37"/>
  <c r="S29" i="41"/>
  <c r="J54" i="29" a="1"/>
  <c r="S48" i="29" a="1"/>
  <c r="K20" i="41"/>
  <c r="W27" i="37"/>
  <c r="P30" i="41"/>
  <c r="Q44" i="29" a="1"/>
  <c r="T39" i="29" a="1"/>
  <c r="N12" i="29" a="1"/>
  <c r="L15" i="29" a="1"/>
  <c r="I24" i="29" a="1"/>
  <c r="Q54" i="29" a="1"/>
  <c r="T41" i="29" a="1"/>
  <c r="T11" i="41"/>
  <c r="U28" i="37"/>
  <c r="Q29" i="29" a="1"/>
  <c r="X25" i="29" a="1"/>
  <c r="J20" i="37"/>
  <c r="I28" i="37"/>
  <c r="O24" i="29" a="1"/>
  <c r="U53" i="29" a="1"/>
  <c r="H42" i="29" a="1"/>
  <c r="V39" i="29" a="1"/>
  <c r="N13" i="41"/>
  <c r="K44" i="29" a="1"/>
  <c r="U28" i="29" a="1"/>
  <c r="L23" i="41"/>
  <c r="R42" i="29" a="1"/>
  <c r="X29" i="29" a="1"/>
  <c r="T20" i="41"/>
  <c r="U28" i="41"/>
  <c r="K37" i="29" a="1"/>
  <c r="H28" i="37"/>
  <c r="K29" i="37"/>
  <c r="N55" i="29" a="1"/>
  <c r="K28" i="41"/>
  <c r="J28" i="37"/>
  <c r="H21" i="37"/>
  <c r="R13" i="29" a="1"/>
  <c r="K30" i="29" a="1"/>
  <c r="K18" i="29" a="1"/>
  <c r="K26" i="29" a="1"/>
  <c r="G28" i="29" a="1"/>
  <c r="O28" i="41"/>
  <c r="K22" i="41"/>
  <c r="M13" i="37"/>
  <c r="J30" i="29" a="1"/>
  <c r="S38" i="29" a="1"/>
  <c r="N53" i="29" a="1"/>
  <c r="U29" i="37"/>
  <c r="O49" i="29" a="1"/>
  <c r="M54" i="29" a="1"/>
  <c r="G10" i="29" a="1"/>
  <c r="R29" i="41"/>
  <c r="U42" i="29" a="1"/>
  <c r="G29" i="37"/>
  <c r="H23" i="29" a="1"/>
  <c r="L9" i="29" a="1"/>
  <c r="M44" i="29" a="1"/>
  <c r="R28" i="37"/>
  <c r="W51" i="29" a="1"/>
  <c r="O20" i="37"/>
  <c r="G13" i="37"/>
  <c r="N41" i="29" a="1"/>
  <c r="Q26" i="37"/>
  <c r="L29" i="41"/>
  <c r="R25" i="29" a="1"/>
  <c r="S25" i="41"/>
  <c r="I29" i="37"/>
  <c r="I24" i="41"/>
  <c r="N19" i="29" a="1"/>
  <c r="W42" i="29" a="1"/>
  <c r="S19" i="29" a="1"/>
  <c r="J46" i="29" a="1"/>
  <c r="K52" i="29" a="1"/>
  <c r="M10" i="41"/>
  <c r="P26" i="37"/>
  <c r="G27" i="29" a="1"/>
  <c r="X12" i="41"/>
  <c r="X53" i="29" a="1"/>
  <c r="L36" i="29" a="1"/>
  <c r="X27" i="29" a="1"/>
  <c r="M24" i="41"/>
  <c r="L11" i="37"/>
  <c r="K45" i="29" a="1"/>
  <c r="I36" i="29" a="1"/>
  <c r="M50" i="29" a="1"/>
  <c r="Q14" i="29" a="1"/>
  <c r="L13" i="41"/>
  <c r="U55" i="29" a="1"/>
  <c r="L30" i="37"/>
  <c r="X26" i="37"/>
  <c r="K39" i="29" a="1"/>
  <c r="R20" i="37"/>
  <c r="U49" i="29" a="1"/>
  <c r="M9" i="29" a="1"/>
  <c r="Q13" i="41"/>
  <c r="X38" i="29" a="1"/>
  <c r="L20" i="37"/>
  <c r="J36" i="29" a="1"/>
  <c r="T23" i="29" a="1"/>
  <c r="I15" i="29" a="1"/>
  <c r="R21" i="37"/>
  <c r="R11" i="37"/>
  <c r="I21" i="37"/>
  <c r="T10" i="41"/>
  <c r="X48" i="29" a="1"/>
  <c r="V57" i="29" a="1"/>
  <c r="S52" i="29" a="1"/>
  <c r="M30" i="29" a="1"/>
  <c r="V22" i="41"/>
  <c r="V47" i="29" a="1"/>
  <c r="V30" i="29" a="1"/>
  <c r="R11" i="41"/>
  <c r="U26" i="41"/>
  <c r="L37" i="29" a="1"/>
  <c r="T50" i="29" a="1"/>
  <c r="Q13" i="37"/>
  <c r="N29" i="37"/>
  <c r="U19" i="29" a="1"/>
  <c r="S26" i="29" a="1"/>
  <c r="S15" i="29" a="1"/>
  <c r="S45" i="29" a="1"/>
  <c r="U51" i="29" a="1"/>
  <c r="L30" i="29" a="1"/>
  <c r="R24" i="29" a="1"/>
  <c r="G51" i="29" a="1"/>
  <c r="H10" i="37"/>
  <c r="G23" i="37"/>
  <c r="R38" i="29" a="1"/>
  <c r="N14" i="29" a="1"/>
  <c r="W21" i="41"/>
  <c r="W55" i="29" a="1"/>
  <c r="H25" i="29" a="1"/>
  <c r="Q16" i="29" a="1"/>
  <c r="U12" i="41"/>
  <c r="P10" i="41"/>
  <c r="V45" i="29" a="1"/>
  <c r="H12" i="29" a="1"/>
  <c r="L57" i="29" a="1"/>
  <c r="H30" i="29" a="1"/>
  <c r="G43" i="29" a="1"/>
  <c r="M11" i="37"/>
  <c r="X30" i="29" a="1"/>
  <c r="H54" i="29" a="1"/>
  <c r="O9" i="29" a="1"/>
  <c r="L29" i="37"/>
  <c r="N16" i="29" a="1"/>
  <c r="P30" i="37"/>
  <c r="O12" i="29" a="1"/>
  <c r="H47" i="29" a="1"/>
  <c r="G25" i="37"/>
  <c r="R30" i="41"/>
  <c r="W24" i="41"/>
  <c r="T21" i="41"/>
  <c r="J26" i="41"/>
  <c r="S37" i="29" a="1"/>
  <c r="H29" i="37"/>
  <c r="W22" i="29" a="1"/>
  <c r="M20" i="37"/>
  <c r="V29" i="37"/>
  <c r="T51" i="29" a="1"/>
  <c r="N23" i="29" a="1"/>
  <c r="G37" i="29" a="1"/>
  <c r="M16" i="29" a="1"/>
  <c r="H57" i="29" a="1"/>
  <c r="U11" i="29" a="1"/>
  <c r="U30" i="29" a="1"/>
  <c r="G12" i="37"/>
  <c r="G24" i="37"/>
  <c r="O51" i="29" a="1"/>
  <c r="N26" i="37"/>
  <c r="P38" i="29" a="1"/>
  <c r="S30" i="37"/>
  <c r="O28" i="29" a="1"/>
  <c r="W23" i="37"/>
  <c r="T12" i="37"/>
  <c r="M43" i="29" a="1"/>
  <c r="P21" i="37"/>
  <c r="O36" i="29" a="1"/>
  <c r="T26" i="41"/>
  <c r="O53" i="29" a="1"/>
  <c r="S13" i="37"/>
  <c r="M28" i="29" a="1"/>
  <c r="H53" i="29" a="1"/>
  <c r="S10" i="29" a="1"/>
  <c r="S29" i="29" a="1"/>
  <c r="V30" i="41"/>
  <c r="R27" i="41"/>
  <c r="U56" i="29" a="1"/>
  <c r="O41" i="29" a="1"/>
  <c r="V15" i="29" a="1"/>
  <c r="L23" i="29" a="1"/>
  <c r="H11" i="37"/>
  <c r="K23" i="37"/>
  <c r="I20" i="41"/>
  <c r="T26" i="37"/>
  <c r="I47" i="29" a="1"/>
  <c r="I22" i="29" a="1"/>
  <c r="S18" i="29" a="1"/>
  <c r="O13" i="41"/>
  <c r="P20" i="41"/>
  <c r="V36" i="29" a="1"/>
  <c r="N21" i="41"/>
  <c r="G38" i="29" a="1"/>
  <c r="V10" i="29" a="1"/>
  <c r="H21" i="29" a="1"/>
  <c r="U21" i="29" a="1"/>
  <c r="N47" i="29" a="1"/>
  <c r="R28" i="41"/>
  <c r="O52" i="29" a="1"/>
  <c r="S12" i="41"/>
  <c r="W46" i="29" a="1"/>
  <c r="H52" i="29" a="1"/>
  <c r="N52" i="29" a="1"/>
  <c r="L23" i="37"/>
  <c r="K12" i="41"/>
  <c r="Q52" i="29" a="1"/>
  <c r="W27" i="41"/>
  <c r="N10" i="41"/>
  <c r="Q55" i="29" a="1"/>
  <c r="T24" i="41"/>
  <c r="R27" i="37"/>
  <c r="H55" i="29" a="1"/>
  <c r="Q21" i="29" a="1"/>
  <c r="I20" i="37"/>
  <c r="W41" i="29" a="1"/>
  <c r="H22" i="37"/>
  <c r="J27" i="29" a="1"/>
  <c r="N50" i="29" a="1"/>
  <c r="W29" i="37"/>
  <c r="Q10" i="41"/>
  <c r="X28" i="41"/>
  <c r="Q38" i="29" a="1"/>
  <c r="M25" i="29" a="1"/>
  <c r="G53" i="29" a="1"/>
  <c r="O24" i="37"/>
  <c r="S10" i="41"/>
  <c r="L27" i="29" a="1"/>
  <c r="N48" i="29" a="1"/>
  <c r="P23" i="37"/>
  <c r="X57" i="29" a="1"/>
  <c r="R26" i="37"/>
  <c r="R10" i="29" a="1"/>
  <c r="J26" i="37"/>
  <c r="J51" i="29" a="1"/>
  <c r="R20" i="41"/>
  <c r="L39" i="29" a="1"/>
  <c r="M51" i="29" a="1"/>
  <c r="U16" i="29" a="1"/>
  <c r="V22" i="37"/>
  <c r="K46" i="29" a="1"/>
  <c r="N24" i="41"/>
  <c r="T27" i="29" a="1"/>
  <c r="P28" i="37"/>
  <c r="I10" i="37"/>
  <c r="J40" i="29" a="1"/>
  <c r="R13" i="37"/>
  <c r="I41" i="29" a="1"/>
  <c r="T19" i="29" a="1"/>
  <c r="T13" i="37"/>
  <c r="I22" i="37"/>
  <c r="S10" i="37"/>
  <c r="L20" i="41"/>
  <c r="I55" i="29" a="1"/>
  <c r="T45" i="29" a="1"/>
  <c r="R12" i="37"/>
  <c r="K11" i="29" a="1"/>
  <c r="H40" i="29" a="1"/>
  <c r="N29" i="29" a="1"/>
  <c r="P57" i="29" a="1"/>
  <c r="M45" i="29" a="1"/>
  <c r="S36" i="29" a="1"/>
  <c r="L25" i="37"/>
  <c r="X9" i="29" a="1"/>
  <c r="W20" i="29" a="1"/>
  <c r="L27" i="41"/>
  <c r="U25" i="41"/>
  <c r="T53" i="29" a="1"/>
  <c r="G10" i="37"/>
  <c r="Q56" i="29" a="1"/>
  <c r="T52" i="29" a="1"/>
  <c r="Q36" i="29" a="1"/>
  <c r="N20" i="37"/>
  <c r="R23" i="41"/>
  <c r="J38" i="29" a="1"/>
  <c r="P12" i="29" a="1"/>
  <c r="I49" i="29" a="1"/>
  <c r="V11" i="37"/>
  <c r="S28" i="41"/>
  <c r="K10" i="37"/>
  <c r="U20" i="37"/>
  <c r="G21" i="37"/>
  <c r="O29" i="37"/>
  <c r="R21" i="29" a="1"/>
  <c r="J29" i="41"/>
  <c r="X17" i="29" a="1"/>
  <c r="K24" i="29" a="1"/>
  <c r="N23" i="37"/>
  <c r="J20" i="41"/>
  <c r="J17" i="29" a="1"/>
  <c r="W22" i="37"/>
  <c r="V42" i="29" a="1"/>
  <c r="M39" i="29" a="1"/>
  <c r="J23" i="37"/>
  <c r="J14" i="29" a="1"/>
  <c r="P26" i="41"/>
  <c r="N45" i="29" a="1"/>
  <c r="U43" i="29" a="1"/>
  <c r="N15" i="29" a="1"/>
  <c r="V26" i="37"/>
  <c r="N43" i="29" a="1"/>
  <c r="M21" i="37"/>
  <c r="V46" i="29" a="1"/>
  <c r="P56" i="29" a="1"/>
  <c r="H41" i="29" a="1"/>
  <c r="M42" i="29" a="1"/>
  <c r="S43" i="29" a="1"/>
  <c r="W13" i="29" a="1"/>
  <c r="I12" i="37"/>
  <c r="W22" i="41"/>
  <c r="I27" i="41"/>
  <c r="H27" i="37"/>
  <c r="I30" i="29" a="1"/>
  <c r="O29" i="41"/>
  <c r="P20" i="37"/>
  <c r="X41" i="29" a="1"/>
  <c r="J24" i="29" a="1"/>
  <c r="T29" i="29" a="1"/>
  <c r="J27" i="37"/>
  <c r="V18" i="29" a="1"/>
  <c r="U26" i="37"/>
  <c r="L22" i="41"/>
  <c r="R54" i="29" a="1"/>
  <c r="K20" i="29" a="1"/>
  <c r="J55" i="29" a="1"/>
  <c r="H30" i="37"/>
  <c r="Q51" i="29" a="1"/>
  <c r="U36" i="29" l="1"/>
  <c r="H53" i="29"/>
  <c r="P56" i="29"/>
  <c r="T50" i="29"/>
  <c r="V30" i="29"/>
  <c r="M14" i="29"/>
  <c r="V46" i="29"/>
  <c r="X25" i="29"/>
  <c r="W54" i="29"/>
  <c r="G55" i="29"/>
  <c r="X57" i="29"/>
  <c r="V47" i="29"/>
  <c r="U55" i="29"/>
  <c r="Q29" i="29"/>
  <c r="O41" i="29"/>
  <c r="J55" i="29"/>
  <c r="N43" i="29"/>
  <c r="M43" i="29"/>
  <c r="J25" i="29"/>
  <c r="G43" i="29"/>
  <c r="K44" i="29"/>
  <c r="L37" i="29"/>
  <c r="Q14" i="29"/>
  <c r="G48" i="29"/>
  <c r="N55" i="29"/>
  <c r="K20" i="29"/>
  <c r="N15" i="29"/>
  <c r="N48" i="29"/>
  <c r="M50" i="29"/>
  <c r="T41" i="29"/>
  <c r="H30" i="29"/>
  <c r="R38" i="29"/>
  <c r="U43" i="29"/>
  <c r="O36" i="29"/>
  <c r="M30" i="29"/>
  <c r="I36" i="29"/>
  <c r="Q54" i="29"/>
  <c r="L57" i="29"/>
  <c r="K46" i="29"/>
  <c r="N45" i="29"/>
  <c r="S52" i="29"/>
  <c r="K45" i="29"/>
  <c r="I24" i="29"/>
  <c r="H14" i="29"/>
  <c r="L27" i="29"/>
  <c r="V57" i="29"/>
  <c r="L15" i="29"/>
  <c r="I46" i="29"/>
  <c r="H12" i="29"/>
  <c r="V39" i="29"/>
  <c r="J14" i="29"/>
  <c r="N12" i="29"/>
  <c r="T15" i="29"/>
  <c r="G15" i="29"/>
  <c r="X48" i="29"/>
  <c r="X27" i="29"/>
  <c r="T39" i="29"/>
  <c r="H42" i="29"/>
  <c r="M39" i="29"/>
  <c r="O28" i="29"/>
  <c r="L36" i="29"/>
  <c r="Q44" i="29"/>
  <c r="U44" i="29"/>
  <c r="U56" i="29"/>
  <c r="U53" i="29"/>
  <c r="V42" i="29"/>
  <c r="G53" i="29"/>
  <c r="X53" i="29"/>
  <c r="K49" i="29"/>
  <c r="V45" i="29"/>
  <c r="M25" i="29"/>
  <c r="R54" i="29"/>
  <c r="J17" i="29"/>
  <c r="Q38" i="29"/>
  <c r="G27" i="29"/>
  <c r="Q57" i="29"/>
  <c r="U16" i="29"/>
  <c r="S48" i="29"/>
  <c r="J50" i="29"/>
  <c r="M51" i="29"/>
  <c r="J54" i="29"/>
  <c r="O24" i="29"/>
  <c r="K24" i="29"/>
  <c r="I15" i="29"/>
  <c r="K52" i="29"/>
  <c r="P51" i="29"/>
  <c r="K37" i="29"/>
  <c r="X17" i="29"/>
  <c r="P49" i="29"/>
  <c r="N50" i="29"/>
  <c r="T23" i="29"/>
  <c r="T77" i="29" s="1"/>
  <c r="J46" i="29"/>
  <c r="U20" i="29"/>
  <c r="M28" i="29"/>
  <c r="R57" i="29"/>
  <c r="J27" i="29"/>
  <c r="P38" i="29"/>
  <c r="S19" i="29"/>
  <c r="M47" i="29"/>
  <c r="S50" i="29"/>
  <c r="R21" i="29"/>
  <c r="J36" i="29"/>
  <c r="W42" i="29"/>
  <c r="R14" i="29"/>
  <c r="L49" i="29"/>
  <c r="L39" i="29"/>
  <c r="W41" i="29"/>
  <c r="N19" i="29"/>
  <c r="J12" i="29"/>
  <c r="S55" i="29"/>
  <c r="Q16" i="29"/>
  <c r="J13" i="29"/>
  <c r="X39" i="29"/>
  <c r="Q21" i="29"/>
  <c r="O51" i="29"/>
  <c r="N39" i="29"/>
  <c r="H25" i="29"/>
  <c r="H55" i="29"/>
  <c r="L43" i="29"/>
  <c r="M11" i="29"/>
  <c r="S42" i="29"/>
  <c r="J40" i="29"/>
  <c r="G51" i="29"/>
  <c r="L21" i="29"/>
  <c r="X38" i="29"/>
  <c r="R25" i="29"/>
  <c r="Q23" i="29"/>
  <c r="S57" i="29"/>
  <c r="O45" i="29"/>
  <c r="I16" i="29"/>
  <c r="J51" i="29"/>
  <c r="I49" i="29"/>
  <c r="Q55" i="29"/>
  <c r="U30" i="29"/>
  <c r="J20" i="29"/>
  <c r="S24" i="29"/>
  <c r="X15" i="29"/>
  <c r="X29" i="29"/>
  <c r="R24" i="29"/>
  <c r="P12" i="29"/>
  <c r="U11" i="29"/>
  <c r="N41" i="29"/>
  <c r="V43" i="29"/>
  <c r="R52" i="29"/>
  <c r="V12" i="29"/>
  <c r="R42" i="29"/>
  <c r="I38" i="29"/>
  <c r="L30" i="29"/>
  <c r="J38" i="29"/>
  <c r="Q26" i="29"/>
  <c r="Q12" i="29"/>
  <c r="W55" i="29"/>
  <c r="V18" i="29"/>
  <c r="Q52" i="29"/>
  <c r="H57" i="29"/>
  <c r="N27" i="29"/>
  <c r="L28" i="29"/>
  <c r="U51" i="29"/>
  <c r="R12" i="29"/>
  <c r="M9" i="29"/>
  <c r="W51" i="29"/>
  <c r="Q43" i="29"/>
  <c r="T25" i="29"/>
  <c r="T79" i="29" s="1"/>
  <c r="R37" i="29"/>
  <c r="S45" i="29"/>
  <c r="Q36" i="29"/>
  <c r="J21" i="29"/>
  <c r="M16" i="29"/>
  <c r="V24" i="29"/>
  <c r="S29" i="29"/>
  <c r="S15" i="29"/>
  <c r="T52" i="29"/>
  <c r="N52" i="29"/>
  <c r="G37" i="29"/>
  <c r="L38" i="29"/>
  <c r="M44" i="29"/>
  <c r="G11" i="29"/>
  <c r="S26" i="29"/>
  <c r="Q56" i="29"/>
  <c r="H52" i="29"/>
  <c r="H22" i="29"/>
  <c r="N23" i="29"/>
  <c r="L9" i="29"/>
  <c r="X22" i="29"/>
  <c r="S27" i="29"/>
  <c r="W46" i="29"/>
  <c r="N21" i="29"/>
  <c r="N75" i="29" s="1"/>
  <c r="U49" i="29"/>
  <c r="H23" i="29"/>
  <c r="H49" i="29"/>
  <c r="L19" i="29"/>
  <c r="T30" i="29"/>
  <c r="W16" i="29"/>
  <c r="T53" i="29"/>
  <c r="Q53" i="29"/>
  <c r="G42" i="29"/>
  <c r="T51" i="29"/>
  <c r="W52" i="29"/>
  <c r="X19" i="29"/>
  <c r="S10" i="29"/>
  <c r="T29" i="29"/>
  <c r="W26" i="29"/>
  <c r="O52" i="29"/>
  <c r="V19" i="29"/>
  <c r="U42" i="29"/>
  <c r="P54" i="29"/>
  <c r="Q51" i="29"/>
  <c r="U19" i="29"/>
  <c r="K53" i="29"/>
  <c r="U9" i="29"/>
  <c r="N14" i="29"/>
  <c r="J24" i="29"/>
  <c r="W20" i="29"/>
  <c r="N47" i="29"/>
  <c r="O54" i="29"/>
  <c r="W22" i="29"/>
  <c r="G10" i="29"/>
  <c r="K54" i="29"/>
  <c r="U29" i="29"/>
  <c r="K36" i="29"/>
  <c r="T27" i="29"/>
  <c r="N57" i="29"/>
  <c r="R10" i="29"/>
  <c r="X9" i="29"/>
  <c r="U21" i="29"/>
  <c r="O42" i="29"/>
  <c r="V17" i="29"/>
  <c r="M54" i="29"/>
  <c r="X28" i="29"/>
  <c r="V54" i="29"/>
  <c r="J43" i="29"/>
  <c r="U28" i="29"/>
  <c r="Q30" i="29"/>
  <c r="T46" i="29"/>
  <c r="U27" i="29"/>
  <c r="H21" i="29"/>
  <c r="T44" i="29"/>
  <c r="I25" i="29"/>
  <c r="O49" i="29"/>
  <c r="V56" i="29"/>
  <c r="R44" i="29"/>
  <c r="W36" i="29"/>
  <c r="X41" i="29"/>
  <c r="S36" i="29"/>
  <c r="X52" i="29"/>
  <c r="S56" i="29"/>
  <c r="V10" i="29"/>
  <c r="O48" i="29"/>
  <c r="S37" i="29"/>
  <c r="R43" i="29"/>
  <c r="V37" i="29"/>
  <c r="K42" i="29"/>
  <c r="W14" i="29"/>
  <c r="X47" i="29"/>
  <c r="W47" i="29"/>
  <c r="R50" i="29"/>
  <c r="U26" i="29"/>
  <c r="U80" i="29" s="1"/>
  <c r="H48" i="29"/>
  <c r="M45" i="29"/>
  <c r="G38" i="29"/>
  <c r="V29" i="29"/>
  <c r="I51" i="29"/>
  <c r="N53" i="29"/>
  <c r="R39" i="29"/>
  <c r="Q27" i="29"/>
  <c r="K14" i="29"/>
  <c r="S28" i="29"/>
  <c r="G47" i="29"/>
  <c r="X50" i="29"/>
  <c r="O53" i="29"/>
  <c r="G29" i="29"/>
  <c r="I23" i="29"/>
  <c r="W43" i="29"/>
  <c r="P57" i="29"/>
  <c r="Q49" i="29"/>
  <c r="W57" i="29"/>
  <c r="G24" i="29"/>
  <c r="V27" i="29"/>
  <c r="V81" i="29" s="1"/>
  <c r="K39" i="29"/>
  <c r="T42" i="29"/>
  <c r="S38" i="29"/>
  <c r="R15" i="29"/>
  <c r="R69" i="29" s="1"/>
  <c r="L50" i="29"/>
  <c r="L40" i="29"/>
  <c r="L41" i="29"/>
  <c r="R56" i="29"/>
  <c r="X24" i="29"/>
  <c r="I39" i="29"/>
  <c r="I54" i="29"/>
  <c r="N38" i="29"/>
  <c r="N29" i="29"/>
  <c r="X46" i="29"/>
  <c r="V36" i="29"/>
  <c r="V44" i="29"/>
  <c r="I13" i="29"/>
  <c r="P28" i="29"/>
  <c r="V13" i="29"/>
  <c r="W44" i="29"/>
  <c r="J30" i="29"/>
  <c r="P13" i="29"/>
  <c r="J57" i="29"/>
  <c r="H38" i="29"/>
  <c r="G20" i="29"/>
  <c r="G9" i="29"/>
  <c r="M24" i="29"/>
  <c r="T18" i="29"/>
  <c r="V51" i="29"/>
  <c r="J23" i="29"/>
  <c r="G50" i="29"/>
  <c r="V41" i="29"/>
  <c r="I26" i="29"/>
  <c r="H40" i="29"/>
  <c r="S25" i="29"/>
  <c r="S79" i="29" s="1"/>
  <c r="O11" i="29"/>
  <c r="G46" i="29"/>
  <c r="K48" i="29"/>
  <c r="Q24" i="29"/>
  <c r="N30" i="29"/>
  <c r="N84" i="29" s="1"/>
  <c r="O57" i="29"/>
  <c r="J18" i="29"/>
  <c r="J42" i="29"/>
  <c r="M20" i="29"/>
  <c r="J29" i="29"/>
  <c r="Q37" i="29"/>
  <c r="M55" i="29"/>
  <c r="H56" i="29"/>
  <c r="P41" i="29"/>
  <c r="J16" i="29"/>
  <c r="G54" i="29"/>
  <c r="K11" i="29"/>
  <c r="W12" i="29"/>
  <c r="W66" i="29" s="1"/>
  <c r="V11" i="29"/>
  <c r="H44" i="29"/>
  <c r="L12" i="29"/>
  <c r="M19" i="29"/>
  <c r="M27" i="29"/>
  <c r="S16" i="29"/>
  <c r="I30" i="29"/>
  <c r="P48" i="29"/>
  <c r="S18" i="29"/>
  <c r="J22" i="29"/>
  <c r="V25" i="29"/>
  <c r="N28" i="29"/>
  <c r="R48" i="29"/>
  <c r="H50" i="29"/>
  <c r="J56" i="29"/>
  <c r="G44" i="29"/>
  <c r="R46" i="29"/>
  <c r="I44" i="29"/>
  <c r="O16" i="29"/>
  <c r="L45" i="29"/>
  <c r="T55" i="29"/>
  <c r="U12" i="29"/>
  <c r="S46" i="29"/>
  <c r="H43" i="29"/>
  <c r="N18" i="29"/>
  <c r="X55" i="29"/>
  <c r="L18" i="29"/>
  <c r="U40" i="29"/>
  <c r="N42" i="29"/>
  <c r="Q42" i="29"/>
  <c r="G36" i="29"/>
  <c r="L56" i="29"/>
  <c r="P27" i="29"/>
  <c r="S49" i="29"/>
  <c r="T47" i="29"/>
  <c r="H10" i="29"/>
  <c r="V22" i="29"/>
  <c r="T45" i="29"/>
  <c r="U45" i="29"/>
  <c r="Q9" i="29"/>
  <c r="U46" i="29"/>
  <c r="J52" i="29"/>
  <c r="I22" i="29"/>
  <c r="T49" i="29"/>
  <c r="K38" i="29"/>
  <c r="L29" i="29"/>
  <c r="H47" i="29"/>
  <c r="P30" i="29"/>
  <c r="G26" i="29"/>
  <c r="N10" i="29"/>
  <c r="G25" i="29"/>
  <c r="G28" i="29"/>
  <c r="U23" i="29"/>
  <c r="S47" i="29"/>
  <c r="I42" i="29"/>
  <c r="G52" i="29"/>
  <c r="R27" i="29"/>
  <c r="W27" i="29"/>
  <c r="R18" i="29"/>
  <c r="O22" i="29"/>
  <c r="O76" i="29" s="1"/>
  <c r="K19" i="29"/>
  <c r="Q19" i="29"/>
  <c r="H36" i="29"/>
  <c r="I53" i="29"/>
  <c r="Q40" i="29"/>
  <c r="T22" i="29"/>
  <c r="K40" i="29"/>
  <c r="L44" i="29"/>
  <c r="S9" i="29"/>
  <c r="K13" i="29"/>
  <c r="P55" i="29"/>
  <c r="I55" i="29"/>
  <c r="I11" i="29"/>
  <c r="L25" i="29"/>
  <c r="M38" i="29"/>
  <c r="H11" i="29"/>
  <c r="I47" i="29"/>
  <c r="T11" i="29"/>
  <c r="U54" i="29"/>
  <c r="K43" i="29"/>
  <c r="K50" i="29"/>
  <c r="O12" i="29"/>
  <c r="X21" i="29"/>
  <c r="N40" i="29"/>
  <c r="K29" i="29"/>
  <c r="H39" i="29"/>
  <c r="K27" i="29"/>
  <c r="K81" i="29" s="1"/>
  <c r="K26" i="29"/>
  <c r="M29" i="29"/>
  <c r="U52" i="29"/>
  <c r="H46" i="29"/>
  <c r="K28" i="29"/>
  <c r="I40" i="29"/>
  <c r="L47" i="29"/>
  <c r="O26" i="29"/>
  <c r="M26" i="29"/>
  <c r="I37" i="29"/>
  <c r="H19" i="29"/>
  <c r="G19" i="29"/>
  <c r="O50" i="29"/>
  <c r="M53" i="29"/>
  <c r="P52" i="29"/>
  <c r="T10" i="29"/>
  <c r="O20" i="29"/>
  <c r="G21" i="29"/>
  <c r="T28" i="29"/>
  <c r="U17" i="29"/>
  <c r="R20" i="29"/>
  <c r="G40" i="29"/>
  <c r="I56" i="29"/>
  <c r="W23" i="29"/>
  <c r="R51" i="29"/>
  <c r="R78" i="29" s="1"/>
  <c r="V26" i="29"/>
  <c r="V53" i="29"/>
  <c r="P46" i="29"/>
  <c r="O47" i="29"/>
  <c r="X20" i="29"/>
  <c r="Q47" i="29"/>
  <c r="I12" i="29"/>
  <c r="L20" i="29"/>
  <c r="V55" i="29"/>
  <c r="K18" i="29"/>
  <c r="J53" i="29"/>
  <c r="S14" i="29"/>
  <c r="P23" i="29"/>
  <c r="L14" i="29"/>
  <c r="M13" i="29"/>
  <c r="X23" i="29"/>
  <c r="K56" i="29"/>
  <c r="H37" i="29"/>
  <c r="S53" i="29"/>
  <c r="R41" i="29"/>
  <c r="V20" i="29"/>
  <c r="O44" i="29"/>
  <c r="P25" i="29"/>
  <c r="R19" i="29"/>
  <c r="R73" i="29" s="1"/>
  <c r="T24" i="29"/>
  <c r="R49" i="29"/>
  <c r="V28" i="29"/>
  <c r="R9" i="29"/>
  <c r="S39" i="29"/>
  <c r="M10" i="29"/>
  <c r="X14" i="29"/>
  <c r="S54" i="29"/>
  <c r="N44" i="29"/>
  <c r="J39" i="29"/>
  <c r="J66" i="29" s="1"/>
  <c r="I21" i="29"/>
  <c r="H9" i="29"/>
  <c r="V48" i="29"/>
  <c r="O27" i="29"/>
  <c r="N16" i="29"/>
  <c r="R55" i="29"/>
  <c r="R82" i="29" s="1"/>
  <c r="M22" i="29"/>
  <c r="G13" i="29"/>
  <c r="H16" i="29"/>
  <c r="Q18" i="29"/>
  <c r="T17" i="29"/>
  <c r="K30" i="29"/>
  <c r="U25" i="29"/>
  <c r="S30" i="29"/>
  <c r="Q25" i="29"/>
  <c r="M15" i="29"/>
  <c r="K51" i="29"/>
  <c r="U50" i="29"/>
  <c r="J28" i="29"/>
  <c r="J82" i="29" s="1"/>
  <c r="M52" i="29"/>
  <c r="Q20" i="29"/>
  <c r="N22" i="29"/>
  <c r="G45" i="29"/>
  <c r="X54" i="29"/>
  <c r="W40" i="29"/>
  <c r="H29" i="29"/>
  <c r="X26" i="29"/>
  <c r="X43" i="29"/>
  <c r="M40" i="29"/>
  <c r="W13" i="29"/>
  <c r="W39" i="29"/>
  <c r="X44" i="29"/>
  <c r="R45" i="29"/>
  <c r="R72" i="29" s="1"/>
  <c r="W49" i="29"/>
  <c r="Q11" i="29"/>
  <c r="N46" i="29"/>
  <c r="X51" i="37"/>
  <c r="N20" i="29"/>
  <c r="M57" i="29"/>
  <c r="G22" i="29"/>
  <c r="W50" i="29"/>
  <c r="O29" i="29"/>
  <c r="R13" i="29"/>
  <c r="O46" i="29"/>
  <c r="I18" i="29"/>
  <c r="W56" i="29"/>
  <c r="R28" i="29"/>
  <c r="P26" i="29"/>
  <c r="P10" i="29"/>
  <c r="I48" i="29"/>
  <c r="T57" i="29"/>
  <c r="T43" i="29"/>
  <c r="T48" i="29"/>
  <c r="G16" i="29"/>
  <c r="G70" i="29" s="1"/>
  <c r="J45" i="29"/>
  <c r="V23" i="29"/>
  <c r="X40" i="29"/>
  <c r="L48" i="29"/>
  <c r="O21" i="29"/>
  <c r="O75" i="29" s="1"/>
  <c r="J41" i="29"/>
  <c r="G56" i="29"/>
  <c r="O30" i="29"/>
  <c r="M23" i="29"/>
  <c r="S43" i="29"/>
  <c r="I17" i="29"/>
  <c r="U57" i="29"/>
  <c r="U10" i="29"/>
  <c r="T56" i="29"/>
  <c r="T26" i="29"/>
  <c r="T80" i="29" s="1"/>
  <c r="S22" i="29"/>
  <c r="Q28" i="29"/>
  <c r="W17" i="29"/>
  <c r="O9" i="29"/>
  <c r="S20" i="29"/>
  <c r="K47" i="29"/>
  <c r="N17" i="29"/>
  <c r="W45" i="29"/>
  <c r="M56" i="29"/>
  <c r="M83" i="29" s="1"/>
  <c r="K9" i="29"/>
  <c r="K63" i="29" s="1"/>
  <c r="H51" i="29"/>
  <c r="G39" i="29"/>
  <c r="R22" i="29"/>
  <c r="K57" i="29"/>
  <c r="N54" i="29"/>
  <c r="N36" i="29"/>
  <c r="J37" i="29"/>
  <c r="M49" i="29"/>
  <c r="V49" i="29"/>
  <c r="M21" i="29"/>
  <c r="Q13" i="29"/>
  <c r="M36" i="29"/>
  <c r="N49" i="29"/>
  <c r="P19" i="29"/>
  <c r="O40" i="29"/>
  <c r="P39" i="29"/>
  <c r="P66" i="29" s="1"/>
  <c r="O56" i="29"/>
  <c r="P21" i="29"/>
  <c r="M42" i="29"/>
  <c r="X51" i="29"/>
  <c r="Q45" i="29"/>
  <c r="K41" i="29"/>
  <c r="K68" i="29" s="1"/>
  <c r="P40" i="29"/>
  <c r="P67" i="29" s="1"/>
  <c r="L10" i="29"/>
  <c r="T19" i="29"/>
  <c r="P29" i="29"/>
  <c r="L54" i="29"/>
  <c r="G49" i="29"/>
  <c r="L23" i="29"/>
  <c r="T37" i="29"/>
  <c r="K22" i="29"/>
  <c r="K76" i="29" s="1"/>
  <c r="M48" i="29"/>
  <c r="L51" i="29"/>
  <c r="H54" i="29"/>
  <c r="Q46" i="29"/>
  <c r="M37" i="29"/>
  <c r="N37" i="29"/>
  <c r="T21" i="29"/>
  <c r="T75" i="29" s="1"/>
  <c r="T16" i="29"/>
  <c r="K23" i="29"/>
  <c r="K77" i="29" s="1"/>
  <c r="X37" i="29"/>
  <c r="Q22" i="29"/>
  <c r="J49" i="29"/>
  <c r="J19" i="29"/>
  <c r="W37" i="29"/>
  <c r="X13" i="29"/>
  <c r="R26" i="29"/>
  <c r="X45" i="29"/>
  <c r="G30" i="29"/>
  <c r="V50" i="29"/>
  <c r="S44" i="29"/>
  <c r="G41" i="29"/>
  <c r="R17" i="29"/>
  <c r="R71" i="29" s="1"/>
  <c r="W38" i="29"/>
  <c r="U47" i="29"/>
  <c r="P36" i="29"/>
  <c r="J26" i="29"/>
  <c r="M41" i="29"/>
  <c r="W24" i="29"/>
  <c r="N26" i="29"/>
  <c r="H41" i="29"/>
  <c r="T54" i="29"/>
  <c r="N24" i="29"/>
  <c r="P42" i="29"/>
  <c r="O55" i="29"/>
  <c r="V52" i="29"/>
  <c r="I41" i="29"/>
  <c r="U22" i="29"/>
  <c r="P37" i="29"/>
  <c r="N51" i="29"/>
  <c r="O17" i="29"/>
  <c r="N11" i="29"/>
  <c r="V15" i="29"/>
  <c r="V40" i="29"/>
  <c r="U14" i="29"/>
  <c r="U38" i="29"/>
  <c r="W48" i="29"/>
  <c r="X42" i="29"/>
  <c r="X30" i="29"/>
  <c r="X84" i="29" s="1"/>
  <c r="H45" i="29"/>
  <c r="J48" i="29"/>
  <c r="Q48" i="29"/>
  <c r="I50" i="29"/>
  <c r="H17" i="29"/>
  <c r="L52" i="29"/>
  <c r="I57" i="29"/>
  <c r="S40" i="29"/>
  <c r="U41" i="29"/>
  <c r="R53" i="29"/>
  <c r="T40" i="29"/>
  <c r="P50" i="29"/>
  <c r="I19" i="29"/>
  <c r="I73" i="29" s="1"/>
  <c r="P24" i="29"/>
  <c r="X56" i="29"/>
  <c r="X83" i="29" s="1"/>
  <c r="P17" i="29"/>
  <c r="M76" i="29"/>
  <c r="D42" i="10"/>
  <c r="E42" i="10" s="1"/>
  <c r="D37" i="10"/>
  <c r="E32" i="10"/>
  <c r="Y102" i="8"/>
  <c r="AB72" i="8"/>
  <c r="S36" i="8"/>
  <c r="AG84" i="8"/>
  <c r="AC108" i="8"/>
  <c r="E24" i="8"/>
  <c r="E42" i="8"/>
  <c r="AA90" i="8"/>
  <c r="Q36" i="8"/>
  <c r="Q48" i="8"/>
  <c r="M114" i="8"/>
  <c r="U66" i="8"/>
  <c r="J78" i="8"/>
  <c r="AD42" i="8"/>
  <c r="X18" i="8"/>
  <c r="AD96" i="8"/>
  <c r="Z108" i="8"/>
  <c r="S24" i="8"/>
  <c r="AG114" i="8"/>
  <c r="I72" i="8"/>
  <c r="T36" i="8"/>
  <c r="Y42" i="8"/>
  <c r="W108" i="8"/>
  <c r="I114" i="8"/>
  <c r="H84" i="8"/>
  <c r="M78" i="8"/>
  <c r="K42" i="8"/>
  <c r="H12" i="8"/>
  <c r="R60" i="8"/>
  <c r="Q72" i="8"/>
  <c r="V24" i="8"/>
  <c r="Y96" i="8"/>
  <c r="L48" i="8"/>
  <c r="R24" i="8"/>
  <c r="AC12" i="8"/>
  <c r="F66" i="8"/>
  <c r="K66" i="8"/>
  <c r="O96" i="8"/>
  <c r="L60" i="8"/>
  <c r="AB90" i="8"/>
  <c r="AE78" i="8"/>
  <c r="AE18" i="8"/>
  <c r="K114" i="8"/>
  <c r="Q90" i="8"/>
  <c r="G66" i="8"/>
  <c r="V36" i="8"/>
  <c r="X90" i="8"/>
  <c r="V96" i="8"/>
  <c r="N114" i="8"/>
  <c r="AB18" i="8"/>
  <c r="H90" i="8"/>
  <c r="Y90" i="8"/>
  <c r="F60" i="8"/>
  <c r="H114" i="8"/>
  <c r="Y12" i="8"/>
  <c r="Z102" i="8"/>
  <c r="H66" i="8"/>
  <c r="AC48" i="8"/>
  <c r="E66" i="8"/>
  <c r="AF78" i="8"/>
  <c r="AA24" i="8"/>
  <c r="P66" i="8"/>
  <c r="P96" i="8"/>
  <c r="H78" i="8"/>
  <c r="Q24" i="8"/>
  <c r="T12" i="8"/>
  <c r="Z12" i="8"/>
  <c r="Y18" i="8"/>
  <c r="O24" i="8"/>
  <c r="AG48" i="8"/>
  <c r="AE36" i="8"/>
  <c r="I48" i="8"/>
  <c r="O48" i="8"/>
  <c r="AG42" i="8"/>
  <c r="AA114" i="8"/>
  <c r="Q96" i="8"/>
  <c r="L72" i="8"/>
  <c r="AG66" i="8"/>
  <c r="E36" i="8"/>
  <c r="Z78" i="8"/>
  <c r="P84" i="8"/>
  <c r="J36" i="8"/>
  <c r="V72" i="8"/>
  <c r="V12" i="8"/>
  <c r="AG96" i="8"/>
  <c r="R78" i="8"/>
  <c r="O36" i="8"/>
  <c r="S102" i="8"/>
  <c r="R108" i="8"/>
  <c r="Q60" i="8"/>
  <c r="AC78" i="8"/>
  <c r="L12" i="8"/>
  <c r="H36" i="8"/>
  <c r="AF102" i="8"/>
  <c r="AA66" i="8"/>
  <c r="X66" i="8"/>
  <c r="W12" i="8"/>
  <c r="O60" i="8"/>
  <c r="G60" i="8"/>
  <c r="P36" i="8"/>
  <c r="M108" i="8"/>
  <c r="O90" i="8"/>
  <c r="T84" i="8"/>
  <c r="Y108" i="8"/>
  <c r="K36" i="8"/>
  <c r="W42" i="8"/>
  <c r="U78" i="8"/>
  <c r="L24" i="8"/>
  <c r="T42" i="8"/>
  <c r="E60" i="8"/>
  <c r="E48" i="8"/>
  <c r="I84" i="8"/>
  <c r="AG12" i="8"/>
  <c r="AB10" i="25"/>
  <c r="AC10" i="25"/>
  <c r="I10" i="25"/>
  <c r="S10" i="25"/>
  <c r="T10" i="25"/>
  <c r="AD10" i="25"/>
  <c r="Y10" i="25"/>
  <c r="E10" i="25"/>
  <c r="AG90" i="8"/>
  <c r="M12" i="8"/>
  <c r="E90" i="8"/>
  <c r="AA18" i="8"/>
  <c r="AG78" i="8"/>
  <c r="P24" i="8"/>
  <c r="M36" i="8"/>
  <c r="V66" i="8"/>
  <c r="O42" i="8"/>
  <c r="AC60" i="8"/>
  <c r="L78" i="8"/>
  <c r="AF24" i="8"/>
  <c r="Z114" i="8"/>
  <c r="V102" i="8"/>
  <c r="AF48" i="8"/>
  <c r="AC36" i="8"/>
  <c r="X24" i="8"/>
  <c r="I60" i="8"/>
  <c r="AG24" i="8"/>
  <c r="U108" i="8"/>
  <c r="K12" i="8"/>
  <c r="Y36" i="8"/>
  <c r="AB84" i="8"/>
  <c r="AD24" i="8"/>
  <c r="H108" i="8"/>
  <c r="J114" i="8"/>
  <c r="O78" i="8"/>
  <c r="AF90" i="8"/>
  <c r="R114" i="8"/>
  <c r="AF36" i="8"/>
  <c r="G102" i="8"/>
  <c r="H72" i="8"/>
  <c r="Q114" i="8"/>
  <c r="W66" i="8"/>
  <c r="X42" i="8"/>
  <c r="AE114" i="8"/>
  <c r="Y60" i="8"/>
  <c r="T18" i="8"/>
  <c r="M102" i="8"/>
  <c r="Z72" i="8"/>
  <c r="G48" i="8"/>
  <c r="K108" i="8"/>
  <c r="AB60" i="8"/>
  <c r="S48" i="8"/>
  <c r="K24" i="8"/>
  <c r="R72" i="8"/>
  <c r="F42" i="8"/>
  <c r="Y17" i="25"/>
  <c r="AB17" i="25"/>
  <c r="J17" i="25"/>
  <c r="H17" i="25"/>
  <c r="T17" i="25"/>
  <c r="AC17" i="25"/>
  <c r="I17" i="25"/>
  <c r="X17" i="25"/>
  <c r="W17" i="25"/>
  <c r="AD17" i="25"/>
  <c r="I108" i="8"/>
  <c r="AC24" i="8"/>
  <c r="F102" i="8"/>
  <c r="T78" i="8"/>
  <c r="X102" i="8"/>
  <c r="AA84" i="8"/>
  <c r="S108" i="8"/>
  <c r="Y48" i="8"/>
  <c r="J72" i="8"/>
  <c r="F78" i="8"/>
  <c r="W96" i="8"/>
  <c r="V18" i="8"/>
  <c r="I96" i="8"/>
  <c r="W102" i="8"/>
  <c r="AD78" i="8"/>
  <c r="G108" i="8"/>
  <c r="Z42" i="8"/>
  <c r="F114" i="8"/>
  <c r="AB42" i="8"/>
  <c r="E102" i="8"/>
  <c r="N78" i="8"/>
  <c r="F48" i="8"/>
  <c r="W90" i="8"/>
  <c r="H18" i="8"/>
  <c r="O84" i="8"/>
  <c r="Y14" i="25"/>
  <c r="I14" i="25"/>
  <c r="AD14" i="25"/>
  <c r="T14" i="25"/>
  <c r="X14" i="25"/>
  <c r="M14" i="25"/>
  <c r="F14" i="25"/>
  <c r="R14" i="25"/>
  <c r="Q14" i="25"/>
  <c r="E14" i="25"/>
  <c r="S14" i="25"/>
  <c r="J14" i="25"/>
  <c r="K14" i="25"/>
  <c r="L14" i="25"/>
  <c r="Z14" i="25"/>
  <c r="H14" i="25"/>
  <c r="G14" i="25"/>
  <c r="AA19" i="25"/>
  <c r="AD19" i="25"/>
  <c r="T19" i="25"/>
  <c r="K19" i="25"/>
  <c r="J19" i="25"/>
  <c r="M19" i="25"/>
  <c r="E19" i="25"/>
  <c r="X19" i="25"/>
  <c r="AB19" i="25"/>
  <c r="Z19" i="25"/>
  <c r="Y19" i="25"/>
  <c r="E12" i="8"/>
  <c r="E25" i="25"/>
  <c r="Q25" i="25"/>
  <c r="L25" i="25"/>
  <c r="R25" i="25"/>
  <c r="Y25" i="25"/>
  <c r="E28" i="25"/>
  <c r="P28" i="25"/>
  <c r="AB28" i="25"/>
  <c r="N28" i="25"/>
  <c r="G28" i="25"/>
  <c r="AD28" i="25"/>
  <c r="F28" i="25"/>
  <c r="AF60" i="8"/>
  <c r="N48" i="8"/>
  <c r="F84" i="8"/>
  <c r="AC18" i="8"/>
  <c r="O108" i="8"/>
  <c r="U24" i="8"/>
  <c r="V60" i="8"/>
  <c r="I78" i="8"/>
  <c r="R48" i="8"/>
  <c r="N66" i="8"/>
  <c r="V108" i="8"/>
  <c r="U84" i="8"/>
  <c r="AA72" i="8"/>
  <c r="P102" i="8"/>
  <c r="O114" i="8"/>
  <c r="Q18" i="8"/>
  <c r="T90" i="8"/>
  <c r="V84" i="8"/>
  <c r="S66" i="8"/>
  <c r="N24" i="8"/>
  <c r="AD84" i="8"/>
  <c r="AC42" i="8"/>
  <c r="J42" i="8"/>
  <c r="AG60" i="8"/>
  <c r="Z18" i="8"/>
  <c r="AD12" i="8"/>
  <c r="G72" i="8"/>
  <c r="M60" i="8"/>
  <c r="T72" i="8"/>
  <c r="V90" i="8"/>
  <c r="U90" i="8"/>
  <c r="AD18" i="8"/>
  <c r="AB7" i="25"/>
  <c r="E7" i="25"/>
  <c r="AA7" i="25"/>
  <c r="N7" i="25"/>
  <c r="P7" i="25"/>
  <c r="J7" i="25"/>
  <c r="T7" i="25"/>
  <c r="I7" i="25"/>
  <c r="L7" i="25"/>
  <c r="Y7" i="25"/>
  <c r="AD7" i="25"/>
  <c r="Z7" i="25"/>
  <c r="U7" i="25"/>
  <c r="S7" i="25"/>
  <c r="X7" i="25"/>
  <c r="H7" i="25"/>
  <c r="M7" i="25"/>
  <c r="V7" i="25"/>
  <c r="W7" i="25"/>
  <c r="AC7" i="25"/>
  <c r="P48" i="8"/>
  <c r="AG36" i="8"/>
  <c r="X60" i="8"/>
  <c r="K18" i="8"/>
  <c r="AF42" i="8"/>
  <c r="V78" i="8"/>
  <c r="P60" i="8"/>
  <c r="T24" i="8"/>
  <c r="Z96" i="8"/>
  <c r="G24" i="8"/>
  <c r="AB96" i="8"/>
  <c r="AB108" i="8"/>
  <c r="F96" i="8"/>
  <c r="AF108" i="8"/>
  <c r="U72" i="8"/>
  <c r="I26" i="25"/>
  <c r="Y26" i="25"/>
  <c r="T26" i="25"/>
  <c r="AB26" i="25"/>
  <c r="AC26" i="25"/>
  <c r="H26" i="25"/>
  <c r="Z26" i="25"/>
  <c r="J26" i="25"/>
  <c r="L26" i="25"/>
  <c r="X26" i="25"/>
  <c r="M26" i="25"/>
  <c r="E26" i="25"/>
  <c r="U42" i="8"/>
  <c r="K90" i="8"/>
  <c r="AA12" i="8"/>
  <c r="AG18" i="8"/>
  <c r="V48" i="8"/>
  <c r="W24" i="8"/>
  <c r="S114" i="8"/>
  <c r="AC102" i="8"/>
  <c r="P72" i="8"/>
  <c r="W72" i="8"/>
  <c r="AB12" i="8"/>
  <c r="L108" i="8"/>
  <c r="S12" i="8"/>
  <c r="Q78" i="8"/>
  <c r="AD60" i="8"/>
  <c r="X78" i="8"/>
  <c r="F108" i="8"/>
  <c r="X108" i="8"/>
  <c r="Z90" i="8"/>
  <c r="R12" i="8"/>
  <c r="R96" i="8"/>
  <c r="X84" i="8"/>
  <c r="AF72" i="8"/>
  <c r="Z20" i="25"/>
  <c r="M20" i="25"/>
  <c r="AC20" i="25"/>
  <c r="S20" i="25"/>
  <c r="T20" i="25"/>
  <c r="AB20" i="25"/>
  <c r="Y20" i="25"/>
  <c r="H20" i="25"/>
  <c r="AD20" i="25"/>
  <c r="K20" i="25"/>
  <c r="J20" i="25"/>
  <c r="I20" i="25"/>
  <c r="AF18" i="8"/>
  <c r="R18" i="8"/>
  <c r="I90" i="8"/>
  <c r="AG102" i="8"/>
  <c r="I12" i="8"/>
  <c r="K72" i="8"/>
  <c r="Y78" i="8"/>
  <c r="K48" i="8"/>
  <c r="U12" i="8"/>
  <c r="L15" i="25"/>
  <c r="V15" i="25"/>
  <c r="T15" i="25"/>
  <c r="AC15" i="25"/>
  <c r="Y15" i="25"/>
  <c r="X15" i="25"/>
  <c r="J15" i="25"/>
  <c r="S15" i="25"/>
  <c r="AD15" i="25"/>
  <c r="I15" i="25"/>
  <c r="AB15" i="25"/>
  <c r="Z15" i="25"/>
  <c r="AA36" i="8"/>
  <c r="W48" i="8"/>
  <c r="U96" i="8"/>
  <c r="AB102" i="8"/>
  <c r="Q66" i="8"/>
  <c r="I36" i="8"/>
  <c r="E84" i="8"/>
  <c r="R102" i="8"/>
  <c r="J102" i="8"/>
  <c r="P18" i="8"/>
  <c r="J8" i="25"/>
  <c r="AC8" i="25"/>
  <c r="AB8" i="25"/>
  <c r="X8" i="25"/>
  <c r="H8" i="25"/>
  <c r="L8" i="25"/>
  <c r="M8" i="25"/>
  <c r="Y8" i="25"/>
  <c r="O8" i="25"/>
  <c r="I8" i="25"/>
  <c r="T8" i="25"/>
  <c r="N8" i="25"/>
  <c r="I24" i="8"/>
  <c r="AE72" i="8"/>
  <c r="AD102" i="8"/>
  <c r="G96" i="8"/>
  <c r="S60" i="8"/>
  <c r="S96" i="8"/>
  <c r="T48" i="8"/>
  <c r="AD66" i="8"/>
  <c r="P42" i="8"/>
  <c r="AD108" i="8"/>
  <c r="AB23" i="25"/>
  <c r="R23" i="25"/>
  <c r="AA23" i="25"/>
  <c r="AD23" i="25"/>
  <c r="Z23" i="25"/>
  <c r="H23" i="25"/>
  <c r="AC23" i="25"/>
  <c r="Y23" i="25"/>
  <c r="I23" i="25"/>
  <c r="V23" i="25"/>
  <c r="J23" i="25"/>
  <c r="X23" i="25"/>
  <c r="S23" i="25"/>
  <c r="E23" i="25"/>
  <c r="Q23" i="25"/>
  <c r="K23" i="25"/>
  <c r="L23" i="25"/>
  <c r="M23" i="25"/>
  <c r="W23" i="25"/>
  <c r="T23" i="25"/>
  <c r="U23" i="25"/>
  <c r="AB48" i="8"/>
  <c r="S72" i="8"/>
  <c r="AC72" i="8"/>
  <c r="W78" i="8"/>
  <c r="N102" i="8"/>
  <c r="G84" i="8"/>
  <c r="S18" i="8"/>
  <c r="L42" i="8"/>
  <c r="N72" i="8"/>
  <c r="T60" i="8"/>
  <c r="AE84" i="8"/>
  <c r="I102" i="8"/>
  <c r="K102" i="8"/>
  <c r="AB36" i="8"/>
  <c r="R36" i="8"/>
  <c r="AA96" i="8"/>
  <c r="R42" i="8"/>
  <c r="M66" i="8"/>
  <c r="AF84" i="8"/>
  <c r="X12" i="8"/>
  <c r="AD114" i="8"/>
  <c r="AE96" i="8"/>
  <c r="L102" i="8"/>
  <c r="N90" i="8"/>
  <c r="AE42" i="8"/>
  <c r="N84" i="8"/>
  <c r="U36" i="8"/>
  <c r="X48" i="8"/>
  <c r="N108" i="8"/>
  <c r="R27" i="25"/>
  <c r="J27" i="25"/>
  <c r="F27" i="25"/>
  <c r="H27" i="25"/>
  <c r="Z27" i="25"/>
  <c r="AC27" i="25"/>
  <c r="E27" i="25"/>
  <c r="T27" i="25"/>
  <c r="X27" i="25"/>
  <c r="I27" i="25"/>
  <c r="Q27" i="25"/>
  <c r="Y27" i="25"/>
  <c r="K27" i="25"/>
  <c r="M72" i="8"/>
  <c r="AB21" i="25"/>
  <c r="I21" i="25"/>
  <c r="J21" i="25"/>
  <c r="Y21" i="25"/>
  <c r="X21" i="25"/>
  <c r="E21" i="25"/>
  <c r="S21" i="25"/>
  <c r="AD21" i="25"/>
  <c r="Q21" i="25"/>
  <c r="T21" i="25"/>
  <c r="R21" i="25"/>
  <c r="L21" i="25"/>
  <c r="Z21" i="25"/>
  <c r="K21" i="25"/>
  <c r="AC21" i="25"/>
  <c r="M21" i="25"/>
  <c r="AC66" i="8"/>
  <c r="E18" i="8"/>
  <c r="AB24" i="8"/>
  <c r="AF96" i="8"/>
  <c r="P114" i="8"/>
  <c r="G78" i="8"/>
  <c r="P78" i="8"/>
  <c r="S42" i="8"/>
  <c r="AD48" i="8"/>
  <c r="M18" i="8"/>
  <c r="M84" i="8"/>
  <c r="Q42" i="8"/>
  <c r="U48" i="8"/>
  <c r="M90" i="8"/>
  <c r="X114" i="8"/>
  <c r="AA102" i="8"/>
  <c r="F72" i="8"/>
  <c r="Y72" i="8"/>
  <c r="E78" i="8"/>
  <c r="I42" i="8"/>
  <c r="N42" i="8"/>
  <c r="F24" i="8"/>
  <c r="E12" i="25"/>
  <c r="AA12" i="25"/>
  <c r="F12" i="25"/>
  <c r="L12" i="25"/>
  <c r="X12" i="25"/>
  <c r="J12" i="25"/>
  <c r="R12" i="25"/>
  <c r="Z12" i="25"/>
  <c r="I12" i="25"/>
  <c r="H12" i="25"/>
  <c r="Q12" i="25"/>
  <c r="Y12" i="25"/>
  <c r="T12" i="25"/>
  <c r="AC12" i="25"/>
  <c r="K12" i="25"/>
  <c r="AD12" i="25"/>
  <c r="S12" i="25"/>
  <c r="AB12" i="25"/>
  <c r="M12" i="25"/>
  <c r="G36" i="8"/>
  <c r="L18" i="25"/>
  <c r="O18" i="25"/>
  <c r="AD18" i="25"/>
  <c r="I18" i="25"/>
  <c r="H18" i="25"/>
  <c r="AB18" i="25"/>
  <c r="T18" i="25"/>
  <c r="R18" i="25"/>
  <c r="X18" i="25"/>
  <c r="S18" i="25"/>
  <c r="V18" i="25"/>
  <c r="Z18" i="25"/>
  <c r="J18" i="25"/>
  <c r="AA18" i="25"/>
  <c r="M18" i="25"/>
  <c r="AC18" i="25"/>
  <c r="F18" i="25"/>
  <c r="Y18" i="25"/>
  <c r="Q18" i="25"/>
  <c r="E18" i="25"/>
  <c r="K18" i="25"/>
  <c r="N18" i="25"/>
  <c r="P18" i="25"/>
  <c r="P83" i="29" l="1"/>
  <c r="X69" i="29"/>
  <c r="X67" i="29"/>
  <c r="P73" i="29"/>
  <c r="O80" i="29"/>
  <c r="I76" i="29"/>
  <c r="I69" i="29"/>
  <c r="M75" i="29"/>
  <c r="Q84" i="29"/>
  <c r="Q75" i="29"/>
  <c r="O63" i="29"/>
  <c r="L66" i="29"/>
  <c r="V67" i="29"/>
  <c r="I71" i="29"/>
  <c r="J80" i="29"/>
  <c r="M82" i="29"/>
  <c r="V84" i="29"/>
  <c r="S76" i="29"/>
  <c r="U79" i="29"/>
  <c r="N70" i="29"/>
  <c r="G65" i="29"/>
  <c r="O71" i="29"/>
  <c r="N66" i="29"/>
  <c r="I65" i="29"/>
  <c r="J78" i="29"/>
  <c r="N65" i="29"/>
  <c r="V82" i="29"/>
  <c r="P81" i="29"/>
  <c r="G69" i="29"/>
  <c r="O82" i="29"/>
  <c r="H75" i="29"/>
  <c r="L84" i="29"/>
  <c r="W81" i="29"/>
  <c r="Q74" i="29"/>
  <c r="P79" i="29"/>
  <c r="T72" i="29"/>
  <c r="U63" i="29"/>
  <c r="K74" i="29"/>
  <c r="S81" i="29"/>
  <c r="H66" i="29"/>
  <c r="W78" i="29"/>
  <c r="Q73" i="29"/>
  <c r="L81" i="29"/>
  <c r="S74" i="29"/>
  <c r="N82" i="29"/>
  <c r="H77" i="29"/>
  <c r="V80" i="29"/>
  <c r="S72" i="29"/>
  <c r="R80" i="29"/>
  <c r="N74" i="29"/>
  <c r="N76" i="29"/>
  <c r="X77" i="29"/>
  <c r="P84" i="29"/>
  <c r="Q63" i="29"/>
  <c r="L83" i="29"/>
  <c r="V78" i="29"/>
  <c r="J84" i="29"/>
  <c r="L77" i="29"/>
  <c r="S82" i="29"/>
  <c r="S69" i="29"/>
  <c r="W68" i="29"/>
  <c r="G81" i="29"/>
  <c r="J79" i="29"/>
  <c r="U76" i="29"/>
  <c r="J73" i="29"/>
  <c r="X80" i="29"/>
  <c r="V74" i="29"/>
  <c r="K83" i="29"/>
  <c r="S63" i="29"/>
  <c r="M81" i="29"/>
  <c r="U68" i="29"/>
  <c r="J76" i="29"/>
  <c r="M69" i="29"/>
  <c r="Q67" i="29"/>
  <c r="R76" i="29"/>
  <c r="U84" i="29"/>
  <c r="L75" i="29"/>
  <c r="I75" i="29"/>
  <c r="O83" i="29"/>
  <c r="H83" i="29"/>
  <c r="H63" i="29"/>
  <c r="H65" i="29"/>
  <c r="G82" i="29"/>
  <c r="T76" i="29"/>
  <c r="H64" i="29"/>
  <c r="G74" i="29"/>
  <c r="W74" i="29"/>
  <c r="R64" i="29"/>
  <c r="O81" i="29"/>
  <c r="X73" i="29"/>
  <c r="L63" i="29"/>
  <c r="J75" i="29"/>
  <c r="Q70" i="29"/>
  <c r="J77" i="29"/>
  <c r="M79" i="29"/>
  <c r="V73" i="29"/>
  <c r="L64" i="29"/>
  <c r="G80" i="29"/>
  <c r="H68" i="29"/>
  <c r="N64" i="29"/>
  <c r="N81" i="29"/>
  <c r="N71" i="29"/>
  <c r="N73" i="29"/>
  <c r="L68" i="29"/>
  <c r="Q81" i="29"/>
  <c r="W70" i="29"/>
  <c r="T78" i="29"/>
  <c r="H79" i="29"/>
  <c r="X68" i="29"/>
  <c r="M74" i="29"/>
  <c r="V72" i="29"/>
  <c r="V71" i="29"/>
  <c r="M67" i="29"/>
  <c r="W77" i="29"/>
  <c r="S80" i="29"/>
  <c r="H84" i="29"/>
  <c r="H70" i="29"/>
  <c r="V79" i="29"/>
  <c r="W71" i="29"/>
  <c r="O78" i="29"/>
  <c r="H71" i="29"/>
  <c r="K84" i="29"/>
  <c r="G83" i="29"/>
  <c r="G79" i="29"/>
  <c r="Q83" i="29"/>
  <c r="V69" i="29"/>
  <c r="H73" i="29"/>
  <c r="X82" i="29"/>
  <c r="P75" i="29"/>
  <c r="U81" i="29"/>
  <c r="N68" i="29"/>
  <c r="S73" i="29"/>
  <c r="P78" i="29"/>
  <c r="S70" i="29"/>
  <c r="G64" i="29"/>
  <c r="N80" i="29"/>
  <c r="Q65" i="29"/>
  <c r="T71" i="29"/>
  <c r="P77" i="29"/>
  <c r="M80" i="29"/>
  <c r="K73" i="29"/>
  <c r="U77" i="29"/>
  <c r="V76" i="29"/>
  <c r="N69" i="29"/>
  <c r="R75" i="29"/>
  <c r="J70" i="29"/>
  <c r="J72" i="29"/>
  <c r="G63" i="29"/>
  <c r="I66" i="29"/>
  <c r="I77" i="29"/>
  <c r="U82" i="29"/>
  <c r="W76" i="29"/>
  <c r="U73" i="29"/>
  <c r="S64" i="29"/>
  <c r="T84" i="29"/>
  <c r="S84" i="29"/>
  <c r="M65" i="29"/>
  <c r="J67" i="29"/>
  <c r="R68" i="29"/>
  <c r="J81" i="29"/>
  <c r="X71" i="29"/>
  <c r="M78" i="29"/>
  <c r="R81" i="29"/>
  <c r="N72" i="29"/>
  <c r="G75" i="29"/>
  <c r="X79" i="29"/>
  <c r="O74" i="29"/>
  <c r="O84" i="29"/>
  <c r="I80" i="29"/>
  <c r="V64" i="29"/>
  <c r="Q76" i="29"/>
  <c r="T73" i="29"/>
  <c r="V77" i="29"/>
  <c r="K72" i="29"/>
  <c r="G78" i="29"/>
  <c r="H76" i="29"/>
  <c r="J83" i="29"/>
  <c r="J68" i="29"/>
  <c r="L74" i="29"/>
  <c r="V66" i="29"/>
  <c r="R66" i="29"/>
  <c r="G73" i="29"/>
  <c r="N77" i="29"/>
  <c r="U70" i="29"/>
  <c r="M63" i="29"/>
  <c r="N78" i="29"/>
  <c r="T70" i="29"/>
  <c r="I67" i="29"/>
  <c r="P64" i="29"/>
  <c r="U71" i="29"/>
  <c r="X75" i="29"/>
  <c r="L72" i="29"/>
  <c r="Q80" i="29"/>
  <c r="R79" i="29"/>
  <c r="M68" i="29"/>
  <c r="G76" i="29"/>
  <c r="X81" i="29"/>
  <c r="T82" i="29"/>
  <c r="L79" i="29"/>
  <c r="Q78" i="29"/>
  <c r="V83" i="29"/>
  <c r="T81" i="29"/>
  <c r="U65" i="29"/>
  <c r="U74" i="29"/>
  <c r="T69" i="29"/>
  <c r="M77" i="29"/>
  <c r="U83" i="29"/>
  <c r="K78" i="29"/>
  <c r="I78" i="29"/>
  <c r="M84" i="29"/>
  <c r="T64" i="29"/>
  <c r="P82" i="29"/>
  <c r="I84" i="29"/>
  <c r="K65" i="29"/>
  <c r="S83" i="29"/>
  <c r="Q79" i="29"/>
  <c r="M70" i="29"/>
  <c r="Q72" i="29"/>
  <c r="M64" i="29"/>
  <c r="T83" i="29"/>
  <c r="X78" i="29"/>
  <c r="X74" i="29"/>
  <c r="G67" i="29"/>
  <c r="Q82" i="29"/>
  <c r="W67" i="29"/>
  <c r="K80" i="29"/>
  <c r="K67" i="29"/>
  <c r="E37" i="10"/>
  <c r="D47" i="10"/>
  <c r="H5" i="8" a="1"/>
  <c r="H5" i="8" s="1"/>
  <c r="Q5" i="8" a="1"/>
  <c r="Q5" i="8" s="1"/>
  <c r="AE5" i="8" a="1"/>
  <c r="AE5" i="8" s="1"/>
  <c r="H19" i="25"/>
  <c r="O5" i="8" a="1"/>
  <c r="O5" i="8" s="1"/>
  <c r="L5" i="8" a="1"/>
  <c r="L5" i="8" s="1"/>
  <c r="U5" i="8" a="1"/>
  <c r="U5" i="8" s="1"/>
  <c r="F5" i="8" a="1"/>
  <c r="F5" i="8" s="1"/>
  <c r="F8" i="25" s="1"/>
  <c r="N5" i="8" a="1"/>
  <c r="N5" i="8" s="1"/>
  <c r="AG5" i="8" a="1"/>
  <c r="AG5" i="8" s="1"/>
  <c r="P5" i="8" a="1"/>
  <c r="P5" i="8" s="1"/>
  <c r="R5" i="8" a="1"/>
  <c r="R5" i="8" s="1"/>
  <c r="AD5" i="8" a="1"/>
  <c r="AD5" i="8" s="1"/>
  <c r="E5" i="8" a="1"/>
  <c r="E5" i="8" s="1"/>
  <c r="W5" i="8" a="1"/>
  <c r="W5" i="8" s="1"/>
  <c r="AC5" i="8" a="1"/>
  <c r="AC5" i="8" s="1"/>
  <c r="I5" i="8" a="1"/>
  <c r="I5" i="8" s="1"/>
  <c r="J5" i="8" a="1"/>
  <c r="J5" i="8" s="1"/>
  <c r="G5" i="8" a="1"/>
  <c r="G5" i="8" s="1"/>
  <c r="T5" i="8" a="1"/>
  <c r="T5" i="8" s="1"/>
  <c r="AB5" i="8" a="1"/>
  <c r="AB5" i="8" s="1"/>
  <c r="Y5" i="8" a="1"/>
  <c r="Y5" i="8" s="1"/>
  <c r="S5" i="8" a="1"/>
  <c r="S5" i="8" s="1"/>
  <c r="V5" i="8" a="1"/>
  <c r="V5" i="8" s="1"/>
  <c r="T16" i="25" s="1"/>
  <c r="M5" i="8" a="1"/>
  <c r="M5" i="8" s="1"/>
  <c r="M16" i="25" s="1"/>
  <c r="AF5" i="8" a="1"/>
  <c r="AF5" i="8" s="1"/>
  <c r="Z5" i="8" a="1"/>
  <c r="Z5" i="8" s="1"/>
  <c r="K5" i="8" a="1"/>
  <c r="K5" i="8" s="1"/>
  <c r="X5" i="8" a="1"/>
  <c r="X5" i="8" s="1"/>
  <c r="AA5" i="8" a="1"/>
  <c r="AA5" i="8" s="1"/>
  <c r="Y28" i="25" s="1"/>
  <c r="Y32" i="25" s="1"/>
  <c r="D52" i="10" l="1"/>
  <c r="E47" i="10"/>
  <c r="V16" i="25"/>
  <c r="V17" i="25"/>
  <c r="V12" i="25"/>
  <c r="V8" i="25"/>
  <c r="V21" i="25"/>
  <c r="W16" i="25"/>
  <c r="W18" i="25"/>
  <c r="W8" i="25"/>
  <c r="E20" i="25"/>
  <c r="E8" i="25"/>
  <c r="L16" i="25"/>
  <c r="L20" i="25"/>
  <c r="K16" i="25"/>
  <c r="K17" i="25"/>
  <c r="Z16" i="25"/>
  <c r="Z10" i="25"/>
  <c r="Z17" i="25"/>
  <c r="AB16" i="25"/>
  <c r="AB14" i="25"/>
  <c r="N16" i="25"/>
  <c r="N23" i="25"/>
  <c r="X16" i="25"/>
  <c r="X20" i="25"/>
  <c r="R16" i="25"/>
  <c r="R26" i="25"/>
  <c r="R20" i="25"/>
  <c r="R17" i="25"/>
  <c r="AD16" i="25"/>
  <c r="AD26" i="25"/>
  <c r="AD8" i="25"/>
  <c r="G11" i="25"/>
  <c r="D11" i="25" s="1"/>
  <c r="G16" i="25"/>
  <c r="G18" i="25"/>
  <c r="AC25" i="25"/>
  <c r="AC16" i="25"/>
  <c r="AC14" i="25"/>
  <c r="P16" i="25"/>
  <c r="P23" i="25"/>
  <c r="O25" i="25"/>
  <c r="O16" i="25"/>
  <c r="O23" i="25"/>
  <c r="O12" i="25"/>
  <c r="I16" i="25"/>
  <c r="I19" i="25"/>
  <c r="Q16" i="25"/>
  <c r="Q17" i="25"/>
  <c r="Q20" i="25"/>
  <c r="AA16" i="25"/>
  <c r="AA14" i="25"/>
  <c r="H16" i="25"/>
  <c r="H15" i="25"/>
  <c r="U16" i="25"/>
  <c r="U18" i="25"/>
  <c r="S16" i="25"/>
  <c r="S8" i="25"/>
  <c r="H10" i="25"/>
  <c r="H28" i="25"/>
  <c r="H21" i="25"/>
  <c r="H25" i="25"/>
  <c r="O27" i="25"/>
  <c r="AC28" i="25"/>
  <c r="O17" i="25"/>
  <c r="AC19" i="25"/>
  <c r="O20" i="25"/>
  <c r="O26" i="25"/>
  <c r="O28" i="25"/>
  <c r="O10" i="25"/>
  <c r="O7" i="25"/>
  <c r="O19" i="25"/>
  <c r="O15" i="25"/>
  <c r="O21" i="25"/>
  <c r="O14" i="25"/>
  <c r="X25" i="25"/>
  <c r="X28" i="25"/>
  <c r="X10" i="25"/>
  <c r="T25" i="25"/>
  <c r="T28" i="25"/>
  <c r="Z25" i="25"/>
  <c r="Z28" i="25"/>
  <c r="Z8" i="25"/>
  <c r="AB25" i="25"/>
  <c r="AB27" i="25"/>
  <c r="K7" i="25"/>
  <c r="K8" i="25"/>
  <c r="K28" i="25"/>
  <c r="K10" i="25"/>
  <c r="K26" i="25"/>
  <c r="K15" i="25"/>
  <c r="K25" i="25"/>
  <c r="R8" i="25"/>
  <c r="R19" i="25"/>
  <c r="R7" i="25"/>
  <c r="R10" i="25"/>
  <c r="R28" i="25"/>
  <c r="R15" i="25"/>
  <c r="G19" i="25"/>
  <c r="G25" i="25"/>
  <c r="G7" i="25"/>
  <c r="G15" i="25"/>
  <c r="G27" i="25"/>
  <c r="G21" i="25"/>
  <c r="G17" i="25"/>
  <c r="G26" i="25"/>
  <c r="G10" i="25"/>
  <c r="G23" i="25"/>
  <c r="G20" i="25"/>
  <c r="G12" i="25"/>
  <c r="G8" i="25"/>
  <c r="N20" i="25"/>
  <c r="N12" i="25"/>
  <c r="N15" i="25"/>
  <c r="N27" i="25"/>
  <c r="N17" i="25"/>
  <c r="N14" i="25"/>
  <c r="N26" i="25"/>
  <c r="N21" i="25"/>
  <c r="N10" i="25"/>
  <c r="N19" i="25"/>
  <c r="N25" i="25"/>
  <c r="V10" i="25"/>
  <c r="V26" i="25"/>
  <c r="V19" i="25"/>
  <c r="V20" i="25"/>
  <c r="V25" i="25"/>
  <c r="V28" i="25"/>
  <c r="V14" i="25"/>
  <c r="V27" i="25"/>
  <c r="J25" i="25"/>
  <c r="J10" i="25"/>
  <c r="J28" i="25"/>
  <c r="P17" i="25"/>
  <c r="P19" i="25"/>
  <c r="P20" i="25"/>
  <c r="P15" i="25"/>
  <c r="P25" i="25"/>
  <c r="P10" i="25"/>
  <c r="P8" i="25"/>
  <c r="P21" i="25"/>
  <c r="P12" i="25"/>
  <c r="P14" i="25"/>
  <c r="P27" i="25"/>
  <c r="P26" i="25"/>
  <c r="AD25" i="25"/>
  <c r="AD27" i="25"/>
  <c r="I28" i="25"/>
  <c r="I25" i="25"/>
  <c r="Q10" i="25"/>
  <c r="Q26" i="25"/>
  <c r="Q15" i="25"/>
  <c r="Q28" i="25"/>
  <c r="Q7" i="25"/>
  <c r="Q19" i="25"/>
  <c r="Q8" i="25"/>
  <c r="AA15" i="25"/>
  <c r="AA27" i="25"/>
  <c r="AA17" i="25"/>
  <c r="AA25" i="25"/>
  <c r="AA10" i="25"/>
  <c r="AA28" i="25"/>
  <c r="AA26" i="25"/>
  <c r="AA8" i="25"/>
  <c r="AA20" i="25"/>
  <c r="AA21" i="25"/>
  <c r="F17" i="25"/>
  <c r="F7" i="25"/>
  <c r="F26" i="25"/>
  <c r="F21" i="25"/>
  <c r="F10" i="25"/>
  <c r="F19" i="25"/>
  <c r="F25" i="25"/>
  <c r="F15" i="25"/>
  <c r="F23" i="25"/>
  <c r="F20" i="25"/>
  <c r="M28" i="25"/>
  <c r="M27" i="25"/>
  <c r="M15" i="25"/>
  <c r="M10" i="25"/>
  <c r="M17" i="25"/>
  <c r="M25" i="25"/>
  <c r="U10" i="25"/>
  <c r="U14" i="25"/>
  <c r="U26" i="25"/>
  <c r="U21" i="25"/>
  <c r="U20" i="25"/>
  <c r="U12" i="25"/>
  <c r="U8" i="25"/>
  <c r="U17" i="25"/>
  <c r="U15" i="25"/>
  <c r="U25" i="25"/>
  <c r="U19" i="25"/>
  <c r="U28" i="25"/>
  <c r="U27" i="25"/>
  <c r="S17" i="25"/>
  <c r="S25" i="25"/>
  <c r="S26" i="25"/>
  <c r="S28" i="25"/>
  <c r="S19" i="25"/>
  <c r="S27" i="25"/>
  <c r="W28" i="25"/>
  <c r="W19" i="25"/>
  <c r="W10" i="25"/>
  <c r="W26" i="25"/>
  <c r="W20" i="25"/>
  <c r="W14" i="25"/>
  <c r="W25" i="25"/>
  <c r="W12" i="25"/>
  <c r="W15" i="25"/>
  <c r="W27" i="25"/>
  <c r="W21" i="25"/>
  <c r="E17" i="25"/>
  <c r="E15" i="25"/>
  <c r="L27" i="25"/>
  <c r="L17" i="25"/>
  <c r="L19" i="25"/>
  <c r="L10" i="25"/>
  <c r="L28" i="25"/>
  <c r="D57" i="10" l="1"/>
  <c r="E52" i="10"/>
  <c r="D17" i="25"/>
  <c r="D16" i="25"/>
  <c r="D18" i="25"/>
  <c r="AD32" i="25"/>
  <c r="J32" i="25"/>
  <c r="D23" i="25"/>
  <c r="H32" i="25"/>
  <c r="AC32" i="25"/>
  <c r="O32" i="25"/>
  <c r="AB32" i="25"/>
  <c r="P32" i="25"/>
  <c r="D20" i="25"/>
  <c r="M32" i="25"/>
  <c r="AA32" i="25"/>
  <c r="W32" i="25"/>
  <c r="D10" i="25"/>
  <c r="V32" i="25"/>
  <c r="Z32" i="25"/>
  <c r="D21" i="25"/>
  <c r="Q32" i="25"/>
  <c r="D26" i="25"/>
  <c r="F32" i="25"/>
  <c r="D7" i="25"/>
  <c r="N32" i="25"/>
  <c r="D8" i="25"/>
  <c r="D27" i="25"/>
  <c r="R32" i="25"/>
  <c r="T32" i="25"/>
  <c r="L32" i="25"/>
  <c r="D15" i="25"/>
  <c r="E32" i="25"/>
  <c r="D12" i="25"/>
  <c r="K32" i="25"/>
  <c r="X32" i="25"/>
  <c r="U32" i="25"/>
  <c r="D25" i="25"/>
  <c r="I32" i="25"/>
  <c r="D14" i="25"/>
  <c r="G32" i="25"/>
  <c r="S32" i="25"/>
  <c r="D19" i="25"/>
  <c r="D28" i="25"/>
  <c r="D62" i="10" l="1"/>
  <c r="E57" i="10"/>
  <c r="E33" i="25"/>
  <c r="D32" i="25"/>
  <c r="Q33" i="25"/>
  <c r="J33" i="25"/>
  <c r="E62" i="10" l="1"/>
  <c r="D67" i="10"/>
  <c r="V200" i="3"/>
  <c r="AA237" i="3"/>
  <c r="Z280" i="3"/>
  <c r="AH206" i="3"/>
  <c r="J123" i="3"/>
  <c r="AD225" i="3"/>
  <c r="T216" i="3"/>
  <c r="X11" i="29" a="1"/>
  <c r="T243" i="3"/>
  <c r="M209" i="3"/>
  <c r="Z306" i="3"/>
  <c r="T302" i="3"/>
  <c r="AB292" i="3"/>
  <c r="I267" i="3"/>
  <c r="G260" i="3"/>
  <c r="L302" i="3"/>
  <c r="S307" i="3"/>
  <c r="AC253" i="3"/>
  <c r="AD199" i="3"/>
  <c r="U286" i="3"/>
  <c r="X12" i="29" a="1"/>
  <c r="AF303" i="3"/>
  <c r="M172" i="3"/>
  <c r="K231" i="3"/>
  <c r="L71" i="3"/>
  <c r="AB253" i="3"/>
  <c r="G185" i="3"/>
  <c r="AH92" i="3"/>
  <c r="AF302" i="3"/>
  <c r="Y247" i="3"/>
  <c r="U298" i="3"/>
  <c r="Y269" i="3"/>
  <c r="Q221" i="3"/>
  <c r="AA179" i="3"/>
  <c r="AA208" i="3"/>
  <c r="J235" i="3"/>
  <c r="K238" i="3"/>
  <c r="W30" i="29" a="1"/>
  <c r="Y297" i="3"/>
  <c r="AF281" i="3"/>
  <c r="L296" i="3"/>
  <c r="S268" i="3"/>
  <c r="AE218" i="3"/>
  <c r="P20" i="29" a="1"/>
  <c r="AI232" i="3"/>
  <c r="AA128" i="3"/>
  <c r="V38" i="29" a="1"/>
  <c r="G288" i="3"/>
  <c r="AE300" i="3"/>
  <c r="I195" i="3"/>
  <c r="W234" i="3"/>
  <c r="AE130" i="3"/>
  <c r="G307" i="3"/>
  <c r="J250" i="3"/>
  <c r="J306" i="3"/>
  <c r="R276" i="3"/>
  <c r="M279" i="3"/>
  <c r="T215" i="3"/>
  <c r="O18" i="29" a="1"/>
  <c r="K281" i="3"/>
  <c r="AH223" i="3"/>
  <c r="X296" i="3"/>
  <c r="AF224" i="3"/>
  <c r="J302" i="3"/>
  <c r="G259" i="3"/>
  <c r="K252" i="3"/>
  <c r="W237" i="3"/>
  <c r="J137" i="3"/>
  <c r="Y299" i="3"/>
  <c r="AD267" i="3"/>
  <c r="P44" i="29" a="1"/>
  <c r="W191" i="3"/>
  <c r="I216" i="3"/>
  <c r="N263" i="3"/>
  <c r="Y243" i="3"/>
  <c r="V14" i="29" a="1"/>
  <c r="P299" i="3"/>
  <c r="N201" i="3"/>
  <c r="AD289" i="3"/>
  <c r="I28" i="29" a="1"/>
  <c r="L218" i="3"/>
  <c r="R306" i="3"/>
  <c r="M232" i="3"/>
  <c r="V220" i="3"/>
  <c r="AI201" i="3"/>
  <c r="AE257" i="3"/>
  <c r="M287" i="3"/>
  <c r="W124" i="3"/>
  <c r="Q265" i="3"/>
  <c r="T12" i="29" a="1"/>
  <c r="P273" i="3"/>
  <c r="I282" i="3"/>
  <c r="AC228" i="3"/>
  <c r="AB241" i="3"/>
  <c r="Q172" i="3"/>
  <c r="X49" i="29" a="1"/>
  <c r="AG249" i="3"/>
  <c r="AG221" i="3"/>
  <c r="AE231" i="3"/>
  <c r="Q211" i="3"/>
  <c r="AA303" i="3"/>
  <c r="U13" i="29" a="1"/>
  <c r="AB176" i="3"/>
  <c r="K232" i="3"/>
  <c r="U250" i="3"/>
  <c r="AB307" i="3"/>
  <c r="L287" i="3"/>
  <c r="K270" i="3"/>
  <c r="U273" i="3"/>
  <c r="U300" i="3"/>
  <c r="G240" i="3"/>
  <c r="AD208" i="3"/>
  <c r="G57" i="29" a="1"/>
  <c r="AA145" i="3"/>
  <c r="V308" i="3"/>
  <c r="L17" i="29" a="1"/>
  <c r="W270" i="3"/>
  <c r="AH282" i="3"/>
  <c r="AC247" i="3"/>
  <c r="AC275" i="3"/>
  <c r="J272" i="3"/>
  <c r="O217" i="3"/>
  <c r="R236" i="3"/>
  <c r="AC281" i="3"/>
  <c r="J10" i="29" a="1"/>
  <c r="AE190" i="3"/>
  <c r="AA306" i="3"/>
  <c r="P276" i="3"/>
  <c r="Q304" i="3"/>
  <c r="P279" i="3"/>
  <c r="AD269" i="3"/>
  <c r="U243" i="3"/>
  <c r="L104" i="3"/>
  <c r="V302" i="3"/>
  <c r="G216" i="3"/>
  <c r="Y250" i="3"/>
  <c r="AH272" i="3"/>
  <c r="O38" i="29" a="1"/>
  <c r="K186" i="3"/>
  <c r="AA305" i="3"/>
  <c r="Z211" i="3"/>
  <c r="AA255" i="3"/>
  <c r="AB270" i="3"/>
  <c r="G287" i="3"/>
  <c r="J228" i="3"/>
  <c r="AE301" i="3"/>
  <c r="R29" i="29" a="1"/>
  <c r="AD236" i="3"/>
  <c r="O238" i="3"/>
  <c r="Y141" i="3"/>
  <c r="AH304" i="3"/>
  <c r="AI279" i="3"/>
  <c r="S236" i="3"/>
  <c r="V235" i="3"/>
  <c r="P45" i="29" a="1"/>
  <c r="S251" i="3"/>
  <c r="N254" i="3"/>
  <c r="AF260" i="3"/>
  <c r="V266" i="3"/>
  <c r="Q299" i="3"/>
  <c r="U221" i="3"/>
  <c r="AG215" i="3"/>
  <c r="N306" i="3"/>
  <c r="Y279" i="3"/>
  <c r="AE287" i="3"/>
  <c r="L275" i="3"/>
  <c r="Z305" i="3"/>
  <c r="X275" i="3"/>
  <c r="I256" i="3"/>
  <c r="P288" i="3"/>
  <c r="V296" i="3"/>
  <c r="V267" i="3"/>
  <c r="Q199" i="3"/>
  <c r="M227" i="3"/>
  <c r="M231" i="3"/>
  <c r="AB299" i="3"/>
  <c r="G174" i="3"/>
  <c r="J295" i="3"/>
  <c r="AG284" i="3"/>
  <c r="U302" i="3"/>
  <c r="X295" i="3"/>
  <c r="AH297" i="3"/>
  <c r="S215" i="3"/>
  <c r="S12" i="29" a="1"/>
  <c r="AE132" i="3"/>
  <c r="AD126" i="3"/>
  <c r="Y232" i="3"/>
  <c r="R151" i="3"/>
  <c r="S237" i="3"/>
  <c r="Y217" i="3"/>
  <c r="S285" i="3"/>
  <c r="AE244" i="3"/>
  <c r="X248" i="3"/>
  <c r="Z252" i="3"/>
  <c r="W248" i="3"/>
  <c r="W28" i="29" a="1"/>
  <c r="O280" i="3"/>
  <c r="V231" i="3"/>
  <c r="L255" i="3"/>
  <c r="O235" i="3"/>
  <c r="AI228" i="3"/>
  <c r="X206" i="3"/>
  <c r="Q280" i="3"/>
  <c r="AG302" i="3"/>
  <c r="AA289" i="3"/>
  <c r="H304" i="3"/>
  <c r="U270" i="3"/>
  <c r="K17" i="29" a="1"/>
  <c r="J264" i="3"/>
  <c r="AG287" i="3"/>
  <c r="K175" i="3"/>
  <c r="P53" i="29" a="1"/>
  <c r="AA297" i="3"/>
  <c r="V271" i="3"/>
  <c r="W9" i="29" a="1"/>
  <c r="U296" i="3"/>
  <c r="AC188" i="3"/>
  <c r="AF196" i="3"/>
  <c r="V208" i="3"/>
  <c r="AD204" i="3"/>
  <c r="P266" i="3"/>
  <c r="G190" i="3"/>
  <c r="I27" i="29" a="1"/>
  <c r="X298" i="3"/>
  <c r="L282" i="3"/>
  <c r="H289" i="3"/>
  <c r="AB288" i="3"/>
  <c r="V265" i="3"/>
  <c r="K282" i="3"/>
  <c r="O218" i="3"/>
  <c r="Y255" i="3"/>
  <c r="K265" i="3"/>
  <c r="T221" i="3"/>
  <c r="Y291" i="3"/>
  <c r="P209" i="3"/>
  <c r="M205" i="3"/>
  <c r="AA252" i="3"/>
  <c r="N200" i="3"/>
  <c r="I292" i="3"/>
  <c r="AC307" i="3"/>
  <c r="O304" i="3"/>
  <c r="T256" i="3"/>
  <c r="AC241" i="3"/>
  <c r="M233" i="3"/>
  <c r="P14" i="29" a="1"/>
  <c r="T266" i="3"/>
  <c r="X283" i="3"/>
  <c r="H291" i="3"/>
  <c r="W244" i="3"/>
  <c r="R273" i="3"/>
  <c r="AC257" i="3"/>
  <c r="S21" i="29" a="1"/>
  <c r="L297" i="3"/>
  <c r="N268" i="3"/>
  <c r="W300" i="3"/>
  <c r="R239" i="3"/>
  <c r="G23" i="29" a="1"/>
  <c r="P296" i="3"/>
  <c r="AH167" i="3"/>
  <c r="U131" i="3"/>
  <c r="AD284" i="3"/>
  <c r="X163" i="3"/>
  <c r="X205" i="3"/>
  <c r="Y292" i="3"/>
  <c r="R157" i="3"/>
  <c r="P283" i="3"/>
  <c r="J47" i="29" a="1"/>
  <c r="AI283" i="3"/>
  <c r="W15" i="29" a="1"/>
  <c r="S298" i="3"/>
  <c r="I306" i="3"/>
  <c r="L22" i="29" a="1"/>
  <c r="Z286" i="3"/>
  <c r="K189" i="3"/>
  <c r="W260" i="3"/>
  <c r="Y284" i="3"/>
  <c r="AG209" i="3"/>
  <c r="L307" i="3"/>
  <c r="AH295" i="3"/>
  <c r="AC218" i="3"/>
  <c r="AI304" i="3"/>
  <c r="H15" i="29" a="1"/>
  <c r="AI157" i="3"/>
  <c r="G304" i="3"/>
  <c r="V177" i="3"/>
  <c r="R251" i="3"/>
  <c r="X250" i="3"/>
  <c r="AH288" i="3"/>
  <c r="I222" i="3"/>
  <c r="Z257" i="3"/>
  <c r="AF306" i="3"/>
  <c r="AB243" i="3"/>
  <c r="Z206" i="3"/>
  <c r="R284" i="3"/>
  <c r="Z265" i="3"/>
  <c r="K212" i="3"/>
  <c r="W19" i="29" a="1"/>
  <c r="S264" i="3"/>
  <c r="S212" i="3"/>
  <c r="P18" i="29" a="1"/>
  <c r="U248" i="3"/>
  <c r="W297" i="3"/>
  <c r="AD264" i="3"/>
  <c r="AC235" i="3"/>
  <c r="AC259" i="3"/>
  <c r="AD275" i="3"/>
  <c r="W18" i="29" a="1"/>
  <c r="W10" i="29" a="1"/>
  <c r="O287" i="3"/>
  <c r="Q17" i="29" a="1"/>
  <c r="H300" i="3"/>
  <c r="L286" i="3"/>
  <c r="S224" i="3"/>
  <c r="W29" i="29" a="1"/>
  <c r="AA241" i="3"/>
  <c r="Y280" i="3"/>
  <c r="Q302" i="3"/>
  <c r="AF307" i="3"/>
  <c r="AI299" i="3"/>
  <c r="AA155" i="3"/>
  <c r="V199" i="3"/>
  <c r="H273" i="3"/>
  <c r="K16" i="29" a="1"/>
  <c r="L234" i="3"/>
  <c r="AG241" i="3"/>
  <c r="S13" i="29" a="1"/>
  <c r="K191" i="3"/>
  <c r="U211" i="3"/>
  <c r="AA286" i="3"/>
  <c r="Y303" i="3"/>
  <c r="U39" i="29" a="1"/>
  <c r="X303" i="3"/>
  <c r="AG268" i="3"/>
  <c r="U173" i="3"/>
  <c r="L295" i="3"/>
  <c r="AD232" i="3"/>
  <c r="N208" i="3"/>
  <c r="L273" i="3"/>
  <c r="L233" i="3"/>
  <c r="M174" i="3"/>
  <c r="L266" i="3"/>
  <c r="L26" i="29" a="1"/>
  <c r="I250" i="3"/>
  <c r="Q163" i="3"/>
  <c r="Z249" i="3"/>
  <c r="T209" i="3"/>
  <c r="Z244" i="3"/>
  <c r="S281" i="3"/>
  <c r="I239" i="3"/>
  <c r="U128" i="3"/>
  <c r="R30" i="29" a="1"/>
  <c r="W255" i="3"/>
  <c r="Q219" i="3"/>
  <c r="P253" i="3"/>
  <c r="H224" i="3"/>
  <c r="AG144" i="3"/>
  <c r="T240" i="3"/>
  <c r="Y281" i="3"/>
  <c r="AE227" i="3"/>
  <c r="AI287" i="3"/>
  <c r="AB205" i="3"/>
  <c r="M207" i="3"/>
  <c r="Y273" i="3"/>
  <c r="R256" i="3"/>
  <c r="U275" i="3"/>
  <c r="AD265" i="3"/>
  <c r="R272" i="3"/>
  <c r="I9" i="29" a="1"/>
  <c r="I217" i="3"/>
  <c r="AG193" i="3"/>
  <c r="AA238" i="3"/>
  <c r="W288" i="3"/>
  <c r="I45" i="29" a="1"/>
  <c r="N193" i="3"/>
  <c r="S306" i="3"/>
  <c r="I218" i="3"/>
  <c r="U217" i="3"/>
  <c r="W287" i="3"/>
  <c r="W113" i="3"/>
  <c r="AD266" i="3"/>
  <c r="N9" i="29" a="1"/>
  <c r="J263" i="3"/>
  <c r="U282" i="3"/>
  <c r="K275" i="3"/>
  <c r="AC169" i="3"/>
  <c r="O39" i="29" a="1"/>
  <c r="W269" i="3"/>
  <c r="K267" i="3"/>
  <c r="O14" i="29" a="1"/>
  <c r="L298" i="3"/>
  <c r="T239" i="3"/>
  <c r="AC216" i="3"/>
  <c r="G241" i="3"/>
  <c r="N56" i="29" a="1"/>
  <c r="K279" i="3"/>
  <c r="S288" i="3"/>
  <c r="X112" i="3"/>
  <c r="K280" i="3"/>
  <c r="N292" i="3"/>
  <c r="AH244" i="3"/>
  <c r="V221" i="3"/>
  <c r="W140" i="3"/>
  <c r="AF247" i="3"/>
  <c r="Q50" i="29" a="1"/>
  <c r="L220" i="3"/>
  <c r="P116" i="3"/>
  <c r="H236" i="3"/>
  <c r="S295" i="3"/>
  <c r="O223" i="3"/>
  <c r="AC95" i="3"/>
  <c r="AD307" i="3"/>
  <c r="G17" i="29" a="1"/>
  <c r="U307" i="3"/>
  <c r="P281" i="3"/>
  <c r="X288" i="3"/>
  <c r="X264" i="3"/>
  <c r="AD215" i="3"/>
  <c r="M204" i="3"/>
  <c r="P304" i="3"/>
  <c r="Z231" i="3"/>
  <c r="R23" i="29" a="1"/>
  <c r="Q243" i="3"/>
  <c r="AA299" i="3"/>
  <c r="T304" i="3"/>
  <c r="X284" i="3"/>
  <c r="AG140" i="3"/>
  <c r="L42" i="29" a="1"/>
  <c r="AA254" i="3"/>
  <c r="AG270" i="3"/>
  <c r="AG301" i="3"/>
  <c r="P250" i="3"/>
  <c r="U228" i="3"/>
  <c r="V232" i="3"/>
  <c r="K217" i="3"/>
  <c r="L271" i="3"/>
  <c r="M280" i="3"/>
  <c r="P287" i="3"/>
  <c r="J192" i="3"/>
  <c r="U241" i="3"/>
  <c r="X18" i="29" a="1"/>
  <c r="O240" i="3"/>
  <c r="AC215" i="3"/>
  <c r="X306" i="3"/>
  <c r="X236" i="3"/>
  <c r="AB161" i="3"/>
  <c r="Q281" i="3"/>
  <c r="G247" i="3"/>
  <c r="X239" i="3"/>
  <c r="AB256" i="3"/>
  <c r="N234" i="3"/>
  <c r="L16" i="29" a="1"/>
  <c r="I225" i="3"/>
  <c r="AC176" i="3"/>
  <c r="L191" i="3"/>
  <c r="Y300" i="3"/>
  <c r="G266" i="3"/>
  <c r="AI225" i="3"/>
  <c r="AE205" i="3"/>
  <c r="H276" i="3"/>
  <c r="T300" i="3"/>
  <c r="W282" i="3"/>
  <c r="U204" i="3"/>
  <c r="O275" i="3"/>
  <c r="T14" i="29" a="1"/>
  <c r="AA275" i="3"/>
  <c r="AA269" i="3"/>
  <c r="I296" i="3"/>
  <c r="J285" i="3"/>
  <c r="M154" i="3"/>
  <c r="Q238" i="3"/>
  <c r="AG232" i="3"/>
  <c r="AE183" i="3"/>
  <c r="M202" i="3"/>
  <c r="AD300" i="3"/>
  <c r="P260" i="3"/>
  <c r="AC306" i="3"/>
  <c r="V202" i="3"/>
  <c r="N269" i="3"/>
  <c r="AI238" i="3"/>
  <c r="AH308" i="3"/>
  <c r="AF233" i="3"/>
  <c r="Q268" i="3"/>
  <c r="N283" i="3"/>
  <c r="N13" i="29" a="1"/>
  <c r="V9" i="29" a="1"/>
  <c r="AB157" i="3"/>
  <c r="AC193" i="3"/>
  <c r="T271" i="3"/>
  <c r="K15" i="29" a="1"/>
  <c r="AF154" i="3"/>
  <c r="R223" i="3"/>
  <c r="R260" i="3"/>
  <c r="AE276" i="3"/>
  <c r="T263" i="3"/>
  <c r="V270" i="3"/>
  <c r="AA189" i="3"/>
  <c r="AA296" i="3"/>
  <c r="AE88" i="3"/>
  <c r="AA190" i="3"/>
  <c r="T156" i="3"/>
  <c r="V298" i="3"/>
  <c r="Z283" i="3"/>
  <c r="AB222" i="3"/>
  <c r="AA256" i="3"/>
  <c r="U224" i="3"/>
  <c r="AF216" i="3"/>
  <c r="AA225" i="3"/>
  <c r="W241" i="3"/>
  <c r="O302" i="3"/>
  <c r="H305" i="3"/>
  <c r="O296" i="3"/>
  <c r="AI265" i="3"/>
  <c r="R296" i="3"/>
  <c r="AF264" i="3"/>
  <c r="AC284" i="3"/>
  <c r="K296" i="3"/>
  <c r="AG219" i="3"/>
  <c r="V307" i="3"/>
  <c r="Y288" i="3"/>
  <c r="K297" i="3"/>
  <c r="V275" i="3"/>
  <c r="N264" i="3"/>
  <c r="V130" i="3"/>
  <c r="AF263" i="3"/>
  <c r="T253" i="3"/>
  <c r="H155" i="3"/>
  <c r="AD260" i="3"/>
  <c r="AI196" i="3"/>
  <c r="S275" i="3"/>
  <c r="V264" i="3"/>
  <c r="G291" i="3"/>
  <c r="AA158" i="3"/>
  <c r="AD299" i="3"/>
  <c r="L300" i="3"/>
  <c r="AC249" i="3"/>
  <c r="H260" i="3"/>
  <c r="AG285" i="3"/>
  <c r="K208" i="3"/>
  <c r="J253" i="3"/>
  <c r="AD263" i="3"/>
  <c r="AE273" i="3"/>
  <c r="S301" i="3"/>
  <c r="Q285" i="3"/>
  <c r="I260" i="3"/>
  <c r="I286" i="3"/>
  <c r="AB279" i="3"/>
  <c r="AG216" i="3"/>
  <c r="U289" i="3"/>
  <c r="Y282" i="3"/>
  <c r="AD237" i="3"/>
  <c r="AE243" i="3"/>
  <c r="H285" i="3"/>
  <c r="AF140" i="3"/>
  <c r="R36" i="29" a="1"/>
  <c r="S93" i="3"/>
  <c r="L13" i="29" a="1"/>
  <c r="K236" i="3"/>
  <c r="AI289" i="3"/>
  <c r="Z308" i="3"/>
  <c r="U301" i="3"/>
  <c r="AB296" i="3"/>
  <c r="S128" i="3"/>
  <c r="AD280" i="3"/>
  <c r="I272" i="3"/>
  <c r="R259" i="3"/>
  <c r="AH259" i="3"/>
  <c r="U193" i="3"/>
  <c r="AI302" i="3"/>
  <c r="N304" i="3"/>
  <c r="Y285" i="3"/>
  <c r="X297" i="3"/>
  <c r="R268" i="3"/>
  <c r="I191" i="3"/>
  <c r="H18" i="29" a="1"/>
  <c r="U127" i="3"/>
  <c r="W265" i="3"/>
  <c r="O268" i="3"/>
  <c r="I279" i="3"/>
  <c r="V286" i="3"/>
  <c r="O291" i="3"/>
  <c r="W152" i="3"/>
  <c r="Z205" i="3"/>
  <c r="S304" i="3"/>
  <c r="AI234" i="3"/>
  <c r="AH299" i="3"/>
  <c r="N224" i="3"/>
  <c r="S266" i="3"/>
  <c r="AI296" i="3"/>
  <c r="G276" i="3"/>
  <c r="AB264" i="3"/>
  <c r="J269" i="3"/>
  <c r="R298" i="3"/>
  <c r="X249" i="3"/>
  <c r="K304" i="3"/>
  <c r="Z295" i="3"/>
  <c r="H24" i="29" a="1"/>
  <c r="AC255" i="3"/>
  <c r="AI257" i="3"/>
  <c r="L212" i="3"/>
  <c r="AH289" i="3"/>
  <c r="H247" i="3"/>
  <c r="AA232" i="3"/>
  <c r="M305" i="3"/>
  <c r="G14" i="29" a="1"/>
  <c r="K233" i="3"/>
  <c r="N286" i="3"/>
  <c r="K266" i="3"/>
  <c r="AH260" i="3"/>
  <c r="AH174" i="3"/>
  <c r="H268" i="3"/>
  <c r="AC297" i="3"/>
  <c r="H259" i="3"/>
  <c r="Q39" i="29" a="1"/>
  <c r="Q217" i="3"/>
  <c r="V279" i="3"/>
  <c r="P11" i="29" a="1"/>
  <c r="I228" i="3"/>
  <c r="P208" i="3"/>
  <c r="AH276" i="3"/>
  <c r="M283" i="3"/>
  <c r="Z281" i="3"/>
  <c r="X227" i="3"/>
  <c r="AB283" i="3"/>
  <c r="W304" i="3"/>
  <c r="W291" i="3"/>
  <c r="X272" i="3"/>
  <c r="AE270" i="3"/>
  <c r="AI233" i="3"/>
  <c r="AF207" i="3"/>
  <c r="U222" i="3"/>
  <c r="O25" i="29" a="1"/>
  <c r="AF275" i="3"/>
  <c r="AI271" i="3"/>
  <c r="AC237" i="3"/>
  <c r="AF177" i="3"/>
  <c r="K10" i="29" a="1"/>
  <c r="AH279" i="3"/>
  <c r="G130" i="3"/>
  <c r="G183" i="3"/>
  <c r="I52" i="29" a="1"/>
  <c r="AB287" i="3"/>
  <c r="H26" i="29" a="1"/>
  <c r="S289" i="3"/>
  <c r="AI237" i="3"/>
  <c r="S225" i="3"/>
  <c r="AF240" i="3"/>
  <c r="O19" i="29" a="1"/>
  <c r="AE192" i="3"/>
  <c r="U272" i="3"/>
  <c r="L224" i="3"/>
  <c r="J234" i="3"/>
  <c r="W284" i="3"/>
  <c r="AI192" i="3"/>
  <c r="M171" i="3"/>
  <c r="K237" i="3"/>
  <c r="AI269" i="3"/>
  <c r="R307" i="3"/>
  <c r="H225" i="3"/>
  <c r="S221" i="3"/>
  <c r="AB209" i="3"/>
  <c r="T267" i="3"/>
  <c r="AB280" i="3"/>
  <c r="AH219" i="3"/>
  <c r="W100" i="3"/>
  <c r="S208" i="3"/>
  <c r="AH301" i="3"/>
  <c r="AA282" i="3"/>
  <c r="AG272" i="3"/>
  <c r="AD273" i="3"/>
  <c r="K25" i="29" a="1"/>
  <c r="T276" i="3"/>
  <c r="M12" i="29" a="1"/>
  <c r="AH209" i="3"/>
  <c r="H151" i="3"/>
  <c r="M292" i="3"/>
  <c r="K155" i="3"/>
  <c r="Q203" i="3"/>
  <c r="AD256" i="3"/>
  <c r="X241" i="3"/>
  <c r="K235" i="3"/>
  <c r="O308" i="3"/>
  <c r="M307" i="3"/>
  <c r="N308" i="3"/>
  <c r="I283" i="3"/>
  <c r="N302" i="3"/>
  <c r="AA253" i="3"/>
  <c r="AA298" i="3"/>
  <c r="I204" i="3"/>
  <c r="AB275" i="3"/>
  <c r="M168" i="3"/>
  <c r="AI307" i="3"/>
  <c r="AE306" i="3"/>
  <c r="AE308" i="3"/>
  <c r="AD282" i="3"/>
  <c r="Z307" i="3"/>
  <c r="V276" i="3"/>
  <c r="J291" i="3"/>
  <c r="AE291" i="3"/>
  <c r="AF212" i="3"/>
  <c r="P9" i="29" a="1"/>
  <c r="S297" i="3"/>
  <c r="O244" i="3"/>
  <c r="AG307" i="3"/>
  <c r="N289" i="3"/>
  <c r="AI188" i="3"/>
  <c r="Y201" i="3"/>
  <c r="AF254" i="3"/>
  <c r="N164" i="3"/>
  <c r="AD268" i="3"/>
  <c r="Y265" i="3"/>
  <c r="Y218" i="3"/>
  <c r="R206" i="3"/>
  <c r="Q307" i="3"/>
  <c r="AI235" i="3"/>
  <c r="S292" i="3"/>
  <c r="L304" i="3"/>
  <c r="AG259" i="3"/>
  <c r="X267" i="3"/>
  <c r="U269" i="3"/>
  <c r="Z240" i="3"/>
  <c r="I221" i="3"/>
  <c r="J286" i="3"/>
  <c r="W233" i="3"/>
  <c r="T126" i="3"/>
  <c r="U264" i="3"/>
  <c r="K234" i="3"/>
  <c r="G223" i="3"/>
  <c r="R195" i="3"/>
  <c r="AG191" i="3"/>
  <c r="H269" i="3"/>
  <c r="R235" i="3"/>
  <c r="Y209" i="3"/>
  <c r="T281" i="3"/>
  <c r="W192" i="3"/>
  <c r="AB281" i="3"/>
  <c r="U249" i="3"/>
  <c r="J176" i="3"/>
  <c r="K301" i="3"/>
  <c r="AA186" i="3"/>
  <c r="AF308" i="3"/>
  <c r="AF268" i="3"/>
  <c r="U260" i="3"/>
  <c r="T225" i="3"/>
  <c r="P47" i="29" a="1"/>
  <c r="M203" i="3"/>
  <c r="AB306" i="3"/>
  <c r="S300" i="3"/>
  <c r="AC266" i="3"/>
  <c r="V224" i="3"/>
  <c r="S11" i="29" a="1"/>
  <c r="K273" i="3"/>
  <c r="Y254" i="3"/>
  <c r="P263" i="3"/>
  <c r="AE305" i="3"/>
  <c r="AH195" i="3"/>
  <c r="AC250" i="3"/>
  <c r="O252" i="3"/>
  <c r="Z185" i="3"/>
  <c r="M249" i="3"/>
  <c r="J103" i="3"/>
  <c r="AH285" i="3"/>
  <c r="K239" i="3"/>
  <c r="H28" i="29" a="1"/>
  <c r="J265" i="3"/>
  <c r="X268" i="3"/>
  <c r="U251" i="3"/>
  <c r="J249" i="3"/>
  <c r="P297" i="3"/>
  <c r="X10" i="29" a="1"/>
  <c r="AB291" i="3"/>
  <c r="L284" i="3"/>
  <c r="U48" i="29" a="1"/>
  <c r="AI276" i="3"/>
  <c r="I20" i="29" a="1"/>
  <c r="X280" i="3"/>
  <c r="W259" i="3"/>
  <c r="K248" i="3"/>
  <c r="V256" i="3"/>
  <c r="U252" i="3"/>
  <c r="AE275" i="3"/>
  <c r="R40" i="29" a="1"/>
  <c r="M306" i="3"/>
  <c r="S284" i="3"/>
  <c r="I255" i="3"/>
  <c r="AI186" i="3"/>
  <c r="AC260" i="3"/>
  <c r="L306" i="3"/>
  <c r="Z300" i="3"/>
  <c r="Q283" i="3"/>
  <c r="AA211" i="3"/>
  <c r="V255" i="3"/>
  <c r="U130" i="3"/>
  <c r="W257" i="3"/>
  <c r="L107" i="3"/>
  <c r="R292" i="3"/>
  <c r="J44" i="29" a="1"/>
  <c r="AH263" i="3"/>
  <c r="Q267" i="3"/>
  <c r="L46" i="29" a="1"/>
  <c r="X253" i="3"/>
  <c r="P301" i="3"/>
  <c r="I137" i="3"/>
  <c r="W271" i="3"/>
  <c r="H280" i="3"/>
  <c r="K223" i="3"/>
  <c r="O272" i="3"/>
  <c r="AH284" i="3"/>
  <c r="K21" i="29" a="1"/>
  <c r="N237" i="3"/>
  <c r="N239" i="3"/>
  <c r="I220" i="3"/>
  <c r="V249" i="3"/>
  <c r="T259" i="3"/>
  <c r="W53" i="29" a="1"/>
  <c r="S234" i="3"/>
  <c r="X270" i="3"/>
  <c r="U207" i="3"/>
  <c r="AE160" i="3"/>
  <c r="AI305" i="3"/>
  <c r="AA223" i="3"/>
  <c r="AD305" i="3"/>
  <c r="T255" i="3"/>
  <c r="K300" i="3"/>
  <c r="H243" i="3"/>
  <c r="P215" i="3"/>
  <c r="AB239" i="3"/>
  <c r="AF248" i="3"/>
  <c r="AA217" i="3"/>
  <c r="AF227" i="3"/>
  <c r="AG183" i="3"/>
  <c r="Z115" i="3"/>
  <c r="G236" i="3"/>
  <c r="O13" i="29" a="1"/>
  <c r="P298" i="3"/>
  <c r="I219" i="3"/>
  <c r="G257" i="3"/>
  <c r="AG298" i="3"/>
  <c r="S282" i="3"/>
  <c r="AA288" i="3"/>
  <c r="AI148" i="3"/>
  <c r="Z164" i="3"/>
  <c r="AG234" i="3"/>
  <c r="AC207" i="3"/>
  <c r="AA266" i="3"/>
  <c r="I253" i="3"/>
  <c r="AE268" i="3"/>
  <c r="AE173" i="3"/>
  <c r="M206" i="3"/>
  <c r="G296" i="3"/>
  <c r="AA216" i="3"/>
  <c r="J170" i="3"/>
  <c r="G273" i="3"/>
  <c r="Q220" i="3"/>
  <c r="W47" i="3"/>
  <c r="G306" i="3"/>
  <c r="AH192" i="3"/>
  <c r="P251" i="3"/>
  <c r="G126" i="3"/>
  <c r="AF192" i="3"/>
  <c r="AD291" i="3"/>
  <c r="H279" i="3"/>
  <c r="Y301" i="3"/>
  <c r="M144" i="3"/>
  <c r="H27" i="29" a="1"/>
  <c r="H20" i="29" a="1"/>
  <c r="Z291" i="3"/>
  <c r="M195" i="3"/>
  <c r="Z136" i="3"/>
  <c r="X251" i="3"/>
  <c r="T13" i="29" a="1"/>
  <c r="AE125" i="3"/>
  <c r="I280" i="3"/>
  <c r="AD228" i="3"/>
  <c r="O177" i="3"/>
  <c r="AC300" i="3"/>
  <c r="AE126" i="3"/>
  <c r="N250" i="3"/>
  <c r="H266" i="3"/>
  <c r="P292" i="3"/>
  <c r="W205" i="3"/>
  <c r="AF256" i="3"/>
  <c r="AI231" i="3"/>
  <c r="U255" i="3"/>
  <c r="K287" i="3"/>
  <c r="AI111" i="3"/>
  <c r="AA77" i="3"/>
  <c r="Q196" i="3"/>
  <c r="X76" i="3"/>
  <c r="J219" i="3"/>
  <c r="K264" i="3"/>
  <c r="S158" i="3"/>
  <c r="AB308" i="3"/>
  <c r="N236" i="3"/>
  <c r="I270" i="3"/>
  <c r="I231" i="3"/>
  <c r="AI295" i="3"/>
  <c r="AG296" i="3"/>
  <c r="AE211" i="3"/>
  <c r="S254" i="3"/>
  <c r="S167" i="3"/>
  <c r="AD252" i="3"/>
  <c r="S156" i="3"/>
  <c r="R264" i="3"/>
  <c r="M282" i="3"/>
  <c r="AI253" i="3"/>
  <c r="P264" i="3"/>
  <c r="G189" i="3"/>
  <c r="AG212" i="3"/>
  <c r="AB151" i="3"/>
  <c r="M253" i="3"/>
  <c r="W25" i="29" a="1"/>
  <c r="AI212" i="3"/>
  <c r="AG292" i="3"/>
  <c r="R205" i="3"/>
  <c r="S51" i="29" a="1"/>
  <c r="K225" i="3"/>
  <c r="AG256" i="3"/>
  <c r="Z297" i="3"/>
  <c r="AE223" i="3"/>
  <c r="N240" i="3"/>
  <c r="H281" i="3"/>
  <c r="S152" i="3"/>
  <c r="K111" i="3"/>
  <c r="J141" i="3"/>
  <c r="AF220" i="3"/>
  <c r="O208" i="3"/>
  <c r="G298" i="3"/>
  <c r="S259" i="3"/>
  <c r="G301" i="3"/>
  <c r="W306" i="3"/>
  <c r="AE207" i="3"/>
  <c r="U292" i="3"/>
  <c r="S61" i="3"/>
  <c r="P291" i="3"/>
  <c r="S296" i="3"/>
  <c r="V112" i="3"/>
  <c r="G308" i="3"/>
  <c r="AC187" i="3"/>
  <c r="L240" i="3"/>
  <c r="Y306" i="3"/>
  <c r="J221" i="3"/>
  <c r="H270" i="3"/>
  <c r="AF158" i="3"/>
  <c r="N267" i="3"/>
  <c r="T36" i="29" a="1"/>
  <c r="AC302" i="3"/>
  <c r="AF271" i="3"/>
  <c r="W225" i="3"/>
  <c r="AH307" i="3"/>
  <c r="Y205" i="3"/>
  <c r="O289" i="3"/>
  <c r="T295" i="3"/>
  <c r="AA121" i="3"/>
  <c r="AE185" i="3"/>
  <c r="AB208" i="3"/>
  <c r="P270" i="3"/>
  <c r="I263" i="3"/>
  <c r="X211" i="3"/>
  <c r="H299" i="3"/>
  <c r="AE248" i="3"/>
  <c r="AD193" i="3"/>
  <c r="AB268" i="3"/>
  <c r="Y199" i="3"/>
  <c r="S111" i="3"/>
  <c r="AA302" i="3"/>
  <c r="V297" i="3"/>
  <c r="R189" i="3"/>
  <c r="AI151" i="3"/>
  <c r="P244" i="3"/>
  <c r="O227" i="3"/>
  <c r="P231" i="3"/>
  <c r="R269" i="3"/>
  <c r="AG163" i="3"/>
  <c r="I249" i="3"/>
  <c r="O298" i="3"/>
  <c r="X252" i="3"/>
  <c r="O239" i="3"/>
  <c r="AC89" i="3"/>
  <c r="O266" i="3"/>
  <c r="AB251" i="3"/>
  <c r="Q287" i="3"/>
  <c r="AC131" i="3"/>
  <c r="N112" i="3"/>
  <c r="I268" i="3"/>
  <c r="Q256" i="3"/>
  <c r="I254" i="3"/>
  <c r="AB215" i="3"/>
  <c r="P257" i="3"/>
  <c r="M17" i="29" a="1"/>
  <c r="Q142" i="3"/>
  <c r="S257" i="3"/>
  <c r="O279" i="3"/>
  <c r="AF234" i="3"/>
  <c r="T303" i="3"/>
  <c r="S185" i="3"/>
  <c r="G215" i="3"/>
  <c r="Y63" i="3"/>
  <c r="AG123" i="3"/>
  <c r="S201" i="3"/>
  <c r="Z285" i="3"/>
  <c r="AD231" i="3"/>
  <c r="Q266" i="3"/>
  <c r="P217" i="3"/>
  <c r="T260" i="3"/>
  <c r="AA287" i="3"/>
  <c r="X299" i="3"/>
  <c r="AC211" i="3"/>
  <c r="I140" i="3"/>
  <c r="N233" i="3"/>
  <c r="AC248" i="3"/>
  <c r="H275" i="3"/>
  <c r="M257" i="3"/>
  <c r="H282" i="3"/>
  <c r="G143" i="3"/>
  <c r="I14" i="29" a="1"/>
  <c r="AC267" i="3"/>
  <c r="M289" i="3"/>
  <c r="J233" i="3"/>
  <c r="V301" i="3"/>
  <c r="AF235" i="3"/>
  <c r="U18" i="29" a="1"/>
  <c r="V237" i="3"/>
  <c r="X308" i="3"/>
  <c r="AF259" i="3"/>
  <c r="T96" i="3"/>
  <c r="I172" i="3"/>
  <c r="AA263" i="3"/>
  <c r="L219" i="3"/>
  <c r="N222" i="3"/>
  <c r="U237" i="3"/>
  <c r="K154" i="3"/>
  <c r="Q228" i="3"/>
  <c r="I269" i="3"/>
  <c r="AH116" i="3"/>
  <c r="AA99" i="3"/>
  <c r="V306" i="3"/>
  <c r="AI264" i="3"/>
  <c r="Q41" i="29" a="1"/>
  <c r="W305" i="3"/>
  <c r="Z272" i="3"/>
  <c r="G138" i="3"/>
  <c r="AB271" i="3"/>
  <c r="AC263" i="3"/>
  <c r="AF273" i="3"/>
  <c r="Z220" i="3"/>
  <c r="R227" i="3"/>
  <c r="N282" i="3"/>
  <c r="I307" i="3"/>
  <c r="AI301" i="3"/>
  <c r="W147" i="3"/>
  <c r="N303" i="3"/>
  <c r="AI224" i="3"/>
  <c r="Z271" i="3"/>
  <c r="U153" i="3"/>
  <c r="O43" i="29" a="1"/>
  <c r="AG260" i="3"/>
  <c r="V268" i="3"/>
  <c r="U303" i="3"/>
  <c r="T111" i="3"/>
  <c r="AF253" i="3"/>
  <c r="V156" i="3"/>
  <c r="J297" i="3"/>
  <c r="H14" i="3"/>
  <c r="H115" i="3"/>
  <c r="AF218" i="3"/>
  <c r="T9" i="29" a="1"/>
  <c r="AE152" i="3"/>
  <c r="Q15" i="29" a="1"/>
  <c r="AB206" i="3"/>
  <c r="L269" i="3"/>
  <c r="P16" i="29" a="1"/>
  <c r="G300" i="3"/>
  <c r="X300" i="3"/>
  <c r="Q286" i="3"/>
  <c r="S302" i="3"/>
  <c r="P295" i="3"/>
  <c r="AG264" i="3"/>
  <c r="L272" i="3"/>
  <c r="Z279" i="3"/>
  <c r="T306" i="3"/>
  <c r="N235" i="3"/>
  <c r="O123" i="3"/>
  <c r="AC171" i="3"/>
  <c r="T218" i="3"/>
  <c r="AI266" i="3"/>
  <c r="AI88" i="3"/>
  <c r="V281" i="3"/>
  <c r="P196" i="3"/>
  <c r="I91" i="3"/>
  <c r="S41" i="29" a="1"/>
  <c r="N126" i="3"/>
  <c r="M250" i="3"/>
  <c r="G233" i="3"/>
  <c r="J259" i="3"/>
  <c r="O130" i="3"/>
  <c r="K205" i="3"/>
  <c r="U212" i="3"/>
  <c r="G275" i="3"/>
  <c r="G271" i="3"/>
  <c r="AE220" i="3"/>
  <c r="H235" i="3"/>
  <c r="Z302" i="3"/>
  <c r="N120" i="3"/>
  <c r="AC308" i="3"/>
  <c r="Z223" i="3"/>
  <c r="S17" i="29" a="1"/>
  <c r="AG280" i="3"/>
  <c r="Q305" i="3"/>
  <c r="AG126" i="3"/>
  <c r="I264" i="3"/>
  <c r="Y176" i="3"/>
  <c r="Y216" i="3"/>
  <c r="AC276" i="3"/>
  <c r="AC251" i="3"/>
  <c r="V273" i="3"/>
  <c r="Y187" i="3"/>
  <c r="W218" i="3"/>
  <c r="N94" i="3"/>
  <c r="AI297" i="3"/>
  <c r="M286" i="3"/>
  <c r="G263" i="3"/>
  <c r="L247" i="3"/>
  <c r="Z304" i="3"/>
  <c r="AI250" i="3"/>
  <c r="H303" i="3"/>
  <c r="AB244" i="3"/>
  <c r="Z256" i="3"/>
  <c r="H218" i="3"/>
  <c r="P302" i="3"/>
  <c r="K306" i="3"/>
  <c r="AD148" i="3"/>
  <c r="R289" i="3"/>
  <c r="AC144" i="3"/>
  <c r="AE304" i="3"/>
  <c r="W138" i="3"/>
  <c r="L264" i="3"/>
  <c r="K308" i="3"/>
  <c r="I65" i="3"/>
  <c r="T206" i="3"/>
  <c r="U234" i="3"/>
  <c r="L244" i="3"/>
  <c r="Q193" i="3"/>
  <c r="X16" i="29" a="1"/>
  <c r="U37" i="29" a="1"/>
  <c r="W83" i="3"/>
  <c r="O301" i="3"/>
  <c r="L248" i="3"/>
  <c r="K305" i="3"/>
  <c r="AA151" i="3"/>
  <c r="AG279" i="3"/>
  <c r="L243" i="3"/>
  <c r="AG271" i="3"/>
  <c r="J248" i="3"/>
  <c r="AH81" i="3"/>
  <c r="AG138" i="3"/>
  <c r="U297" i="3"/>
  <c r="Y307" i="3"/>
  <c r="S235" i="3"/>
  <c r="Y212" i="3"/>
  <c r="Y256" i="3"/>
  <c r="W142" i="3"/>
  <c r="L185" i="3"/>
  <c r="AC286" i="3"/>
  <c r="AD222" i="3"/>
  <c r="I303" i="3"/>
  <c r="G281" i="3"/>
  <c r="Z292" i="3"/>
  <c r="T264" i="3"/>
  <c r="Y207" i="3"/>
  <c r="R135" i="3"/>
  <c r="U202" i="3"/>
  <c r="AA174" i="3"/>
  <c r="AI187" i="3"/>
  <c r="P254" i="3"/>
  <c r="AG116" i="3"/>
  <c r="Q252" i="3"/>
  <c r="M18" i="29" a="1"/>
  <c r="H265" i="3"/>
  <c r="Q222" i="3"/>
  <c r="AF265" i="3"/>
  <c r="M276" i="3"/>
  <c r="I284" i="3"/>
  <c r="N285" i="3"/>
  <c r="AE280" i="3"/>
  <c r="Y180" i="3"/>
  <c r="X273" i="3"/>
  <c r="Y305" i="3"/>
  <c r="T161" i="3"/>
  <c r="O288" i="3"/>
  <c r="O284" i="3"/>
  <c r="X301" i="3"/>
  <c r="T269" i="3"/>
  <c r="Z144" i="3"/>
  <c r="Q216" i="3"/>
  <c r="L305" i="3"/>
  <c r="AF244" i="3"/>
  <c r="Q129" i="3"/>
  <c r="I10" i="29" a="1"/>
  <c r="AG305" i="3"/>
  <c r="N276" i="3"/>
  <c r="I209" i="3"/>
  <c r="W273" i="3"/>
  <c r="H308" i="3"/>
  <c r="AA251" i="3"/>
  <c r="P308" i="3"/>
  <c r="AD212" i="3"/>
  <c r="S135" i="3"/>
  <c r="AE269" i="3"/>
  <c r="AF266" i="3"/>
  <c r="I139" i="3"/>
  <c r="G124" i="3"/>
  <c r="Z260" i="3"/>
  <c r="AE184" i="3"/>
  <c r="AD255" i="3"/>
  <c r="N266" i="3"/>
  <c r="R288" i="3"/>
  <c r="N223" i="3"/>
  <c r="S231" i="3"/>
  <c r="U244" i="3"/>
  <c r="H204" i="3"/>
  <c r="V269" i="3"/>
  <c r="AA157" i="3"/>
  <c r="W11" i="29" a="1"/>
  <c r="S145" i="3"/>
  <c r="Q298" i="3"/>
  <c r="AC305" i="3"/>
  <c r="O286" i="3"/>
  <c r="J15" i="29" a="1"/>
  <c r="K240" i="3"/>
  <c r="AE247" i="3"/>
  <c r="O273" i="3"/>
  <c r="J270" i="3"/>
  <c r="O257" i="3"/>
  <c r="R255" i="3"/>
  <c r="AD296" i="3"/>
  <c r="AE296" i="3"/>
  <c r="M299" i="3"/>
  <c r="AH135" i="3"/>
  <c r="S188" i="3"/>
  <c r="G205" i="3"/>
  <c r="U276" i="3"/>
  <c r="Z184" i="3"/>
  <c r="I208" i="3"/>
  <c r="L217" i="3"/>
  <c r="AG171" i="3"/>
  <c r="J187" i="3"/>
  <c r="AG288" i="3"/>
  <c r="V138" i="3"/>
  <c r="AI205" i="3"/>
  <c r="W224" i="3"/>
  <c r="U281" i="3"/>
  <c r="L147" i="3"/>
  <c r="Y283" i="3"/>
  <c r="V248" i="3"/>
  <c r="V201" i="3"/>
  <c r="G256" i="3"/>
  <c r="N161" i="3"/>
  <c r="G12" i="29" a="1"/>
  <c r="K90" i="3"/>
  <c r="AE307" i="3"/>
  <c r="AF111" i="3"/>
  <c r="AB187" i="3"/>
  <c r="Z81" i="3"/>
  <c r="R250" i="3"/>
  <c r="S160" i="3"/>
  <c r="Q259" i="3"/>
  <c r="U253" i="3"/>
  <c r="AA267" i="3"/>
  <c r="P207" i="3"/>
  <c r="R145" i="3"/>
  <c r="J304" i="3"/>
  <c r="Y263" i="3"/>
  <c r="Z157" i="3"/>
  <c r="W279" i="3"/>
  <c r="X233" i="3"/>
  <c r="L157" i="3"/>
  <c r="T299" i="3"/>
  <c r="O271" i="3"/>
  <c r="I224" i="3"/>
  <c r="T275" i="3"/>
  <c r="L279" i="3"/>
  <c r="N248" i="3"/>
  <c r="AH283" i="3"/>
  <c r="T203" i="3"/>
  <c r="AE281" i="3"/>
  <c r="AD250" i="3"/>
  <c r="N238" i="3"/>
  <c r="U267" i="3"/>
  <c r="AA292" i="3"/>
  <c r="AI272" i="3"/>
  <c r="S153" i="3"/>
  <c r="AG135" i="3"/>
  <c r="K298" i="3"/>
  <c r="AG283" i="3"/>
  <c r="AB272" i="3"/>
  <c r="I205" i="3"/>
  <c r="J222" i="3"/>
  <c r="G295" i="3"/>
  <c r="V252" i="3"/>
  <c r="R167" i="3"/>
  <c r="L216" i="3"/>
  <c r="AB247" i="3"/>
  <c r="G285" i="3"/>
  <c r="O185" i="3"/>
  <c r="AA270" i="3"/>
  <c r="N271" i="3"/>
  <c r="Y244" i="3"/>
  <c r="G239" i="3"/>
  <c r="W154" i="3"/>
  <c r="J90" i="3"/>
  <c r="J116" i="3"/>
  <c r="Y58" i="3"/>
  <c r="M208" i="3"/>
  <c r="AD247" i="3"/>
  <c r="G120" i="3"/>
  <c r="O300" i="3"/>
  <c r="AC109" i="3"/>
  <c r="N168" i="3"/>
  <c r="X152" i="3"/>
  <c r="AF295" i="3"/>
  <c r="AF304" i="3"/>
  <c r="G125" i="3"/>
  <c r="AG220" i="3"/>
  <c r="AI256" i="3"/>
  <c r="AI288" i="3"/>
  <c r="K268" i="3"/>
  <c r="H244" i="3"/>
  <c r="W160" i="3"/>
  <c r="AE259" i="3"/>
  <c r="L207" i="3"/>
  <c r="V121" i="3"/>
  <c r="AE255" i="3"/>
  <c r="U201" i="3"/>
  <c r="AE299" i="3"/>
  <c r="Q10" i="29" a="1"/>
  <c r="K190" i="3"/>
  <c r="R249" i="3"/>
  <c r="Y289" i="3"/>
  <c r="W21" i="29" a="1"/>
  <c r="G163" i="3"/>
  <c r="M184" i="3"/>
  <c r="AA268" i="3"/>
  <c r="I183" i="3"/>
  <c r="Y286" i="3"/>
  <c r="N270" i="3"/>
  <c r="Y295" i="3"/>
  <c r="V305" i="3"/>
  <c r="L55" i="29" a="1"/>
  <c r="J298" i="3"/>
  <c r="AH236" i="3"/>
  <c r="G251" i="3"/>
  <c r="AE145" i="3"/>
  <c r="P224" i="3"/>
  <c r="AB217" i="3"/>
  <c r="M251" i="3"/>
  <c r="J211" i="3"/>
  <c r="AD298" i="3"/>
  <c r="T217" i="3"/>
  <c r="J282" i="3"/>
  <c r="Q244" i="3"/>
  <c r="AB254" i="3"/>
  <c r="X292" i="3"/>
  <c r="I79" i="3"/>
  <c r="AD270" i="3"/>
  <c r="AD243" i="3"/>
  <c r="AE199" i="3"/>
  <c r="P65" i="3"/>
  <c r="AC254" i="3"/>
  <c r="V204" i="3"/>
  <c r="M200" i="3"/>
  <c r="T283" i="3"/>
  <c r="AD286" i="3"/>
  <c r="L285" i="3"/>
  <c r="Q239" i="3"/>
  <c r="G187" i="3"/>
  <c r="S267" i="3"/>
  <c r="U51" i="3"/>
  <c r="AH200" i="3"/>
  <c r="V209" i="3"/>
  <c r="P216" i="3"/>
  <c r="X232" i="3"/>
  <c r="Q227" i="3"/>
  <c r="AA185" i="3"/>
  <c r="AF285" i="3"/>
  <c r="M304" i="3"/>
  <c r="V263" i="3"/>
  <c r="Y152" i="3"/>
  <c r="W240" i="3"/>
  <c r="G136" i="3"/>
  <c r="AI281" i="3"/>
  <c r="AB234" i="3"/>
  <c r="V243" i="3"/>
  <c r="Z267" i="3"/>
  <c r="M201" i="3"/>
  <c r="O183" i="3"/>
  <c r="G270" i="3"/>
  <c r="N25" i="29" a="1"/>
  <c r="M191" i="3"/>
  <c r="S255" i="3"/>
  <c r="Z138" i="3"/>
  <c r="T282" i="3"/>
  <c r="J260" i="3"/>
  <c r="N195" i="3"/>
  <c r="J276" i="3"/>
  <c r="W156" i="3"/>
  <c r="L89" i="3"/>
  <c r="R173" i="3"/>
  <c r="AG137" i="3"/>
  <c r="AB227" i="3"/>
  <c r="AO231" i="35"/>
  <c r="AB135" i="3"/>
  <c r="AC244" i="3"/>
  <c r="AB167" i="3"/>
  <c r="M167" i="3"/>
  <c r="Z125" i="3"/>
  <c r="AC104" i="3"/>
  <c r="AB304" i="3"/>
  <c r="Z253" i="3"/>
  <c r="Y215" i="3"/>
  <c r="AI255" i="3"/>
  <c r="P265" i="3"/>
  <c r="AG286" i="3"/>
  <c r="S87" i="3"/>
  <c r="K12" i="29" a="1"/>
  <c r="Y287" i="3"/>
  <c r="H221" i="3"/>
  <c r="J11" i="29" a="1"/>
  <c r="R243" i="3"/>
  <c r="AA248" i="3"/>
  <c r="R184" i="3"/>
  <c r="L168" i="3"/>
  <c r="I159" i="3"/>
  <c r="AA187" i="3"/>
  <c r="H301" i="3"/>
  <c r="Q200" i="3"/>
  <c r="W272" i="3"/>
  <c r="H306" i="3"/>
  <c r="J308" i="3"/>
  <c r="Q260" i="3"/>
  <c r="AA202" i="3"/>
  <c r="R218" i="3"/>
  <c r="K216" i="3"/>
  <c r="X155" i="3"/>
  <c r="R155" i="3"/>
  <c r="G250" i="3"/>
  <c r="J244" i="3"/>
  <c r="H254" i="3"/>
  <c r="Q233" i="3"/>
  <c r="G93" i="3"/>
  <c r="X289" i="3"/>
  <c r="AD131" i="3"/>
  <c r="L301" i="3"/>
  <c r="AF130" i="3"/>
  <c r="H263" i="3"/>
  <c r="T308" i="3"/>
  <c r="AH205" i="3"/>
  <c r="L151" i="3"/>
  <c r="AA244" i="3"/>
  <c r="M252" i="3"/>
  <c r="AC199" i="3"/>
  <c r="U284" i="3"/>
  <c r="H169" i="3"/>
  <c r="O104" i="3"/>
  <c r="S276" i="3"/>
  <c r="Q269" i="3"/>
  <c r="R222" i="3"/>
  <c r="AG248" i="3"/>
  <c r="X228" i="3"/>
  <c r="Y112" i="3"/>
  <c r="O282" i="3"/>
  <c r="X282" i="3"/>
  <c r="O37" i="29" a="1"/>
  <c r="P267" i="3"/>
  <c r="AF252" i="3"/>
  <c r="AH286" i="3"/>
  <c r="M247" i="3"/>
  <c r="P22" i="29" a="1"/>
  <c r="AA300" i="3"/>
  <c r="H207" i="3"/>
  <c r="AC174" i="3"/>
  <c r="Q271" i="3"/>
  <c r="X192" i="3"/>
  <c r="AE225" i="3"/>
  <c r="K255" i="3"/>
  <c r="AA301" i="3"/>
  <c r="AI270" i="3"/>
  <c r="AI247" i="3"/>
  <c r="N255" i="3"/>
  <c r="P211" i="3"/>
  <c r="Y241" i="3"/>
  <c r="AI273" i="3"/>
  <c r="AB302" i="3"/>
  <c r="H248" i="3"/>
  <c r="J207" i="3"/>
  <c r="U24" i="29" a="1"/>
  <c r="R47" i="29" a="1"/>
  <c r="Q223" i="3"/>
  <c r="O83" i="3"/>
  <c r="G232" i="3"/>
  <c r="Q206" i="3"/>
  <c r="K285" i="3"/>
  <c r="L228" i="3"/>
  <c r="N228" i="3"/>
  <c r="S189" i="3"/>
  <c r="AH220" i="3"/>
  <c r="V16" i="29" a="1"/>
  <c r="U223" i="3"/>
  <c r="O10" i="29" a="1"/>
  <c r="X218" i="3"/>
  <c r="G283" i="3"/>
  <c r="Z259" i="3"/>
  <c r="M275" i="3"/>
  <c r="AD302" i="3"/>
  <c r="I112" i="3"/>
  <c r="W308" i="3"/>
  <c r="Z209" i="3"/>
  <c r="M295" i="3"/>
  <c r="W168" i="3"/>
  <c r="U192" i="3"/>
  <c r="AB237" i="3"/>
  <c r="V287" i="3"/>
  <c r="R287" i="3"/>
  <c r="AH273" i="3"/>
  <c r="Y132" i="3"/>
  <c r="J301" i="3"/>
  <c r="W136" i="3"/>
  <c r="V292" i="3"/>
  <c r="AF112" i="3"/>
  <c r="I305" i="3"/>
  <c r="R94" i="3"/>
  <c r="H228" i="3"/>
  <c r="Q250" i="3"/>
  <c r="W186" i="3"/>
  <c r="AC148" i="3"/>
  <c r="R90" i="3"/>
  <c r="AD139" i="3"/>
  <c r="L56" i="3"/>
  <c r="X172" i="3"/>
  <c r="N259" i="3"/>
  <c r="R137" i="3"/>
  <c r="AC129" i="3"/>
  <c r="AB153" i="3"/>
  <c r="AG306" i="3"/>
  <c r="L299" i="3"/>
  <c r="Z218" i="3"/>
  <c r="S228" i="3"/>
  <c r="J240" i="3"/>
  <c r="J227" i="3"/>
  <c r="I236" i="3"/>
  <c r="G252" i="3"/>
  <c r="AC252" i="3"/>
  <c r="Y239" i="3"/>
  <c r="U148" i="3"/>
  <c r="S240" i="3"/>
  <c r="R275" i="3"/>
  <c r="H240" i="3"/>
  <c r="Y266" i="3"/>
  <c r="T219" i="3"/>
  <c r="V285" i="3"/>
  <c r="AF123" i="3"/>
  <c r="J255" i="3"/>
  <c r="Q137" i="3"/>
  <c r="M303" i="3"/>
  <c r="W177" i="3"/>
  <c r="J9" i="29" a="1"/>
  <c r="AH305" i="3"/>
  <c r="Z73" i="3"/>
  <c r="I265" i="3"/>
  <c r="G267" i="3"/>
  <c r="AC256" i="3"/>
  <c r="AF255" i="3"/>
  <c r="N251" i="3"/>
  <c r="AG282" i="3"/>
  <c r="L227" i="3"/>
  <c r="Z266" i="3"/>
  <c r="AE260" i="3"/>
  <c r="X159" i="3"/>
  <c r="P256" i="3"/>
  <c r="U271" i="3"/>
  <c r="V272" i="3"/>
  <c r="AI285" i="3"/>
  <c r="H196" i="3"/>
  <c r="Z289" i="3"/>
  <c r="J284" i="3"/>
  <c r="S283" i="3"/>
  <c r="I273" i="3"/>
  <c r="I99" i="3"/>
  <c r="AC296" i="3"/>
  <c r="L270" i="3"/>
  <c r="AI169" i="3"/>
  <c r="AE103" i="3"/>
  <c r="L265" i="3"/>
  <c r="H272" i="3"/>
  <c r="N257" i="3"/>
  <c r="J167" i="3"/>
  <c r="AB124" i="3"/>
  <c r="AI292" i="3"/>
  <c r="L24" i="29" a="1"/>
  <c r="AC219" i="3"/>
  <c r="AD251" i="3"/>
  <c r="AD235" i="3"/>
  <c r="U288" i="3"/>
  <c r="Q291" i="3"/>
  <c r="AG202" i="3"/>
  <c r="J257" i="3"/>
  <c r="S256" i="3"/>
  <c r="Q249" i="3"/>
  <c r="R263" i="3"/>
  <c r="Y225" i="3"/>
  <c r="I308" i="3"/>
  <c r="M110" i="3"/>
  <c r="X304" i="3"/>
  <c r="G224" i="3"/>
  <c r="L257" i="3"/>
  <c r="G305" i="3"/>
  <c r="N260" i="3"/>
  <c r="G18" i="29" a="1"/>
  <c r="I300" i="3"/>
  <c r="L239" i="3"/>
  <c r="T305" i="3"/>
  <c r="AI89" i="3"/>
  <c r="K153" i="3"/>
  <c r="S186" i="3"/>
  <c r="N299" i="3"/>
  <c r="L222" i="3"/>
  <c r="M142" i="3"/>
  <c r="AC280" i="3"/>
  <c r="AI206" i="3"/>
  <c r="AE143" i="3"/>
  <c r="M248" i="3"/>
  <c r="AA234" i="3"/>
  <c r="M46" i="29" a="1"/>
  <c r="G280" i="3"/>
  <c r="N219" i="3"/>
  <c r="AC292" i="3"/>
  <c r="J271" i="3"/>
  <c r="W164" i="3"/>
  <c r="S271" i="3"/>
  <c r="M308" i="3"/>
  <c r="V190" i="3"/>
  <c r="Q218" i="3"/>
  <c r="R225" i="3"/>
  <c r="AG218" i="3"/>
  <c r="O76" i="3"/>
  <c r="Y260" i="3"/>
  <c r="G201" i="3"/>
  <c r="AD203" i="3"/>
  <c r="AH240" i="3"/>
  <c r="J273" i="3"/>
  <c r="O188" i="3"/>
  <c r="AC231" i="3"/>
  <c r="W143" i="3"/>
  <c r="L127" i="3"/>
  <c r="P307" i="3"/>
  <c r="S190" i="3"/>
  <c r="AA154" i="3"/>
  <c r="W264" i="3"/>
  <c r="L280" i="3"/>
  <c r="AG131" i="3"/>
  <c r="AD238" i="3"/>
  <c r="Z227" i="3"/>
  <c r="AF143" i="3"/>
  <c r="O126" i="3"/>
  <c r="P241" i="3"/>
  <c r="AC285" i="3"/>
  <c r="L206" i="3"/>
  <c r="V212" i="3"/>
  <c r="AD287" i="3"/>
  <c r="X271" i="3"/>
  <c r="S308" i="3"/>
  <c r="AH271" i="3"/>
  <c r="AB238" i="3"/>
  <c r="X222" i="3"/>
  <c r="G206" i="3"/>
  <c r="AI175" i="3"/>
  <c r="P80" i="3"/>
  <c r="K271" i="3"/>
  <c r="M81" i="3"/>
  <c r="R303" i="3"/>
  <c r="S232" i="3"/>
  <c r="Z208" i="3"/>
  <c r="Q254" i="3"/>
  <c r="H297" i="3"/>
  <c r="AG300" i="3"/>
  <c r="AI298" i="3"/>
  <c r="H222" i="3"/>
  <c r="AB220" i="3"/>
  <c r="O292" i="3"/>
  <c r="I243" i="3"/>
  <c r="O299" i="3"/>
  <c r="H264" i="3"/>
  <c r="G227" i="3"/>
  <c r="K286" i="3"/>
  <c r="N207" i="3"/>
  <c r="L276" i="3"/>
  <c r="M291" i="3"/>
  <c r="AD138" i="3"/>
  <c r="AB216" i="3"/>
  <c r="AA235" i="3"/>
  <c r="H238" i="3"/>
  <c r="AE303" i="3"/>
  <c r="AC196" i="3"/>
  <c r="X286" i="3"/>
  <c r="Q135" i="3"/>
  <c r="AE236" i="3"/>
  <c r="AA283" i="3"/>
  <c r="P132" i="3"/>
  <c r="S238" i="3"/>
  <c r="V206" i="3"/>
  <c r="L256" i="3"/>
  <c r="U305" i="3"/>
  <c r="AC295" i="3"/>
  <c r="AF211" i="3"/>
  <c r="AC172" i="3"/>
  <c r="W220" i="3"/>
  <c r="K171" i="3"/>
  <c r="K187" i="3"/>
  <c r="P158" i="3"/>
  <c r="I120" i="3"/>
  <c r="U105" i="3"/>
  <c r="X193" i="3"/>
  <c r="AG308" i="3"/>
  <c r="P238" i="3"/>
  <c r="AC283" i="3"/>
  <c r="Q279" i="3"/>
  <c r="W212" i="3"/>
  <c r="R11" i="29" a="1"/>
  <c r="AE240" i="3"/>
  <c r="K220" i="3"/>
  <c r="K295" i="3"/>
  <c r="AG227" i="3"/>
  <c r="AI227" i="3"/>
  <c r="AB123" i="3"/>
  <c r="X95" i="3"/>
  <c r="P179" i="3"/>
  <c r="H250" i="3"/>
  <c r="AB219" i="3"/>
  <c r="N232" i="3"/>
  <c r="G299" i="3"/>
  <c r="AE206" i="3"/>
  <c r="AC186" i="3"/>
  <c r="V21" i="29" a="1"/>
  <c r="Q253" i="3"/>
  <c r="I123" i="3"/>
  <c r="Y222" i="3"/>
  <c r="M73" i="3"/>
  <c r="Y96" i="3"/>
  <c r="Q121" i="3"/>
  <c r="K227" i="3"/>
  <c r="AD155" i="3"/>
  <c r="AA221" i="3"/>
  <c r="AD79" i="3"/>
  <c r="AE111" i="3"/>
  <c r="K249" i="3"/>
  <c r="AA87" i="3"/>
  <c r="H271" i="3"/>
  <c r="Q282" i="3"/>
  <c r="AC288" i="3"/>
  <c r="X287" i="3"/>
  <c r="AD177" i="3"/>
  <c r="Q284" i="3"/>
  <c r="Y298" i="3"/>
  <c r="Z264" i="3"/>
  <c r="AB228" i="3"/>
  <c r="G238" i="3"/>
  <c r="AD259" i="3"/>
  <c r="S280" i="3"/>
  <c r="AA280" i="3"/>
  <c r="Z92" i="3"/>
  <c r="T297" i="3"/>
  <c r="T38" i="29" a="1"/>
  <c r="AH257" i="3"/>
  <c r="V193" i="3"/>
  <c r="W190" i="3"/>
  <c r="AC301" i="3"/>
  <c r="T268" i="3"/>
  <c r="AG217" i="3"/>
  <c r="V186" i="3"/>
  <c r="I275" i="3"/>
  <c r="I201" i="3"/>
  <c r="M288" i="3"/>
  <c r="AC279" i="3"/>
  <c r="Q208" i="3"/>
  <c r="O147" i="3"/>
  <c r="W307" i="3"/>
  <c r="T248" i="3"/>
  <c r="S260" i="3"/>
  <c r="AC224" i="3"/>
  <c r="AF204" i="3"/>
  <c r="M254" i="3"/>
  <c r="AE217" i="3"/>
  <c r="AG299" i="3"/>
  <c r="AH247" i="3"/>
  <c r="AE176" i="3"/>
  <c r="P228" i="3"/>
  <c r="K299" i="3"/>
  <c r="AE284" i="3"/>
  <c r="G264" i="3"/>
  <c r="AB289" i="3"/>
  <c r="AF282" i="3"/>
  <c r="AB236" i="3"/>
  <c r="W247" i="3"/>
  <c r="AC200" i="3"/>
  <c r="O259" i="3"/>
  <c r="H307" i="3"/>
  <c r="O174" i="3"/>
  <c r="AE289" i="3"/>
  <c r="I281" i="3"/>
  <c r="T298" i="3"/>
  <c r="J303" i="3"/>
  <c r="O23" i="29" a="1"/>
  <c r="P271" i="3"/>
  <c r="L237" i="3"/>
  <c r="Q204" i="3"/>
  <c r="AB141" i="3"/>
  <c r="Q159" i="3"/>
  <c r="AE156" i="3"/>
  <c r="AB263" i="3"/>
  <c r="AI176" i="3"/>
  <c r="AI90" i="3"/>
  <c r="P237" i="3"/>
  <c r="Y99" i="3"/>
  <c r="G282" i="3"/>
  <c r="N123" i="3"/>
  <c r="P20" i="3"/>
  <c r="O92" i="3"/>
  <c r="L74" i="3"/>
  <c r="T99" i="3"/>
  <c r="L190" i="3"/>
  <c r="I240" i="3"/>
  <c r="AB295" i="3"/>
  <c r="X219" i="3"/>
  <c r="AH280" i="3"/>
  <c r="AC240" i="3"/>
  <c r="AB122" i="3"/>
  <c r="G159" i="3"/>
  <c r="Y196" i="3"/>
  <c r="O189" i="3"/>
  <c r="AB110" i="3"/>
  <c r="L124" i="3"/>
  <c r="AE288" i="3"/>
  <c r="V167" i="3"/>
  <c r="AF99" i="3"/>
  <c r="AA231" i="3"/>
  <c r="X260" i="3"/>
  <c r="M300" i="3"/>
  <c r="AI303" i="3"/>
  <c r="AE168" i="3"/>
  <c r="AG239" i="3"/>
  <c r="M94" i="3"/>
  <c r="Q88" i="3"/>
  <c r="T228" i="3"/>
  <c r="U280" i="3"/>
  <c r="H13" i="29" a="1"/>
  <c r="AG267" i="3"/>
  <c r="K292" i="3"/>
  <c r="O184" i="3"/>
  <c r="T20" i="29" a="1"/>
  <c r="P15" i="29" a="1"/>
  <c r="G302" i="3"/>
  <c r="AI282" i="3"/>
  <c r="AH275" i="3"/>
  <c r="AG275" i="3"/>
  <c r="T84" i="3"/>
  <c r="P87" i="3"/>
  <c r="AH251" i="3"/>
  <c r="O186" i="3"/>
  <c r="T129" i="3"/>
  <c r="T234" i="3"/>
  <c r="AF215" i="3"/>
  <c r="J68" i="3"/>
  <c r="Z159" i="3"/>
  <c r="Y179" i="3"/>
  <c r="AH224" i="3"/>
  <c r="V205" i="3"/>
  <c r="O221" i="3"/>
  <c r="L53" i="29" a="1"/>
  <c r="M138" i="3"/>
  <c r="N189" i="3"/>
  <c r="AD62" i="3"/>
  <c r="Z284" i="3"/>
  <c r="AD105" i="3"/>
  <c r="T244" i="3"/>
  <c r="AE167" i="3"/>
  <c r="Y129" i="3"/>
  <c r="I234" i="3"/>
  <c r="U259" i="3"/>
  <c r="AD103" i="3"/>
  <c r="U215" i="3"/>
  <c r="K259" i="3"/>
  <c r="S207" i="3"/>
  <c r="Z200" i="3"/>
  <c r="AD206" i="3"/>
  <c r="AC268" i="3"/>
  <c r="Z112" i="3"/>
  <c r="M177" i="3"/>
  <c r="T131" i="3"/>
  <c r="J36" i="3"/>
  <c r="Q119" i="3"/>
  <c r="U254" i="3"/>
  <c r="AE302" i="3"/>
  <c r="H241" i="3"/>
  <c r="G84" i="3"/>
  <c r="W202" i="3"/>
  <c r="X207" i="3"/>
  <c r="AC222" i="3"/>
  <c r="AE285" i="3"/>
  <c r="Z287" i="3"/>
  <c r="Q143" i="3"/>
  <c r="AA193" i="3"/>
  <c r="AE119" i="3"/>
  <c r="AB108" i="3"/>
  <c r="V174" i="3"/>
  <c r="U140" i="3"/>
  <c r="AB120" i="3"/>
  <c r="W94" i="3"/>
  <c r="K256" i="3"/>
  <c r="AE189" i="3"/>
  <c r="J180" i="3"/>
  <c r="J212" i="3"/>
  <c r="V222" i="3"/>
  <c r="AG184" i="3"/>
  <c r="T176" i="3"/>
  <c r="O124" i="3"/>
  <c r="O105" i="3"/>
  <c r="K253" i="3"/>
  <c r="K193" i="3"/>
  <c r="K200" i="3"/>
  <c r="V169" i="3"/>
  <c r="L126" i="3"/>
  <c r="AB284" i="3"/>
  <c r="P110" i="3"/>
  <c r="Q60" i="3"/>
  <c r="AG151" i="3"/>
  <c r="X73" i="3"/>
  <c r="AE61" i="3"/>
  <c r="M267" i="3"/>
  <c r="AC99" i="3"/>
  <c r="N231" i="3"/>
  <c r="AC32" i="3"/>
  <c r="O151" i="3"/>
  <c r="H33" i="40" a="1"/>
  <c r="M266" i="3"/>
  <c r="X265" i="3"/>
  <c r="AA180" i="3"/>
  <c r="Y302" i="3"/>
  <c r="AH296" i="3"/>
  <c r="P284" i="3"/>
  <c r="AG103" i="3"/>
  <c r="AD185" i="3"/>
  <c r="K128" i="3"/>
  <c r="I43" i="29" a="1"/>
  <c r="AG139" i="3"/>
  <c r="I192" i="3"/>
  <c r="AA116" i="3"/>
  <c r="J288" i="3"/>
  <c r="AG297" i="3"/>
  <c r="H209" i="3"/>
  <c r="AC202" i="3"/>
  <c r="L254" i="3"/>
  <c r="O111" i="3"/>
  <c r="L110" i="3"/>
  <c r="Y308" i="3"/>
  <c r="W236" i="3"/>
  <c r="H77" i="3"/>
  <c r="T280" i="3"/>
  <c r="W135" i="3"/>
  <c r="AD60" i="3"/>
  <c r="BE266" i="35" a="1"/>
  <c r="K55" i="29" a="1"/>
  <c r="S241" i="3"/>
  <c r="M224" i="3"/>
  <c r="N199" i="3"/>
  <c r="AA188" i="3"/>
  <c r="J241" i="3"/>
  <c r="M241" i="3"/>
  <c r="AD233" i="3"/>
  <c r="M169" i="3"/>
  <c r="Z276" i="3"/>
  <c r="AI207" i="3"/>
  <c r="I207" i="3"/>
  <c r="U167" i="3"/>
  <c r="AI286" i="3"/>
  <c r="AC225" i="3"/>
  <c r="S270" i="3"/>
  <c r="X224" i="3"/>
  <c r="K221" i="3"/>
  <c r="R299" i="3"/>
  <c r="R295" i="3"/>
  <c r="W126" i="3"/>
  <c r="V257" i="3"/>
  <c r="I80" i="3"/>
  <c r="K170" i="3"/>
  <c r="N122" i="3"/>
  <c r="AC191" i="3"/>
  <c r="W295" i="3"/>
  <c r="AD120" i="3"/>
  <c r="W251" i="3"/>
  <c r="AC243" i="3"/>
  <c r="AD249" i="3"/>
  <c r="K283" i="3"/>
  <c r="M87" i="3"/>
  <c r="AG204" i="3"/>
  <c r="U81" i="3"/>
  <c r="H191" i="3"/>
  <c r="Z167" i="3"/>
  <c r="AI152" i="3"/>
  <c r="V195" i="3"/>
  <c r="W130" i="3"/>
  <c r="R106" i="3"/>
  <c r="K188" i="3"/>
  <c r="AI219" i="3"/>
  <c r="V247" i="3"/>
  <c r="I155" i="3"/>
  <c r="R99" i="3"/>
  <c r="AG237" i="3"/>
  <c r="L100" i="3"/>
  <c r="X173" i="3"/>
  <c r="Q11" i="3"/>
  <c r="Q263" i="35" a="1"/>
  <c r="AB266" i="3"/>
  <c r="G109" i="3"/>
  <c r="AF65" i="3"/>
  <c r="I136" i="3"/>
  <c r="K136" i="3"/>
  <c r="W121" i="3"/>
  <c r="O253" i="3"/>
  <c r="AE228" i="3"/>
  <c r="T265" i="3"/>
  <c r="AB305" i="3"/>
  <c r="AG199" i="3"/>
  <c r="R113" i="3"/>
  <c r="AF251" i="3"/>
  <c r="AC87" i="3"/>
  <c r="J17" i="3"/>
  <c r="R232" i="3"/>
  <c r="L289" i="3"/>
  <c r="W281" i="3"/>
  <c r="Y224" i="3"/>
  <c r="AI62" i="3"/>
  <c r="R127" i="3"/>
  <c r="L260" i="3"/>
  <c r="AD201" i="3"/>
  <c r="J251" i="3"/>
  <c r="AD207" i="3"/>
  <c r="AI308" i="3"/>
  <c r="AG255" i="3"/>
  <c r="AF297" i="3"/>
  <c r="R62" i="3"/>
  <c r="L163" i="3"/>
  <c r="N46" i="3"/>
  <c r="AC156" i="3"/>
  <c r="Q33" i="3"/>
  <c r="W48" i="3"/>
  <c r="AE298" i="3"/>
  <c r="AG207" i="3"/>
  <c r="AA212" i="3"/>
  <c r="L103" i="3"/>
  <c r="Z239" i="3"/>
  <c r="X90" i="3"/>
  <c r="O204" i="3"/>
  <c r="L195" i="3"/>
  <c r="AF208" i="3"/>
  <c r="K119" i="3"/>
  <c r="X243" i="3"/>
  <c r="Y95" i="3"/>
  <c r="AI94" i="3"/>
  <c r="Y235" i="3"/>
  <c r="AF95" i="3"/>
  <c r="AI222" i="3"/>
  <c r="T211" i="3"/>
  <c r="X291" i="3"/>
  <c r="U168" i="3"/>
  <c r="T152" i="3"/>
  <c r="N131" i="3"/>
  <c r="Y208" i="3"/>
  <c r="AG247" i="3"/>
  <c r="J215" i="3"/>
  <c r="U106" i="3"/>
  <c r="I259" i="3"/>
  <c r="AB257" i="3"/>
  <c r="W292" i="3"/>
  <c r="N163" i="3"/>
  <c r="AB250" i="3"/>
  <c r="AF296" i="3"/>
  <c r="Q184" i="3"/>
  <c r="U124" i="3"/>
  <c r="AD112" i="3"/>
  <c r="J60" i="3"/>
  <c r="J8" i="3"/>
  <c r="AC91" i="3"/>
  <c r="S106" i="3"/>
  <c r="G80" i="3"/>
  <c r="I235" i="3"/>
  <c r="AF280" i="3"/>
  <c r="AI284" i="3"/>
  <c r="K219" i="3"/>
  <c r="T279" i="3"/>
  <c r="S299" i="3"/>
  <c r="X247" i="3"/>
  <c r="AC127" i="3"/>
  <c r="P247" i="3"/>
  <c r="AA233" i="3"/>
  <c r="V282" i="3"/>
  <c r="T208" i="3"/>
  <c r="Y138" i="3"/>
  <c r="U235" i="3"/>
  <c r="X266" i="3"/>
  <c r="T270" i="3"/>
  <c r="M273" i="3"/>
  <c r="H200" i="3"/>
  <c r="W185" i="3"/>
  <c r="P305" i="3"/>
  <c r="AF61" i="3"/>
  <c r="AA91" i="3"/>
  <c r="AF131" i="3"/>
  <c r="AH94" i="3"/>
  <c r="L186" i="3"/>
  <c r="S130" i="3"/>
  <c r="G175" i="3"/>
  <c r="W204" i="3"/>
  <c r="AI99" i="3"/>
  <c r="Q275" i="3"/>
  <c r="AD202" i="3"/>
  <c r="S218" i="3"/>
  <c r="AC303" i="3"/>
  <c r="AI218" i="3"/>
  <c r="M131" i="3"/>
  <c r="O154" i="3"/>
  <c r="AG78" i="3"/>
  <c r="H72" i="3"/>
  <c r="O160" i="3"/>
  <c r="V148" i="3"/>
  <c r="L253" i="3"/>
  <c r="U263" i="3"/>
  <c r="G177" i="3"/>
  <c r="L113" i="3"/>
  <c r="K244" i="3"/>
  <c r="AA137" i="3"/>
  <c r="R144" i="3"/>
  <c r="R88" i="3"/>
  <c r="T175" i="3"/>
  <c r="AF200" i="3"/>
  <c r="R153" i="3"/>
  <c r="M157" i="3"/>
  <c r="Q296" i="3"/>
  <c r="Q141" i="3"/>
  <c r="W301" i="3"/>
  <c r="AD124" i="3"/>
  <c r="Y158" i="3"/>
  <c r="H76" i="3"/>
  <c r="Q140" i="3"/>
  <c r="AF276" i="3"/>
  <c r="L221" i="3"/>
  <c r="W96" i="3"/>
  <c r="X139" i="3"/>
  <c r="H249" i="3"/>
  <c r="Z104" i="3"/>
  <c r="AG47" i="3"/>
  <c r="J151" i="3"/>
  <c r="AE292" i="3"/>
  <c r="S141" i="3"/>
  <c r="AC189" i="3"/>
  <c r="G279" i="3"/>
  <c r="P202" i="3"/>
  <c r="Y184" i="3"/>
  <c r="K87" i="3"/>
  <c r="AH159" i="3"/>
  <c r="W184" i="3"/>
  <c r="AG168" i="3"/>
  <c r="Y175" i="3"/>
  <c r="U240" i="3"/>
  <c r="U110" i="3"/>
  <c r="AC92" i="3"/>
  <c r="P160" i="3"/>
  <c r="AH193" i="3"/>
  <c r="AI243" i="3"/>
  <c r="AG72" i="3"/>
  <c r="R308" i="3"/>
  <c r="Z222" i="3"/>
  <c r="AD113" i="3"/>
  <c r="J238" i="3"/>
  <c r="U139" i="3"/>
  <c r="K273" i="35"/>
  <c r="Y223" i="3"/>
  <c r="G188" i="3"/>
  <c r="AE188" i="3"/>
  <c r="X128" i="3"/>
  <c r="AH104" i="3"/>
  <c r="X83" i="3"/>
  <c r="AI221" i="3"/>
  <c r="AH298" i="3"/>
  <c r="AI61" i="3"/>
  <c r="V108" i="3"/>
  <c r="AG243" i="3"/>
  <c r="J158" i="3"/>
  <c r="Q122" i="3"/>
  <c r="AF286" i="3"/>
  <c r="Y264" i="3"/>
  <c r="AD42" i="3"/>
  <c r="AA295" i="3"/>
  <c r="W219" i="3"/>
  <c r="AH233" i="3"/>
  <c r="L281" i="3"/>
  <c r="T104" i="3"/>
  <c r="R211" i="3"/>
  <c r="AE221" i="3"/>
  <c r="V192" i="3"/>
  <c r="H253" i="3"/>
  <c r="R301" i="3"/>
  <c r="S170" i="3"/>
  <c r="M128" i="3"/>
  <c r="U91" i="3"/>
  <c r="Y57" i="3"/>
  <c r="Y236" i="3"/>
  <c r="T223" i="3"/>
  <c r="G219" i="3"/>
  <c r="S179" i="3"/>
  <c r="AC205" i="3"/>
  <c r="N174" i="3"/>
  <c r="AD283" i="3"/>
  <c r="I49" i="3"/>
  <c r="S233" i="3"/>
  <c r="X257" i="3"/>
  <c r="X131" i="3"/>
  <c r="R224" i="3"/>
  <c r="AA147" i="3"/>
  <c r="AF221" i="3"/>
  <c r="R244" i="3"/>
  <c r="W227" i="3"/>
  <c r="L11" i="29" a="1"/>
  <c r="AC287" i="3"/>
  <c r="V291" i="3"/>
  <c r="W296" i="3"/>
  <c r="K211" i="3"/>
  <c r="G104" i="3"/>
  <c r="AC298" i="3"/>
  <c r="Z189" i="3"/>
  <c r="H237" i="3"/>
  <c r="J111" i="3"/>
  <c r="Z212" i="3"/>
  <c r="Q161" i="3"/>
  <c r="T236" i="3"/>
  <c r="V288" i="3"/>
  <c r="X135" i="3"/>
  <c r="S305" i="3"/>
  <c r="AH67" i="3"/>
  <c r="O232" i="3"/>
  <c r="W84" i="3"/>
  <c r="Z299" i="3"/>
  <c r="W232" i="3"/>
  <c r="AI95" i="3"/>
  <c r="AG269" i="3"/>
  <c r="V241" i="3"/>
  <c r="Z148" i="3"/>
  <c r="Z64" i="3"/>
  <c r="Q100" i="3"/>
  <c r="K156" i="3"/>
  <c r="Y140" i="3"/>
  <c r="G184" i="3"/>
  <c r="P77" i="3"/>
  <c r="AG273" i="3"/>
  <c r="H255" i="3"/>
  <c r="M161" i="3"/>
  <c r="Z186" i="3"/>
  <c r="AA206" i="3"/>
  <c r="AG68" i="3"/>
  <c r="AG205" i="3"/>
  <c r="W120" i="3"/>
  <c r="Y253" i="35" a="1"/>
  <c r="AB303" i="3"/>
  <c r="AA79" i="3"/>
  <c r="AD244" i="3"/>
  <c r="T237" i="3"/>
  <c r="K88" i="3"/>
  <c r="Y231" i="3"/>
  <c r="Z155" i="3"/>
  <c r="O78" i="3"/>
  <c r="AC220" i="3"/>
  <c r="R234" i="3"/>
  <c r="AI236" i="3"/>
  <c r="J161" i="3"/>
  <c r="AB121" i="3"/>
  <c r="M103" i="3"/>
  <c r="H32" i="3"/>
  <c r="I142" i="3"/>
  <c r="N92" i="3"/>
  <c r="L139" i="3"/>
  <c r="V216" i="3"/>
  <c r="V299" i="3"/>
  <c r="AF163" i="3"/>
  <c r="AG304" i="3"/>
  <c r="U233" i="3"/>
  <c r="I202" i="3"/>
  <c r="U299" i="3"/>
  <c r="AE233" i="3"/>
  <c r="Y30" i="3"/>
  <c r="Z190" i="3"/>
  <c r="X99" i="3"/>
  <c r="S95" i="3"/>
  <c r="I297" i="3"/>
  <c r="N33" i="3"/>
  <c r="Y119" i="3"/>
  <c r="O131" i="3"/>
  <c r="AB27" i="3"/>
  <c r="AI241" i="3"/>
  <c r="AG88" i="3"/>
  <c r="AI67" i="3"/>
  <c r="V81" i="3"/>
  <c r="M170" i="3"/>
  <c r="AE155" i="3"/>
  <c r="AB218" i="3"/>
  <c r="W206" i="3"/>
  <c r="AA196" i="3"/>
  <c r="Z217" i="3"/>
  <c r="L96" i="3"/>
  <c r="AF237" i="3"/>
  <c r="AI185" i="3"/>
  <c r="O171" i="3"/>
  <c r="H95" i="3"/>
  <c r="L120" i="3"/>
  <c r="X212" i="3"/>
  <c r="H298" i="3"/>
  <c r="AA273" i="3"/>
  <c r="AH232" i="3"/>
  <c r="J128" i="3"/>
  <c r="I48" i="3"/>
  <c r="S303" i="3"/>
  <c r="AH269" i="3"/>
  <c r="H256" i="3"/>
  <c r="L263" i="3"/>
  <c r="AD234" i="3"/>
  <c r="AE140" i="3"/>
  <c r="Q175" i="3"/>
  <c r="T222" i="3"/>
  <c r="S187" i="3"/>
  <c r="W239" i="3"/>
  <c r="P223" i="3"/>
  <c r="U238" i="3"/>
  <c r="J115" i="3"/>
  <c r="N138" i="3"/>
  <c r="AG80" i="3"/>
  <c r="AG276" i="3"/>
  <c r="G73" i="3"/>
  <c r="M83" i="3"/>
  <c r="AF241" i="3"/>
  <c r="Q20" i="3"/>
  <c r="AI189" i="3"/>
  <c r="L303" i="3"/>
  <c r="O202" i="3"/>
  <c r="AE279" i="3"/>
  <c r="T301" i="3"/>
  <c r="V215" i="3"/>
  <c r="S157" i="3"/>
  <c r="N185" i="3"/>
  <c r="L80" i="3"/>
  <c r="V61" i="3"/>
  <c r="K145" i="3"/>
  <c r="AH163" i="3"/>
  <c r="Q126" i="3"/>
  <c r="AE222" i="3"/>
  <c r="Z238" i="3"/>
  <c r="Z241" i="3"/>
  <c r="AA184" i="3"/>
  <c r="AF138" i="3"/>
  <c r="V189" i="3"/>
  <c r="O255" i="3"/>
  <c r="AI190" i="3"/>
  <c r="W209" i="3"/>
  <c r="AE241" i="3"/>
  <c r="R237" i="3"/>
  <c r="AE267" i="3"/>
  <c r="X179" i="3"/>
  <c r="S94" i="3"/>
  <c r="H131" i="3"/>
  <c r="AA265" i="35" a="1"/>
  <c r="H36" i="3"/>
  <c r="P145" i="3"/>
  <c r="AE203" i="3"/>
  <c r="J89" i="3"/>
  <c r="AF155" i="3"/>
  <c r="AH234" i="3"/>
  <c r="P173" i="3"/>
  <c r="H28" i="40" a="1"/>
  <c r="Y156" i="3"/>
  <c r="AI167" i="3"/>
  <c r="AH147" i="3"/>
  <c r="J289" i="3"/>
  <c r="X279" i="3"/>
  <c r="I175" i="3"/>
  <c r="R139" i="3"/>
  <c r="W187" i="3"/>
  <c r="AD23" i="3"/>
  <c r="V107" i="3"/>
  <c r="X115" i="3"/>
  <c r="AH175" i="3"/>
  <c r="AE99" i="3"/>
  <c r="I206" i="3"/>
  <c r="K141" i="3"/>
  <c r="X237" i="3"/>
  <c r="I7" i="3"/>
  <c r="M236" i="3"/>
  <c r="K142" i="3"/>
  <c r="K257" i="3"/>
  <c r="AI92" i="3"/>
  <c r="AF169" i="3"/>
  <c r="T65" i="3"/>
  <c r="U36" i="3"/>
  <c r="J119" i="3"/>
  <c r="BE260" i="35" a="1"/>
  <c r="V179" i="3"/>
  <c r="AD12" i="3"/>
  <c r="L292" i="3"/>
  <c r="G244" i="3"/>
  <c r="AD240" i="3"/>
  <c r="AB273" i="3"/>
  <c r="AF209" i="3"/>
  <c r="AB199" i="3"/>
  <c r="P199" i="3"/>
  <c r="AG303" i="3"/>
  <c r="O241" i="3"/>
  <c r="Z110" i="3"/>
  <c r="AD304" i="3"/>
  <c r="K204" i="3"/>
  <c r="AD221" i="3"/>
  <c r="AE187" i="3"/>
  <c r="AF272" i="3"/>
  <c r="AE297" i="3"/>
  <c r="O295" i="3"/>
  <c r="N218" i="3"/>
  <c r="J81" i="3"/>
  <c r="U161" i="3"/>
  <c r="AE164" i="3"/>
  <c r="L259" i="3"/>
  <c r="Y189" i="3"/>
  <c r="M193" i="3"/>
  <c r="H143" i="3"/>
  <c r="K92" i="3"/>
  <c r="AC161" i="3"/>
  <c r="H232" i="3"/>
  <c r="O305" i="3"/>
  <c r="L112" i="3"/>
  <c r="AE66" i="3"/>
  <c r="AF152" i="3"/>
  <c r="AA291" i="3"/>
  <c r="AA304" i="3"/>
  <c r="W199" i="3"/>
  <c r="AG257" i="3"/>
  <c r="Q116" i="3"/>
  <c r="O206" i="3"/>
  <c r="O254" i="3"/>
  <c r="T252" i="3"/>
  <c r="AD170" i="3"/>
  <c r="Q59" i="3"/>
  <c r="K158" i="3"/>
  <c r="AF129" i="3"/>
  <c r="Q97" i="3"/>
  <c r="Y81" i="3"/>
  <c r="AB267" i="3"/>
  <c r="AC170" i="3"/>
  <c r="AD58" i="3"/>
  <c r="AH231" i="3"/>
  <c r="K73" i="3"/>
  <c r="X119" i="3"/>
  <c r="AB211" i="3"/>
  <c r="X121" i="3"/>
  <c r="X281" i="3"/>
  <c r="Q176" i="3"/>
  <c r="L215" i="3"/>
  <c r="I153" i="3"/>
  <c r="AB259" i="3"/>
  <c r="AF116" i="3"/>
  <c r="AH218" i="3"/>
  <c r="Z188" i="3"/>
  <c r="R89" i="3"/>
  <c r="J168" i="3"/>
  <c r="R81" i="3"/>
  <c r="T247" i="3"/>
  <c r="Q180" i="3"/>
  <c r="R283" i="3"/>
  <c r="M107" i="3"/>
  <c r="L288" i="3"/>
  <c r="Q297" i="3"/>
  <c r="R216" i="3"/>
  <c r="P212" i="3"/>
  <c r="X36" i="29" a="1"/>
  <c r="V25" i="3"/>
  <c r="T188" i="3"/>
  <c r="W285" i="3"/>
  <c r="AA74" i="3"/>
  <c r="AC185" i="3"/>
  <c r="AA222" i="3"/>
  <c r="S132" i="3"/>
  <c r="W172" i="3"/>
  <c r="R221" i="3"/>
  <c r="Q125" i="3"/>
  <c r="Z170" i="3"/>
  <c r="O249" i="3"/>
  <c r="AH68" i="3"/>
  <c r="U247" i="3"/>
  <c r="AI104" i="3"/>
  <c r="AC90" i="3"/>
  <c r="AG233" i="3"/>
  <c r="G142" i="3"/>
  <c r="R240" i="3"/>
  <c r="AE250" i="3"/>
  <c r="P183" i="3"/>
  <c r="V227" i="3"/>
  <c r="N296" i="3"/>
  <c r="Q301" i="3"/>
  <c r="Q91" i="3"/>
  <c r="AB97" i="3"/>
  <c r="Q273" i="35" a="1"/>
  <c r="Y220" i="3"/>
  <c r="O233" i="3"/>
  <c r="Y296" i="3"/>
  <c r="U199" i="3"/>
  <c r="K97" i="3"/>
  <c r="S205" i="3"/>
  <c r="O15" i="29" a="1"/>
  <c r="M265" i="3"/>
  <c r="AF249" i="3"/>
  <c r="M49" i="3"/>
  <c r="O281" i="3"/>
  <c r="AG91" i="3"/>
  <c r="Q71" i="3"/>
  <c r="BF250" i="35" a="1"/>
  <c r="Y136" i="3"/>
  <c r="AF16" i="3"/>
  <c r="T23" i="3"/>
  <c r="AH254" i="3"/>
  <c r="U239" i="3"/>
  <c r="Z143" i="3"/>
  <c r="AA167" i="3"/>
  <c r="AC195" i="3"/>
  <c r="AF76" i="3"/>
  <c r="U15" i="29" a="1"/>
  <c r="Q201" i="3"/>
  <c r="Y135" i="3"/>
  <c r="AH270" i="3"/>
  <c r="Z288" i="3"/>
  <c r="AG281" i="3"/>
  <c r="N287" i="3"/>
  <c r="AI291" i="3"/>
  <c r="AB276" i="3"/>
  <c r="AE147" i="3"/>
  <c r="X259" i="3"/>
  <c r="Y139" i="3"/>
  <c r="V240" i="3"/>
  <c r="AI254" i="3"/>
  <c r="O209" i="3"/>
  <c r="AD219" i="3"/>
  <c r="P55" i="3"/>
  <c r="X225" i="3"/>
  <c r="T250" i="3"/>
  <c r="S78" i="3"/>
  <c r="AF109" i="3"/>
  <c r="AE283" i="3"/>
  <c r="AB252" i="3"/>
  <c r="T285" i="3"/>
  <c r="N212" i="3"/>
  <c r="AI142" i="3"/>
  <c r="AE115" i="3"/>
  <c r="N127" i="3"/>
  <c r="I100" i="3"/>
  <c r="H108" i="3"/>
  <c r="G222" i="3"/>
  <c r="U265" i="3"/>
  <c r="Q79" i="3"/>
  <c r="H71" i="3"/>
  <c r="AF301" i="3"/>
  <c r="Y126" i="3"/>
  <c r="W122" i="3"/>
  <c r="H195" i="3"/>
  <c r="I276" i="3"/>
  <c r="Y83" i="3"/>
  <c r="X180" i="3"/>
  <c r="X161" i="3"/>
  <c r="AE295" i="3"/>
  <c r="U195" i="3"/>
  <c r="Y39" i="3"/>
  <c r="AB127" i="3"/>
  <c r="W161" i="3"/>
  <c r="I164" i="3"/>
  <c r="AE208" i="3"/>
  <c r="V225" i="3"/>
  <c r="T110" i="3"/>
  <c r="AH239" i="3"/>
  <c r="N140" i="3"/>
  <c r="U266" i="3"/>
  <c r="AE96" i="3"/>
  <c r="AA240" i="3"/>
  <c r="AI155" i="3"/>
  <c r="P115" i="3"/>
  <c r="AG238" i="3"/>
  <c r="N257" i="35"/>
  <c r="I200" i="3"/>
  <c r="AD123" i="3"/>
  <c r="G269" i="3"/>
  <c r="K302" i="3"/>
  <c r="V95" i="3"/>
  <c r="K276" i="3"/>
  <c r="P285" i="3"/>
  <c r="R228" i="3"/>
  <c r="N204" i="3"/>
  <c r="AD143" i="3"/>
  <c r="AD195" i="3"/>
  <c r="I129" i="3"/>
  <c r="AG291" i="3"/>
  <c r="AA135" i="3"/>
  <c r="G169" i="3"/>
  <c r="T207" i="3"/>
  <c r="AB155" i="3"/>
  <c r="AB119" i="3"/>
  <c r="T195" i="3"/>
  <c r="K99" i="3"/>
  <c r="AE26" i="3"/>
  <c r="N152" i="3"/>
  <c r="AA175" i="3"/>
  <c r="AB179" i="3"/>
  <c r="AH248" i="3"/>
  <c r="K224" i="3"/>
  <c r="M111" i="3"/>
  <c r="M220" i="3"/>
  <c r="T153" i="3"/>
  <c r="L187" i="3"/>
  <c r="Q179" i="3"/>
  <c r="X302" i="3"/>
  <c r="Y195" i="3"/>
  <c r="T227" i="3"/>
  <c r="L155" i="3"/>
  <c r="AB188" i="3"/>
  <c r="AC265" i="3"/>
  <c r="AG30" i="3"/>
  <c r="AI140" i="3"/>
  <c r="V172" i="3"/>
  <c r="J106" i="3"/>
  <c r="O192" i="3"/>
  <c r="V207" i="3"/>
  <c r="W254" i="3"/>
  <c r="AD297" i="3"/>
  <c r="AB265" i="3"/>
  <c r="T122" i="3"/>
  <c r="AZ266" i="35" a="1"/>
  <c r="M84" i="3"/>
  <c r="L77" i="3"/>
  <c r="AC269" i="3"/>
  <c r="AI116" i="3"/>
  <c r="X157" i="3"/>
  <c r="AA250" i="3"/>
  <c r="AI144" i="3"/>
  <c r="Y169" i="3"/>
  <c r="S47" i="3"/>
  <c r="S180" i="3"/>
  <c r="O125" i="3"/>
  <c r="AI71" i="3"/>
  <c r="AD248" i="3"/>
  <c r="R267" i="3"/>
  <c r="P43" i="29" a="1"/>
  <c r="Z195" i="3"/>
  <c r="T220" i="3"/>
  <c r="J300" i="3"/>
  <c r="K289" i="3"/>
  <c r="AF279" i="3"/>
  <c r="N280" i="3"/>
  <c r="AF228" i="3"/>
  <c r="G237" i="3"/>
  <c r="AD276" i="3"/>
  <c r="P252" i="3"/>
  <c r="P147" i="3"/>
  <c r="O155" i="3"/>
  <c r="M179" i="3"/>
  <c r="Q251" i="3"/>
  <c r="Q236" i="3"/>
  <c r="Y275" i="3"/>
  <c r="H251" i="3"/>
  <c r="R220" i="3"/>
  <c r="J220" i="3"/>
  <c r="Q205" i="3"/>
  <c r="U107" i="3"/>
  <c r="R16" i="29" a="1"/>
  <c r="G99" i="3"/>
  <c r="R141" i="3"/>
  <c r="N252" i="3"/>
  <c r="R186" i="3"/>
  <c r="AA172" i="3"/>
  <c r="K185" i="3"/>
  <c r="G129" i="3"/>
  <c r="AB94" i="3"/>
  <c r="U64" i="3"/>
  <c r="P303" i="3"/>
  <c r="R257" i="3"/>
  <c r="K272" i="3"/>
  <c r="G207" i="3"/>
  <c r="X231" i="3"/>
  <c r="L174" i="3"/>
  <c r="H215" i="3"/>
  <c r="W127" i="3"/>
  <c r="U285" i="3"/>
  <c r="AE263" i="3"/>
  <c r="O270" i="3"/>
  <c r="V191" i="3"/>
  <c r="L148" i="3"/>
  <c r="M127" i="3"/>
  <c r="P72" i="3"/>
  <c r="R281" i="3"/>
  <c r="X74" i="3"/>
  <c r="K201" i="3"/>
  <c r="G30" i="3"/>
  <c r="AG195" i="3"/>
  <c r="AH215" i="3"/>
  <c r="AE62" i="3"/>
  <c r="AG174" i="3"/>
  <c r="AA220" i="3"/>
  <c r="AH143" i="3"/>
  <c r="I215" i="3"/>
  <c r="Y257" i="3"/>
  <c r="Z93" i="3"/>
  <c r="K135" i="3"/>
  <c r="L170" i="3"/>
  <c r="AG159" i="3"/>
  <c r="K209" i="3"/>
  <c r="T63" i="3"/>
  <c r="I203" i="3"/>
  <c r="S191" i="3"/>
  <c r="W171" i="3"/>
  <c r="W163" i="3"/>
  <c r="M104" i="3"/>
  <c r="Q131" i="3"/>
  <c r="T106" i="3"/>
  <c r="Q209" i="3"/>
  <c r="J217" i="3"/>
  <c r="T172" i="3"/>
  <c r="AG60" i="3"/>
  <c r="U191" i="3"/>
  <c r="Z94" i="3"/>
  <c r="M74" i="3"/>
  <c r="W132" i="3"/>
  <c r="AA75" i="3"/>
  <c r="AI120" i="3"/>
  <c r="X15" i="3"/>
  <c r="AC107" i="3"/>
  <c r="O168" i="3"/>
  <c r="P142" i="3"/>
  <c r="Y221" i="3"/>
  <c r="R215" i="3"/>
  <c r="W223" i="3"/>
  <c r="T273" i="3"/>
  <c r="Q195" i="3"/>
  <c r="J195" i="3"/>
  <c r="Y304" i="3"/>
  <c r="G160" i="3"/>
  <c r="W280" i="3"/>
  <c r="AD145" i="3"/>
  <c r="K192" i="3"/>
  <c r="N225" i="3"/>
  <c r="J157" i="3"/>
  <c r="T238" i="3"/>
  <c r="N80" i="3"/>
  <c r="AC299" i="3"/>
  <c r="I144" i="3"/>
  <c r="AG208" i="3"/>
  <c r="AG120" i="3"/>
  <c r="S164" i="3"/>
  <c r="M90" i="3"/>
  <c r="AE120" i="3"/>
  <c r="Z234" i="3"/>
  <c r="AC93" i="3"/>
  <c r="T200" i="3"/>
  <c r="Q276" i="3"/>
  <c r="U172" i="3"/>
  <c r="AH105" i="3"/>
  <c r="AD122" i="3"/>
  <c r="S72" i="3"/>
  <c r="AG188" i="3"/>
  <c r="W64" i="3"/>
  <c r="L84" i="3"/>
  <c r="O267" i="3"/>
  <c r="K176" i="3"/>
  <c r="L251" i="3"/>
  <c r="T123" i="3"/>
  <c r="G164" i="3"/>
  <c r="R93" i="3"/>
  <c r="AB170" i="3"/>
  <c r="Y204" i="3"/>
  <c r="AH141" i="3"/>
  <c r="AG24" i="3"/>
  <c r="V234" i="3"/>
  <c r="AA260" i="3"/>
  <c r="S203" i="3"/>
  <c r="K247" i="3"/>
  <c r="N307" i="3"/>
  <c r="I287" i="3"/>
  <c r="J243" i="3"/>
  <c r="T249" i="3"/>
  <c r="M199" i="3"/>
  <c r="W158" i="3"/>
  <c r="AF73" i="3"/>
  <c r="U104" i="3"/>
  <c r="I251" i="3"/>
  <c r="Y200" i="3"/>
  <c r="G297" i="3"/>
  <c r="W215" i="3"/>
  <c r="S272" i="3"/>
  <c r="O225" i="3"/>
  <c r="Q95" i="3"/>
  <c r="O237" i="3"/>
  <c r="X116" i="3"/>
  <c r="Q289" i="3"/>
  <c r="AD172" i="3"/>
  <c r="AC88" i="3"/>
  <c r="T103" i="3"/>
  <c r="G12" i="3"/>
  <c r="X204" i="3"/>
  <c r="Z247" i="3"/>
  <c r="P203" i="3"/>
  <c r="O94" i="3"/>
  <c r="I116" i="3"/>
  <c r="O231" i="3"/>
  <c r="H153" i="3"/>
  <c r="H211" i="3"/>
  <c r="AF199" i="3"/>
  <c r="N265" i="3"/>
  <c r="N284" i="3"/>
  <c r="W263" i="3"/>
  <c r="L167" i="3"/>
  <c r="Q66" i="3"/>
  <c r="M163" i="3"/>
  <c r="R280" i="3"/>
  <c r="N132" i="3"/>
  <c r="H126" i="3"/>
  <c r="Q191" i="3"/>
  <c r="T135" i="3"/>
  <c r="AA236" i="3"/>
  <c r="V303" i="3"/>
  <c r="M222" i="3"/>
  <c r="AB233" i="3"/>
  <c r="S196" i="3"/>
  <c r="S23" i="29" a="1"/>
  <c r="O180" i="3"/>
  <c r="O297" i="3"/>
  <c r="Z254" i="3"/>
  <c r="AC140" i="3"/>
  <c r="L87" i="3"/>
  <c r="M52" i="3"/>
  <c r="AC106" i="3"/>
  <c r="AF159" i="3"/>
  <c r="AC238" i="3"/>
  <c r="Z224" i="3"/>
  <c r="X254" i="3"/>
  <c r="AH111" i="3"/>
  <c r="AD191" i="3"/>
  <c r="J135" i="3"/>
  <c r="N291" i="3"/>
  <c r="W283" i="3"/>
  <c r="X71" i="3"/>
  <c r="M105" i="3"/>
  <c r="Q248" i="3"/>
  <c r="P190" i="3"/>
  <c r="P48" i="3"/>
  <c r="U183" i="3"/>
  <c r="P124" i="3"/>
  <c r="I111" i="3"/>
  <c r="R203" i="3"/>
  <c r="H234" i="3"/>
  <c r="R192" i="3"/>
  <c r="N39" i="3"/>
  <c r="R61" i="3"/>
  <c r="AG176" i="3"/>
  <c r="AI161" i="3"/>
  <c r="S51" i="3"/>
  <c r="AF250" i="3"/>
  <c r="O164" i="3"/>
  <c r="AA164" i="3"/>
  <c r="P280" i="3"/>
  <c r="R247" i="3"/>
  <c r="AE271" i="3"/>
  <c r="H286" i="3"/>
  <c r="U200" i="3"/>
  <c r="Z153" i="3"/>
  <c r="U27" i="3"/>
  <c r="R305" i="3"/>
  <c r="J71" i="3"/>
  <c r="AA285" i="3"/>
  <c r="AC41" i="3"/>
  <c r="AB225" i="3"/>
  <c r="N273" i="3"/>
  <c r="Y240" i="3"/>
  <c r="I138" i="3"/>
  <c r="AD218" i="3"/>
  <c r="AA143" i="3"/>
  <c r="AC203" i="3"/>
  <c r="N96" i="3"/>
  <c r="P220" i="3"/>
  <c r="N188" i="3"/>
  <c r="Y253" i="3"/>
  <c r="U209" i="3"/>
  <c r="AH253" i="3"/>
  <c r="AA243" i="3"/>
  <c r="K291" i="3"/>
  <c r="R109" i="3"/>
  <c r="G204" i="3"/>
  <c r="T136" i="3"/>
  <c r="H137" i="3"/>
  <c r="AF156" i="3"/>
  <c r="N288" i="3"/>
  <c r="M156" i="3"/>
  <c r="X142" i="3"/>
  <c r="N247" i="3"/>
  <c r="W193" i="3"/>
  <c r="AH136" i="3"/>
  <c r="K94" i="3"/>
  <c r="AA192" i="3"/>
  <c r="G186" i="3"/>
  <c r="G218" i="3"/>
  <c r="S177" i="3"/>
  <c r="M152" i="3"/>
  <c r="O87" i="3"/>
  <c r="M12" i="3"/>
  <c r="AE29" i="3"/>
  <c r="K151" i="3"/>
  <c r="AI145" i="3"/>
  <c r="AG222" i="3"/>
  <c r="AD137" i="3"/>
  <c r="W276" i="3"/>
  <c r="R208" i="3"/>
  <c r="P234" i="3"/>
  <c r="AD106" i="3"/>
  <c r="Q241" i="3"/>
  <c r="V238" i="3"/>
  <c r="U308" i="3"/>
  <c r="S80" i="3"/>
  <c r="AB204" i="3"/>
  <c r="K307" i="3"/>
  <c r="T142" i="3"/>
  <c r="G137" i="3"/>
  <c r="X305" i="3"/>
  <c r="AF148" i="3"/>
  <c r="G268" i="3"/>
  <c r="S183" i="3"/>
  <c r="M30" i="3"/>
  <c r="AD308" i="3"/>
  <c r="Y161" i="3"/>
  <c r="U137" i="3"/>
  <c r="AC212" i="3"/>
  <c r="G179" i="3"/>
  <c r="AC96" i="3"/>
  <c r="R196" i="3"/>
  <c r="J143" i="3"/>
  <c r="L76" i="3"/>
  <c r="Z176" i="3"/>
  <c r="AC168" i="3"/>
  <c r="P138" i="3"/>
  <c r="P240" i="3"/>
  <c r="U73" i="3"/>
  <c r="W125" i="3"/>
  <c r="AI172" i="3"/>
  <c r="AH90" i="3"/>
  <c r="O263" i="3"/>
  <c r="Y121" i="3"/>
  <c r="M192" i="3"/>
  <c r="AF78" i="3"/>
  <c r="AD17" i="3"/>
  <c r="L200" i="3"/>
  <c r="AE195" i="3"/>
  <c r="N297" i="3"/>
  <c r="Y259" i="3"/>
  <c r="D238" i="35"/>
  <c r="W175" i="3"/>
  <c r="AG73" i="3"/>
  <c r="U206" i="3"/>
  <c r="AB47" i="3"/>
  <c r="AB148" i="3"/>
  <c r="W289" i="3"/>
  <c r="N171" i="3"/>
  <c r="M109" i="3"/>
  <c r="W131" i="3"/>
  <c r="P79" i="3"/>
  <c r="W196" i="3"/>
  <c r="Y276" i="3"/>
  <c r="G106" i="3"/>
  <c r="J91" i="3"/>
  <c r="U84" i="3"/>
  <c r="Q136" i="3"/>
  <c r="P125" i="3"/>
  <c r="T170" i="3"/>
  <c r="I29" i="29" a="1"/>
  <c r="R163" i="3"/>
  <c r="AG251" i="3"/>
  <c r="AA247" i="3"/>
  <c r="L158" i="3"/>
  <c r="AD272" i="3"/>
  <c r="O269" i="3"/>
  <c r="Z48" i="3"/>
  <c r="P175" i="3"/>
  <c r="I212" i="3"/>
  <c r="AH35" i="3"/>
  <c r="AE122" i="3"/>
  <c r="S204" i="3"/>
  <c r="AD217" i="3"/>
  <c r="V132" i="3"/>
  <c r="L231" i="3"/>
  <c r="I157" i="3"/>
  <c r="S74" i="3"/>
  <c r="AH148" i="3"/>
  <c r="AB202" i="3"/>
  <c r="W189" i="3"/>
  <c r="P189" i="3"/>
  <c r="AD281" i="3"/>
  <c r="J204" i="3"/>
  <c r="O157" i="3"/>
  <c r="AB93" i="3"/>
  <c r="AF191" i="3"/>
  <c r="M120" i="3"/>
  <c r="K78" i="3"/>
  <c r="AH74" i="3"/>
  <c r="H148" i="3"/>
  <c r="P164" i="3"/>
  <c r="AE239" i="3"/>
  <c r="X137" i="3"/>
  <c r="K195" i="3"/>
  <c r="AU244" i="35" a="1"/>
  <c r="H193" i="3"/>
  <c r="G243" i="3"/>
  <c r="AF292" i="3"/>
  <c r="Q94" i="3"/>
  <c r="P103" i="3"/>
  <c r="AB92" i="3"/>
  <c r="AA136" i="3"/>
  <c r="Z75" i="3"/>
  <c r="Y9" i="3"/>
  <c r="P282" i="3"/>
  <c r="AB231" i="3"/>
  <c r="AG99" i="3"/>
  <c r="Y59" i="3"/>
  <c r="H201" i="3"/>
  <c r="Q45" i="3"/>
  <c r="Z174" i="3"/>
  <c r="V233" i="3"/>
  <c r="AF243" i="3"/>
  <c r="AG244" i="3"/>
  <c r="AE63" i="3"/>
  <c r="AA41" i="3"/>
  <c r="AA203" i="3"/>
  <c r="Z268" i="3"/>
  <c r="AH11" i="3"/>
  <c r="AE45" i="3"/>
  <c r="Q202" i="3"/>
  <c r="V142" i="3"/>
  <c r="N202" i="3"/>
  <c r="S168" i="3"/>
  <c r="O115" i="3"/>
  <c r="R147" i="3"/>
  <c r="AB183" i="3"/>
  <c r="AD99" i="3"/>
  <c r="N272" i="3"/>
  <c r="P76" i="3"/>
  <c r="P187" i="3"/>
  <c r="C272" i="35" a="1"/>
  <c r="M66" i="3"/>
  <c r="Q212" i="3"/>
  <c r="AA201" i="3"/>
  <c r="Z116" i="3"/>
  <c r="H184" i="3"/>
  <c r="AH131" i="3"/>
  <c r="G212" i="3"/>
  <c r="I247" i="3"/>
  <c r="AI136" i="3"/>
  <c r="Y113" i="3"/>
  <c r="X55" i="3"/>
  <c r="H220" i="3"/>
  <c r="AG203" i="3"/>
  <c r="T115" i="3"/>
  <c r="I71" i="3"/>
  <c r="L209" i="3"/>
  <c r="U14" i="3"/>
  <c r="Z123" i="3"/>
  <c r="T67" i="3"/>
  <c r="R103" i="3"/>
  <c r="AC97" i="3"/>
  <c r="Z97" i="3"/>
  <c r="AB180" i="3"/>
  <c r="V110" i="3"/>
  <c r="Z108" i="3"/>
  <c r="S76" i="3"/>
  <c r="S139" i="3"/>
  <c r="I105" i="3"/>
  <c r="T64" i="3"/>
  <c r="H113" i="3"/>
  <c r="I266" i="3"/>
  <c r="AC304" i="3"/>
  <c r="H186" i="3"/>
  <c r="AB270" i="35" a="1"/>
  <c r="K113" i="3"/>
  <c r="R270" i="3"/>
  <c r="O187" i="3"/>
  <c r="AB285" i="3"/>
  <c r="K132" i="3"/>
  <c r="P137" i="3"/>
  <c r="W267" i="3"/>
  <c r="J23" i="3"/>
  <c r="V116" i="3"/>
  <c r="V239" i="3"/>
  <c r="H91" i="3"/>
  <c r="X209" i="3"/>
  <c r="V300" i="3"/>
  <c r="P148" i="3"/>
  <c r="AH137" i="3"/>
  <c r="AD254" i="3"/>
  <c r="AI93" i="3"/>
  <c r="L105" i="3"/>
  <c r="Z237" i="3"/>
  <c r="Y270" i="3"/>
  <c r="W97" i="3"/>
  <c r="J206" i="3"/>
  <c r="AG79" i="3"/>
  <c r="Y122" i="3"/>
  <c r="AH95" i="3"/>
  <c r="AB186" i="3"/>
  <c r="T159" i="3"/>
  <c r="M173" i="3"/>
  <c r="AF60" i="3"/>
  <c r="Z71" i="3"/>
  <c r="D272" i="35"/>
  <c r="AC289" i="3"/>
  <c r="AF175" i="3"/>
  <c r="AH126" i="3"/>
  <c r="M45" i="3"/>
  <c r="H90" i="3"/>
  <c r="AD140" i="3"/>
  <c r="J139" i="3"/>
  <c r="AE44" i="3"/>
  <c r="G111" i="3"/>
  <c r="AF141" i="3"/>
  <c r="AA132" i="3"/>
  <c r="P177" i="3"/>
  <c r="AF88" i="3"/>
  <c r="Z107" i="3"/>
  <c r="U189" i="3"/>
  <c r="AB142" i="3"/>
  <c r="Y7" i="3"/>
  <c r="P154" i="3"/>
  <c r="AG112" i="3"/>
  <c r="I55" i="3"/>
  <c r="O196" i="3"/>
  <c r="W15" i="3"/>
  <c r="AE196" i="3"/>
  <c r="Q83" i="3"/>
  <c r="AE238" i="3"/>
  <c r="X68" i="3"/>
  <c r="W116" i="3"/>
  <c r="M78" i="3"/>
  <c r="AF67" i="3"/>
  <c r="Q174" i="3"/>
  <c r="AI252" i="3"/>
  <c r="X92" i="3"/>
  <c r="N77" i="3"/>
  <c r="W222" i="3"/>
  <c r="L204" i="3"/>
  <c r="AI23" i="3"/>
  <c r="AF87" i="3"/>
  <c r="G24" i="3"/>
  <c r="P167" i="3"/>
  <c r="L176" i="3"/>
  <c r="T62" i="3"/>
  <c r="G96" i="3"/>
  <c r="AA307" i="3"/>
  <c r="V47" i="3"/>
  <c r="T124" i="3"/>
  <c r="K31" i="3"/>
  <c r="G122" i="3"/>
  <c r="AC113" i="3"/>
  <c r="X154" i="3"/>
  <c r="U76" i="3"/>
  <c r="AH127" i="3"/>
  <c r="AG179" i="3"/>
  <c r="Z111" i="3"/>
  <c r="AD157" i="3"/>
  <c r="Q215" i="3"/>
  <c r="H161" i="3"/>
  <c r="BJ264" i="35" a="1"/>
  <c r="Z221" i="3"/>
  <c r="R193" i="3"/>
  <c r="P119" i="3"/>
  <c r="O51" i="3"/>
  <c r="S250" i="3"/>
  <c r="M92" i="3"/>
  <c r="I252" i="3"/>
  <c r="T97" i="3"/>
  <c r="N32" i="3"/>
  <c r="T157" i="3"/>
  <c r="Y171" i="3"/>
  <c r="AB145" i="3"/>
  <c r="AI164" i="3"/>
  <c r="R171" i="3"/>
  <c r="AE123" i="3"/>
  <c r="K46" i="3"/>
  <c r="AB56" i="3"/>
  <c r="R285" i="3"/>
  <c r="AB193" i="3"/>
  <c r="N68" i="3"/>
  <c r="Z142" i="3"/>
  <c r="U35" i="3"/>
  <c r="Q144" i="3"/>
  <c r="V100" i="3"/>
  <c r="I295" i="3"/>
  <c r="L141" i="3"/>
  <c r="AH306" i="3"/>
  <c r="AA108" i="3"/>
  <c r="U13" i="3"/>
  <c r="Y193" i="3"/>
  <c r="W110" i="3"/>
  <c r="Y167" i="3"/>
  <c r="P99" i="3"/>
  <c r="L12" i="3"/>
  <c r="S58" i="3"/>
  <c r="AG189" i="3"/>
  <c r="R219" i="3"/>
  <c r="J200" i="3"/>
  <c r="K91" i="3"/>
  <c r="O145" i="3"/>
  <c r="AC154" i="3"/>
  <c r="Z65" i="3"/>
  <c r="H167" i="3"/>
  <c r="G55" i="3"/>
  <c r="Q306" i="3"/>
  <c r="AI106" i="3"/>
  <c r="L67" i="3"/>
  <c r="G88" i="3"/>
  <c r="U225" i="3"/>
  <c r="AA46" i="3"/>
  <c r="W303" i="3"/>
  <c r="G56" i="3"/>
  <c r="AD135" i="3"/>
  <c r="S120" i="3"/>
  <c r="V203" i="3"/>
  <c r="H112" i="3"/>
  <c r="AI208" i="3"/>
  <c r="BU274" i="35" a="1"/>
  <c r="O307" i="3"/>
  <c r="K76" i="3"/>
  <c r="S287" i="3"/>
  <c r="AG119" i="3"/>
  <c r="H252" i="3"/>
  <c r="H16" i="3"/>
  <c r="O143" i="3"/>
  <c r="X127" i="3"/>
  <c r="Z74" i="3"/>
  <c r="R202" i="3"/>
  <c r="Z203" i="3"/>
  <c r="N281" i="3"/>
  <c r="AC232" i="3"/>
  <c r="AF174" i="3"/>
  <c r="AH180" i="3"/>
  <c r="AG169" i="3"/>
  <c r="O303" i="3"/>
  <c r="N156" i="3"/>
  <c r="AG253" i="3"/>
  <c r="I78" i="3"/>
  <c r="AG263" i="3"/>
  <c r="AB224" i="3"/>
  <c r="J237" i="3"/>
  <c r="AE249" i="3"/>
  <c r="AE256" i="3"/>
  <c r="H26" i="3"/>
  <c r="AB8" i="3"/>
  <c r="X52" i="3"/>
  <c r="U157" i="3"/>
  <c r="X240" i="3"/>
  <c r="J202" i="3"/>
  <c r="I47" i="3"/>
  <c r="V141" i="3"/>
  <c r="AI91" i="3"/>
  <c r="O16" i="3"/>
  <c r="AI8" i="3"/>
  <c r="R108" i="3"/>
  <c r="AD151" i="3"/>
  <c r="AC122" i="3"/>
  <c r="Z128" i="3"/>
  <c r="T56" i="3"/>
  <c r="H180" i="3"/>
  <c r="AI131" i="3"/>
  <c r="J152" i="3"/>
  <c r="J177" i="3"/>
  <c r="R237" i="35" a="1"/>
  <c r="S269" i="3"/>
  <c r="AG25" i="3"/>
  <c r="AA126" i="3"/>
  <c r="I301" i="3"/>
  <c r="P172" i="3"/>
  <c r="N142" i="3"/>
  <c r="Y10" i="3"/>
  <c r="X143" i="3"/>
  <c r="AC78" i="3"/>
  <c r="O20" i="3"/>
  <c r="M260" i="3"/>
  <c r="K164" i="3"/>
  <c r="G28" i="3"/>
  <c r="M225" i="3"/>
  <c r="W76" i="3"/>
  <c r="Z106" i="3"/>
  <c r="T107" i="3"/>
  <c r="L28" i="3"/>
  <c r="R49" i="3"/>
  <c r="K27" i="3"/>
  <c r="Y116" i="3"/>
  <c r="AC59" i="3"/>
  <c r="AF100" i="3"/>
  <c r="AE219" i="3"/>
  <c r="O153" i="3"/>
  <c r="J247" i="3"/>
  <c r="AC116" i="3"/>
  <c r="M188" i="3"/>
  <c r="R304" i="3"/>
  <c r="AH168" i="3"/>
  <c r="L171" i="3"/>
  <c r="G63" i="3"/>
  <c r="AA90" i="3"/>
  <c r="AA67" i="3"/>
  <c r="M41" i="3"/>
  <c r="P159" i="3"/>
  <c r="AE153" i="3"/>
  <c r="Q44" i="3"/>
  <c r="X221" i="3"/>
  <c r="N209" i="3"/>
  <c r="V284" i="3"/>
  <c r="AG56" i="3"/>
  <c r="W188" i="3"/>
  <c r="X124" i="3"/>
  <c r="J93" i="3"/>
  <c r="R140" i="3"/>
  <c r="M219" i="3"/>
  <c r="P233" i="3"/>
  <c r="U89" i="3"/>
  <c r="U109" i="3"/>
  <c r="M123" i="3"/>
  <c r="I271" i="3"/>
  <c r="AA107" i="3"/>
  <c r="X200" i="3"/>
  <c r="W51" i="3"/>
  <c r="AA265" i="3"/>
  <c r="P27" i="3"/>
  <c r="T167" i="3"/>
  <c r="AD95" i="3"/>
  <c r="V96" i="3"/>
  <c r="G36" i="3"/>
  <c r="AI153" i="3"/>
  <c r="Y44" i="3"/>
  <c r="Z132" i="3"/>
  <c r="AE17" i="3"/>
  <c r="AB298" i="3"/>
  <c r="Y186" i="3"/>
  <c r="K129" i="3"/>
  <c r="AA191" i="3"/>
  <c r="AF108" i="3"/>
  <c r="H192" i="3"/>
  <c r="AB232" i="3"/>
  <c r="U231" i="3"/>
  <c r="I106" i="3"/>
  <c r="P140" i="3"/>
  <c r="AI260" i="3"/>
  <c r="P204" i="3"/>
  <c r="AH204" i="3"/>
  <c r="U103" i="3"/>
  <c r="AC177" i="3"/>
  <c r="H140" i="3"/>
  <c r="Z103" i="3"/>
  <c r="S249" i="3"/>
  <c r="Z91" i="3"/>
  <c r="X208" i="3"/>
  <c r="R87" i="3"/>
  <c r="W72" i="3"/>
  <c r="AI135" i="3"/>
  <c r="R23" i="3"/>
  <c r="J72" i="3"/>
  <c r="S247" i="3"/>
  <c r="AD241" i="3"/>
  <c r="L199" i="3"/>
  <c r="AG100" i="3"/>
  <c r="R241" i="3"/>
  <c r="AI154" i="3"/>
  <c r="AH222" i="3"/>
  <c r="AG13" i="3"/>
  <c r="AD83" i="3"/>
  <c r="AH264" i="3"/>
  <c r="I298" i="3"/>
  <c r="AB223" i="3"/>
  <c r="S92" i="3"/>
  <c r="AH252" i="3"/>
  <c r="AH267" i="3"/>
  <c r="V76" i="3"/>
  <c r="R297" i="3"/>
  <c r="P28" i="3"/>
  <c r="T183" i="3"/>
  <c r="V158" i="3"/>
  <c r="AA140" i="3"/>
  <c r="K7" i="3"/>
  <c r="S73" i="3"/>
  <c r="S66" i="3"/>
  <c r="AE129" i="3"/>
  <c r="V173" i="3"/>
  <c r="AA83" i="3"/>
  <c r="P94" i="3"/>
  <c r="AD142" i="3"/>
  <c r="J145" i="3"/>
  <c r="G231" i="3"/>
  <c r="AA17" i="3"/>
  <c r="R291" i="3"/>
  <c r="T55" i="3"/>
  <c r="V119" i="3"/>
  <c r="N191" i="3"/>
  <c r="R286" i="3"/>
  <c r="Z87" i="3"/>
  <c r="AB177" i="3"/>
  <c r="L183" i="3"/>
  <c r="G172" i="3"/>
  <c r="Z202" i="3"/>
  <c r="M218" i="3"/>
  <c r="AA112" i="3"/>
  <c r="V145" i="3"/>
  <c r="AB185" i="3"/>
  <c r="D268" i="35"/>
  <c r="L203" i="3"/>
  <c r="AD90" i="3"/>
  <c r="I174" i="3"/>
  <c r="N177" i="3"/>
  <c r="R128" i="3"/>
  <c r="M76" i="3"/>
  <c r="AH164" i="3"/>
  <c r="S176" i="3"/>
  <c r="P221" i="3"/>
  <c r="X201" i="3"/>
  <c r="AB297" i="3"/>
  <c r="N124" i="3"/>
  <c r="W119" i="3"/>
  <c r="Z109" i="3"/>
  <c r="AA257" i="3"/>
  <c r="G10" i="3"/>
  <c r="R43" i="3"/>
  <c r="AE148" i="3"/>
  <c r="AE282" i="3"/>
  <c r="BO266" i="35" a="1"/>
  <c r="AG154" i="3"/>
  <c r="S144" i="3"/>
  <c r="I130" i="3"/>
  <c r="AB144" i="3"/>
  <c r="V176" i="3"/>
  <c r="Z204" i="3"/>
  <c r="Y185" i="3"/>
  <c r="T127" i="3"/>
  <c r="W43" i="3"/>
  <c r="AE193" i="3"/>
  <c r="AG295" i="3"/>
  <c r="G200" i="3"/>
  <c r="AF217" i="3"/>
  <c r="X167" i="3"/>
  <c r="J64" i="3"/>
  <c r="AE201" i="3"/>
  <c r="X77" i="3"/>
  <c r="AC108" i="3"/>
  <c r="Y61" i="3"/>
  <c r="T232" i="3"/>
  <c r="AC56" i="3"/>
  <c r="AC67" i="3"/>
  <c r="U96" i="3"/>
  <c r="P64" i="3"/>
  <c r="K10" i="3"/>
  <c r="AD163" i="3"/>
  <c r="I193" i="3"/>
  <c r="G119" i="3"/>
  <c r="I168" i="3"/>
  <c r="I90" i="3"/>
  <c r="AH71" i="3"/>
  <c r="P192" i="3"/>
  <c r="X244" i="3"/>
  <c r="N221" i="3"/>
  <c r="M151" i="3"/>
  <c r="N125" i="3"/>
  <c r="Z180" i="3"/>
  <c r="Z27" i="3"/>
  <c r="AA219" i="3"/>
  <c r="X136" i="3"/>
  <c r="O120" i="3"/>
  <c r="S14" i="3"/>
  <c r="AH48" i="3"/>
  <c r="I237" i="3"/>
  <c r="N295" i="3"/>
  <c r="G71" i="3"/>
  <c r="R164" i="3"/>
  <c r="AC223" i="3"/>
  <c r="N148" i="3"/>
  <c r="AH171" i="3"/>
  <c r="AI202" i="3"/>
  <c r="AA308" i="3"/>
  <c r="AC201" i="3"/>
  <c r="N97" i="3"/>
  <c r="Z26" i="3"/>
  <c r="V136" i="3"/>
  <c r="N40" i="3"/>
  <c r="O31" i="3"/>
  <c r="S172" i="3"/>
  <c r="R302" i="3"/>
  <c r="Z83" i="3"/>
  <c r="S252" i="3"/>
  <c r="K254" i="3"/>
  <c r="AF14" i="3"/>
  <c r="AD96" i="3"/>
  <c r="K243" i="3"/>
  <c r="K263" i="3"/>
  <c r="AG23" i="3"/>
  <c r="X196" i="3"/>
  <c r="AI74" i="3"/>
  <c r="T233" i="3"/>
  <c r="Z296" i="3"/>
  <c r="U169" i="3"/>
  <c r="K179" i="3"/>
  <c r="AC16" i="3"/>
  <c r="N11" i="3"/>
  <c r="AI156" i="3"/>
  <c r="Q171" i="3"/>
  <c r="K89" i="3"/>
  <c r="AD88" i="3"/>
  <c r="P248" i="3"/>
  <c r="AH33" i="3"/>
  <c r="P90" i="3"/>
  <c r="X122" i="3"/>
  <c r="X125" i="3"/>
  <c r="AF284" i="3"/>
  <c r="Y78" i="3"/>
  <c r="AH63" i="3"/>
  <c r="AB103" i="3"/>
  <c r="AE202" i="3"/>
  <c r="J179" i="3"/>
  <c r="M183" i="3"/>
  <c r="N84" i="3"/>
  <c r="AA207" i="3"/>
  <c r="G81" i="3"/>
  <c r="BN257" i="35" a="1"/>
  <c r="T179" i="3"/>
  <c r="AR228" i="35"/>
  <c r="BN270" i="35" a="1"/>
  <c r="M255" i="3"/>
  <c r="AI247" i="35" a="1"/>
  <c r="I84" i="3"/>
  <c r="S140" i="3"/>
  <c r="AF46" i="3"/>
  <c r="W57" i="3"/>
  <c r="K110" i="3"/>
  <c r="AA259" i="3"/>
  <c r="N203" i="3"/>
  <c r="Y124" i="3"/>
  <c r="T49" i="3"/>
  <c r="T100" i="3"/>
  <c r="J201" i="35"/>
  <c r="R60" i="3"/>
  <c r="U159" i="3"/>
  <c r="BN244" i="35" a="1"/>
  <c r="O26" i="3"/>
  <c r="Y203" i="3"/>
  <c r="M26" i="3"/>
  <c r="AF23" i="3"/>
  <c r="AH47" i="3"/>
  <c r="BI240" i="35" a="1"/>
  <c r="O283" i="3"/>
  <c r="U174" i="3"/>
  <c r="W268" i="3"/>
  <c r="S151" i="3"/>
  <c r="I186" i="3"/>
  <c r="AD111" i="3"/>
  <c r="AD161" i="3"/>
  <c r="R31" i="3"/>
  <c r="Z273" i="3"/>
  <c r="G284" i="3"/>
  <c r="I126" i="3"/>
  <c r="R253" i="3"/>
  <c r="T272" i="3"/>
  <c r="O139" i="3"/>
  <c r="Z301" i="3"/>
  <c r="T235" i="3"/>
  <c r="M285" i="3"/>
  <c r="AG74" i="3"/>
  <c r="W183" i="3"/>
  <c r="N154" i="3"/>
  <c r="T66" i="3"/>
  <c r="J172" i="3"/>
  <c r="I145" i="3"/>
  <c r="AG97" i="3"/>
  <c r="M91" i="3"/>
  <c r="AI160" i="3"/>
  <c r="P120" i="3"/>
  <c r="G221" i="3"/>
  <c r="U33" i="3"/>
  <c r="L73" i="3"/>
  <c r="H33" i="3"/>
  <c r="V62" i="3"/>
  <c r="Z232" i="3"/>
  <c r="R84" i="3"/>
  <c r="H132" i="3"/>
  <c r="H157" i="3"/>
  <c r="K16" i="3"/>
  <c r="S222" i="3"/>
  <c r="AD175" i="3"/>
  <c r="H288" i="3"/>
  <c r="L47" i="3"/>
  <c r="K172" i="3"/>
  <c r="J13" i="3"/>
  <c r="V260" i="3"/>
  <c r="AH216" i="3"/>
  <c r="T139" i="3"/>
  <c r="AA276" i="3"/>
  <c r="T164" i="3"/>
  <c r="Z95" i="3"/>
  <c r="P201" i="3"/>
  <c r="BC254" i="35" a="1"/>
  <c r="G105" i="3"/>
  <c r="T94" i="3"/>
  <c r="Z122" i="3"/>
  <c r="AD80" i="3"/>
  <c r="W73" i="3"/>
  <c r="G217" i="3"/>
  <c r="O28" i="3"/>
  <c r="T171" i="3"/>
  <c r="O100" i="3"/>
  <c r="AG252" i="3"/>
  <c r="N87" i="3"/>
  <c r="AB255" i="3"/>
  <c r="O108" i="3"/>
  <c r="Y164" i="3"/>
  <c r="AB175" i="3"/>
  <c r="X276" i="3"/>
  <c r="BR250" i="35" a="1"/>
  <c r="P45" i="3"/>
  <c r="AB143" i="3"/>
  <c r="AI122" i="3"/>
  <c r="AI109" i="3"/>
  <c r="AH249" i="3"/>
  <c r="M153" i="3"/>
  <c r="AC94" i="3"/>
  <c r="J87" i="3"/>
  <c r="I257" i="3"/>
  <c r="T155" i="3"/>
  <c r="AI171" i="3"/>
  <c r="AG153" i="3"/>
  <c r="L201" i="3"/>
  <c r="AD141" i="3"/>
  <c r="Z235" i="3"/>
  <c r="G103" i="3"/>
  <c r="U92" i="3"/>
  <c r="U141" i="3"/>
  <c r="V196" i="3"/>
  <c r="W250" i="3"/>
  <c r="U135" i="3"/>
  <c r="L205" i="3"/>
  <c r="AI163" i="3"/>
  <c r="T17" i="3"/>
  <c r="X103" i="3"/>
  <c r="M284" i="3"/>
  <c r="Q139" i="3"/>
  <c r="AA173" i="3"/>
  <c r="Y267" i="3"/>
  <c r="O43" i="3"/>
  <c r="AE138" i="3"/>
  <c r="W159" i="3"/>
  <c r="Y227" i="3"/>
  <c r="Z160" i="3"/>
  <c r="H73" i="3"/>
  <c r="G249" i="3"/>
  <c r="S291" i="3"/>
  <c r="U93" i="3"/>
  <c r="AG180" i="3"/>
  <c r="AC138" i="3"/>
  <c r="V79" i="3"/>
  <c r="AD78" i="3"/>
  <c r="U287" i="3"/>
  <c r="U97" i="3"/>
  <c r="AD306" i="3"/>
  <c r="R13" i="3"/>
  <c r="P249" i="3"/>
  <c r="V160" i="3"/>
  <c r="P62" i="3"/>
  <c r="I285" i="3"/>
  <c r="AH203" i="3"/>
  <c r="K138" i="3"/>
  <c r="AE177" i="3"/>
  <c r="H138" i="3"/>
  <c r="AI306" i="3"/>
  <c r="AH179" i="3"/>
  <c r="AA76" i="3"/>
  <c r="S219" i="3"/>
  <c r="U203" i="3"/>
  <c r="V129" i="3"/>
  <c r="X26" i="3"/>
  <c r="Y177" i="3"/>
  <c r="AD36" i="3"/>
  <c r="AH227" i="3"/>
  <c r="Y206" i="3"/>
  <c r="X65" i="3"/>
  <c r="AB174" i="3"/>
  <c r="Z250" i="3"/>
  <c r="T199" i="3"/>
  <c r="U306" i="3"/>
  <c r="AD200" i="3"/>
  <c r="Q237" i="3"/>
  <c r="J223" i="3"/>
  <c r="G121" i="3"/>
  <c r="H206" i="3"/>
  <c r="P289" i="3"/>
  <c r="Y191" i="3"/>
  <c r="V24" i="3"/>
  <c r="Y219" i="3"/>
  <c r="I173" i="3"/>
  <c r="H124" i="3"/>
  <c r="AI132" i="3"/>
  <c r="Y190" i="3"/>
  <c r="H44" i="3"/>
  <c r="AH23" i="3"/>
  <c r="K288" i="3"/>
  <c r="AF171" i="3"/>
  <c r="W13" i="3"/>
  <c r="X113" i="3"/>
  <c r="U170" i="3"/>
  <c r="H216" i="3"/>
  <c r="G235" i="3"/>
  <c r="AC236" i="3"/>
  <c r="X151" i="3"/>
  <c r="P126" i="3"/>
  <c r="AA94" i="3"/>
  <c r="Y62" i="3"/>
  <c r="W208" i="3"/>
  <c r="AG170" i="3"/>
  <c r="AE108" i="3"/>
  <c r="AH303" i="3"/>
  <c r="R183" i="3"/>
  <c r="U120" i="3"/>
  <c r="AG266" i="3"/>
  <c r="H123" i="3"/>
  <c r="W46" i="3"/>
  <c r="O191" i="3"/>
  <c r="I83" i="3"/>
  <c r="U46" i="3"/>
  <c r="M136" i="3"/>
  <c r="AE71" i="3"/>
  <c r="AF269" i="3"/>
  <c r="L64" i="3"/>
  <c r="K303" i="3"/>
  <c r="X269" i="3"/>
  <c r="R124" i="3"/>
  <c r="K122" i="3"/>
  <c r="I147" i="3"/>
  <c r="AC167" i="3"/>
  <c r="AD130" i="3"/>
  <c r="U176" i="3"/>
  <c r="Y25" i="3"/>
  <c r="S223" i="3"/>
  <c r="AH128" i="3"/>
  <c r="AB42" i="3"/>
  <c r="U31" i="3"/>
  <c r="O158" i="3"/>
  <c r="AF305" i="3"/>
  <c r="N279" i="3"/>
  <c r="AA279" i="3"/>
  <c r="G303" i="3"/>
  <c r="J185" i="3"/>
  <c r="U179" i="3"/>
  <c r="AG211" i="3"/>
  <c r="U216" i="3"/>
  <c r="S83" i="3"/>
  <c r="AI239" i="3"/>
  <c r="AB160" i="3"/>
  <c r="AH243" i="3"/>
  <c r="Q10" i="3"/>
  <c r="AD94" i="3"/>
  <c r="AA10" i="3"/>
  <c r="Z135" i="3"/>
  <c r="P275" i="3"/>
  <c r="U79" i="3"/>
  <c r="AA92" i="3"/>
  <c r="K93" i="3"/>
  <c r="AG83" i="3"/>
  <c r="W123" i="3"/>
  <c r="U257" i="3"/>
  <c r="G61" i="3"/>
  <c r="Z156" i="3"/>
  <c r="AH121" i="3"/>
  <c r="Z15" i="3"/>
  <c r="F270" i="35"/>
  <c r="AC19" i="3"/>
  <c r="Y202" i="3"/>
  <c r="T196" i="3"/>
  <c r="Q207" i="3"/>
  <c r="K95" i="3"/>
  <c r="L202" i="3"/>
  <c r="AA123" i="3"/>
  <c r="I108" i="3"/>
  <c r="AB132" i="3"/>
  <c r="AC158" i="3"/>
  <c r="M124" i="3"/>
  <c r="AC142" i="3"/>
  <c r="Q111" i="3"/>
  <c r="AC173" i="3"/>
  <c r="K127" i="3"/>
  <c r="M235" i="3"/>
  <c r="AC43" i="3"/>
  <c r="AF201" i="3"/>
  <c r="T68" i="3"/>
  <c r="R123" i="3"/>
  <c r="M72" i="3"/>
  <c r="AV238" i="35" a="1"/>
  <c r="AF66" i="3"/>
  <c r="X132" i="3"/>
  <c r="N20" i="3"/>
  <c r="AB113" i="3"/>
  <c r="N105" i="3"/>
  <c r="P174" i="3"/>
  <c r="Q190" i="3"/>
  <c r="AF128" i="3"/>
  <c r="AH106" i="3"/>
  <c r="I61" i="3"/>
  <c r="AE186" i="3"/>
  <c r="AF291" i="3"/>
  <c r="T125" i="3"/>
  <c r="V304" i="3"/>
  <c r="S26" i="3"/>
  <c r="AA284" i="3"/>
  <c r="AD61" i="3"/>
  <c r="K177" i="3"/>
  <c r="AF113" i="3"/>
  <c r="R217" i="3"/>
  <c r="P200" i="3"/>
  <c r="J279" i="3"/>
  <c r="M211" i="3"/>
  <c r="R252" i="3"/>
  <c r="L267" i="3"/>
  <c r="M143" i="3"/>
  <c r="AH9" i="3"/>
  <c r="AD192" i="3"/>
  <c r="AH103" i="3"/>
  <c r="AE142" i="3"/>
  <c r="J307" i="3"/>
  <c r="AF145" i="3"/>
  <c r="N227" i="3"/>
  <c r="H60" i="3"/>
  <c r="N175" i="3"/>
  <c r="AC68" i="3"/>
  <c r="H139" i="3"/>
  <c r="AG40" i="3"/>
  <c r="X78" i="3"/>
  <c r="AI78" i="3"/>
  <c r="AB240" i="3"/>
  <c r="V97" i="3"/>
  <c r="W235" i="3"/>
  <c r="N83" i="3"/>
  <c r="G147" i="3"/>
  <c r="X144" i="3"/>
  <c r="S89" i="3"/>
  <c r="Y154" i="3"/>
  <c r="I299" i="3"/>
  <c r="W80" i="3"/>
  <c r="G168" i="3"/>
  <c r="R254" i="3"/>
  <c r="AA16" i="3"/>
  <c r="S90" i="3"/>
  <c r="AA11" i="3"/>
  <c r="O190" i="3"/>
  <c r="W145" i="3"/>
  <c r="AF187" i="3"/>
  <c r="L130" i="3"/>
  <c r="S127" i="3"/>
  <c r="AD108" i="3"/>
  <c r="L135" i="3"/>
  <c r="AB100" i="3"/>
  <c r="V236" i="3"/>
  <c r="N29" i="3"/>
  <c r="AG224" i="3"/>
  <c r="P71" i="3"/>
  <c r="Y130" i="3"/>
  <c r="AG136" i="3"/>
  <c r="I167" i="3"/>
  <c r="AA66" i="3"/>
  <c r="AH196" i="3"/>
  <c r="U154" i="3"/>
  <c r="H164" i="3"/>
  <c r="L153" i="3"/>
  <c r="V106" i="3"/>
  <c r="M122" i="3"/>
  <c r="N15" i="3"/>
  <c r="N151" i="3"/>
  <c r="Z127" i="3"/>
  <c r="AE67" i="3"/>
  <c r="R136" i="3"/>
  <c r="AF239" i="3"/>
  <c r="BK262" i="35" a="1"/>
  <c r="O306" i="3"/>
  <c r="Y55" i="3"/>
  <c r="W104" i="3"/>
  <c r="X44" i="3"/>
  <c r="V52" i="3"/>
  <c r="K237" i="35"/>
  <c r="AD268" i="35" a="1"/>
  <c r="M116" i="3"/>
  <c r="U126" i="3"/>
  <c r="AH12" i="3"/>
  <c r="AG71" i="3"/>
  <c r="R191" i="3"/>
  <c r="L160" i="3"/>
  <c r="I135" i="3"/>
  <c r="AA209" i="3"/>
  <c r="M19" i="3"/>
  <c r="H175" i="3"/>
  <c r="H78" i="3"/>
  <c r="N61" i="3"/>
  <c r="I63" i="3"/>
  <c r="G132" i="3"/>
  <c r="AB269" i="3"/>
  <c r="AG29" i="3"/>
  <c r="AF71" i="3"/>
  <c r="I132" i="3"/>
  <c r="H257" i="3"/>
  <c r="P108" i="3"/>
  <c r="AC184" i="3"/>
  <c r="S129" i="3"/>
  <c r="G11" i="3"/>
  <c r="AN265" i="35"/>
  <c r="AB107" i="3"/>
  <c r="P74" i="3"/>
  <c r="AF94" i="3"/>
  <c r="M75" i="3"/>
  <c r="H144" i="3"/>
  <c r="AI179" i="3"/>
  <c r="Y272" i="3"/>
  <c r="K160" i="3"/>
  <c r="AC83" i="3"/>
  <c r="L115" i="3"/>
  <c r="M264" i="3"/>
  <c r="AD167" i="3"/>
  <c r="W216" i="3"/>
  <c r="K203" i="3"/>
  <c r="AI76" i="3"/>
  <c r="AH217" i="3"/>
  <c r="AH77" i="3"/>
  <c r="O163" i="3"/>
  <c r="Y249" i="3"/>
  <c r="X216" i="3"/>
  <c r="S155" i="3"/>
  <c r="R97" i="3"/>
  <c r="AE141" i="3"/>
  <c r="AF168" i="3"/>
  <c r="G140" i="3"/>
  <c r="X235" i="3"/>
  <c r="V168" i="3"/>
  <c r="AH156" i="3"/>
  <c r="S104" i="3"/>
  <c r="AB189" i="3"/>
  <c r="Z175" i="3"/>
  <c r="N42" i="3"/>
  <c r="J67" i="3"/>
  <c r="V105" i="3"/>
  <c r="AF136" i="3"/>
  <c r="Q303" i="3"/>
  <c r="R143" i="3"/>
  <c r="Z187" i="3"/>
  <c r="M271" i="3"/>
  <c r="BU257" i="35" a="1"/>
  <c r="AF183" i="3"/>
  <c r="N115" i="3"/>
  <c r="X156" i="3"/>
  <c r="G292" i="3"/>
  <c r="K269" i="3"/>
  <c r="V113" i="3"/>
  <c r="K250" i="3"/>
  <c r="T145" i="3"/>
  <c r="X89" i="3"/>
  <c r="V140" i="3"/>
  <c r="AC145" i="3"/>
  <c r="I196" i="3"/>
  <c r="AI128" i="3"/>
  <c r="AB125" i="3"/>
  <c r="AE272" i="3"/>
  <c r="X147" i="3"/>
  <c r="Q169" i="3"/>
  <c r="W253" i="3"/>
  <c r="Z77" i="3"/>
  <c r="M46" i="3"/>
  <c r="W79" i="3"/>
  <c r="V128" i="3"/>
  <c r="S192" i="3"/>
  <c r="O215" i="3"/>
  <c r="L196" i="3"/>
  <c r="U187" i="3"/>
  <c r="AC28" i="3"/>
  <c r="L65" i="3"/>
  <c r="I119" i="3"/>
  <c r="AC44" i="3"/>
  <c r="Z33" i="3"/>
  <c r="Y173" i="3"/>
  <c r="R105" i="3"/>
  <c r="AI47" i="3"/>
  <c r="AB63" i="3"/>
  <c r="U55" i="3"/>
  <c r="AC115" i="3"/>
  <c r="S65" i="3"/>
  <c r="N217" i="3"/>
  <c r="M234" i="3"/>
  <c r="AE78" i="3"/>
  <c r="Q52" i="3"/>
  <c r="M228" i="3"/>
  <c r="W195" i="3"/>
  <c r="Q56" i="3"/>
  <c r="N116" i="3"/>
  <c r="U94" i="3"/>
  <c r="M148" i="3"/>
  <c r="J171" i="3"/>
  <c r="Z90" i="3"/>
  <c r="T184" i="3"/>
  <c r="Y174" i="3"/>
  <c r="Z12" i="3"/>
  <c r="Q170" i="3"/>
  <c r="X45" i="3"/>
  <c r="AA141" i="3"/>
  <c r="X158" i="3"/>
  <c r="AD25" i="3"/>
  <c r="O46" i="3"/>
  <c r="Q263" i="3"/>
  <c r="AA163" i="3"/>
  <c r="AF298" i="3"/>
  <c r="Y233" i="3"/>
  <c r="T144" i="3"/>
  <c r="M126" i="3"/>
  <c r="AE136" i="3"/>
  <c r="AE252" i="3"/>
  <c r="AC270" i="3"/>
  <c r="AH202" i="3"/>
  <c r="T287" i="3"/>
  <c r="AI28" i="3"/>
  <c r="O264" i="3"/>
  <c r="Z228" i="3"/>
  <c r="G108" i="3"/>
  <c r="AE127" i="3"/>
  <c r="N241" i="3"/>
  <c r="AF176" i="3"/>
  <c r="AE251" i="3"/>
  <c r="AB172" i="3"/>
  <c r="M158" i="3"/>
  <c r="AD196" i="3"/>
  <c r="J251" i="35"/>
  <c r="AA14" i="3"/>
  <c r="BK270" i="35" a="1"/>
  <c r="AI129" i="3"/>
  <c r="AE154" i="3"/>
  <c r="AD119" i="3"/>
  <c r="K157" i="3"/>
  <c r="X145" i="3"/>
  <c r="J52" i="3"/>
  <c r="J280" i="3"/>
  <c r="X263" i="3"/>
  <c r="W228" i="3"/>
  <c r="P300" i="3"/>
  <c r="N136" i="3"/>
  <c r="K83" i="3"/>
  <c r="H302" i="3"/>
  <c r="H128" i="3"/>
  <c r="L97" i="3"/>
  <c r="AH154" i="3"/>
  <c r="AB168" i="3"/>
  <c r="AA224" i="3"/>
  <c r="AO268" i="35"/>
  <c r="G135" i="3"/>
  <c r="Y159" i="3"/>
  <c r="AC139" i="3"/>
  <c r="H158" i="3"/>
  <c r="G148" i="3"/>
  <c r="K206" i="3"/>
  <c r="V164" i="3"/>
  <c r="AF124" i="3"/>
  <c r="P96" i="3"/>
  <c r="M239" i="3"/>
  <c r="R174" i="3"/>
  <c r="AE109" i="3"/>
  <c r="M93" i="3"/>
  <c r="O15" i="3"/>
  <c r="AD66" i="3"/>
  <c r="T186" i="3"/>
  <c r="AA63" i="3"/>
  <c r="AE100" i="3"/>
  <c r="R104" i="3"/>
  <c r="AD180" i="3"/>
  <c r="N220" i="3"/>
  <c r="K84" i="3"/>
  <c r="S64" i="3"/>
  <c r="AB130" i="3"/>
  <c r="G153" i="3"/>
  <c r="V219" i="3"/>
  <c r="M64" i="3"/>
  <c r="H174" i="3"/>
  <c r="Z173" i="3"/>
  <c r="AG157" i="3"/>
  <c r="Z145" i="3"/>
  <c r="J216" i="3"/>
  <c r="AC175" i="3"/>
  <c r="V254" i="3"/>
  <c r="N169" i="3"/>
  <c r="J281" i="3"/>
  <c r="AG223" i="3"/>
  <c r="AH199" i="3"/>
  <c r="U111" i="3"/>
  <c r="AH191" i="3"/>
  <c r="AH73" i="3"/>
  <c r="X129" i="3"/>
  <c r="X96" i="3"/>
  <c r="J208" i="3"/>
  <c r="BU251" i="35" a="1"/>
  <c r="N99" i="3"/>
  <c r="G113" i="3"/>
  <c r="J110" i="3"/>
  <c r="K14" i="3"/>
  <c r="AA19" i="3"/>
  <c r="AE273" i="35" a="1"/>
  <c r="AI193" i="3"/>
  <c r="K228" i="3"/>
  <c r="V39" i="3"/>
  <c r="AF75" i="3"/>
  <c r="O80" i="3"/>
  <c r="G191" i="3"/>
  <c r="Y252" i="3"/>
  <c r="J16" i="3"/>
  <c r="BI237" i="35" a="1"/>
  <c r="I141" i="3"/>
  <c r="U30" i="3"/>
  <c r="S33" i="3"/>
  <c r="AN254" i="35"/>
  <c r="N41" i="3"/>
  <c r="AD71" i="3"/>
  <c r="AF43" i="3"/>
  <c r="AB77" i="3"/>
  <c r="G265" i="3"/>
  <c r="AB246" i="35" a="1"/>
  <c r="AE93" i="3"/>
  <c r="V152" i="3"/>
  <c r="T48" i="3"/>
  <c r="Z163" i="3"/>
  <c r="G196" i="3"/>
  <c r="AE80" i="3"/>
  <c r="BG244" i="35" a="1"/>
  <c r="AI130" i="3"/>
  <c r="AE265" i="35" a="1"/>
  <c r="AF185" i="3"/>
  <c r="AF170" i="3"/>
  <c r="BT263" i="35" a="1"/>
  <c r="BH218" i="35" a="1"/>
  <c r="R200" i="3"/>
  <c r="V14" i="3"/>
  <c r="V239" i="35" a="1"/>
  <c r="U227" i="3"/>
  <c r="AJ269" i="35" a="1"/>
  <c r="J299" i="3"/>
  <c r="R187" i="3"/>
  <c r="AF219" i="3"/>
  <c r="AI87" i="3"/>
  <c r="U60" i="3"/>
  <c r="AX271" i="35" a="1"/>
  <c r="S9" i="26" a="1"/>
  <c r="AH109" i="3"/>
  <c r="X190" i="3"/>
  <c r="H159" i="3"/>
  <c r="AE90" i="3"/>
  <c r="X110" i="3"/>
  <c r="L116" i="3"/>
  <c r="X30" i="3"/>
  <c r="R179" i="3"/>
  <c r="AD173" i="3"/>
  <c r="BP240" i="35" a="1"/>
  <c r="I64" i="3"/>
  <c r="H271" i="35"/>
  <c r="Z270" i="3"/>
  <c r="AE83" i="3"/>
  <c r="G29" i="3"/>
  <c r="K103" i="3"/>
  <c r="K26" i="3"/>
  <c r="P122" i="3"/>
  <c r="G171" i="3"/>
  <c r="P239" i="3"/>
  <c r="O173" i="3"/>
  <c r="AA96" i="3"/>
  <c r="X57" i="3"/>
  <c r="I302" i="3"/>
  <c r="M137" i="3"/>
  <c r="T130" i="3"/>
  <c r="AD288" i="3"/>
  <c r="X123" i="3"/>
  <c r="AE11" i="3"/>
  <c r="X66" i="3"/>
  <c r="Q232" i="3"/>
  <c r="AF72" i="3"/>
  <c r="O219" i="3"/>
  <c r="AF161" i="3"/>
  <c r="V147" i="3"/>
  <c r="R112" i="3"/>
  <c r="S112" i="3"/>
  <c r="AX258" i="35" a="1"/>
  <c r="V259" i="3"/>
  <c r="AI137" i="3"/>
  <c r="V202" i="35" a="1"/>
  <c r="AG121" i="3"/>
  <c r="AB11" i="3"/>
  <c r="Q24" i="3"/>
  <c r="AH138" i="3"/>
  <c r="Z233" i="3"/>
  <c r="P105" i="3"/>
  <c r="T257" i="35" a="1"/>
  <c r="R39" i="3"/>
  <c r="U261" i="35" a="1"/>
  <c r="P222" i="3"/>
  <c r="AD30" i="3"/>
  <c r="S71" i="3"/>
  <c r="AI57" i="3"/>
  <c r="T92" i="3"/>
  <c r="AA60" i="3"/>
  <c r="T224" i="3"/>
  <c r="BL246" i="35" a="1"/>
  <c r="AG64" i="3"/>
  <c r="G31" i="3"/>
  <c r="X41" i="3"/>
  <c r="O57" i="3"/>
  <c r="AF225" i="3"/>
  <c r="BQ266" i="35" a="1"/>
  <c r="G42" i="3"/>
  <c r="Q61" i="3"/>
  <c r="Y31" i="3"/>
  <c r="AC110" i="3"/>
  <c r="J131" i="3"/>
  <c r="V143" i="3"/>
  <c r="O35" i="3"/>
  <c r="O175" i="3"/>
  <c r="U132" i="3"/>
  <c r="U48" i="3"/>
  <c r="AI32" i="3"/>
  <c r="G95" i="3"/>
  <c r="AH237" i="3"/>
  <c r="V241" i="35" a="1"/>
  <c r="AN213" i="35"/>
  <c r="L121" i="3"/>
  <c r="N56" i="3"/>
  <c r="AB91" i="3"/>
  <c r="AB13" i="3"/>
  <c r="S49" i="3"/>
  <c r="AH84" i="3"/>
  <c r="AE158" i="3"/>
  <c r="AG187" i="3"/>
  <c r="K144" i="3"/>
  <c r="AE30" i="3"/>
  <c r="P58" i="3"/>
  <c r="AG235" i="3"/>
  <c r="V7" i="3"/>
  <c r="J132" i="3"/>
  <c r="R119" i="3"/>
  <c r="M159" i="3"/>
  <c r="BK246" i="35" a="1"/>
  <c r="M256" i="35"/>
  <c r="Q30" i="3"/>
  <c r="I238" i="3"/>
  <c r="F274" i="35"/>
  <c r="AE107" i="3"/>
  <c r="AE191" i="3"/>
  <c r="AA129" i="3"/>
  <c r="AB25" i="3"/>
  <c r="P113" i="3"/>
  <c r="BI269" i="35" a="1"/>
  <c r="AC10" i="3"/>
  <c r="R96" i="3"/>
  <c r="W266" i="3"/>
  <c r="V40" i="3"/>
  <c r="W91" i="3"/>
  <c r="H61" i="3"/>
  <c r="S248" i="3"/>
  <c r="O44" i="3"/>
  <c r="J193" i="3"/>
  <c r="AE159" i="3"/>
  <c r="Y254" i="35" a="1"/>
  <c r="Z16" i="3"/>
  <c r="AF30" i="3"/>
  <c r="J74" i="3"/>
  <c r="W32" i="3"/>
  <c r="K169" i="3"/>
  <c r="AD168" i="3"/>
  <c r="Q132" i="3"/>
  <c r="L75" i="3"/>
  <c r="M112" i="3"/>
  <c r="J63" i="3"/>
  <c r="W167" i="3"/>
  <c r="L99" i="3"/>
  <c r="AC25" i="3"/>
  <c r="AH161" i="3"/>
  <c r="AE175" i="3"/>
  <c r="Q27" i="3"/>
  <c r="AF199" i="35" a="1"/>
  <c r="G79" i="3"/>
  <c r="Y269" i="35" a="1"/>
  <c r="BU267" i="35" a="1"/>
  <c r="BT230" i="35" a="1"/>
  <c r="V103" i="3"/>
  <c r="AI262" i="35" a="1"/>
  <c r="AC242" i="35" a="1"/>
  <c r="AG66" i="3"/>
  <c r="G225" i="3"/>
  <c r="AA144" i="3"/>
  <c r="T254" i="3"/>
  <c r="J94" i="3"/>
  <c r="W153" i="3"/>
  <c r="T154" i="3"/>
  <c r="J199" i="3"/>
  <c r="AD68" i="3"/>
  <c r="AD116" i="3"/>
  <c r="G203" i="3"/>
  <c r="AE172" i="3"/>
  <c r="BP230" i="35" a="1"/>
  <c r="AE23" i="3"/>
  <c r="S142" i="3"/>
  <c r="X226" i="35" a="1"/>
  <c r="N192" i="3"/>
  <c r="I14" i="3"/>
  <c r="O99" i="3"/>
  <c r="Q255" i="3"/>
  <c r="S161" i="3"/>
  <c r="AG185" i="3"/>
  <c r="AE179" i="3"/>
  <c r="I148" i="3"/>
  <c r="AQ251" i="35"/>
  <c r="AC15" i="3"/>
  <c r="AB300" i="3"/>
  <c r="P163" i="3"/>
  <c r="W173" i="3"/>
  <c r="AE84" i="3"/>
  <c r="N119" i="3"/>
  <c r="Z19" i="3"/>
  <c r="AG76" i="3"/>
  <c r="Q157" i="3"/>
  <c r="W217" i="3"/>
  <c r="N206" i="3"/>
  <c r="AC221" i="3"/>
  <c r="BQ219" i="35" a="1"/>
  <c r="AG155" i="3"/>
  <c r="AC206" i="3"/>
  <c r="U191" i="35" a="1"/>
  <c r="I115" i="3"/>
  <c r="O119" i="3"/>
  <c r="Q96" i="3"/>
  <c r="N81" i="3"/>
  <c r="V126" i="3"/>
  <c r="AM253" i="35"/>
  <c r="M97" i="3"/>
  <c r="L236" i="3"/>
  <c r="T81" i="3"/>
  <c r="Q138" i="3"/>
  <c r="O265" i="3"/>
  <c r="AP250" i="35"/>
  <c r="X259" i="35" a="1"/>
  <c r="Z248" i="3"/>
  <c r="N45" i="3"/>
  <c r="O152" i="3"/>
  <c r="U155" i="3"/>
  <c r="Q112" i="3"/>
  <c r="I189" i="3"/>
  <c r="K49" i="3"/>
  <c r="BO236" i="35" a="1"/>
  <c r="N113" i="3"/>
  <c r="M160" i="3"/>
  <c r="AE75" i="3"/>
  <c r="AH88" i="3"/>
  <c r="H15" i="3"/>
  <c r="H189" i="3"/>
  <c r="Y72" i="3"/>
  <c r="AD40" i="3"/>
  <c r="S60" i="3"/>
  <c r="U25" i="3"/>
  <c r="AB87" i="3"/>
  <c r="AE42" i="3"/>
  <c r="C247" i="35" a="1"/>
  <c r="AE135" i="3"/>
  <c r="P112" i="3"/>
  <c r="L169" i="3"/>
  <c r="P191" i="3"/>
  <c r="AE235" i="3"/>
  <c r="I20" i="3"/>
  <c r="Q123" i="3"/>
  <c r="AD160" i="3"/>
  <c r="P59" i="3"/>
  <c r="J305" i="3"/>
  <c r="X234" i="3"/>
  <c r="Z84" i="3"/>
  <c r="AE180" i="3"/>
  <c r="O201" i="3"/>
  <c r="V211" i="3"/>
  <c r="K81" i="3"/>
  <c r="Z147" i="3"/>
  <c r="T95" i="3"/>
  <c r="AF44" i="3"/>
  <c r="AC239" i="3"/>
  <c r="T169" i="3"/>
  <c r="Q39" i="3"/>
  <c r="AG19" i="3"/>
  <c r="E255" i="35"/>
  <c r="O110" i="3"/>
  <c r="K79" i="3"/>
  <c r="BS244" i="35" a="1"/>
  <c r="O107" i="3"/>
  <c r="W88" i="3"/>
  <c r="AE231" i="35" a="1"/>
  <c r="X256" i="3"/>
  <c r="AD171" i="3"/>
  <c r="V71" i="3"/>
  <c r="L40" i="3"/>
  <c r="X9" i="3"/>
  <c r="S39" i="3"/>
  <c r="J231" i="3"/>
  <c r="T231" i="3"/>
  <c r="AQ273" i="35"/>
  <c r="AA59" i="3"/>
  <c r="S148" i="3"/>
  <c r="U163" i="3"/>
  <c r="Z225" i="3"/>
  <c r="Q259" i="35" a="1"/>
  <c r="P151" i="3"/>
  <c r="O236" i="3"/>
  <c r="R204" i="3"/>
  <c r="AE72" i="3"/>
  <c r="X20" i="3"/>
  <c r="Y183" i="3"/>
  <c r="Q108" i="3"/>
  <c r="AB88" i="3"/>
  <c r="T44" i="3"/>
  <c r="AD271" i="3"/>
  <c r="BN260" i="35" a="1"/>
  <c r="L81" i="3"/>
  <c r="S57" i="3"/>
  <c r="J61" i="3"/>
  <c r="AC136" i="3"/>
  <c r="O172" i="3"/>
  <c r="AH225" i="3"/>
  <c r="N130" i="3"/>
  <c r="W62" i="3"/>
  <c r="AI108" i="3"/>
  <c r="S220" i="3"/>
  <c r="P259" i="3"/>
  <c r="P235" i="3"/>
  <c r="Q231" i="3"/>
  <c r="Z140" i="3"/>
  <c r="S243" i="3"/>
  <c r="U41" i="3"/>
  <c r="AD35" i="3"/>
  <c r="BL223" i="35" a="1"/>
  <c r="T105" i="3"/>
  <c r="J236" i="35"/>
  <c r="K140" i="3"/>
  <c r="Q188" i="3"/>
  <c r="AB173" i="3"/>
  <c r="I25" i="3"/>
  <c r="AF203" i="3"/>
  <c r="R9" i="3"/>
  <c r="U95" i="3"/>
  <c r="V26" i="3"/>
  <c r="V23" i="3"/>
  <c r="K161" i="3"/>
  <c r="R265" i="3"/>
  <c r="AD216" i="3"/>
  <c r="G131" i="3"/>
  <c r="AB105" i="3"/>
  <c r="J296" i="3"/>
  <c r="AV272" i="35" a="1"/>
  <c r="BO239" i="35" a="1"/>
  <c r="G144" i="3"/>
  <c r="W252" i="35" a="1"/>
  <c r="AA176" i="3"/>
  <c r="M132" i="3"/>
  <c r="AI174" i="3"/>
  <c r="AH129" i="3"/>
  <c r="O55" i="3"/>
  <c r="AA95" i="3"/>
  <c r="P168" i="3"/>
  <c r="AX264" i="35" a="1"/>
  <c r="X107" i="3"/>
  <c r="W302" i="3"/>
  <c r="P128" i="3"/>
  <c r="W196" i="35" a="1"/>
  <c r="AC48" i="3"/>
  <c r="X176" i="3"/>
  <c r="N7" i="3"/>
  <c r="O77" i="3"/>
  <c r="V157" i="3"/>
  <c r="Z154" i="3"/>
  <c r="AE224" i="3"/>
  <c r="Q25" i="3"/>
  <c r="BM260" i="35" a="1"/>
  <c r="AK217" i="35" a="1"/>
  <c r="Y131" i="3"/>
  <c r="Z100" i="3"/>
  <c r="L250" i="3"/>
  <c r="AA65" i="3"/>
  <c r="AB24" i="3"/>
  <c r="K80" i="3"/>
  <c r="AA156" i="3"/>
  <c r="AB147" i="3"/>
  <c r="G51" i="3"/>
  <c r="S125" i="3"/>
  <c r="AF202" i="3"/>
  <c r="X7" i="3"/>
  <c r="O96" i="3"/>
  <c r="P95" i="3"/>
  <c r="AH238" i="3"/>
  <c r="H51" i="3"/>
  <c r="X46" i="3"/>
  <c r="AF119" i="3"/>
  <c r="Z59" i="3"/>
  <c r="X203" i="3"/>
  <c r="M79" i="3"/>
  <c r="Q67" i="3"/>
  <c r="O122" i="3"/>
  <c r="AH107" i="3"/>
  <c r="Y91" i="3"/>
  <c r="AD209" i="3"/>
  <c r="AV185" i="35" a="1"/>
  <c r="AB20" i="3"/>
  <c r="AA32" i="3"/>
  <c r="H295" i="3"/>
  <c r="AH52" i="3"/>
  <c r="Z137" i="3"/>
  <c r="H229" i="35"/>
  <c r="AP226" i="35"/>
  <c r="N205" i="3"/>
  <c r="N253" i="3"/>
  <c r="N187" i="3"/>
  <c r="AA183" i="3"/>
  <c r="AB49" i="3"/>
  <c r="L15" i="3"/>
  <c r="I8" i="3"/>
  <c r="S63" i="3"/>
  <c r="Y19" i="3"/>
  <c r="M32" i="3"/>
  <c r="AK133" i="35" a="1"/>
  <c r="Z40" i="3"/>
  <c r="R199" i="3"/>
  <c r="Q145" i="3"/>
  <c r="Y125" i="3"/>
  <c r="O67" i="3"/>
  <c r="T201" i="3"/>
  <c r="I81" i="3"/>
  <c r="BJ255" i="35" a="1"/>
  <c r="H75" i="3"/>
  <c r="S115" i="3"/>
  <c r="Q63" i="3"/>
  <c r="U232" i="3"/>
  <c r="Z177" i="3"/>
  <c r="S45" i="3"/>
  <c r="AG129" i="3"/>
  <c r="L308" i="3"/>
  <c r="BS234" i="35" a="1"/>
  <c r="AH119" i="3"/>
  <c r="Q93" i="3"/>
  <c r="K24" i="3"/>
  <c r="L122" i="3"/>
  <c r="S10" i="3"/>
  <c r="AF120" i="3"/>
  <c r="AG42" i="3"/>
  <c r="R125" i="3"/>
  <c r="X140" i="3"/>
  <c r="O276" i="3"/>
  <c r="L269" i="35"/>
  <c r="V155" i="3"/>
  <c r="V151" i="3"/>
  <c r="G65" i="3"/>
  <c r="AH145" i="3"/>
  <c r="P286" i="3"/>
  <c r="AB203" i="3"/>
  <c r="U99" i="3"/>
  <c r="T291" i="3"/>
  <c r="H268" i="35"/>
  <c r="AE171" i="3"/>
  <c r="H45" i="3"/>
  <c r="G286" i="3"/>
  <c r="AM254" i="35"/>
  <c r="J104" i="3"/>
  <c r="L8" i="3"/>
  <c r="Y142" i="3"/>
  <c r="L154" i="3"/>
  <c r="Z282" i="3"/>
  <c r="H188" i="3"/>
  <c r="AC120" i="3"/>
  <c r="R91" i="3"/>
  <c r="AU270" i="35" a="1"/>
  <c r="AD301" i="3"/>
  <c r="G199" i="3"/>
  <c r="AF80" i="3"/>
  <c r="AC42" i="3"/>
  <c r="Q26" i="3"/>
  <c r="X164" i="3"/>
  <c r="AE104" i="3"/>
  <c r="M63" i="3"/>
  <c r="Q186" i="3"/>
  <c r="N44" i="3"/>
  <c r="AI211" i="3"/>
  <c r="AG109" i="3"/>
  <c r="P127" i="3"/>
  <c r="Y27" i="3"/>
  <c r="G25" i="3"/>
  <c r="Z23" i="3"/>
  <c r="AG106" i="3"/>
  <c r="R175" i="3"/>
  <c r="K196" i="3"/>
  <c r="O203" i="3"/>
  <c r="AF47" i="3"/>
  <c r="R172" i="3"/>
  <c r="K32" i="3"/>
  <c r="AZ212" i="35" a="1"/>
  <c r="T174" i="3"/>
  <c r="G128" i="3"/>
  <c r="BP274" i="35" a="1"/>
  <c r="I188" i="3"/>
  <c r="Q187" i="3"/>
  <c r="K44" i="3"/>
  <c r="AI170" i="3"/>
  <c r="I223" i="3"/>
  <c r="BE267" i="35" a="1"/>
  <c r="X230" i="35" a="1"/>
  <c r="U115" i="3"/>
  <c r="O211" i="3"/>
  <c r="BC265" i="35" a="1"/>
  <c r="AF104" i="3"/>
  <c r="AD24" i="3"/>
  <c r="U72" i="3"/>
  <c r="H111" i="3"/>
  <c r="L283" i="3"/>
  <c r="AB81" i="3"/>
  <c r="AH140" i="3"/>
  <c r="I169" i="3"/>
  <c r="AI158" i="3"/>
  <c r="X49" i="3"/>
  <c r="K45" i="3"/>
  <c r="P75" i="3"/>
  <c r="AH291" i="3"/>
  <c r="AC84" i="3"/>
  <c r="G58" i="3"/>
  <c r="X223" i="3"/>
  <c r="AG89" i="3"/>
  <c r="BA205" i="35" a="1"/>
  <c r="AC151" i="3"/>
  <c r="I244" i="3"/>
  <c r="V125" i="3"/>
  <c r="M28" i="3"/>
  <c r="AG33" i="3"/>
  <c r="O84" i="3"/>
  <c r="G272" i="3"/>
  <c r="G23" i="3"/>
  <c r="BH245" i="35" a="1"/>
  <c r="Z78" i="3"/>
  <c r="AE264" i="3"/>
  <c r="P135" i="3"/>
  <c r="M268" i="3"/>
  <c r="W75" i="3"/>
  <c r="M302" i="3"/>
  <c r="S184" i="3"/>
  <c r="N216" i="3"/>
  <c r="H170" i="3"/>
  <c r="AA152" i="3"/>
  <c r="H172" i="3"/>
  <c r="C226" i="35" a="1"/>
  <c r="T241" i="35" a="1"/>
  <c r="I94" i="3"/>
  <c r="O195" i="3"/>
  <c r="N17" i="3"/>
  <c r="P43" i="3"/>
  <c r="AE232" i="3"/>
  <c r="K124" i="3"/>
  <c r="I248" i="3"/>
  <c r="X171" i="3"/>
  <c r="M13" i="3"/>
  <c r="W41" i="3"/>
  <c r="T173" i="3"/>
  <c r="L208" i="3"/>
  <c r="O128" i="3"/>
  <c r="N106" i="3"/>
  <c r="L32" i="3"/>
  <c r="AC11" i="3"/>
  <c r="T109" i="3"/>
  <c r="N158" i="3"/>
  <c r="H219" i="3"/>
  <c r="M119" i="3"/>
  <c r="AA12" i="3"/>
  <c r="AC77" i="3"/>
  <c r="Q235" i="3"/>
  <c r="Q160" i="3"/>
  <c r="L52" i="3"/>
  <c r="AC24" i="3"/>
  <c r="AF135" i="3"/>
  <c r="W78" i="3"/>
  <c r="P232" i="3"/>
  <c r="Q156" i="3"/>
  <c r="W95" i="3"/>
  <c r="AC27" i="3"/>
  <c r="V45" i="3"/>
  <c r="K183" i="3"/>
  <c r="I76" i="3"/>
  <c r="V56" i="3"/>
  <c r="AH8" i="3"/>
  <c r="N180" i="3"/>
  <c r="K222" i="3"/>
  <c r="R185" i="3"/>
  <c r="O97" i="3"/>
  <c r="S81" i="3"/>
  <c r="X14" i="3"/>
  <c r="X191" i="3"/>
  <c r="S137" i="3"/>
  <c r="AW235" i="35" a="1"/>
  <c r="AD183" i="3"/>
  <c r="BN238" i="35" a="1"/>
  <c r="AM261" i="35"/>
  <c r="O12" i="3"/>
  <c r="O66" i="3"/>
  <c r="M68" i="3"/>
  <c r="AA230" i="35" a="1"/>
  <c r="AF41" i="3"/>
  <c r="N255" i="35"/>
  <c r="S28" i="3"/>
  <c r="AC51" i="3"/>
  <c r="AC125" i="3"/>
  <c r="AK153" i="35" a="1"/>
  <c r="AB265" i="35" a="1"/>
  <c r="Z263" i="35" a="1"/>
  <c r="BC124" i="35" a="1"/>
  <c r="Y48" i="3"/>
  <c r="AB26" i="3"/>
  <c r="L66" i="3"/>
  <c r="T41" i="3"/>
  <c r="AC137" i="3"/>
  <c r="J109" i="3"/>
  <c r="H31" i="3"/>
  <c r="AF300" i="3"/>
  <c r="AI223" i="3"/>
  <c r="K125" i="3"/>
  <c r="AW261" i="35" a="1"/>
  <c r="AD176" i="3"/>
  <c r="T7" i="3"/>
  <c r="T58" i="3"/>
  <c r="AJ238" i="35" a="1"/>
  <c r="AD73" i="3"/>
  <c r="W221" i="3"/>
  <c r="AG142" i="3"/>
  <c r="AF56" i="3"/>
  <c r="G254" i="3"/>
  <c r="Z298" i="3"/>
  <c r="L26" i="40" a="1"/>
  <c r="AE253" i="3"/>
  <c r="T251" i="3"/>
  <c r="R132" i="3"/>
  <c r="I163" i="3"/>
  <c r="N184" i="3"/>
  <c r="X195" i="3"/>
  <c r="AU137" i="35" a="1"/>
  <c r="V41" i="3"/>
  <c r="I176" i="3"/>
  <c r="AF236" i="3"/>
  <c r="G155" i="3"/>
  <c r="U256" i="3"/>
  <c r="Y40" i="3"/>
  <c r="S253" i="3"/>
  <c r="AE266" i="3"/>
  <c r="H129" i="3"/>
  <c r="M89" i="3"/>
  <c r="AK240" i="35" a="1"/>
  <c r="P129" i="3"/>
  <c r="Q151" i="3"/>
  <c r="Y238" i="3"/>
  <c r="AH87" i="3"/>
  <c r="V72" i="3"/>
  <c r="AG115" i="3"/>
  <c r="H296" i="3"/>
  <c r="AG208" i="35" a="1"/>
  <c r="AH160" i="3"/>
  <c r="AG261" i="35" a="1"/>
  <c r="AC217" i="3"/>
  <c r="Q173" i="3"/>
  <c r="I62" i="3"/>
  <c r="AC31" i="3"/>
  <c r="V90" i="3"/>
  <c r="AG164" i="3"/>
  <c r="O95" i="3"/>
  <c r="O90" i="3"/>
  <c r="U164" i="3"/>
  <c r="G43" i="3"/>
  <c r="BA248" i="35" a="1"/>
  <c r="AD19" i="3"/>
  <c r="W200" i="3"/>
  <c r="V228" i="3"/>
  <c r="AJ249" i="35" a="1"/>
  <c r="AF223" i="3"/>
  <c r="AG105" i="3"/>
  <c r="T26" i="3"/>
  <c r="L189" i="3"/>
  <c r="AI10" i="3"/>
  <c r="BT181" i="35" a="1"/>
  <c r="BD249" i="35" a="1"/>
  <c r="G48" i="3"/>
  <c r="H122" i="3"/>
  <c r="BB272" i="35" a="1"/>
  <c r="AA52" i="3"/>
  <c r="R11" i="3"/>
  <c r="Y43" i="3"/>
  <c r="I143" i="3"/>
  <c r="AE10" i="3"/>
  <c r="AB195" i="3"/>
  <c r="AI55" i="3"/>
  <c r="W299" i="3"/>
  <c r="Q120" i="3"/>
  <c r="S27" i="3"/>
  <c r="AD13" i="3"/>
  <c r="AG236" i="3"/>
  <c r="AC234" i="3"/>
  <c r="J30" i="3"/>
  <c r="AD77" i="3"/>
  <c r="U75" i="3"/>
  <c r="W9" i="3"/>
  <c r="G192" i="3"/>
  <c r="T43" i="3"/>
  <c r="P186" i="3"/>
  <c r="O199" i="3"/>
  <c r="H110" i="3"/>
  <c r="Q80" i="3"/>
  <c r="L159" i="3"/>
  <c r="J156" i="3"/>
  <c r="O112" i="3"/>
  <c r="AE16" i="3"/>
  <c r="AC208" i="3"/>
  <c r="Q72" i="3"/>
  <c r="AX274" i="35" a="1"/>
  <c r="AI275" i="3"/>
  <c r="S109" i="3"/>
  <c r="G156" i="3"/>
  <c r="AF64" i="3"/>
  <c r="AN273" i="35"/>
  <c r="Q158" i="3"/>
  <c r="AB95" i="3"/>
  <c r="AD46" i="3"/>
  <c r="AE267" i="35" a="1"/>
  <c r="S202" i="3"/>
  <c r="J175" i="3"/>
  <c r="BK202" i="35" a="1"/>
  <c r="AH60" i="3"/>
  <c r="P251" i="35" a="1"/>
  <c r="J75" i="3"/>
  <c r="AH28" i="3"/>
  <c r="AA130" i="3"/>
  <c r="X43" i="3"/>
  <c r="Y155" i="3"/>
  <c r="J169" i="3"/>
  <c r="AB84" i="3"/>
  <c r="I235" i="35"/>
  <c r="AC9" i="3"/>
  <c r="N305" i="3"/>
  <c r="S244" i="3"/>
  <c r="AS206" i="35"/>
  <c r="P306" i="3"/>
  <c r="Y41" i="3"/>
  <c r="K116" i="3"/>
  <c r="AF173" i="3"/>
  <c r="AF110" i="3"/>
  <c r="J40" i="3"/>
  <c r="J97" i="3"/>
  <c r="N139" i="3"/>
  <c r="C265" i="35" a="1"/>
  <c r="BI268" i="35" a="1"/>
  <c r="J105" i="3"/>
  <c r="AE25" i="3"/>
  <c r="AI58" i="3"/>
  <c r="X56" i="3"/>
  <c r="Q124" i="3"/>
  <c r="T120" i="3"/>
  <c r="M61" i="3"/>
  <c r="R32" i="3"/>
  <c r="J268" i="3"/>
  <c r="J88" i="3"/>
  <c r="R180" i="3"/>
  <c r="AC260" i="35" a="1"/>
  <c r="AI125" i="3"/>
  <c r="O207" i="3"/>
  <c r="M88" i="3"/>
  <c r="K20" i="3"/>
  <c r="H29" i="3"/>
  <c r="AF35" i="3"/>
  <c r="O10" i="3"/>
  <c r="H47" i="3"/>
  <c r="AF142" i="3"/>
  <c r="R256" i="35" a="1"/>
  <c r="AB96" i="3"/>
  <c r="H92" i="3"/>
  <c r="K74" i="3"/>
  <c r="H135" i="3"/>
  <c r="G167" i="3"/>
  <c r="AH287" i="3"/>
  <c r="N111" i="3"/>
  <c r="AF115" i="3"/>
  <c r="I93" i="3"/>
  <c r="Q270" i="3"/>
  <c r="U144" i="3"/>
  <c r="AD14" i="3"/>
  <c r="R271" i="3"/>
  <c r="Y147" i="3"/>
  <c r="BS274" i="35" a="1"/>
  <c r="T205" i="3"/>
  <c r="T141" i="3"/>
  <c r="U125" i="3"/>
  <c r="AB190" i="3"/>
  <c r="S30" i="3"/>
  <c r="L249" i="3"/>
  <c r="R207" i="3"/>
  <c r="L9" i="40" a="1"/>
  <c r="R156" i="3"/>
  <c r="AI24" i="3"/>
  <c r="G161" i="3"/>
  <c r="AD174" i="3"/>
  <c r="AH91" i="3"/>
  <c r="L93" i="3"/>
  <c r="S159" i="3"/>
  <c r="X249" i="35" a="1"/>
  <c r="S195" i="3"/>
  <c r="X100" i="3"/>
  <c r="T296" i="3"/>
  <c r="P109" i="3"/>
  <c r="R8" i="3"/>
  <c r="V180" i="3"/>
  <c r="AM257" i="35"/>
  <c r="Q40" i="3"/>
  <c r="M257" i="35"/>
  <c r="AA122" i="3"/>
  <c r="S263" i="3"/>
  <c r="L119" i="3"/>
  <c r="AB282" i="3"/>
  <c r="G26" i="3"/>
  <c r="AI31" i="3"/>
  <c r="AE161" i="3"/>
  <c r="AW274" i="35" a="1"/>
  <c r="AD136" i="3"/>
  <c r="T284" i="3"/>
  <c r="J122" i="3"/>
  <c r="N63" i="3"/>
  <c r="AF57" i="3"/>
  <c r="R80" i="3"/>
  <c r="AF33" i="3"/>
  <c r="R130" i="3"/>
  <c r="AI195" i="3"/>
  <c r="Z10" i="3"/>
  <c r="AC9" i="26" a="1"/>
  <c r="O141" i="3"/>
  <c r="S174" i="3"/>
  <c r="U208" i="3"/>
  <c r="M10" i="3"/>
  <c r="O228" i="3"/>
  <c r="L252" i="3"/>
  <c r="M215" i="3"/>
  <c r="W106" i="3"/>
  <c r="Y115" i="3"/>
  <c r="AI141" i="3"/>
  <c r="U171" i="3"/>
  <c r="K57" i="3"/>
  <c r="AH264" i="35" a="1"/>
  <c r="Q49" i="3"/>
  <c r="Q77" i="3"/>
  <c r="AB164" i="3"/>
  <c r="AE9" i="3"/>
  <c r="Z39" i="3"/>
  <c r="AC204" i="3"/>
  <c r="AJ261" i="35" a="1"/>
  <c r="N135" i="3"/>
  <c r="AI72" i="3"/>
  <c r="J189" i="3"/>
  <c r="S46" i="3"/>
  <c r="AC157" i="3"/>
  <c r="W111" i="3"/>
  <c r="AF58" i="3"/>
  <c r="N64" i="3"/>
  <c r="T151" i="3"/>
  <c r="T119" i="3"/>
  <c r="W89" i="3"/>
  <c r="N170" i="3"/>
  <c r="J77" i="3"/>
  <c r="AB137" i="3"/>
  <c r="O216" i="3"/>
  <c r="AG196" i="3"/>
  <c r="I103" i="3"/>
  <c r="O91" i="3"/>
  <c r="X106" i="3"/>
  <c r="AH265" i="35" a="1"/>
  <c r="J76" i="3"/>
  <c r="AA115" i="3"/>
  <c r="AD57" i="3"/>
  <c r="Y28" i="3"/>
  <c r="X33" i="3"/>
  <c r="Q201" i="35" a="1"/>
  <c r="H185" i="3"/>
  <c r="N58" i="3"/>
  <c r="M265" i="35"/>
  <c r="BO233" i="35" a="1"/>
  <c r="L173" i="3"/>
  <c r="G228" i="3"/>
  <c r="S136" i="3"/>
  <c r="U145" i="3"/>
  <c r="AH212" i="3"/>
  <c r="AB111" i="3"/>
  <c r="K126" i="3"/>
  <c r="I9" i="3"/>
  <c r="AG61" i="3"/>
  <c r="AW214" i="35" a="1"/>
  <c r="AI103" i="3"/>
  <c r="S199" i="3"/>
  <c r="R121" i="3"/>
  <c r="AB115" i="3"/>
  <c r="AH241" i="3"/>
  <c r="AZ241" i="35" a="1"/>
  <c r="BQ225" i="35" a="1"/>
  <c r="BF260" i="35" a="1"/>
  <c r="U138" i="3"/>
  <c r="W40" i="3"/>
  <c r="M140" i="3"/>
  <c r="X141" i="3"/>
  <c r="AI184" i="3"/>
  <c r="AF84" i="3"/>
  <c r="AH177" i="3"/>
  <c r="L193" i="3"/>
  <c r="G49" i="3"/>
  <c r="T289" i="3"/>
  <c r="AG65" i="3"/>
  <c r="AA89" i="3"/>
  <c r="AD43" i="3"/>
  <c r="I199" i="3"/>
  <c r="U185" i="3"/>
  <c r="G289" i="3"/>
  <c r="J154" i="3"/>
  <c r="Q225" i="3"/>
  <c r="M115" i="3"/>
  <c r="K131" i="3"/>
  <c r="I121" i="3"/>
  <c r="Y143" i="3"/>
  <c r="AF36" i="3"/>
  <c r="AX252" i="35" a="1"/>
  <c r="AH115" i="3"/>
  <c r="S173" i="3"/>
  <c r="Q224" i="3"/>
  <c r="R64" i="3"/>
  <c r="M298" i="3"/>
  <c r="Y145" i="3"/>
  <c r="AH235" i="3"/>
  <c r="AB64" i="3"/>
  <c r="M221" i="3"/>
  <c r="Q192" i="3"/>
  <c r="G193" i="3"/>
  <c r="X51" i="3"/>
  <c r="BK255" i="35" a="1"/>
  <c r="H202" i="3"/>
  <c r="X185" i="3"/>
  <c r="P100" i="3"/>
  <c r="U279" i="3"/>
  <c r="H233" i="3"/>
  <c r="V75" i="3"/>
  <c r="J164" i="3"/>
  <c r="V185" i="3"/>
  <c r="AA161" i="3"/>
  <c r="I40" i="3"/>
  <c r="L14" i="40" a="1"/>
  <c r="X97" i="3"/>
  <c r="X36" i="3"/>
  <c r="K28" i="3"/>
  <c r="AD75" i="3"/>
  <c r="X138" i="3"/>
  <c r="AC72" i="3"/>
  <c r="P57" i="3"/>
  <c r="I251" i="35"/>
  <c r="AG11" i="3"/>
  <c r="U291" i="3"/>
  <c r="K253" i="35"/>
  <c r="AE128" i="3"/>
  <c r="AF184" i="3"/>
  <c r="W169" i="3"/>
  <c r="Z201" i="3"/>
  <c r="N75" i="3"/>
  <c r="AE77" i="3"/>
  <c r="AF222" i="3"/>
  <c r="Y66" i="3"/>
  <c r="AI113" i="3"/>
  <c r="AH132" i="3"/>
  <c r="J46" i="3"/>
  <c r="K272" i="35"/>
  <c r="M58" i="3"/>
  <c r="R300" i="3"/>
  <c r="G52" i="3"/>
  <c r="Z62" i="3"/>
  <c r="AA48" i="3"/>
  <c r="BU256" i="35" a="1"/>
  <c r="P169" i="3"/>
  <c r="P36" i="3"/>
  <c r="AD220" i="3"/>
  <c r="U220" i="3"/>
  <c r="L291" i="3"/>
  <c r="Y46" i="3"/>
  <c r="AD147" i="3"/>
  <c r="AH19" i="3"/>
  <c r="W275" i="3"/>
  <c r="AF29" i="3"/>
  <c r="O159" i="3"/>
  <c r="R79" i="3"/>
  <c r="AB236" i="35" a="1"/>
  <c r="P195" i="3"/>
  <c r="R30" i="3"/>
  <c r="AB39" i="3"/>
  <c r="AE209" i="3"/>
  <c r="AG141" i="3"/>
  <c r="Q55" i="3"/>
  <c r="K36" i="3"/>
  <c r="P141" i="3"/>
  <c r="L125" i="3"/>
  <c r="Y228" i="3"/>
  <c r="X84" i="3"/>
  <c r="V253" i="3"/>
  <c r="O156" i="3"/>
  <c r="L108" i="3"/>
  <c r="S43" i="3"/>
  <c r="H183" i="3"/>
  <c r="L142" i="3"/>
  <c r="AG130" i="3"/>
  <c r="R176" i="3"/>
  <c r="G97" i="3"/>
  <c r="AH265" i="3"/>
  <c r="O137" i="3"/>
  <c r="AE174" i="3"/>
  <c r="P40" i="3"/>
  <c r="Z172" i="3"/>
  <c r="V188" i="3"/>
  <c r="AY262" i="35" a="1"/>
  <c r="AE116" i="3"/>
  <c r="AI267" i="35" a="1"/>
  <c r="G100" i="3"/>
  <c r="V9" i="3"/>
  <c r="Y137" i="3"/>
  <c r="W286" i="3"/>
  <c r="AG265" i="3"/>
  <c r="V64" i="3"/>
  <c r="AD211" i="3"/>
  <c r="S273" i="3"/>
  <c r="Y26" i="3"/>
  <c r="AC64" i="3"/>
  <c r="AG55" i="3"/>
  <c r="G33" i="3"/>
  <c r="R95" i="3"/>
  <c r="S242" i="35" a="1"/>
  <c r="AW240" i="35" a="1"/>
  <c r="T190" i="3"/>
  <c r="I151" i="3"/>
  <c r="M145" i="3"/>
  <c r="AG124" i="3"/>
  <c r="AF283" i="3"/>
  <c r="L88" i="3"/>
  <c r="P272" i="3"/>
  <c r="J148" i="3"/>
  <c r="V250" i="3"/>
  <c r="BH272" i="35" a="1"/>
  <c r="AB221" i="3"/>
  <c r="R228" i="35" a="1"/>
  <c r="N147" i="3"/>
  <c r="M269" i="3"/>
  <c r="W108" i="3"/>
  <c r="H227" i="3"/>
  <c r="X91" i="3"/>
  <c r="R15" i="3"/>
  <c r="Q308" i="3"/>
  <c r="I57" i="3"/>
  <c r="N65" i="3"/>
  <c r="I10" i="3"/>
  <c r="N145" i="3"/>
  <c r="I190" i="3"/>
  <c r="Y218" i="35" a="1"/>
  <c r="H28" i="3"/>
  <c r="G255" i="3"/>
  <c r="G211" i="3"/>
  <c r="AH188" i="3"/>
  <c r="U90" i="3"/>
  <c r="BU227" i="35" a="1"/>
  <c r="AD279" i="3"/>
  <c r="V74" i="3"/>
  <c r="R56" i="3"/>
  <c r="L79" i="3"/>
  <c r="P73" i="3"/>
  <c r="J243" i="35"/>
  <c r="Z129" i="3"/>
  <c r="L241" i="3"/>
  <c r="U108" i="3"/>
  <c r="AE220" i="35" a="1"/>
  <c r="W256" i="3"/>
  <c r="R44" i="3"/>
  <c r="P227" i="3"/>
  <c r="R35" i="3"/>
  <c r="R107" i="3"/>
  <c r="O113" i="3"/>
  <c r="AG200" i="3"/>
  <c r="P144" i="3"/>
  <c r="AA272" i="3"/>
  <c r="M108" i="3"/>
  <c r="AI248" i="3"/>
  <c r="AH300" i="3"/>
  <c r="M238" i="3"/>
  <c r="Z120" i="3"/>
  <c r="AA148" i="3"/>
  <c r="I185" i="3"/>
  <c r="AF81" i="3"/>
  <c r="X186" i="3"/>
  <c r="R72" i="3"/>
  <c r="O170" i="3"/>
  <c r="H96" i="3"/>
  <c r="BK272" i="35" a="1"/>
  <c r="Y160" i="3"/>
  <c r="R76" i="3"/>
  <c r="L152" i="3"/>
  <c r="X87" i="3"/>
  <c r="AG52" i="3"/>
  <c r="BG237" i="35" a="1"/>
  <c r="H74" i="3"/>
  <c r="AG113" i="3"/>
  <c r="BN205" i="35" a="1"/>
  <c r="AH158" i="3"/>
  <c r="K180" i="3"/>
  <c r="I263" i="35"/>
  <c r="U16" i="3"/>
  <c r="W112" i="3"/>
  <c r="R154" i="3"/>
  <c r="AG110" i="3"/>
  <c r="Q62" i="3"/>
  <c r="AE55" i="3"/>
  <c r="R168" i="3"/>
  <c r="I68" i="3"/>
  <c r="R19" i="3"/>
  <c r="AH100" i="3"/>
  <c r="T116" i="3"/>
  <c r="AH25" i="3"/>
  <c r="AE79" i="3"/>
  <c r="AG127" i="3"/>
  <c r="O45" i="3"/>
  <c r="AD128" i="3"/>
  <c r="G94" i="3"/>
  <c r="G234" i="3"/>
  <c r="J186" i="3"/>
  <c r="M95" i="3"/>
  <c r="M164" i="3"/>
  <c r="H62" i="3"/>
  <c r="AI100" i="3"/>
  <c r="Q153" i="3"/>
  <c r="T72" i="3"/>
  <c r="AV220" i="35" a="1"/>
  <c r="BM273" i="35" a="1"/>
  <c r="N183" i="3"/>
  <c r="AC153" i="3"/>
  <c r="AG125" i="3"/>
  <c r="I26" i="3"/>
  <c r="AC282" i="3"/>
  <c r="T158" i="3"/>
  <c r="W215" i="35" a="1"/>
  <c r="AE58" i="3"/>
  <c r="AH56" i="3"/>
  <c r="P225" i="3"/>
  <c r="Q154" i="3"/>
  <c r="P243" i="3"/>
  <c r="AE91" i="3"/>
  <c r="L268" i="3"/>
  <c r="AH122" i="3"/>
  <c r="M252" i="35"/>
  <c r="H116" i="3"/>
  <c r="U39" i="3"/>
  <c r="R24" i="3"/>
  <c r="S75" i="3"/>
  <c r="AH46" i="3"/>
  <c r="V88" i="3"/>
  <c r="Y123" i="3"/>
  <c r="AD164" i="3"/>
  <c r="AB301" i="3"/>
  <c r="AI43" i="3"/>
  <c r="AI168" i="3"/>
  <c r="BE269" i="35" a="1"/>
  <c r="X233" i="35" a="1"/>
  <c r="AD11" i="3"/>
  <c r="BU260" i="35" a="1"/>
  <c r="Y211" i="3"/>
  <c r="Z243" i="3"/>
  <c r="U188" i="3"/>
  <c r="L138" i="3"/>
  <c r="BQ264" i="35" a="1"/>
  <c r="AP263" i="35"/>
  <c r="AI63" i="3"/>
  <c r="AB171" i="3"/>
  <c r="N104" i="3"/>
  <c r="AF236" i="35" a="1"/>
  <c r="U80" i="3"/>
  <c r="AA93" i="3"/>
  <c r="K215" i="3"/>
  <c r="G57" i="3"/>
  <c r="H9" i="40" a="1"/>
  <c r="S67" i="3"/>
  <c r="W252" i="3"/>
  <c r="V295" i="3"/>
  <c r="M113" i="3"/>
  <c r="AE286" i="3"/>
  <c r="J79" i="3"/>
  <c r="V223" i="3"/>
  <c r="AC63" i="3"/>
  <c r="K130" i="3"/>
  <c r="AG44" i="3"/>
  <c r="T121" i="3"/>
  <c r="X208" i="35" a="1"/>
  <c r="U63" i="3"/>
  <c r="H19" i="3"/>
  <c r="AB58" i="3"/>
  <c r="X269" i="35" a="1"/>
  <c r="Z57" i="3"/>
  <c r="K8" i="3"/>
  <c r="BR175" i="35" a="1"/>
  <c r="AC180" i="3"/>
  <c r="AF270" i="3"/>
  <c r="T12" i="3"/>
  <c r="U143" i="3"/>
  <c r="G60" i="3"/>
  <c r="AR236" i="35"/>
  <c r="I33" i="3"/>
  <c r="AE269" i="35" a="1"/>
  <c r="V135" i="3"/>
  <c r="X235" i="35" a="1"/>
  <c r="J83" i="3"/>
  <c r="Y89" i="3"/>
  <c r="AF253" i="35" a="1"/>
  <c r="AX255" i="35" a="1"/>
  <c r="S79" i="3"/>
  <c r="AF190" i="3"/>
  <c r="V274" i="35" a="1"/>
  <c r="N249" i="3"/>
  <c r="W66" i="3"/>
  <c r="AM274" i="35"/>
  <c r="AD47" i="3"/>
  <c r="I31" i="3"/>
  <c r="H217" i="3"/>
  <c r="L156" i="3"/>
  <c r="AA227" i="3"/>
  <c r="AK269" i="35" a="1"/>
  <c r="H106" i="3"/>
  <c r="AI124" i="3"/>
  <c r="AI30" i="3"/>
  <c r="N167" i="3"/>
  <c r="O17" i="3"/>
  <c r="BM262" i="35" a="1"/>
  <c r="S171" i="3"/>
  <c r="AB28" i="3"/>
  <c r="AN248" i="35"/>
  <c r="S24" i="3"/>
  <c r="AE9" i="26" a="1"/>
  <c r="AH269" i="35" a="1"/>
  <c r="Q152" i="3"/>
  <c r="BM264" i="35" a="1"/>
  <c r="L41" i="3"/>
  <c r="Y8" i="3"/>
  <c r="K143" i="3"/>
  <c r="AI112" i="3"/>
  <c r="T91" i="3"/>
  <c r="AE112" i="3"/>
  <c r="L31" i="40" a="1"/>
  <c r="AC58" i="3"/>
  <c r="J92" i="3"/>
  <c r="O13" i="3"/>
  <c r="AA113" i="3"/>
  <c r="L177" i="3"/>
  <c r="K259" i="35"/>
  <c r="Q288" i="3"/>
  <c r="Q273" i="3"/>
  <c r="AI16" i="3"/>
  <c r="AQ152" i="35"/>
  <c r="T77" i="3"/>
  <c r="BL222" i="35" a="1"/>
  <c r="H83" i="3"/>
  <c r="G141" i="3"/>
  <c r="BT224" i="35" a="1"/>
  <c r="AZ235" i="35" a="1"/>
  <c r="K159" i="3"/>
  <c r="Y107" i="3"/>
  <c r="R272" i="35" a="1"/>
  <c r="X202" i="3"/>
  <c r="V80" i="3"/>
  <c r="AA71" i="3"/>
  <c r="AG201" i="3"/>
  <c r="Y24" i="3"/>
  <c r="AE106" i="3"/>
  <c r="J125" i="3"/>
  <c r="G7" i="3"/>
  <c r="N256" i="3"/>
  <c r="L63" i="3"/>
  <c r="O109" i="3"/>
  <c r="AV9" i="26" a="1"/>
  <c r="Z76" i="3"/>
  <c r="AE234" i="3"/>
  <c r="V89" i="3"/>
  <c r="AE257" i="35" a="1"/>
  <c r="N190" i="3"/>
  <c r="V66" i="3"/>
  <c r="AD107" i="3"/>
  <c r="K226" i="35"/>
  <c r="AI19" i="3"/>
  <c r="AM267" i="35"/>
  <c r="Z196" i="3"/>
  <c r="L186" i="35"/>
  <c r="AO262" i="35"/>
  <c r="I288" i="3"/>
  <c r="BF264" i="35" a="1"/>
  <c r="BP235" i="35" a="1"/>
  <c r="G220" i="35"/>
  <c r="S68" i="3"/>
  <c r="I233" i="3"/>
  <c r="L9" i="3"/>
  <c r="H160" i="3"/>
  <c r="K251" i="3"/>
  <c r="W58" i="3"/>
  <c r="U112" i="3"/>
  <c r="AB163" i="3"/>
  <c r="I291" i="3"/>
  <c r="AH153" i="3"/>
  <c r="I107" i="3"/>
  <c r="G145" i="3"/>
  <c r="O142" i="3"/>
  <c r="K48" i="3"/>
  <c r="Q65" i="3"/>
  <c r="J224" i="3"/>
  <c r="AB32" i="3"/>
  <c r="O39" i="3"/>
  <c r="Q78" i="3"/>
  <c r="G8" i="3"/>
  <c r="AF264" i="35" a="1"/>
  <c r="AI123" i="3"/>
  <c r="T42" i="3"/>
  <c r="R46" i="3"/>
  <c r="AB248" i="3"/>
  <c r="K234" i="35"/>
  <c r="Y153" i="3"/>
  <c r="AH281" i="3"/>
  <c r="C259" i="35" a="1"/>
  <c r="T14" i="3"/>
  <c r="AU178" i="35" a="1"/>
  <c r="M62" i="3"/>
  <c r="AA47" i="3"/>
  <c r="U304" i="3"/>
  <c r="X13" i="3"/>
  <c r="N211" i="3"/>
  <c r="S286" i="3"/>
  <c r="G173" i="3"/>
  <c r="AB83" i="3"/>
  <c r="P236" i="3"/>
  <c r="T61" i="3"/>
  <c r="BQ268" i="35" a="1"/>
  <c r="AD76" i="3"/>
  <c r="Z20" i="3"/>
  <c r="AD295" i="3"/>
  <c r="AC207" i="35" a="1"/>
  <c r="AC132" i="3"/>
  <c r="Q256" i="35" a="1"/>
  <c r="R71" i="3"/>
  <c r="BF252" i="35" a="1"/>
  <c r="AE13" i="3"/>
  <c r="J174" i="3"/>
  <c r="O29" i="3"/>
  <c r="T189" i="3"/>
  <c r="BQ246" i="35" a="1"/>
  <c r="H156" i="3"/>
  <c r="H119" i="3"/>
  <c r="BF235" i="35" a="1"/>
  <c r="P176" i="3"/>
  <c r="J44" i="3"/>
  <c r="AS236" i="35"/>
  <c r="W151" i="3"/>
  <c r="T20" i="3"/>
  <c r="P218" i="3"/>
  <c r="R254" i="35" a="1"/>
  <c r="J228" i="35"/>
  <c r="T30" i="3"/>
  <c r="T76" i="3"/>
  <c r="AD74" i="3"/>
  <c r="AA26" i="3"/>
  <c r="O103" i="3"/>
  <c r="T274" i="35" a="1"/>
  <c r="AB48" i="3"/>
  <c r="AA31" i="3"/>
  <c r="BH239" i="35" a="1"/>
  <c r="M176" i="3"/>
  <c r="BE232" i="35" a="1"/>
  <c r="AD55" i="3"/>
  <c r="AH151" i="3"/>
  <c r="U177" i="3"/>
  <c r="L72" i="3"/>
  <c r="T292" i="3"/>
  <c r="AF238" i="3"/>
  <c r="Y49" i="3"/>
  <c r="Y105" i="3"/>
  <c r="P184" i="3"/>
  <c r="V171" i="3"/>
  <c r="J196" i="3"/>
  <c r="K33" i="3"/>
  <c r="V36" i="3"/>
  <c r="T202" i="3"/>
  <c r="AH36" i="3"/>
  <c r="AX234" i="35" a="1"/>
  <c r="W249" i="35" a="1"/>
  <c r="J173" i="3"/>
  <c r="AD10" i="3"/>
  <c r="R152" i="3"/>
  <c r="I109" i="3"/>
  <c r="N109" i="3"/>
  <c r="Z273" i="35" a="1"/>
  <c r="H13" i="3"/>
  <c r="AB243" i="35" a="1"/>
  <c r="P88" i="3"/>
  <c r="AI226" i="35" a="1"/>
  <c r="AD87" i="3"/>
  <c r="Q87" i="3"/>
  <c r="AA256" i="35" a="1"/>
  <c r="Y155" i="35" a="1"/>
  <c r="W24" i="3"/>
  <c r="L161" i="3"/>
  <c r="G90" i="3"/>
  <c r="BH160" i="35" a="1"/>
  <c r="Q9" i="26" a="1"/>
  <c r="S160" i="35" a="1"/>
  <c r="AD29" i="3"/>
  <c r="BM258" i="35" a="1"/>
  <c r="H176" i="3"/>
  <c r="R42" i="3"/>
  <c r="AG264" i="35" a="1"/>
  <c r="Z67" i="3"/>
  <c r="BJ268" i="35" a="1"/>
  <c r="M243" i="3"/>
  <c r="X42" i="3"/>
  <c r="AA110" i="3"/>
  <c r="R160" i="3"/>
  <c r="O81" i="3"/>
  <c r="AD127" i="3"/>
  <c r="R65" i="3"/>
  <c r="W148" i="3"/>
  <c r="T268" i="35" a="1"/>
  <c r="AC141" i="3"/>
  <c r="W247" i="35" a="1"/>
  <c r="AZ144" i="35" a="1"/>
  <c r="AF103" i="3"/>
  <c r="AE154" i="35" a="1"/>
  <c r="Z211" i="35" a="1"/>
  <c r="W52" i="3"/>
  <c r="W238" i="3"/>
  <c r="Z88" i="3"/>
  <c r="V123" i="3"/>
  <c r="N43" i="3"/>
  <c r="AF91" i="3"/>
  <c r="AA124" i="3"/>
  <c r="T10" i="3"/>
  <c r="AO226" i="35"/>
  <c r="L109" i="3"/>
  <c r="AF74" i="3"/>
  <c r="J236" i="3"/>
  <c r="X75" i="3"/>
  <c r="Z47" i="3"/>
  <c r="U58" i="3"/>
  <c r="Q295" i="3"/>
  <c r="L78" i="3"/>
  <c r="AF287" i="3"/>
  <c r="U272" i="35" a="1"/>
  <c r="AH187" i="3"/>
  <c r="AD265" i="35" a="1"/>
  <c r="K108" i="3"/>
  <c r="U78" i="3"/>
  <c r="AA61" i="3"/>
  <c r="T132" i="3"/>
  <c r="H87" i="3"/>
  <c r="P130" i="3"/>
  <c r="W93" i="3"/>
  <c r="AD189" i="3"/>
  <c r="Q183" i="3"/>
  <c r="W298" i="3"/>
  <c r="V104" i="3"/>
  <c r="AR270" i="35"/>
  <c r="O68" i="3"/>
  <c r="H65" i="3"/>
  <c r="AB75" i="3"/>
  <c r="K17" i="3"/>
  <c r="AC192" i="3"/>
  <c r="BF267" i="35" a="1"/>
  <c r="AG250" i="35" a="1"/>
  <c r="M23" i="3"/>
  <c r="L274" i="35"/>
  <c r="Q274" i="35" a="1"/>
  <c r="U19" i="3"/>
  <c r="AQ261" i="35"/>
  <c r="D274" i="35"/>
  <c r="M212" i="35"/>
  <c r="O88" i="3"/>
  <c r="AG209" i="35" a="1"/>
  <c r="BB238" i="35" a="1"/>
  <c r="AC259" i="35" a="1"/>
  <c r="G59" i="3"/>
  <c r="J153" i="3"/>
  <c r="I23" i="3"/>
  <c r="P10" i="3"/>
  <c r="AH155" i="3"/>
  <c r="AA142" i="3"/>
  <c r="R266" i="3"/>
  <c r="J57" i="3"/>
  <c r="BP254" i="35" a="1"/>
  <c r="X148" i="3"/>
  <c r="Z151" i="3"/>
  <c r="U142" i="3"/>
  <c r="H55" i="3"/>
  <c r="P185" i="3"/>
  <c r="U11" i="3"/>
  <c r="U62" i="3"/>
  <c r="G242" i="35"/>
  <c r="J147" i="3"/>
  <c r="AE36" i="3"/>
  <c r="G254" i="35"/>
  <c r="J31" i="3"/>
  <c r="C262" i="35" a="1"/>
  <c r="M247" i="35"/>
  <c r="AE144" i="3"/>
  <c r="BO249" i="35" a="1"/>
  <c r="BN242" i="35" a="1"/>
  <c r="BU254" i="35" a="1"/>
  <c r="Z63" i="3"/>
  <c r="AO273" i="35"/>
  <c r="BP245" i="35" a="1"/>
  <c r="M204" i="35"/>
  <c r="AA159" i="3"/>
  <c r="AE12" i="3"/>
  <c r="N59" i="3"/>
  <c r="P111" i="3"/>
  <c r="X174" i="3"/>
  <c r="Q42" i="3"/>
  <c r="AA200" i="3"/>
  <c r="J108" i="3"/>
  <c r="T28" i="3"/>
  <c r="AF160" i="3"/>
  <c r="X175" i="3"/>
  <c r="AB156" i="3"/>
  <c r="M223" i="3"/>
  <c r="BN237" i="35" a="1"/>
  <c r="R66" i="3"/>
  <c r="AH184" i="3"/>
  <c r="R219" i="35" a="1"/>
  <c r="N93" i="3"/>
  <c r="AH51" i="3"/>
  <c r="I211" i="3"/>
  <c r="Q58" i="3"/>
  <c r="I124" i="3"/>
  <c r="S279" i="3"/>
  <c r="S193" i="3"/>
  <c r="AF259" i="35" a="1"/>
  <c r="AF221" i="35" a="1"/>
  <c r="N271" i="35"/>
  <c r="AD72" i="3"/>
  <c r="R255" i="35" a="1"/>
  <c r="N12" i="3"/>
  <c r="O60" i="3"/>
  <c r="AG81" i="3"/>
  <c r="AI9" i="3"/>
  <c r="P270" i="35" a="1"/>
  <c r="L123" i="3"/>
  <c r="T191" i="3"/>
  <c r="O32" i="3"/>
  <c r="P89" i="3"/>
  <c r="Q185" i="3"/>
  <c r="M187" i="3"/>
  <c r="R55" i="3"/>
  <c r="K25" i="3"/>
  <c r="AD161" i="35" a="1"/>
  <c r="R9" i="26" a="1"/>
  <c r="AB57" i="3"/>
  <c r="Y120" i="3"/>
  <c r="AD215" i="35" a="1"/>
  <c r="AK251" i="35" a="1"/>
  <c r="BN267" i="35" a="1"/>
  <c r="BP264" i="35" a="1"/>
  <c r="AG92" i="3"/>
  <c r="V42" i="3"/>
  <c r="J127" i="3"/>
  <c r="AW262" i="35" a="1"/>
  <c r="G39" i="3"/>
  <c r="G176" i="3"/>
  <c r="X207" i="35" a="1"/>
  <c r="Y36" i="3"/>
  <c r="M212" i="3"/>
  <c r="U151" i="3"/>
  <c r="AA195" i="3"/>
  <c r="K19" i="3"/>
  <c r="AB272" i="35" a="1"/>
  <c r="X220" i="3"/>
  <c r="AG152" i="3"/>
  <c r="Y243" i="35" a="1"/>
  <c r="H292" i="3"/>
  <c r="K96" i="3"/>
  <c r="H57" i="3"/>
  <c r="F254" i="35"/>
  <c r="BS207" i="35" a="1"/>
  <c r="AB140" i="3"/>
  <c r="H265" i="35"/>
  <c r="W231" i="3"/>
  <c r="V87" i="3"/>
  <c r="V244" i="3"/>
  <c r="X266" i="35" a="1"/>
  <c r="AE97" i="3"/>
  <c r="AE19" i="3"/>
  <c r="S227" i="35" a="1"/>
  <c r="AC111" i="3"/>
  <c r="I177" i="3"/>
  <c r="K260" i="35"/>
  <c r="N23" i="3"/>
  <c r="X255" i="3"/>
  <c r="M43" i="3"/>
  <c r="P60" i="3"/>
  <c r="BQ213" i="35" a="1"/>
  <c r="G274" i="35"/>
  <c r="W26" i="3"/>
  <c r="Z207" i="3"/>
  <c r="AI119" i="3"/>
  <c r="AA245" i="35" a="1"/>
  <c r="R51" i="3"/>
  <c r="Y248" i="3"/>
  <c r="C225" i="35" a="1"/>
  <c r="W180" i="3"/>
  <c r="N243" i="3"/>
  <c r="T40" i="3"/>
  <c r="Z30" i="3"/>
  <c r="AA231" i="35" a="1"/>
  <c r="G83" i="3"/>
  <c r="U68" i="3"/>
  <c r="Z171" i="3"/>
  <c r="BE270" i="35" a="1"/>
  <c r="AG8" i="3"/>
  <c r="Q36" i="3"/>
  <c r="BM205" i="35" a="1"/>
  <c r="R238" i="35" a="1"/>
  <c r="AG111" i="3"/>
  <c r="AJ271" i="35" a="1"/>
  <c r="P123" i="3"/>
  <c r="U273" i="35" a="1"/>
  <c r="AZ264" i="35" a="1"/>
  <c r="J99" i="3"/>
  <c r="AF9" i="3"/>
  <c r="W8" i="3"/>
  <c r="L19" i="3"/>
  <c r="BM231" i="35" a="1"/>
  <c r="G62" i="3"/>
  <c r="S40" i="3"/>
  <c r="Q57" i="3"/>
  <c r="J29" i="3"/>
  <c r="N103" i="3"/>
  <c r="O72" i="3"/>
  <c r="AG7" i="3"/>
  <c r="M77" i="3"/>
  <c r="AK261" i="35" a="1"/>
  <c r="AO263" i="35"/>
  <c r="AO265" i="35"/>
  <c r="AF28" i="3"/>
  <c r="J84" i="3"/>
  <c r="W92" i="3"/>
  <c r="W261" i="35" a="1"/>
  <c r="BU179" i="35" a="1"/>
  <c r="AH258" i="35" a="1"/>
  <c r="J203" i="3"/>
  <c r="BB263" i="35" a="1"/>
  <c r="K163" i="3"/>
  <c r="AB196" i="3"/>
  <c r="O27" i="3"/>
  <c r="E272" i="35"/>
  <c r="I35" i="3"/>
  <c r="V248" i="35" a="1"/>
  <c r="AB247" i="35" a="1"/>
  <c r="AU264" i="35" a="1"/>
  <c r="AI97" i="3"/>
  <c r="Z239" i="35" a="1"/>
  <c r="N55" i="3"/>
  <c r="K106" i="3"/>
  <c r="J292" i="3"/>
  <c r="S150" i="35" a="1"/>
  <c r="L83" i="3"/>
  <c r="AB215" i="35" a="1"/>
  <c r="U257" i="35" a="1"/>
  <c r="AH97" i="3"/>
  <c r="AG161" i="3"/>
  <c r="I29" i="3"/>
  <c r="AF25" i="3"/>
  <c r="AI236" i="35" a="1"/>
  <c r="AE46" i="3"/>
  <c r="BG158" i="35" a="1"/>
  <c r="L224" i="35"/>
  <c r="X169" i="3"/>
  <c r="AZ205" i="35" a="1"/>
  <c r="P78" i="3"/>
  <c r="T185" i="3"/>
  <c r="N173" i="3"/>
  <c r="Y76" i="3"/>
  <c r="AD91" i="3"/>
  <c r="L144" i="3"/>
  <c r="AF32" i="3"/>
  <c r="AG57" i="3"/>
  <c r="X17" i="3"/>
  <c r="BF273" i="35" a="1"/>
  <c r="AF49" i="3"/>
  <c r="AF96" i="3"/>
  <c r="I160" i="3"/>
  <c r="V99" i="3"/>
  <c r="U116" i="3"/>
  <c r="AQ231" i="35"/>
  <c r="BF256" i="35" a="1"/>
  <c r="S236" i="35" a="1"/>
  <c r="R75" i="3"/>
  <c r="AC264" i="3"/>
  <c r="Y110" i="3"/>
  <c r="E224" i="35"/>
  <c r="U218" i="3"/>
  <c r="O19" i="3"/>
  <c r="AE272" i="35" a="1"/>
  <c r="R25" i="3"/>
  <c r="AS235" i="35"/>
  <c r="AS243" i="35"/>
  <c r="C203" i="35" a="1"/>
  <c r="F245" i="35"/>
  <c r="AG254" i="35" a="1"/>
  <c r="L21" i="40" a="1"/>
  <c r="Z8" i="3"/>
  <c r="V77" i="3"/>
  <c r="AC273" i="3"/>
  <c r="S7" i="3"/>
  <c r="K260" i="3"/>
  <c r="M263" i="3"/>
  <c r="AA228" i="3"/>
  <c r="V122" i="3"/>
  <c r="R209" i="3"/>
  <c r="T47" i="3"/>
  <c r="BB261" i="35" a="1"/>
  <c r="X285" i="3"/>
  <c r="P23" i="3"/>
  <c r="Y16" i="3"/>
  <c r="D257" i="35"/>
  <c r="X126" i="3"/>
  <c r="AU202" i="35" a="1"/>
  <c r="L129" i="3"/>
  <c r="AA160" i="3"/>
  <c r="Q292" i="3"/>
  <c r="Y108" i="3"/>
  <c r="K63" i="3"/>
  <c r="AI235" i="35" a="1"/>
  <c r="W205" i="35" a="1"/>
  <c r="O33" i="3"/>
  <c r="V46" i="3"/>
  <c r="H49" i="3"/>
  <c r="AD20" i="3"/>
  <c r="V111" i="3"/>
  <c r="AG175" i="3"/>
  <c r="AB256" i="35" a="1"/>
  <c r="O74" i="3"/>
  <c r="AI251" i="3"/>
  <c r="V124" i="3"/>
  <c r="AH78" i="3"/>
  <c r="U17" i="3"/>
  <c r="K105" i="3"/>
  <c r="AG214" i="35" a="1"/>
  <c r="AA271" i="3"/>
  <c r="I304" i="3"/>
  <c r="T19" i="3"/>
  <c r="L192" i="3"/>
  <c r="BO270" i="35" a="1"/>
  <c r="AM244" i="35"/>
  <c r="Q248" i="35" a="1"/>
  <c r="W231" i="35" a="1"/>
  <c r="AG173" i="3"/>
  <c r="Y84" i="3"/>
  <c r="W103" i="3"/>
  <c r="V44" i="3"/>
  <c r="Z215" i="3"/>
  <c r="AH228" i="3"/>
  <c r="AA205" i="3"/>
  <c r="J155" i="3"/>
  <c r="M272" i="3"/>
  <c r="M189" i="3"/>
  <c r="AF172" i="3"/>
  <c r="AH245" i="35" a="1"/>
  <c r="AI84" i="3"/>
  <c r="Y192" i="3"/>
  <c r="G243" i="35"/>
  <c r="H147" i="3"/>
  <c r="V59" i="3"/>
  <c r="V170" i="3"/>
  <c r="L49" i="3"/>
  <c r="AC80" i="3"/>
  <c r="T74" i="3"/>
  <c r="N88" i="3"/>
  <c r="BF251" i="35" a="1"/>
  <c r="BU233" i="35" a="1"/>
  <c r="AI259" i="3"/>
  <c r="S108" i="3"/>
  <c r="AJ259" i="35" a="1"/>
  <c r="H109" i="3"/>
  <c r="R120" i="3"/>
  <c r="BT272" i="35" a="1"/>
  <c r="AV244" i="35" a="1"/>
  <c r="W109" i="3"/>
  <c r="I44" i="3"/>
  <c r="AR125" i="35"/>
  <c r="T147" i="3"/>
  <c r="O193" i="3"/>
  <c r="S100" i="3"/>
  <c r="AJ197" i="35" a="1"/>
  <c r="K184" i="3"/>
  <c r="AG51" i="3"/>
  <c r="AF193" i="35" a="1"/>
  <c r="V256" i="35" a="1"/>
  <c r="S91" i="3"/>
  <c r="AB12" i="3"/>
  <c r="AG257" i="35" a="1"/>
  <c r="Z255" i="35" a="1"/>
  <c r="U158" i="3"/>
  <c r="M261" i="35"/>
  <c r="AH211" i="3"/>
  <c r="BH258" i="35" a="1"/>
  <c r="AS188" i="35"/>
  <c r="J160" i="3"/>
  <c r="BF270" i="35" a="1"/>
  <c r="I30" i="3"/>
  <c r="Y65" i="3"/>
  <c r="K64" i="3"/>
  <c r="BJ221" i="35" a="1"/>
  <c r="I128" i="3"/>
  <c r="N144" i="3"/>
  <c r="AF205" i="3"/>
  <c r="Q46" i="3"/>
  <c r="T138" i="3"/>
  <c r="X307" i="3"/>
  <c r="J183" i="3"/>
  <c r="I96" i="3"/>
  <c r="AC272" i="3"/>
  <c r="AR238" i="35"/>
  <c r="Q29" i="3"/>
  <c r="BO255" i="35" a="1"/>
  <c r="L259" i="35"/>
  <c r="AF231" i="3"/>
  <c r="BO271" i="35" a="1"/>
  <c r="BF242" i="35" a="1"/>
  <c r="W155" i="3"/>
  <c r="BU133" i="35" a="1"/>
  <c r="AQ246" i="35"/>
  <c r="AY253" i="35" a="1"/>
  <c r="BT271" i="35" a="1"/>
  <c r="N298" i="3"/>
  <c r="N225" i="35"/>
  <c r="AA152" i="35" a="1"/>
  <c r="AB257" i="35" a="1"/>
  <c r="I113" i="3"/>
  <c r="BE116" i="35" a="1"/>
  <c r="S12" i="3"/>
  <c r="AE271" i="35" a="1"/>
  <c r="AJ160" i="35" a="1"/>
  <c r="BA240" i="35" a="1"/>
  <c r="O40" i="3"/>
  <c r="BH274" i="35" a="1"/>
  <c r="U32" i="3"/>
  <c r="S154" i="3"/>
  <c r="L272" i="35"/>
  <c r="R190" i="3"/>
  <c r="Z193" i="3"/>
  <c r="AB78" i="3"/>
  <c r="W129" i="3"/>
  <c r="R198" i="35" a="1"/>
  <c r="U229" i="35" a="1"/>
  <c r="AE137" i="3"/>
  <c r="J35" i="3"/>
  <c r="V184" i="3"/>
  <c r="AD303" i="3"/>
  <c r="J100" i="3"/>
  <c r="I32" i="3"/>
  <c r="W107" i="3"/>
  <c r="K60" i="3"/>
  <c r="R279" i="3"/>
  <c r="H52" i="3"/>
  <c r="H231" i="3"/>
  <c r="AD171" i="35" a="1"/>
  <c r="AA29" i="3"/>
  <c r="BR224" i="35" a="1"/>
  <c r="AC40" i="3"/>
  <c r="AI29" i="3"/>
  <c r="BD262" i="35" a="1"/>
  <c r="BQ245" i="35" a="1"/>
  <c r="G139" i="3"/>
  <c r="Y13" i="3"/>
  <c r="S35" i="3"/>
  <c r="N128" i="3"/>
  <c r="R48" i="3"/>
  <c r="AX272" i="35" a="1"/>
  <c r="P16" i="3"/>
  <c r="U12" i="3"/>
  <c r="R159" i="3"/>
  <c r="W207" i="3"/>
  <c r="AI27" i="3"/>
  <c r="H127" i="3"/>
  <c r="AB67" i="3"/>
  <c r="AN244" i="35"/>
  <c r="AG206" i="3"/>
  <c r="AE27" i="3"/>
  <c r="AD64" i="3"/>
  <c r="AZ154" i="35" a="1"/>
  <c r="AH62" i="3"/>
  <c r="P255" i="3"/>
  <c r="T27" i="3"/>
  <c r="BS119" i="35" a="1"/>
  <c r="R73" i="3"/>
  <c r="Y80" i="3"/>
  <c r="AI59" i="3"/>
  <c r="T88" i="3"/>
  <c r="Q148" i="3"/>
  <c r="AA73" i="3"/>
  <c r="BS257" i="35" a="1"/>
  <c r="O106" i="3"/>
  <c r="N216" i="35"/>
  <c r="BQ197" i="35" a="1"/>
  <c r="K115" i="3"/>
  <c r="X177" i="3"/>
  <c r="BP269" i="35" a="1"/>
  <c r="H64" i="3"/>
  <c r="L57" i="3"/>
  <c r="AI209" i="3"/>
  <c r="AH273" i="35" a="1"/>
  <c r="AG263" i="35" a="1"/>
  <c r="T87" i="3"/>
  <c r="F199" i="35"/>
  <c r="V161" i="3"/>
  <c r="Y151" i="3"/>
  <c r="M14" i="3"/>
  <c r="X188" i="3"/>
  <c r="C270" i="35" a="1"/>
  <c r="BI230" i="35" a="1"/>
  <c r="H93" i="3"/>
  <c r="J283" i="3"/>
  <c r="D150" i="35"/>
  <c r="R263" i="35" a="1"/>
  <c r="AE151" i="3"/>
  <c r="BE236" i="35" a="1"/>
  <c r="Q90" i="3"/>
  <c r="AG45" i="3"/>
  <c r="AD15" i="3"/>
  <c r="AA264" i="3"/>
  <c r="W11" i="3"/>
  <c r="S163" i="3"/>
  <c r="N196" i="3"/>
  <c r="Z126" i="3"/>
  <c r="L172" i="3"/>
  <c r="BP271" i="35" a="1"/>
  <c r="AI42" i="3"/>
  <c r="AY255" i="35" a="1"/>
  <c r="AB267" i="35" a="1"/>
  <c r="BJ273" i="35" a="1"/>
  <c r="BJ262" i="35" a="1"/>
  <c r="H40" i="3"/>
  <c r="X189" i="3"/>
  <c r="Z29" i="3"/>
  <c r="BN245" i="35" a="1"/>
  <c r="BT238" i="35" a="1"/>
  <c r="AD41" i="3"/>
  <c r="M231" i="35"/>
  <c r="J126" i="3"/>
  <c r="X47" i="3"/>
  <c r="K62" i="3"/>
  <c r="AG145" i="3"/>
  <c r="X104" i="3"/>
  <c r="BR199" i="35" a="1"/>
  <c r="AD154" i="3"/>
  <c r="AH113" i="3"/>
  <c r="AM258" i="35"/>
  <c r="AU207" i="35" a="1"/>
  <c r="AB184" i="3"/>
  <c r="AI68" i="3"/>
  <c r="N35" i="3"/>
  <c r="J95" i="3"/>
  <c r="Q99" i="3"/>
  <c r="K174" i="3"/>
  <c r="AI300" i="3"/>
  <c r="L13" i="3"/>
  <c r="AH176" i="3"/>
  <c r="P104" i="3"/>
  <c r="N172" i="3"/>
  <c r="N155" i="3"/>
  <c r="M270" i="3"/>
  <c r="Y128" i="3"/>
  <c r="M236" i="35"/>
  <c r="K261" i="35"/>
  <c r="AB200" i="3"/>
  <c r="U219" i="35" a="1"/>
  <c r="AZ203" i="35" a="1"/>
  <c r="AE170" i="3"/>
  <c r="BF187" i="35" a="1"/>
  <c r="X24" i="3"/>
  <c r="T187" i="3"/>
  <c r="M67" i="3"/>
  <c r="AC233" i="35" a="1"/>
  <c r="J56" i="3"/>
  <c r="K137" i="3"/>
  <c r="K207" i="3"/>
  <c r="AB152" i="3"/>
  <c r="G152" i="3"/>
  <c r="K75" i="3"/>
  <c r="H171" i="3"/>
  <c r="K58" i="3"/>
  <c r="I58" i="3"/>
  <c r="BO262" i="35" a="1"/>
  <c r="N246" i="35"/>
  <c r="P24" i="3"/>
  <c r="K241" i="3"/>
  <c r="R116" i="3"/>
  <c r="AB191" i="3"/>
  <c r="Z152" i="3"/>
  <c r="AH120" i="3"/>
  <c r="AV251" i="35" a="1"/>
  <c r="T198" i="35" a="1"/>
  <c r="BT253" i="35" a="1"/>
  <c r="G212" i="35"/>
  <c r="T51" i="3"/>
  <c r="L223" i="3"/>
  <c r="H25" i="40" a="1"/>
  <c r="U45" i="3"/>
  <c r="BP236" i="35" a="1"/>
  <c r="BL261" i="35" a="1"/>
  <c r="R271" i="35" a="1"/>
  <c r="G110" i="3"/>
  <c r="AI273" i="35" a="1"/>
  <c r="S77" i="3"/>
  <c r="AG172" i="3"/>
  <c r="W105" i="3"/>
  <c r="S107" i="3"/>
  <c r="AH14" i="3"/>
  <c r="BL243" i="35" a="1"/>
  <c r="AF7" i="3"/>
  <c r="AG67" i="3"/>
  <c r="AA9" i="3"/>
  <c r="AG148" i="3"/>
  <c r="R131" i="3"/>
  <c r="BQ241" i="35" a="1"/>
  <c r="AD132" i="3"/>
  <c r="AP271" i="35"/>
  <c r="BE259" i="35" a="1"/>
  <c r="AD257" i="3"/>
  <c r="M232" i="35"/>
  <c r="AB169" i="3"/>
  <c r="BN272" i="35" a="1"/>
  <c r="H212" i="3"/>
  <c r="AA97" i="3"/>
  <c r="W243" i="3"/>
  <c r="AD125" i="3"/>
  <c r="Z251" i="3"/>
  <c r="Z56" i="3"/>
  <c r="AF90" i="3"/>
  <c r="J232" i="3"/>
  <c r="Y188" i="3"/>
  <c r="R45" i="3"/>
  <c r="U254" i="35" a="1"/>
  <c r="BS258" i="35" a="1"/>
  <c r="AO255" i="35"/>
  <c r="BJ245" i="35" a="1"/>
  <c r="AN259" i="35"/>
  <c r="Y168" i="3"/>
  <c r="Z52" i="3"/>
  <c r="AP241" i="35"/>
  <c r="BC239" i="35" a="1"/>
  <c r="AX101" i="35" a="1"/>
  <c r="Z17" i="3"/>
  <c r="AQ256" i="35"/>
  <c r="BD248" i="35" a="1"/>
  <c r="BE229" i="35" a="1"/>
  <c r="N270" i="35"/>
  <c r="AD26" i="3"/>
  <c r="AS247" i="35"/>
  <c r="Z55" i="3"/>
  <c r="P52" i="3"/>
  <c r="G241" i="35"/>
  <c r="AQ252" i="35"/>
  <c r="AU232" i="35" a="1"/>
  <c r="N79" i="3"/>
  <c r="N16" i="3"/>
  <c r="Q261" i="35" a="1"/>
  <c r="AC71" i="3"/>
  <c r="J184" i="3"/>
  <c r="AY204" i="35" a="1"/>
  <c r="I28" i="3"/>
  <c r="K104" i="3"/>
  <c r="AG147" i="3"/>
  <c r="AG245" i="35" a="1"/>
  <c r="AD49" i="3"/>
  <c r="BQ249" i="35" a="1"/>
  <c r="D264" i="35"/>
  <c r="AG268" i="35" a="1"/>
  <c r="AV265" i="35" a="1"/>
  <c r="AM197" i="35"/>
  <c r="I265" i="35"/>
  <c r="M59" i="3"/>
  <c r="AE14" i="3"/>
  <c r="V187" i="3"/>
  <c r="X187" i="3"/>
  <c r="AB201" i="3"/>
  <c r="K120" i="3"/>
  <c r="Z275" i="3"/>
  <c r="P33" i="3"/>
  <c r="L90" i="3"/>
  <c r="H23" i="3"/>
  <c r="S257" i="35" a="1"/>
  <c r="P92" i="3"/>
  <c r="H203" i="3"/>
  <c r="BO235" i="35" a="1"/>
  <c r="N25" i="3"/>
  <c r="S211" i="3"/>
  <c r="AI66" i="3"/>
  <c r="N159" i="3"/>
  <c r="W61" i="3"/>
  <c r="AF179" i="3"/>
  <c r="Z208" i="35" a="1"/>
  <c r="Z269" i="3"/>
  <c r="W23" i="3"/>
  <c r="BR223" i="35" a="1"/>
  <c r="S124" i="3"/>
  <c r="AX263" i="35" a="1"/>
  <c r="AB68" i="3"/>
  <c r="Z72" i="3"/>
  <c r="P155" i="3"/>
  <c r="O135" i="3"/>
  <c r="G92" i="3"/>
  <c r="AG262" i="35" a="1"/>
  <c r="AZ214" i="35" a="1"/>
  <c r="BJ253" i="35" a="1"/>
  <c r="P42" i="3"/>
  <c r="M263" i="35"/>
  <c r="AA68" i="3"/>
  <c r="AI249" i="3"/>
  <c r="BF259" i="35" a="1"/>
  <c r="AG17" i="3"/>
  <c r="BD252" i="35" a="1"/>
  <c r="P14" i="3"/>
  <c r="D206" i="35"/>
  <c r="V29" i="3"/>
  <c r="AI52" i="3"/>
  <c r="L7" i="3"/>
  <c r="G72" i="3"/>
  <c r="N215" i="3"/>
  <c r="AV254" i="35" a="1"/>
  <c r="V93" i="3"/>
  <c r="AA153" i="3"/>
  <c r="T25" i="3"/>
  <c r="R269" i="35" a="1"/>
  <c r="R188" i="3"/>
  <c r="AH10" i="3"/>
  <c r="AB73" i="3"/>
  <c r="BK256" i="35" a="1"/>
  <c r="L106" i="3"/>
  <c r="BH219" i="35" a="1"/>
  <c r="Q107" i="3"/>
  <c r="M240" i="35"/>
  <c r="AH93" i="3"/>
  <c r="W201" i="3"/>
  <c r="AC121" i="3"/>
  <c r="BP251" i="35" a="1"/>
  <c r="AM272" i="35"/>
  <c r="BH216" i="35" a="1"/>
  <c r="AE169" i="3"/>
  <c r="AE114" i="35" a="1"/>
  <c r="AF195" i="3"/>
  <c r="AD121" i="3"/>
  <c r="H239" i="3"/>
  <c r="V68" i="3"/>
  <c r="AG93" i="3"/>
  <c r="P152" i="3"/>
  <c r="W29" i="3"/>
  <c r="O251" i="3"/>
  <c r="V154" i="3"/>
  <c r="W59" i="3"/>
  <c r="V131" i="3"/>
  <c r="AE40" i="3"/>
  <c r="AD227" i="3"/>
  <c r="R92" i="3"/>
  <c r="H79" i="3"/>
  <c r="S11" i="3"/>
  <c r="AF188" i="3"/>
  <c r="AV267" i="35" a="1"/>
  <c r="H190" i="3"/>
  <c r="AD187" i="3"/>
  <c r="Z9" i="3"/>
  <c r="P81" i="3"/>
  <c r="J237" i="35"/>
  <c r="H97" i="3"/>
  <c r="I52" i="3"/>
  <c r="AB16" i="3"/>
  <c r="AC147" i="3"/>
  <c r="AC196" i="35" a="1"/>
  <c r="R282" i="3"/>
  <c r="M99" i="3"/>
  <c r="W90" i="3"/>
  <c r="BN256" i="35" a="1"/>
  <c r="AH274" i="35" a="1"/>
  <c r="W115" i="3"/>
  <c r="AD39" i="3"/>
  <c r="BC266" i="35" a="1"/>
  <c r="P67" i="3"/>
  <c r="AH139" i="3"/>
  <c r="AH61" i="3"/>
  <c r="J256" i="3"/>
  <c r="W260" i="35" a="1"/>
  <c r="S42" i="3"/>
  <c r="T307" i="3"/>
  <c r="AX215" i="35" a="1"/>
  <c r="Z105" i="3"/>
  <c r="U268" i="3"/>
  <c r="J239" i="3"/>
  <c r="F186" i="35"/>
  <c r="R63" i="3"/>
  <c r="Q264" i="3"/>
  <c r="BT255" i="35" a="1"/>
  <c r="AA58" i="3"/>
  <c r="AI56" i="3"/>
  <c r="AO238" i="35"/>
  <c r="I232" i="3"/>
  <c r="L32" i="40" a="1"/>
  <c r="J12" i="3"/>
  <c r="AQ271" i="35"/>
  <c r="AC30" i="3"/>
  <c r="Q189" i="3"/>
  <c r="AA229" i="35" a="1"/>
  <c r="R238" i="3"/>
  <c r="J48" i="3"/>
  <c r="U152" i="3"/>
  <c r="Q17" i="3"/>
  <c r="N26" i="3"/>
  <c r="V208" i="35" a="1"/>
  <c r="X199" i="3"/>
  <c r="AG190" i="3"/>
  <c r="R273" i="35" a="1"/>
  <c r="U7" i="3"/>
  <c r="O132" i="3"/>
  <c r="AI217" i="3"/>
  <c r="AE64" i="3"/>
  <c r="X88" i="3"/>
  <c r="I46" i="3"/>
  <c r="AC164" i="3"/>
  <c r="M44" i="3"/>
  <c r="BQ274" i="35" a="1"/>
  <c r="BB258" i="35" a="1"/>
  <c r="AC100" i="3"/>
  <c r="G209" i="3"/>
  <c r="V265" i="35" a="1"/>
  <c r="M11" i="3"/>
  <c r="Z169" i="3"/>
  <c r="Y231" i="35" a="1"/>
  <c r="Y97" i="3"/>
  <c r="AF125" i="3"/>
  <c r="O176" i="3"/>
  <c r="K257" i="35"/>
  <c r="AF189" i="3"/>
  <c r="N95" i="3"/>
  <c r="AI40" i="3"/>
  <c r="S116" i="3"/>
  <c r="W74" i="3"/>
  <c r="T31" i="3"/>
  <c r="O169" i="3"/>
  <c r="AG10" i="3"/>
  <c r="I42" i="3"/>
  <c r="Y170" i="3"/>
  <c r="AG160" i="3"/>
  <c r="BM270" i="35" a="1"/>
  <c r="AH76" i="3"/>
  <c r="AU274" i="35" a="1"/>
  <c r="M264" i="35"/>
  <c r="Y271" i="3"/>
  <c r="W44" i="3"/>
  <c r="K139" i="3"/>
  <c r="O61" i="3"/>
  <c r="Q300" i="3"/>
  <c r="P44" i="3"/>
  <c r="N160" i="3"/>
  <c r="J32" i="3"/>
  <c r="AI73" i="3"/>
  <c r="AW207" i="35" a="1"/>
  <c r="BP268" i="35" a="1"/>
  <c r="Y47" i="3"/>
  <c r="BG264" i="35" a="1"/>
  <c r="Y268" i="3"/>
  <c r="W19" i="3"/>
  <c r="AA224" i="35" a="1"/>
  <c r="Q211" i="35" a="1"/>
  <c r="AH266" i="3"/>
  <c r="BL264" i="35" a="1"/>
  <c r="R148" i="3"/>
  <c r="BC234" i="35" a="1"/>
  <c r="O224" i="3"/>
  <c r="AQ161" i="35"/>
  <c r="AX266" i="35" a="1"/>
  <c r="S265" i="3"/>
  <c r="BL230" i="35" a="1"/>
  <c r="W266" i="35" a="1"/>
  <c r="AC143" i="3"/>
  <c r="AI204" i="3"/>
  <c r="G170" i="3"/>
  <c r="AV255" i="35" a="1"/>
  <c r="X63" i="3"/>
  <c r="K39" i="3"/>
  <c r="BM255" i="35" a="1"/>
  <c r="Q177" i="3"/>
  <c r="I122" i="3"/>
  <c r="H105" i="3"/>
  <c r="P216" i="35" a="1"/>
  <c r="T212" i="3"/>
  <c r="AG26" i="3"/>
  <c r="AF289" i="3"/>
  <c r="E258" i="35"/>
  <c r="AS273" i="35"/>
  <c r="H8" i="40" a="1"/>
  <c r="AF299" i="3"/>
  <c r="N273" i="35"/>
  <c r="D230" i="35"/>
  <c r="BM207" i="35" a="1"/>
  <c r="T112" i="3"/>
  <c r="AC45" i="3"/>
  <c r="U57" i="3"/>
  <c r="AA81" i="3"/>
  <c r="AF93" i="3"/>
  <c r="R115" i="3"/>
  <c r="AV256" i="35" a="1"/>
  <c r="U269" i="35" a="1"/>
  <c r="BI274" i="35" a="1"/>
  <c r="N89" i="3"/>
  <c r="AN263" i="35"/>
  <c r="R262" i="35" a="1"/>
  <c r="L42" i="3"/>
  <c r="AW270" i="35" a="1"/>
  <c r="AH186" i="3"/>
  <c r="AH125" i="3"/>
  <c r="K212" i="35"/>
  <c r="V31" i="3"/>
  <c r="S246" i="35" a="1"/>
  <c r="AQ255" i="35"/>
  <c r="BE250" i="35" a="1"/>
  <c r="I15" i="3"/>
  <c r="AZ265" i="35" a="1"/>
  <c r="M244" i="3"/>
  <c r="AA20" i="3"/>
  <c r="L234" i="35"/>
  <c r="M9" i="26" a="1"/>
  <c r="E230" i="35"/>
  <c r="AZ242" i="35" a="1"/>
  <c r="AC126" i="3"/>
  <c r="BT257" i="35" a="1"/>
  <c r="Z168" i="3"/>
  <c r="AE253" i="35" a="1"/>
  <c r="BH151" i="35" a="1"/>
  <c r="O179" i="3"/>
  <c r="Z255" i="3"/>
  <c r="R111" i="3"/>
  <c r="AD7" i="3"/>
  <c r="BA258" i="35" a="1"/>
  <c r="R67" i="3"/>
  <c r="AZ232" i="35" a="1"/>
  <c r="AG96" i="3"/>
  <c r="H48" i="3"/>
  <c r="G219" i="35"/>
  <c r="AG177" i="3"/>
  <c r="Y111" i="3"/>
  <c r="N36" i="3"/>
  <c r="I229" i="35"/>
  <c r="Y94" i="3"/>
  <c r="Y11" i="3"/>
  <c r="K264" i="35"/>
  <c r="R100" i="3"/>
  <c r="AX256" i="35" a="1"/>
  <c r="AG9" i="26" a="1"/>
  <c r="Q19" i="3"/>
  <c r="AH99" i="3"/>
  <c r="D229" i="35"/>
  <c r="O256" i="3"/>
  <c r="T239" i="35" a="1"/>
  <c r="S126" i="3"/>
  <c r="L48" i="3"/>
  <c r="AA168" i="3"/>
  <c r="AH255" i="3"/>
  <c r="AB41" i="3"/>
  <c r="I104" i="3"/>
  <c r="J42" i="3"/>
  <c r="L59" i="3"/>
  <c r="AH204" i="35" a="1"/>
  <c r="I51" i="3"/>
  <c r="M244" i="35"/>
  <c r="AG49" i="3"/>
  <c r="W234" i="35" a="1"/>
  <c r="P39" i="3"/>
  <c r="BI234" i="35" a="1"/>
  <c r="P7" i="3"/>
  <c r="Q247" i="3"/>
  <c r="AU239" i="35" a="1"/>
  <c r="R83" i="3"/>
  <c r="P205" i="3"/>
  <c r="K65" i="3"/>
  <c r="O47" i="3"/>
  <c r="I184" i="3"/>
  <c r="AB129" i="3"/>
  <c r="AF257" i="3"/>
  <c r="Y17" i="3"/>
  <c r="P30" i="3"/>
  <c r="AA127" i="3"/>
  <c r="W71" i="3"/>
  <c r="Y259" i="35" a="1"/>
  <c r="AI183" i="3"/>
  <c r="W179" i="3"/>
  <c r="E248" i="35"/>
  <c r="I110" i="3"/>
  <c r="U136" i="3"/>
  <c r="T57" i="3"/>
  <c r="AJ258" i="35" a="1"/>
  <c r="Q240" i="3"/>
  <c r="AR240" i="35"/>
  <c r="BL193" i="35" a="1"/>
  <c r="AE208" i="35" a="1"/>
  <c r="AX119" i="35" a="1"/>
  <c r="Q246" i="35" a="1"/>
  <c r="BH248" i="35" a="1"/>
  <c r="H58" i="3"/>
  <c r="AD223" i="3"/>
  <c r="S200" i="3"/>
  <c r="AA100" i="3"/>
  <c r="O63" i="3"/>
  <c r="BO265" i="35" a="1"/>
  <c r="V10" i="3"/>
  <c r="W63" i="3"/>
  <c r="AI12" i="3"/>
  <c r="V20" i="3"/>
  <c r="AG167" i="3"/>
  <c r="O79" i="3"/>
  <c r="BQ232" i="35" a="1"/>
  <c r="AR250" i="35"/>
  <c r="AY174" i="35" a="1"/>
  <c r="H237" i="35"/>
  <c r="BG258" i="35" a="1"/>
  <c r="AI177" i="3"/>
  <c r="V163" i="3"/>
  <c r="Q51" i="3"/>
  <c r="X64" i="3"/>
  <c r="AA204" i="3"/>
  <c r="BL268" i="35" a="1"/>
  <c r="AI35" i="3"/>
  <c r="AF68" i="3"/>
  <c r="J188" i="3"/>
  <c r="AF274" i="35" a="1"/>
  <c r="AD100" i="3"/>
  <c r="AD179" i="3"/>
  <c r="AB7" i="3"/>
  <c r="L217" i="35"/>
  <c r="Z113" i="3"/>
  <c r="H208" i="3"/>
  <c r="AD253" i="3"/>
  <c r="AE216" i="3"/>
  <c r="BS265" i="35" a="1"/>
  <c r="G35" i="3"/>
  <c r="O7" i="3"/>
  <c r="AH89" i="3"/>
  <c r="AH96" i="3"/>
  <c r="S175" i="3"/>
  <c r="AC14" i="3"/>
  <c r="BJ229" i="35" a="1"/>
  <c r="J163" i="3"/>
  <c r="J136" i="3"/>
  <c r="F218" i="35"/>
  <c r="G151" i="3"/>
  <c r="AA28" i="3"/>
  <c r="T79" i="3"/>
  <c r="AV247" i="35" a="1"/>
  <c r="AJ240" i="35" a="1"/>
  <c r="J225" i="3"/>
  <c r="I43" i="3"/>
  <c r="AB71" i="3"/>
  <c r="L249" i="35"/>
  <c r="G248" i="3"/>
  <c r="AH66" i="3"/>
  <c r="L61" i="3"/>
  <c r="G267" i="35"/>
  <c r="X268" i="35" a="1"/>
  <c r="Q109" i="3"/>
  <c r="Y104" i="3"/>
  <c r="N121" i="3"/>
  <c r="H163" i="3"/>
  <c r="AP259" i="35"/>
  <c r="Q47" i="3"/>
  <c r="M47" i="3"/>
  <c r="K199" i="3"/>
  <c r="BK165" i="35" a="1"/>
  <c r="AC49" i="3"/>
  <c r="I241" i="3"/>
  <c r="N100" i="3"/>
  <c r="M151" i="35"/>
  <c r="Y100" i="3"/>
  <c r="BR240" i="35" a="1"/>
  <c r="BA272" i="35" a="1"/>
  <c r="P47" i="3"/>
  <c r="H25" i="3"/>
  <c r="S239" i="3"/>
  <c r="AC163" i="3"/>
  <c r="S9" i="3"/>
  <c r="AH142" i="3"/>
  <c r="AA88" i="3"/>
  <c r="AM263" i="35"/>
  <c r="R7" i="3"/>
  <c r="J96" i="3"/>
  <c r="AD109" i="3"/>
  <c r="AA33" i="3"/>
  <c r="AE265" i="3"/>
  <c r="L211" i="3"/>
  <c r="AB128" i="3"/>
  <c r="AE121" i="3"/>
  <c r="V49" i="3"/>
  <c r="L20" i="3"/>
  <c r="AG231" i="3"/>
  <c r="J26" i="3"/>
  <c r="V27" i="3"/>
  <c r="AJ206" i="35" a="1"/>
  <c r="Q76" i="3"/>
  <c r="G157" i="3"/>
  <c r="BA271" i="35" a="1"/>
  <c r="J66" i="3"/>
  <c r="N49" i="3"/>
  <c r="U49" i="3"/>
  <c r="T39" i="3"/>
  <c r="AH189" i="3"/>
  <c r="R68" i="3"/>
  <c r="AI138" i="3"/>
  <c r="X81" i="3"/>
  <c r="O234" i="3"/>
  <c r="Y256" i="35" a="1"/>
  <c r="AF232" i="3"/>
  <c r="V43" i="3"/>
  <c r="S232" i="35" a="1"/>
  <c r="AA246" i="35" a="1"/>
  <c r="AD144" i="3"/>
  <c r="I56" i="3"/>
  <c r="Z49" i="3"/>
  <c r="J28" i="3"/>
  <c r="AO250" i="35"/>
  <c r="V223" i="35" a="1"/>
  <c r="AE47" i="3"/>
  <c r="S143" i="3"/>
  <c r="X183" i="3"/>
  <c r="P97" i="3"/>
  <c r="C201" i="35" a="1"/>
  <c r="AX209" i="35" a="1"/>
  <c r="M175" i="3"/>
  <c r="Z80" i="3"/>
  <c r="AF89" i="3"/>
  <c r="AV239" i="35" a="1"/>
  <c r="Q31" i="3"/>
  <c r="BL163" i="35" a="1"/>
  <c r="BP266" i="35" a="1"/>
  <c r="W31" i="3"/>
  <c r="BN114" i="35" a="1"/>
  <c r="R248" i="3"/>
  <c r="BT268" i="35" a="1"/>
  <c r="K51" i="3"/>
  <c r="R33" i="3"/>
  <c r="Y32" i="3"/>
  <c r="AB9" i="3"/>
  <c r="AS257" i="35"/>
  <c r="Y12" i="3"/>
  <c r="AN274" i="35"/>
  <c r="AO267" i="35"/>
  <c r="AB40" i="3"/>
  <c r="S41" i="3"/>
  <c r="AF59" i="3"/>
  <c r="AH259" i="35" a="1"/>
  <c r="F167" i="35"/>
  <c r="BC238" i="35" a="1"/>
  <c r="AR271" i="35"/>
  <c r="AE223" i="35" a="1"/>
  <c r="BO240" i="35" a="1"/>
  <c r="S202" i="35" a="1"/>
  <c r="BT232" i="35" a="1"/>
  <c r="AJ242" i="35" a="1"/>
  <c r="AC13" i="3"/>
  <c r="Z237" i="35" a="1"/>
  <c r="AM211" i="35"/>
  <c r="O127" i="3"/>
  <c r="P63" i="3"/>
  <c r="AP238" i="35"/>
  <c r="V92" i="3"/>
  <c r="M7" i="3"/>
  <c r="AB233" i="35" a="1"/>
  <c r="BT269" i="35" a="1"/>
  <c r="Y74" i="3"/>
  <c r="I97" i="3"/>
  <c r="Q255" i="35" a="1"/>
  <c r="G74" i="3"/>
  <c r="O41" i="3"/>
  <c r="L243" i="35"/>
  <c r="Z66" i="3"/>
  <c r="J159" i="3"/>
  <c r="P91" i="3"/>
  <c r="AM233" i="35"/>
  <c r="V91" i="3"/>
  <c r="AG250" i="3"/>
  <c r="BF234" i="35" a="1"/>
  <c r="X62" i="3"/>
  <c r="AP225" i="35"/>
  <c r="S103" i="3"/>
  <c r="BA247" i="35" a="1"/>
  <c r="BB242" i="35" a="1"/>
  <c r="S206" i="3"/>
  <c r="AH170" i="3"/>
  <c r="AH26" i="3"/>
  <c r="AI51" i="3"/>
  <c r="K271" i="35"/>
  <c r="AF246" i="35" a="1"/>
  <c r="V94" i="3"/>
  <c r="S97" i="3"/>
  <c r="H99" i="3"/>
  <c r="AM225" i="35"/>
  <c r="I238" i="35"/>
  <c r="G14" i="3"/>
  <c r="U156" i="3"/>
  <c r="I9" i="26" a="1"/>
  <c r="L14" i="3"/>
  <c r="BB231" i="35" a="1"/>
  <c r="AF17" i="3"/>
  <c r="AI13" i="3"/>
  <c r="V217" i="3"/>
  <c r="AE24" i="3"/>
  <c r="N300" i="3"/>
  <c r="AB33" i="3"/>
  <c r="G123" i="3"/>
  <c r="J113" i="3"/>
  <c r="W170" i="3"/>
  <c r="BA206" i="35" a="1"/>
  <c r="V55" i="3"/>
  <c r="AG186" i="3"/>
  <c r="AH20" i="3"/>
  <c r="BH148" i="35" a="1"/>
  <c r="AI65" i="3"/>
  <c r="G107" i="3"/>
  <c r="BE245" i="35" a="1"/>
  <c r="R77" i="3"/>
  <c r="J191" i="3"/>
  <c r="AA64" i="3"/>
  <c r="AH41" i="3"/>
  <c r="H199" i="3"/>
  <c r="J129" i="3"/>
  <c r="AH24" i="3"/>
  <c r="N137" i="3"/>
  <c r="S233" i="35" a="1"/>
  <c r="P121" i="3"/>
  <c r="AI199" i="3"/>
  <c r="AR242" i="35"/>
  <c r="BT250" i="35" a="1"/>
  <c r="H260" i="35"/>
  <c r="T160" i="3"/>
  <c r="AI268" i="3"/>
  <c r="AD224" i="3"/>
  <c r="S88" i="3"/>
  <c r="L136" i="3"/>
  <c r="AA267" i="35" a="1"/>
  <c r="BI238" i="35" a="1"/>
  <c r="BM268" i="35" a="1"/>
  <c r="S122" i="3"/>
  <c r="BA266" i="35" a="1"/>
  <c r="AD255" i="35" a="1"/>
  <c r="L232" i="3"/>
  <c r="P9" i="3"/>
  <c r="Z24" i="3"/>
  <c r="P271" i="35" a="1"/>
  <c r="W176" i="3"/>
  <c r="O11" i="3"/>
  <c r="AB43" i="3"/>
  <c r="AC46" i="3"/>
  <c r="U61" i="3"/>
  <c r="BN226" i="35" a="1"/>
  <c r="V13" i="3"/>
  <c r="AC123" i="3"/>
  <c r="S32" i="3"/>
  <c r="G13" i="3"/>
  <c r="G67" i="3"/>
  <c r="AY257" i="35" a="1"/>
  <c r="K112" i="3"/>
  <c r="P49" i="3"/>
  <c r="AG265" i="35" a="1"/>
  <c r="BJ159" i="35" a="1"/>
  <c r="BE214" i="35" a="1"/>
  <c r="W211" i="3"/>
  <c r="L35" i="3"/>
  <c r="U9" i="26" a="1"/>
  <c r="R28" i="3"/>
  <c r="AE212" i="3"/>
  <c r="AG104" i="3"/>
  <c r="AA177" i="3"/>
  <c r="AB131" i="3"/>
  <c r="AB60" i="3"/>
  <c r="BQ196" i="35" a="1"/>
  <c r="N186" i="3"/>
  <c r="K167" i="3"/>
  <c r="N28" i="3"/>
  <c r="AA125" i="3"/>
  <c r="S123" i="3"/>
  <c r="BM226" i="35" a="1"/>
  <c r="M141" i="3"/>
  <c r="L36" i="3"/>
  <c r="V16" i="3"/>
  <c r="Y172" i="3"/>
  <c r="P143" i="3"/>
  <c r="AB192" i="3"/>
  <c r="X29" i="3"/>
  <c r="AX269" i="35" a="1"/>
  <c r="AA199" i="3"/>
  <c r="M33" i="3"/>
  <c r="Q155" i="3"/>
  <c r="Q73" i="3"/>
  <c r="AN231" i="35"/>
  <c r="H24" i="3"/>
  <c r="BE125" i="35" a="1"/>
  <c r="U71" i="3"/>
  <c r="AD110" i="3"/>
  <c r="BU252" i="35" a="1"/>
  <c r="BK244" i="35" a="1"/>
  <c r="J78" i="3"/>
  <c r="AA239" i="3"/>
  <c r="AJ268" i="35" a="1"/>
  <c r="S138" i="3"/>
  <c r="M130" i="3"/>
  <c r="AI14" i="3"/>
  <c r="H244" i="35"/>
  <c r="AC159" i="3"/>
  <c r="V83" i="3"/>
  <c r="BA268" i="35" a="1"/>
  <c r="V280" i="3"/>
  <c r="AH65" i="3"/>
  <c r="AH152" i="3"/>
  <c r="AP258" i="35"/>
  <c r="P245" i="35" a="1"/>
  <c r="G249" i="35"/>
  <c r="H234" i="35"/>
  <c r="R78" i="3"/>
  <c r="AC73" i="3"/>
  <c r="N51" i="3"/>
  <c r="G45" i="3"/>
  <c r="H17" i="3"/>
  <c r="BU208" i="35" a="1"/>
  <c r="BD257" i="35" a="1"/>
  <c r="H125" i="3"/>
  <c r="Y163" i="3"/>
  <c r="O285" i="3"/>
  <c r="AC209" i="3"/>
  <c r="V17" i="3"/>
  <c r="AZ262" i="35" a="1"/>
  <c r="P26" i="3"/>
  <c r="P153" i="3"/>
  <c r="I16" i="3"/>
  <c r="J205" i="3"/>
  <c r="J112" i="3"/>
  <c r="M180" i="3"/>
  <c r="O48" i="3"/>
  <c r="AI126" i="3"/>
  <c r="BN269" i="35" a="1"/>
  <c r="M55" i="3"/>
  <c r="U47" i="3"/>
  <c r="Y71" i="3"/>
  <c r="U74" i="3"/>
  <c r="S147" i="3"/>
  <c r="AG132" i="3"/>
  <c r="AR195" i="35"/>
  <c r="V109" i="3"/>
  <c r="M17" i="3"/>
  <c r="AG41" i="3"/>
  <c r="M273" i="35"/>
  <c r="X153" i="3"/>
  <c r="I289" i="3"/>
  <c r="AF288" i="3"/>
  <c r="AG251" i="35" a="1"/>
  <c r="AA139" i="3"/>
  <c r="H154" i="3"/>
  <c r="L164" i="3"/>
  <c r="AC55" i="3"/>
  <c r="L33" i="3"/>
  <c r="AD292" i="3"/>
  <c r="AR260" i="35"/>
  <c r="P268" i="3"/>
  <c r="G154" i="3"/>
  <c r="H34" i="40" a="1"/>
  <c r="O222" i="3"/>
  <c r="AZ252" i="35" a="1"/>
  <c r="C252" i="35" a="1"/>
  <c r="Y265" i="35" a="1"/>
  <c r="AC271" i="3"/>
  <c r="Z199" i="3"/>
  <c r="AY248" i="35" a="1"/>
  <c r="W65" i="3"/>
  <c r="BO242" i="35" a="1"/>
  <c r="AC241" i="35" a="1"/>
  <c r="V63" i="3"/>
  <c r="V127" i="3"/>
  <c r="AD8" i="3"/>
  <c r="I250" i="35"/>
  <c r="AA40" i="3"/>
  <c r="P107" i="3"/>
  <c r="F198" i="35"/>
  <c r="U283" i="3"/>
  <c r="AA36" i="3"/>
  <c r="S121" i="3"/>
  <c r="AI96" i="3"/>
  <c r="AH292" i="3"/>
  <c r="Q92" i="3"/>
  <c r="R212" i="3"/>
  <c r="G91" i="3"/>
  <c r="N62" i="3"/>
  <c r="J201" i="3"/>
  <c r="K59" i="3"/>
  <c r="AD104" i="3"/>
  <c r="L11" i="3"/>
  <c r="Z121" i="3"/>
  <c r="M60" i="3"/>
  <c r="U147" i="3"/>
  <c r="H284" i="3"/>
  <c r="AE73" i="3"/>
  <c r="AE124" i="3"/>
  <c r="AC155" i="3"/>
  <c r="AF55" i="3"/>
  <c r="W157" i="3"/>
  <c r="BI221" i="35" a="1"/>
  <c r="Z261" i="35" a="1"/>
  <c r="AW237" i="35" a="1"/>
  <c r="AA30" i="3"/>
  <c r="W56" i="3"/>
  <c r="BK160" i="35" a="1"/>
  <c r="U26" i="3"/>
  <c r="I19" i="3"/>
  <c r="AG122" i="3"/>
  <c r="U88" i="3"/>
  <c r="AG158" i="3"/>
  <c r="I95" i="3"/>
  <c r="AH185" i="3"/>
  <c r="AB80" i="3"/>
  <c r="Z68" i="3"/>
  <c r="G253" i="3"/>
  <c r="AO225" i="35"/>
  <c r="AC57" i="3"/>
  <c r="G41" i="3"/>
  <c r="BK211" i="35" a="1"/>
  <c r="W151" i="35" a="1"/>
  <c r="AF137" i="3"/>
  <c r="AA244" i="35" a="1"/>
  <c r="AB106" i="3"/>
  <c r="AA49" i="3"/>
  <c r="T78" i="3"/>
  <c r="AD285" i="3"/>
  <c r="AA197" i="35" a="1"/>
  <c r="Z236" i="3"/>
  <c r="Z89" i="3"/>
  <c r="G44" i="3"/>
  <c r="P219" i="3"/>
  <c r="H266" i="35"/>
  <c r="AB109" i="3"/>
  <c r="L137" i="3"/>
  <c r="AH202" i="35" a="1"/>
  <c r="AI231" i="35" a="1"/>
  <c r="G208" i="3"/>
  <c r="O36" i="3"/>
  <c r="W141" i="3"/>
  <c r="AF8" i="3"/>
  <c r="L230" i="35"/>
  <c r="U258" i="35" a="1"/>
  <c r="BP239" i="35" a="1"/>
  <c r="AY268" i="35" a="1"/>
  <c r="S110" i="3"/>
  <c r="I273" i="35"/>
  <c r="H13" i="40" a="1"/>
  <c r="AF180" i="3"/>
  <c r="T59" i="3"/>
  <c r="U24" i="3"/>
  <c r="AG225" i="35" a="1"/>
  <c r="J144" i="3"/>
  <c r="Q68" i="3"/>
  <c r="AD56" i="3"/>
  <c r="V12" i="3"/>
  <c r="X160" i="3"/>
  <c r="V183" i="3"/>
  <c r="P206" i="3"/>
  <c r="M186" i="3"/>
  <c r="T204" i="3"/>
  <c r="AE52" i="3"/>
  <c r="AB126" i="3"/>
  <c r="Q64" i="3"/>
  <c r="T148" i="3"/>
  <c r="T90" i="3"/>
  <c r="AA45" i="3"/>
  <c r="W144" i="3"/>
  <c r="AY232" i="35" a="1"/>
  <c r="L55" i="3"/>
  <c r="AE215" i="3"/>
  <c r="T143" i="3"/>
  <c r="L184" i="3"/>
  <c r="BI250" i="35" a="1"/>
  <c r="E273" i="35"/>
  <c r="Z303" i="3"/>
  <c r="Y52" i="3"/>
  <c r="J14" i="3"/>
  <c r="AE256" i="35" a="1"/>
  <c r="R27" i="3"/>
  <c r="L145" i="3"/>
  <c r="Y109" i="3"/>
  <c r="P269" i="35" a="1"/>
  <c r="T258" i="35" a="1"/>
  <c r="S52" i="3"/>
  <c r="L45" i="3"/>
  <c r="AG217" i="35" a="1"/>
  <c r="I161" i="3"/>
  <c r="M8" i="3"/>
  <c r="AY242" i="35" a="1"/>
  <c r="AF11" i="3"/>
  <c r="AD205" i="3"/>
  <c r="H145" i="3"/>
  <c r="AZ247" i="35" a="1"/>
  <c r="AH144" i="3"/>
  <c r="AC47" i="3"/>
  <c r="U175" i="3"/>
  <c r="X170" i="3"/>
  <c r="AF77" i="3"/>
  <c r="P206" i="35" a="1"/>
  <c r="S243" i="35" a="1"/>
  <c r="J264" i="35"/>
  <c r="BR151" i="35" a="1"/>
  <c r="BC274" i="35" a="1"/>
  <c r="AS265" i="35"/>
  <c r="BL254" i="35" a="1"/>
  <c r="P227" i="35" a="1"/>
  <c r="AE74" i="3"/>
  <c r="H231" i="35"/>
  <c r="AF157" i="3"/>
  <c r="AI79" i="3"/>
  <c r="AA143" i="35" a="1"/>
  <c r="R110" i="3"/>
  <c r="K123" i="3"/>
  <c r="Q245" i="35" a="1"/>
  <c r="J27" i="3"/>
  <c r="BN253" i="35" a="1"/>
  <c r="R138" i="3"/>
  <c r="AI225" i="35" a="1"/>
  <c r="AH190" i="35" a="1"/>
  <c r="Q35" i="3"/>
  <c r="AE51" i="3"/>
  <c r="AC213" i="35" a="1"/>
  <c r="E215" i="35"/>
  <c r="AI80" i="3"/>
  <c r="AD88" i="35" a="1"/>
  <c r="AR264" i="35"/>
  <c r="D121" i="35"/>
  <c r="U274" i="35" a="1"/>
  <c r="C231" i="35" a="1"/>
  <c r="BL157" i="35" a="1"/>
  <c r="BS239" i="35" a="1"/>
  <c r="H103" i="3"/>
  <c r="AY252" i="35" a="1"/>
  <c r="G116" i="3"/>
  <c r="L239" i="35"/>
  <c r="L188" i="3"/>
  <c r="I158" i="3"/>
  <c r="AD52" i="3"/>
  <c r="AG254" i="3"/>
  <c r="P157" i="3"/>
  <c r="I92" i="3"/>
  <c r="Z119" i="3"/>
  <c r="H272" i="35"/>
  <c r="BT252" i="35" a="1"/>
  <c r="P139" i="3"/>
  <c r="BO241" i="35" a="1"/>
  <c r="BJ232" i="35" a="1"/>
  <c r="X67" i="3"/>
  <c r="AF24" i="3"/>
  <c r="N265" i="35"/>
  <c r="N31" i="3"/>
  <c r="S113" i="3"/>
  <c r="I218" i="35"/>
  <c r="BH209" i="35" a="1"/>
  <c r="BI271" i="35" a="1"/>
  <c r="AE57" i="3"/>
  <c r="K61" i="3"/>
  <c r="S230" i="35" a="1"/>
  <c r="Y266" i="35" a="1"/>
  <c r="X240" i="35" a="1"/>
  <c r="S217" i="3"/>
  <c r="AC250" i="35" a="1"/>
  <c r="BG240" i="35" a="1"/>
  <c r="I220" i="35"/>
  <c r="G263" i="35"/>
  <c r="U23" i="3"/>
  <c r="AE204" i="3"/>
  <c r="BL271" i="35" a="1"/>
  <c r="BP222" i="35" a="1"/>
  <c r="H42" i="3"/>
  <c r="H248" i="35"/>
  <c r="BO245" i="35" a="1"/>
  <c r="X267" i="35" a="1"/>
  <c r="BP238" i="35" a="1"/>
  <c r="BU166" i="35" a="1"/>
  <c r="AS246" i="35"/>
  <c r="AI25" i="3"/>
  <c r="AV242" i="35" a="1"/>
  <c r="AF249" i="35" a="1"/>
  <c r="AF51" i="3"/>
  <c r="L44" i="3"/>
  <c r="H287" i="3"/>
  <c r="BD256" i="35" a="1"/>
  <c r="J24" i="3"/>
  <c r="Y77" i="3"/>
  <c r="BQ138" i="35" a="1"/>
  <c r="AG246" i="35" a="1"/>
  <c r="AW260" i="35" a="1"/>
  <c r="AZ200" i="35" a="1"/>
  <c r="O243" i="3"/>
  <c r="G89" i="3"/>
  <c r="V48" i="3"/>
  <c r="AA62" i="3"/>
  <c r="U29" i="3"/>
  <c r="AC217" i="35" a="1"/>
  <c r="BH259" i="35" a="1"/>
  <c r="G265" i="35"/>
  <c r="W60" i="3"/>
  <c r="Q8" i="3"/>
  <c r="Y157" i="3"/>
  <c r="AZ268" i="35" a="1"/>
  <c r="M9" i="3"/>
  <c r="AF122" i="3"/>
  <c r="Z267" i="35" a="1"/>
  <c r="AG259" i="35" a="1"/>
  <c r="BK266" i="35" a="1"/>
  <c r="BJ203" i="35" a="1"/>
  <c r="K255" i="35"/>
  <c r="BH244" i="35" a="1"/>
  <c r="W254" i="35" a="1"/>
  <c r="J265" i="35"/>
  <c r="S15" i="3"/>
  <c r="BR245" i="35" a="1"/>
  <c r="BT209" i="35" a="1"/>
  <c r="P238" i="35" a="1"/>
  <c r="U225" i="35" a="1"/>
  <c r="AJ250" i="35" a="1"/>
  <c r="L248" i="35"/>
  <c r="AF216" i="35" a="1"/>
  <c r="BU225" i="35" a="1"/>
  <c r="AF210" i="35" a="1"/>
  <c r="AW247" i="35" a="1"/>
  <c r="H223" i="35"/>
  <c r="BC253" i="35" a="1"/>
  <c r="BJ263" i="35" a="1"/>
  <c r="AE111" i="35" a="1"/>
  <c r="AD159" i="3"/>
  <c r="AE249" i="35" a="1"/>
  <c r="AG156" i="3"/>
  <c r="AF193" i="3"/>
  <c r="K100" i="3"/>
  <c r="W20" i="3"/>
  <c r="AG43" i="3"/>
  <c r="H165" i="35"/>
  <c r="AB116" i="3"/>
  <c r="AM251" i="35"/>
  <c r="AB112" i="3"/>
  <c r="G255" i="35"/>
  <c r="AK265" i="35" a="1"/>
  <c r="AG219" i="35" a="1"/>
  <c r="T245" i="35" a="1"/>
  <c r="AH157" i="3"/>
  <c r="AO161" i="35"/>
  <c r="AC234" i="35" a="1"/>
  <c r="BJ234" i="35" a="1"/>
  <c r="AF126" i="3"/>
  <c r="H94" i="3"/>
  <c r="H258" i="35"/>
  <c r="W139" i="3"/>
  <c r="AP245" i="35"/>
  <c r="Q238" i="35" a="1"/>
  <c r="D254" i="35"/>
  <c r="T113" i="3"/>
  <c r="P156" i="3"/>
  <c r="J218" i="3"/>
  <c r="Y75" i="3"/>
  <c r="BU138" i="35" a="1"/>
  <c r="AF241" i="35" a="1"/>
  <c r="S273" i="35" a="1"/>
  <c r="BM235" i="35" a="1"/>
  <c r="BG266" i="35" a="1"/>
  <c r="AV187" i="35" a="1"/>
  <c r="BJ146" i="35" a="1"/>
  <c r="BD270" i="35" a="1"/>
  <c r="F252" i="35"/>
  <c r="Q237" i="35" a="1"/>
  <c r="BC263" i="35" a="1"/>
  <c r="Y64" i="3"/>
  <c r="AH266" i="35" a="1"/>
  <c r="AK229" i="35" a="1"/>
  <c r="BG229" i="35" a="1"/>
  <c r="BF210" i="35" a="1"/>
  <c r="V51" i="3"/>
  <c r="I125" i="3"/>
  <c r="P188" i="3"/>
  <c r="M39" i="3"/>
  <c r="BQ273" i="35" a="1"/>
  <c r="H30" i="3"/>
  <c r="Q104" i="3"/>
  <c r="M29" i="3"/>
  <c r="O148" i="3"/>
  <c r="H59" i="3"/>
  <c r="T80" i="3"/>
  <c r="V28" i="3"/>
  <c r="AR144" i="35"/>
  <c r="P131" i="3"/>
  <c r="I264" i="35"/>
  <c r="AH161" i="35" a="1"/>
  <c r="AC52" i="3"/>
  <c r="F220" i="35"/>
  <c r="U243" i="35" a="1"/>
  <c r="Y23" i="3"/>
  <c r="AW265" i="35" a="1"/>
  <c r="AD33" i="3"/>
  <c r="AG238" i="35" a="1"/>
  <c r="AB139" i="3"/>
  <c r="Z271" i="35" a="1"/>
  <c r="BU269" i="35" a="1"/>
  <c r="Y93" i="3"/>
  <c r="W30" i="3"/>
  <c r="V252" i="35" a="1"/>
  <c r="S184" i="35" a="1"/>
  <c r="AA281" i="3"/>
  <c r="AF164" i="3"/>
  <c r="BA141" i="35" a="1"/>
  <c r="BM271" i="35" a="1"/>
  <c r="AI39" i="3"/>
  <c r="BL232" i="35" a="1"/>
  <c r="Q232" i="35" a="1"/>
  <c r="BQ265" i="35" a="1"/>
  <c r="M220" i="35"/>
  <c r="AW238" i="35" a="1"/>
  <c r="BB235" i="35" a="1"/>
  <c r="AQ226" i="35"/>
  <c r="AJ274" i="35" a="1"/>
  <c r="N268" i="35"/>
  <c r="BC111" i="35" a="1"/>
  <c r="AB151" i="35" a="1"/>
  <c r="Y164" i="35" a="1"/>
  <c r="AD272" i="35" a="1"/>
  <c r="AF186" i="3"/>
  <c r="BD247" i="35" a="1"/>
  <c r="R226" i="35" a="1"/>
  <c r="BU123" i="35" a="1"/>
  <c r="M190" i="3"/>
  <c r="J49" i="3"/>
  <c r="V270" i="35" a="1"/>
  <c r="BT198" i="35" a="1"/>
  <c r="AX254" i="35" a="1"/>
  <c r="Z248" i="35" a="1"/>
  <c r="AP221" i="35"/>
  <c r="K15" i="3"/>
  <c r="C255" i="35" a="1"/>
  <c r="AY171" i="35" a="1"/>
  <c r="AZ269" i="35" a="1"/>
  <c r="AH7" i="3"/>
  <c r="AI234" i="35" a="1"/>
  <c r="P272" i="35" a="1"/>
  <c r="Q168" i="3"/>
  <c r="J240" i="35"/>
  <c r="AP232" i="35"/>
  <c r="Q257" i="3"/>
  <c r="AM155" i="35"/>
  <c r="BF173" i="35" a="1"/>
  <c r="Y224" i="35" a="1"/>
  <c r="BL267" i="35" a="1"/>
  <c r="BD212" i="35" a="1"/>
  <c r="AI26" i="3"/>
  <c r="AM230" i="35"/>
  <c r="AN235" i="35"/>
  <c r="AS272" i="35"/>
  <c r="L254" i="35"/>
  <c r="R274" i="35" a="1"/>
  <c r="AG192" i="3"/>
  <c r="K167" i="35"/>
  <c r="BI249" i="35" a="1"/>
  <c r="C233" i="35" a="1"/>
  <c r="J244" i="35"/>
  <c r="N176" i="3"/>
  <c r="AK273" i="35" a="1"/>
  <c r="AF238" i="35" a="1"/>
  <c r="BP161" i="35" a="1"/>
  <c r="H63" i="3"/>
  <c r="AY267" i="35" a="1"/>
  <c r="W39" i="3"/>
  <c r="X35" i="3"/>
  <c r="AJ251" i="35" a="1"/>
  <c r="BJ239" i="35" a="1"/>
  <c r="AW258" i="35" a="1"/>
  <c r="AV257" i="35" a="1"/>
  <c r="AV120" i="35" a="1"/>
  <c r="AE244" i="35" a="1"/>
  <c r="AW199" i="35" a="1"/>
  <c r="G251" i="35"/>
  <c r="AE49" i="3"/>
  <c r="AS164" i="35"/>
  <c r="AK225" i="35" a="1"/>
  <c r="U77" i="3"/>
  <c r="M36" i="3"/>
  <c r="H259" i="35"/>
  <c r="P171" i="3"/>
  <c r="AD28" i="3"/>
  <c r="AP99" i="35"/>
  <c r="AK232" i="35" a="1"/>
  <c r="Y35" i="3"/>
  <c r="P140" i="35" a="1"/>
  <c r="V128" i="35" a="1"/>
  <c r="J190" i="3"/>
  <c r="AB35" i="3"/>
  <c r="H88" i="3"/>
  <c r="O121" i="3"/>
  <c r="I152" i="3"/>
  <c r="AI216" i="3"/>
  <c r="J80" i="3"/>
  <c r="N245" i="35"/>
  <c r="AH130" i="3"/>
  <c r="L235" i="3"/>
  <c r="BI256" i="35" a="1"/>
  <c r="AO213" i="35"/>
  <c r="P12" i="3"/>
  <c r="X58" i="3"/>
  <c r="AI221" i="35" a="1"/>
  <c r="O161" i="3"/>
  <c r="I41" i="3"/>
  <c r="AX228" i="35" a="1"/>
  <c r="AB253" i="35" a="1"/>
  <c r="BR272" i="35" a="1"/>
  <c r="AS259" i="35"/>
  <c r="H168" i="3"/>
  <c r="AS266" i="35"/>
  <c r="AM221" i="35"/>
  <c r="AA120" i="3"/>
  <c r="Z266" i="35" a="1"/>
  <c r="AU242" i="35" a="1"/>
  <c r="I260" i="35"/>
  <c r="I127" i="3"/>
  <c r="W268" i="35" a="1"/>
  <c r="N251" i="35"/>
  <c r="P32" i="3"/>
  <c r="BM190" i="35" a="1"/>
  <c r="R201" i="3"/>
  <c r="W67" i="3"/>
  <c r="BT240" i="35" a="1"/>
  <c r="BA264" i="35" a="1"/>
  <c r="AA43" i="3"/>
  <c r="S272" i="35" a="1"/>
  <c r="AI244" i="3"/>
  <c r="U56" i="3"/>
  <c r="N73" i="3"/>
  <c r="M229" i="35"/>
  <c r="Q234" i="3"/>
  <c r="W25" i="3"/>
  <c r="AX167" i="35" a="1"/>
  <c r="AH75" i="3"/>
  <c r="H141" i="3"/>
  <c r="AC105" i="3"/>
  <c r="BJ233" i="35" a="1"/>
  <c r="BB267" i="35" a="1"/>
  <c r="BJ249" i="35" a="1"/>
  <c r="I12" i="3"/>
  <c r="BF184" i="35" a="1"/>
  <c r="E169" i="35"/>
  <c r="H22" i="40" a="1"/>
  <c r="M121" i="3"/>
  <c r="U251" i="35" a="1"/>
  <c r="AB112" i="35" a="1"/>
  <c r="BR256" i="35" a="1"/>
  <c r="K121" i="3"/>
  <c r="D255" i="35"/>
  <c r="P66" i="3"/>
  <c r="AZ240" i="35" a="1"/>
  <c r="BA263" i="35" a="1"/>
  <c r="U42" i="3"/>
  <c r="T16" i="3"/>
  <c r="AD226" i="35" a="1"/>
  <c r="Y245" i="35" a="1"/>
  <c r="AA39" i="3"/>
  <c r="Q115" i="3"/>
  <c r="H261" i="35"/>
  <c r="AK117" i="35" a="1"/>
  <c r="V193" i="35" a="1"/>
  <c r="U28" i="3"/>
  <c r="K148" i="35"/>
  <c r="AW234" i="35" a="1"/>
  <c r="Q251" i="35" a="1"/>
  <c r="BF255" i="35" a="1"/>
  <c r="BJ133" i="35" a="1"/>
  <c r="AW221" i="35" a="1"/>
  <c r="BQ211" i="35" a="1"/>
  <c r="AE145" i="35" a="1"/>
  <c r="AW225" i="35" a="1"/>
  <c r="AG185" i="35" a="1"/>
  <c r="BI241" i="35" a="1"/>
  <c r="W167" i="35" a="1"/>
  <c r="X157" i="35" a="1"/>
  <c r="X120" i="3"/>
  <c r="AJ208" i="35" a="1"/>
  <c r="Z221" i="35" a="1"/>
  <c r="H121" i="3"/>
  <c r="U123" i="3"/>
  <c r="D269" i="35"/>
  <c r="AC291" i="3"/>
  <c r="AF62" i="3"/>
  <c r="AW205" i="35" a="1"/>
  <c r="AA249" i="3"/>
  <c r="W42" i="3"/>
  <c r="AC130" i="3"/>
  <c r="AU189" i="35" a="1"/>
  <c r="N9" i="3"/>
  <c r="L140" i="3"/>
  <c r="AH30" i="3"/>
  <c r="AH230" i="35" a="1"/>
  <c r="AC270" i="35" a="1"/>
  <c r="BS222" i="35" a="1"/>
  <c r="AF179" i="35" a="1"/>
  <c r="AG266" i="35" a="1"/>
  <c r="K211" i="35"/>
  <c r="AI240" i="3"/>
  <c r="AV274" i="35" a="1"/>
  <c r="BU241" i="35" a="1"/>
  <c r="AE237" i="3"/>
  <c r="T177" i="3"/>
  <c r="J142" i="3"/>
  <c r="Q189" i="35" a="1"/>
  <c r="AF240" i="35" a="1"/>
  <c r="AN211" i="35"/>
  <c r="L51" i="3"/>
  <c r="AR208" i="35"/>
  <c r="M259" i="35"/>
  <c r="N110" i="3"/>
  <c r="I228" i="35"/>
  <c r="BS240" i="35" a="1"/>
  <c r="AE59" i="3"/>
  <c r="BQ270" i="35" a="1"/>
  <c r="R231" i="3"/>
  <c r="G207" i="35"/>
  <c r="AK235" i="35" a="1"/>
  <c r="AD237" i="35" a="1"/>
  <c r="C240" i="35" a="1"/>
  <c r="BM251" i="35" a="1"/>
  <c r="BO251" i="35" a="1"/>
  <c r="BT244" i="35" a="1"/>
  <c r="BP213" i="35" a="1"/>
  <c r="V73" i="3"/>
  <c r="S209" i="3"/>
  <c r="Z227" i="35" a="1"/>
  <c r="T248" i="35" a="1"/>
  <c r="T9" i="3"/>
  <c r="L25" i="3"/>
  <c r="AG15" i="3"/>
  <c r="L225" i="3"/>
  <c r="AO248" i="35"/>
  <c r="AB263" i="35" a="1"/>
  <c r="AB10" i="3"/>
  <c r="AW249" i="35" a="1"/>
  <c r="V30" i="3"/>
  <c r="U122" i="3"/>
  <c r="AB23" i="3"/>
  <c r="AG90" i="3"/>
  <c r="AU9" i="26" a="1"/>
  <c r="BR233" i="35" a="1"/>
  <c r="AG227" i="35" a="1"/>
  <c r="BO247" i="35" a="1"/>
  <c r="AB239" i="35" a="1"/>
  <c r="AN272" i="35"/>
  <c r="O52" i="3"/>
  <c r="AS267" i="35"/>
  <c r="L179" i="3"/>
  <c r="V159" i="3"/>
  <c r="AX189" i="35" a="1"/>
  <c r="L111" i="3"/>
  <c r="AI206" i="35" a="1"/>
  <c r="L266" i="35"/>
  <c r="AS201" i="35"/>
  <c r="H173" i="3"/>
  <c r="J124" i="3"/>
  <c r="BG235" i="35" a="1"/>
  <c r="W68" i="3"/>
  <c r="AA78" i="3"/>
  <c r="E247" i="35"/>
  <c r="AA253" i="35" a="1"/>
  <c r="BC269" i="35" a="1"/>
  <c r="M225" i="35"/>
  <c r="BC214" i="35" a="1"/>
  <c r="N72" i="3"/>
  <c r="AN203" i="35"/>
  <c r="AO214" i="35"/>
  <c r="U102" i="35" a="1"/>
  <c r="BD269" i="35" a="1"/>
  <c r="BL214" i="35" a="1"/>
  <c r="BP193" i="35" a="1"/>
  <c r="Z152" i="35" a="1"/>
  <c r="Z46" i="3"/>
  <c r="AB227" i="35" a="1"/>
  <c r="S170" i="35" a="1"/>
  <c r="AH172" i="3"/>
  <c r="BN213" i="35" a="1"/>
  <c r="U241" i="35" a="1"/>
  <c r="BE257" i="35" a="1"/>
  <c r="Z268" i="35" a="1"/>
  <c r="Q262" i="35" a="1"/>
  <c r="AC224" i="35" a="1"/>
  <c r="AI46" i="3"/>
  <c r="AE139" i="3"/>
  <c r="BT245" i="35" a="1"/>
  <c r="AA24" i="3"/>
  <c r="P257" i="35" a="1"/>
  <c r="C168" i="35" a="1"/>
  <c r="BL177" i="35" a="1"/>
  <c r="Z51" i="3"/>
  <c r="AC60" i="3"/>
  <c r="AP248" i="35"/>
  <c r="R47" i="3"/>
  <c r="H41" i="3"/>
  <c r="E9" i="26" a="1"/>
  <c r="E237" i="35"/>
  <c r="T45" i="3"/>
  <c r="D167" i="35"/>
  <c r="T259" i="35" a="1"/>
  <c r="BM133" i="35" a="1"/>
  <c r="BI133" i="35" a="1"/>
  <c r="L263" i="35"/>
  <c r="W94" i="35" a="1"/>
  <c r="AW248" i="35" a="1"/>
  <c r="BT214" i="35" a="1"/>
  <c r="AH80" i="3"/>
  <c r="AF228" i="35" a="1"/>
  <c r="AO134" i="35"/>
  <c r="AG218" i="35" a="1"/>
  <c r="C237" i="35" a="1"/>
  <c r="T73" i="3"/>
  <c r="AS167" i="35"/>
  <c r="G202" i="35"/>
  <c r="W7" i="3"/>
  <c r="G227" i="35"/>
  <c r="AN260" i="35"/>
  <c r="AZ259" i="35" a="1"/>
  <c r="G273" i="35"/>
  <c r="N67" i="3"/>
  <c r="P19" i="3"/>
  <c r="U113" i="3"/>
  <c r="AF127" i="3"/>
  <c r="T180" i="3"/>
  <c r="M171" i="35"/>
  <c r="Z7" i="3"/>
  <c r="L132" i="3"/>
  <c r="AB260" i="3"/>
  <c r="AP264" i="35"/>
  <c r="H283" i="3"/>
  <c r="BM150" i="35" a="1"/>
  <c r="G66" i="3"/>
  <c r="AH72" i="3"/>
  <c r="R267" i="35" a="1"/>
  <c r="AC243" i="35" a="1"/>
  <c r="G15" i="3"/>
  <c r="AK181" i="35" a="1"/>
  <c r="N10" i="3"/>
  <c r="BN229" i="35" a="1"/>
  <c r="K256" i="35"/>
  <c r="AG35" i="3"/>
  <c r="V175" i="3"/>
  <c r="Y67" i="3"/>
  <c r="G220" i="3"/>
  <c r="AE131" i="3"/>
  <c r="BT219" i="35" a="1"/>
  <c r="O212" i="3"/>
  <c r="BD272" i="35" a="1"/>
  <c r="S125" i="35" a="1"/>
  <c r="AZ224" i="35" a="1"/>
  <c r="S260" i="35" a="1"/>
  <c r="C241" i="35" a="1"/>
  <c r="AK147" i="35" a="1"/>
  <c r="BM220" i="35" a="1"/>
  <c r="BI215" i="35" a="1"/>
  <c r="Z31" i="3"/>
  <c r="BC248" i="35" a="1"/>
  <c r="Q13" i="3"/>
  <c r="R260" i="35" a="1"/>
  <c r="X238" i="3"/>
  <c r="W210" i="35" a="1"/>
  <c r="AV261" i="35" a="1"/>
  <c r="AI139" i="3"/>
  <c r="T269" i="35" a="1"/>
  <c r="K274" i="35"/>
  <c r="AG243" i="35" a="1"/>
  <c r="D220" i="35"/>
  <c r="AV232" i="35" a="1"/>
  <c r="E250" i="35"/>
  <c r="AM224" i="35"/>
  <c r="AQ215" i="35"/>
  <c r="F247" i="35"/>
  <c r="AB154" i="3"/>
  <c r="AG20" i="3"/>
  <c r="AN227" i="35"/>
  <c r="O93" i="3"/>
  <c r="AJ273" i="35" a="1"/>
  <c r="I227" i="3"/>
  <c r="K152" i="3"/>
  <c r="Y87" i="3"/>
  <c r="AB59" i="3"/>
  <c r="AE56" i="3"/>
  <c r="T140" i="3"/>
  <c r="X8" i="3"/>
  <c r="AD271" i="35" a="1"/>
  <c r="BN262" i="35" a="1"/>
  <c r="AD45" i="3"/>
  <c r="BE261" i="35" a="1"/>
  <c r="AH110" i="3"/>
  <c r="AN232" i="35"/>
  <c r="Q125" i="35" a="1"/>
  <c r="BH257" i="35" a="1"/>
  <c r="V190" i="35" a="1"/>
  <c r="E197" i="35"/>
  <c r="AQ168" i="35"/>
  <c r="Q103" i="3"/>
  <c r="AK268" i="35" a="1"/>
  <c r="AG255" i="35" a="1"/>
  <c r="O247" i="3"/>
  <c r="BQ250" i="35" a="1"/>
  <c r="R217" i="35" a="1"/>
  <c r="AG289" i="3"/>
  <c r="AC174" i="35" a="1"/>
  <c r="AA273" i="35" a="1"/>
  <c r="Q235" i="35" a="1"/>
  <c r="J269" i="35"/>
  <c r="AQ233" i="35"/>
  <c r="BS252" i="35" a="1"/>
  <c r="BP229" i="35" a="1"/>
  <c r="BM261" i="35" a="1"/>
  <c r="BC257" i="35" a="1"/>
  <c r="K210" i="35"/>
  <c r="O89" i="3"/>
  <c r="AC61" i="3"/>
  <c r="H179" i="3"/>
  <c r="BE217" i="35" a="1"/>
  <c r="E141" i="35"/>
  <c r="AE60" i="3"/>
  <c r="P13" i="3"/>
  <c r="AG249" i="35" a="1"/>
  <c r="AB231" i="35" a="1"/>
  <c r="H223" i="3"/>
  <c r="U10" i="3"/>
  <c r="AF121" i="3"/>
  <c r="BT206" i="35" a="1"/>
  <c r="AS214" i="35"/>
  <c r="BP212" i="35" a="1"/>
  <c r="BM193" i="35" a="1"/>
  <c r="J254" i="35"/>
  <c r="G259" i="35"/>
  <c r="AD81" i="3"/>
  <c r="AK241" i="35" a="1"/>
  <c r="X27" i="3"/>
  <c r="O71" i="3"/>
  <c r="AE68" i="3"/>
  <c r="AB19" i="3"/>
  <c r="AI81" i="3"/>
  <c r="AA247" i="35" a="1"/>
  <c r="BD228" i="35" a="1"/>
  <c r="AE65" i="3"/>
  <c r="S96" i="3"/>
  <c r="Z45" i="3"/>
  <c r="BR150" i="35" a="1"/>
  <c r="J62" i="3"/>
  <c r="N244" i="3"/>
  <c r="N210" i="35"/>
  <c r="Z130" i="3"/>
  <c r="BD192" i="35" a="1"/>
  <c r="AY215" i="35" a="1"/>
  <c r="H249" i="35"/>
  <c r="AN171" i="35"/>
  <c r="BR187" i="35" a="1"/>
  <c r="U248" i="35" a="1"/>
  <c r="AH164" i="35" a="1"/>
  <c r="G261" i="35"/>
  <c r="AG271" i="35" a="1"/>
  <c r="M51" i="3"/>
  <c r="AS270" i="35"/>
  <c r="BL244" i="35" a="1"/>
  <c r="L91" i="3"/>
  <c r="S201" i="35" a="1"/>
  <c r="BM248" i="35" a="1"/>
  <c r="AC265" i="35" a="1"/>
  <c r="E271" i="35"/>
  <c r="AD97" i="3"/>
  <c r="AI44" i="3"/>
  <c r="M16" i="3"/>
  <c r="L247" i="35"/>
  <c r="AS251" i="35"/>
  <c r="D225" i="35"/>
  <c r="BB256" i="35" a="1"/>
  <c r="T261" i="35" a="1"/>
  <c r="U271" i="35" a="1"/>
  <c r="BA224" i="35" a="1"/>
  <c r="AA263" i="35" a="1"/>
  <c r="O129" i="3"/>
  <c r="AH225" i="35" a="1"/>
  <c r="P25" i="3"/>
  <c r="AI60" i="3"/>
  <c r="L58" i="3"/>
  <c r="BP217" i="35" a="1"/>
  <c r="BD230" i="35" a="1"/>
  <c r="AD210" i="35" a="1"/>
  <c r="BT241" i="35" a="1"/>
  <c r="V244" i="35" a="1"/>
  <c r="E225" i="35"/>
  <c r="BB198" i="35" a="1"/>
  <c r="M155" i="3"/>
  <c r="AH44" i="3"/>
  <c r="AG84" i="3"/>
  <c r="AH250" i="3"/>
  <c r="N240" i="35"/>
  <c r="H11" i="3"/>
  <c r="X40" i="3"/>
  <c r="BK257" i="35" a="1"/>
  <c r="AI219" i="35" a="1"/>
  <c r="BD273" i="35" a="1"/>
  <c r="AU257" i="35" a="1"/>
  <c r="D196" i="35"/>
  <c r="AW229" i="35" a="1"/>
  <c r="J268" i="35"/>
  <c r="BM160" i="35" a="1"/>
  <c r="AJ128" i="35" a="1"/>
  <c r="AS253" i="35"/>
  <c r="BM227" i="35" a="1"/>
  <c r="BD141" i="35" a="1"/>
  <c r="T71" i="3"/>
  <c r="L10" i="3"/>
  <c r="X199" i="35" a="1"/>
  <c r="AB259" i="35" a="1"/>
  <c r="N228" i="35"/>
  <c r="L19" i="40" a="1"/>
  <c r="P231" i="35" a="1"/>
  <c r="AD44" i="3"/>
  <c r="BR253" i="35" a="1"/>
  <c r="BB205" i="35" a="1"/>
  <c r="I66" i="3"/>
  <c r="AI215" i="3"/>
  <c r="AF40" i="3"/>
  <c r="AH243" i="35" a="1"/>
  <c r="P100" i="35" a="1"/>
  <c r="U247" i="35" a="1"/>
  <c r="AG107" i="3"/>
  <c r="K139" i="35"/>
  <c r="AA257" i="35" a="1"/>
  <c r="R58" i="3"/>
  <c r="S234" i="35" a="1"/>
  <c r="AP227" i="35"/>
  <c r="BM241" i="35" a="1"/>
  <c r="AI239" i="35" a="1"/>
  <c r="AZ272" i="35" a="1"/>
  <c r="AD180" i="35" a="1"/>
  <c r="C187" i="35" a="1"/>
  <c r="AE89" i="3"/>
  <c r="AY196" i="35" a="1"/>
  <c r="AB194" i="35" a="1"/>
  <c r="BN265" i="35" a="1"/>
  <c r="N207" i="35"/>
  <c r="Y238" i="35" a="1"/>
  <c r="AY247" i="35" a="1"/>
  <c r="J227" i="35"/>
  <c r="W251" i="35" a="1"/>
  <c r="AQ199" i="35"/>
  <c r="R170" i="3"/>
  <c r="AE260" i="35" a="1"/>
  <c r="AG273" i="35" a="1"/>
  <c r="BC217" i="35" a="1"/>
  <c r="T137" i="3"/>
  <c r="N52" i="3"/>
  <c r="BC143" i="35" a="1"/>
  <c r="N48" i="3"/>
  <c r="U295" i="3"/>
  <c r="P136" i="3"/>
  <c r="S99" i="3"/>
  <c r="M237" i="3"/>
  <c r="K148" i="3"/>
  <c r="Z179" i="3"/>
  <c r="N8" i="3"/>
  <c r="P170" i="3"/>
  <c r="Q272" i="3"/>
  <c r="AC7" i="3"/>
  <c r="BF246" i="35" a="1"/>
  <c r="S55" i="3"/>
  <c r="S251" i="35" a="1"/>
  <c r="AC238" i="35" a="1"/>
  <c r="BR270" i="35" a="1"/>
  <c r="Q266" i="35" a="1"/>
  <c r="H187" i="3"/>
  <c r="T75" i="3"/>
  <c r="E135" i="35"/>
  <c r="K77" i="3"/>
  <c r="AI11" i="3"/>
  <c r="Z161" i="3"/>
  <c r="I171" i="3"/>
  <c r="M25" i="3"/>
  <c r="Z58" i="3"/>
  <c r="AG240" i="3"/>
  <c r="AE110" i="3"/>
  <c r="C152" i="35" a="1"/>
  <c r="J205" i="35"/>
  <c r="AV259" i="35" a="1"/>
  <c r="R177" i="3"/>
  <c r="AN271" i="35"/>
  <c r="L241" i="35"/>
  <c r="BB245" i="35" a="1"/>
  <c r="H17" i="40" a="1"/>
  <c r="AH302" i="3"/>
  <c r="P214" i="35" a="1"/>
  <c r="Q188" i="35" a="1"/>
  <c r="BJ269" i="35" a="1"/>
  <c r="Y127" i="3"/>
  <c r="AD169" i="3"/>
  <c r="P210" i="35" a="1"/>
  <c r="X25" i="3"/>
  <c r="AN238" i="35"/>
  <c r="J140" i="3"/>
  <c r="P223" i="35" a="1"/>
  <c r="BD260" i="35" a="1"/>
  <c r="N227" i="35"/>
  <c r="M20" i="3"/>
  <c r="BA237" i="35" a="1"/>
  <c r="AP229" i="35"/>
  <c r="H128" i="35"/>
  <c r="AX260" i="35" a="1"/>
  <c r="X251" i="35" a="1"/>
  <c r="AO260" i="35"/>
  <c r="L180" i="3"/>
  <c r="G127" i="3"/>
  <c r="AC179" i="3"/>
  <c r="AK238" i="35" a="1"/>
  <c r="M253" i="35"/>
  <c r="J275" i="3"/>
  <c r="Y144" i="3"/>
  <c r="AA207" i="35" a="1"/>
  <c r="AI159" i="3"/>
  <c r="AG58" i="3"/>
  <c r="AG147" i="35" a="1"/>
  <c r="BK225" i="35" a="1"/>
  <c r="AB249" i="3"/>
  <c r="S29" i="3"/>
  <c r="AD219" i="35" a="1"/>
  <c r="BM240" i="35" a="1"/>
  <c r="AG9" i="3"/>
  <c r="AI261" i="35" a="1"/>
  <c r="BP255" i="35" a="1"/>
  <c r="R36" i="3"/>
  <c r="V184" i="35" a="1"/>
  <c r="AW245" i="35" a="1"/>
  <c r="BO214" i="35" a="1"/>
  <c r="AB274" i="35" a="1"/>
  <c r="BR201" i="35" a="1"/>
  <c r="K202" i="3"/>
  <c r="BS263" i="35" a="1"/>
  <c r="AY226" i="35" a="1"/>
  <c r="D260" i="35"/>
  <c r="BS228" i="35" a="1"/>
  <c r="Q268" i="35" a="1"/>
  <c r="O49" i="3"/>
  <c r="BD264" i="35" a="1"/>
  <c r="BG228" i="35" a="1"/>
  <c r="M185" i="3"/>
  <c r="Q208" i="35" a="1"/>
  <c r="AB226" i="35" a="1"/>
  <c r="AR262" i="35"/>
  <c r="D241" i="35"/>
  <c r="AH83" i="3"/>
  <c r="AH190" i="3"/>
  <c r="M241" i="35"/>
  <c r="U246" i="35" a="1"/>
  <c r="M147" i="3"/>
  <c r="Q81" i="3"/>
  <c r="AJ272" i="35" a="1"/>
  <c r="C254" i="35" a="1"/>
  <c r="W17" i="3"/>
  <c r="BU270" i="35" a="1"/>
  <c r="AZ191" i="35" a="1"/>
  <c r="BG160" i="35" a="1"/>
  <c r="P106" i="3"/>
  <c r="X31" i="3"/>
  <c r="AI143" i="3"/>
  <c r="AV231" i="35" a="1"/>
  <c r="L39" i="3"/>
  <c r="BU203" i="35" a="1"/>
  <c r="I73" i="3"/>
  <c r="Q48" i="3"/>
  <c r="Z263" i="3"/>
  <c r="AK230" i="35" a="1"/>
  <c r="AD48" i="3"/>
  <c r="O59" i="3"/>
  <c r="AE240" i="35" a="1"/>
  <c r="Z14" i="3"/>
  <c r="BG274" i="35" a="1"/>
  <c r="AI64" i="3"/>
  <c r="BK222" i="35" a="1"/>
  <c r="AD65" i="3"/>
  <c r="AM239" i="35"/>
  <c r="T236" i="35" a="1"/>
  <c r="BN224" i="35" a="1"/>
  <c r="BM250" i="35" a="1"/>
  <c r="E122" i="35"/>
  <c r="BA219" i="35" a="1"/>
  <c r="AG32" i="3"/>
  <c r="BB268" i="35" a="1"/>
  <c r="BB264" i="35" a="1"/>
  <c r="BS202" i="35" a="1"/>
  <c r="AS260" i="35"/>
  <c r="W258" i="35" a="1"/>
  <c r="W28" i="3"/>
  <c r="N107" i="3"/>
  <c r="AI15" i="3"/>
  <c r="BA260" i="35" a="1"/>
  <c r="U219" i="3"/>
  <c r="I239" i="35"/>
  <c r="P269" i="3"/>
  <c r="C253" i="35" a="1"/>
  <c r="Q41" i="3"/>
  <c r="M135" i="3"/>
  <c r="BN246" i="35" a="1"/>
  <c r="J9" i="3"/>
  <c r="S36" i="3"/>
  <c r="M250" i="35"/>
  <c r="AW227" i="35" a="1"/>
  <c r="H200" i="35"/>
  <c r="BD135" i="35" a="1"/>
  <c r="AZ249" i="35" a="1"/>
  <c r="N71" i="3"/>
  <c r="AE197" i="35" a="1"/>
  <c r="Q43" i="3"/>
  <c r="BC242" i="35" a="1"/>
  <c r="AI263" i="3"/>
  <c r="V242" i="35" a="1"/>
  <c r="T241" i="3"/>
  <c r="AE20" i="3"/>
  <c r="AA55" i="3"/>
  <c r="D177" i="35"/>
  <c r="BI248" i="35" a="1"/>
  <c r="O200" i="3"/>
  <c r="BL257" i="35" a="1"/>
  <c r="AA131" i="3"/>
  <c r="D249" i="35"/>
  <c r="AF19" i="3"/>
  <c r="T237" i="35" a="1"/>
  <c r="AY239" i="35" a="1"/>
  <c r="P220" i="35" a="1"/>
  <c r="H21" i="40" a="1"/>
  <c r="BK184" i="35" a="1"/>
  <c r="AC119" i="3"/>
  <c r="BS272" i="35" a="1"/>
  <c r="F263" i="35"/>
  <c r="AB196" i="35" a="1"/>
  <c r="Z61" i="3"/>
  <c r="AE157" i="35" a="1"/>
  <c r="BH161" i="35" a="1"/>
  <c r="L60" i="3"/>
  <c r="AP228" i="35"/>
  <c r="M249" i="35"/>
  <c r="AA199" i="35" a="1"/>
  <c r="O9" i="3"/>
  <c r="K236" i="35"/>
  <c r="W204" i="35" a="1"/>
  <c r="BF231" i="35" a="1"/>
  <c r="BQ248" i="35" a="1"/>
  <c r="G64" i="3"/>
  <c r="P178" i="35" a="1"/>
  <c r="AI254" i="35" a="1"/>
  <c r="BN223" i="35" a="1"/>
  <c r="AS238" i="35"/>
  <c r="AF163" i="35" a="1"/>
  <c r="S274" i="35" a="1"/>
  <c r="BN220" i="35" a="1"/>
  <c r="AU165" i="35" a="1"/>
  <c r="AH32" i="3"/>
  <c r="AB238" i="35" a="1"/>
  <c r="AP254" i="35"/>
  <c r="AE226" i="35" a="1"/>
  <c r="BN111" i="35" a="1"/>
  <c r="J252" i="35"/>
  <c r="X179" i="35" a="1"/>
  <c r="W232" i="35" a="1"/>
  <c r="AC169" i="35" a="1"/>
  <c r="BC250" i="35" a="1"/>
  <c r="M190" i="35"/>
  <c r="AF219" i="35" a="1"/>
  <c r="T249" i="35" a="1"/>
  <c r="BH176" i="35" a="1"/>
  <c r="L232" i="35"/>
  <c r="L265" i="35"/>
  <c r="AG252" i="35" a="1"/>
  <c r="BD259" i="35" a="1"/>
  <c r="BJ173" i="35" a="1"/>
  <c r="BG221" i="35" a="1"/>
  <c r="H224" i="35"/>
  <c r="S16" i="3"/>
  <c r="BT254" i="35" a="1"/>
  <c r="Y235" i="35" a="1"/>
  <c r="G180" i="3"/>
  <c r="T8" i="3"/>
  <c r="AX158" i="35" a="1"/>
  <c r="AG192" i="35" a="1"/>
  <c r="BB260" i="35" a="1"/>
  <c r="AJ159" i="35" a="1"/>
  <c r="BP248" i="35" a="1"/>
  <c r="M15" i="3"/>
  <c r="J167" i="35"/>
  <c r="G262" i="35"/>
  <c r="N66" i="3"/>
  <c r="J107" i="3"/>
  <c r="AD233" i="35" a="1"/>
  <c r="L131" i="3"/>
  <c r="S216" i="3"/>
  <c r="AK128" i="35" a="1"/>
  <c r="AC112" i="3"/>
  <c r="BH268" i="35" a="1"/>
  <c r="Y203" i="35" a="1"/>
  <c r="AS271" i="35"/>
  <c r="BK247" i="35" a="1"/>
  <c r="AM247" i="35"/>
  <c r="AD267" i="35" a="1"/>
  <c r="BD229" i="35" a="1"/>
  <c r="Y229" i="35" a="1"/>
  <c r="Q220" i="35" a="1"/>
  <c r="BU197" i="35" a="1"/>
  <c r="BN247" i="35" a="1"/>
  <c r="AZ270" i="35" a="1"/>
  <c r="P8" i="3"/>
  <c r="AH40" i="3"/>
  <c r="I179" i="3"/>
  <c r="AI77" i="3"/>
  <c r="AG36" i="3"/>
  <c r="AB65" i="3"/>
  <c r="AW243" i="35" a="1"/>
  <c r="AB90" i="3"/>
  <c r="AE192" i="35" a="1"/>
  <c r="AG244" i="35" a="1"/>
  <c r="AC173" i="35" a="1"/>
  <c r="AJ163" i="35" a="1"/>
  <c r="AG46" i="3"/>
  <c r="AH256" i="3"/>
  <c r="K268" i="35"/>
  <c r="AD63" i="3"/>
  <c r="L46" i="3"/>
  <c r="R210" i="35" a="1"/>
  <c r="AV206" i="35" a="1"/>
  <c r="J138" i="3"/>
  <c r="AD239" i="35" a="1"/>
  <c r="M129" i="3"/>
  <c r="Q243" i="35" a="1"/>
  <c r="H39" i="3"/>
  <c r="X227" i="35" a="1"/>
  <c r="AH221" i="3"/>
  <c r="W273" i="35" a="1"/>
  <c r="AE81" i="3"/>
  <c r="W225" i="35" a="1"/>
  <c r="J121" i="3"/>
  <c r="N179" i="3"/>
  <c r="S144" i="35" a="1"/>
  <c r="AX253" i="35" a="1"/>
  <c r="AS223" i="35"/>
  <c r="O62" i="3"/>
  <c r="BB244" i="35" a="1"/>
  <c r="AH57" i="3"/>
  <c r="AG270" i="35" a="1"/>
  <c r="BA251" i="35" a="1"/>
  <c r="N264" i="35"/>
  <c r="AF206" i="3"/>
  <c r="AE113" i="3"/>
  <c r="BM234" i="35" a="1"/>
  <c r="L261" i="35"/>
  <c r="T60" i="3"/>
  <c r="AH229" i="35" a="1"/>
  <c r="E132" i="35"/>
  <c r="U236" i="3"/>
  <c r="S259" i="35" a="1"/>
  <c r="W81" i="3"/>
  <c r="AH39" i="3"/>
  <c r="AC215" i="35" a="1"/>
  <c r="AC268" i="35" a="1"/>
  <c r="L31" i="3"/>
  <c r="BN255" i="35" a="1"/>
  <c r="T46" i="3"/>
  <c r="Y56" i="3"/>
  <c r="AC8" i="3"/>
  <c r="I230" i="35"/>
  <c r="AC75" i="3"/>
  <c r="V238" i="35" a="1"/>
  <c r="AV175" i="35" a="1"/>
  <c r="BB200" i="35" a="1"/>
  <c r="U266" i="35" a="1"/>
  <c r="AX174" i="35" a="1"/>
  <c r="BO117" i="35" a="1"/>
  <c r="P201" i="35" a="1"/>
  <c r="I36" i="3"/>
  <c r="AI110" i="3"/>
  <c r="K220" i="35"/>
  <c r="H253" i="35"/>
  <c r="Z240" i="35" a="1"/>
  <c r="K109" i="3"/>
  <c r="U121" i="3"/>
  <c r="AC237" i="35" a="1"/>
  <c r="AD245" i="35" a="1"/>
  <c r="AF39" i="3"/>
  <c r="AA215" i="3"/>
  <c r="AQ268" i="35"/>
  <c r="AI75" i="3"/>
  <c r="N19" i="3"/>
  <c r="BR238" i="35" a="1"/>
  <c r="BJ243" i="35" a="1"/>
  <c r="K242" i="35"/>
  <c r="AG223" i="35" a="1"/>
  <c r="BO237" i="35" a="1"/>
  <c r="AB44" i="3"/>
  <c r="AB212" i="3"/>
  <c r="Z139" i="3"/>
  <c r="AJ185" i="35" a="1"/>
  <c r="AE251" i="35" a="1"/>
  <c r="BJ250" i="35" a="1"/>
  <c r="AG157" i="35" a="1"/>
  <c r="H20" i="3"/>
  <c r="K52" i="3"/>
  <c r="M297" i="3"/>
  <c r="I89" i="3"/>
  <c r="K41" i="3"/>
  <c r="O136" i="3"/>
  <c r="BD243" i="35" a="1"/>
  <c r="H218" i="35"/>
  <c r="W193" i="35" a="1"/>
  <c r="K168" i="3"/>
  <c r="D188" i="35"/>
  <c r="AB235" i="35" a="1"/>
  <c r="T163" i="3"/>
  <c r="AO224" i="35"/>
  <c r="R57" i="3"/>
  <c r="BD211" i="35" a="1"/>
  <c r="AF139" i="3"/>
  <c r="U44" i="3"/>
  <c r="AR246" i="35"/>
  <c r="Q74" i="3"/>
  <c r="G68" i="3"/>
  <c r="AG149" i="35" a="1"/>
  <c r="BN249" i="35" a="1"/>
  <c r="F240" i="35"/>
  <c r="BC181" i="35" a="1"/>
  <c r="I88" i="3"/>
  <c r="AP235" i="35"/>
  <c r="H177" i="3"/>
  <c r="AG77" i="3"/>
  <c r="BD234" i="35" a="1"/>
  <c r="AC183" i="3"/>
  <c r="I170" i="3"/>
  <c r="Q84" i="3"/>
  <c r="AO239" i="35"/>
  <c r="AQ228" i="35"/>
  <c r="S105" i="3"/>
  <c r="J209" i="3"/>
  <c r="AN217" i="35"/>
  <c r="K56" i="3"/>
  <c r="R129" i="3"/>
  <c r="AG176" i="35" a="1"/>
  <c r="AB201" i="35" a="1"/>
  <c r="AU224" i="35" a="1"/>
  <c r="U228" i="35" a="1"/>
  <c r="J58" i="3"/>
  <c r="AN225" i="35"/>
  <c r="AF235" i="35" a="1"/>
  <c r="AA235" i="35" a="1"/>
  <c r="AC74" i="3"/>
  <c r="I59" i="3"/>
  <c r="AV219" i="35" a="1"/>
  <c r="AB108" i="35" a="1"/>
  <c r="X59" i="3"/>
  <c r="AW218" i="35" a="1"/>
  <c r="AF243" i="35" a="1"/>
  <c r="AA218" i="35" a="1"/>
  <c r="R41" i="3"/>
  <c r="AI173" i="3"/>
  <c r="S119" i="3"/>
  <c r="AI196" i="35" a="1"/>
  <c r="BF227" i="35" a="1"/>
  <c r="G76" i="3"/>
  <c r="AB258" i="35" a="1"/>
  <c r="AQ259" i="35"/>
  <c r="P121" i="35" a="1"/>
  <c r="R12" i="3"/>
  <c r="W267" i="35" a="1"/>
  <c r="AF52" i="3"/>
  <c r="Z219" i="35" a="1"/>
  <c r="BG262" i="35" a="1"/>
  <c r="T114" i="35" a="1"/>
  <c r="J218" i="35"/>
  <c r="AR274" i="35"/>
  <c r="BL249" i="35" a="1"/>
  <c r="F239" i="35"/>
  <c r="AQ237" i="35"/>
  <c r="AC262" i="35" a="1"/>
  <c r="M281" i="3"/>
  <c r="AA27" i="3"/>
  <c r="BM263" i="35" a="1"/>
  <c r="AC39" i="3"/>
  <c r="AJ234" i="35" a="1"/>
  <c r="H7" i="3"/>
  <c r="AG224" i="35" a="1"/>
  <c r="AK247" i="35" a="1"/>
  <c r="N153" i="3"/>
  <c r="W55" i="3"/>
  <c r="Y244" i="35" a="1"/>
  <c r="W216" i="35" a="1"/>
  <c r="AK185" i="35" a="1"/>
  <c r="J41" i="3"/>
  <c r="G269" i="35"/>
  <c r="S217" i="35" a="1"/>
  <c r="AK184" i="35" a="1"/>
  <c r="AC221" i="35" a="1"/>
  <c r="AD155" i="35" a="1"/>
  <c r="BT169" i="35" a="1"/>
  <c r="P127" i="35" a="1"/>
  <c r="Q113" i="3"/>
  <c r="C36" i="35" a="1"/>
  <c r="BJ237" i="35" a="1"/>
  <c r="BF226" i="35" a="1"/>
  <c r="AF234" i="35" a="1"/>
  <c r="I272" i="35"/>
  <c r="BD105" i="35" a="1"/>
  <c r="AA171" i="3"/>
  <c r="AJ232" i="35" a="1"/>
  <c r="W186" i="35" a="1"/>
  <c r="BH220" i="35" a="1"/>
  <c r="AW183" i="35" a="1"/>
  <c r="R117" i="35" a="1"/>
  <c r="F227" i="35"/>
  <c r="AD190" i="3"/>
  <c r="BH247" i="35" a="1"/>
  <c r="P255" i="35" a="1"/>
  <c r="N258" i="35"/>
  <c r="K233" i="35"/>
  <c r="AE177" i="35" a="1"/>
  <c r="AD192" i="35" a="1"/>
  <c r="AH173" i="3"/>
  <c r="Z25" i="3"/>
  <c r="AB15" i="3"/>
  <c r="BU187" i="35" a="1"/>
  <c r="AC273" i="35" a="1"/>
  <c r="V181" i="35" a="1"/>
  <c r="Y60" i="3"/>
  <c r="BQ193" i="35" a="1"/>
  <c r="D252" i="35"/>
  <c r="AS221" i="35"/>
  <c r="F206" i="35"/>
  <c r="H68" i="3"/>
  <c r="T108" i="3"/>
  <c r="J287" i="3"/>
  <c r="W128" i="3"/>
  <c r="Z42" i="3"/>
  <c r="D233" i="35"/>
  <c r="S223" i="35" a="1"/>
  <c r="S255" i="35" a="1"/>
  <c r="AH59" i="3"/>
  <c r="AF83" i="3"/>
  <c r="K68" i="3"/>
  <c r="F232" i="35"/>
  <c r="AG31" i="3"/>
  <c r="I269" i="35"/>
  <c r="H100" i="3"/>
  <c r="AA35" i="3"/>
  <c r="H84" i="3"/>
  <c r="W174" i="3"/>
  <c r="T228" i="35" a="1"/>
  <c r="BG203" i="35" a="1"/>
  <c r="Z183" i="3"/>
  <c r="AN257" i="35"/>
  <c r="AN256" i="35"/>
  <c r="AI41" i="3"/>
  <c r="AG75" i="3"/>
  <c r="Y73" i="3"/>
  <c r="AK250" i="35" a="1"/>
  <c r="O73" i="3"/>
  <c r="S20" i="3"/>
  <c r="BJ184" i="35" a="1"/>
  <c r="H221" i="35"/>
  <c r="T272" i="35" a="1"/>
  <c r="E231" i="35"/>
  <c r="AD59" i="3"/>
  <c r="Y270" i="35" a="1"/>
  <c r="N275" i="3"/>
  <c r="AG143" i="3"/>
  <c r="E262" i="35"/>
  <c r="AI200" i="3"/>
  <c r="J39" i="3"/>
  <c r="D137" i="35"/>
  <c r="J73" i="3"/>
  <c r="H242" i="35"/>
  <c r="AE94" i="3"/>
  <c r="BQ240" i="35" a="1"/>
  <c r="AN240" i="35"/>
  <c r="X48" i="3"/>
  <c r="G240" i="35"/>
  <c r="AG128" i="3"/>
  <c r="J258" i="35"/>
  <c r="P118" i="35" a="1"/>
  <c r="BB248" i="35" a="1"/>
  <c r="BD254" i="35" a="1"/>
  <c r="AI133" i="35" a="1"/>
  <c r="W181" i="35" a="1"/>
  <c r="BQ163" i="35" a="1"/>
  <c r="J270" i="35"/>
  <c r="O205" i="3"/>
  <c r="BJ256" i="35" a="1"/>
  <c r="BO230" i="35" a="1"/>
  <c r="L191" i="35"/>
  <c r="AG59" i="3"/>
  <c r="BH246" i="35" a="1"/>
  <c r="D266" i="35"/>
  <c r="P247" i="35" a="1"/>
  <c r="AH58" i="3"/>
  <c r="L26" i="3"/>
  <c r="AI266" i="35" a="1"/>
  <c r="I271" i="35"/>
  <c r="H136" i="3"/>
  <c r="AE274" i="35" a="1"/>
  <c r="F208" i="35"/>
  <c r="M116" i="35"/>
  <c r="AA56" i="3"/>
  <c r="AP200" i="35"/>
  <c r="BU174" i="35" a="1"/>
  <c r="V255" i="35" a="1"/>
  <c r="S254" i="35" a="1"/>
  <c r="BL245" i="35" a="1"/>
  <c r="AE242" i="35" a="1"/>
  <c r="BL126" i="35" a="1"/>
  <c r="BJ153" i="35" a="1"/>
  <c r="BE253" i="35" a="1"/>
  <c r="BH206" i="35" a="1"/>
  <c r="J257" i="35"/>
  <c r="V197" i="35" a="1"/>
  <c r="Y242" i="35" a="1"/>
  <c r="BF209" i="35" a="1"/>
  <c r="BH267" i="35" a="1"/>
  <c r="BE273" i="35" a="1"/>
  <c r="W49" i="3"/>
  <c r="AA234" i="35" a="1"/>
  <c r="Z99" i="3"/>
  <c r="BN235" i="35" a="1"/>
  <c r="J267" i="3"/>
  <c r="V144" i="3"/>
  <c r="AE95" i="3"/>
  <c r="K72" i="3"/>
  <c r="AF244" i="35" a="1"/>
  <c r="AF239" i="35" a="1"/>
  <c r="AH169" i="3"/>
  <c r="Y228" i="35" a="1"/>
  <c r="AZ238" i="35" a="1"/>
  <c r="BS233" i="35" a="1"/>
  <c r="BC227" i="35" a="1"/>
  <c r="D267" i="35"/>
  <c r="AC26" i="3"/>
  <c r="AD228" i="35" a="1"/>
  <c r="L214" i="35"/>
  <c r="N30" i="3"/>
  <c r="D221" i="35"/>
  <c r="J260" i="35"/>
  <c r="AO137" i="35"/>
  <c r="AQ258" i="35"/>
  <c r="AO249" i="35"/>
  <c r="F241" i="35"/>
  <c r="H267" i="3"/>
  <c r="BK249" i="35" a="1"/>
  <c r="Z192" i="3"/>
  <c r="AY272" i="35" a="1"/>
  <c r="C236" i="35" a="1"/>
  <c r="I154" i="3"/>
  <c r="L68" i="3"/>
  <c r="O75" i="3"/>
  <c r="AD51" i="3"/>
  <c r="P268" i="35" a="1"/>
  <c r="Z41" i="3"/>
  <c r="V289" i="3"/>
  <c r="AG248" i="35" a="1"/>
  <c r="U237" i="35" a="1"/>
  <c r="P11" i="3"/>
  <c r="R224" i="35" a="1"/>
  <c r="BD246" i="35" a="1"/>
  <c r="O167" i="3"/>
  <c r="T257" i="3"/>
  <c r="BO232" i="35" a="1"/>
  <c r="Y251" i="3"/>
  <c r="R59" i="3"/>
  <c r="AD205" i="35" a="1"/>
  <c r="R40" i="3"/>
  <c r="N60" i="3"/>
  <c r="O144" i="3"/>
  <c r="AB79" i="3"/>
  <c r="M301" i="3"/>
  <c r="AC65" i="3"/>
  <c r="AC79" i="3"/>
  <c r="BD198" i="35" a="1"/>
  <c r="H142" i="3"/>
  <c r="BJ257" i="35" a="1"/>
  <c r="AD240" i="35" a="1"/>
  <c r="G266" i="35"/>
  <c r="H152" i="3"/>
  <c r="AF195" i="35" a="1"/>
  <c r="E192" i="35"/>
  <c r="AS220" i="35"/>
  <c r="K13" i="3"/>
  <c r="Y274" i="35" a="1"/>
  <c r="AX248" i="35" a="1"/>
  <c r="G77" i="3"/>
  <c r="F248" i="35"/>
  <c r="P46" i="3"/>
  <c r="P84" i="3"/>
  <c r="AA109" i="3"/>
  <c r="AF263" i="35" a="1"/>
  <c r="AF270" i="35" a="1"/>
  <c r="G194" i="35"/>
  <c r="BE256" i="35" a="1"/>
  <c r="AB52" i="3"/>
  <c r="K218" i="3"/>
  <c r="U209" i="35" a="1"/>
  <c r="AH64" i="3"/>
  <c r="L170" i="35"/>
  <c r="BD263" i="35" a="1"/>
  <c r="AM260" i="35"/>
  <c r="BI270" i="35" a="1"/>
  <c r="BK265" i="35" a="1"/>
  <c r="D184" i="35"/>
  <c r="AA239" i="35" a="1"/>
  <c r="X257" i="35" a="1"/>
  <c r="AS207" i="35"/>
  <c r="N24" i="3"/>
  <c r="L168" i="35"/>
  <c r="AG207" i="35" a="1"/>
  <c r="AH112" i="3"/>
  <c r="H89" i="3"/>
  <c r="BI265" i="35" a="1"/>
  <c r="M238" i="35"/>
  <c r="BO272" i="35" a="1"/>
  <c r="AD248" i="35" a="1"/>
  <c r="BF241" i="35" a="1"/>
  <c r="AC66" i="3"/>
  <c r="BS247" i="35" a="1"/>
  <c r="AF261" i="35" a="1"/>
  <c r="BM236" i="35" a="1"/>
  <c r="AJ244" i="35" a="1"/>
  <c r="M239" i="35"/>
  <c r="AE163" i="3"/>
  <c r="AB186" i="35" a="1"/>
  <c r="J235" i="35"/>
  <c r="AF269" i="35" a="1"/>
  <c r="AO117" i="35"/>
  <c r="U186" i="3"/>
  <c r="J266" i="35"/>
  <c r="BI226" i="35" a="1"/>
  <c r="X243" i="35" a="1"/>
  <c r="AX184" i="35" a="1"/>
  <c r="W224" i="35" a="1"/>
  <c r="AF187" i="35" a="1"/>
  <c r="BN215" i="35" a="1"/>
  <c r="BI174" i="35" a="1"/>
  <c r="AA25" i="3"/>
  <c r="BI254" i="35" a="1"/>
  <c r="BP246" i="35" a="1"/>
  <c r="H67" i="3"/>
  <c r="AX265" i="35" a="1"/>
  <c r="BU122" i="35" a="1"/>
  <c r="E181" i="35"/>
  <c r="AM153" i="35"/>
  <c r="AW170" i="35" a="1"/>
  <c r="BG242" i="35" a="1"/>
  <c r="BU234" i="35" a="1"/>
  <c r="P93" i="3"/>
  <c r="Y42" i="3"/>
  <c r="BP22" i="35" a="1"/>
  <c r="Z43" i="3"/>
  <c r="L128" i="3"/>
  <c r="Z274" i="35" a="1"/>
  <c r="Y251" i="35" a="1"/>
  <c r="AB255" i="35" a="1"/>
  <c r="AV167" i="35" a="1"/>
  <c r="U125" i="35" a="1"/>
  <c r="AJ224" i="35" a="1"/>
  <c r="Y90" i="3"/>
  <c r="V253" i="35" a="1"/>
  <c r="X111" i="3"/>
  <c r="AF147" i="3"/>
  <c r="L9" i="26" a="1"/>
  <c r="X256" i="35" a="1"/>
  <c r="AU255" i="35" a="1"/>
  <c r="C256" i="35" a="1"/>
  <c r="BN261" i="35" a="1"/>
  <c r="AN97" i="35"/>
  <c r="BJ180" i="35" a="1"/>
  <c r="BE268" i="35" a="1"/>
  <c r="BC231" i="35" a="1"/>
  <c r="J128" i="35"/>
  <c r="Z233" i="35" a="1"/>
  <c r="K230" i="35"/>
  <c r="BB207" i="35" a="1"/>
  <c r="AS137" i="35"/>
  <c r="BF170" i="35" a="1"/>
  <c r="BG216" i="35" a="1"/>
  <c r="H32" i="40" a="1"/>
  <c r="AX268" i="35" a="1"/>
  <c r="X80" i="3"/>
  <c r="M240" i="3"/>
  <c r="Q12" i="3"/>
  <c r="N13" i="3"/>
  <c r="Q106" i="3"/>
  <c r="S8" i="3"/>
  <c r="M56" i="3"/>
  <c r="AY246" i="35" a="1"/>
  <c r="X12" i="3"/>
  <c r="O140" i="3"/>
  <c r="L17" i="3"/>
  <c r="AV236" i="35" a="1"/>
  <c r="P83" i="3"/>
  <c r="AD247" i="35" a="1"/>
  <c r="X39" i="3"/>
  <c r="AC160" i="3"/>
  <c r="J15" i="3"/>
  <c r="BC252" i="35" a="1"/>
  <c r="AW232" i="35" a="1"/>
  <c r="BJ271" i="35" a="1"/>
  <c r="G46" i="3"/>
  <c r="AC152" i="3"/>
  <c r="S269" i="35" a="1"/>
  <c r="AH42" i="3"/>
  <c r="BC261" i="35" a="1"/>
  <c r="K42" i="3"/>
  <c r="BF218" i="35" a="1"/>
  <c r="BF248" i="35" a="1"/>
  <c r="AD89" i="3"/>
  <c r="BP265" i="35" a="1"/>
  <c r="BP228" i="35" a="1"/>
  <c r="AC256" i="35" a="1"/>
  <c r="BO134" i="35" a="1"/>
  <c r="X79" i="3"/>
  <c r="BI134" i="35" a="1"/>
  <c r="H66" i="3"/>
  <c r="K165" i="35"/>
  <c r="K71" i="3"/>
  <c r="BN182" i="35" a="1"/>
  <c r="U100" i="3"/>
  <c r="AF45" i="3"/>
  <c r="U190" i="3"/>
  <c r="AI127" i="3"/>
  <c r="BJ270" i="35" a="1"/>
  <c r="Y92" i="3"/>
  <c r="BM242" i="35" a="1"/>
  <c r="AD9" i="3"/>
  <c r="J263" i="35"/>
  <c r="AM234" i="35"/>
  <c r="BS245" i="35" a="1"/>
  <c r="AN249" i="35"/>
  <c r="D227" i="35"/>
  <c r="AV269" i="35" a="1"/>
  <c r="D265" i="35"/>
  <c r="O250" i="3"/>
  <c r="AV240" i="35" a="1"/>
  <c r="BL266" i="35" a="1"/>
  <c r="AB104" i="3"/>
  <c r="BR255" i="35" a="1"/>
  <c r="BQ253" i="35" a="1"/>
  <c r="Y260" i="35" a="1"/>
  <c r="G9" i="3"/>
  <c r="D251" i="35"/>
  <c r="BH269" i="35" a="1"/>
  <c r="L95" i="3"/>
  <c r="U196" i="3"/>
  <c r="G27" i="3"/>
  <c r="K173" i="3"/>
  <c r="J10" i="3"/>
  <c r="Z36" i="3"/>
  <c r="BH196" i="35" a="1"/>
  <c r="X11" i="3"/>
  <c r="AF153" i="3"/>
  <c r="AM248" i="35"/>
  <c r="AS141" i="35"/>
  <c r="S221" i="35" a="1"/>
  <c r="AX221" i="35" a="1"/>
  <c r="BG263" i="35" a="1"/>
  <c r="H199" i="35"/>
  <c r="BE274" i="35" a="1"/>
  <c r="Y255" i="35" a="1"/>
  <c r="Z153" i="35" a="1"/>
  <c r="H12" i="3"/>
  <c r="U189" i="35" a="1"/>
  <c r="BT264" i="35" a="1"/>
  <c r="F262" i="35"/>
  <c r="AW256" i="35" a="1"/>
  <c r="AG62" i="3"/>
  <c r="C274" i="35" a="1"/>
  <c r="T193" i="3"/>
  <c r="AX222" i="35" a="1"/>
  <c r="AH16" i="3"/>
  <c r="AZ204" i="35" a="1"/>
  <c r="AD196" i="35" a="1"/>
  <c r="AE233" i="35" a="1"/>
  <c r="P68" i="3"/>
  <c r="E245" i="35"/>
  <c r="AD239" i="3"/>
  <c r="AH207" i="3"/>
  <c r="AB46" i="3"/>
  <c r="L256" i="35"/>
  <c r="S169" i="3"/>
  <c r="H125" i="35"/>
  <c r="BO118" i="35" a="1"/>
  <c r="C209" i="35" a="1"/>
  <c r="AV243" i="35" a="1"/>
  <c r="Q228" i="35" a="1"/>
  <c r="BH265" i="35" a="1"/>
  <c r="BJ261" i="35" a="1"/>
  <c r="W206" i="35" a="1"/>
  <c r="AE32" i="3"/>
  <c r="F225" i="35"/>
  <c r="Z265" i="35" a="1"/>
  <c r="N243" i="35"/>
  <c r="AC257" i="35" a="1"/>
  <c r="S56" i="3"/>
  <c r="BB187" i="35" a="1"/>
  <c r="U129" i="3"/>
  <c r="W77" i="3"/>
  <c r="AA170" i="3"/>
  <c r="X193" i="35" a="1"/>
  <c r="U43" i="3"/>
  <c r="BA229" i="35" a="1"/>
  <c r="AB260" i="35" a="1"/>
  <c r="M227" i="35"/>
  <c r="J130" i="3"/>
  <c r="V120" i="3"/>
  <c r="T286" i="3"/>
  <c r="AN261" i="35"/>
  <c r="AM245" i="35"/>
  <c r="AV266" i="35" a="1"/>
  <c r="BN208" i="35" a="1"/>
  <c r="AG236" i="35" a="1"/>
  <c r="L198" i="35"/>
  <c r="BF240" i="35" a="1"/>
  <c r="AJ109" i="35" a="1"/>
  <c r="AH45" i="3"/>
  <c r="AN264" i="35"/>
  <c r="AB138" i="3"/>
  <c r="Q147" i="3"/>
  <c r="AX251" i="35" a="1"/>
  <c r="AP257" i="35"/>
  <c r="J45" i="3"/>
  <c r="AI250" i="35" a="1"/>
  <c r="AF271" i="35" a="1"/>
  <c r="BB201" i="35" a="1"/>
  <c r="AA84" i="3"/>
  <c r="T168" i="3"/>
  <c r="AA169" i="3"/>
  <c r="AZ236" i="35" a="1"/>
  <c r="AE217" i="35" a="1"/>
  <c r="BG273" i="35" a="1"/>
  <c r="AP142" i="35"/>
  <c r="BE271" i="35" a="1"/>
  <c r="T229" i="35" a="1"/>
  <c r="U83" i="3"/>
  <c r="AV221" i="35" a="1"/>
  <c r="AM196" i="35"/>
  <c r="BO212" i="35" a="1"/>
  <c r="F242" i="35"/>
  <c r="AH13" i="3"/>
  <c r="BU139" i="35" a="1"/>
  <c r="R10" i="3"/>
  <c r="V137" i="3"/>
  <c r="J47" i="3"/>
  <c r="AE31" i="3"/>
  <c r="AI36" i="3"/>
  <c r="AC202" i="35" a="1"/>
  <c r="AB197" i="35" a="1"/>
  <c r="AU246" i="35" a="1"/>
  <c r="AH123" i="3"/>
  <c r="Q28" i="3"/>
  <c r="R29" i="3"/>
  <c r="AZ175" i="35" a="1"/>
  <c r="Z219" i="3"/>
  <c r="AE258" i="35" a="1"/>
  <c r="BF213" i="35" a="1"/>
  <c r="BC189" i="35" a="1"/>
  <c r="AD252" i="35" a="1"/>
  <c r="BT274" i="35" a="1"/>
  <c r="BA270" i="35" a="1"/>
  <c r="BJ267" i="35" a="1"/>
  <c r="X161" i="35" a="1"/>
  <c r="AG126" i="35" a="1"/>
  <c r="AH251" i="35" a="1"/>
  <c r="W264" i="35" a="1"/>
  <c r="H196" i="35"/>
  <c r="BG265" i="35" a="1"/>
  <c r="AV246" i="35" a="1"/>
  <c r="Q202" i="35" a="1"/>
  <c r="AM262" i="35"/>
  <c r="AI253" i="35" a="1"/>
  <c r="AI248" i="35" a="1"/>
  <c r="L94" i="3"/>
  <c r="D270" i="35"/>
  <c r="AD186" i="3"/>
  <c r="AW267" i="35" a="1"/>
  <c r="L221" i="35"/>
  <c r="G238" i="35"/>
  <c r="AC251" i="35" a="1"/>
  <c r="X206" i="35" a="1"/>
  <c r="BA243" i="35" a="1"/>
  <c r="BL204" i="35" a="1"/>
  <c r="Q7" i="3"/>
  <c r="BN250" i="35" a="1"/>
  <c r="N57" i="3"/>
  <c r="AG146" i="35" a="1"/>
  <c r="AA42" i="3"/>
  <c r="BA211" i="35" a="1"/>
  <c r="R220" i="35" a="1"/>
  <c r="BA147" i="35" a="1"/>
  <c r="Z210" i="35" a="1"/>
  <c r="AR167" i="35"/>
  <c r="Z44" i="3"/>
  <c r="AI178" i="35" a="1"/>
  <c r="BF245" i="35" a="1"/>
  <c r="V250" i="35" a="1"/>
  <c r="Q217" i="35" a="1"/>
  <c r="W243" i="35" a="1"/>
  <c r="AY137" i="35" a="1"/>
  <c r="AB250" i="35" a="1"/>
  <c r="BU177" i="35" a="1"/>
  <c r="AQ235" i="35"/>
  <c r="E265" i="35"/>
  <c r="AA218" i="3"/>
  <c r="N241" i="35"/>
  <c r="L29" i="40" a="1"/>
  <c r="V234" i="35" a="1"/>
  <c r="AD67" i="3"/>
  <c r="U160" i="3"/>
  <c r="T93" i="3"/>
  <c r="O23" i="3"/>
  <c r="AI115" i="3"/>
  <c r="AV271" i="35" a="1"/>
  <c r="I156" i="3"/>
  <c r="I180" i="3"/>
  <c r="S222" i="35" a="1"/>
  <c r="T232" i="35" a="1"/>
  <c r="N256" i="35"/>
  <c r="T253" i="35" a="1"/>
  <c r="AG228" i="3"/>
  <c r="AH248" i="35" a="1"/>
  <c r="O64" i="3"/>
  <c r="H107" i="3"/>
  <c r="BE240" i="35" a="1"/>
  <c r="Z13" i="3"/>
  <c r="D198" i="35"/>
  <c r="X168" i="35" a="1"/>
  <c r="M71" i="3"/>
  <c r="BS266" i="35" a="1"/>
  <c r="AI168" i="35" a="1"/>
  <c r="BJ274" i="35" a="1"/>
  <c r="H130" i="3"/>
  <c r="BA230" i="35" a="1"/>
  <c r="AR237" i="35"/>
  <c r="BM158" i="35" a="1"/>
  <c r="R158" i="3"/>
  <c r="Z216" i="3"/>
  <c r="Y196" i="35" a="1"/>
  <c r="BO268" i="35" a="1"/>
  <c r="J252" i="3"/>
  <c r="AO227" i="35"/>
  <c r="T192" i="3"/>
  <c r="M269" i="35"/>
  <c r="AD158" i="3"/>
  <c r="AE252" i="35" a="1"/>
  <c r="R252" i="35" a="1"/>
  <c r="W137" i="3"/>
  <c r="J229" i="35"/>
  <c r="N91" i="3"/>
  <c r="U15" i="3"/>
  <c r="Y14" i="3"/>
  <c r="AO251" i="35"/>
  <c r="AF97" i="3"/>
  <c r="BK223" i="35" a="1"/>
  <c r="BO273" i="35" a="1"/>
  <c r="P61" i="3"/>
  <c r="AI215" i="35" a="1"/>
  <c r="AV212" i="35" a="1"/>
  <c r="BH229" i="35" a="1"/>
  <c r="P236" i="35" a="1"/>
  <c r="BG249" i="35" a="1"/>
  <c r="S227" i="3"/>
  <c r="AU238" i="35" a="1"/>
  <c r="AA111" i="3"/>
  <c r="M106" i="3"/>
  <c r="AF267" i="3"/>
  <c r="BO238" i="35" a="1"/>
  <c r="BU240" i="35" a="1"/>
  <c r="I60" i="3"/>
  <c r="U184" i="3"/>
  <c r="J272" i="35"/>
  <c r="S19" i="3"/>
  <c r="AC103" i="3"/>
  <c r="BQ255" i="35" a="1"/>
  <c r="O220" i="3"/>
  <c r="AB136" i="3"/>
  <c r="AJ262" i="35" a="1"/>
  <c r="BD261" i="35" a="1"/>
  <c r="AE225" i="35" a="1"/>
  <c r="Q269" i="35" a="1"/>
  <c r="BQ259" i="35" a="1"/>
  <c r="AS264" i="35"/>
  <c r="L24" i="3"/>
  <c r="AI83" i="3"/>
  <c r="E268" i="35"/>
  <c r="AR251" i="35"/>
  <c r="AC227" i="3"/>
  <c r="Z32" i="3"/>
  <c r="H120" i="3"/>
  <c r="BJ224" i="35" a="1"/>
  <c r="Y263" i="35" a="1"/>
  <c r="AS239" i="35"/>
  <c r="AB195" i="35" a="1"/>
  <c r="X263" i="35" a="1"/>
  <c r="I204" i="35"/>
  <c r="T273" i="35" a="1"/>
  <c r="U255" i="35" a="1"/>
  <c r="BI243" i="35" a="1"/>
  <c r="I27" i="3"/>
  <c r="U87" i="3"/>
  <c r="V33" i="3"/>
  <c r="M24" i="3"/>
  <c r="G75" i="3"/>
  <c r="G40" i="3"/>
  <c r="P252" i="35" a="1"/>
  <c r="I87" i="3"/>
  <c r="Q110" i="3"/>
  <c r="X72" i="3"/>
  <c r="AU216" i="35" a="1"/>
  <c r="I268" i="35"/>
  <c r="BH250" i="35" a="1"/>
  <c r="D159" i="35"/>
  <c r="K67" i="3"/>
  <c r="S44" i="3"/>
  <c r="AJ216" i="35" a="1"/>
  <c r="AD264" i="35" a="1"/>
  <c r="AH27" i="3"/>
  <c r="M224" i="35"/>
  <c r="AD115" i="3"/>
  <c r="AF105" i="3"/>
  <c r="AH268" i="3"/>
  <c r="X270" i="35" a="1"/>
  <c r="BF236" i="35" a="1"/>
  <c r="AH108" i="3"/>
  <c r="C229" i="35" a="1"/>
  <c r="J20" i="3"/>
  <c r="X244" i="35" a="1"/>
  <c r="AD32" i="3"/>
  <c r="AI280" i="3"/>
  <c r="H247" i="35"/>
  <c r="K66" i="3"/>
  <c r="AF27" i="3"/>
  <c r="AS228" i="35"/>
  <c r="X108" i="3"/>
  <c r="Q105" i="3"/>
  <c r="AI240" i="35" a="1"/>
  <c r="BN199" i="35" a="1"/>
  <c r="AO159" i="35"/>
  <c r="N249" i="35"/>
  <c r="AZ248" i="35" a="1"/>
  <c r="AY131" i="35" a="1"/>
  <c r="Y145" i="35" a="1"/>
  <c r="M31" i="3"/>
  <c r="BI235" i="35" a="1"/>
  <c r="AC135" i="3"/>
  <c r="H205" i="3"/>
  <c r="BM230" i="35" a="1"/>
  <c r="N9" i="26" a="1"/>
  <c r="AA225" i="35" a="1"/>
  <c r="AP256" i="35"/>
  <c r="U20" i="3"/>
  <c r="AF151" i="3"/>
  <c r="BI233" i="35" a="1"/>
  <c r="X28" i="3"/>
  <c r="AF144" i="3"/>
  <c r="O248" i="3"/>
  <c r="AF233" i="35" a="1"/>
  <c r="AV235" i="35" a="1"/>
  <c r="Y250" i="35" a="1"/>
  <c r="L143" i="3"/>
  <c r="P41" i="3"/>
  <c r="L23" i="40" a="1"/>
  <c r="E267" i="35"/>
  <c r="AB36" i="3"/>
  <c r="Y148" i="3"/>
  <c r="AC263" i="35" a="1"/>
  <c r="X215" i="3"/>
  <c r="N74" i="3"/>
  <c r="N230" i="35"/>
  <c r="AC233" i="3"/>
  <c r="AF107" i="3"/>
  <c r="AM273" i="35"/>
  <c r="T83" i="3"/>
  <c r="AE15" i="3"/>
  <c r="BC151" i="35" a="1"/>
  <c r="AM268" i="35"/>
  <c r="G202" i="3"/>
  <c r="P193" i="3"/>
  <c r="BK235" i="35" a="1"/>
  <c r="AJ233" i="35" a="1"/>
  <c r="AH247" i="35" a="1"/>
  <c r="AZ180" i="35" a="1"/>
  <c r="BQ234" i="35" a="1"/>
  <c r="AD266" i="35" a="1"/>
  <c r="BT242" i="35" a="1"/>
  <c r="L62" i="3"/>
  <c r="I77" i="3"/>
  <c r="AD212" i="35" a="1"/>
  <c r="BT71" i="35" a="1"/>
  <c r="AI252" i="35" a="1"/>
  <c r="BP257" i="35" a="1"/>
  <c r="Z241" i="35" a="1"/>
  <c r="H80" i="3"/>
  <c r="AR176" i="35"/>
  <c r="AR230" i="35"/>
  <c r="V195" i="35" a="1"/>
  <c r="M196" i="3"/>
  <c r="AJ9" i="26" a="1"/>
  <c r="BP233" i="35" a="1"/>
  <c r="R186" i="35" a="1"/>
  <c r="BK268" i="35" a="1"/>
  <c r="F196" i="35"/>
  <c r="AH17" i="3"/>
  <c r="V237" i="35" a="1"/>
  <c r="AH240" i="35" a="1"/>
  <c r="G228" i="35"/>
  <c r="D161" i="35"/>
  <c r="AG95" i="3"/>
  <c r="AB30" i="3"/>
  <c r="BJ216" i="35" a="1"/>
  <c r="L216" i="35"/>
  <c r="AI203" i="3"/>
  <c r="Z60" i="3"/>
  <c r="BK133" i="35" a="1"/>
  <c r="Q206" i="35" a="1"/>
  <c r="Q197" i="35" a="1"/>
  <c r="AP186" i="35"/>
  <c r="F244" i="35"/>
  <c r="BC228" i="35" a="1"/>
  <c r="N157" i="35"/>
  <c r="Z122" i="35" a="1"/>
  <c r="BK126" i="35" a="1"/>
  <c r="C116" i="35" a="1"/>
  <c r="BG270" i="35" a="1"/>
  <c r="C155" i="35" a="1"/>
  <c r="T206" i="35" a="1"/>
  <c r="AP170" i="35"/>
  <c r="BC270" i="35" a="1"/>
  <c r="AH49" i="3"/>
  <c r="W12" i="3"/>
  <c r="BH222" i="35" a="1"/>
  <c r="H27" i="40" a="1"/>
  <c r="AF13" i="3"/>
  <c r="BB121" i="35" a="1"/>
  <c r="BS264" i="35" a="1"/>
  <c r="AI121" i="3"/>
  <c r="R183" i="35" a="1"/>
  <c r="R244" i="35" a="1"/>
  <c r="W27" i="3"/>
  <c r="AB220" i="35" a="1"/>
  <c r="Q75" i="3"/>
  <c r="AG87" i="3"/>
  <c r="BP256" i="35" a="1"/>
  <c r="H243" i="35"/>
  <c r="AE196" i="35" a="1"/>
  <c r="AX261" i="35" a="1"/>
  <c r="E89" i="35"/>
  <c r="J43" i="3"/>
  <c r="AP267" i="35"/>
  <c r="I45" i="3"/>
  <c r="AZ267" i="35" a="1"/>
  <c r="AG39" i="3"/>
  <c r="BF257" i="35" a="1"/>
  <c r="Z272" i="35" a="1"/>
  <c r="L43" i="3"/>
  <c r="K243" i="35"/>
  <c r="X213" i="35" a="1"/>
  <c r="BU259" i="35" a="1"/>
  <c r="BU175" i="35" a="1"/>
  <c r="BL205" i="35" a="1"/>
  <c r="BK215" i="35" a="1"/>
  <c r="M139" i="3"/>
  <c r="P213" i="35" a="1"/>
  <c r="AP266" i="35"/>
  <c r="AB235" i="3"/>
  <c r="AB190" i="35" a="1"/>
  <c r="AX202" i="35" a="1"/>
  <c r="W14" i="3"/>
  <c r="AB76" i="3"/>
  <c r="AQ184" i="35"/>
  <c r="AA255" i="35" a="1"/>
  <c r="BU178" i="35" a="1"/>
  <c r="AH9" i="26" a="1"/>
  <c r="Z205" i="35" a="1"/>
  <c r="BD148" i="35" a="1"/>
  <c r="T242" i="35" a="1"/>
  <c r="T180" i="35" a="1"/>
  <c r="AP262" i="35"/>
  <c r="BS227" i="35" a="1"/>
  <c r="S31" i="3"/>
  <c r="BC103" i="35" a="1"/>
  <c r="BK236" i="35" a="1"/>
  <c r="V164" i="35" a="1"/>
  <c r="BR182" i="35" a="1"/>
  <c r="G253" i="35"/>
  <c r="S235" i="35" a="1"/>
  <c r="AZ273" i="35" a="1"/>
  <c r="AH223" i="35" a="1"/>
  <c r="M48" i="3"/>
  <c r="AQ180" i="35"/>
  <c r="Y206" i="35" a="1"/>
  <c r="AI237" i="35" a="1"/>
  <c r="P158" i="35" a="1"/>
  <c r="T204" i="35" a="1"/>
  <c r="G264" i="35"/>
  <c r="Z191" i="3"/>
  <c r="U263" i="35" a="1"/>
  <c r="R218" i="35" a="1"/>
  <c r="J157" i="35"/>
  <c r="BU161" i="35" a="1"/>
  <c r="M254" i="35"/>
  <c r="P254" i="35" a="1"/>
  <c r="AI270" i="35" a="1"/>
  <c r="AG158" i="35" a="1"/>
  <c r="AS241" i="35"/>
  <c r="Y252" i="35" a="1"/>
  <c r="AD175" i="35" a="1"/>
  <c r="Q128" i="3"/>
  <c r="AU269" i="35" a="1"/>
  <c r="G115" i="3"/>
  <c r="R268" i="35" a="1"/>
  <c r="BE231" i="35" a="1"/>
  <c r="K9" i="3"/>
  <c r="AO99" i="35"/>
  <c r="AE82" i="35" a="1"/>
  <c r="AF205" i="35" a="1"/>
  <c r="AH234" i="35" a="1"/>
  <c r="AM158" i="35"/>
  <c r="F264" i="35"/>
  <c r="BI261" i="35" a="1"/>
  <c r="N47" i="3"/>
  <c r="Y51" i="3"/>
  <c r="BG206" i="35" a="1"/>
  <c r="F268" i="35"/>
  <c r="E162" i="35"/>
  <c r="X205" i="35" a="1"/>
  <c r="AC20" i="3"/>
  <c r="H23" i="40" a="1"/>
  <c r="AQ153" i="35"/>
  <c r="L235" i="35"/>
  <c r="L246" i="35"/>
  <c r="G17" i="3"/>
  <c r="P143" i="35" a="1"/>
  <c r="AF222" i="35" a="1"/>
  <c r="BH261" i="35" a="1"/>
  <c r="AC81" i="3"/>
  <c r="BC267" i="35" a="1"/>
  <c r="AE200" i="3"/>
  <c r="AJ180" i="35" a="1"/>
  <c r="BK204" i="35" a="1"/>
  <c r="BS262" i="35" a="1"/>
  <c r="AX146" i="35" a="1"/>
  <c r="K176" i="35"/>
  <c r="I182" i="35"/>
  <c r="T260" i="35" a="1"/>
  <c r="AY220" i="35" a="1"/>
  <c r="AP183" i="35"/>
  <c r="BR136" i="35" a="1"/>
  <c r="Z11" i="3"/>
  <c r="BL269" i="35" a="1"/>
  <c r="P256" i="35" a="1"/>
  <c r="T13" i="3"/>
  <c r="BT188" i="35" a="1"/>
  <c r="BH221" i="35" a="1"/>
  <c r="BR264" i="35" a="1"/>
  <c r="AN242" i="35"/>
  <c r="H10" i="3"/>
  <c r="E164" i="35"/>
  <c r="BE182" i="35" a="1"/>
  <c r="AC206" i="35" a="1"/>
  <c r="BF178" i="35" a="1"/>
  <c r="AB269" i="35" a="1"/>
  <c r="BM252" i="35" a="1"/>
  <c r="BJ198" i="35" a="1"/>
  <c r="BE237" i="35" a="1"/>
  <c r="BE258" i="35" a="1"/>
  <c r="BI229" i="35" a="1"/>
  <c r="BA146" i="35" a="1"/>
  <c r="BC223" i="35" a="1"/>
  <c r="L29" i="3"/>
  <c r="BS206" i="35" a="1"/>
  <c r="T193" i="35" a="1"/>
  <c r="Z224" i="35" a="1"/>
  <c r="BJ118" i="35" a="1"/>
  <c r="BP223" i="35" a="1"/>
  <c r="BJ259" i="35" a="1"/>
  <c r="BR186" i="35" a="1"/>
  <c r="BO186" i="35" a="1"/>
  <c r="M35" i="3"/>
  <c r="BB149" i="35" a="1"/>
  <c r="K23" i="3"/>
  <c r="BI199" i="35" a="1"/>
  <c r="AF267" i="35" a="1"/>
  <c r="N261" i="35"/>
  <c r="AF209" i="35" a="1"/>
  <c r="M40" i="3"/>
  <c r="V263" i="35" a="1"/>
  <c r="BE243" i="35" a="1"/>
  <c r="M98" i="35"/>
  <c r="X60" i="3"/>
  <c r="BK243" i="35" a="1"/>
  <c r="AE7" i="3"/>
  <c r="BL211" i="35" a="1"/>
  <c r="AW241" i="35" a="1"/>
  <c r="Q252" i="35" a="1"/>
  <c r="BO218" i="35" a="1"/>
  <c r="AD201" i="35" a="1"/>
  <c r="AU254" i="35" a="1"/>
  <c r="J245" i="35"/>
  <c r="AC165" i="35" a="1"/>
  <c r="AK231" i="35" a="1"/>
  <c r="BH95" i="35" a="1"/>
  <c r="W39" i="35" a="1"/>
  <c r="W248" i="35" a="1"/>
  <c r="BT186" i="35" a="1"/>
  <c r="AS128" i="35"/>
  <c r="G67" i="35"/>
  <c r="BR212" i="35" a="1"/>
  <c r="F190" i="35"/>
  <c r="M202" i="35"/>
  <c r="BE160" i="35" a="1"/>
  <c r="AE106" i="35" a="1"/>
  <c r="F266" i="35"/>
  <c r="L238" i="3"/>
  <c r="M199" i="35"/>
  <c r="L16" i="3"/>
  <c r="AI271" i="35" a="1"/>
  <c r="P182" i="35" a="1"/>
  <c r="BS231" i="35" a="1"/>
  <c r="BE155" i="35" a="1"/>
  <c r="H43" i="3"/>
  <c r="BP211" i="35" a="1"/>
  <c r="AD270" i="35" a="1"/>
  <c r="G32" i="3"/>
  <c r="S164" i="35" a="1"/>
  <c r="BO154" i="35" a="1"/>
  <c r="AO257" i="35"/>
  <c r="AV159" i="35" a="1"/>
  <c r="AF183" i="35" a="1"/>
  <c r="G96" i="35"/>
  <c r="AA205" i="35" a="1"/>
  <c r="AA51" i="3"/>
  <c r="BU186" i="35" a="1"/>
  <c r="BL272" i="35" a="1"/>
  <c r="BJ218" i="35" a="1"/>
  <c r="BR262" i="35" a="1"/>
  <c r="AG162" i="35" a="1"/>
  <c r="BI246" i="35" a="1"/>
  <c r="AR205" i="35"/>
  <c r="R176" i="35" a="1"/>
  <c r="AH142" i="35" a="1"/>
  <c r="AC219" i="35" a="1"/>
  <c r="BJ242" i="35" a="1"/>
  <c r="H212" i="35"/>
  <c r="G160" i="35"/>
  <c r="AA181" i="35" a="1"/>
  <c r="AZ271" i="35" a="1"/>
  <c r="AU243" i="35" a="1"/>
  <c r="T151" i="35" a="1"/>
  <c r="BS184" i="35" a="1"/>
  <c r="G123" i="35"/>
  <c r="AC62" i="3"/>
  <c r="V251" i="3"/>
  <c r="AY62" i="35" a="1"/>
  <c r="AR107" i="35"/>
  <c r="R205" i="35" a="1"/>
  <c r="I199" i="35"/>
  <c r="Q234" i="35" a="1"/>
  <c r="N272" i="35"/>
  <c r="BO163" i="35" a="1"/>
  <c r="AZ233" i="35" a="1"/>
  <c r="AW204" i="35" a="1"/>
  <c r="AB248" i="35" a="1"/>
  <c r="AE221" i="35" a="1"/>
  <c r="BI239" i="35" a="1"/>
  <c r="AC175" i="35" a="1"/>
  <c r="AA215" i="35" a="1"/>
  <c r="BT202" i="35" a="1"/>
  <c r="W170" i="35" a="1"/>
  <c r="AM270" i="35"/>
  <c r="D256" i="35"/>
  <c r="BC121" i="35" a="1"/>
  <c r="J253" i="35"/>
  <c r="BG165" i="35" a="1"/>
  <c r="AG247" i="35" a="1"/>
  <c r="BO252" i="35" a="1"/>
  <c r="AS158" i="35"/>
  <c r="BB193" i="35" a="1"/>
  <c r="AI267" i="3"/>
  <c r="BM164" i="35" a="1"/>
  <c r="BR231" i="35" a="1"/>
  <c r="BP124" i="35" a="1"/>
  <c r="AE28" i="3"/>
  <c r="AJ227" i="35" a="1"/>
  <c r="AG16" i="3"/>
  <c r="BP234" i="35" a="1"/>
  <c r="F256" i="35"/>
  <c r="S23" i="3"/>
  <c r="G87" i="3"/>
  <c r="AA196" i="35" a="1"/>
  <c r="R236" i="35" a="1"/>
  <c r="BT243" i="35" a="1"/>
  <c r="AY151" i="35" a="1"/>
  <c r="AQ188" i="35"/>
  <c r="BF194" i="35" a="1"/>
  <c r="BF261" i="35" a="1"/>
  <c r="T171" i="35" a="1"/>
  <c r="AE189" i="35" a="1"/>
  <c r="M125" i="3"/>
  <c r="AI204" i="35" a="1"/>
  <c r="X105" i="3"/>
  <c r="BR221" i="35" a="1"/>
  <c r="BJ212" i="35" a="1"/>
  <c r="AE76" i="3"/>
  <c r="BS160" i="35" a="1"/>
  <c r="BB240" i="35" a="1"/>
  <c r="F163" i="35"/>
  <c r="AG228" i="35" a="1"/>
  <c r="AU143" i="35" a="1"/>
  <c r="AA236" i="35" a="1"/>
  <c r="Q16" i="3"/>
  <c r="L252" i="35"/>
  <c r="S48" i="3"/>
  <c r="BA244" i="35" a="1"/>
  <c r="AR58" i="35"/>
  <c r="BR222" i="35" a="1"/>
  <c r="V247" i="35" a="1"/>
  <c r="AE184" i="35" a="1"/>
  <c r="BF157" i="35" a="1"/>
  <c r="M80" i="3"/>
  <c r="AE48" i="3"/>
  <c r="I131" i="3"/>
  <c r="V243" i="35" a="1"/>
  <c r="BK240" i="35" a="1"/>
  <c r="AQ219" i="35"/>
  <c r="P199" i="35" a="1"/>
  <c r="AK266" i="35" a="1"/>
  <c r="BR206" i="35" a="1"/>
  <c r="F204" i="35"/>
  <c r="AH187" i="35" a="1"/>
  <c r="AP243" i="35"/>
  <c r="O260" i="3"/>
  <c r="BF221" i="35" a="1"/>
  <c r="M262" i="35"/>
  <c r="AD147" i="35" a="1"/>
  <c r="K166" i="35"/>
  <c r="M258" i="35"/>
  <c r="AY234" i="35" a="1"/>
  <c r="BF148" i="35" a="1"/>
  <c r="BC244" i="35" a="1"/>
  <c r="AF156" i="35" a="1"/>
  <c r="BG269" i="35" a="1"/>
  <c r="W257" i="35" a="1"/>
  <c r="P189" i="35" a="1"/>
  <c r="BI164" i="35" a="1"/>
  <c r="AW244" i="35" a="1"/>
  <c r="W45" i="3"/>
  <c r="H210" i="35"/>
  <c r="L34" i="40" a="1"/>
  <c r="BG252" i="35" a="1"/>
  <c r="BA193" i="35" a="1"/>
  <c r="AH208" i="3"/>
  <c r="AC128" i="3"/>
  <c r="G176" i="35"/>
  <c r="I209" i="35"/>
  <c r="AC36" i="3"/>
  <c r="AI105" i="3"/>
  <c r="AF63" i="3"/>
  <c r="AJ179" i="35" a="1"/>
  <c r="BF201" i="35" a="1"/>
  <c r="S73" i="35" a="1"/>
  <c r="BT199" i="35" a="1"/>
  <c r="AS177" i="35"/>
  <c r="H51" i="35"/>
  <c r="BO124" i="35" a="1"/>
  <c r="P179" i="35" a="1"/>
  <c r="AP220" i="35"/>
  <c r="BT205" i="35" a="1"/>
  <c r="AJ174" i="35" a="1"/>
  <c r="BQ262" i="35" a="1"/>
  <c r="AE262" i="35" a="1"/>
  <c r="AH250" i="35" a="1"/>
  <c r="AK228" i="35" a="1"/>
  <c r="AG133" i="35" a="1"/>
  <c r="E274" i="35"/>
  <c r="BP224" i="35" a="1"/>
  <c r="R258" i="35" a="1"/>
  <c r="W36" i="3"/>
  <c r="T288" i="3"/>
  <c r="AQ214" i="35"/>
  <c r="AF255" i="35" a="1"/>
  <c r="C230" i="35" a="1"/>
  <c r="H213" i="35"/>
  <c r="BG202" i="35" a="1"/>
  <c r="J261" i="35"/>
  <c r="I222" i="35"/>
  <c r="AK222" i="35" a="1"/>
  <c r="D234" i="35"/>
  <c r="R26" i="35" a="1"/>
  <c r="U267" i="35" a="1"/>
  <c r="BM117" i="35" a="1"/>
  <c r="AO196" i="35"/>
  <c r="C273" i="35" a="1"/>
  <c r="M137" i="35"/>
  <c r="AS191" i="35"/>
  <c r="BC262" i="35" a="1"/>
  <c r="T195" i="35" a="1"/>
  <c r="BS219" i="35" a="1"/>
  <c r="AS262" i="35"/>
  <c r="BG226" i="35" a="1"/>
  <c r="BC169" i="35" a="1"/>
  <c r="AP273" i="35"/>
  <c r="Q137" i="35" a="1"/>
  <c r="M270" i="35"/>
  <c r="V57" i="3"/>
  <c r="AO212" i="35"/>
  <c r="R248" i="35" a="1"/>
  <c r="BI224" i="35" a="1"/>
  <c r="H104" i="3"/>
  <c r="BJ241" i="35" a="1"/>
  <c r="AV263" i="35" a="1"/>
  <c r="D243" i="35"/>
  <c r="AW197" i="35" a="1"/>
  <c r="Y148" i="35" a="1"/>
  <c r="Y173" i="35" a="1"/>
  <c r="G201" i="35"/>
  <c r="Q223" i="35" a="1"/>
  <c r="C235" i="35" a="1"/>
  <c r="Z257" i="35" a="1"/>
  <c r="V213" i="35" a="1"/>
  <c r="BF55" i="35" a="1"/>
  <c r="BQ261" i="35" a="1"/>
  <c r="BR246" i="35" a="1"/>
  <c r="M27" i="3"/>
  <c r="C238" i="35" a="1"/>
  <c r="AN270" i="35"/>
  <c r="BB233" i="35" a="1"/>
  <c r="AD251" i="35" a="1"/>
  <c r="AY210" i="35" a="1"/>
  <c r="AR209" i="35"/>
  <c r="S17" i="3"/>
  <c r="H209" i="35"/>
  <c r="AA211" i="35" a="1"/>
  <c r="BS259" i="35" a="1"/>
  <c r="BF195" i="35" a="1"/>
  <c r="N108" i="3"/>
  <c r="AR268" i="35"/>
  <c r="L92" i="3"/>
  <c r="N236" i="35"/>
  <c r="BS249" i="35" a="1"/>
  <c r="Q214" i="35" a="1"/>
  <c r="J51" i="3"/>
  <c r="AR253" i="35"/>
  <c r="BR209" i="35" a="1"/>
  <c r="R265" i="35" a="1"/>
  <c r="Q130" i="3"/>
  <c r="AI147" i="3"/>
  <c r="BT239" i="35" a="1"/>
  <c r="S25" i="3"/>
  <c r="AI242" i="35" a="1"/>
  <c r="AE185" i="35" a="1"/>
  <c r="G19" i="3"/>
  <c r="BM244" i="35" a="1"/>
  <c r="BR267" i="35" a="1"/>
  <c r="BT164" i="35" a="1"/>
  <c r="C271" i="35" a="1"/>
  <c r="AG161" i="35" a="1"/>
  <c r="W146" i="35" a="1"/>
  <c r="BO274" i="35" a="1"/>
  <c r="K189" i="35"/>
  <c r="BF268" i="35" a="1"/>
  <c r="AI45" i="3"/>
  <c r="AR258" i="35"/>
  <c r="AK272" i="35" a="1"/>
  <c r="AZ150" i="35" a="1"/>
  <c r="Y257" i="35" a="1"/>
  <c r="E104" i="35"/>
  <c r="AG150" i="35" a="1"/>
  <c r="K12" i="3"/>
  <c r="X242" i="35" a="1"/>
  <c r="O58" i="3"/>
  <c r="R126" i="3"/>
  <c r="AW230" i="35" a="1"/>
  <c r="BC236" i="35" a="1"/>
  <c r="AQ267" i="35"/>
  <c r="AY260" i="35" a="1"/>
  <c r="S197" i="35" a="1"/>
  <c r="AV273" i="35" a="1"/>
  <c r="AR247" i="35"/>
  <c r="V226" i="35" a="1"/>
  <c r="AF272" i="35" a="1"/>
  <c r="BQ150" i="35" a="1"/>
  <c r="BO248" i="35" a="1"/>
  <c r="BE208" i="35" a="1"/>
  <c r="K213" i="35"/>
  <c r="U59" i="3"/>
  <c r="AA222" i="35" a="1"/>
  <c r="AJ228" i="35" a="1"/>
  <c r="S248" i="35" a="1"/>
  <c r="BA204" i="35" a="1"/>
  <c r="W197" i="35" a="1"/>
  <c r="AC208" i="35" a="1"/>
  <c r="P17" i="3"/>
  <c r="BU156" i="35" a="1"/>
  <c r="AB213" i="35" a="1"/>
  <c r="L236" i="35"/>
  <c r="BS118" i="35" a="1"/>
  <c r="AR224" i="35"/>
  <c r="AH201" i="3"/>
  <c r="BO260" i="35" a="1"/>
  <c r="H179" i="35"/>
  <c r="V8" i="3"/>
  <c r="AF42" i="3"/>
  <c r="T220" i="35" a="1"/>
  <c r="AF9" i="26" a="1"/>
  <c r="AB158" i="3"/>
  <c r="BL224" i="35" a="1"/>
  <c r="X155" i="35" a="1"/>
  <c r="K11" i="3"/>
  <c r="BU190" i="35" a="1"/>
  <c r="E242" i="35"/>
  <c r="N129" i="3"/>
  <c r="AP237" i="35"/>
  <c r="AR184" i="35"/>
  <c r="AD262" i="35" a="1"/>
  <c r="BT237" i="35" a="1"/>
  <c r="AX227" i="35" a="1"/>
  <c r="AR135" i="35"/>
  <c r="AZ237" i="35" a="1"/>
  <c r="AP208" i="35"/>
  <c r="BH127" i="35" a="1"/>
  <c r="AC188" i="35" a="1"/>
  <c r="I39" i="3"/>
  <c r="BC160" i="35" a="1"/>
  <c r="D259" i="35"/>
  <c r="Y262" i="35" a="1"/>
  <c r="BL239" i="35" a="1"/>
  <c r="R134" i="35" a="1"/>
  <c r="BL250" i="35" a="1"/>
  <c r="D250" i="35"/>
  <c r="AZ250" i="35" a="1"/>
  <c r="BM239" i="35" a="1"/>
  <c r="M154" i="35"/>
  <c r="BU247" i="35" a="1"/>
  <c r="Z158" i="3"/>
  <c r="AP242" i="35"/>
  <c r="Q221" i="35" a="1"/>
  <c r="BD240" i="35" a="1"/>
  <c r="BG201" i="35" a="1"/>
  <c r="BD232" i="35" a="1"/>
  <c r="J65" i="3"/>
  <c r="BO250" i="35" a="1"/>
  <c r="AH267" i="35" a="1"/>
  <c r="AE87" i="3"/>
  <c r="X217" i="3"/>
  <c r="J266" i="3"/>
  <c r="AD152" i="3"/>
  <c r="BI251" i="35" a="1"/>
  <c r="BC273" i="35" a="1"/>
  <c r="AZ209" i="35" a="1"/>
  <c r="AH236" i="35" a="1"/>
  <c r="AR178" i="35"/>
  <c r="AR261" i="35"/>
  <c r="N76" i="3"/>
  <c r="T223" i="35" a="1"/>
  <c r="AD177" i="35" a="1"/>
  <c r="AR257" i="35"/>
  <c r="BI262" i="35" a="1"/>
  <c r="AI107" i="3"/>
  <c r="N250" i="35"/>
  <c r="W250" i="35" a="1"/>
  <c r="L262" i="35"/>
  <c r="C261" i="35" a="1"/>
  <c r="W99" i="3"/>
  <c r="T263" i="35" a="1"/>
  <c r="K29" i="3"/>
  <c r="AA7" i="3"/>
  <c r="X274" i="35" a="1"/>
  <c r="BA225" i="35" a="1"/>
  <c r="U135" i="35" a="1"/>
  <c r="BF233" i="35" a="1"/>
  <c r="AY225" i="35" a="1"/>
  <c r="AB61" i="3"/>
  <c r="AG269" i="35" a="1"/>
  <c r="I13" i="3"/>
  <c r="X271" i="35" a="1"/>
  <c r="T191" i="35" a="1"/>
  <c r="AM271" i="35"/>
  <c r="AF129" i="35" a="1"/>
  <c r="BI184" i="35" a="1"/>
  <c r="BB271" i="35" a="1"/>
  <c r="AP260" i="35"/>
  <c r="M259" i="3"/>
  <c r="AL9" i="26" a="1"/>
  <c r="BU193" i="35" a="1"/>
  <c r="BS232" i="35" a="1"/>
  <c r="BO184" i="35" a="1"/>
  <c r="AX122" i="35" a="1"/>
  <c r="AG144" i="35" a="1"/>
  <c r="AD84" i="3"/>
  <c r="AB266" i="35" a="1"/>
  <c r="T215" i="35" a="1"/>
  <c r="BH266" i="35" a="1"/>
  <c r="AV207" i="35" a="1"/>
  <c r="AQ164" i="35"/>
  <c r="L233" i="35"/>
  <c r="W35" i="3"/>
  <c r="AB14" i="3"/>
  <c r="AU234" i="35" a="1"/>
  <c r="G271" i="35"/>
  <c r="Q23" i="3"/>
  <c r="Z131" i="3"/>
  <c r="I249" i="35"/>
  <c r="H274" i="35"/>
  <c r="AW189" i="35" a="1"/>
  <c r="AC12" i="3"/>
  <c r="AI220" i="3"/>
  <c r="F170" i="35"/>
  <c r="N232" i="35"/>
  <c r="BE175" i="35" a="1"/>
  <c r="BP231" i="35" a="1"/>
  <c r="W10" i="3"/>
  <c r="AW222" i="35" a="1"/>
  <c r="X245" i="35" a="1"/>
  <c r="F122" i="35"/>
  <c r="BD197" i="35" a="1"/>
  <c r="AB252" i="35" a="1"/>
  <c r="T244" i="35" a="1"/>
  <c r="BT23" i="35" a="1"/>
  <c r="AD133" i="35" a="1"/>
  <c r="AA57" i="3"/>
  <c r="BQ271" i="35" a="1"/>
  <c r="BN195" i="35" a="1"/>
  <c r="I254" i="35"/>
  <c r="BA232" i="35" a="1"/>
  <c r="AO259" i="35"/>
  <c r="O116" i="3"/>
  <c r="C217" i="35" a="1"/>
  <c r="T222" i="35" a="1"/>
  <c r="BD224" i="35" a="1"/>
  <c r="AA259" i="35" a="1"/>
  <c r="AQ249" i="35"/>
  <c r="BH240" i="35" a="1"/>
  <c r="V144" i="35" a="1"/>
  <c r="AE263" i="35" a="1"/>
  <c r="AV192" i="35" a="1"/>
  <c r="AV155" i="35" a="1"/>
  <c r="BN268" i="35" a="1"/>
  <c r="D273" i="35"/>
  <c r="AB162" i="35" a="1"/>
  <c r="K147" i="35"/>
  <c r="AR188" i="35"/>
  <c r="BU206" i="35" a="1"/>
  <c r="AD160" i="35" a="1"/>
  <c r="W179" i="35" a="1"/>
  <c r="BE135" i="35" a="1"/>
  <c r="AO162" i="35"/>
  <c r="AC149" i="35" a="1"/>
  <c r="BH192" i="35" a="1"/>
  <c r="K117" i="35"/>
  <c r="BG189" i="35" a="1"/>
  <c r="X255" i="35" a="1"/>
  <c r="BS126" i="35" a="1"/>
  <c r="BF207" i="35" a="1"/>
  <c r="AA252" i="35" a="1"/>
  <c r="I261" i="35"/>
  <c r="U8" i="3"/>
  <c r="AG229" i="35" a="1"/>
  <c r="K250" i="35"/>
  <c r="M206" i="35"/>
  <c r="BH243" i="35" a="1"/>
  <c r="BR180" i="35" a="1"/>
  <c r="BP261" i="35" a="1"/>
  <c r="R202" i="35" a="1"/>
  <c r="BS230" i="35" a="1"/>
  <c r="AX145" i="35" a="1"/>
  <c r="AV258" i="35" a="1"/>
  <c r="C166" i="35" a="1"/>
  <c r="BM256" i="35" a="1"/>
  <c r="BT121" i="35" a="1"/>
  <c r="BM151" i="35" a="1"/>
  <c r="P119" i="35" a="1"/>
  <c r="H257" i="35"/>
  <c r="I216" i="35"/>
  <c r="W188" i="35" a="1"/>
  <c r="I67" i="3"/>
  <c r="AC240" i="35" a="1"/>
  <c r="AU203" i="35" a="1"/>
  <c r="K107" i="3"/>
  <c r="N117" i="35"/>
  <c r="X232" i="35" a="1"/>
  <c r="P35" i="3"/>
  <c r="Z179" i="35" a="1"/>
  <c r="AO100" i="35"/>
  <c r="AM212" i="35"/>
  <c r="AI9" i="26" a="1"/>
  <c r="K235" i="35"/>
  <c r="BU171" i="35" a="1"/>
  <c r="BT273" i="35" a="1"/>
  <c r="BO173" i="35" a="1"/>
  <c r="BO156" i="35" a="1"/>
  <c r="Y103" i="3"/>
  <c r="O42" i="3"/>
  <c r="AS24" i="35"/>
  <c r="AI20" i="3"/>
  <c r="AZ128" i="35" a="1"/>
  <c r="AI268" i="35" a="1"/>
  <c r="AG94" i="3"/>
  <c r="AB72" i="3"/>
  <c r="BG272" i="35" a="1"/>
  <c r="BF247" i="35" a="1"/>
  <c r="V139" i="3"/>
  <c r="D24" i="35"/>
  <c r="Q226" i="35" a="1"/>
  <c r="AB74" i="3"/>
  <c r="AO235" i="35"/>
  <c r="G232" i="35"/>
  <c r="BN271" i="35" a="1"/>
  <c r="AN224" i="35"/>
  <c r="AN200" i="35"/>
  <c r="Y28" i="35" a="1"/>
  <c r="BK248" i="35" a="1"/>
  <c r="AY124" i="35" a="1"/>
  <c r="AM265" i="35"/>
  <c r="BJ202" i="35" a="1"/>
  <c r="AF12" i="3"/>
  <c r="BI232" i="35" a="1"/>
  <c r="K123" i="35"/>
  <c r="AJ267" i="35" a="1"/>
  <c r="R74" i="3"/>
  <c r="U256" i="35" a="1"/>
  <c r="AZ225" i="35" a="1"/>
  <c r="AX226" i="35" a="1"/>
  <c r="I176" i="35"/>
  <c r="H273" i="35"/>
  <c r="BN274" i="35" a="1"/>
  <c r="V9" i="26" a="1"/>
  <c r="AK262" i="35" a="1"/>
  <c r="AC252" i="35" a="1"/>
  <c r="U184" i="35" a="1"/>
  <c r="AD257" i="35" a="1"/>
  <c r="BQ117" i="35" a="1"/>
  <c r="BU154" i="35" a="1"/>
  <c r="AS224" i="35"/>
  <c r="AJ212" i="35" a="1"/>
  <c r="D223" i="35"/>
  <c r="X184" i="3"/>
  <c r="G197" i="35"/>
  <c r="T231" i="35" a="1"/>
  <c r="I59" i="35"/>
  <c r="AJ201" i="35" a="1"/>
  <c r="U223" i="35" a="1"/>
  <c r="N239" i="35"/>
  <c r="AH213" i="35" a="1"/>
  <c r="BR257" i="35" a="1"/>
  <c r="AZ274" i="35" a="1"/>
  <c r="AP214" i="35"/>
  <c r="X260" i="35" a="1"/>
  <c r="AJ246" i="35" a="1"/>
  <c r="AF113" i="35" a="1"/>
  <c r="BB265" i="35" a="1"/>
  <c r="BR247" i="35" a="1"/>
  <c r="AB159" i="3"/>
  <c r="U202" i="35" a="1"/>
  <c r="Z125" i="35" a="1"/>
  <c r="O8" i="3"/>
  <c r="AB62" i="3"/>
  <c r="AM216" i="35"/>
  <c r="AG253" i="35" a="1"/>
  <c r="V127" i="35" a="1"/>
  <c r="BS260" i="35" a="1"/>
  <c r="M246" i="35"/>
  <c r="AX229" i="35" a="1"/>
  <c r="AU259" i="35" a="1"/>
  <c r="C204" i="35" a="1"/>
  <c r="BL151" i="35" a="1"/>
  <c r="BK153" i="35" a="1"/>
  <c r="AH252" i="35" a="1"/>
  <c r="BK259" i="35" a="1"/>
  <c r="AE36" i="35" a="1"/>
  <c r="BL247" i="35" a="1"/>
  <c r="BO196" i="35" a="1"/>
  <c r="BN148" i="35" a="1"/>
  <c r="Y102" i="35" a="1"/>
  <c r="AR202" i="35"/>
  <c r="R240" i="35" a="1"/>
  <c r="BK219" i="35" a="1"/>
  <c r="W255" i="35" a="1"/>
  <c r="BR207" i="35" a="1"/>
  <c r="S252" i="35" a="1"/>
  <c r="Y261" i="35" a="1"/>
  <c r="AF15" i="3"/>
  <c r="BK196" i="35" a="1"/>
  <c r="AX242" i="35" a="1"/>
  <c r="W213" i="35" a="1"/>
  <c r="AD92" i="3"/>
  <c r="M256" i="3"/>
  <c r="BR243" i="35" a="1"/>
  <c r="AW223" i="35" a="1"/>
  <c r="X19" i="3"/>
  <c r="AQ220" i="35"/>
  <c r="AY160" i="35" a="1"/>
  <c r="V115" i="3"/>
  <c r="N73" i="35"/>
  <c r="AX178" i="35" a="1"/>
  <c r="E140" i="35"/>
  <c r="BO200" i="35" a="1"/>
  <c r="AB271" i="35" a="1"/>
  <c r="AH272" i="35" a="1"/>
  <c r="AX245" i="35" a="1"/>
  <c r="I203" i="35"/>
  <c r="AV262" i="35" a="1"/>
  <c r="BD226" i="35" a="1"/>
  <c r="L182" i="35"/>
  <c r="BI172" i="35" a="1"/>
  <c r="W263" i="35" a="1"/>
  <c r="Y240" i="35" a="1"/>
  <c r="AA238" i="35" a="1"/>
  <c r="AD253" i="35" a="1"/>
  <c r="U222" i="35" a="1"/>
  <c r="N235" i="35"/>
  <c r="BU99" i="35" a="1"/>
  <c r="P31" i="3"/>
  <c r="AN140" i="35"/>
  <c r="BD183" i="35" a="1"/>
  <c r="S224" i="35" a="1"/>
  <c r="K269" i="35"/>
  <c r="AO264" i="35"/>
  <c r="Z61" i="35" a="1"/>
  <c r="F246" i="35"/>
  <c r="BE109" i="35" a="1"/>
  <c r="AA106" i="35" a="1"/>
  <c r="AV270" i="35" a="1"/>
  <c r="M174" i="35"/>
  <c r="BF206" i="35" a="1"/>
  <c r="AP265" i="35"/>
  <c r="AS125" i="35"/>
  <c r="AO52" i="35"/>
  <c r="AW210" i="35" a="1"/>
  <c r="AZ201" i="35" a="1"/>
  <c r="BK99" i="35" a="1"/>
  <c r="BK241" i="35" a="1"/>
  <c r="AW110" i="35" a="1"/>
  <c r="BD163" i="35" a="1"/>
  <c r="Z270" i="35" a="1"/>
  <c r="N14" i="3"/>
  <c r="H135" i="35"/>
  <c r="AF252" i="35" a="1"/>
  <c r="BU157" i="35" a="1"/>
  <c r="BC130" i="35" a="1"/>
  <c r="BK251" i="35" a="1"/>
  <c r="BS113" i="35" a="1"/>
  <c r="E205" i="35"/>
  <c r="K266" i="35"/>
  <c r="BG243" i="35" a="1"/>
  <c r="AF54" i="35" a="1"/>
  <c r="T254" i="35" a="1"/>
  <c r="J33" i="3"/>
  <c r="V203" i="35" a="1"/>
  <c r="BA177" i="35" a="1"/>
  <c r="BJ247" i="35" a="1"/>
  <c r="AC228" i="35" a="1"/>
  <c r="AH185" i="35" a="1"/>
  <c r="AD146" i="35" a="1"/>
  <c r="BI54" i="35" a="1"/>
  <c r="BF38" i="35" a="1"/>
  <c r="E256" i="35"/>
  <c r="AB224" i="35" a="1"/>
  <c r="BD253" i="35" a="1"/>
  <c r="AW152" i="35" a="1"/>
  <c r="S188" i="35" a="1"/>
  <c r="BT137" i="35" a="1"/>
  <c r="AO237" i="35"/>
  <c r="BS214" i="35" a="1"/>
  <c r="AK264" i="35" a="1"/>
  <c r="AQ248" i="35"/>
  <c r="BU268" i="35" a="1"/>
  <c r="G233" i="35"/>
  <c r="G230" i="35"/>
  <c r="P263" i="35" a="1"/>
  <c r="AY258" i="35" a="1"/>
  <c r="BH263" i="35" a="1"/>
  <c r="BT228" i="35" a="1"/>
  <c r="S250" i="35" a="1"/>
  <c r="R142" i="3"/>
  <c r="BM232" i="35" a="1"/>
  <c r="BI223" i="35" a="1"/>
  <c r="E254" i="35"/>
  <c r="AJ223" i="35" a="1"/>
  <c r="F151" i="35"/>
  <c r="AM252" i="35"/>
  <c r="Z250" i="35" a="1"/>
  <c r="N90" i="3"/>
  <c r="AX247" i="35" a="1"/>
  <c r="AC264" i="35" a="1"/>
  <c r="BD187" i="35" a="1"/>
  <c r="AK158" i="35" a="1"/>
  <c r="AY250" i="35" a="1"/>
  <c r="AU258" i="35" a="1"/>
  <c r="Q249" i="35" a="1"/>
  <c r="BN231" i="35" a="1"/>
  <c r="BN233" i="35" a="1"/>
  <c r="AA170" i="35" a="1"/>
  <c r="BR164" i="35" a="1"/>
  <c r="BB117" i="35" a="1"/>
  <c r="AM256" i="35"/>
  <c r="AX273" i="35" a="1"/>
  <c r="BK216" i="35" a="1"/>
  <c r="AU266" i="35" a="1"/>
  <c r="V240" i="35" a="1"/>
  <c r="BM192" i="35" a="1"/>
  <c r="BA245" i="35" a="1"/>
  <c r="BL125" i="35" a="1"/>
  <c r="T264" i="35" a="1"/>
  <c r="BP272" i="35" a="1"/>
  <c r="R201" i="35" a="1"/>
  <c r="G250" i="35"/>
  <c r="AW196" i="35" a="1"/>
  <c r="O56" i="3"/>
  <c r="U214" i="35" a="1"/>
  <c r="AH117" i="35" a="1"/>
  <c r="BU235" i="35" a="1"/>
  <c r="AH183" i="3"/>
  <c r="Y234" i="3"/>
  <c r="AI191" i="3"/>
  <c r="R215" i="35" a="1"/>
  <c r="AZ151" i="35" a="1"/>
  <c r="BJ260" i="35" a="1"/>
  <c r="Q167" i="3"/>
  <c r="AA240" i="35" a="1"/>
  <c r="AI7" i="3"/>
  <c r="AD129" i="3"/>
  <c r="AZ77" i="35" a="1"/>
  <c r="BF182" i="35" a="1"/>
  <c r="AR124" i="35"/>
  <c r="AM237" i="35"/>
  <c r="BL229" i="35" a="1"/>
  <c r="J120" i="3"/>
  <c r="BE169" i="35" a="1"/>
  <c r="BS246" i="35" a="1"/>
  <c r="Z238" i="35" a="1"/>
  <c r="AU142" i="35" a="1"/>
  <c r="I184" i="35"/>
  <c r="AZ176" i="35" a="1"/>
  <c r="V172" i="35" a="1"/>
  <c r="BK210" i="35" a="1"/>
  <c r="AR132" i="35"/>
  <c r="BP216" i="35" a="1"/>
  <c r="BK203" i="35" a="1"/>
  <c r="AS232" i="35"/>
  <c r="D133" i="35"/>
  <c r="X154" i="35" a="1"/>
  <c r="BL198" i="35" a="1"/>
  <c r="G236" i="35"/>
  <c r="J274" i="35"/>
  <c r="AB55" i="3"/>
  <c r="AG63" i="3"/>
  <c r="Z28" i="3"/>
  <c r="T11" i="3"/>
  <c r="AC29" i="3"/>
  <c r="AV197" i="35" a="1"/>
  <c r="M176" i="35"/>
  <c r="AE35" i="3"/>
  <c r="M216" i="3"/>
  <c r="AE179" i="35" a="1"/>
  <c r="AH31" i="3"/>
  <c r="M234" i="35"/>
  <c r="AV234" i="35" a="1"/>
  <c r="AU200" i="35" a="1"/>
  <c r="BD239" i="35" a="1"/>
  <c r="AN253" i="35"/>
  <c r="W218" i="35" a="1"/>
  <c r="AU89" i="35" a="1"/>
  <c r="G244" i="35"/>
  <c r="BO244" i="35" a="1"/>
  <c r="K184" i="35"/>
  <c r="BI198" i="35" a="1"/>
  <c r="U9" i="3"/>
  <c r="AI48" i="3"/>
  <c r="AU127" i="35" a="1"/>
  <c r="BE219" i="35" a="1"/>
  <c r="D239" i="35"/>
  <c r="AP244" i="35"/>
  <c r="AX217" i="35" a="1"/>
  <c r="Q14" i="3"/>
  <c r="BN225" i="35" a="1"/>
  <c r="AE157" i="3"/>
  <c r="V218" i="3"/>
  <c r="AU247" i="35" a="1"/>
  <c r="N253" i="35"/>
  <c r="BO227" i="35" a="1"/>
  <c r="BT247" i="35" a="1"/>
  <c r="AO243" i="35"/>
  <c r="R233" i="3"/>
  <c r="F228" i="35"/>
  <c r="BP153" i="35" a="1"/>
  <c r="BQ179" i="35" a="1"/>
  <c r="BP249" i="35" a="1"/>
  <c r="BQ226" i="35" a="1"/>
  <c r="Z207" i="35" a="1"/>
  <c r="AS126" i="35"/>
  <c r="W230" i="35" a="1"/>
  <c r="AR263" i="35"/>
  <c r="I256" i="35"/>
  <c r="P29" i="3"/>
  <c r="R207" i="35" a="1"/>
  <c r="AO272" i="35"/>
  <c r="AD16" i="3"/>
  <c r="C141" i="35" a="1"/>
  <c r="BC229" i="35" a="1"/>
  <c r="K174" i="35"/>
  <c r="AN137" i="35"/>
  <c r="AA120" i="35" a="1"/>
  <c r="AK234" i="35" a="1"/>
  <c r="BC89" i="35" a="1"/>
  <c r="H27" i="3"/>
  <c r="L27" i="3"/>
  <c r="V151" i="35" a="1"/>
  <c r="AN191" i="35"/>
  <c r="S245" i="35" a="1"/>
  <c r="AZ253" i="35" a="1"/>
  <c r="BN243" i="35" a="1"/>
  <c r="V65" i="3"/>
  <c r="I274" i="35"/>
  <c r="AF31" i="3"/>
  <c r="BC123" i="35" a="1"/>
  <c r="H14" i="40" a="1"/>
  <c r="X153" i="35" a="1"/>
  <c r="AC164" i="35" a="1"/>
  <c r="AA213" i="35" a="1"/>
  <c r="AD242" i="35" a="1"/>
  <c r="M197" i="35"/>
  <c r="W271" i="35" a="1"/>
  <c r="BT196" i="35" a="1"/>
  <c r="BP250" i="35" a="1"/>
  <c r="BS271" i="35" a="1"/>
  <c r="AZ223" i="35" a="1"/>
  <c r="AK239" i="35" a="1"/>
  <c r="AM74" i="35"/>
  <c r="BL183" i="35" a="1"/>
  <c r="AP215" i="35"/>
  <c r="AA193" i="35" a="1"/>
  <c r="BS269" i="35" a="1"/>
  <c r="AB251" i="35" a="1"/>
  <c r="AN236" i="35"/>
  <c r="X252" i="35" a="1"/>
  <c r="AD31" i="3"/>
  <c r="AB31" i="3"/>
  <c r="M42" i="3"/>
  <c r="C179" i="35" a="1"/>
  <c r="D261" i="35"/>
  <c r="AZ159" i="35" a="1"/>
  <c r="L238" i="35"/>
  <c r="BF263" i="35" a="1"/>
  <c r="BA207" i="35" a="1"/>
  <c r="BU253" i="35" a="1"/>
  <c r="AK164" i="35" a="1"/>
  <c r="BM237" i="35" a="1"/>
  <c r="BA246" i="35" a="1"/>
  <c r="BB199" i="35" a="1"/>
  <c r="J55" i="3"/>
  <c r="BN127" i="35" a="1"/>
  <c r="BQ176" i="35" a="1"/>
  <c r="AD273" i="35" a="1"/>
  <c r="N231" i="35"/>
  <c r="AK114" i="35" a="1"/>
  <c r="M134" i="35"/>
  <c r="BP214" i="35" a="1"/>
  <c r="AB66" i="3"/>
  <c r="AB170" i="35" a="1"/>
  <c r="K221" i="35"/>
  <c r="BR260" i="35" a="1"/>
  <c r="AR187" i="35"/>
  <c r="AH124" i="3"/>
  <c r="Y75" i="35" a="1"/>
  <c r="BB255" i="35" a="1"/>
  <c r="AZ166" i="35" a="1"/>
  <c r="M96" i="3"/>
  <c r="N163" i="35"/>
  <c r="W200" i="35" a="1"/>
  <c r="BJ228" i="35" a="1"/>
  <c r="Y88" i="3"/>
  <c r="AV226" i="35" a="1"/>
  <c r="BN212" i="35" a="1"/>
  <c r="BS199" i="35" a="1"/>
  <c r="BE265" i="35" a="1"/>
  <c r="AP188" i="35"/>
  <c r="K185" i="35"/>
  <c r="BJ84" i="35" a="1"/>
  <c r="AR49" i="35"/>
  <c r="BM269" i="35" a="1"/>
  <c r="BA215" i="35" a="1"/>
  <c r="AB97" i="35" a="1"/>
  <c r="BG140" i="35" a="1"/>
  <c r="T15" i="3"/>
  <c r="AF10" i="3"/>
  <c r="AD220" i="35" a="1"/>
  <c r="BP147" i="35" a="1"/>
  <c r="AP149" i="35"/>
  <c r="BG233" i="35" a="1"/>
  <c r="AN168" i="35"/>
  <c r="L273" i="35"/>
  <c r="Z96" i="3"/>
  <c r="J59" i="3"/>
  <c r="AP9" i="26" a="1"/>
  <c r="O30" i="3"/>
  <c r="BS235" i="35" a="1"/>
  <c r="AZ210" i="35" a="1"/>
  <c r="BQ216" i="35" a="1"/>
  <c r="BF146" i="35" a="1"/>
  <c r="BE272" i="35" a="1"/>
  <c r="AE105" i="3"/>
  <c r="BO259" i="35" a="1"/>
  <c r="AX212" i="35" a="1"/>
  <c r="K247" i="35"/>
  <c r="BO145" i="35" a="1"/>
  <c r="J233" i="35"/>
  <c r="H155" i="35"/>
  <c r="AJ170" i="35" a="1"/>
  <c r="V212" i="35" a="1"/>
  <c r="K265" i="35"/>
  <c r="BJ130" i="35" a="1"/>
  <c r="AS258" i="35"/>
  <c r="AJ83" i="35" a="1"/>
  <c r="AQ154" i="35"/>
  <c r="N218" i="35"/>
  <c r="BI204" i="35" a="1"/>
  <c r="H192" i="35"/>
  <c r="AC267" i="35" a="1"/>
  <c r="AK187" i="35" a="1"/>
  <c r="Q239" i="35" a="1"/>
  <c r="AF254" i="35" a="1"/>
  <c r="V15" i="3"/>
  <c r="AU273" i="35" a="1"/>
  <c r="K223" i="35"/>
  <c r="BA186" i="35" a="1"/>
  <c r="X264" i="35" a="1"/>
  <c r="H35" i="3"/>
  <c r="BI259" i="35" a="1"/>
  <c r="C244" i="35" a="1"/>
  <c r="BJ230" i="35" a="1"/>
  <c r="AW147" i="35" a="1"/>
  <c r="V283" i="3"/>
  <c r="BT220" i="35" a="1"/>
  <c r="AF167" i="3"/>
  <c r="E252" i="35"/>
  <c r="Z245" i="35" a="1"/>
  <c r="I11" i="3"/>
  <c r="G252" i="35"/>
  <c r="AE153" i="35" a="1"/>
  <c r="AW266" i="35" a="1"/>
  <c r="F273" i="35"/>
  <c r="AJ143" i="35" a="1"/>
  <c r="K43" i="3"/>
  <c r="AK161" i="35" a="1"/>
  <c r="X93" i="3"/>
  <c r="AU204" i="35" a="1"/>
  <c r="BO59" i="35" a="1"/>
  <c r="AJ135" i="35" a="1"/>
  <c r="AO245" i="35"/>
  <c r="S166" i="35" a="1"/>
  <c r="T36" i="3"/>
  <c r="AR114" i="35"/>
  <c r="BN259" i="35" a="1"/>
  <c r="AH178" i="35" a="1"/>
  <c r="BI216" i="35" a="1"/>
  <c r="F211" i="35"/>
  <c r="BA187" i="35" a="1"/>
  <c r="AK270" i="35" a="1"/>
  <c r="BM211" i="35" a="1"/>
  <c r="BE247" i="35" a="1"/>
  <c r="AM213" i="35"/>
  <c r="G195" i="3"/>
  <c r="F205" i="35"/>
  <c r="BK271" i="35" a="1"/>
  <c r="AX257" i="35" a="1"/>
  <c r="N259" i="35"/>
  <c r="AZ206" i="35" a="1"/>
  <c r="X209" i="35" a="1"/>
  <c r="AO234" i="35"/>
  <c r="AC17" i="3"/>
  <c r="I75" i="3"/>
  <c r="BT184" i="35" a="1"/>
  <c r="BN188" i="35" a="1"/>
  <c r="BF232" i="35" a="1"/>
  <c r="V210" i="35" a="1"/>
  <c r="BO142" i="35" a="1"/>
  <c r="BT208" i="35" a="1"/>
  <c r="AO247" i="35"/>
  <c r="Q233" i="35" a="1"/>
  <c r="S192" i="35" a="1"/>
  <c r="E257" i="35"/>
  <c r="AF181" i="35" a="1"/>
  <c r="AX244" i="35" a="1"/>
  <c r="BB262" i="35" a="1"/>
  <c r="AH15" i="3"/>
  <c r="Y216" i="35" a="1"/>
  <c r="AA184" i="35" a="1"/>
  <c r="AE200" i="35" a="1"/>
  <c r="BN210" i="35" a="1"/>
  <c r="BC241" i="35" a="1"/>
  <c r="BA234" i="35" a="1"/>
  <c r="W242" i="35" a="1"/>
  <c r="V264" i="35" a="1"/>
  <c r="X109" i="3"/>
  <c r="M65" i="3"/>
  <c r="R245" i="35" a="1"/>
  <c r="BE228" i="35" a="1"/>
  <c r="AB249" i="35" a="1"/>
  <c r="Y33" i="3"/>
  <c r="AB262" i="35" a="1"/>
  <c r="BC258" i="35" a="1"/>
  <c r="BL270" i="35" a="1"/>
  <c r="AX150" i="35" a="1"/>
  <c r="X10" i="3"/>
  <c r="Y210" i="35" a="1"/>
  <c r="AH208" i="35" a="1"/>
  <c r="R123" i="35" a="1"/>
  <c r="J187" i="35"/>
  <c r="BG251" i="35" a="1"/>
  <c r="H215" i="35"/>
  <c r="Y157" i="35" a="1"/>
  <c r="AB168" i="35" a="1"/>
  <c r="Y234" i="35" a="1"/>
  <c r="L237" i="35"/>
  <c r="V245" i="35" a="1"/>
  <c r="U139" i="35" a="1"/>
  <c r="AG235" i="35" a="1"/>
  <c r="AB89" i="3"/>
  <c r="Z214" i="35" a="1"/>
  <c r="F234" i="35"/>
  <c r="AH244" i="35" a="1"/>
  <c r="P154" i="35" a="1"/>
  <c r="BO204" i="35" a="1"/>
  <c r="P161" i="3"/>
  <c r="T35" i="3"/>
  <c r="P240" i="35" a="1"/>
  <c r="AH79" i="3"/>
  <c r="BN200" i="35" a="1"/>
  <c r="AO256" i="35"/>
  <c r="AM185" i="35"/>
  <c r="AF248" i="35" a="1"/>
  <c r="K192" i="35"/>
  <c r="BL155" i="35" a="1"/>
  <c r="AQ245" i="35"/>
  <c r="G148" i="35"/>
  <c r="T208" i="35" a="1"/>
  <c r="AP207" i="35"/>
  <c r="AG27" i="3"/>
  <c r="BP260" i="35" a="1"/>
  <c r="BU226" i="35" a="1"/>
  <c r="AQ200" i="35"/>
  <c r="AS254" i="35"/>
  <c r="AP240" i="35"/>
  <c r="D176" i="35"/>
  <c r="BE226" i="35" a="1"/>
  <c r="Y20" i="3"/>
  <c r="AO266" i="35"/>
  <c r="I151" i="35"/>
  <c r="BN170" i="35" a="1"/>
  <c r="BC162" i="35" a="1"/>
  <c r="C269" i="35" a="1"/>
  <c r="BB220" i="35" a="1"/>
  <c r="AI263" i="35" a="1"/>
  <c r="AB232" i="35" a="1"/>
  <c r="BL213" i="35" a="1"/>
  <c r="BU271" i="35" a="1"/>
  <c r="AR232" i="35"/>
  <c r="AW171" i="35" a="1"/>
  <c r="N223" i="35"/>
  <c r="AH203" i="35" a="1"/>
  <c r="X147" i="35" a="1"/>
  <c r="BE242" i="35" a="1"/>
  <c r="BM97" i="35" a="1"/>
  <c r="AV217" i="35" a="1"/>
  <c r="AB230" i="35" a="1"/>
  <c r="BG268" i="35" a="1"/>
  <c r="T246" i="35" a="1"/>
  <c r="BS211" i="35" a="1"/>
  <c r="BM272" i="35" a="1"/>
  <c r="AW215" i="35" a="1"/>
  <c r="S258" i="35" a="1"/>
  <c r="L8" i="40" a="1"/>
  <c r="S261" i="35" a="1"/>
  <c r="BH238" i="35" a="1"/>
  <c r="AS110" i="35"/>
  <c r="N248" i="35"/>
  <c r="F173" i="35"/>
  <c r="X192" i="35" a="1"/>
  <c r="AN184" i="35"/>
  <c r="AP222" i="35"/>
  <c r="K209" i="35"/>
  <c r="H264" i="35"/>
  <c r="Q139" i="35" a="1"/>
  <c r="AY237" i="35" a="1"/>
  <c r="Z193" i="35" a="1"/>
  <c r="AR115" i="35"/>
  <c r="AF26" i="3"/>
  <c r="L18" i="40" a="1"/>
  <c r="AI255" i="35" a="1"/>
  <c r="AR213" i="35"/>
  <c r="S190" i="35" a="1"/>
  <c r="U119" i="3"/>
  <c r="AD218" i="35" a="1"/>
  <c r="AO218" i="35"/>
  <c r="R122" i="3"/>
  <c r="AS9" i="26" a="1"/>
  <c r="BE264" i="35" a="1"/>
  <c r="Q200" i="35" a="1"/>
  <c r="AG28" i="3"/>
  <c r="Y29" i="3"/>
  <c r="AG225" i="3"/>
  <c r="AO202" i="35"/>
  <c r="AY245" i="35" a="1"/>
  <c r="AU262" i="35" a="1"/>
  <c r="BT147" i="35" a="1"/>
  <c r="AD230" i="35" a="1"/>
  <c r="AV165" i="35" a="1"/>
  <c r="BJ235" i="35" a="1"/>
  <c r="D203" i="35"/>
  <c r="L212" i="35"/>
  <c r="L11" i="40" a="1"/>
  <c r="AZ145" i="35" a="1"/>
  <c r="BN266" i="35" a="1"/>
  <c r="AD243" i="35" a="1"/>
  <c r="AM223" i="35"/>
  <c r="AP253" i="35"/>
  <c r="BJ222" i="35" a="1"/>
  <c r="P233" i="35" a="1"/>
  <c r="R270" i="35" a="1"/>
  <c r="L20" i="40" a="1"/>
  <c r="BQ227" i="35" a="1"/>
  <c r="P56" i="3"/>
  <c r="X265" i="35" a="1"/>
  <c r="C232" i="35" a="1"/>
  <c r="AA119" i="3"/>
  <c r="H228" i="35"/>
  <c r="I245" i="35"/>
  <c r="AD241" i="35" a="1"/>
  <c r="AI33" i="3"/>
  <c r="H19" i="40" a="1"/>
  <c r="AD122" i="35" a="1"/>
  <c r="BR261" i="35" a="1"/>
  <c r="K284" i="3"/>
  <c r="U265" i="35" a="1"/>
  <c r="C266" i="35" a="1"/>
  <c r="Y184" i="35" a="1"/>
  <c r="AZ231" i="35" a="1"/>
  <c r="BK131" i="35" a="1"/>
  <c r="AO210" i="35"/>
  <c r="R225" i="35" a="1"/>
  <c r="AF197" i="35" a="1"/>
  <c r="BH256" i="35" a="1"/>
  <c r="BQ235" i="35" a="1"/>
  <c r="AJ247" i="35" a="1"/>
  <c r="BG196" i="35" a="1"/>
  <c r="AJ125" i="35" a="1"/>
  <c r="AF20" i="3"/>
  <c r="AX208" i="35" a="1"/>
  <c r="AO169" i="35"/>
  <c r="AC230" i="35" a="1"/>
  <c r="K47" i="3"/>
  <c r="BR273" i="35" a="1"/>
  <c r="AC222" i="35" a="1"/>
  <c r="V204" i="35" a="1"/>
  <c r="BK252" i="35" a="1"/>
  <c r="BK220" i="35" a="1"/>
  <c r="Y194" i="35" a="1"/>
  <c r="U180" i="3"/>
  <c r="V78" i="3"/>
  <c r="K55" i="3"/>
  <c r="AB207" i="3"/>
  <c r="AA138" i="3"/>
  <c r="S228" i="35" a="1"/>
  <c r="BE249" i="35" a="1"/>
  <c r="S267" i="35" a="1"/>
  <c r="BQ257" i="35" a="1"/>
  <c r="K30" i="3"/>
  <c r="AD254" i="35" a="1"/>
  <c r="AQ236" i="35"/>
  <c r="Z235" i="35" a="1"/>
  <c r="S264" i="35" a="1"/>
  <c r="AD156" i="3"/>
  <c r="V19" i="3"/>
  <c r="Y34" i="35" a="1"/>
  <c r="BR268" i="35" a="1"/>
  <c r="BU243" i="35" a="1"/>
  <c r="AV188" i="35" a="1"/>
  <c r="AQ253" i="35"/>
  <c r="AK223" i="35" a="1"/>
  <c r="U52" i="3"/>
  <c r="AV225" i="35" a="1"/>
  <c r="BT256" i="35" a="1"/>
  <c r="D219" i="35"/>
  <c r="Z247" i="35" a="1"/>
  <c r="R52" i="3"/>
  <c r="AK259" i="35" a="1"/>
  <c r="X130" i="3"/>
  <c r="V153" i="3"/>
  <c r="AD51" i="35" a="1"/>
  <c r="F267" i="35"/>
  <c r="AC200" i="35" a="1"/>
  <c r="X237" i="35" a="1"/>
  <c r="W239" i="35" a="1"/>
  <c r="H56" i="3"/>
  <c r="AG221" i="35" a="1"/>
  <c r="BN157" i="35" a="1"/>
  <c r="V259" i="35" a="1"/>
  <c r="AA249" i="35" a="1"/>
  <c r="M84" i="35"/>
  <c r="AM83" i="35"/>
  <c r="F258" i="35"/>
  <c r="AG196" i="35" a="1"/>
  <c r="F255" i="35"/>
  <c r="AZ260" i="35" a="1"/>
  <c r="T211" i="35" a="1"/>
  <c r="I165" i="35"/>
  <c r="G217" i="35"/>
  <c r="AV154" i="35" a="1"/>
  <c r="AG212" i="35" a="1"/>
  <c r="BM243" i="35" a="1"/>
  <c r="AF257" i="35" a="1"/>
  <c r="AI184" i="35" a="1"/>
  <c r="AO261" i="35"/>
  <c r="AD269" i="35" a="1"/>
  <c r="BI273" i="35" a="1"/>
  <c r="AJ265" i="35" a="1"/>
  <c r="P262" i="35" a="1"/>
  <c r="BC146" i="35" a="1"/>
  <c r="Z35" i="3"/>
  <c r="H240" i="35"/>
  <c r="BE180" i="35" a="1"/>
  <c r="I241" i="35"/>
  <c r="N226" i="35"/>
  <c r="AK252" i="35" a="1"/>
  <c r="AS250" i="35"/>
  <c r="BB246" i="35" a="1"/>
  <c r="AD263" i="35" a="1"/>
  <c r="AB118" i="35" a="1"/>
  <c r="BJ121" i="35" a="1"/>
  <c r="BI242" i="35" a="1"/>
  <c r="AI49" i="3"/>
  <c r="BS236" i="35" a="1"/>
  <c r="BN128" i="35" a="1"/>
  <c r="AU190" i="35" a="1"/>
  <c r="BJ251" i="35" a="1"/>
  <c r="AB264" i="35" a="1"/>
  <c r="AE205" i="35" a="1"/>
  <c r="L28" i="40" a="1"/>
  <c r="V224" i="35" a="1"/>
  <c r="BH113" i="35" a="1"/>
  <c r="T128" i="3"/>
  <c r="BA155" i="35" a="1"/>
  <c r="AE41" i="3"/>
  <c r="AI260" i="35" a="1"/>
  <c r="G158" i="3"/>
  <c r="L210" i="35"/>
  <c r="AK162" i="35" a="1"/>
  <c r="BR219" i="35" a="1"/>
  <c r="BJ265" i="35" a="1"/>
  <c r="AU140" i="35" a="1"/>
  <c r="AO271" i="35"/>
  <c r="Z236" i="35" a="1"/>
  <c r="AE43" i="3"/>
  <c r="L255" i="35"/>
  <c r="AS211" i="35"/>
  <c r="AI257" i="35" a="1"/>
  <c r="BM266" i="35" a="1"/>
  <c r="AV245" i="35" a="1"/>
  <c r="BE251" i="35" a="1"/>
  <c r="BH226" i="35" a="1"/>
  <c r="F155" i="35"/>
  <c r="T89" i="3"/>
  <c r="BI209" i="35" a="1"/>
  <c r="L231" i="35"/>
  <c r="S247" i="35" a="1"/>
  <c r="AB29" i="3"/>
  <c r="AX235" i="35" a="1"/>
  <c r="AA242" i="35" a="1"/>
  <c r="V11" i="3"/>
  <c r="Z259" i="35" a="1"/>
  <c r="V35" i="3"/>
  <c r="AN228" i="35"/>
  <c r="Q164" i="3"/>
  <c r="AH262" i="35" a="1"/>
  <c r="AG234" i="35" a="1"/>
  <c r="BR234" i="35" a="1"/>
  <c r="R161" i="3"/>
  <c r="AD188" i="3"/>
  <c r="BK239" i="35" a="1"/>
  <c r="BG260" i="35" a="1"/>
  <c r="BG250" i="35" a="1"/>
  <c r="E234" i="35"/>
  <c r="L10" i="40" a="1"/>
  <c r="BH153" i="35" a="1"/>
  <c r="Q250" i="35" a="1"/>
  <c r="P202" i="35" a="1"/>
  <c r="AX216" i="35" a="1"/>
  <c r="N152" i="35"/>
  <c r="AQ49" i="35"/>
  <c r="BH214" i="35" a="1"/>
  <c r="Y273" i="35" a="1"/>
  <c r="Q265" i="35" a="1"/>
  <c r="BL238" i="35" a="1"/>
  <c r="U66" i="3"/>
  <c r="AD229" i="35" a="1"/>
  <c r="AP179" i="35"/>
  <c r="AE211" i="35" a="1"/>
  <c r="M266" i="35"/>
  <c r="U253" i="35" a="1"/>
  <c r="AC192" i="35" a="1"/>
  <c r="AA72" i="3"/>
  <c r="Y249" i="35" a="1"/>
  <c r="BC176" i="35" a="1"/>
  <c r="AH263" i="35" a="1"/>
  <c r="Z246" i="35" a="1"/>
  <c r="C239" i="35" a="1"/>
  <c r="U197" i="35" a="1"/>
  <c r="P267" i="35" a="1"/>
  <c r="BE225" i="35" a="1"/>
  <c r="AQ266" i="35"/>
  <c r="AZ239" i="35" a="1"/>
  <c r="AW186" i="35" a="1"/>
  <c r="AZ217" i="35" a="1"/>
  <c r="S207" i="35" a="1"/>
  <c r="W198" i="35" a="1"/>
  <c r="BC243" i="35" a="1"/>
  <c r="BO264" i="35" a="1"/>
  <c r="T224" i="35" a="1"/>
  <c r="AD187" i="35" a="1"/>
  <c r="AI251" i="35" a="1"/>
  <c r="C249" i="35" a="1"/>
  <c r="H205" i="35"/>
  <c r="BE33" i="35" a="1"/>
  <c r="BQ181" i="35" a="1"/>
  <c r="Y239" i="35" a="1"/>
  <c r="P183" i="35" a="1"/>
  <c r="S84" i="3"/>
  <c r="L16" i="40" a="1"/>
  <c r="AC190" i="3"/>
  <c r="AI249" i="35" a="1"/>
  <c r="BM134" i="35" a="1"/>
  <c r="AE207" i="35" a="1"/>
  <c r="AE243" i="35" a="1"/>
  <c r="G256" i="35"/>
  <c r="X258" i="35" a="1"/>
  <c r="BG246" i="35" a="1"/>
  <c r="BL252" i="35" a="1"/>
  <c r="V84" i="3"/>
  <c r="I72" i="3"/>
  <c r="Q127" i="3"/>
  <c r="AD153" i="3"/>
  <c r="I202" i="35"/>
  <c r="BB237" i="35" a="1"/>
  <c r="E249" i="35"/>
  <c r="V273" i="35" a="1"/>
  <c r="AS219" i="35"/>
  <c r="BF262" i="35" a="1"/>
  <c r="AK206" i="35" a="1"/>
  <c r="AN230" i="35"/>
  <c r="U86" i="35" a="1"/>
  <c r="AE127" i="35" a="1"/>
  <c r="BO219" i="35" a="1"/>
  <c r="AE39" i="3"/>
  <c r="E217" i="35"/>
  <c r="G47" i="3"/>
  <c r="BA236" i="35" a="1"/>
  <c r="Q271" i="35" a="1"/>
  <c r="J254" i="3"/>
  <c r="BO164" i="35" a="1"/>
  <c r="AD260" i="35" a="1"/>
  <c r="I232" i="35"/>
  <c r="BB128" i="35" a="1"/>
  <c r="AI198" i="35" a="1"/>
  <c r="W9" i="26" a="1"/>
  <c r="AX144" i="35" a="1"/>
  <c r="I156" i="35"/>
  <c r="BK264" i="35" a="1"/>
  <c r="Q156" i="35" a="1"/>
  <c r="AU212" i="35" a="1"/>
  <c r="AX240" i="35" a="1"/>
  <c r="F209" i="35"/>
  <c r="X200" i="35" a="1"/>
  <c r="BK234" i="35" a="1"/>
  <c r="AY265" i="35" a="1"/>
  <c r="AO160" i="35"/>
  <c r="BE241" i="35" a="1"/>
  <c r="W145" i="35" a="1"/>
  <c r="AI17" i="3"/>
  <c r="BB210" i="35" a="1"/>
  <c r="K219" i="35"/>
  <c r="AN266" i="35"/>
  <c r="L17" i="40" a="1"/>
  <c r="Z111" i="35" a="1"/>
  <c r="BC255" i="35" a="1"/>
  <c r="T200" i="35" a="1"/>
  <c r="X231" i="35" a="1"/>
  <c r="BS270" i="35" a="1"/>
  <c r="H92" i="35"/>
  <c r="BP262" i="35" a="1"/>
  <c r="U40" i="3"/>
  <c r="AG134" i="35" a="1"/>
  <c r="AN223" i="35"/>
  <c r="L257" i="35"/>
  <c r="AG189" i="35" a="1"/>
  <c r="AD256" i="35" a="1"/>
  <c r="AB17" i="3"/>
  <c r="I24" i="3"/>
  <c r="I243" i="35"/>
  <c r="C268" i="35" a="1"/>
  <c r="I244" i="35"/>
  <c r="G175" i="35"/>
  <c r="F213" i="35"/>
  <c r="BC237" i="35" a="1"/>
  <c r="BE177" i="35" a="1"/>
  <c r="AO236" i="35"/>
  <c r="N78" i="3"/>
  <c r="BN164" i="35" a="1"/>
  <c r="BA253" i="35" a="1"/>
  <c r="E160" i="35"/>
  <c r="AS218" i="35"/>
  <c r="S262" i="35" a="1"/>
  <c r="V183" i="35" a="1"/>
  <c r="S265" i="35" a="1"/>
  <c r="AQ270" i="35"/>
  <c r="AR252" i="35"/>
  <c r="V198" i="35" a="1"/>
  <c r="BG241" i="35" a="1"/>
  <c r="N301" i="3"/>
  <c r="BG224" i="35" a="1"/>
  <c r="Z256" i="35" a="1"/>
  <c r="R233" i="35" a="1"/>
  <c r="K263" i="35"/>
  <c r="S253" i="35" a="1"/>
  <c r="C242" i="35" a="1"/>
  <c r="V269" i="35" a="1"/>
  <c r="L204" i="35"/>
  <c r="G268" i="35"/>
  <c r="AF79" i="3"/>
  <c r="BI180" i="35" a="1"/>
  <c r="Y106" i="3"/>
  <c r="BJ182" i="35" a="1"/>
  <c r="BM120" i="35" a="1"/>
  <c r="AY34" i="35" a="1"/>
  <c r="BE202" i="35" a="1"/>
  <c r="BK218" i="35" a="1"/>
  <c r="V221" i="35" a="1"/>
  <c r="AG230" i="35" a="1"/>
  <c r="BQ214" i="35" a="1"/>
  <c r="AU260" i="35" a="1"/>
  <c r="X229" i="35" a="1"/>
  <c r="BI255" i="35" a="1"/>
  <c r="BI145" i="35" a="1"/>
  <c r="AM151" i="35"/>
  <c r="N188" i="35"/>
  <c r="I123" i="35"/>
  <c r="AC23" i="3"/>
  <c r="AA23" i="3"/>
  <c r="BK161" i="35" a="1"/>
  <c r="BL209" i="35" a="1"/>
  <c r="AC35" i="3"/>
  <c r="BP143" i="35" a="1"/>
  <c r="Q257" i="35" a="1"/>
  <c r="AR245" i="35"/>
  <c r="BM225" i="35" a="1"/>
  <c r="T162" i="35" a="1"/>
  <c r="L118" i="35"/>
  <c r="BF244" i="35" a="1"/>
  <c r="M28" i="35"/>
  <c r="BI197" i="35" a="1"/>
  <c r="BI208" i="35" a="1"/>
  <c r="T192" i="35" a="1"/>
  <c r="AH211" i="35" a="1"/>
  <c r="BN180" i="35" a="1"/>
  <c r="N120" i="35"/>
  <c r="AF224" i="35" a="1"/>
  <c r="AM242" i="35"/>
  <c r="BM274" i="35" a="1"/>
  <c r="BJ40" i="35" a="1"/>
  <c r="K173" i="35"/>
  <c r="BK205" i="35" a="1"/>
  <c r="BI82" i="35" a="1"/>
  <c r="AD44" i="35" a="1"/>
  <c r="BD116" i="35" a="1"/>
  <c r="Q216" i="35" a="1"/>
  <c r="AJ243" i="35" a="1"/>
  <c r="BR19" i="35" a="1"/>
  <c r="D235" i="35"/>
  <c r="H9" i="3"/>
  <c r="AM209" i="35"/>
  <c r="AV145" i="35" a="1"/>
  <c r="AK140" i="35" a="1"/>
  <c r="D29" i="35"/>
  <c r="BL120" i="35" a="1"/>
  <c r="AU233" i="35" a="1"/>
  <c r="AM204" i="35"/>
  <c r="M179" i="35"/>
  <c r="AN152" i="35"/>
  <c r="H204" i="35"/>
  <c r="AS117" i="35"/>
  <c r="X210" i="35" a="1"/>
  <c r="Z141" i="3"/>
  <c r="AU206" i="35" a="1"/>
  <c r="BM197" i="35" a="1"/>
  <c r="BU188" i="35" a="1"/>
  <c r="AA266" i="35" a="1"/>
  <c r="BF272" i="35" a="1"/>
  <c r="BD106" i="35" a="1"/>
  <c r="AS142" i="35"/>
  <c r="AA113" i="35" a="1"/>
  <c r="BM200" i="35" a="1"/>
  <c r="AU132" i="35" a="1"/>
  <c r="AM214" i="35"/>
  <c r="AQ224" i="35"/>
  <c r="BT261" i="35" a="1"/>
  <c r="BK224" i="35" a="1"/>
  <c r="G20" i="3"/>
  <c r="L193" i="35"/>
  <c r="G137" i="35"/>
  <c r="BB243" i="35" a="1"/>
  <c r="L223" i="35"/>
  <c r="K241" i="35"/>
  <c r="BL168" i="35" a="1"/>
  <c r="L23" i="3"/>
  <c r="D98" i="35"/>
  <c r="O138" i="3"/>
  <c r="BJ211" i="35" a="1"/>
  <c r="M155" i="35"/>
  <c r="J238" i="35"/>
  <c r="AY274" i="35" a="1"/>
  <c r="BP273" i="35" a="1"/>
  <c r="Q240" i="35" a="1"/>
  <c r="AY98" i="35" a="1"/>
  <c r="BQ221" i="35" a="1"/>
  <c r="U245" i="35" a="1"/>
  <c r="AV151" i="35" a="1"/>
  <c r="AK179" i="35" a="1"/>
  <c r="AU229" i="35" a="1"/>
  <c r="BI113" i="35" a="1"/>
  <c r="X119" i="35" a="1"/>
  <c r="BA154" i="35" a="1"/>
  <c r="BN207" i="35" a="1"/>
  <c r="R211" i="35" a="1"/>
  <c r="BF204" i="35" a="1"/>
  <c r="AC124" i="3"/>
  <c r="AB121" i="35" a="1"/>
  <c r="BP253" i="35" a="1"/>
  <c r="BD268" i="35" a="1"/>
  <c r="BO254" i="35" a="1"/>
  <c r="AN175" i="35"/>
  <c r="Z262" i="35" a="1"/>
  <c r="BB159" i="35" a="1"/>
  <c r="U210" i="35" a="1"/>
  <c r="AN269" i="35"/>
  <c r="AM174" i="35"/>
  <c r="AG172" i="35" a="1"/>
  <c r="AY178" i="35" a="1"/>
  <c r="AY163" i="35" a="1"/>
  <c r="BH183" i="35" a="1"/>
  <c r="S124" i="35" a="1"/>
  <c r="F159" i="35"/>
  <c r="BE255" i="35" a="1"/>
  <c r="BK192" i="35" a="1"/>
  <c r="Y79" i="3"/>
  <c r="AH270" i="35" a="1"/>
  <c r="AB273" i="35" a="1"/>
  <c r="M143" i="35"/>
  <c r="BQ209" i="35" a="1"/>
  <c r="BI258" i="35" a="1"/>
  <c r="BG248" i="35" a="1"/>
  <c r="X228" i="35" a="1"/>
  <c r="R231" i="35" a="1"/>
  <c r="R257" i="35" a="1"/>
  <c r="BG239" i="35" a="1"/>
  <c r="J26" i="35"/>
  <c r="AK216" i="35" a="1"/>
  <c r="BT229" i="35" a="1"/>
  <c r="N136" i="35"/>
  <c r="X238" i="35" a="1"/>
  <c r="AE254" i="35" a="1"/>
  <c r="X9" i="26" a="1"/>
  <c r="BH241" i="35" a="1"/>
  <c r="BP59" i="35" a="1"/>
  <c r="BP163" i="35" a="1"/>
  <c r="BG267" i="35" a="1"/>
  <c r="AZ243" i="35" a="1"/>
  <c r="Y117" i="35" a="1"/>
  <c r="AS138" i="35"/>
  <c r="L226" i="35"/>
  <c r="BE212" i="35" a="1"/>
  <c r="BK226" i="35" a="1"/>
  <c r="Y15" i="3"/>
  <c r="AP157" i="35"/>
  <c r="R169" i="3"/>
  <c r="BK253" i="35" a="1"/>
  <c r="AZ246" i="35" a="1"/>
  <c r="L219" i="35"/>
  <c r="Q149" i="35" a="1"/>
  <c r="G247" i="35"/>
  <c r="R251" i="35" a="1"/>
  <c r="AN267" i="35"/>
  <c r="AP224" i="35"/>
  <c r="BU195" i="35" a="1"/>
  <c r="H252" i="35"/>
  <c r="S59" i="3"/>
  <c r="BF71" i="35" a="1"/>
  <c r="BM118" i="35" a="1"/>
  <c r="BE168" i="35" a="1"/>
  <c r="BK273" i="35" a="1"/>
  <c r="AE163" i="35" a="1"/>
  <c r="F271" i="35"/>
  <c r="AS57" i="35"/>
  <c r="R67" i="35" a="1"/>
  <c r="U207" i="35" a="1"/>
  <c r="BT222" i="35" a="1"/>
  <c r="BU266" i="35" a="1"/>
  <c r="AO217" i="35"/>
  <c r="T238" i="35" a="1"/>
  <c r="K186" i="35"/>
  <c r="AD29" i="35" a="1"/>
  <c r="N204" i="35"/>
  <c r="C121" i="35" a="1"/>
  <c r="H153" i="35"/>
  <c r="AA189" i="35" a="1"/>
  <c r="BM41" i="35" a="1"/>
  <c r="AK172" i="35" a="1"/>
  <c r="E223" i="35"/>
  <c r="BN196" i="35" a="1"/>
  <c r="R230" i="35" a="1"/>
  <c r="AN202" i="35"/>
  <c r="I270" i="35"/>
  <c r="BI267" i="35" a="1"/>
  <c r="BJ252" i="35" a="1"/>
  <c r="BM265" i="35" a="1"/>
  <c r="AA269" i="35" a="1"/>
  <c r="AY198" i="35" a="1"/>
  <c r="AM208" i="35"/>
  <c r="AR231" i="35"/>
  <c r="Z124" i="3"/>
  <c r="AK203" i="35" a="1"/>
  <c r="L30" i="3"/>
  <c r="N133" i="35"/>
  <c r="H193" i="35"/>
  <c r="BS261" i="35" a="1"/>
  <c r="Q159" i="35" a="1"/>
  <c r="AN215" i="35"/>
  <c r="S137" i="35" a="1"/>
  <c r="AP117" i="35"/>
  <c r="M125" i="35"/>
  <c r="BQ73" i="35" a="1"/>
  <c r="BK151" i="35" a="1"/>
  <c r="F201" i="35"/>
  <c r="Z159" i="35" a="1"/>
  <c r="BC201" i="35" a="1"/>
  <c r="AY172" i="35" a="1"/>
  <c r="AS225" i="35"/>
  <c r="BA139" i="35" a="1"/>
  <c r="AE235" i="35" a="1"/>
  <c r="Y222" i="35" a="1"/>
  <c r="BB206" i="35" a="1"/>
  <c r="AB99" i="3"/>
  <c r="AP218" i="35"/>
  <c r="AQ229" i="35"/>
  <c r="Q192" i="35" a="1"/>
  <c r="BG197" i="35" a="1"/>
  <c r="R246" i="35" a="1"/>
  <c r="BK111" i="35" a="1"/>
  <c r="AN268" i="35"/>
  <c r="AO215" i="35"/>
  <c r="J214" i="35"/>
  <c r="H239" i="35"/>
  <c r="BO159" i="35" a="1"/>
  <c r="G188" i="35"/>
  <c r="AX191" i="35" a="1"/>
  <c r="AR266" i="35"/>
  <c r="BR156" i="35" a="1"/>
  <c r="L202" i="35"/>
  <c r="BP209" i="35" a="1"/>
  <c r="BP104" i="35" a="1"/>
  <c r="R169" i="35" a="1"/>
  <c r="AS95" i="35"/>
  <c r="BO111" i="35" a="1"/>
  <c r="AI223" i="35" a="1"/>
  <c r="AF201" i="35" a="1"/>
  <c r="AF170" i="35" a="1"/>
  <c r="BS157" i="35" a="1"/>
  <c r="AY146" i="35" a="1"/>
  <c r="E213" i="35"/>
  <c r="X248" i="35" a="1"/>
  <c r="BK258" i="35" a="1"/>
  <c r="BD222" i="35" a="1"/>
  <c r="J11" i="3"/>
  <c r="T32" i="3"/>
  <c r="BH197" i="35" a="1"/>
  <c r="AC137" i="35" a="1"/>
  <c r="E55" i="35"/>
  <c r="U220" i="35" a="1"/>
  <c r="AE247" i="35" a="1"/>
  <c r="U120" i="35" a="1"/>
  <c r="BS168" i="35" a="1"/>
  <c r="Q260" i="35" a="1"/>
  <c r="BP189" i="35" a="1"/>
  <c r="T188" i="35" a="1"/>
  <c r="AB51" i="3"/>
  <c r="BE235" i="35" a="1"/>
  <c r="AI188" i="35" a="1"/>
  <c r="BB183" i="35" a="1"/>
  <c r="BC226" i="35" a="1"/>
  <c r="BM216" i="35" a="1"/>
  <c r="BL36" i="35" a="1"/>
  <c r="AU192" i="35" a="1"/>
  <c r="BN166" i="35" a="1"/>
  <c r="K178" i="35"/>
  <c r="AK142" i="35" a="1"/>
  <c r="AA130" i="35" a="1"/>
  <c r="BJ204" i="35" a="1"/>
  <c r="BF258" i="35" a="1"/>
  <c r="BK125" i="35" a="1"/>
  <c r="BR229" i="35" a="1"/>
  <c r="AW251" i="35" a="1"/>
  <c r="J163" i="35"/>
  <c r="AJ226" i="35" a="1"/>
  <c r="Y68" i="3"/>
  <c r="M296" i="3"/>
  <c r="AR190" i="35"/>
  <c r="AW220" i="35" a="1"/>
  <c r="E185" i="35"/>
  <c r="BG176" i="35" a="1"/>
  <c r="BQ205" i="35" a="1"/>
  <c r="H233" i="35"/>
  <c r="BJ168" i="35" a="1"/>
  <c r="Y123" i="35" a="1"/>
  <c r="BL256" i="35" a="1"/>
  <c r="BA249" i="35" a="1"/>
  <c r="X261" i="35" a="1"/>
  <c r="Z190" i="35" a="1"/>
  <c r="P198" i="35" a="1"/>
  <c r="BK261" i="35" a="1"/>
  <c r="AC18" i="35" a="1"/>
  <c r="BM25" i="35" a="1"/>
  <c r="I259" i="35"/>
  <c r="AR174" i="35"/>
  <c r="AB245" i="35" a="1"/>
  <c r="S175" i="35" a="1"/>
  <c r="P153" i="35" a="1"/>
  <c r="BB259" i="35" a="1"/>
  <c r="AN177" i="35"/>
  <c r="V141" i="35" a="1"/>
  <c r="BD170" i="35" a="1"/>
  <c r="BR111" i="35" a="1"/>
  <c r="F138" i="35"/>
  <c r="I154" i="35"/>
  <c r="I206" i="35"/>
  <c r="BR119" i="35" a="1"/>
  <c r="U126" i="35" a="1"/>
  <c r="BB122" i="35" a="1"/>
  <c r="AJ112" i="35" a="1"/>
  <c r="AE168" i="35" a="1"/>
  <c r="W134" i="35" a="1"/>
  <c r="M173" i="35"/>
  <c r="X214" i="35" a="1"/>
  <c r="BQ177" i="35" a="1"/>
  <c r="R194" i="35" a="1"/>
  <c r="AN118" i="35"/>
  <c r="BI177" i="35" a="1"/>
  <c r="BC132" i="35" a="1"/>
  <c r="AN94" i="35"/>
  <c r="BQ162" i="35" a="1"/>
  <c r="AP252" i="35"/>
  <c r="AE209" i="35" a="1"/>
  <c r="L197" i="35"/>
  <c r="AI101" i="35" a="1"/>
  <c r="Z135" i="35" a="1"/>
  <c r="AJ248" i="35" a="1"/>
  <c r="BU231" i="35" a="1"/>
  <c r="BS140" i="35" a="1"/>
  <c r="BT170" i="35" a="1"/>
  <c r="S113" i="35" a="1"/>
  <c r="J176" i="35"/>
  <c r="BJ226" i="35" a="1"/>
  <c r="BT203" i="35" a="1"/>
  <c r="BP145" i="35" a="1"/>
  <c r="C134" i="35" a="1"/>
  <c r="AH193" i="35" a="1"/>
  <c r="BF18" i="35" a="1"/>
  <c r="L126" i="35"/>
  <c r="BT142" i="35" a="1"/>
  <c r="BP157" i="35" a="1"/>
  <c r="C172" i="35" a="1"/>
  <c r="C110" i="35" a="1"/>
  <c r="R132" i="35" a="1"/>
  <c r="BF166" i="35" a="1"/>
  <c r="R120" i="35" a="1"/>
  <c r="F23" i="35"/>
  <c r="BQ239" i="35" a="1"/>
  <c r="AH201" i="35" a="1"/>
  <c r="S168" i="35" a="1"/>
  <c r="AX118" i="35" a="1"/>
  <c r="AH239" i="35" a="1"/>
  <c r="Q166" i="35" a="1"/>
  <c r="T24" i="3"/>
  <c r="AN206" i="35"/>
  <c r="AJ257" i="35" a="1"/>
  <c r="N175" i="35"/>
  <c r="F249" i="35"/>
  <c r="BT129" i="35" a="1"/>
  <c r="W241" i="35" a="1"/>
  <c r="BK242" i="35" a="1"/>
  <c r="M100" i="3"/>
  <c r="AP136" i="35"/>
  <c r="AK246" i="35" a="1"/>
  <c r="AA195" i="35" a="1"/>
  <c r="J7" i="3"/>
  <c r="K187" i="35"/>
  <c r="AM187" i="35"/>
  <c r="AW187" i="35" a="1"/>
  <c r="F157" i="35"/>
  <c r="S146" i="35" a="1"/>
  <c r="AI217" i="35" a="1"/>
  <c r="K151" i="35"/>
  <c r="BK190" i="35" a="1"/>
  <c r="AR243" i="35"/>
  <c r="U224" i="35" a="1"/>
  <c r="BR274" i="35" a="1"/>
  <c r="BL265" i="35" a="1"/>
  <c r="T33" i="3"/>
  <c r="BN234" i="35" a="1"/>
  <c r="Z225" i="35" a="1"/>
  <c r="BK156" i="35" a="1"/>
  <c r="AY231" i="35" a="1"/>
  <c r="AY269" i="35" a="1"/>
  <c r="O14" i="3"/>
  <c r="K169" i="35"/>
  <c r="V185" i="35" a="1"/>
  <c r="AU249" i="35" a="1"/>
  <c r="BR248" i="35" a="1"/>
  <c r="AA258" i="35" a="1"/>
  <c r="AY201" i="35" a="1"/>
  <c r="BO193" i="35" a="1"/>
  <c r="AD191" i="35" a="1"/>
  <c r="BE122" i="35" a="1"/>
  <c r="BF172" i="35" a="1"/>
  <c r="AV169" i="35" a="1"/>
  <c r="AD250" i="35" a="1"/>
  <c r="F259" i="35"/>
  <c r="W159" i="35" a="1"/>
  <c r="I102" i="35"/>
  <c r="W136" i="35" a="1"/>
  <c r="BL140" i="35" a="1"/>
  <c r="E188" i="35"/>
  <c r="AO270" i="35"/>
  <c r="E174" i="35"/>
  <c r="AO269" i="35"/>
  <c r="H201" i="35"/>
  <c r="Y189" i="35" a="1"/>
  <c r="BD218" i="35" a="1"/>
  <c r="P51" i="3"/>
  <c r="AE92" i="35" a="1"/>
  <c r="J262" i="35"/>
  <c r="BJ143" i="35" a="1"/>
  <c r="K114" i="35"/>
  <c r="BR121" i="35" a="1"/>
  <c r="N212" i="35"/>
  <c r="AP63" i="35"/>
  <c r="BM198" i="35" a="1"/>
  <c r="AC211" i="35" a="1"/>
  <c r="E187" i="35"/>
  <c r="AQ165" i="35"/>
  <c r="AK192" i="35" a="1"/>
  <c r="AC235" i="35" a="1"/>
  <c r="AS193" i="35"/>
  <c r="AA251" i="35" a="1"/>
  <c r="AO172" i="35"/>
  <c r="BT177" i="35" a="1"/>
  <c r="AB219" i="35" a="1"/>
  <c r="N194" i="35"/>
  <c r="F177" i="35"/>
  <c r="AZ134" i="35" a="1"/>
  <c r="Q205" i="35" a="1"/>
  <c r="U262" i="35" a="1"/>
  <c r="AQ192" i="35"/>
  <c r="E261" i="35"/>
  <c r="BO92" i="35" a="1"/>
  <c r="O25" i="3"/>
  <c r="C163" i="35" a="1"/>
  <c r="AR173" i="35"/>
  <c r="BI136" i="35" a="1"/>
  <c r="G222" i="35"/>
  <c r="C250" i="35" a="1"/>
  <c r="AU250" i="35" a="1"/>
  <c r="AM146" i="35"/>
  <c r="C215" i="35" a="1"/>
  <c r="AB254" i="35" a="1"/>
  <c r="L270" i="35"/>
  <c r="BM162" i="35" a="1"/>
  <c r="J242" i="35"/>
  <c r="AD151" i="35" a="1"/>
  <c r="BA262" i="35" a="1"/>
  <c r="AH61" i="35" a="1"/>
  <c r="AV137" i="35" a="1"/>
  <c r="AQ264" i="35"/>
  <c r="BT120" i="35" a="1"/>
  <c r="D192" i="35"/>
  <c r="AJ152" i="35" a="1"/>
  <c r="T262" i="35" a="1"/>
  <c r="AK182" i="35" a="1"/>
  <c r="AM123" i="35"/>
  <c r="AB70" i="35" a="1"/>
  <c r="BK229" i="35" a="1"/>
  <c r="AN239" i="35"/>
  <c r="AN208" i="35"/>
  <c r="H246" i="35"/>
  <c r="BP182" i="35" a="1"/>
  <c r="L192" i="35"/>
  <c r="AI201" i="35" a="1"/>
  <c r="AX237" i="35" a="1"/>
  <c r="AO198" i="35"/>
  <c r="AZ229" i="35" a="1"/>
  <c r="AX211" i="35" a="1"/>
  <c r="AZ220" i="35" a="1"/>
  <c r="Z226" i="35" a="1"/>
  <c r="AO253" i="35"/>
  <c r="D216" i="35"/>
  <c r="J121" i="35"/>
  <c r="V32" i="3"/>
  <c r="BE227" i="35" a="1"/>
  <c r="AG260" i="35" a="1"/>
  <c r="BD216" i="35" a="1"/>
  <c r="AX200" i="35" a="1"/>
  <c r="AA105" i="3"/>
  <c r="T179" i="35" a="1"/>
  <c r="BQ172" i="35" a="1"/>
  <c r="C173" i="35" a="1"/>
  <c r="G225" i="35"/>
  <c r="BR194" i="35" a="1"/>
  <c r="BI228" i="35" a="1"/>
  <c r="U260" i="35" a="1"/>
  <c r="AW149" i="35" a="1"/>
  <c r="AR122" i="35"/>
  <c r="L148" i="35"/>
  <c r="AC269" i="35" a="1"/>
  <c r="W269" i="35" a="1"/>
  <c r="J152" i="35"/>
  <c r="BM169" i="35" a="1"/>
  <c r="AD249" i="35" a="1"/>
  <c r="AM266" i="35"/>
  <c r="M177" i="35"/>
  <c r="I74" i="3"/>
  <c r="AU158" i="35" a="1"/>
  <c r="BD112" i="35" a="1"/>
  <c r="AM229" i="35"/>
  <c r="W265" i="35" a="1"/>
  <c r="P200" i="35" a="1"/>
  <c r="F168" i="35"/>
  <c r="AR227" i="35"/>
  <c r="J19" i="3"/>
  <c r="AE183" i="35" a="1"/>
  <c r="BS267" i="35" a="1"/>
  <c r="N154" i="35"/>
  <c r="AO220" i="35"/>
  <c r="D237" i="35"/>
  <c r="AN179" i="35"/>
  <c r="U89" i="35" a="1"/>
  <c r="BH236" i="35" a="1"/>
  <c r="BT44" i="35" a="1"/>
  <c r="BI212" i="35" a="1"/>
  <c r="AH20" i="35" a="1"/>
  <c r="AB207" i="35" a="1"/>
  <c r="BJ192" i="35" a="1"/>
  <c r="AH29" i="3"/>
  <c r="AD246" i="35" a="1"/>
  <c r="BN273" i="35" a="1"/>
  <c r="G189" i="35"/>
  <c r="D247" i="35"/>
  <c r="AK244" i="35" a="1"/>
  <c r="BJ151" i="35" a="1"/>
  <c r="AF273" i="35" a="1"/>
  <c r="U65" i="3"/>
  <c r="BN254" i="35" a="1"/>
  <c r="J256" i="35"/>
  <c r="V235" i="35" a="1"/>
  <c r="AU193" i="35" a="1"/>
  <c r="F179" i="35"/>
  <c r="L205" i="35"/>
  <c r="AD158" i="35" a="1"/>
  <c r="AI227" i="35" a="1"/>
  <c r="BD242" i="35" a="1"/>
  <c r="AD227" i="35" a="1"/>
  <c r="AF154" i="35" a="1"/>
  <c r="AC190" i="35" a="1"/>
  <c r="BQ207" i="35" a="1"/>
  <c r="R124" i="35" a="1"/>
  <c r="W226" i="35" a="1"/>
  <c r="BB212" i="35" a="1"/>
  <c r="BE193" i="35" a="1"/>
  <c r="AJ172" i="35" a="1"/>
  <c r="N184" i="35"/>
  <c r="J216" i="35"/>
  <c r="C165" i="35" a="1"/>
  <c r="N164" i="35"/>
  <c r="V152" i="35" a="1"/>
  <c r="AA13" i="3"/>
  <c r="BM153" i="35" a="1"/>
  <c r="AW212" i="35" a="1"/>
  <c r="C196" i="35" a="1"/>
  <c r="U240" i="35" a="1"/>
  <c r="AB261" i="35" a="1"/>
  <c r="Y180" i="35" a="1"/>
  <c r="H46" i="3"/>
  <c r="U164" i="35" a="1"/>
  <c r="E145" i="35"/>
  <c r="AD184" i="3"/>
  <c r="BB230" i="35" a="1"/>
  <c r="M124" i="35"/>
  <c r="AA260" i="35" a="1"/>
  <c r="BU201" i="35" a="1"/>
  <c r="F226" i="35"/>
  <c r="Q173" i="35" a="1"/>
  <c r="AO199" i="35"/>
  <c r="BT221" i="35" a="1"/>
  <c r="S220" i="35" a="1"/>
  <c r="BB145" i="35" a="1"/>
  <c r="AE241" i="35" a="1"/>
  <c r="BQ101" i="35" a="1"/>
  <c r="E228" i="35"/>
  <c r="BL134" i="35" a="1"/>
  <c r="E206" i="35"/>
  <c r="AS212" i="35"/>
  <c r="G125" i="35"/>
  <c r="BQ244" i="35" a="1"/>
  <c r="K69" i="35"/>
  <c r="T140" i="35" a="1"/>
  <c r="V173" i="35" a="1"/>
  <c r="G164" i="35"/>
  <c r="AY138" i="35" a="1"/>
  <c r="BK140" i="35" a="1"/>
  <c r="AQ247" i="35"/>
  <c r="E177" i="35"/>
  <c r="X162" i="35" a="1"/>
  <c r="AU268" i="35" a="1"/>
  <c r="AU157" i="35" a="1"/>
  <c r="BU228" i="35" a="1"/>
  <c r="AS149" i="35"/>
  <c r="BU211" i="35" a="1"/>
  <c r="BD37" i="35" a="1"/>
  <c r="L183" i="35"/>
  <c r="AO206" i="35"/>
  <c r="AD217" i="35" a="1"/>
  <c r="AH167" i="35" a="1"/>
  <c r="BB156" i="35" a="1"/>
  <c r="AG201" i="35" a="1"/>
  <c r="I17" i="3"/>
  <c r="AV30" i="35" a="1"/>
  <c r="E146" i="35"/>
  <c r="C113" i="35" a="1"/>
  <c r="W249" i="3"/>
  <c r="AQ262" i="35"/>
  <c r="BA233" i="35" a="1"/>
  <c r="N229" i="35"/>
  <c r="N186" i="35"/>
  <c r="BA133" i="35" a="1"/>
  <c r="O65" i="3"/>
  <c r="N177" i="35"/>
  <c r="S131" i="3"/>
  <c r="W236" i="35" a="1"/>
  <c r="U235" i="35" a="1"/>
  <c r="AP114" i="35"/>
  <c r="AZ226" i="35" a="1"/>
  <c r="AN108" i="35"/>
  <c r="AW191" i="35" a="1"/>
  <c r="AN190" i="35"/>
  <c r="T267" i="35" a="1"/>
  <c r="BC264" i="35" a="1"/>
  <c r="F272" i="35"/>
  <c r="N193" i="35"/>
  <c r="K87" i="35"/>
  <c r="AE261" i="35" a="1"/>
  <c r="AW146" i="35" a="1"/>
  <c r="AB221" i="35" a="1"/>
  <c r="Y237" i="3"/>
  <c r="BF228" i="35" a="1"/>
  <c r="BE203" i="35" a="1"/>
  <c r="U238" i="35" a="1"/>
  <c r="BC192" i="35" a="1"/>
  <c r="D258" i="35"/>
  <c r="S266" i="35" a="1"/>
  <c r="BL241" i="35" a="1"/>
  <c r="V186" i="35" a="1"/>
  <c r="AC195" i="35" a="1"/>
  <c r="BU224" i="35" a="1"/>
  <c r="BG145" i="35" a="1"/>
  <c r="AI224" i="35" a="1"/>
  <c r="AC220" i="35" a="1"/>
  <c r="BG223" i="35" a="1"/>
  <c r="BD266" i="35" a="1"/>
  <c r="AI28" i="35" a="1"/>
  <c r="AX232" i="35" a="1"/>
  <c r="AR196" i="35"/>
  <c r="AJ146" i="35" a="1"/>
  <c r="BM112" i="35" a="1"/>
  <c r="N27" i="3"/>
  <c r="AE33" i="3"/>
  <c r="AK271" i="35" a="1"/>
  <c r="BI123" i="35" a="1"/>
  <c r="BL274" i="35" a="1"/>
  <c r="BD223" i="35" a="1"/>
  <c r="BK173" i="35" a="1"/>
  <c r="T266" i="35" a="1"/>
  <c r="BM219" i="35" a="1"/>
  <c r="W87" i="3"/>
  <c r="AF157" i="35" a="1"/>
  <c r="AH55" i="3"/>
  <c r="AV170" i="35" a="1"/>
  <c r="Z258" i="35" a="1"/>
  <c r="Z228" i="35" a="1"/>
  <c r="BD194" i="35" a="1"/>
  <c r="AG68" i="35" a="1"/>
  <c r="AB244" i="35" a="1"/>
  <c r="BA175" i="35" a="1"/>
  <c r="U177" i="35" a="1"/>
  <c r="AZ182" i="35" a="1"/>
  <c r="AJ210" i="35" a="1"/>
  <c r="S241" i="35" a="1"/>
  <c r="AO254" i="35"/>
  <c r="BT260" i="35" a="1"/>
  <c r="BE194" i="35" a="1"/>
  <c r="R20" i="3"/>
  <c r="AN221" i="35"/>
  <c r="BH94" i="35" a="1"/>
  <c r="AR272" i="35"/>
  <c r="BI263" i="35" a="1"/>
  <c r="Z254" i="35" a="1"/>
  <c r="AC201" i="35" a="1"/>
  <c r="Z79" i="3"/>
  <c r="AK258" i="35" a="1"/>
  <c r="C205" i="35" a="1"/>
  <c r="P260" i="35" a="1"/>
  <c r="BP221" i="35" a="1"/>
  <c r="BP162" i="35" a="1"/>
  <c r="G112" i="3"/>
  <c r="BR185" i="35" a="1"/>
  <c r="BP151" i="35" a="1"/>
  <c r="BB274" i="35" a="1"/>
  <c r="AW208" i="35" a="1"/>
  <c r="E151" i="35"/>
  <c r="H34" i="35"/>
  <c r="AA187" i="35" a="1"/>
  <c r="BU255" i="35" a="1"/>
  <c r="AY217" i="35" a="1"/>
  <c r="Q270" i="35" a="1"/>
  <c r="AJ154" i="35" a="1"/>
  <c r="I191" i="35"/>
  <c r="BD206" i="35" a="1"/>
  <c r="AE214" i="35" a="1"/>
  <c r="AW154" i="35" a="1"/>
  <c r="AB56" i="35" a="1"/>
  <c r="BP19" i="35" a="1"/>
  <c r="AQ148" i="35"/>
  <c r="Z136" i="35" a="1"/>
  <c r="BA241" i="35" a="1"/>
  <c r="D105" i="35"/>
  <c r="BQ200" i="35" a="1"/>
  <c r="L151" i="35"/>
  <c r="AK253" i="35" a="1"/>
  <c r="AC197" i="35" a="1"/>
  <c r="AM259" i="35"/>
  <c r="BK209" i="35" a="1"/>
  <c r="F216" i="35"/>
  <c r="BG236" i="35" a="1"/>
  <c r="I142" i="35"/>
  <c r="AM255" i="35"/>
  <c r="C106" i="35" a="1"/>
  <c r="AO114" i="35"/>
  <c r="BO201" i="35" a="1"/>
  <c r="Y220" i="35" a="1"/>
  <c r="BL248" i="35" a="1"/>
  <c r="AA127" i="35" a="1"/>
  <c r="BN230" i="35" a="1"/>
  <c r="AY227" i="35" a="1"/>
  <c r="BE181" i="35" a="1"/>
  <c r="BS117" i="35" a="1"/>
  <c r="AW161" i="35" a="1"/>
  <c r="F187" i="35"/>
  <c r="Q126" i="35" a="1"/>
  <c r="BF132" i="35" a="1"/>
  <c r="AY57" i="35" a="1"/>
  <c r="BE108" i="35" a="1"/>
  <c r="AN181" i="35"/>
  <c r="AB209" i="35" a="1"/>
  <c r="AW112" i="35" a="1"/>
  <c r="BO192" i="35" a="1"/>
  <c r="U19" i="35" a="1"/>
  <c r="BF80" i="35" a="1"/>
  <c r="BR220" i="35" a="1"/>
  <c r="BG245" i="35" a="1"/>
  <c r="AQ269" i="35"/>
  <c r="BU221" i="35" a="1"/>
  <c r="AB149" i="35" a="1"/>
  <c r="BB266" i="35" a="1"/>
  <c r="BO121" i="35" a="1"/>
  <c r="AK183" i="35" a="1"/>
  <c r="AK257" i="35" a="1"/>
  <c r="K245" i="35"/>
  <c r="BD220" i="35" a="1"/>
  <c r="R192" i="35" a="1"/>
  <c r="AP154" i="35"/>
  <c r="BD157" i="35" a="1"/>
  <c r="M57" i="3"/>
  <c r="AT9" i="26" a="1"/>
  <c r="AU141" i="35" a="1"/>
  <c r="BQ184" i="35" a="1"/>
  <c r="W157" i="35" a="1"/>
  <c r="AK173" i="35" a="1"/>
  <c r="J134" i="35"/>
  <c r="E264" i="35"/>
  <c r="BC109" i="35" a="1"/>
  <c r="BD250" i="35" a="1"/>
  <c r="AX182" i="35" a="1"/>
  <c r="BL131" i="35" a="1"/>
  <c r="AV19" i="35" a="1"/>
  <c r="BM233" i="35" a="1"/>
  <c r="BE171" i="35" a="1"/>
  <c r="AA221" i="35" a="1"/>
  <c r="AV205" i="35" a="1"/>
  <c r="AQ227" i="35"/>
  <c r="M164" i="35"/>
  <c r="T225" i="35" a="1"/>
  <c r="BJ200" i="35" a="1"/>
  <c r="AN185" i="35"/>
  <c r="F169" i="35"/>
  <c r="AU272" i="35" a="1"/>
  <c r="AY94" i="35" a="1"/>
  <c r="BS166" i="35" a="1"/>
  <c r="BT183" i="35" a="1"/>
  <c r="AR198" i="35"/>
  <c r="G152" i="35"/>
  <c r="AY264" i="35" a="1"/>
  <c r="BR269" i="35" a="1"/>
  <c r="AF231" i="35" a="1"/>
  <c r="AO163" i="35"/>
  <c r="BJ156" i="35" a="1"/>
  <c r="Z168" i="35" a="1"/>
  <c r="AN78" i="35"/>
  <c r="AA212" i="35" a="1"/>
  <c r="N168" i="35"/>
  <c r="G199" i="35"/>
  <c r="BP133" i="35" a="1"/>
  <c r="AM135" i="35"/>
  <c r="BC218" i="35" a="1"/>
  <c r="BI162" i="35" a="1"/>
  <c r="BK167" i="35" a="1"/>
  <c r="BD210" i="35" a="1"/>
  <c r="C32" i="35" a="1"/>
  <c r="BQ158" i="35" a="1"/>
  <c r="W168" i="35" a="1"/>
  <c r="S210" i="35" a="1"/>
  <c r="BO234" i="35" a="1"/>
  <c r="AA261" i="35" a="1"/>
  <c r="AY261" i="35" a="1"/>
  <c r="BF171" i="35" a="1"/>
  <c r="AG211" i="35" a="1"/>
  <c r="BU230" i="35" a="1"/>
  <c r="I141" i="35"/>
  <c r="S24" i="35" a="1"/>
  <c r="AA80" i="3"/>
  <c r="BD251" i="35" a="1"/>
  <c r="N141" i="3"/>
  <c r="H267" i="35"/>
  <c r="BK230" i="35" a="1"/>
  <c r="AM111" i="35"/>
  <c r="Z264" i="35" a="1"/>
  <c r="G193" i="35"/>
  <c r="AJ142" i="35" a="1"/>
  <c r="AC209" i="35" a="1"/>
  <c r="C33" i="35" a="1"/>
  <c r="AD131" i="35" a="1"/>
  <c r="AK218" i="35" a="1"/>
  <c r="AE195" i="35" a="1"/>
  <c r="BR162" i="35" a="1"/>
  <c r="AZ141" i="35" a="1"/>
  <c r="I217" i="35"/>
  <c r="AS226" i="35"/>
  <c r="AY216" i="35" a="1"/>
  <c r="AV193" i="35" a="1"/>
  <c r="T256" i="35" a="1"/>
  <c r="AE202" i="35" a="1"/>
  <c r="BH198" i="35" a="1"/>
  <c r="V175" i="35" a="1"/>
  <c r="I236" i="35"/>
  <c r="Y133" i="35" a="1"/>
  <c r="M128" i="35"/>
  <c r="BH112" i="35" a="1"/>
  <c r="K135" i="35"/>
  <c r="BF143" i="35" a="1"/>
  <c r="BS203" i="35" a="1"/>
  <c r="AR170" i="35"/>
  <c r="BJ199" i="35" a="1"/>
  <c r="L84" i="35"/>
  <c r="BH260" i="35" a="1"/>
  <c r="BT124" i="35" a="1"/>
  <c r="AC231" i="35" a="1"/>
  <c r="S226" i="35" a="1"/>
  <c r="BL251" i="35" a="1"/>
  <c r="J185" i="35"/>
  <c r="AF152" i="35" a="1"/>
  <c r="AZ146" i="35" a="1"/>
  <c r="BC97" i="35" a="1"/>
  <c r="BC219" i="35" a="1"/>
  <c r="M119" i="35"/>
  <c r="U239" i="35" a="1"/>
  <c r="L209" i="35"/>
  <c r="BI115" i="35" a="1"/>
  <c r="BM180" i="35" a="1"/>
  <c r="BE200" i="35" a="1"/>
  <c r="AH246" i="35" a="1"/>
  <c r="BA32" i="35" a="1"/>
  <c r="BK231" i="35" a="1"/>
  <c r="AO189" i="35"/>
  <c r="AS182" i="35"/>
  <c r="BS223" i="35" a="1"/>
  <c r="AR248" i="35"/>
  <c r="BO116" i="35" a="1"/>
  <c r="AF92" i="3"/>
  <c r="BT225" i="35" a="1"/>
  <c r="R16" i="3"/>
  <c r="AW190" i="35" a="1"/>
  <c r="H108" i="35"/>
  <c r="AZ115" i="35" a="1"/>
  <c r="BA127" i="35" a="1"/>
  <c r="AB152" i="35" a="1"/>
  <c r="BP160" i="35" a="1"/>
  <c r="H124" i="35"/>
  <c r="H245" i="35"/>
  <c r="BR254" i="35" a="1"/>
  <c r="BC203" i="35" a="1"/>
  <c r="BA216" i="35" a="1"/>
  <c r="AF106" i="3"/>
  <c r="BK186" i="35" a="1"/>
  <c r="BT191" i="35" a="1"/>
  <c r="BM238" i="35" a="1"/>
  <c r="D246" i="35"/>
  <c r="AA200" i="35" a="1"/>
  <c r="BS138" i="35" a="1"/>
  <c r="Z156" i="35" a="1"/>
  <c r="X272" i="35" a="1"/>
  <c r="BO198" i="35" a="1"/>
  <c r="AX238" i="35" a="1"/>
  <c r="S271" i="35" a="1"/>
  <c r="AF230" i="35" a="1"/>
  <c r="AW156" i="35" a="1"/>
  <c r="AB145" i="35" a="1"/>
  <c r="BT155" i="35" a="1"/>
  <c r="H160" i="35"/>
  <c r="I240" i="35"/>
  <c r="AM114" i="35"/>
  <c r="N205" i="35"/>
  <c r="BJ142" i="35" a="1"/>
  <c r="K197" i="35"/>
  <c r="K204" i="35"/>
  <c r="AK233" i="35" a="1"/>
  <c r="X241" i="35" a="1"/>
  <c r="AF250" i="35" a="1"/>
  <c r="AQ179" i="35"/>
  <c r="X254" i="35" a="1"/>
  <c r="AQ216" i="35"/>
  <c r="D154" i="35"/>
  <c r="M260" i="35"/>
  <c r="BI148" i="35" a="1"/>
  <c r="I212" i="35"/>
  <c r="AH238" i="35" a="1"/>
  <c r="E209" i="35"/>
  <c r="R187" i="35" a="1"/>
  <c r="AN154" i="35"/>
  <c r="AY187" i="35" a="1"/>
  <c r="V132" i="35" a="1"/>
  <c r="AK175" i="35" a="1"/>
  <c r="BD153" i="35" a="1"/>
  <c r="J178" i="35"/>
  <c r="AN61" i="35"/>
  <c r="AR26" i="35"/>
  <c r="BJ223" i="35" a="1"/>
  <c r="AF245" i="35" a="1"/>
  <c r="M39" i="35"/>
  <c r="N172" i="35"/>
  <c r="BL197" i="35" a="1"/>
  <c r="AP212" i="35"/>
  <c r="U113" i="35" a="1"/>
  <c r="L260" i="35"/>
  <c r="AU231" i="35" a="1"/>
  <c r="M169" i="35"/>
  <c r="Q177" i="35" a="1"/>
  <c r="Q32" i="3"/>
  <c r="AD27" i="3"/>
  <c r="BF254" i="35" a="1"/>
  <c r="T219" i="35" a="1"/>
  <c r="W203" i="3"/>
  <c r="AN129" i="35"/>
  <c r="AU240" i="35" a="1"/>
  <c r="BO267" i="35" a="1"/>
  <c r="AZ169" i="35" a="1"/>
  <c r="BS238" i="35" a="1"/>
  <c r="BM191" i="35" a="1"/>
  <c r="BU216" i="35" a="1"/>
  <c r="T124" i="35" a="1"/>
  <c r="BR110" i="35" a="1"/>
  <c r="AO209" i="35"/>
  <c r="P161" i="35" a="1"/>
  <c r="Y267" i="35" a="1"/>
  <c r="BS198" i="35" a="1"/>
  <c r="E229" i="35"/>
  <c r="BC221" i="35" a="1"/>
  <c r="BA273" i="35" a="1"/>
  <c r="AA8" i="3"/>
  <c r="I94" i="35"/>
  <c r="K96" i="35"/>
  <c r="AQ25" i="35"/>
  <c r="AB164" i="35" a="1"/>
  <c r="BD225" i="35" a="1"/>
  <c r="BC158" i="35" a="1"/>
  <c r="AB216" i="35" a="1"/>
  <c r="AN237" i="35"/>
  <c r="AD112" i="35" a="1"/>
  <c r="AP172" i="35"/>
  <c r="AD95" i="35" a="1"/>
  <c r="BR263" i="35" a="1"/>
  <c r="I253" i="35"/>
  <c r="BP181" i="35" a="1"/>
  <c r="P266" i="35" a="1"/>
  <c r="BB148" i="35" a="1"/>
  <c r="BO182" i="35" a="1"/>
  <c r="AW213" i="35" a="1"/>
  <c r="AY241" i="35" a="1"/>
  <c r="AR259" i="35"/>
  <c r="K147" i="3"/>
  <c r="BC125" i="35" a="1"/>
  <c r="AI258" i="35" a="1"/>
  <c r="AB131" i="35" a="1"/>
  <c r="BE254" i="35" a="1"/>
  <c r="BJ128" i="35" a="1"/>
  <c r="AB59" i="35" a="1"/>
  <c r="AO241" i="35"/>
  <c r="BR211" i="35" a="1"/>
  <c r="AF189" i="35" a="1"/>
  <c r="Y149" i="35" a="1"/>
  <c r="J210" i="35"/>
  <c r="Q141" i="35" a="1"/>
  <c r="L138" i="35"/>
  <c r="Z103" i="35" a="1"/>
  <c r="AW252" i="35" a="1"/>
  <c r="BN73" i="35" a="1"/>
  <c r="F238" i="35"/>
  <c r="BB223" i="35" a="1"/>
  <c r="I187" i="3"/>
  <c r="U159" i="35" a="1"/>
  <c r="AK180" i="35" a="1"/>
  <c r="Q15" i="3"/>
  <c r="D209" i="35"/>
  <c r="AD130" i="35" a="1"/>
  <c r="BS241" i="35" a="1"/>
  <c r="V257" i="35" a="1"/>
  <c r="BD162" i="35" a="1"/>
  <c r="BU249" i="35" a="1"/>
  <c r="I164" i="35"/>
  <c r="V174" i="35" a="1"/>
  <c r="AE246" i="35" a="1"/>
  <c r="BH105" i="35" a="1"/>
  <c r="C264" i="35" a="1"/>
  <c r="AI195" i="35" a="1"/>
  <c r="AD244" i="35" a="1"/>
  <c r="AX233" i="35" a="1"/>
  <c r="BQ100" i="35" a="1"/>
  <c r="H206" i="35"/>
  <c r="P235" i="35" a="1"/>
  <c r="BH132" i="35" a="1"/>
  <c r="AH115" i="35" a="1"/>
  <c r="AC110" i="35" a="1"/>
  <c r="AY192" i="35" a="1"/>
  <c r="AR249" i="35"/>
  <c r="BE248" i="35" a="1"/>
  <c r="AG233" i="35" a="1"/>
  <c r="C170" i="35" a="1"/>
  <c r="AZ187" i="35" a="1"/>
  <c r="BU229" i="35" a="1"/>
  <c r="BC202" i="35" a="1"/>
  <c r="BA102" i="35" a="1"/>
  <c r="BT197" i="35" a="1"/>
  <c r="AM226" i="35"/>
  <c r="F217" i="35"/>
  <c r="BR196" i="35" a="1"/>
  <c r="AN198" i="35"/>
  <c r="H81" i="3"/>
  <c r="AS261" i="35"/>
  <c r="J219" i="35"/>
  <c r="AS269" i="35"/>
  <c r="Y199" i="35" a="1"/>
  <c r="AY189" i="35" a="1"/>
  <c r="BU218" i="35" a="1"/>
  <c r="BQ251" i="35" a="1"/>
  <c r="U167" i="35" a="1"/>
  <c r="AN86" i="35"/>
  <c r="AR233" i="35"/>
  <c r="AF135" i="35" a="1"/>
  <c r="K40" i="3"/>
  <c r="I144" i="35"/>
  <c r="T155" i="35" a="1"/>
  <c r="BU198" i="35" a="1"/>
  <c r="AF232" i="35" a="1"/>
  <c r="U259" i="35" a="1"/>
  <c r="BJ227" i="35" a="1"/>
  <c r="BU232" i="35" a="1"/>
  <c r="BC215" i="35" a="1"/>
  <c r="Q272" i="35" a="1"/>
  <c r="K35" i="3"/>
  <c r="BK181" i="35" a="1"/>
  <c r="R168" i="35" a="1"/>
  <c r="AK254" i="35" a="1"/>
  <c r="G235" i="35"/>
  <c r="AA274" i="35" a="1"/>
  <c r="AO207" i="35"/>
  <c r="AF251" i="35" a="1"/>
  <c r="AG232" i="35" a="1"/>
  <c r="J171" i="35"/>
  <c r="AM207" i="35"/>
  <c r="AN115" i="35"/>
  <c r="BR218" i="35" a="1"/>
  <c r="BO62" i="35" a="1"/>
  <c r="AH249" i="35" a="1"/>
  <c r="X115" i="35" a="1"/>
  <c r="R23" i="35" a="1"/>
  <c r="BL102" i="35" a="1"/>
  <c r="AB229" i="35" a="1"/>
  <c r="BC129" i="35" a="1"/>
  <c r="C176" i="35" a="1"/>
  <c r="F175" i="35"/>
  <c r="AC183" i="35" a="1"/>
  <c r="BP200" i="35" a="1"/>
  <c r="AS150" i="35"/>
  <c r="BJ183" i="35" a="1"/>
  <c r="AC189" i="35" a="1"/>
  <c r="AG73" i="35" a="1"/>
  <c r="AS131" i="35"/>
  <c r="AS205" i="35"/>
  <c r="AE121" i="35" a="1"/>
  <c r="U203" i="35" a="1"/>
  <c r="G206" i="35"/>
  <c r="S68" i="35" a="1"/>
  <c r="L121" i="35"/>
  <c r="BS224" i="35" a="1"/>
  <c r="AO175" i="35"/>
  <c r="BG132" i="35" a="1"/>
  <c r="AV250" i="35" a="1"/>
  <c r="BA169" i="35" a="1"/>
  <c r="G215" i="35"/>
  <c r="P274" i="35" a="1"/>
  <c r="K205" i="35"/>
  <c r="BN190" i="35" a="1"/>
  <c r="BH165" i="35" a="1"/>
  <c r="AA97" i="35" a="1"/>
  <c r="R195" i="35" a="1"/>
  <c r="Y268" i="35" a="1"/>
  <c r="Y134" i="35" a="1"/>
  <c r="AA262" i="35" a="1"/>
  <c r="AD258" i="35" a="1"/>
  <c r="Y230" i="35" a="1"/>
  <c r="D248" i="35"/>
  <c r="AO201" i="35"/>
  <c r="AH148" i="35" a="1"/>
  <c r="BS229" i="35" a="1"/>
  <c r="K181" i="35"/>
  <c r="BO220" i="35" a="1"/>
  <c r="Z120" i="35" a="1"/>
  <c r="AP261" i="35"/>
  <c r="BM21" i="35" a="1"/>
  <c r="X73" i="35" a="1"/>
  <c r="AA163" i="35" a="1"/>
  <c r="T145" i="35" a="1"/>
  <c r="R182" i="35" a="1"/>
  <c r="AP76" i="35"/>
  <c r="BS85" i="35" a="1"/>
  <c r="L190" i="35"/>
  <c r="AP45" i="35"/>
  <c r="AD234" i="35" a="1"/>
  <c r="J113" i="35"/>
  <c r="AW175" i="35" a="1"/>
  <c r="W259" i="35" a="1"/>
  <c r="AN233" i="35"/>
  <c r="BB72" i="35" a="1"/>
  <c r="AW239" i="35" a="1"/>
  <c r="AS255" i="35"/>
  <c r="N77" i="35"/>
  <c r="S114" i="35" a="1"/>
  <c r="S218" i="35" a="1"/>
  <c r="W169" i="35" a="1"/>
  <c r="AQ169" i="35"/>
  <c r="L222" i="35"/>
  <c r="BT258" i="35" a="1"/>
  <c r="BU107" i="35" a="1"/>
  <c r="AU126" i="35" a="1"/>
  <c r="E227" i="35"/>
  <c r="AX224" i="35" a="1"/>
  <c r="U194" i="35" a="1"/>
  <c r="X160" i="35" a="1"/>
  <c r="G94" i="35"/>
  <c r="AJ53" i="35" a="1"/>
  <c r="K48" i="35"/>
  <c r="BT67" i="35" a="1"/>
  <c r="AD107" i="35" a="1"/>
  <c r="BO53" i="35" a="1"/>
  <c r="X164" i="35" a="1"/>
  <c r="BH85" i="35" a="1"/>
  <c r="BA18" i="35" a="1"/>
  <c r="G136" i="35"/>
  <c r="AB24" i="35" a="1"/>
  <c r="BM246" i="35" a="1"/>
  <c r="BQ272" i="35" a="1"/>
  <c r="BM168" i="35" a="1"/>
  <c r="Z112" i="35" a="1"/>
  <c r="AW179" i="35" a="1"/>
  <c r="BG166" i="35" a="1"/>
  <c r="BR239" i="35" a="1"/>
  <c r="AA103" i="3"/>
  <c r="W33" i="3"/>
  <c r="BF265" i="35" a="1"/>
  <c r="P180" i="3"/>
  <c r="AX250" i="35" a="1"/>
  <c r="I257" i="35"/>
  <c r="H202" i="35"/>
  <c r="AW165" i="35" a="1"/>
  <c r="AW268" i="35" a="1"/>
  <c r="BQ135" i="35" a="1"/>
  <c r="AD238" i="35" a="1"/>
  <c r="BN117" i="35" a="1"/>
  <c r="BU115" i="35" a="1"/>
  <c r="M185" i="35"/>
  <c r="AW255" i="35" a="1"/>
  <c r="AP255" i="35"/>
  <c r="BT207" i="35" a="1"/>
  <c r="D18" i="35"/>
  <c r="AE224" i="35" a="1"/>
  <c r="AP213" i="35"/>
  <c r="AH175" i="35" a="1"/>
  <c r="E119" i="35"/>
  <c r="AS242" i="35"/>
  <c r="BJ160" i="35" a="1"/>
  <c r="W106" i="35" a="1"/>
  <c r="I103" i="35"/>
  <c r="BT149" i="35" a="1"/>
  <c r="AN207" i="35"/>
  <c r="AQ191" i="35"/>
  <c r="N266" i="35"/>
  <c r="F165" i="35"/>
  <c r="N237" i="35"/>
  <c r="BQ120" i="35" a="1"/>
  <c r="K199" i="35"/>
  <c r="AJ266" i="35" a="1"/>
  <c r="AF178" i="35" a="1"/>
  <c r="BQ267" i="35" a="1"/>
  <c r="AQ257" i="35"/>
  <c r="AN250" i="35"/>
  <c r="E196" i="35"/>
  <c r="AS222" i="35"/>
  <c r="U205" i="3"/>
  <c r="AU201" i="35" a="1"/>
  <c r="BR252" i="35" a="1"/>
  <c r="P117" i="35" a="1"/>
  <c r="BQ215" i="35" a="1"/>
  <c r="BQ199" i="35" a="1"/>
  <c r="AV176" i="35" a="1"/>
  <c r="BG259" i="35" a="1"/>
  <c r="I233" i="35"/>
  <c r="AE248" i="35" a="1"/>
  <c r="T271" i="35" a="1"/>
  <c r="X195" i="35" a="1"/>
  <c r="BR242" i="35" a="1"/>
  <c r="AJ253" i="35" a="1"/>
  <c r="M218" i="35"/>
  <c r="M267" i="35"/>
  <c r="K160" i="35"/>
  <c r="BQ159" i="35" a="1"/>
  <c r="T123" i="35" a="1"/>
  <c r="AP270" i="35"/>
  <c r="AW233" i="35" a="1"/>
  <c r="AH256" i="35" a="1"/>
  <c r="P171" i="35" a="1"/>
  <c r="BO119" i="35" a="1"/>
  <c r="AR211" i="35"/>
  <c r="BR251" i="35" a="1"/>
  <c r="AA15" i="3"/>
  <c r="AQ178" i="35"/>
  <c r="AG61" i="35" a="1"/>
  <c r="V271" i="35" a="1"/>
  <c r="J133" i="35"/>
  <c r="AX173" i="35" a="1"/>
  <c r="R223" i="35" a="1"/>
  <c r="T52" i="3"/>
  <c r="BK158" i="35" a="1"/>
  <c r="T138" i="35" a="1"/>
  <c r="BF216" i="35" a="1"/>
  <c r="Z234" i="35" a="1"/>
  <c r="BL235" i="35" a="1"/>
  <c r="BB173" i="35" a="1"/>
  <c r="U180" i="35" a="1"/>
  <c r="AY176" i="35" a="1"/>
  <c r="S171" i="35" a="1"/>
  <c r="J189" i="35"/>
  <c r="R14" i="3"/>
  <c r="E134" i="35"/>
  <c r="K202" i="35"/>
  <c r="AX236" i="35" a="1"/>
  <c r="AV182" i="35" a="1"/>
  <c r="AI192" i="35" a="1"/>
  <c r="AW70" i="35" a="1"/>
  <c r="AS209" i="35"/>
  <c r="AG128" i="35" a="1"/>
  <c r="BC245" i="35" a="1"/>
  <c r="AD110" i="35" a="1"/>
  <c r="P249" i="35" a="1"/>
  <c r="F243" i="35"/>
  <c r="V131" i="35" a="1"/>
  <c r="AU181" i="35" a="1"/>
  <c r="BK197" i="35" a="1"/>
  <c r="BD171" i="35" a="1"/>
  <c r="AA191" i="35" a="1"/>
  <c r="BL136" i="35" a="1"/>
  <c r="BS197" i="35" a="1"/>
  <c r="BS213" i="35" a="1"/>
  <c r="AE227" i="35" a="1"/>
  <c r="AI205" i="35" a="1"/>
  <c r="K153" i="35"/>
  <c r="L25" i="40" a="1"/>
  <c r="BS57" i="35" a="1"/>
  <c r="AW219" i="35" a="1"/>
  <c r="AZ254" i="35" a="1"/>
  <c r="AP251" i="35"/>
  <c r="C219" i="35" a="1"/>
  <c r="AG210" i="35" a="1"/>
  <c r="AH145" i="35" a="1"/>
  <c r="AI264" i="35" a="1"/>
  <c r="F236" i="35"/>
  <c r="S239" i="35" a="1"/>
  <c r="G229" i="35"/>
  <c r="Z201" i="35" a="1"/>
  <c r="AV152" i="35" a="1"/>
  <c r="V209" i="35" a="1"/>
  <c r="BH207" i="35" a="1"/>
  <c r="BS142" i="35" a="1"/>
  <c r="BI195" i="35" a="1"/>
  <c r="J194" i="35"/>
  <c r="U252" i="35" a="1"/>
  <c r="P195" i="35" a="1"/>
  <c r="AB181" i="35" a="1"/>
  <c r="AR146" i="35"/>
  <c r="V194" i="35" a="1"/>
  <c r="V272" i="35" a="1"/>
  <c r="S225" i="35" a="1"/>
  <c r="AY238" i="35" a="1"/>
  <c r="AB54" i="35" a="1"/>
  <c r="L107" i="35"/>
  <c r="S153" i="35" a="1"/>
  <c r="G112" i="35"/>
  <c r="BK113" i="35" a="1"/>
  <c r="AJ245" i="35" a="1"/>
  <c r="T29" i="3"/>
  <c r="BM174" i="35" a="1"/>
  <c r="K231" i="35"/>
  <c r="S198" i="35" a="1"/>
  <c r="AN124" i="35"/>
  <c r="BI98" i="35" a="1"/>
  <c r="Q9" i="3"/>
  <c r="AC245" i="35" a="1"/>
  <c r="H227" i="35"/>
  <c r="AV153" i="35" a="1"/>
  <c r="I173" i="35"/>
  <c r="AK134" i="35" a="1"/>
  <c r="BF121" i="35" a="1"/>
  <c r="BI183" i="35" a="1"/>
  <c r="AZ186" i="35" a="1"/>
  <c r="P211" i="35" a="1"/>
  <c r="BF200" i="35" a="1"/>
  <c r="BD123" i="35" a="1"/>
  <c r="AU136" i="35" a="1"/>
  <c r="F115" i="35"/>
  <c r="AJ165" i="35" a="1"/>
  <c r="AB199" i="35" a="1"/>
  <c r="AF137" i="35" a="1"/>
  <c r="BQ190" i="35" a="1"/>
  <c r="U145" i="35" a="1"/>
  <c r="T255" i="35" a="1"/>
  <c r="AK243" i="35" a="1"/>
  <c r="AC272" i="35" a="1"/>
  <c r="BR227" i="35" a="1"/>
  <c r="AN216" i="35"/>
  <c r="AC156" i="35" a="1"/>
  <c r="BA212" i="35" a="1"/>
  <c r="Z251" i="35" a="1"/>
  <c r="AC223" i="35" a="1"/>
  <c r="AO187" i="35"/>
  <c r="BS116" i="35" a="1"/>
  <c r="Q142" i="35" a="1"/>
  <c r="G124" i="35"/>
  <c r="BU264" i="35" a="1"/>
  <c r="I262" i="35"/>
  <c r="BT267" i="35" a="1"/>
  <c r="AA271" i="35" a="1"/>
  <c r="BM178" i="35" a="1"/>
  <c r="U169" i="35" a="1"/>
  <c r="AX74" i="35" a="1"/>
  <c r="K215" i="35"/>
  <c r="AD207" i="35" a="1"/>
  <c r="AX190" i="35" a="1"/>
  <c r="Q236" i="35" a="1"/>
  <c r="F261" i="35"/>
  <c r="BF253" i="35" a="1"/>
  <c r="BL219" i="35" a="1"/>
  <c r="AH237" i="35" a="1"/>
  <c r="AZ152" i="35" a="1"/>
  <c r="BH254" i="35" a="1"/>
  <c r="AU245" i="35" a="1"/>
  <c r="Q180" i="35" a="1"/>
  <c r="BS268" i="35" a="1"/>
  <c r="H31" i="40" a="1"/>
  <c r="AJ260" i="35" a="1"/>
  <c r="AM238" i="35"/>
  <c r="Z176" i="35" a="1"/>
  <c r="E240" i="35"/>
  <c r="E269" i="35"/>
  <c r="D197" i="35"/>
  <c r="AR191" i="35"/>
  <c r="BL80" i="35" a="1"/>
  <c r="BA256" i="35" a="1"/>
  <c r="BD186" i="35" a="1"/>
  <c r="AC194" i="35" a="1"/>
  <c r="AR218" i="35"/>
  <c r="BC246" i="35" a="1"/>
  <c r="BR159" i="35" a="1"/>
  <c r="AW195" i="35" a="1"/>
  <c r="AR256" i="35"/>
  <c r="AE149" i="35" a="1"/>
  <c r="BK191" i="35" a="1"/>
  <c r="AK95" i="35" a="1"/>
  <c r="BE234" i="35" a="1"/>
  <c r="L184" i="35"/>
  <c r="AJ241" i="35" a="1"/>
  <c r="P170" i="35" a="1"/>
  <c r="J143" i="35"/>
  <c r="AB115" i="35" a="1"/>
  <c r="AU169" i="35" a="1"/>
  <c r="H236" i="35"/>
  <c r="BG185" i="35" a="1"/>
  <c r="BO202" i="35" a="1"/>
  <c r="BD147" i="35" a="1"/>
  <c r="BJ201" i="35" a="1"/>
  <c r="AA148" i="35" a="1"/>
  <c r="AW217" i="35" a="1"/>
  <c r="BF185" i="35" a="1"/>
  <c r="AG160" i="35" a="1"/>
  <c r="BP247" i="35" a="1"/>
  <c r="V260" i="35" a="1"/>
  <c r="AV162" i="35" a="1"/>
  <c r="H162" i="35"/>
  <c r="BU237" i="35" a="1"/>
  <c r="AN210" i="35"/>
  <c r="AE180" i="35" a="1"/>
  <c r="G185" i="35"/>
  <c r="BH137" i="35" a="1"/>
  <c r="AH91" i="35" a="1"/>
  <c r="AH35" i="35" a="1"/>
  <c r="AY159" i="35" a="1"/>
  <c r="I42" i="35"/>
  <c r="R106" i="35" a="1"/>
  <c r="BS101" i="35" a="1"/>
  <c r="AH241" i="35" a="1"/>
  <c r="BJ196" i="35" a="1"/>
  <c r="AY140" i="35" a="1"/>
  <c r="AY251" i="35" a="1"/>
  <c r="BI141" i="35" a="1"/>
  <c r="C131" i="35" a="1"/>
  <c r="U198" i="35" a="1"/>
  <c r="AN189" i="35"/>
  <c r="Y214" i="35" a="1"/>
  <c r="BH117" i="35" a="1"/>
  <c r="BB215" i="35" a="1"/>
  <c r="BJ166" i="35" a="1"/>
  <c r="BK169" i="35" a="1"/>
  <c r="BO91" i="35" a="1"/>
  <c r="H121" i="35"/>
  <c r="M228" i="35"/>
  <c r="AG21" i="35" a="1"/>
  <c r="W253" i="35" a="1"/>
  <c r="AX241" i="35" a="1"/>
  <c r="BL173" i="35" a="1"/>
  <c r="Q89" i="3"/>
  <c r="K26" i="35"/>
  <c r="R126" i="35" a="1"/>
  <c r="T172" i="35" a="1"/>
  <c r="N170" i="35"/>
  <c r="AZ114" i="35" a="1"/>
  <c r="BT246" i="35" a="1"/>
  <c r="BO194" i="35" a="1"/>
  <c r="H29" i="40" a="1"/>
  <c r="BB257" i="35" a="1"/>
  <c r="AS216" i="35"/>
  <c r="BF149" i="35" a="1"/>
  <c r="BE213" i="35" a="1"/>
  <c r="BI244" i="35" a="1"/>
  <c r="BU136" i="35" a="1"/>
  <c r="AY270" i="35" a="1"/>
  <c r="BU263" i="35" a="1"/>
  <c r="R128" i="35" a="1"/>
  <c r="N211" i="35"/>
  <c r="AA270" i="35" a="1"/>
  <c r="BB178" i="35" a="1"/>
  <c r="AV160" i="35" a="1"/>
  <c r="X156" i="35" a="1"/>
  <c r="AD182" i="35" a="1"/>
  <c r="W195" i="35" a="1"/>
  <c r="BU200" i="35" a="1"/>
  <c r="T178" i="35" a="1"/>
  <c r="L149" i="35"/>
  <c r="AK85" i="35" a="1"/>
  <c r="AQ129" i="35"/>
  <c r="AC271" i="35" a="1"/>
  <c r="R250" i="35" a="1"/>
  <c r="BP196" i="35" a="1"/>
  <c r="BJ266" i="35" a="1"/>
  <c r="AF108" i="35" a="1"/>
  <c r="AV183" i="35" a="1"/>
  <c r="R17" i="3"/>
  <c r="BF269" i="35" a="1"/>
  <c r="BK97" i="35" a="1"/>
  <c r="AX270" i="35" a="1"/>
  <c r="AF166" i="35" a="1"/>
  <c r="AN105" i="35"/>
  <c r="AJ255" i="35" a="1"/>
  <c r="BO95" i="35" a="1"/>
  <c r="AC225" i="35" a="1"/>
  <c r="P208" i="35" a="1"/>
  <c r="AB126" i="35" a="1"/>
  <c r="BE123" i="35" a="1"/>
  <c r="BF219" i="35" a="1"/>
  <c r="AB234" i="35" a="1"/>
  <c r="L120" i="35"/>
  <c r="BF114" i="35" a="1"/>
  <c r="X198" i="35" a="1"/>
  <c r="BU248" i="35" a="1"/>
  <c r="BT266" i="35" a="1"/>
  <c r="BI190" i="35" a="1"/>
  <c r="AI269" i="35" a="1"/>
  <c r="U137" i="35" a="1"/>
  <c r="BA213" i="35" a="1"/>
  <c r="H194" i="35"/>
  <c r="AG267" i="35" a="1"/>
  <c r="V262" i="35" a="1"/>
  <c r="E171" i="35"/>
  <c r="S205" i="35" a="1"/>
  <c r="U154" i="35" a="1"/>
  <c r="AR216" i="35"/>
  <c r="AJ207" i="35" a="1"/>
  <c r="BE185" i="35" a="1"/>
  <c r="BK21" i="35" a="1"/>
  <c r="AZ263" i="35" a="1"/>
  <c r="AZ172" i="35" a="1"/>
  <c r="AI167" i="35" a="1"/>
  <c r="D124" i="35"/>
  <c r="AI272" i="35" a="1"/>
  <c r="AP169" i="35"/>
  <c r="BU204" i="35" a="1"/>
  <c r="AW203" i="35" a="1"/>
  <c r="BH230" i="35" a="1"/>
  <c r="BQ191" i="35" a="1"/>
  <c r="S156" i="35" a="1"/>
  <c r="AE254" i="3"/>
  <c r="AK224" i="35" a="1"/>
  <c r="BG225" i="35" a="1"/>
  <c r="BR181" i="35" a="1"/>
  <c r="AC244" i="35" a="1"/>
  <c r="BL215" i="35" a="1"/>
  <c r="N201" i="35"/>
  <c r="X217" i="35" a="1"/>
  <c r="BF266" i="35" a="1"/>
  <c r="AH233" i="35" a="1"/>
  <c r="H238" i="35"/>
  <c r="J239" i="35"/>
  <c r="BJ94" i="35" a="1"/>
  <c r="BN187" i="35" a="1"/>
  <c r="BU191" i="35" a="1"/>
  <c r="AQ198" i="35"/>
  <c r="AA177" i="35" a="1"/>
  <c r="AX157" i="35" a="1"/>
  <c r="AJ214" i="35" a="1"/>
  <c r="BS196" i="35" a="1"/>
  <c r="AW257" i="35" a="1"/>
  <c r="BU132" i="35" a="1"/>
  <c r="BL258" i="35" a="1"/>
  <c r="V229" i="35" a="1"/>
  <c r="V254" i="35" a="1"/>
  <c r="AK160" i="35" a="1"/>
  <c r="AO154" i="35"/>
  <c r="AQ195" i="35"/>
  <c r="L131" i="35"/>
  <c r="M90" i="35"/>
  <c r="BC179" i="35" a="1"/>
  <c r="H181" i="35"/>
  <c r="D207" i="35"/>
  <c r="C149" i="35" a="1"/>
  <c r="F160" i="35"/>
  <c r="AE259" i="35" a="1"/>
  <c r="AI156" i="35" a="1"/>
  <c r="AY207" i="35" a="1"/>
  <c r="AO232" i="35"/>
  <c r="AX207" i="35" a="1"/>
  <c r="H177" i="35"/>
  <c r="AE222" i="35" a="1"/>
  <c r="BF133" i="35" a="1"/>
  <c r="F154" i="35"/>
  <c r="AI140" i="35" a="1"/>
  <c r="BA130" i="35" a="1"/>
  <c r="AA203" i="35" a="1"/>
  <c r="AS244" i="35"/>
  <c r="D136" i="35"/>
  <c r="BI155" i="35" a="1"/>
  <c r="BF156" i="35" a="1"/>
  <c r="AS184" i="35"/>
  <c r="AQ225" i="35"/>
  <c r="AX267" i="35" a="1"/>
  <c r="AQ201" i="35"/>
  <c r="AK198" i="35" a="1"/>
  <c r="Z223" i="35" a="1"/>
  <c r="I186" i="35"/>
  <c r="AV222" i="35" a="1"/>
  <c r="BS256" i="35" a="1"/>
  <c r="X94" i="3"/>
  <c r="AP161" i="35"/>
  <c r="L139" i="35"/>
  <c r="AM117" i="35"/>
  <c r="V251" i="35" a="1"/>
  <c r="F200" i="35"/>
  <c r="AR235" i="35"/>
  <c r="AB156" i="35" a="1"/>
  <c r="BB249" i="35" a="1"/>
  <c r="AZ230" i="35" a="1"/>
  <c r="AY244" i="35" a="1"/>
  <c r="BU272" i="35" a="1"/>
  <c r="AV249" i="35" a="1"/>
  <c r="BM259" i="35" a="1"/>
  <c r="H60" i="35"/>
  <c r="AR143" i="35"/>
  <c r="AY236" i="35" a="1"/>
  <c r="AN251" i="35"/>
  <c r="H225" i="35"/>
  <c r="BF238" i="35" a="1"/>
  <c r="M214" i="35"/>
  <c r="R203" i="35" a="1"/>
  <c r="BL143" i="35" a="1"/>
  <c r="K227" i="35"/>
  <c r="S13" i="3"/>
  <c r="AD200" i="35" a="1"/>
  <c r="AX205" i="35" a="1"/>
  <c r="AH260" i="35" a="1"/>
  <c r="BB221" i="35" a="1"/>
  <c r="BN130" i="35" a="1"/>
  <c r="J70" i="35"/>
  <c r="BE114" i="35" a="1"/>
  <c r="AO122" i="35"/>
  <c r="D202" i="35"/>
  <c r="H174" i="35"/>
  <c r="AN141" i="35"/>
  <c r="AA154" i="35" a="1"/>
  <c r="M141" i="35"/>
  <c r="AW246" i="35" a="1"/>
  <c r="BR191" i="35" a="1"/>
  <c r="AB205" i="35" a="1"/>
  <c r="BS248" i="35" a="1"/>
  <c r="AO152" i="35"/>
  <c r="AC236" i="35" a="1"/>
  <c r="BH271" i="35" a="1"/>
  <c r="BJ215" i="35" a="1"/>
  <c r="P234" i="35" a="1"/>
  <c r="AE264" i="35" a="1"/>
  <c r="AX225" i="35" a="1"/>
  <c r="D147" i="35"/>
  <c r="D232" i="35"/>
  <c r="T157" i="35" a="1"/>
  <c r="AJ235" i="35" a="1"/>
  <c r="AU173" i="35" a="1"/>
  <c r="AY121" i="35" a="1"/>
  <c r="BD165" i="35" a="1"/>
  <c r="BJ127" i="35" a="1"/>
  <c r="AW178" i="35" a="1"/>
  <c r="BE112" i="35" a="1"/>
  <c r="BI66" i="35" a="1"/>
  <c r="AB286" i="3"/>
  <c r="M268" i="35"/>
  <c r="AV147" i="35" a="1"/>
  <c r="F22" i="35"/>
  <c r="N113" i="35"/>
  <c r="AR172" i="35"/>
  <c r="AA264" i="35" a="1"/>
  <c r="BJ53" i="35" a="1"/>
  <c r="BH187" i="35" a="1"/>
  <c r="BF111" i="35" a="1"/>
  <c r="AK156" i="35" a="1"/>
  <c r="T144" i="35" a="1"/>
  <c r="V60" i="3"/>
  <c r="S206" i="35" a="1"/>
  <c r="G30" i="35"/>
  <c r="G16" i="3"/>
  <c r="BD237" i="35" a="1"/>
  <c r="R249" i="35" a="1"/>
  <c r="BH262" i="35" a="1"/>
  <c r="AE125" i="35" a="1"/>
  <c r="BB250" i="35" a="1"/>
  <c r="BK212" i="35" a="1"/>
  <c r="S268" i="35" a="1"/>
  <c r="AU205" i="35" a="1"/>
  <c r="T147" i="35" a="1"/>
  <c r="AE204" i="35" a="1"/>
  <c r="AB191" i="35" a="1"/>
  <c r="AU194" i="35" a="1"/>
  <c r="C192" i="35" a="1"/>
  <c r="Y139" i="35" a="1"/>
  <c r="Q241" i="35" a="1"/>
  <c r="U136" i="35" a="1"/>
  <c r="AZ113" i="35" a="1"/>
  <c r="L30" i="35"/>
  <c r="AB183" i="35" a="1"/>
  <c r="AZ234" i="35" a="1"/>
  <c r="H47" i="35"/>
  <c r="AP72" i="35"/>
  <c r="BE77" i="35" a="1"/>
  <c r="C138" i="35" a="1"/>
  <c r="AO274" i="35"/>
  <c r="BN109" i="35" a="1"/>
  <c r="AO143" i="35"/>
  <c r="BS195" i="35" a="1"/>
  <c r="W192" i="35" a="1"/>
  <c r="V166" i="35" a="1"/>
  <c r="BD181" i="35" a="1"/>
  <c r="AZ192" i="35" a="1"/>
  <c r="X273" i="35" a="1"/>
  <c r="AV144" i="35" a="1"/>
  <c r="BS212" i="35" a="1"/>
  <c r="AK204" i="35" a="1"/>
  <c r="BR155" i="35" a="1"/>
  <c r="BA171" i="35" a="1"/>
  <c r="BT195" i="35" a="1"/>
  <c r="Z182" i="35" a="1"/>
  <c r="V134" i="35" a="1"/>
  <c r="AE161" i="35" a="1"/>
  <c r="AA243" i="35" a="1"/>
  <c r="BB191" i="35" a="1"/>
  <c r="AZ57" i="35" a="1"/>
  <c r="Y205" i="35" a="1"/>
  <c r="BS226" i="35" a="1"/>
  <c r="AM18" i="35"/>
  <c r="AU236" i="35" a="1"/>
  <c r="G223" i="35"/>
  <c r="BN248" i="35" a="1"/>
  <c r="AB214" i="35" a="1"/>
  <c r="Y92" i="35" a="1"/>
  <c r="AA106" i="3"/>
  <c r="BE197" i="35" a="1"/>
  <c r="AJ209" i="35" a="1"/>
  <c r="BF229" i="35" a="1"/>
  <c r="AS139" i="35"/>
  <c r="AC258" i="35" a="1"/>
  <c r="L22" i="40" a="1"/>
  <c r="BR205" i="35" a="1"/>
  <c r="BO155" i="35" a="1"/>
  <c r="AH192" i="35" a="1"/>
  <c r="E202" i="35"/>
  <c r="AW114" i="35" a="1"/>
  <c r="BJ170" i="35" a="1"/>
  <c r="H127" i="35"/>
  <c r="BH71" i="35" a="1"/>
  <c r="E195" i="35"/>
  <c r="BE263" i="35" a="1"/>
  <c r="U123" i="35" a="1"/>
  <c r="C154" i="35" a="1"/>
  <c r="BP137" i="35" a="1"/>
  <c r="BE224" i="35" a="1"/>
  <c r="AZ227" i="35" a="1"/>
  <c r="Q143" i="35" a="1"/>
  <c r="AF139" i="35" a="1"/>
  <c r="M223" i="35"/>
  <c r="AK226" i="35" a="1"/>
  <c r="AM161" i="35"/>
  <c r="L215" i="35"/>
  <c r="BR184" i="35" a="1"/>
  <c r="U268" i="35" a="1"/>
  <c r="Z230" i="35" a="1"/>
  <c r="AW185" i="35" a="1"/>
  <c r="BB252" i="35" a="1"/>
  <c r="BB217" i="35" a="1"/>
  <c r="AH120" i="35" a="1"/>
  <c r="C208" i="35" a="1"/>
  <c r="L154" i="35"/>
  <c r="P108" i="35" a="1"/>
  <c r="AB200" i="35" a="1"/>
  <c r="BT251" i="35" a="1"/>
  <c r="BR197" i="35" a="1"/>
  <c r="AS263" i="35"/>
  <c r="BA227" i="35" a="1"/>
  <c r="BP267" i="35" a="1"/>
  <c r="AQ241" i="35"/>
  <c r="AA140" i="35" a="1"/>
  <c r="M272" i="35"/>
  <c r="BI227" i="35" a="1"/>
  <c r="BS273" i="35" a="1"/>
  <c r="BP197" i="35" a="1"/>
  <c r="AH261" i="35" a="1"/>
  <c r="K248" i="35"/>
  <c r="AK260" i="35" a="1"/>
  <c r="AM202" i="35"/>
  <c r="BI185" i="35" a="1"/>
  <c r="G231" i="35"/>
  <c r="BS132" i="35" a="1"/>
  <c r="BS181" i="35" a="1"/>
  <c r="H123" i="35"/>
  <c r="AR273" i="35"/>
  <c r="N234" i="35"/>
  <c r="BG218" i="35" a="1"/>
  <c r="BP90" i="35" a="1"/>
  <c r="AB132" i="35" a="1"/>
  <c r="AE238" i="35" a="1"/>
  <c r="AF258" i="35" a="1"/>
  <c r="E37" i="35"/>
  <c r="N254" i="35"/>
  <c r="BR213" i="35" a="1"/>
  <c r="AH183" i="35" a="1"/>
  <c r="H26" i="40" a="1"/>
  <c r="AC249" i="35" a="1"/>
  <c r="W163" i="35" a="1"/>
  <c r="AE239" i="35" a="1"/>
  <c r="I214" i="35"/>
  <c r="BE128" i="35" a="1"/>
  <c r="D195" i="35"/>
  <c r="AN151" i="35"/>
  <c r="AM176" i="35"/>
  <c r="AY271" i="35" a="1"/>
  <c r="BA226" i="35" a="1"/>
  <c r="BJ231" i="35" a="1"/>
  <c r="J25" i="3"/>
  <c r="AE83" i="35" a="1"/>
  <c r="H18" i="40" a="1"/>
  <c r="L203" i="35"/>
  <c r="BD169" i="35" a="1"/>
  <c r="Z252" i="35" a="1"/>
  <c r="BP52" i="35" a="1"/>
  <c r="W154" i="35" a="1"/>
  <c r="F231" i="35"/>
  <c r="S240" i="35" a="1"/>
  <c r="L117" i="35"/>
  <c r="W262" i="35" a="1"/>
  <c r="AA179" i="35" a="1"/>
  <c r="J183" i="35"/>
  <c r="V228" i="35" a="1"/>
  <c r="W130" i="35" a="1"/>
  <c r="BC161" i="35" a="1"/>
  <c r="AR194" i="35"/>
  <c r="BA194" i="35" a="1"/>
  <c r="AA272" i="35" a="1"/>
  <c r="W212" i="35" a="1"/>
  <c r="BH264" i="35" a="1"/>
  <c r="AC229" i="35" a="1"/>
  <c r="AQ223" i="35"/>
  <c r="BN154" i="35" a="1"/>
  <c r="BH253" i="35" a="1"/>
  <c r="C169" i="35" a="1"/>
  <c r="AZ143" i="35" a="1"/>
  <c r="BE131" i="35" a="1"/>
  <c r="BH163" i="35" a="1"/>
  <c r="AU183" i="35" a="1"/>
  <c r="H269" i="35"/>
  <c r="Y211" i="35" a="1"/>
  <c r="AP191" i="35"/>
  <c r="J181" i="35"/>
  <c r="AW157" i="35" a="1"/>
  <c r="J217" i="35"/>
  <c r="AQ98" i="35"/>
  <c r="U211" i="35" a="1"/>
  <c r="BK233" i="35" a="1"/>
  <c r="I133" i="35"/>
  <c r="N142" i="35"/>
  <c r="BB127" i="35" a="1"/>
  <c r="AG48" i="3"/>
  <c r="BP242" i="35" a="1"/>
  <c r="AG155" i="35" a="1"/>
  <c r="BF230" i="35" a="1"/>
  <c r="BA199" i="35" a="1"/>
  <c r="BA235" i="35" a="1"/>
  <c r="BA143" i="35" a="1"/>
  <c r="J155" i="35"/>
  <c r="L39" i="35"/>
  <c r="I237" i="35"/>
  <c r="AH232" i="35" a="1"/>
  <c r="V67" i="3"/>
  <c r="BU108" i="35" a="1"/>
  <c r="S270" i="35" a="1"/>
  <c r="BE244" i="35" a="1"/>
  <c r="BQ238" i="35" a="1"/>
  <c r="BG209" i="35" a="1"/>
  <c r="H262" i="35"/>
  <c r="AF256" i="35" a="1"/>
  <c r="AO216" i="35"/>
  <c r="AI180" i="3"/>
  <c r="BA156" i="35" a="1"/>
  <c r="V231" i="35" a="1"/>
  <c r="J124" i="35"/>
  <c r="AJ56" i="35" a="1"/>
  <c r="P226" i="35" a="1"/>
  <c r="AH253" i="35" a="1"/>
  <c r="BC249" i="35" a="1"/>
  <c r="AH224" i="35" a="1"/>
  <c r="I147" i="35"/>
  <c r="AY111" i="35" a="1"/>
  <c r="AP111" i="35"/>
  <c r="M112" i="35"/>
  <c r="AF123" i="35" a="1"/>
  <c r="AM215" i="35"/>
  <c r="BH136" i="35" a="1"/>
  <c r="U249" i="35" a="1"/>
  <c r="BB208" i="35" a="1"/>
  <c r="G118" i="35"/>
  <c r="J111" i="35"/>
  <c r="E239" i="35"/>
  <c r="W166" i="35" a="1"/>
  <c r="BT249" i="35" a="1"/>
  <c r="L245" i="35"/>
  <c r="H30" i="40" a="1"/>
  <c r="V217" i="35" a="1"/>
  <c r="J215" i="35"/>
  <c r="G171" i="35"/>
  <c r="AY162" i="35" a="1"/>
  <c r="BS253" i="35" a="1"/>
  <c r="T190" i="35" a="1"/>
  <c r="AV230" i="35" a="1"/>
  <c r="BA238" i="35" a="1"/>
  <c r="AK249" i="35" a="1"/>
  <c r="AI172" i="35" a="1"/>
  <c r="S256" i="35" a="1"/>
  <c r="AA248" i="35" a="1"/>
  <c r="BD245" i="35" a="1"/>
  <c r="AS204" i="35"/>
  <c r="Z127" i="35" a="1"/>
  <c r="X32" i="3"/>
  <c r="D205" i="35"/>
  <c r="BU137" i="35" a="1"/>
  <c r="C139" i="35" a="1"/>
  <c r="AJ222" i="35" a="1"/>
  <c r="BH194" i="35" a="1"/>
  <c r="T182" i="35" a="1"/>
  <c r="BN116" i="35" a="1"/>
  <c r="BH213" i="35" a="1"/>
  <c r="F74" i="35"/>
  <c r="AJ181" i="35" a="1"/>
  <c r="S219" i="35" a="1"/>
  <c r="J29" i="35"/>
  <c r="AJ239" i="35" a="1"/>
  <c r="BM257" i="35" a="1"/>
  <c r="AI132" i="35" a="1"/>
  <c r="AZ261" i="35" a="1"/>
  <c r="BS216" i="35" a="1"/>
  <c r="AD50" i="35" a="1"/>
  <c r="AB204" i="35" a="1"/>
  <c r="P15" i="3"/>
  <c r="AC187" i="35" a="1"/>
  <c r="L30" i="40" a="1"/>
  <c r="V176" i="35" a="1"/>
  <c r="AG106" i="35" a="1"/>
  <c r="K228" i="35"/>
  <c r="AF186" i="35" a="1"/>
  <c r="AW166" i="35" a="1"/>
  <c r="F146" i="35"/>
  <c r="G187" i="35"/>
  <c r="BI128" i="35" a="1"/>
  <c r="P83" i="35" a="1"/>
  <c r="AU35" i="35" a="1"/>
  <c r="AQ207" i="35"/>
  <c r="AU223" i="35" a="1"/>
  <c r="BF100" i="35" a="1"/>
  <c r="BE233" i="35" a="1"/>
  <c r="AG17" i="35" a="1"/>
  <c r="L22" i="35"/>
  <c r="I120" i="35"/>
  <c r="BK145" i="35" a="1"/>
  <c r="BR230" i="35" a="1"/>
  <c r="AU167" i="35" a="1"/>
  <c r="H140" i="35"/>
  <c r="BU170" i="35" a="1"/>
  <c r="AY125" i="35" a="1"/>
  <c r="N143" i="3"/>
  <c r="BS242" i="35" a="1"/>
  <c r="BM206" i="35" a="1"/>
  <c r="N191" i="35"/>
  <c r="BR59" i="35" a="1"/>
  <c r="AA223" i="35" a="1"/>
  <c r="AN156" i="35"/>
  <c r="E56" i="35"/>
  <c r="AH43" i="3"/>
  <c r="BG222" i="35" a="1"/>
  <c r="BD213" i="35" a="1"/>
  <c r="AO194" i="35"/>
  <c r="I219" i="35"/>
  <c r="BE262" i="35" a="1"/>
  <c r="I234" i="35"/>
  <c r="AE266" i="35" a="1"/>
  <c r="Q222" i="35" a="1"/>
  <c r="BE211" i="35" a="1"/>
  <c r="H251" i="35"/>
  <c r="BM186" i="35" a="1"/>
  <c r="AD235" i="35" a="1"/>
  <c r="BC209" i="35" a="1"/>
  <c r="AH227" i="35" a="1"/>
  <c r="T160" i="35" a="1"/>
  <c r="L267" i="35"/>
  <c r="J250" i="35"/>
  <c r="W233" i="35" a="1"/>
  <c r="X170" i="35" a="1"/>
  <c r="BQ269" i="35" a="1"/>
  <c r="BD244" i="35" a="1"/>
  <c r="AD149" i="35" a="1"/>
  <c r="C220" i="35" a="1"/>
  <c r="C182" i="35" a="1"/>
  <c r="AI211" i="35" a="1"/>
  <c r="AK245" i="35" a="1"/>
  <c r="L258" i="35"/>
  <c r="AY228" i="35" a="1"/>
  <c r="BA37" i="35" a="1"/>
  <c r="BG116" i="35" a="1"/>
  <c r="AQ242" i="35"/>
  <c r="S62" i="3"/>
  <c r="AY211" i="35" a="1"/>
  <c r="BR179" i="35" a="1"/>
  <c r="AA214" i="35" a="1"/>
  <c r="AY190" i="35" a="1"/>
  <c r="AU228" i="35" a="1"/>
  <c r="F197" i="35"/>
  <c r="BE230" i="35" a="1"/>
  <c r="X135" i="35" a="1"/>
  <c r="AS118" i="35"/>
  <c r="AD93" i="3"/>
  <c r="BQ201" i="35" a="1"/>
  <c r="P239" i="35" a="1"/>
  <c r="D131" i="35"/>
  <c r="BD115" i="35" a="1"/>
  <c r="AR9" i="26" a="1"/>
  <c r="L220" i="35"/>
  <c r="AE216" i="35" a="1"/>
  <c r="L12" i="40" a="1"/>
  <c r="BG192" i="35" a="1"/>
  <c r="BR77" i="35" a="1"/>
  <c r="AV142" i="35" a="1"/>
  <c r="BB189" i="35" a="1"/>
  <c r="BI125" i="35" a="1"/>
  <c r="AP126" i="35"/>
  <c r="Z253" i="35" a="1"/>
  <c r="AM59" i="35"/>
  <c r="BD217" i="35" a="1"/>
  <c r="AA250" i="35" a="1"/>
  <c r="BI252" i="35" a="1"/>
  <c r="BQ62" i="35" a="1"/>
  <c r="AC210" i="35" a="1"/>
  <c r="AG12" i="3"/>
  <c r="BO150" i="35" a="1"/>
  <c r="BU258" i="35" a="1"/>
  <c r="AP177" i="35"/>
  <c r="AJ256" i="35" a="1"/>
  <c r="AW253" i="35" a="1"/>
  <c r="AN192" i="35"/>
  <c r="AY186" i="35" a="1"/>
  <c r="U170" i="35" a="1"/>
  <c r="BJ248" i="35" a="1"/>
  <c r="BO228" i="35" a="1"/>
  <c r="D88" i="35"/>
  <c r="BT262" i="35" a="1"/>
  <c r="BA122" i="35" a="1"/>
  <c r="BG127" i="35" a="1"/>
  <c r="H73" i="35"/>
  <c r="AC193" i="35" a="1"/>
  <c r="BN160" i="35" a="1"/>
  <c r="AR219" i="35"/>
  <c r="AX231" i="35" a="1"/>
  <c r="AA104" i="3"/>
  <c r="R133" i="35" a="1"/>
  <c r="AK211" i="35" a="1"/>
  <c r="AH174" i="35" a="1"/>
  <c r="BT223" i="35" a="1"/>
  <c r="AK170" i="35" a="1"/>
  <c r="N206" i="35"/>
  <c r="AQ274" i="35"/>
  <c r="V58" i="3"/>
  <c r="AU177" i="35" a="1"/>
  <c r="AY256" i="35" a="1"/>
  <c r="D210" i="35"/>
  <c r="BL233" i="35" a="1"/>
  <c r="AY223" i="35" a="1"/>
  <c r="F222" i="35"/>
  <c r="AK154" i="35" a="1"/>
  <c r="BP129" i="35" a="1"/>
  <c r="W140" i="35" a="1"/>
  <c r="H15" i="40" a="1"/>
  <c r="AP206" i="35"/>
  <c r="AY74" i="35" a="1"/>
  <c r="AY185" i="35" a="1"/>
  <c r="BM148" i="35" a="1"/>
  <c r="AG37" i="35" a="1"/>
  <c r="Q127" i="35" a="1"/>
  <c r="V266" i="35" a="1"/>
  <c r="K249" i="35"/>
  <c r="BL79" i="35" a="1"/>
  <c r="AF204" i="35" a="1"/>
  <c r="AM210" i="35"/>
  <c r="AQ9" i="26" a="1"/>
  <c r="AR234" i="35"/>
  <c r="D86" i="35"/>
  <c r="O24" i="3"/>
  <c r="BC207" i="35" a="1"/>
  <c r="BS135" i="35" a="1"/>
  <c r="BG51" i="35" a="1"/>
  <c r="BO243" i="35" a="1"/>
  <c r="Y271" i="35" a="1"/>
  <c r="Z128" i="35" a="1"/>
  <c r="BO166" i="35" a="1"/>
  <c r="BC211" i="35" a="1"/>
  <c r="X131" i="35" a="1"/>
  <c r="BR259" i="35" a="1"/>
  <c r="J114" i="35"/>
  <c r="BK166" i="35" a="1"/>
  <c r="AQ212" i="35"/>
  <c r="BT270" i="35" a="1"/>
  <c r="BS159" i="35" a="1"/>
  <c r="U67" i="3"/>
  <c r="I207" i="35"/>
  <c r="AU185" i="35" a="1"/>
  <c r="AX155" i="35" a="1"/>
  <c r="AO229" i="35"/>
  <c r="AX220" i="35" a="1"/>
  <c r="W133" i="35" a="1"/>
  <c r="BP37" i="35" a="1"/>
  <c r="BN217" i="35" a="1"/>
  <c r="BT217" i="35" a="1"/>
  <c r="AV208" i="35" a="1"/>
  <c r="L196" i="35"/>
  <c r="BI202" i="35" a="1"/>
  <c r="BJ246" i="35" a="1"/>
  <c r="AG14" i="3"/>
  <c r="BA91" i="35" a="1"/>
  <c r="G178" i="35"/>
  <c r="W207" i="35" a="1"/>
  <c r="E116" i="35"/>
  <c r="BF199" i="35" a="1"/>
  <c r="AJ202" i="35" a="1"/>
  <c r="AG190" i="35" a="1"/>
  <c r="BO207" i="35" a="1"/>
  <c r="BD231" i="35" a="1"/>
  <c r="AS256" i="35"/>
  <c r="C258" i="35" a="1"/>
  <c r="G248" i="35"/>
  <c r="F237" i="35"/>
  <c r="BI218" i="35" a="1"/>
  <c r="AP274" i="35"/>
  <c r="AA192" i="35" a="1"/>
  <c r="AY266" i="35" a="1"/>
  <c r="H176" i="35"/>
  <c r="D245" i="35"/>
  <c r="C222" i="35" a="1"/>
  <c r="BB236" i="35" a="1"/>
  <c r="R151" i="35" a="1"/>
  <c r="AC176" i="35" a="1"/>
  <c r="AB157" i="35" a="1"/>
  <c r="AK214" i="35" a="1"/>
  <c r="L27" i="40" a="1"/>
  <c r="BL176" i="35" a="1"/>
  <c r="E244" i="35"/>
  <c r="BB213" i="35" a="1"/>
  <c r="Y9" i="26" a="1"/>
  <c r="T270" i="35" a="1"/>
  <c r="BP204" i="35" a="1"/>
  <c r="BP241" i="35" a="1"/>
  <c r="BC212" i="35" a="1"/>
  <c r="AG239" i="35" a="1"/>
  <c r="AB142" i="35" a="1"/>
  <c r="H12" i="40" a="1"/>
  <c r="AB206" i="35" a="1"/>
  <c r="BQ254" i="35" a="1"/>
  <c r="Y45" i="3"/>
  <c r="P264" i="35" a="1"/>
  <c r="AW209" i="35" a="1"/>
  <c r="BH174" i="35" a="1"/>
  <c r="AC76" i="3"/>
  <c r="F214" i="35"/>
  <c r="AE92" i="3"/>
  <c r="AY273" i="35" a="1"/>
  <c r="BL259" i="35" a="1"/>
  <c r="AI143" i="35" a="1"/>
  <c r="BA242" i="35" a="1"/>
  <c r="X145" i="35" a="1"/>
  <c r="BJ181" i="35" a="1"/>
  <c r="AM33" i="35"/>
  <c r="AS40" i="35"/>
  <c r="AR103" i="35"/>
  <c r="X212" i="35" a="1"/>
  <c r="BH126" i="35" a="1"/>
  <c r="AD91" i="35" a="1"/>
  <c r="Y236" i="35" a="1"/>
  <c r="AR225" i="35"/>
  <c r="BS150" i="35" a="1"/>
  <c r="AY175" i="35" a="1"/>
  <c r="AE236" i="35" a="1"/>
  <c r="BF217" i="35" a="1"/>
  <c r="AV252" i="35" a="1"/>
  <c r="AP89" i="35"/>
  <c r="F193" i="35"/>
  <c r="AD232" i="35" a="1"/>
  <c r="BD238" i="35" a="1"/>
  <c r="AY219" i="35" a="1"/>
  <c r="AJ252" i="35" a="1"/>
  <c r="AM194" i="35"/>
  <c r="BT218" i="35" a="1"/>
  <c r="BL263" i="35" a="1"/>
  <c r="R199" i="35" a="1"/>
  <c r="AC216" i="35" a="1"/>
  <c r="AB203" i="35" a="1"/>
  <c r="AP143" i="35"/>
  <c r="AO146" i="35"/>
  <c r="BL237" i="35" a="1"/>
  <c r="BI225" i="35" a="1"/>
  <c r="BL75" i="35" a="1"/>
  <c r="K9" i="26" a="1"/>
  <c r="BI264" i="35" a="1"/>
  <c r="AE193" i="35" a="1"/>
  <c r="BD214" i="35" a="1"/>
  <c r="AH114" i="35" a="1"/>
  <c r="N263" i="35"/>
  <c r="E184" i="35"/>
  <c r="AN229" i="35"/>
  <c r="AX249" i="35" a="1"/>
  <c r="P168" i="35" a="1"/>
  <c r="AN255" i="35"/>
  <c r="K155" i="35"/>
  <c r="S133" i="35" a="1"/>
  <c r="AM188" i="35"/>
  <c r="X166" i="35" a="1"/>
  <c r="AM240" i="35"/>
  <c r="AY33" i="35" a="1"/>
  <c r="I157" i="35"/>
  <c r="AB150" i="35" a="1"/>
  <c r="H250" i="35"/>
  <c r="T134" i="35" a="1"/>
  <c r="BA257" i="35" a="1"/>
  <c r="BT117" i="35" a="1"/>
  <c r="AR175" i="35"/>
  <c r="AG186" i="35" a="1"/>
  <c r="N190" i="35"/>
  <c r="AG242" i="35" a="1"/>
  <c r="AU220" i="35" a="1"/>
  <c r="AD176" i="35" a="1"/>
  <c r="D224" i="35"/>
  <c r="BO206" i="35" a="1"/>
  <c r="AO233" i="35"/>
  <c r="E103" i="35"/>
  <c r="AM246" i="35"/>
  <c r="L115" i="35"/>
  <c r="BG157" i="35" a="1"/>
  <c r="J44" i="35"/>
  <c r="AW85" i="35" a="1"/>
  <c r="BK152" i="35" a="1"/>
  <c r="AU90" i="35" a="1"/>
  <c r="AH75" i="35" a="1"/>
  <c r="BJ117" i="35" a="1"/>
  <c r="M243" i="35"/>
  <c r="I166" i="35"/>
  <c r="BA89" i="35" a="1"/>
  <c r="AS60" i="35"/>
  <c r="J161" i="35"/>
  <c r="BE107" i="35" a="1"/>
  <c r="U146" i="35" a="1"/>
  <c r="BB50" i="35" a="1"/>
  <c r="BO136" i="35" a="1"/>
  <c r="AQ232" i="35"/>
  <c r="AZ46" i="35" a="1"/>
  <c r="BD200" i="35" a="1"/>
  <c r="BD110" i="35" a="1"/>
  <c r="Q184" i="35" a="1"/>
  <c r="K238" i="35"/>
  <c r="BP232" i="35" a="1"/>
  <c r="AM108" i="35"/>
  <c r="AF213" i="35" a="1"/>
  <c r="AF149" i="35" a="1"/>
  <c r="AA91" i="35" a="1"/>
  <c r="BM245" i="35" a="1"/>
  <c r="BA174" i="35" a="1"/>
  <c r="BR167" i="35" a="1"/>
  <c r="BD101" i="35" a="1"/>
  <c r="Z189" i="35" a="1"/>
  <c r="Q183" i="35" a="1"/>
  <c r="BA255" i="35" a="1"/>
  <c r="BF224" i="35" a="1"/>
  <c r="AR133" i="35"/>
  <c r="P75" i="35" a="1"/>
  <c r="BN67" i="35" a="1"/>
  <c r="Z29" i="35" a="1"/>
  <c r="AF162" i="35" a="1"/>
  <c r="V136" i="35" a="1"/>
  <c r="BN81" i="35" a="1"/>
  <c r="I155" i="35"/>
  <c r="U192" i="35" a="1"/>
  <c r="AI65" i="35" a="1"/>
  <c r="K101" i="35"/>
  <c r="S70" i="35" a="1"/>
  <c r="BI101" i="35" a="1"/>
  <c r="S194" i="35" a="1"/>
  <c r="AF115" i="35" a="1"/>
  <c r="BA71" i="35" a="1"/>
  <c r="BK267" i="35" a="1"/>
  <c r="AJ194" i="35" a="1"/>
  <c r="S249" i="35" a="1"/>
  <c r="AH176" i="35" a="1"/>
  <c r="AH97" i="35" a="1"/>
  <c r="AV248" i="35" a="1"/>
  <c r="AS101" i="35"/>
  <c r="BA82" i="35" a="1"/>
  <c r="AY249" i="35" a="1"/>
  <c r="V182" i="35" a="1"/>
  <c r="BG148" i="35" a="1"/>
  <c r="AU186" i="35" a="1"/>
  <c r="BO42" i="35" a="1"/>
  <c r="X250" i="35" a="1"/>
  <c r="AG57" i="35" a="1"/>
  <c r="AK65" i="35" a="1"/>
  <c r="AY79" i="35" a="1"/>
  <c r="J255" i="35"/>
  <c r="C207" i="35" a="1"/>
  <c r="AN9" i="26" a="1"/>
  <c r="AM181" i="35"/>
  <c r="AF266" i="35" a="1"/>
  <c r="BM23" i="35" a="1"/>
  <c r="Z106" i="35" a="1"/>
  <c r="BL195" i="35" a="1"/>
  <c r="AG169" i="35" a="1"/>
  <c r="AM110" i="35"/>
  <c r="BT41" i="35" a="1"/>
  <c r="BP115" i="35" a="1"/>
  <c r="AM177" i="35"/>
  <c r="BC25" i="35" a="1"/>
  <c r="S167" i="35" a="1"/>
  <c r="AC139" i="35" a="1"/>
  <c r="BH203" i="35" a="1"/>
  <c r="BH162" i="35" a="1"/>
  <c r="N169" i="35"/>
  <c r="BE68" i="35" a="1"/>
  <c r="AS217" i="35"/>
  <c r="BU150" i="35" a="1"/>
  <c r="AO178" i="35"/>
  <c r="AN197" i="35"/>
  <c r="Y191" i="35" a="1"/>
  <c r="U156" i="35" a="1"/>
  <c r="M242" i="35"/>
  <c r="AE218" i="35" a="1"/>
  <c r="R266" i="35" a="1"/>
  <c r="AR168" i="35"/>
  <c r="G260" i="35"/>
  <c r="P32" i="35" a="1"/>
  <c r="AS135" i="35"/>
  <c r="AE132" i="35" a="1"/>
  <c r="Z191" i="35" a="1"/>
  <c r="AD167" i="35" a="1"/>
  <c r="AJ98" i="35" a="1"/>
  <c r="X72" i="35" a="1"/>
  <c r="C86" i="35" a="1"/>
  <c r="M85" i="35"/>
  <c r="X203" i="35" a="1"/>
  <c r="S118" i="35" a="1"/>
  <c r="AV44" i="35" a="1"/>
  <c r="C72" i="35" a="1"/>
  <c r="I178" i="35"/>
  <c r="BN251" i="35" a="1"/>
  <c r="BM56" i="35" a="1"/>
  <c r="BR140" i="35" a="1"/>
  <c r="BG256" i="35" a="1"/>
  <c r="AW139" i="35" a="1"/>
  <c r="AC33" i="3"/>
  <c r="P243" i="35" a="1"/>
  <c r="AW242" i="35" a="1"/>
  <c r="BG161" i="35" a="1"/>
  <c r="C161" i="35" a="1"/>
  <c r="K188" i="35"/>
  <c r="P184" i="35" a="1"/>
  <c r="BQ107" i="35" a="1"/>
  <c r="AV168" i="35" a="1"/>
  <c r="H138" i="35"/>
  <c r="BP177" i="35" a="1"/>
  <c r="AZ129" i="35" a="1"/>
  <c r="AD198" i="35" a="1"/>
  <c r="P97" i="35" a="1"/>
  <c r="BL273" i="35" a="1"/>
  <c r="R147" i="35" a="1"/>
  <c r="AO124" i="35"/>
  <c r="AF214" i="35" a="1"/>
  <c r="AH34" i="35" a="1"/>
  <c r="H63" i="35"/>
  <c r="AR68" i="35"/>
  <c r="BO73" i="35" a="1"/>
  <c r="BF205" i="35" a="1"/>
  <c r="N138" i="35"/>
  <c r="AM46" i="35"/>
  <c r="E194" i="35"/>
  <c r="M138" i="35"/>
  <c r="AA117" i="35" a="1"/>
  <c r="W46" i="35" a="1"/>
  <c r="BK201" i="35" a="1"/>
  <c r="BE54" i="35" a="1"/>
  <c r="T75" i="35" a="1"/>
  <c r="BU53" i="35" a="1"/>
  <c r="AE206" i="35" a="1"/>
  <c r="AQ209" i="35"/>
  <c r="L163" i="35"/>
  <c r="BF208" i="35" a="1"/>
  <c r="AJ217" i="35" a="1"/>
  <c r="K158" i="35"/>
  <c r="BD155" i="35" a="1"/>
  <c r="BR166" i="35" a="1"/>
  <c r="M230" i="35"/>
  <c r="M251" i="35"/>
  <c r="T154" i="35" a="1"/>
  <c r="AW264" i="35" a="1"/>
  <c r="AW194" i="35" a="1"/>
  <c r="BN94" i="35" a="1"/>
  <c r="AO85" i="35"/>
  <c r="AK58" i="35" a="1"/>
  <c r="AI137" i="35" a="1"/>
  <c r="R243" i="35" a="1"/>
  <c r="I163" i="35"/>
  <c r="F183" i="35"/>
  <c r="BS201" i="35" a="1"/>
  <c r="BC174" i="35" a="1"/>
  <c r="AA138" i="35" a="1"/>
  <c r="Q212" i="35" a="1"/>
  <c r="AP201" i="35"/>
  <c r="F142" i="35"/>
  <c r="BN100" i="35" a="1"/>
  <c r="T235" i="35" a="1"/>
  <c r="G38" i="35"/>
  <c r="BJ175" i="35" a="1"/>
  <c r="BM187" i="35" a="1"/>
  <c r="AE187" i="35" a="1"/>
  <c r="AY95" i="35" a="1"/>
  <c r="BB177" i="35" a="1"/>
  <c r="AS31" i="35"/>
  <c r="BO89" i="35" a="1"/>
  <c r="BQ115" i="35" a="1"/>
  <c r="AO144" i="35"/>
  <c r="H119" i="35"/>
  <c r="BF249" i="35" a="1"/>
  <c r="G245" i="35"/>
  <c r="AI161" i="35" a="1"/>
  <c r="BQ256" i="35" a="1"/>
  <c r="AB88" i="35" a="1"/>
  <c r="AK48" i="35" a="1"/>
  <c r="BG181" i="35" a="1"/>
  <c r="BR152" i="35" a="1"/>
  <c r="Y120" i="35" a="1"/>
  <c r="BN39" i="35" a="1"/>
  <c r="BC182" i="35" a="1"/>
  <c r="AS245" i="35"/>
  <c r="AX156" i="35" a="1"/>
  <c r="V51" i="35" a="1"/>
  <c r="T9" i="26" a="1"/>
  <c r="C188" i="35" a="1"/>
  <c r="BQ206" i="35" a="1"/>
  <c r="Q193" i="35" a="1"/>
  <c r="AG274" i="35" a="1"/>
  <c r="P78" i="35" a="1"/>
  <c r="W162" i="35" a="1"/>
  <c r="J273" i="35"/>
  <c r="AY42" i="35" a="1"/>
  <c r="AC57" i="35" a="1"/>
  <c r="BL64" i="35" a="1"/>
  <c r="AI97" i="35" a="1"/>
  <c r="AS35" i="35"/>
  <c r="S214" i="35" a="1"/>
  <c r="AK56" i="35" a="1"/>
  <c r="T116" i="35" a="1"/>
  <c r="BM247" i="35" a="1"/>
  <c r="AP268" i="35"/>
  <c r="BM188" i="35" a="1"/>
  <c r="AE90" i="35" a="1"/>
  <c r="AZ185" i="35" a="1"/>
  <c r="AM219" i="35"/>
  <c r="T202" i="35" a="1"/>
  <c r="E226" i="35"/>
  <c r="M152" i="35"/>
  <c r="BC190" i="35" a="1"/>
  <c r="V171" i="35" a="1"/>
  <c r="BM107" i="35" a="1"/>
  <c r="AO244" i="35"/>
  <c r="K42" i="35"/>
  <c r="AN205" i="35"/>
  <c r="BJ195" i="35" a="1"/>
  <c r="AA208" i="35" a="1"/>
  <c r="S155" i="35" a="1"/>
  <c r="L264" i="35"/>
  <c r="L268" i="35"/>
  <c r="BC33" i="35" a="1"/>
  <c r="AO113" i="35"/>
  <c r="BE238" i="35" a="1"/>
  <c r="Q164" i="35" a="1"/>
  <c r="N162" i="35"/>
  <c r="BF125" i="35" a="1"/>
  <c r="AU235" i="35" a="1"/>
  <c r="AD141" i="35" a="1"/>
  <c r="AN122" i="35"/>
  <c r="F123" i="35"/>
  <c r="L225" i="35"/>
  <c r="BD144" i="35" a="1"/>
  <c r="BK134" i="35" a="1"/>
  <c r="BC208" i="35" a="1"/>
  <c r="BS70" i="35" a="1"/>
  <c r="BB222" i="35" a="1"/>
  <c r="E211" i="35"/>
  <c r="U34" i="35" a="1"/>
  <c r="AS174" i="35"/>
  <c r="K267" i="35"/>
  <c r="AU248" i="35" a="1"/>
  <c r="BO226" i="35" a="1"/>
  <c r="E179" i="35"/>
  <c r="P221" i="35" a="1"/>
  <c r="AJ270" i="35" a="1"/>
  <c r="I200" i="35"/>
  <c r="G216" i="35"/>
  <c r="AB202" i="35" a="1"/>
  <c r="AE186" i="35" a="1"/>
  <c r="BQ188" i="35" a="1"/>
  <c r="S154" i="35" a="1"/>
  <c r="V191" i="35" a="1"/>
  <c r="K143" i="35"/>
  <c r="BO157" i="35" a="1"/>
  <c r="BM221" i="35" a="1"/>
  <c r="F24" i="35"/>
  <c r="AB84" i="35" a="1"/>
  <c r="C257" i="35" a="1"/>
  <c r="BL122" i="35" a="1"/>
  <c r="BM204" i="35" a="1"/>
  <c r="Z71" i="35" a="1"/>
  <c r="AF215" i="35" a="1"/>
  <c r="BR208" i="35" a="1"/>
  <c r="Z58" i="35" a="1"/>
  <c r="E19" i="35"/>
  <c r="AM178" i="35"/>
  <c r="U96" i="35" a="1"/>
  <c r="AI22" i="35" a="1"/>
  <c r="AR166" i="35"/>
  <c r="D58" i="35"/>
  <c r="BD82" i="35" a="1"/>
  <c r="BU111" i="35" a="1"/>
  <c r="BO148" i="35" a="1"/>
  <c r="AZ87" i="35" a="1"/>
  <c r="AZ92" i="35" a="1"/>
  <c r="F116" i="35"/>
  <c r="AH153" i="35" a="1"/>
  <c r="AG72" i="35" a="1"/>
  <c r="BC184" i="35" a="1"/>
  <c r="G224" i="35"/>
  <c r="T126" i="35" a="1"/>
  <c r="X129" i="35" a="1"/>
  <c r="AZ218" i="35" a="1"/>
  <c r="W187" i="35" a="1"/>
  <c r="BC168" i="35" a="1"/>
  <c r="BP113" i="35" a="1"/>
  <c r="BE178" i="35" a="1"/>
  <c r="F121" i="35"/>
  <c r="AV113" i="35" a="1"/>
  <c r="BF136" i="35" a="1"/>
  <c r="BG261" i="35" a="1"/>
  <c r="BD189" i="35" a="1"/>
  <c r="F230" i="35"/>
  <c r="V155" i="35" a="1"/>
  <c r="BH64" i="35" a="1"/>
  <c r="AG174" i="35" a="1"/>
  <c r="D211" i="35"/>
  <c r="N199" i="35"/>
  <c r="E129" i="35"/>
  <c r="R153" i="35" a="1"/>
  <c r="BN204" i="35" a="1"/>
  <c r="Z141" i="35" a="1"/>
  <c r="N47" i="35"/>
  <c r="BM140" i="35" a="1"/>
  <c r="AK166" i="35" a="1"/>
  <c r="M207" i="35"/>
  <c r="BL220" i="35" a="1"/>
  <c r="BD126" i="35" a="1"/>
  <c r="AC154" i="35" a="1"/>
  <c r="BC205" i="35" a="1"/>
  <c r="BB186" i="35" a="1"/>
  <c r="N90" i="35"/>
  <c r="K180" i="35"/>
  <c r="AY101" i="35" a="1"/>
  <c r="AO22" i="35"/>
  <c r="BA179" i="35" a="1"/>
  <c r="AS25" i="35"/>
  <c r="BD199" i="35" a="1"/>
  <c r="H50" i="35"/>
  <c r="BS188" i="35" a="1"/>
  <c r="R26" i="3"/>
  <c r="I138" i="35"/>
  <c r="BP117" i="35" a="1"/>
  <c r="BQ142" i="35" a="1"/>
  <c r="BR171" i="35" a="1"/>
  <c r="AA40" i="35" a="1"/>
  <c r="AP150" i="35"/>
  <c r="BG126" i="35" a="1"/>
  <c r="AO157" i="35"/>
  <c r="BE150" i="35" a="1"/>
  <c r="Q129" i="35" a="1"/>
  <c r="AV189" i="35" a="1"/>
  <c r="AE8" i="3"/>
  <c r="AO181" i="35"/>
  <c r="BQ74" i="35" a="1"/>
  <c r="BB131" i="35" a="1"/>
  <c r="BR177" i="35" a="1"/>
  <c r="AC107" i="35" a="1"/>
  <c r="AJ205" i="35" a="1"/>
  <c r="BI126" i="35" a="1"/>
  <c r="AE59" i="35" a="1"/>
  <c r="R73" i="35" a="1"/>
  <c r="AS72" i="35"/>
  <c r="BO36" i="35" a="1"/>
  <c r="L250" i="35"/>
  <c r="BF243" i="35" a="1"/>
  <c r="AE268" i="35" a="1"/>
  <c r="BL260" i="35" a="1"/>
  <c r="W60" i="35" a="1"/>
  <c r="BP259" i="35" a="1"/>
  <c r="BT259" i="35" a="1"/>
  <c r="BN252" i="35" a="1"/>
  <c r="Y88" i="35" a="1"/>
  <c r="BI122" i="35" a="1"/>
  <c r="L15" i="40" a="1"/>
  <c r="Q254" i="35" a="1"/>
  <c r="BT145" i="35" a="1"/>
  <c r="J166" i="35"/>
  <c r="AC129" i="35" a="1"/>
  <c r="F149" i="35"/>
  <c r="AA63" i="35" a="1"/>
  <c r="BG170" i="35" a="1"/>
  <c r="R167" i="35" a="1"/>
  <c r="C210" i="35" a="1"/>
  <c r="AG108" i="3"/>
  <c r="V169" i="35" a="1"/>
  <c r="BP179" i="35" a="1"/>
  <c r="AQ172" i="35"/>
  <c r="D43" i="35"/>
  <c r="AQ190" i="35"/>
  <c r="AI121" i="35" a="1"/>
  <c r="BH157" i="35" a="1"/>
  <c r="AC119" i="35" a="1"/>
  <c r="R163" i="35" a="1"/>
  <c r="AF133" i="35" a="1"/>
  <c r="AB41" i="35" a="1"/>
  <c r="AZ139" i="35" a="1"/>
  <c r="W70" i="35" a="1"/>
  <c r="AJ75" i="35" a="1"/>
  <c r="L27" i="35"/>
  <c r="BK59" i="35" a="1"/>
  <c r="BI129" i="35" a="1"/>
  <c r="BA136" i="35" a="1"/>
  <c r="AZ18" i="35" a="1"/>
  <c r="AV54" i="35" a="1"/>
  <c r="AV241" i="35" a="1"/>
  <c r="N123" i="35"/>
  <c r="AQ111" i="35"/>
  <c r="BM105" i="35" a="1"/>
  <c r="AY209" i="35" a="1"/>
  <c r="AS252" i="35"/>
  <c r="AO119" i="35"/>
  <c r="BK104" i="35" a="1"/>
  <c r="BF151" i="35" a="1"/>
  <c r="BI178" i="35" a="1"/>
  <c r="AQ163" i="35"/>
  <c r="J103" i="35"/>
  <c r="AB198" i="35" a="1"/>
  <c r="AH194" i="35" a="1"/>
  <c r="BC230" i="35" a="1"/>
  <c r="G126" i="35"/>
  <c r="J248" i="35"/>
  <c r="R216" i="35" a="1"/>
  <c r="BL159" i="35" a="1"/>
  <c r="AG142" i="35" a="1"/>
  <c r="BL53" i="35" a="1"/>
  <c r="P52" i="35" a="1"/>
  <c r="AP204" i="35"/>
  <c r="BO208" i="35" a="1"/>
  <c r="BT189" i="35" a="1"/>
  <c r="BK102" i="35" a="1"/>
  <c r="BF174" i="35" a="1"/>
  <c r="BT49" i="35" a="1"/>
  <c r="AR241" i="35"/>
  <c r="H141" i="35"/>
  <c r="BO191" i="35" a="1"/>
  <c r="AC158" i="35" a="1"/>
  <c r="AK132" i="35" a="1"/>
  <c r="U21" i="35" a="1"/>
  <c r="BB114" i="35" a="1"/>
  <c r="D214" i="35"/>
  <c r="BL199" i="35" a="1"/>
  <c r="D171" i="35"/>
  <c r="BB229" i="35" a="1"/>
  <c r="AI229" i="35" a="1"/>
  <c r="T203" i="35" a="1"/>
  <c r="AR254" i="35"/>
  <c r="BC204" i="35" a="1"/>
  <c r="C245" i="35" a="1"/>
  <c r="N267" i="35"/>
  <c r="D96" i="35"/>
  <c r="AU241" i="35" a="1"/>
  <c r="Q229" i="35" a="1"/>
  <c r="BE215" i="35" a="1"/>
  <c r="F210" i="35"/>
  <c r="BP270" i="35" a="1"/>
  <c r="AH210" i="35" a="1"/>
  <c r="AP125" i="35"/>
  <c r="U166" i="35" a="1"/>
  <c r="BQ243" i="35" a="1"/>
  <c r="AE172" i="35" a="1"/>
  <c r="AD123" i="35" a="1"/>
  <c r="L158" i="35"/>
  <c r="BE39" i="35" a="1"/>
  <c r="AU73" i="35" a="1"/>
  <c r="AK168" i="35" a="1"/>
  <c r="BH102" i="35" a="1"/>
  <c r="AN146" i="35"/>
  <c r="S54" i="35" a="1"/>
  <c r="AJ230" i="35" a="1"/>
  <c r="U236" i="35" a="1"/>
  <c r="AU153" i="35" a="1"/>
  <c r="AH218" i="35" a="1"/>
  <c r="AA124" i="35" a="1"/>
  <c r="AM195" i="35"/>
  <c r="AY206" i="35" a="1"/>
  <c r="AW198" i="35" a="1"/>
  <c r="V258" i="35" a="1"/>
  <c r="BE99" i="35" a="1"/>
  <c r="BO253" i="35" a="1"/>
  <c r="AO153" i="35"/>
  <c r="R191" i="35" a="1"/>
  <c r="BL161" i="35" a="1"/>
  <c r="G209" i="35"/>
  <c r="AN186" i="35"/>
  <c r="BG134" i="35" a="1"/>
  <c r="AO47" i="35"/>
  <c r="X185" i="35" a="1"/>
  <c r="AH268" i="35" a="1"/>
  <c r="AV229" i="35" a="1"/>
  <c r="S186" i="35" a="1"/>
  <c r="AP196" i="35"/>
  <c r="BA185" i="35" a="1"/>
  <c r="AM125" i="35"/>
  <c r="AJ121" i="35" a="1"/>
  <c r="BL221" i="35" a="1"/>
  <c r="N35" i="35"/>
  <c r="AY41" i="35" a="1"/>
  <c r="AI193" i="35" a="1"/>
  <c r="C37" i="35" a="1"/>
  <c r="AD274" i="35" a="1"/>
  <c r="K225" i="35"/>
  <c r="BM179" i="35" a="1"/>
  <c r="BT171" i="35" a="1"/>
  <c r="AA232" i="35" a="1"/>
  <c r="BU56" i="35" a="1"/>
  <c r="AS183" i="35"/>
  <c r="AO221" i="35"/>
  <c r="R253" i="35" a="1"/>
  <c r="P151" i="35" a="1"/>
  <c r="AI218" i="35" a="1"/>
  <c r="R144" i="35" a="1"/>
  <c r="BL167" i="35" a="1"/>
  <c r="J65" i="35"/>
  <c r="AF229" i="35" a="1"/>
  <c r="BA267" i="35" a="1"/>
  <c r="BO258" i="35" a="1"/>
  <c r="AA183" i="35" a="1"/>
  <c r="M196" i="35"/>
  <c r="BA214" i="35" a="1"/>
  <c r="Z194" i="35" a="1"/>
  <c r="AU160" i="35" a="1"/>
  <c r="AK196" i="35" a="1"/>
  <c r="BF135" i="35" a="1"/>
  <c r="S149" i="35" a="1"/>
  <c r="BU148" i="35" a="1"/>
  <c r="AD168" i="35" a="1"/>
  <c r="BQ151" i="35" a="1"/>
  <c r="I126" i="35"/>
  <c r="AK101" i="35" a="1"/>
  <c r="D253" i="35"/>
  <c r="BN41" i="35" a="1"/>
  <c r="AR110" i="35"/>
  <c r="BS210" i="35" a="1"/>
  <c r="R51" i="35" a="1"/>
  <c r="G165" i="35"/>
  <c r="P232" i="35" a="1"/>
  <c r="S209" i="35" a="1"/>
  <c r="AR67" i="35"/>
  <c r="BK237" i="35" a="1"/>
  <c r="BP205" i="35" a="1"/>
  <c r="BJ238" i="35" a="1"/>
  <c r="BH204" i="35" a="1"/>
  <c r="AZ228" i="35" a="1"/>
  <c r="BG151" i="35" a="1"/>
  <c r="Z86" i="35" a="1"/>
  <c r="BM167" i="35" a="1"/>
  <c r="BI182" i="35" a="1"/>
  <c r="BD160" i="35" a="1"/>
  <c r="C228" i="35" a="1"/>
  <c r="BQ229" i="35" a="1"/>
  <c r="BL115" i="35" a="1"/>
  <c r="BE179" i="35" a="1"/>
  <c r="P187" i="35" a="1"/>
  <c r="BN113" i="35" a="1"/>
  <c r="BE43" i="35" a="1"/>
  <c r="J198" i="35"/>
  <c r="W208" i="35" a="1"/>
  <c r="E102" i="35"/>
  <c r="AH182" i="35" a="1"/>
  <c r="BS88" i="35" a="1"/>
  <c r="G258" i="35"/>
  <c r="BN125" i="35" a="1"/>
  <c r="E99" i="35"/>
  <c r="Q227" i="35" a="1"/>
  <c r="AO179" i="35"/>
  <c r="AM205" i="35"/>
  <c r="AJ136" i="35" a="1"/>
  <c r="BJ140" i="35" a="1"/>
  <c r="AY77" i="35" a="1"/>
  <c r="AF242" i="35" a="1"/>
  <c r="AZ147" i="35" a="1"/>
  <c r="J222" i="35"/>
  <c r="AN247" i="35"/>
  <c r="I266" i="35"/>
  <c r="H169" i="35"/>
  <c r="AI146" i="35" a="1"/>
  <c r="V267" i="35" a="1"/>
  <c r="X142" i="35" a="1"/>
  <c r="BI253" i="35" a="1"/>
  <c r="AC274" i="35" a="1"/>
  <c r="BO189" i="35" a="1"/>
  <c r="N252" i="35"/>
  <c r="N31" i="35"/>
  <c r="AD162" i="35" a="1"/>
  <c r="AA176" i="35" a="1"/>
  <c r="BA132" i="35" a="1"/>
  <c r="AF203" i="35" a="1"/>
  <c r="AZ52" i="35" a="1"/>
  <c r="P146" i="35" a="1"/>
  <c r="BI137" i="35" a="1"/>
  <c r="C251" i="35" a="1"/>
  <c r="E198" i="35"/>
  <c r="T159" i="35" a="1"/>
  <c r="AY254" i="35" a="1"/>
  <c r="BB157" i="35" a="1"/>
  <c r="U149" i="35" a="1"/>
  <c r="AK144" i="35" a="1"/>
  <c r="BC272" i="35" a="1"/>
  <c r="BQ41" i="35" a="1"/>
  <c r="F195" i="35"/>
  <c r="AK118" i="35" a="1"/>
  <c r="AX193" i="35" a="1"/>
  <c r="V179" i="35" a="1"/>
  <c r="Z192" i="35" a="1"/>
  <c r="AV186" i="35" a="1"/>
  <c r="L116" i="35"/>
  <c r="M210" i="35"/>
  <c r="BC142" i="35" a="1"/>
  <c r="AH116" i="35" a="1"/>
  <c r="AF24" i="35" a="1"/>
  <c r="AY212" i="35" a="1"/>
  <c r="AB154" i="35" a="1"/>
  <c r="Z53" i="35" a="1"/>
  <c r="J55" i="35"/>
  <c r="BT77" i="35" a="1"/>
  <c r="BE46" i="35" a="1"/>
  <c r="Y42" i="35" a="1"/>
  <c r="BQ121" i="35" a="1"/>
  <c r="AG202" i="35" a="1"/>
  <c r="AI177" i="35" a="1"/>
  <c r="AJ203" i="35" a="1"/>
  <c r="AV214" i="35" a="1"/>
  <c r="R170" i="35" a="1"/>
  <c r="Q267" i="35" a="1"/>
  <c r="P215" i="35" a="1"/>
  <c r="BH51" i="35" a="1"/>
  <c r="AW101" i="35" a="1"/>
  <c r="BM215" i="35" a="1"/>
  <c r="BK135" i="35" a="1"/>
  <c r="AB160" i="35" a="1"/>
  <c r="H77" i="35"/>
  <c r="BK157" i="35" a="1"/>
  <c r="AH271" i="35" a="1"/>
  <c r="L161" i="35"/>
  <c r="BC79" i="35" a="1"/>
  <c r="W107" i="35" a="1"/>
  <c r="BC195" i="35" a="1"/>
  <c r="AX183" i="35" a="1"/>
  <c r="E130" i="35"/>
  <c r="AP223" i="35"/>
  <c r="BP139" i="35" a="1"/>
  <c r="BF32" i="35" a="1"/>
  <c r="AW71" i="35" a="1"/>
  <c r="AH50" i="35" a="1"/>
  <c r="AZ165" i="35" a="1"/>
  <c r="C167" i="35" a="1"/>
  <c r="AM175" i="35"/>
  <c r="BU147" i="35" a="1"/>
  <c r="AI62" i="35" a="1"/>
  <c r="BJ48" i="35" a="1"/>
  <c r="AS199" i="35"/>
  <c r="AI142" i="35" a="1"/>
  <c r="AU208" i="35" a="1"/>
  <c r="I140" i="35"/>
  <c r="BS164" i="35" a="1"/>
  <c r="K97" i="35"/>
  <c r="AJ65" i="35" a="1"/>
  <c r="BM154" i="35" a="1"/>
  <c r="BR145" i="35" a="1"/>
  <c r="AW188" i="35" a="1"/>
  <c r="BO217" i="35" a="1"/>
  <c r="BM126" i="35" a="1"/>
  <c r="P174" i="35" a="1"/>
  <c r="AK208" i="35" a="1"/>
  <c r="AN125" i="35"/>
  <c r="AU130" i="35" a="1"/>
  <c r="AY63" i="35" a="1"/>
  <c r="H8" i="3"/>
  <c r="E232" i="35"/>
  <c r="N198" i="35"/>
  <c r="X128" i="35" a="1"/>
  <c r="BO203" i="35" a="1"/>
  <c r="AI163" i="35" a="1"/>
  <c r="BT185" i="35" a="1"/>
  <c r="BB227" i="35" a="1"/>
  <c r="BH235" i="35" a="1"/>
  <c r="AO228" i="35"/>
  <c r="AG216" i="35" a="1"/>
  <c r="AP80" i="35"/>
  <c r="X246" i="35" a="1"/>
  <c r="AY145" i="35" a="1"/>
  <c r="BQ124" i="35" a="1"/>
  <c r="AQ20" i="35"/>
  <c r="AC150" i="35" a="1"/>
  <c r="J89" i="35"/>
  <c r="U144" i="35" a="1"/>
  <c r="BK81" i="35" a="1"/>
  <c r="BB165" i="35" a="1"/>
  <c r="C198" i="35" a="1"/>
  <c r="X111" i="35" a="1"/>
  <c r="BB190" i="35" a="1"/>
  <c r="H42" i="35"/>
  <c r="BS106" i="35" a="1"/>
  <c r="C227" i="35" a="1"/>
  <c r="BL255" i="35" a="1"/>
  <c r="BG271" i="35" a="1"/>
  <c r="F133" i="35"/>
  <c r="F223" i="35"/>
  <c r="AF198" i="35" a="1"/>
  <c r="S231" i="35" a="1"/>
  <c r="BK182" i="35" a="1"/>
  <c r="P186" i="35" a="1"/>
  <c r="AK263" i="35" a="1"/>
  <c r="AY103" i="35" a="1"/>
  <c r="AX81" i="35" a="1"/>
  <c r="AF211" i="35" a="1"/>
  <c r="BJ155" i="35" a="1"/>
  <c r="J231" i="35"/>
  <c r="Z147" i="35" a="1"/>
  <c r="T108" i="35" a="1"/>
  <c r="AG111" i="35" a="1"/>
  <c r="AW271" i="35" a="1"/>
  <c r="AC153" i="35" a="1"/>
  <c r="AH220" i="35" a="1"/>
  <c r="I149" i="35"/>
  <c r="AB180" i="35" a="1"/>
  <c r="BA125" i="35" a="1"/>
  <c r="AG198" i="35" a="1"/>
  <c r="AK119" i="35" a="1"/>
  <c r="AP145" i="35"/>
  <c r="BR129" i="35" a="1"/>
  <c r="S87" i="35" a="1"/>
  <c r="AV233" i="35" a="1"/>
  <c r="AQ137" i="35"/>
  <c r="BS221" i="35" a="1"/>
  <c r="AR179" i="35"/>
  <c r="AR222" i="35"/>
  <c r="I117" i="35"/>
  <c r="AZ121" i="35" a="1"/>
  <c r="AE255" i="35" a="1"/>
  <c r="AQ217" i="35"/>
  <c r="M213" i="35"/>
  <c r="AN193" i="35"/>
  <c r="BK188" i="35" a="1"/>
  <c r="BP136" i="35" a="1"/>
  <c r="M140" i="35"/>
  <c r="H263" i="35"/>
  <c r="AX210" i="35" a="1"/>
  <c r="BT265" i="35" a="1"/>
  <c r="BS187" i="35" a="1"/>
  <c r="BC185" i="35" a="1"/>
  <c r="AN170" i="35"/>
  <c r="BE170" i="35" a="1"/>
  <c r="H173" i="35"/>
  <c r="L144" i="35"/>
  <c r="BN71" i="35" a="1"/>
  <c r="BB158" i="35" a="1"/>
  <c r="AM231" i="35"/>
  <c r="V200" i="35" a="1"/>
  <c r="BB29" i="35" a="1"/>
  <c r="BP89" i="35" a="1"/>
  <c r="U88" i="35" a="1"/>
  <c r="AA144" i="35" a="1"/>
  <c r="BI64" i="35" a="1"/>
  <c r="W217" i="35" a="1"/>
  <c r="N213" i="35"/>
  <c r="AC50" i="35" a="1"/>
  <c r="AZ142" i="35" a="1"/>
  <c r="D204" i="35"/>
  <c r="H187" i="35"/>
  <c r="P259" i="35" a="1"/>
  <c r="AJ38" i="35" a="1"/>
  <c r="BP131" i="35" a="1"/>
  <c r="BI213" i="35" a="1"/>
  <c r="AU252" i="35" a="1"/>
  <c r="AV268" i="35" a="1"/>
  <c r="AA137" i="35" a="1"/>
  <c r="R108" i="35" a="1"/>
  <c r="BF163" i="35" a="1"/>
  <c r="BD255" i="35" a="1"/>
  <c r="Z165" i="35" a="1"/>
  <c r="BK150" i="35" a="1"/>
  <c r="BS243" i="35" a="1"/>
  <c r="BT215" i="35" a="1"/>
  <c r="BE130" i="35" a="1"/>
  <c r="Q151" i="35" a="1"/>
  <c r="BH142" i="35" a="1"/>
  <c r="M160" i="35"/>
  <c r="BM24" i="35" a="1"/>
  <c r="AH136" i="35" a="1"/>
  <c r="AR105" i="35"/>
  <c r="AW118" i="35" a="1"/>
  <c r="BQ103" i="35" a="1"/>
  <c r="AR255" i="35"/>
  <c r="M221" i="35"/>
  <c r="BP91" i="35" a="1"/>
  <c r="AF141" i="35" a="1"/>
  <c r="G272" i="35"/>
  <c r="Q247" i="35" a="1"/>
  <c r="AK26" i="35" a="1"/>
  <c r="G98" i="35"/>
  <c r="AA30" i="35" a="1"/>
  <c r="G159" i="35"/>
  <c r="AU147" i="35" a="1"/>
  <c r="BO209" i="35" a="1"/>
  <c r="E253" i="35"/>
  <c r="H172" i="35"/>
  <c r="Z139" i="35" a="1"/>
  <c r="U77" i="35" a="1"/>
  <c r="T113" i="35" a="1"/>
  <c r="L175" i="35"/>
  <c r="Y108" i="35" a="1"/>
  <c r="W164" i="35" a="1"/>
  <c r="AC167" i="35" a="1"/>
  <c r="AG26" i="35" a="1"/>
  <c r="AZ213" i="35" a="1"/>
  <c r="BM88" i="35" a="1"/>
  <c r="BD271" i="35" a="1"/>
  <c r="AH131" i="35" a="1"/>
  <c r="W16" i="3"/>
  <c r="AK248" i="35" a="1"/>
  <c r="BH211" i="35" a="1"/>
  <c r="BF191" i="35" a="1"/>
  <c r="BG175" i="35" a="1"/>
  <c r="U244" i="35" a="1"/>
  <c r="BL212" i="35" a="1"/>
  <c r="BQ223" i="35" a="1"/>
  <c r="BK128" i="35" a="1"/>
  <c r="AQ193" i="35"/>
  <c r="Q209" i="35" a="1"/>
  <c r="AS52" i="35"/>
  <c r="BD81" i="35" a="1"/>
  <c r="AW100" i="35" a="1"/>
  <c r="BE183" i="35" a="1"/>
  <c r="D22" i="35"/>
  <c r="AH104" i="35" a="1"/>
  <c r="BE106" i="35" a="1"/>
  <c r="C27" i="35" a="1"/>
  <c r="AB75" i="35" a="1"/>
  <c r="BB202" i="35" a="1"/>
  <c r="F156" i="35"/>
  <c r="BC170" i="35" a="1"/>
  <c r="BP194" i="35" a="1"/>
  <c r="AB116" i="35" a="1"/>
  <c r="BM210" i="35" a="1"/>
  <c r="AR229" i="35"/>
  <c r="V199" i="35" a="1"/>
  <c r="X16" i="3"/>
  <c r="V163" i="35" a="1"/>
  <c r="BH208" i="35" a="1"/>
  <c r="AQ107" i="35"/>
  <c r="AS248" i="35"/>
  <c r="G100" i="35"/>
  <c r="AO141" i="35"/>
  <c r="BJ244" i="35" a="1"/>
  <c r="BA131" i="35" a="1"/>
  <c r="AI119" i="35" a="1"/>
  <c r="AI191" i="35" a="1"/>
  <c r="J204" i="35"/>
  <c r="K258" i="35"/>
  <c r="BS58" i="35" a="1"/>
  <c r="AR203" i="35"/>
  <c r="Q77" i="35" a="1"/>
  <c r="BN88" i="35" a="1"/>
  <c r="AB89" i="35" a="1"/>
  <c r="E27" i="35"/>
  <c r="BQ192" i="35" a="1"/>
  <c r="BR48" i="35" a="1"/>
  <c r="BS153" i="35" a="1"/>
  <c r="BG254" i="35" a="1"/>
  <c r="AD125" i="35" a="1"/>
  <c r="Z117" i="35" a="1"/>
  <c r="N242" i="35"/>
  <c r="C67" i="35" a="1"/>
  <c r="AK199" i="35" a="1"/>
  <c r="AH45" i="35" a="1"/>
  <c r="BJ71" i="35" a="1"/>
  <c r="G226" i="35"/>
  <c r="I129" i="35"/>
  <c r="BR149" i="35" a="1"/>
  <c r="BJ89" i="35" a="1"/>
  <c r="BI272" i="35" a="1"/>
  <c r="U221" i="35" a="1"/>
  <c r="BG113" i="35" a="1"/>
  <c r="N200" i="35"/>
  <c r="BU163" i="35" a="1"/>
  <c r="BD274" i="35" a="1"/>
  <c r="Y237" i="35" a="1"/>
  <c r="T165" i="35" a="1"/>
  <c r="F130" i="35"/>
  <c r="AB111" i="35" a="1"/>
  <c r="BI62" i="35" a="1"/>
  <c r="U100" i="35" a="1"/>
  <c r="AH158" i="35" a="1"/>
  <c r="BG183" i="35" a="1"/>
  <c r="Y208" i="35" a="1"/>
  <c r="U212" i="35" a="1"/>
  <c r="J182" i="35"/>
  <c r="AF65" i="35" a="1"/>
  <c r="BH120" i="35" a="1"/>
  <c r="BF190" i="35" a="1"/>
  <c r="AQ63" i="35"/>
  <c r="D79" i="35"/>
  <c r="X23" i="35" a="1"/>
  <c r="F37" i="35"/>
  <c r="AJ204" i="35" a="1"/>
  <c r="F50" i="35"/>
  <c r="AO176" i="35"/>
  <c r="P157" i="35" a="1"/>
  <c r="W237" i="35" a="1"/>
  <c r="AI85" i="35" a="1"/>
  <c r="AS136" i="35"/>
  <c r="BE246" i="35" a="1"/>
  <c r="AV200" i="35" a="1"/>
  <c r="D208" i="35"/>
  <c r="AK267" i="35" a="1"/>
  <c r="BG167" i="35" a="1"/>
  <c r="M245" i="35"/>
  <c r="G121" i="35"/>
  <c r="E204" i="35"/>
  <c r="AV260" i="35" a="1"/>
  <c r="P253" i="35" a="1"/>
  <c r="I167" i="35"/>
  <c r="BN149" i="35" a="1"/>
  <c r="W244" i="35" a="1"/>
  <c r="N260" i="35"/>
  <c r="V220" i="35" a="1"/>
  <c r="AU40" i="35" a="1"/>
  <c r="L26" i="35"/>
  <c r="BO74" i="35" a="1"/>
  <c r="Q242" i="35" a="1"/>
  <c r="AR92" i="35"/>
  <c r="AF172" i="35" a="1"/>
  <c r="AF155" i="35" a="1"/>
  <c r="AY20" i="35" a="1"/>
  <c r="L55" i="35"/>
  <c r="N129" i="35"/>
  <c r="BU261" i="35" a="1"/>
  <c r="C120" i="35" a="1"/>
  <c r="AC62" i="35" a="1"/>
  <c r="J180" i="35"/>
  <c r="AI199" i="35" a="1"/>
  <c r="AF48" i="3"/>
  <c r="BU185" i="35" a="1"/>
  <c r="AG256" i="35" a="1"/>
  <c r="AY183" i="35" a="1"/>
  <c r="L251" i="35"/>
  <c r="AM227" i="35"/>
  <c r="R158" i="35" a="1"/>
  <c r="BQ222" i="35" a="1"/>
  <c r="BM194" i="35" a="1"/>
  <c r="Q230" i="35" a="1"/>
  <c r="AM159" i="35"/>
  <c r="BI112" i="35" a="1"/>
  <c r="Q157" i="35" a="1"/>
  <c r="AJ225" i="35" a="1"/>
  <c r="AH99" i="35" a="1"/>
  <c r="AR165" i="35"/>
  <c r="P219" i="35" a="1"/>
  <c r="E266" i="35"/>
  <c r="P244" i="35" a="1"/>
  <c r="K201" i="35"/>
  <c r="BB174" i="35" a="1"/>
  <c r="U140" i="35" a="1"/>
  <c r="H132" i="35"/>
  <c r="BC256" i="35" a="1"/>
  <c r="BR51" i="35" a="1"/>
  <c r="BQ44" i="35" a="1"/>
  <c r="F251" i="35"/>
  <c r="AM133" i="35"/>
  <c r="N192" i="35"/>
  <c r="N55" i="35"/>
  <c r="AM143" i="35"/>
  <c r="E182" i="35"/>
  <c r="BR114" i="35" a="1"/>
  <c r="BU246" i="35" a="1"/>
  <c r="AQ32" i="35"/>
  <c r="T61" i="35" a="1"/>
  <c r="D236" i="35"/>
  <c r="E28" i="35"/>
  <c r="AU197" i="35" a="1"/>
  <c r="R184" i="35" a="1"/>
  <c r="AX246" i="35" a="1"/>
  <c r="AK131" i="35" a="1"/>
  <c r="BQ126" i="35" a="1"/>
  <c r="BA274" i="35" a="1"/>
  <c r="E222" i="35"/>
  <c r="P261" i="35" a="1"/>
  <c r="BD265" i="35" a="1"/>
  <c r="I136" i="35"/>
  <c r="AK220" i="35" a="1"/>
  <c r="AP233" i="35"/>
  <c r="N130" i="35"/>
  <c r="BH145" i="35" a="1"/>
  <c r="H232" i="35"/>
  <c r="E121" i="35"/>
  <c r="BP225" i="35" a="1"/>
  <c r="BS134" i="35" a="1"/>
  <c r="V54" i="35" a="1"/>
  <c r="AK163" i="35" a="1"/>
  <c r="BA76" i="35" a="1"/>
  <c r="T80" i="35" a="1"/>
  <c r="Q224" i="35" a="1"/>
  <c r="AB222" i="35" a="1"/>
  <c r="AQ196" i="35"/>
  <c r="BM249" i="35" a="1"/>
  <c r="AE198" i="35" a="1"/>
  <c r="P163" i="35" a="1"/>
  <c r="BJ32" i="35" a="1"/>
  <c r="AM136" i="35"/>
  <c r="BU239" i="35" a="1"/>
  <c r="BB209" i="35" a="1"/>
  <c r="Q63" i="35" a="1"/>
  <c r="AS112" i="35"/>
  <c r="AI243" i="35" a="1"/>
  <c r="T163" i="35" a="1"/>
  <c r="AK210" i="35" a="1"/>
  <c r="AF217" i="35" a="1"/>
  <c r="E143" i="35"/>
  <c r="BG180" i="35" a="1"/>
  <c r="X196" i="35" a="1"/>
  <c r="BU149" i="35" a="1"/>
  <c r="Z175" i="35" a="1"/>
  <c r="C206" i="35" a="1"/>
  <c r="AD22" i="35" a="1"/>
  <c r="AD63" i="35" a="1"/>
  <c r="AC161" i="35" a="1"/>
  <c r="BA54" i="35" a="1"/>
  <c r="AN126" i="35"/>
  <c r="G205" i="35"/>
  <c r="J25" i="35"/>
  <c r="AN174" i="35"/>
  <c r="AU118" i="35" a="1"/>
  <c r="BJ116" i="35" a="1"/>
  <c r="AJ150" i="35" a="1"/>
  <c r="AZ133" i="35" a="1"/>
  <c r="AR130" i="35"/>
  <c r="F171" i="35"/>
  <c r="BJ73" i="35" a="1"/>
  <c r="P24" i="35" a="1"/>
  <c r="AY166" i="35" a="1"/>
  <c r="AV27" i="35" a="1"/>
  <c r="AO29" i="35"/>
  <c r="BC148" i="35" a="1"/>
  <c r="AU144" i="35" a="1"/>
  <c r="W132" i="35" a="1"/>
  <c r="AQ244" i="35"/>
  <c r="J223" i="35"/>
  <c r="T142" i="35" a="1"/>
  <c r="AA165" i="35" a="1"/>
  <c r="BB151" i="35" a="1"/>
  <c r="AR223" i="35"/>
  <c r="U213" i="35" a="1"/>
  <c r="Y27" i="35" a="1"/>
  <c r="BJ91" i="35" a="1"/>
  <c r="AO168" i="35"/>
  <c r="AG182" i="35" a="1"/>
  <c r="J78" i="35"/>
  <c r="P72" i="35" a="1"/>
  <c r="AF124" i="35" a="1"/>
  <c r="BH53" i="35" a="1"/>
  <c r="AI189" i="35" a="1"/>
  <c r="BN121" i="35" a="1"/>
  <c r="U242" i="35" a="1"/>
  <c r="AR177" i="35"/>
  <c r="AU191" i="35" a="1"/>
  <c r="BL85" i="35" a="1"/>
  <c r="BK141" i="35" a="1"/>
  <c r="AA45" i="35" a="1"/>
  <c r="AO177" i="35"/>
  <c r="S177" i="35" a="1"/>
  <c r="AU166" i="35" a="1"/>
  <c r="AC87" i="35" a="1"/>
  <c r="BB83" i="35" a="1"/>
  <c r="BQ68" i="35" a="1"/>
  <c r="R213" i="35" a="1"/>
  <c r="L80" i="35"/>
  <c r="AF140" i="35" a="1"/>
  <c r="BQ34" i="35" a="1"/>
  <c r="AU61" i="35" a="1"/>
  <c r="AY202" i="35" a="1"/>
  <c r="AG241" i="35" a="1"/>
  <c r="BS29" i="35" a="1"/>
  <c r="BD166" i="35" a="1"/>
  <c r="D50" i="35"/>
  <c r="I113" i="35"/>
  <c r="BG238" i="35" a="1"/>
  <c r="AM126" i="35"/>
  <c r="AN252" i="35"/>
  <c r="BL203" i="35" a="1"/>
  <c r="AZ244" i="35" a="1"/>
  <c r="AR164" i="35"/>
  <c r="AV69" i="35" a="1"/>
  <c r="AE151" i="35" a="1"/>
  <c r="BS136" i="35" a="1"/>
  <c r="AY26" i="35" a="1"/>
  <c r="J230" i="35"/>
  <c r="BI121" i="35" a="1"/>
  <c r="BK193" i="35" a="1"/>
  <c r="I188" i="35"/>
  <c r="M159" i="35"/>
  <c r="BT178" i="35" a="1"/>
  <c r="BU245" i="35" a="1"/>
  <c r="AX192" i="35" a="1"/>
  <c r="BT193" i="35" a="1"/>
  <c r="AK274" i="35" a="1"/>
  <c r="AH169" i="35" a="1"/>
  <c r="AM236" i="35"/>
  <c r="BJ258" i="35" a="1"/>
  <c r="BG156" i="35" a="1"/>
  <c r="BK250" i="35" a="1"/>
  <c r="BT204" i="35" a="1"/>
  <c r="BI59" i="35" a="1"/>
  <c r="BT131" i="35" a="1"/>
  <c r="F269" i="35"/>
  <c r="C199" i="35" a="1"/>
  <c r="T213" i="35" a="1"/>
  <c r="R138" i="35" a="1"/>
  <c r="AM200" i="35"/>
  <c r="AW172" i="35" a="1"/>
  <c r="T119" i="35" a="1"/>
  <c r="I121" i="35"/>
  <c r="AS156" i="35"/>
  <c r="BH202" i="35" a="1"/>
  <c r="BP128" i="35" a="1"/>
  <c r="S204" i="35" a="1"/>
  <c r="AD156" i="35" a="1"/>
  <c r="AC182" i="35" a="1"/>
  <c r="W184" i="35" a="1"/>
  <c r="V114" i="35" a="1"/>
  <c r="BR258" i="35" a="1"/>
  <c r="AM203" i="35"/>
  <c r="AK67" i="35" a="1"/>
  <c r="Z242" i="35" a="1"/>
  <c r="BE198" i="35" a="1"/>
  <c r="U226" i="35" a="1"/>
  <c r="BR237" i="35" a="1"/>
  <c r="BR99" i="35" a="1"/>
  <c r="BD167" i="35" a="1"/>
  <c r="AM232" i="35"/>
  <c r="I215" i="35"/>
  <c r="AB43" i="35" a="1"/>
  <c r="BN264" i="35" a="1"/>
  <c r="BH175" i="35" a="1"/>
  <c r="BG200" i="35" a="1"/>
  <c r="I255" i="35"/>
  <c r="AG215" i="35" a="1"/>
  <c r="Q104" i="35" a="1"/>
  <c r="AZ27" i="35" a="1"/>
  <c r="I66" i="35"/>
  <c r="AA161" i="35" a="1"/>
  <c r="BB94" i="35" a="1"/>
  <c r="W85" i="35" a="1"/>
  <c r="BG52" i="35" a="1"/>
  <c r="AI107" i="35" a="1"/>
  <c r="BK155" i="35" a="1"/>
  <c r="W53" i="35" a="1"/>
  <c r="BT165" i="35" a="1"/>
  <c r="AH212" i="35" a="1"/>
  <c r="AQ124" i="35"/>
  <c r="BC93" i="35" a="1"/>
  <c r="W129" i="35" a="1"/>
  <c r="R143" i="35" a="1"/>
  <c r="AM264" i="35"/>
  <c r="P217" i="35" a="1"/>
  <c r="BN189" i="35" a="1"/>
  <c r="BI114" i="35" a="1"/>
  <c r="AU253" i="35" a="1"/>
  <c r="F118" i="35"/>
  <c r="AF72" i="35" a="1"/>
  <c r="BQ252" i="35" a="1"/>
  <c r="K183" i="35"/>
  <c r="Y172" i="35" a="1"/>
  <c r="P229" i="35" a="1"/>
  <c r="AH144" i="35" a="1"/>
  <c r="AY104" i="35" a="1"/>
  <c r="AU263" i="35" a="1"/>
  <c r="BM157" i="35" a="1"/>
  <c r="AR159" i="35"/>
  <c r="K216" i="35"/>
  <c r="BT113" i="35" a="1"/>
  <c r="BT100" i="35" a="1"/>
  <c r="AZ63" i="35" a="1"/>
  <c r="S126" i="35" a="1"/>
  <c r="BP46" i="35" a="1"/>
  <c r="D199" i="35"/>
  <c r="BL118" i="35" a="1"/>
  <c r="Y241" i="35" a="1"/>
  <c r="C118" i="35" a="1"/>
  <c r="BM35" i="35" a="1"/>
  <c r="AC101" i="35" a="1"/>
  <c r="W128" i="35" a="1"/>
  <c r="BG190" i="35" a="1"/>
  <c r="BJ66" i="35" a="1"/>
  <c r="AJ162" i="35" a="1"/>
  <c r="AJ27" i="35" a="1"/>
  <c r="J146" i="35"/>
  <c r="Z197" i="35" a="1"/>
  <c r="Y197" i="35" a="1"/>
  <c r="BA167" i="35" a="1"/>
  <c r="H211" i="35"/>
  <c r="BR236" i="35" a="1"/>
  <c r="BJ219" i="35" a="1"/>
  <c r="AN159" i="35"/>
  <c r="AP156" i="35"/>
  <c r="BT201" i="35" a="1"/>
  <c r="BA150" i="35" a="1"/>
  <c r="AR28" i="35"/>
  <c r="D134" i="35"/>
  <c r="AE124" i="35" a="1"/>
  <c r="R232" i="35" a="1"/>
  <c r="G81" i="35"/>
  <c r="T250" i="35" a="1"/>
  <c r="AF265" i="35" a="1"/>
  <c r="X113" i="35" a="1"/>
  <c r="T209" i="35" a="1"/>
  <c r="BD177" i="35" a="1"/>
  <c r="AE122" i="35" a="1"/>
  <c r="AW164" i="35" a="1"/>
  <c r="Z121" i="35" a="1"/>
  <c r="AC116" i="35" a="1"/>
  <c r="BC178" i="35" a="1"/>
  <c r="BA148" i="35" a="1"/>
  <c r="V73" i="35" a="1"/>
  <c r="AJ229" i="35" a="1"/>
  <c r="R44" i="35" a="1"/>
  <c r="AJ148" i="35" a="1"/>
  <c r="I52" i="35"/>
  <c r="AR239" i="35"/>
  <c r="BU180" i="35" a="1"/>
  <c r="BM184" i="35" a="1"/>
  <c r="K218" i="35"/>
  <c r="AG179" i="35" a="1"/>
  <c r="AZ193" i="35" a="1"/>
  <c r="S122" i="35" a="1"/>
  <c r="AH130" i="35" a="1"/>
  <c r="AO38" i="35"/>
  <c r="BT43" i="35" a="1"/>
  <c r="AV75" i="35" a="1"/>
  <c r="BL207" i="35" a="1"/>
  <c r="AO148" i="35"/>
  <c r="BN176" i="35" a="1"/>
  <c r="F250" i="35"/>
  <c r="BM212" i="35" a="1"/>
  <c r="BL62" i="35" a="1"/>
  <c r="AN143" i="35"/>
  <c r="W57" i="35" a="1"/>
  <c r="H198" i="35"/>
  <c r="AX127" i="35" a="1"/>
  <c r="BL162" i="35" a="1"/>
  <c r="T243" i="35" a="1"/>
  <c r="AZ156" i="35" a="1"/>
  <c r="N44" i="35"/>
  <c r="BT200" i="35" a="1"/>
  <c r="BI247" i="35" a="1"/>
  <c r="AJ62" i="35" a="1"/>
  <c r="AN85" i="35"/>
  <c r="AH217" i="35" a="1"/>
  <c r="AS108" i="35"/>
  <c r="AR161" i="35"/>
  <c r="BJ96" i="35" a="1"/>
  <c r="Q231" i="35" a="1"/>
  <c r="AI159" i="35" a="1"/>
  <c r="K152" i="35"/>
  <c r="BH225" i="35" a="1"/>
  <c r="E170" i="35"/>
  <c r="S104" i="35" a="1"/>
  <c r="AI111" i="35" a="1"/>
  <c r="S127" i="35" a="1"/>
  <c r="AJ264" i="35" a="1"/>
  <c r="W238" i="35" a="1"/>
  <c r="AS115" i="35"/>
  <c r="AC239" i="35" a="1"/>
  <c r="V168" i="35" a="1"/>
  <c r="BO210" i="35" a="1"/>
  <c r="BB234" i="35" a="1"/>
  <c r="BM152" i="35" a="1"/>
  <c r="BA198" i="35" a="1"/>
  <c r="BT192" i="35" a="1"/>
  <c r="S200" i="35" a="1"/>
  <c r="AZ251" i="35" a="1"/>
  <c r="BO269" i="35" a="1"/>
  <c r="AM220" i="35"/>
  <c r="R99" i="35" a="1"/>
  <c r="AD203" i="35" a="1"/>
  <c r="AC227" i="35" a="1"/>
  <c r="K30" i="35"/>
  <c r="BD97" i="35" a="1"/>
  <c r="BO174" i="35" a="1"/>
  <c r="AH121" i="35" a="1"/>
  <c r="AJ48" i="35" a="1"/>
  <c r="I205" i="35"/>
  <c r="AS274" i="35"/>
  <c r="BK83" i="35" a="1"/>
  <c r="BU262" i="35" a="1"/>
  <c r="AX188" i="35" a="1"/>
  <c r="X215" i="35" a="1"/>
  <c r="BM125" i="35" a="1"/>
  <c r="R204" i="35" a="1"/>
  <c r="G39" i="35"/>
  <c r="AO138" i="35"/>
  <c r="AF116" i="35" a="1"/>
  <c r="K163" i="35"/>
  <c r="L134" i="35"/>
  <c r="X184" i="35" a="1"/>
  <c r="BD241" i="35" a="1"/>
  <c r="AS186" i="35"/>
  <c r="BD178" i="35" a="1"/>
  <c r="BF214" i="35" a="1"/>
  <c r="L213" i="35"/>
  <c r="AD23" i="35" a="1"/>
  <c r="Q210" i="35" a="1"/>
  <c r="AB179" i="35" a="1"/>
  <c r="BB203" i="35" a="1"/>
  <c r="Q253" i="35" a="1"/>
  <c r="AO118" i="35"/>
  <c r="AN92" i="35"/>
  <c r="S69" i="35" a="1"/>
  <c r="AU237" i="35" a="1"/>
  <c r="BN140" i="35" a="1"/>
  <c r="AY155" i="35" a="1"/>
  <c r="U250" i="35" a="1"/>
  <c r="AM218" i="35"/>
  <c r="BU176" i="35" a="1"/>
  <c r="P90" i="35" a="1"/>
  <c r="BR53" i="35" a="1"/>
  <c r="AO93" i="35"/>
  <c r="BC37" i="35" a="1"/>
  <c r="AN172" i="35"/>
  <c r="J31" i="35"/>
  <c r="BU87" i="35" a="1"/>
  <c r="E233" i="35"/>
  <c r="BB225" i="35" a="1"/>
  <c r="BK159" i="35" a="1"/>
  <c r="BH63" i="35" a="1"/>
  <c r="U84" i="35" a="1"/>
  <c r="H270" i="35"/>
  <c r="BH41" i="35" a="1"/>
  <c r="BT94" i="35" a="1"/>
  <c r="C171" i="35" a="1"/>
  <c r="AN83" i="35"/>
  <c r="BH111" i="35" a="1"/>
  <c r="AK73" i="35" a="1"/>
  <c r="BA73" i="35" a="1"/>
  <c r="BG173" i="35" a="1"/>
  <c r="AF40" i="35" a="1"/>
  <c r="Q225" i="35" a="1"/>
  <c r="AN46" i="35"/>
  <c r="U175" i="35" a="1"/>
  <c r="C143" i="35" a="1"/>
  <c r="AF202" i="35" a="1"/>
  <c r="AG177" i="35" a="1"/>
  <c r="BJ102" i="35" a="1"/>
  <c r="K196" i="35"/>
  <c r="BP167" i="35" a="1"/>
  <c r="AB135" i="35" a="1"/>
  <c r="N173" i="35"/>
  <c r="R196" i="35" a="1"/>
  <c r="AX128" i="35" a="1"/>
  <c r="BB111" i="35" a="1"/>
  <c r="AS202" i="35"/>
  <c r="BP198" i="35" a="1"/>
  <c r="N185" i="35"/>
  <c r="AH219" i="35" a="1"/>
  <c r="V216" i="35" a="1"/>
  <c r="X121" i="35" a="1"/>
  <c r="E220" i="35"/>
  <c r="K179" i="35"/>
  <c r="BC135" i="35" a="1"/>
  <c r="BI161" i="35" a="1"/>
  <c r="BA94" i="35" a="1"/>
  <c r="M255" i="35"/>
  <c r="BR78" i="35" a="1"/>
  <c r="W90" i="35" a="1"/>
  <c r="BS27" i="35" a="1"/>
  <c r="V49" i="35" a="1"/>
  <c r="BG211" i="35" a="1"/>
  <c r="V77" i="35" a="1"/>
  <c r="BI214" i="35" a="1"/>
  <c r="AM235" i="35"/>
  <c r="BA259" i="35" a="1"/>
  <c r="AE210" i="35" a="1"/>
  <c r="AD224" i="35" a="1"/>
  <c r="AF190" i="35" a="1"/>
  <c r="AA162" i="35" a="1"/>
  <c r="AB159" i="35" a="1"/>
  <c r="AY173" i="35" a="1"/>
  <c r="BT62" i="35" a="1"/>
  <c r="AR149" i="35"/>
  <c r="D190" i="35"/>
  <c r="AA254" i="35" a="1"/>
  <c r="AW272" i="35" a="1"/>
  <c r="T97" i="35" a="1"/>
  <c r="G157" i="35"/>
  <c r="F260" i="35"/>
  <c r="BG208" i="35" a="1"/>
  <c r="J246" i="35"/>
  <c r="F265" i="35"/>
  <c r="M54" i="35"/>
  <c r="BJ107" i="35" a="1"/>
  <c r="Q135" i="35" a="1"/>
  <c r="BO146" i="35" a="1"/>
  <c r="AQ103" i="35"/>
  <c r="R79" i="35" a="1"/>
  <c r="V69" i="35" a="1"/>
  <c r="K244" i="35"/>
  <c r="AZ122" i="35" a="1"/>
  <c r="AA149" i="35" a="1"/>
  <c r="BI266" i="35" a="1"/>
  <c r="AO180" i="35"/>
  <c r="T214" i="35" a="1"/>
  <c r="BS220" i="35" a="1"/>
  <c r="AD261" i="35" a="1"/>
  <c r="P37" i="35" a="1"/>
  <c r="AW173" i="35" a="1"/>
  <c r="AV55" i="35" a="1"/>
  <c r="BU242" i="35" a="1"/>
  <c r="D271" i="35"/>
  <c r="AJ193" i="35" a="1"/>
  <c r="AF126" i="35" a="1"/>
  <c r="BP219" i="35" a="1"/>
  <c r="AP230" i="35"/>
  <c r="K133" i="35"/>
  <c r="AA118" i="35" a="1"/>
  <c r="AV216" i="35" a="1"/>
  <c r="BK245" i="35" a="1"/>
  <c r="BE189" i="35" a="1"/>
  <c r="BF188" i="35" a="1"/>
  <c r="C174" i="35" a="1"/>
  <c r="Z217" i="35" a="1"/>
  <c r="BH195" i="35" a="1"/>
  <c r="L65" i="35"/>
  <c r="T234" i="35" a="1"/>
  <c r="E61" i="35"/>
  <c r="AG226" i="35" a="1"/>
  <c r="BQ208" i="35" a="1"/>
  <c r="AX176" i="35" a="1"/>
  <c r="X23" i="3"/>
  <c r="AS151" i="35"/>
  <c r="Y264" i="35" a="1"/>
  <c r="H256" i="35"/>
  <c r="U25" i="35" a="1"/>
  <c r="BI46" i="35" a="1"/>
  <c r="W56" i="35" a="1"/>
  <c r="BK93" i="35" a="1"/>
  <c r="BT111" i="35" a="1"/>
  <c r="BS22" i="35" a="1"/>
  <c r="AR31" i="35"/>
  <c r="BT134" i="35" a="1"/>
  <c r="AY158" i="35" a="1"/>
  <c r="BE115" i="35" a="1"/>
  <c r="C214" i="35" a="1"/>
  <c r="BE38" i="35" a="1"/>
  <c r="G200" i="35"/>
  <c r="M186" i="35"/>
  <c r="BI154" i="35" a="1"/>
  <c r="BE252" i="35" a="1"/>
  <c r="AG170" i="35" a="1"/>
  <c r="AQ230" i="35"/>
  <c r="BQ166" i="35" a="1"/>
  <c r="AJ198" i="35" a="1"/>
  <c r="E45" i="35"/>
  <c r="BR58" i="35" a="1"/>
  <c r="BS251" i="35" a="1"/>
  <c r="BH169" i="35" a="1"/>
  <c r="BA231" i="35" a="1"/>
  <c r="G23" i="35"/>
  <c r="BH227" i="35" a="1"/>
  <c r="AK207" i="35" a="1"/>
  <c r="T39" i="35" a="1"/>
  <c r="AH74" i="35" a="1"/>
  <c r="D70" i="35"/>
  <c r="G114" i="35"/>
  <c r="R125" i="35" a="1"/>
  <c r="BG84" i="35" a="1"/>
  <c r="AH255" i="35" a="1"/>
  <c r="P64" i="35" a="1"/>
  <c r="Y272" i="35" a="1"/>
  <c r="J74" i="35"/>
  <c r="Y74" i="35" a="1"/>
  <c r="BO224" i="35" a="1"/>
  <c r="AN142" i="35"/>
  <c r="D173" i="35"/>
  <c r="M113" i="35"/>
  <c r="BR228" i="35" a="1"/>
  <c r="G237" i="35"/>
  <c r="BL22" i="35" a="1"/>
  <c r="AW226" i="35" a="1"/>
  <c r="Y111" i="35" a="1"/>
  <c r="BE222" i="35" a="1"/>
  <c r="AQ145" i="35"/>
  <c r="G134" i="35"/>
  <c r="BB150" i="35" a="1"/>
  <c r="BS237" i="35" a="1"/>
  <c r="BL132" i="35" a="1"/>
  <c r="AY167" i="35" a="1"/>
  <c r="AM243" i="35"/>
  <c r="BM201" i="35" a="1"/>
  <c r="BI203" i="35" a="1"/>
  <c r="AB129" i="35" a="1"/>
  <c r="AH197" i="35" a="1"/>
  <c r="L200" i="35"/>
  <c r="BE146" i="35" a="1"/>
  <c r="P165" i="35" a="1"/>
  <c r="BK213" i="35" a="1"/>
  <c r="AY68" i="35" a="1"/>
  <c r="P133" i="35" a="1"/>
  <c r="J69" i="35"/>
  <c r="I28" i="35"/>
  <c r="Z206" i="35" a="1"/>
  <c r="BN136" i="35" a="1"/>
  <c r="L111" i="35"/>
  <c r="BG174" i="35" a="1"/>
  <c r="T111" i="35" a="1"/>
  <c r="G173" i="35"/>
  <c r="AU18" i="35" a="1"/>
  <c r="AC198" i="35" a="1"/>
  <c r="AM222" i="35"/>
  <c r="AI194" i="35" a="1"/>
  <c r="AF226" i="35" a="1"/>
  <c r="AB211" i="35" a="1"/>
  <c r="L206" i="35"/>
  <c r="Z138" i="35" a="1"/>
  <c r="AI241" i="35" a="1"/>
  <c r="R197" i="35" a="1"/>
  <c r="S179" i="35" a="1"/>
  <c r="Z212" i="35" a="1"/>
  <c r="AI54" i="35" a="1"/>
  <c r="AY24" i="35" a="1"/>
  <c r="AG222" i="35" a="1"/>
  <c r="T227" i="35" a="1"/>
  <c r="BL240" i="35" a="1"/>
  <c r="R112" i="35" a="1"/>
  <c r="AK165" i="35" a="1"/>
  <c r="W86" i="35" a="1"/>
  <c r="AS197" i="35"/>
  <c r="BB76" i="35" a="1"/>
  <c r="U128" i="35" a="1"/>
  <c r="BP99" i="35" a="1"/>
  <c r="C76" i="35" a="1"/>
  <c r="U80" i="35" a="1"/>
  <c r="AE138" i="35" a="1"/>
  <c r="AZ118" i="35" a="1"/>
  <c r="BS75" i="35" a="1"/>
  <c r="BR214" i="35" a="1"/>
  <c r="BH82" i="35" a="1"/>
  <c r="H75" i="35"/>
  <c r="R214" i="35" a="1"/>
  <c r="AP46" i="35"/>
  <c r="W143" i="35" a="1"/>
  <c r="X109" i="35" a="1"/>
  <c r="P248" i="35" a="1"/>
  <c r="P265" i="35" a="1"/>
  <c r="BK263" i="35" a="1"/>
  <c r="AD76" i="35" a="1"/>
  <c r="J267" i="35"/>
  <c r="R188" i="35" a="1"/>
  <c r="K194" i="35"/>
  <c r="R149" i="35" a="1"/>
  <c r="I185" i="35"/>
  <c r="BE144" i="35" a="1"/>
  <c r="BP226" i="35" a="1"/>
  <c r="AA198" i="35" a="1"/>
  <c r="BU142" i="35" a="1"/>
  <c r="BE210" i="35" a="1"/>
  <c r="BI211" i="35" a="1"/>
  <c r="C68" i="35" a="1"/>
  <c r="AR64" i="35"/>
  <c r="AJ107" i="35" a="1"/>
  <c r="BU207" i="35" a="1"/>
  <c r="BE220" i="35" a="1"/>
  <c r="BS172" i="35" a="1"/>
  <c r="W119" i="35" a="1"/>
  <c r="BT122" i="35" a="1"/>
  <c r="AF218" i="35" a="1"/>
  <c r="BI127" i="35" a="1"/>
  <c r="BC94" i="35" a="1"/>
  <c r="AG22" i="35" a="1"/>
  <c r="BE187" i="35" a="1"/>
  <c r="T252" i="35" a="1"/>
  <c r="BA117" i="35" a="1"/>
  <c r="AG166" i="35" a="1"/>
  <c r="W246" i="35" a="1"/>
  <c r="AR20" i="35"/>
  <c r="BE117" i="35" a="1"/>
  <c r="P258" i="35" a="1"/>
  <c r="BB58" i="35" a="1"/>
  <c r="E218" i="35"/>
  <c r="S121" i="35" a="1"/>
  <c r="AA49" i="35" a="1"/>
  <c r="E117" i="35"/>
  <c r="AR199" i="35"/>
  <c r="V225" i="35" a="1"/>
  <c r="F152" i="35"/>
  <c r="AW273" i="35" a="1"/>
  <c r="AM139" i="35"/>
  <c r="C213" i="35" a="1"/>
  <c r="AZ99" i="35" a="1"/>
  <c r="AE131" i="35" a="1"/>
  <c r="I26" i="35"/>
  <c r="Q84" i="35" a="1"/>
  <c r="AX59" i="35" a="1"/>
  <c r="BL73" i="35" a="1"/>
  <c r="AD195" i="35" a="1"/>
  <c r="AE147" i="35" a="1"/>
  <c r="N209" i="35"/>
  <c r="H217" i="35"/>
  <c r="AC180" i="35" a="1"/>
  <c r="S80" i="35" a="1"/>
  <c r="BB154" i="35" a="1"/>
  <c r="S19" i="35" a="1"/>
  <c r="BI206" i="35" a="1"/>
  <c r="BS39" i="35" a="1"/>
  <c r="BK198" i="35" a="1"/>
  <c r="AK215" i="35" a="1"/>
  <c r="E210" i="35"/>
  <c r="X168" i="3"/>
  <c r="C224" i="35" a="1"/>
  <c r="AB45" i="3"/>
  <c r="BO256" i="35" a="1"/>
  <c r="AP130" i="35"/>
  <c r="Q115" i="35" a="1"/>
  <c r="H235" i="35"/>
  <c r="M153" i="35"/>
  <c r="BC271" i="35" a="1"/>
  <c r="AU156" i="35" a="1"/>
  <c r="BU238" i="35" a="1"/>
  <c r="AV184" i="35" a="1"/>
  <c r="BF165" i="35" a="1"/>
  <c r="Q95" i="35" a="1"/>
  <c r="N127" i="35"/>
  <c r="M83" i="35"/>
  <c r="AP203" i="35"/>
  <c r="AH257" i="35" a="1"/>
  <c r="BF150" i="35" a="1"/>
  <c r="AZ126" i="35" a="1"/>
  <c r="AK41" i="35" a="1"/>
  <c r="C234" i="35" a="1"/>
  <c r="N146" i="35"/>
  <c r="BL160" i="35" a="1"/>
  <c r="BT161" i="35" a="1"/>
  <c r="BR163" i="35" a="1"/>
  <c r="AF131" i="35" a="1"/>
  <c r="AF132" i="3"/>
  <c r="P155" i="35" a="1"/>
  <c r="AK242" i="35" a="1"/>
  <c r="BR157" i="35" a="1"/>
  <c r="BP215" i="35" a="1"/>
  <c r="P228" i="35" a="1"/>
  <c r="N221" i="35"/>
  <c r="N147" i="35"/>
  <c r="AS79" i="35"/>
  <c r="AK9" i="26" a="1"/>
  <c r="BM223" i="35" a="1"/>
  <c r="BQ228" i="35" a="1"/>
  <c r="F143" i="35"/>
  <c r="AO190" i="35"/>
  <c r="Q36" i="35" a="1"/>
  <c r="BD70" i="35" a="1"/>
  <c r="BL108" i="35" a="1"/>
  <c r="V112" i="35" a="1"/>
  <c r="H186" i="35"/>
  <c r="BU199" i="35" a="1"/>
  <c r="AV164" i="35" a="1"/>
  <c r="AQ203" i="35"/>
  <c r="AY240" i="35" a="1"/>
  <c r="P104" i="35" a="1"/>
  <c r="AI230" i="35" a="1"/>
  <c r="T187" i="35" a="1"/>
  <c r="BU153" i="35" a="1"/>
  <c r="J209" i="35"/>
  <c r="BR235" i="35" a="1"/>
  <c r="D263" i="35"/>
  <c r="P173" i="35" a="1"/>
  <c r="Y219" i="35" a="1"/>
  <c r="AA36" i="35" a="1"/>
  <c r="BE55" i="35" a="1"/>
  <c r="BU22" i="35" a="1"/>
  <c r="BB254" i="35" a="1"/>
  <c r="Z177" i="35" a="1"/>
  <c r="BA134" i="35" a="1"/>
  <c r="BQ152" i="35" a="1"/>
  <c r="W176" i="35" a="1"/>
  <c r="AS75" i="35"/>
  <c r="BN177" i="35" a="1"/>
  <c r="N22" i="35"/>
  <c r="AV86" i="35" a="1"/>
  <c r="AD143" i="35" a="1"/>
  <c r="J164" i="35"/>
  <c r="F215" i="35"/>
  <c r="BD62" i="35" a="1"/>
  <c r="AS127" i="35"/>
  <c r="V148" i="35" a="1"/>
  <c r="BP84" i="35" a="1"/>
  <c r="AS132" i="35"/>
  <c r="AX214" i="35" a="1"/>
  <c r="AR87" i="35"/>
  <c r="BO122" i="35" a="1"/>
  <c r="BG80" i="35" a="1"/>
  <c r="AX259" i="35" a="1"/>
  <c r="Q162" i="35" a="1"/>
  <c r="BJ25" i="35" a="1"/>
  <c r="AO129" i="35"/>
  <c r="T173" i="35" a="1"/>
  <c r="D179" i="35"/>
  <c r="AC261" i="35" a="1"/>
  <c r="AD111" i="35" a="1"/>
  <c r="D182" i="35"/>
  <c r="V232" i="35" a="1"/>
  <c r="BB269" i="35" a="1"/>
  <c r="BR225" i="35" a="1"/>
  <c r="BI149" i="35" a="1"/>
  <c r="AB125" i="35" a="1"/>
  <c r="AS200" i="35"/>
  <c r="BM222" i="35" a="1"/>
  <c r="H219" i="35"/>
  <c r="AY147" i="35" a="1"/>
  <c r="AI106" i="35" a="1"/>
  <c r="C211" i="35" a="1"/>
  <c r="AE133" i="35" a="1"/>
  <c r="AH242" i="35" a="1"/>
  <c r="BH80" i="35" a="1"/>
  <c r="Q195" i="35" a="1"/>
  <c r="AQ210" i="35"/>
  <c r="AQ117" i="35"/>
  <c r="AR189" i="35"/>
  <c r="R71" i="35" a="1"/>
  <c r="K172" i="35"/>
  <c r="BG73" i="35" a="1"/>
  <c r="BB176" i="35" a="1"/>
  <c r="N247" i="35"/>
  <c r="BI236" i="35" a="1"/>
  <c r="AH156" i="35" a="1"/>
  <c r="AF22" i="35" a="1"/>
  <c r="Y32" i="35" a="1"/>
  <c r="Z198" i="35" a="1"/>
  <c r="AG240" i="35" a="1"/>
  <c r="AX143" i="35" a="1"/>
  <c r="AW97" i="35" a="1"/>
  <c r="BO129" i="35" a="1"/>
  <c r="BF274" i="35" a="1"/>
  <c r="AP175" i="35"/>
  <c r="AO185" i="35"/>
  <c r="BD196" i="35" a="1"/>
  <c r="AU94" i="35" a="1"/>
  <c r="AI179" i="35" a="1"/>
  <c r="AW153" i="35" a="1"/>
  <c r="M175" i="35"/>
  <c r="U200" i="35" a="1"/>
  <c r="BQ130" i="35" a="1"/>
  <c r="AA92" i="35" a="1"/>
  <c r="BA261" i="35" a="1"/>
  <c r="AJ184" i="35" a="1"/>
  <c r="F221" i="35"/>
  <c r="BK254" i="35" a="1"/>
  <c r="Y201" i="35" a="1"/>
  <c r="K127" i="35"/>
  <c r="BG231" i="35" a="1"/>
  <c r="AB72" i="35" a="1"/>
  <c r="AZ116" i="35" a="1"/>
  <c r="W97" i="35" a="1"/>
  <c r="AU138" i="35" a="1"/>
  <c r="P162" i="35" a="1"/>
  <c r="BC220" i="35" a="1"/>
  <c r="Y30" i="35" a="1"/>
  <c r="BB32" i="35" a="1"/>
  <c r="R86" i="35" a="1"/>
  <c r="BD221" i="35" a="1"/>
  <c r="Q182" i="35" a="1"/>
  <c r="AJ263" i="35" a="1"/>
  <c r="K112" i="35"/>
  <c r="AM173" i="35"/>
  <c r="BG212" i="35" a="1"/>
  <c r="AK221" i="35" a="1"/>
  <c r="E161" i="35"/>
  <c r="J130" i="35"/>
  <c r="F174" i="35"/>
  <c r="N215" i="35"/>
  <c r="BH223" i="35" a="1"/>
  <c r="E236" i="35"/>
  <c r="Q203" i="35" a="1"/>
  <c r="BM253" i="35" a="1"/>
  <c r="T265" i="35" a="1"/>
  <c r="G77" i="35"/>
  <c r="BB182" i="35" a="1"/>
  <c r="W274" i="35" a="1"/>
  <c r="Y166" i="35" a="1"/>
  <c r="BO261" i="35" a="1"/>
  <c r="M189" i="35"/>
  <c r="V138" i="35" a="1"/>
  <c r="T168" i="35" a="1"/>
  <c r="BL225" i="35" a="1"/>
  <c r="AB29" i="35" a="1"/>
  <c r="BP72" i="35" a="1"/>
  <c r="AR54" i="35"/>
  <c r="BD73" i="35" a="1"/>
  <c r="BC106" i="35" a="1"/>
  <c r="BP97" i="35" a="1"/>
  <c r="BM51" i="35" a="1"/>
  <c r="AU151" i="35" a="1"/>
  <c r="S263" i="35" a="1"/>
  <c r="BA145" i="35" a="1"/>
  <c r="AQ197" i="35"/>
  <c r="BF271" i="35" a="1"/>
  <c r="AS249" i="35"/>
  <c r="L175" i="3"/>
  <c r="L211" i="35"/>
  <c r="BC173" i="35" a="1"/>
  <c r="C212" i="35" a="1"/>
  <c r="I105" i="35"/>
  <c r="BQ258" i="35" a="1"/>
  <c r="BD139" i="35" a="1"/>
  <c r="AZ112" i="35" a="1"/>
  <c r="AW56" i="35" a="1"/>
  <c r="BI201" i="35" a="1"/>
  <c r="BS250" i="35" a="1"/>
  <c r="AM160" i="35"/>
  <c r="AU267" i="35" a="1"/>
  <c r="BT61" i="35" a="1"/>
  <c r="M172" i="35"/>
  <c r="BQ49" i="35" a="1"/>
  <c r="AS68" i="35"/>
  <c r="AH103" i="35" a="1"/>
  <c r="N65" i="35"/>
  <c r="AX195" i="35" a="1"/>
  <c r="F164" i="35"/>
  <c r="BG106" i="35" a="1"/>
  <c r="N128" i="35"/>
  <c r="AY84" i="35" a="1"/>
  <c r="AC148" i="35" a="1"/>
  <c r="X171" i="35" a="1"/>
  <c r="L21" i="35"/>
  <c r="S81" i="35" a="1"/>
  <c r="AJ108" i="35" a="1"/>
  <c r="K251" i="35"/>
  <c r="AK20" i="35" a="1"/>
  <c r="U230" i="35" a="1"/>
  <c r="N87" i="35"/>
  <c r="AD169" i="35" a="1"/>
  <c r="BH152" i="35" a="1"/>
  <c r="AN212" i="35"/>
  <c r="Y49" i="35" a="1"/>
  <c r="AQ160" i="35"/>
  <c r="BU23" i="35" a="1"/>
  <c r="AG199" i="35" a="1"/>
  <c r="BH110" i="35" a="1"/>
  <c r="V94" i="35" a="1"/>
  <c r="Z199" i="35" a="1"/>
  <c r="D145" i="35"/>
  <c r="N126" i="35"/>
  <c r="AI265" i="35" a="1"/>
  <c r="H226" i="35"/>
  <c r="BM213" i="35" a="1"/>
  <c r="BG217" i="35" a="1"/>
  <c r="L136" i="35"/>
  <c r="H255" i="35"/>
  <c r="AZ179" i="35" a="1"/>
  <c r="BP188" i="35" a="1"/>
  <c r="BQ22" i="35" a="1"/>
  <c r="E200" i="35"/>
  <c r="P250" i="35" a="1"/>
  <c r="AZ108" i="35" a="1"/>
  <c r="AW254" i="35" a="1"/>
  <c r="AK205" i="35" a="1"/>
  <c r="V30" i="35" a="1"/>
  <c r="BS25" i="35" a="1"/>
  <c r="Z218" i="35" a="1"/>
  <c r="AW98" i="35" a="1"/>
  <c r="Z140" i="35" a="1"/>
  <c r="AR63" i="35"/>
  <c r="K132" i="35"/>
  <c r="BM172" i="35" a="1"/>
  <c r="BS173" i="35" a="1"/>
  <c r="BT187" i="35" a="1"/>
  <c r="AQ234" i="35"/>
  <c r="BK269" i="35" a="1"/>
  <c r="AW53" i="35" a="1"/>
  <c r="AZ211" i="35" a="1"/>
  <c r="BM202" i="35" a="1"/>
  <c r="BD233" i="35" a="1"/>
  <c r="I225" i="35"/>
  <c r="BQ260" i="35" a="1"/>
  <c r="Y190" i="35" a="1"/>
  <c r="S237" i="35" a="1"/>
  <c r="BD258" i="35" a="1"/>
  <c r="K254" i="35"/>
  <c r="AV203" i="35" a="1"/>
  <c r="C183" i="35" a="1"/>
  <c r="AM149" i="35"/>
  <c r="AF111" i="35" a="1"/>
  <c r="AD126" i="35" a="1"/>
  <c r="C263" i="35" a="1"/>
  <c r="BL146" i="35" a="1"/>
  <c r="AU170" i="35" a="1"/>
  <c r="AP69" i="35"/>
  <c r="BT234" i="35" a="1"/>
  <c r="AJ120" i="35" a="1"/>
  <c r="AV22" i="35" a="1"/>
  <c r="BJ178" i="35" a="1"/>
  <c r="BN236" i="35" a="1"/>
  <c r="AD104" i="35" a="1"/>
  <c r="AP210" i="35"/>
  <c r="P160" i="35" a="1"/>
  <c r="AU45" i="35" a="1"/>
  <c r="P237" i="35" a="1"/>
  <c r="BP243" i="35" a="1"/>
  <c r="BJ210" i="35" a="1"/>
  <c r="BK18" i="35" a="1"/>
  <c r="P241" i="35" a="1"/>
  <c r="I162" i="35"/>
  <c r="J179" i="35"/>
  <c r="D155" i="35"/>
  <c r="Q207" i="35" a="1"/>
  <c r="G31" i="35"/>
  <c r="AZ245" i="35" a="1"/>
  <c r="AA202" i="35" a="1"/>
  <c r="AE135" i="35" a="1"/>
  <c r="AI169" i="35" a="1"/>
  <c r="AU230" i="35" a="1"/>
  <c r="AW228" i="35" a="1"/>
  <c r="AB240" i="35" a="1"/>
  <c r="H109" i="35"/>
  <c r="AA134" i="35" a="1"/>
  <c r="BL141" i="35" a="1"/>
  <c r="AF33" i="35" a="1"/>
  <c r="BG232" i="35" a="1"/>
  <c r="Z204" i="35" a="1"/>
  <c r="AS143" i="35"/>
  <c r="BO143" i="35" a="1"/>
  <c r="T43" i="35" a="1"/>
  <c r="G63" i="35"/>
  <c r="BM96" i="35" a="1"/>
  <c r="AP180" i="35"/>
  <c r="AA268" i="35" a="1"/>
  <c r="BJ18" i="35" a="1"/>
  <c r="BJ190" i="35" a="1"/>
  <c r="AN49" i="35"/>
  <c r="U64" i="35" a="1"/>
  <c r="AB166" i="35" a="1"/>
  <c r="R97" i="35" a="1"/>
  <c r="AH216" i="35" a="1"/>
  <c r="BD180" i="35" a="1"/>
  <c r="I193" i="35"/>
  <c r="BJ161" i="35" a="1"/>
  <c r="Z34" i="35" a="1"/>
  <c r="T170" i="35" a="1"/>
  <c r="D215" i="35"/>
  <c r="M233" i="35"/>
  <c r="AD152" i="35" a="1"/>
  <c r="BA182" i="35" a="1"/>
  <c r="C246" i="35" a="1"/>
  <c r="Y19" i="35" a="1"/>
  <c r="BS186" i="35" a="1"/>
  <c r="AE212" i="35" a="1"/>
  <c r="BS189" i="35" a="1"/>
  <c r="E156" i="35"/>
  <c r="J259" i="35"/>
  <c r="J241" i="35"/>
  <c r="S112" i="35" a="1"/>
  <c r="Y247" i="35" a="1"/>
  <c r="N139" i="35"/>
  <c r="X234" i="35" a="1"/>
  <c r="AA194" i="35" a="1"/>
  <c r="S176" i="35" a="1"/>
  <c r="AD79" i="35" a="1"/>
  <c r="BB273" i="35" a="1"/>
  <c r="AQ64" i="35"/>
  <c r="Z119" i="35" a="1"/>
  <c r="BG61" i="35" a="1"/>
  <c r="BA144" i="35" a="1"/>
  <c r="AZ167" i="35" a="1"/>
  <c r="BK217" i="35" a="1"/>
  <c r="AM193" i="35"/>
  <c r="D152" i="35"/>
  <c r="AO98" i="35"/>
  <c r="G234" i="35"/>
  <c r="AJ183" i="35" a="1"/>
  <c r="T143" i="35" a="1"/>
  <c r="BG207" i="35" a="1"/>
  <c r="BE141" i="35" a="1"/>
  <c r="I231" i="35"/>
  <c r="V192" i="35" a="1"/>
  <c r="M216" i="35"/>
  <c r="X224" i="35" a="1"/>
  <c r="BH193" i="35" a="1"/>
  <c r="BN240" i="35" a="1"/>
  <c r="AO167" i="35"/>
  <c r="AH191" i="35" a="1"/>
  <c r="Z187" i="35" a="1"/>
  <c r="M222" i="35"/>
  <c r="BJ157" i="35" a="1"/>
  <c r="Q191" i="35" a="1"/>
  <c r="BJ217" i="35" a="1"/>
  <c r="AQ140" i="35"/>
  <c r="P147" i="35" a="1"/>
  <c r="BP60" i="35" a="1"/>
  <c r="AY86" i="35" a="1"/>
  <c r="V36" i="35" a="1"/>
  <c r="AK60" i="35" a="1"/>
  <c r="AQ113" i="35"/>
  <c r="AC125" i="35" a="1"/>
  <c r="BG94" i="35" a="1"/>
  <c r="BJ70" i="35" a="1"/>
  <c r="BS43" i="35" a="1"/>
  <c r="T28" i="35" a="1"/>
  <c r="Q18" i="35" a="1"/>
  <c r="AN66" i="35"/>
  <c r="BR226" i="35" a="1"/>
  <c r="H254" i="35"/>
  <c r="BN162" i="35" a="1"/>
  <c r="AY127" i="35" a="1"/>
  <c r="BI169" i="35" a="1"/>
  <c r="AC59" i="35" a="1"/>
  <c r="AQ194" i="35"/>
  <c r="E186" i="35"/>
  <c r="H195" i="35"/>
  <c r="E199" i="35"/>
  <c r="AC160" i="35" a="1"/>
  <c r="BH237" i="35" a="1"/>
  <c r="F207" i="35"/>
  <c r="AS227" i="35"/>
  <c r="AW160" i="35" a="1"/>
  <c r="X126" i="35" a="1"/>
  <c r="AB78" i="35" a="1"/>
  <c r="E263" i="35"/>
  <c r="AV133" i="35" a="1"/>
  <c r="AQ116" i="35"/>
  <c r="F124" i="35"/>
  <c r="AX133" i="35" a="1"/>
  <c r="AG204" i="35" a="1"/>
  <c r="AP104" i="35"/>
  <c r="AX93" i="35" a="1"/>
  <c r="D72" i="35"/>
  <c r="U63" i="35" a="1"/>
  <c r="W88" i="35" a="1"/>
  <c r="BM181" i="35" a="1"/>
  <c r="BQ195" i="35" a="1"/>
  <c r="BQ220" i="35" a="1"/>
  <c r="BR265" i="35" a="1"/>
  <c r="AD223" i="35" a="1"/>
  <c r="BJ214" i="35" a="1"/>
  <c r="AU50" i="35" a="1"/>
  <c r="P180" i="35" a="1"/>
  <c r="AE113" i="35" a="1"/>
  <c r="AB65" i="35" a="1"/>
  <c r="AA131" i="35" a="1"/>
  <c r="N269" i="35"/>
  <c r="BA128" i="35" a="1"/>
  <c r="AG130" i="35" a="1"/>
  <c r="BR52" i="35" a="1"/>
  <c r="AS268" i="35"/>
  <c r="BS254" i="35" a="1"/>
  <c r="BN263" i="35" a="1"/>
  <c r="AZ255" i="35" a="1"/>
  <c r="T233" i="35" a="1"/>
  <c r="AA226" i="35" a="1"/>
  <c r="BM267" i="35" a="1"/>
  <c r="BO176" i="35" a="1"/>
  <c r="BT70" i="35" a="1"/>
  <c r="AO127" i="35"/>
  <c r="BC159" i="35" a="1"/>
  <c r="K33" i="35"/>
  <c r="N134" i="35"/>
  <c r="AQ222" i="35"/>
  <c r="Y193" i="35" a="1"/>
  <c r="H48" i="35"/>
  <c r="AQ173" i="35"/>
  <c r="I177" i="35"/>
  <c r="M94" i="35"/>
  <c r="S56" i="35" a="1"/>
  <c r="L45" i="35"/>
  <c r="AG194" i="35" a="1"/>
  <c r="AS74" i="35"/>
  <c r="AI39" i="35" a="1"/>
  <c r="BM129" i="35" a="1"/>
  <c r="AS196" i="35"/>
  <c r="S136" i="35" a="1"/>
  <c r="Y93" i="35" a="1"/>
  <c r="AH72" i="35" a="1"/>
  <c r="AE67" i="35" a="1"/>
  <c r="T199" i="35" a="1"/>
  <c r="BS145" i="35" a="1"/>
  <c r="BA112" i="35" a="1"/>
  <c r="BU172" i="35" a="1"/>
  <c r="AY150" i="35" a="1"/>
  <c r="AX106" i="35" a="1"/>
  <c r="M107" i="35"/>
  <c r="BO80" i="35" a="1"/>
  <c r="BT168" i="35" a="1"/>
  <c r="AY85" i="35" a="1"/>
  <c r="BP172" i="35" a="1"/>
  <c r="BP44" i="35" a="1"/>
  <c r="Y185" i="35" a="1"/>
  <c r="BC50" i="35" a="1"/>
  <c r="Y167" i="35" a="1"/>
  <c r="BD90" i="35" a="1"/>
  <c r="BI107" i="35" a="1"/>
  <c r="AH177" i="35" a="1"/>
  <c r="AX82" i="35" a="1"/>
  <c r="AM142" i="35"/>
  <c r="D38" i="35"/>
  <c r="S162" i="35" a="1"/>
  <c r="AO191" i="35"/>
  <c r="AR206" i="35"/>
  <c r="BS35" i="35" a="1"/>
  <c r="M44" i="35"/>
  <c r="AH151" i="35" a="1"/>
  <c r="Z244" i="35" a="1"/>
  <c r="J200" i="35"/>
  <c r="K203" i="35"/>
  <c r="BS192" i="35" a="1"/>
  <c r="BR40" i="35" a="1"/>
  <c r="BC28" i="35" a="1"/>
  <c r="H16" i="40" a="1"/>
  <c r="AU261" i="35" a="1"/>
  <c r="AY200" i="35" a="1"/>
  <c r="R161" i="35" a="1"/>
  <c r="AY23" i="35" a="1"/>
  <c r="K89" i="35"/>
  <c r="BB166" i="35" a="1"/>
  <c r="BC233" i="35" a="1"/>
  <c r="X194" i="35" a="1"/>
  <c r="BO135" i="35" a="1"/>
  <c r="AJ168" i="35" a="1"/>
  <c r="BU32" i="35" a="1"/>
  <c r="BE96" i="35" a="1"/>
  <c r="BU25" i="35" a="1"/>
  <c r="AO200" i="35"/>
  <c r="AW133" i="35" a="1"/>
  <c r="N171" i="35"/>
  <c r="AK46" i="35" a="1"/>
  <c r="AR148" i="35"/>
  <c r="J203" i="35"/>
  <c r="AQ115" i="35"/>
  <c r="BH200" i="35" a="1"/>
  <c r="AF143" i="35" a="1"/>
  <c r="AI122" i="35" a="1"/>
  <c r="U234" i="35" a="1"/>
  <c r="BM189" i="35" a="1"/>
  <c r="AB139" i="35" a="1"/>
  <c r="K270" i="35"/>
  <c r="AD222" i="35" a="1"/>
  <c r="P134" i="35" a="1"/>
  <c r="BK124" i="35" a="1"/>
  <c r="AO115" i="35"/>
  <c r="AG97" i="35" a="1"/>
  <c r="AW202" i="35" a="1"/>
  <c r="BA49" i="35" a="1"/>
  <c r="Q65" i="35" a="1"/>
  <c r="AB225" i="35" a="1"/>
  <c r="Y122" i="35" a="1"/>
  <c r="BH98" i="35" a="1"/>
  <c r="BC172" i="35" a="1"/>
  <c r="H189" i="35"/>
  <c r="BO123" i="35" a="1"/>
  <c r="Y79" i="35" a="1"/>
  <c r="Z142" i="35" a="1"/>
  <c r="F48" i="35"/>
  <c r="BR23" i="35" a="1"/>
  <c r="G87" i="35"/>
  <c r="AJ92" i="35" a="1"/>
  <c r="BJ95" i="35" a="1"/>
  <c r="H216" i="35"/>
  <c r="F111" i="35"/>
  <c r="D213" i="35"/>
  <c r="AN182" i="35"/>
  <c r="AI98" i="35" a="1"/>
  <c r="V161" i="35" a="1"/>
  <c r="AE47" i="35" a="1"/>
  <c r="BS163" i="35" a="1"/>
  <c r="R152" i="35" a="1"/>
  <c r="AD181" i="35" a="1"/>
  <c r="BM113" i="35" a="1"/>
  <c r="AI216" i="35" a="1"/>
  <c r="AA133" i="35" a="1"/>
  <c r="BT160" i="35" a="1"/>
  <c r="R154" i="35" a="1"/>
  <c r="BU84" i="35" a="1"/>
  <c r="AJ67" i="35" a="1"/>
  <c r="AJ39" i="35" a="1"/>
  <c r="AI29" i="35" a="1"/>
  <c r="AZ208" i="35" a="1"/>
  <c r="AR70" i="35"/>
  <c r="V39" i="35" a="1"/>
  <c r="BT85" i="35" a="1"/>
  <c r="AW102" i="35" a="1"/>
  <c r="BM156" i="35" a="1"/>
  <c r="AG56" i="35" a="1"/>
  <c r="BK35" i="35" a="1"/>
  <c r="E100" i="35"/>
  <c r="BI72" i="35" a="1"/>
  <c r="BA63" i="35" a="1"/>
  <c r="BQ156" i="35" a="1"/>
  <c r="L145" i="35"/>
  <c r="AB74" i="35" a="1"/>
  <c r="S72" i="35" a="1"/>
  <c r="AJ77" i="35" a="1"/>
  <c r="L86" i="35"/>
  <c r="AX42" i="35" a="1"/>
  <c r="AE165" i="35" a="1"/>
  <c r="C157" i="35" a="1"/>
  <c r="D56" i="35"/>
  <c r="BA114" i="35" a="1"/>
  <c r="AR42" i="35"/>
  <c r="BK32" i="35" a="1"/>
  <c r="AG148" i="35" a="1"/>
  <c r="C48" i="35" a="1"/>
  <c r="BT39" i="35" a="1"/>
  <c r="C129" i="35" a="1"/>
  <c r="AP123" i="35"/>
  <c r="BM136" i="35" a="1"/>
  <c r="N155" i="35"/>
  <c r="M130" i="35"/>
  <c r="BA123" i="35" a="1"/>
  <c r="S216" i="35" a="1"/>
  <c r="M226" i="35"/>
  <c r="AQ208" i="35"/>
  <c r="AM190" i="35"/>
  <c r="M96" i="35"/>
  <c r="F54" i="35"/>
  <c r="BP40" i="35" a="1"/>
  <c r="Z123" i="35" a="1"/>
  <c r="AQ42" i="35"/>
  <c r="F188" i="35"/>
  <c r="BU33" i="35" a="1"/>
  <c r="N45" i="35"/>
  <c r="J40" i="35"/>
  <c r="N85" i="35"/>
  <c r="BD63" i="35" a="1"/>
  <c r="BU194" i="35" a="1"/>
  <c r="G135" i="35"/>
  <c r="BU205" i="35" a="1"/>
  <c r="AP100" i="35"/>
  <c r="AA44" i="3"/>
  <c r="AR71" i="35"/>
  <c r="Y63" i="35" a="1"/>
  <c r="AX100" i="35" a="1"/>
  <c r="Z101" i="35" a="1"/>
  <c r="BB60" i="35" a="1"/>
  <c r="W114" i="35" a="1"/>
  <c r="AC123" i="35" a="1"/>
  <c r="H24" i="40" a="1"/>
  <c r="BE139" i="35" a="1"/>
  <c r="AW64" i="35" a="1"/>
  <c r="BM101" i="35" a="1"/>
  <c r="AH39" i="35" a="1"/>
  <c r="AD127" i="35" a="1"/>
  <c r="BL113" i="35" a="1"/>
  <c r="AW105" i="35" a="1"/>
  <c r="BO177" i="35" a="1"/>
  <c r="BB232" i="35" a="1"/>
  <c r="AM62" i="35"/>
  <c r="M183" i="35"/>
  <c r="AO55" i="35"/>
  <c r="BR117" i="35" a="1"/>
  <c r="R160" i="35" a="1"/>
  <c r="BK42" i="35" a="1"/>
  <c r="AG165" i="35" a="1"/>
  <c r="AM170" i="35"/>
  <c r="BE53" i="35" a="1"/>
  <c r="G122" i="35"/>
  <c r="M41" i="35"/>
  <c r="D31" i="35"/>
  <c r="P95" i="35" a="1"/>
  <c r="BO138" i="35" a="1"/>
  <c r="AY31" i="35" a="1"/>
  <c r="AB27" i="35" a="1"/>
  <c r="AO80" i="35"/>
  <c r="AV43" i="35" a="1"/>
  <c r="BD172" i="35" a="1"/>
  <c r="AP41" i="35"/>
  <c r="Q64" i="35" a="1"/>
  <c r="P242" i="35" a="1"/>
  <c r="AW126" i="35" a="1"/>
  <c r="U39" i="35" a="1"/>
  <c r="N119" i="35"/>
  <c r="C175" i="35" a="1"/>
  <c r="AD129" i="35" a="1"/>
  <c r="BK29" i="35" a="1"/>
  <c r="AA108" i="35" a="1"/>
  <c r="AZ54" i="35" a="1"/>
  <c r="AW84" i="35" a="1"/>
  <c r="BN185" i="35" a="1"/>
  <c r="AC146" i="35" a="1"/>
  <c r="X94" i="35" a="1"/>
  <c r="BF33" i="35" a="1"/>
  <c r="BD185" i="35" a="1"/>
  <c r="V78" i="35" a="1"/>
  <c r="BU59" i="35" a="1"/>
  <c r="AU58" i="35" a="1"/>
  <c r="V218" i="35" a="1"/>
  <c r="AJ187" i="35" a="1"/>
  <c r="AU98" i="35" a="1"/>
  <c r="AH47" i="35" a="1"/>
  <c r="AB127" i="35" a="1"/>
  <c r="AI129" i="35" a="1"/>
  <c r="AV134" i="35" a="1"/>
  <c r="BO162" i="35" a="1"/>
  <c r="P123" i="35" a="1"/>
  <c r="AC92" i="35" a="1"/>
  <c r="AE176" i="35" a="1"/>
  <c r="H136" i="35"/>
  <c r="BS41" i="35" a="1"/>
  <c r="AB18" i="35" a="1"/>
  <c r="BE34" i="35" a="1"/>
  <c r="AC199" i="35" a="1"/>
  <c r="BD176" i="35" a="1"/>
  <c r="J169" i="35"/>
  <c r="BS64" i="35" a="1"/>
  <c r="BD58" i="35" a="1"/>
  <c r="BL196" i="35" a="1"/>
  <c r="AD57" i="35" a="1"/>
  <c r="Q213" i="35" a="1"/>
  <c r="K54" i="35"/>
  <c r="BH122" i="35" a="1"/>
  <c r="AR201" i="35"/>
  <c r="V85" i="35" a="1"/>
  <c r="BA152" i="35" a="1"/>
  <c r="BU129" i="35" a="1"/>
  <c r="T23" i="35" a="1"/>
  <c r="D164" i="35"/>
  <c r="BP175" i="35" a="1"/>
  <c r="AP195" i="35"/>
  <c r="BD36" i="35" a="1"/>
  <c r="M22" i="35"/>
  <c r="C146" i="35" a="1"/>
  <c r="AZ163" i="35" a="1"/>
  <c r="Z213" i="35" a="1"/>
  <c r="U37" i="35" a="1"/>
  <c r="AR215" i="35"/>
  <c r="AW20" i="35" a="1"/>
  <c r="J192" i="35"/>
  <c r="AA241" i="35" a="1"/>
  <c r="BC65" i="35" a="1"/>
  <c r="I246" i="35"/>
  <c r="BN179" i="35" a="1"/>
  <c r="V153" i="35" a="1"/>
  <c r="K246" i="35"/>
  <c r="BU152" i="35" a="1"/>
  <c r="AX223" i="35" a="1"/>
  <c r="BL111" i="35" a="1"/>
  <c r="AH200" i="35" a="1"/>
  <c r="AF98" i="35" a="1"/>
  <c r="BE195" i="35" a="1"/>
  <c r="P169" i="35" a="1"/>
  <c r="S36" i="35" a="1"/>
  <c r="BD51" i="35" a="1"/>
  <c r="AW28" i="35" a="1"/>
  <c r="BS218" i="35" a="1"/>
  <c r="P91" i="35" a="1"/>
  <c r="C49" i="35" a="1"/>
  <c r="AV131" i="35" a="1"/>
  <c r="AQ187" i="35"/>
  <c r="AI151" i="35" a="1"/>
  <c r="BD227" i="35" a="1"/>
  <c r="AG74" i="35" a="1"/>
  <c r="G107" i="35"/>
  <c r="D144" i="35"/>
  <c r="BU109" i="35" a="1"/>
  <c r="D109" i="35"/>
  <c r="Z89" i="35" a="1"/>
  <c r="BG213" i="35" a="1"/>
  <c r="H143" i="35"/>
  <c r="P197" i="35" a="1"/>
  <c r="BF75" i="35" a="1"/>
  <c r="BO257" i="35" a="1"/>
  <c r="AU199" i="35" a="1"/>
  <c r="AZ53" i="35" a="1"/>
  <c r="AC88" i="35" a="1"/>
  <c r="BD80" i="35" a="1"/>
  <c r="AH179" i="35" a="1"/>
  <c r="BM66" i="35" a="1"/>
  <c r="AE115" i="35" a="1"/>
  <c r="AW269" i="35" a="1"/>
  <c r="H156" i="35"/>
  <c r="F212" i="35"/>
  <c r="BH109" i="35" a="1"/>
  <c r="F150" i="35"/>
  <c r="AX239" i="35" a="1"/>
  <c r="K182" i="35"/>
  <c r="BE172" i="35" a="1"/>
  <c r="Y207" i="35" a="1"/>
  <c r="AF104" i="35" a="1"/>
  <c r="BF103" i="35" a="1"/>
  <c r="X174" i="35" a="1"/>
  <c r="Q199" i="35" a="1"/>
  <c r="J172" i="35"/>
  <c r="AD236" i="35" a="1"/>
  <c r="AM9" i="26" a="1"/>
  <c r="BK137" i="35" a="1"/>
  <c r="AR200" i="35"/>
  <c r="BN35" i="35" a="1"/>
  <c r="BI84" i="35" a="1"/>
  <c r="BI158" i="35" a="1"/>
  <c r="AP17" i="35"/>
  <c r="BN115" i="35" a="1"/>
  <c r="BU183" i="35" a="1"/>
  <c r="BM90" i="35" a="1"/>
  <c r="BE67" i="35" a="1"/>
  <c r="Z188" i="35" a="1"/>
  <c r="C158" i="35" a="1"/>
  <c r="AR121" i="35"/>
  <c r="AQ183" i="35"/>
  <c r="Q90" i="35" a="1"/>
  <c r="K170" i="35"/>
  <c r="AP269" i="35"/>
  <c r="AU119" i="35" a="1"/>
  <c r="E110" i="35"/>
  <c r="BG184" i="35" a="1"/>
  <c r="U65" i="35" a="1"/>
  <c r="BR173" i="35" a="1"/>
  <c r="K175" i="35"/>
  <c r="AS173" i="35"/>
  <c r="C162" i="35" a="1"/>
  <c r="AJ132" i="35" a="1"/>
  <c r="V81" i="35" a="1"/>
  <c r="AD100" i="35" a="1"/>
  <c r="AS53" i="35"/>
  <c r="Q40" i="35" a="1"/>
  <c r="BN53" i="35" a="1"/>
  <c r="E91" i="35"/>
  <c r="BF180" i="35" a="1"/>
  <c r="I17" i="35"/>
  <c r="AQ102" i="35"/>
  <c r="AX43" i="35" a="1"/>
  <c r="P222" i="35" a="1"/>
  <c r="S158" i="35" a="1"/>
  <c r="BK75" i="35" a="1"/>
  <c r="BC145" i="35" a="1"/>
  <c r="BA79" i="35" a="1"/>
  <c r="AG167" i="35" a="1"/>
  <c r="BS90" i="35" a="1"/>
  <c r="BK112" i="35" a="1"/>
  <c r="AP192" i="35"/>
  <c r="AR41" i="35"/>
  <c r="BE17" i="35" a="1"/>
  <c r="BJ72" i="35" a="1"/>
  <c r="Z9" i="26" a="1"/>
  <c r="BB196" i="35" a="1"/>
  <c r="BF153" i="35" a="1"/>
  <c r="AO63" i="35"/>
  <c r="AC63" i="35" a="1"/>
  <c r="X175" i="35" a="1"/>
  <c r="C191" i="35" a="1"/>
  <c r="BI157" i="35" a="1"/>
  <c r="I122" i="35"/>
  <c r="AS129" i="35"/>
  <c r="BI108" i="35" a="1"/>
  <c r="G147" i="35"/>
  <c r="P188" i="35" a="1"/>
  <c r="AZ221" i="35" a="1"/>
  <c r="BC193" i="35" a="1"/>
  <c r="BE76" i="35" a="1"/>
  <c r="J211" i="35"/>
  <c r="P88" i="35" a="1"/>
  <c r="BN101" i="35" a="1"/>
  <c r="F257" i="35"/>
  <c r="AF101" i="35" a="1"/>
  <c r="BL187" i="35" a="1"/>
  <c r="V219" i="35" a="1"/>
  <c r="H17" i="35"/>
  <c r="I51" i="35"/>
  <c r="AW125" i="35" a="1"/>
  <c r="AB122" i="35" a="1"/>
  <c r="AO171" i="35"/>
  <c r="BO160" i="35" a="1"/>
  <c r="BK48" i="35" a="1"/>
  <c r="E70" i="35"/>
  <c r="R173" i="35" a="1"/>
  <c r="AB66" i="35" a="1"/>
  <c r="P122" i="35" a="1"/>
  <c r="H170" i="35"/>
  <c r="AI203" i="35" a="1"/>
  <c r="BI179" i="35" a="1"/>
  <c r="AW24" i="35" a="1"/>
  <c r="D240" i="35"/>
  <c r="F129" i="35"/>
  <c r="I24" i="35"/>
  <c r="U62" i="35" a="1"/>
  <c r="AE129" i="35" a="1"/>
  <c r="C25" i="35" a="1"/>
  <c r="BG139" i="35" a="1"/>
  <c r="D160" i="35"/>
  <c r="M217" i="3"/>
  <c r="AY60" i="35" a="1"/>
  <c r="BP54" i="35" a="1"/>
  <c r="AK125" i="35" a="1"/>
  <c r="AG40" i="35" a="1"/>
  <c r="AQ61" i="35"/>
  <c r="BI143" i="35" a="1"/>
  <c r="Y61" i="35" a="1"/>
  <c r="AD62" i="35" a="1"/>
  <c r="M237" i="35"/>
  <c r="G27" i="35"/>
  <c r="AC117" i="35" a="1"/>
  <c r="BB153" i="35" a="1"/>
  <c r="AQ23" i="35"/>
  <c r="AX204" i="35" a="1"/>
  <c r="BO48" i="35" a="1"/>
  <c r="BJ51" i="35" a="1"/>
  <c r="H99" i="35"/>
  <c r="AO21" i="35"/>
  <c r="Q148" i="35" a="1"/>
  <c r="BC71" i="35" a="1"/>
  <c r="L102" i="35"/>
  <c r="N157" i="3"/>
  <c r="K154" i="35"/>
  <c r="E118" i="35"/>
  <c r="BT133" i="35" a="1"/>
  <c r="AU30" i="35" a="1"/>
  <c r="I62" i="35"/>
  <c r="R85" i="35" a="1"/>
  <c r="BF31" i="35" a="1"/>
  <c r="BK121" i="35" a="1"/>
  <c r="AX91" i="35" a="1"/>
  <c r="BA217" i="35" a="1"/>
  <c r="BM73" i="35" a="1"/>
  <c r="L101" i="35"/>
  <c r="AB28" i="35" a="1"/>
  <c r="AD98" i="35" a="1"/>
  <c r="AK186" i="35" a="1"/>
  <c r="L129" i="35"/>
  <c r="AD153" i="35" a="1"/>
  <c r="AM121" i="35"/>
  <c r="Q111" i="35" a="1"/>
  <c r="BE205" i="35" a="1"/>
  <c r="Y18" i="35" a="1"/>
  <c r="Q174" i="35" a="1"/>
  <c r="L48" i="35"/>
  <c r="AX33" i="35" a="1"/>
  <c r="BK96" i="35" a="1"/>
  <c r="BG64" i="35" a="1"/>
  <c r="BD35" i="35" a="1"/>
  <c r="AZ161" i="35" a="1"/>
  <c r="AA157" i="35" a="1"/>
  <c r="S92" i="35" a="1"/>
  <c r="AB187" i="35" a="1"/>
  <c r="Z137" i="35" a="1"/>
  <c r="AW162" i="35" a="1"/>
  <c r="BR122" i="35" a="1"/>
  <c r="AY218" i="35" a="1"/>
  <c r="AV149" i="35" a="1"/>
  <c r="Y175" i="35" a="1"/>
  <c r="BC88" i="35" a="1"/>
  <c r="AJ104" i="35" a="1"/>
  <c r="T33" i="35" a="1"/>
  <c r="AY224" i="35" a="1"/>
  <c r="BK139" i="35" a="1"/>
  <c r="AJ119" i="35" a="1"/>
  <c r="AM128" i="35"/>
  <c r="AP176" i="35"/>
  <c r="BJ206" i="35" a="1"/>
  <c r="AC32" i="35" a="1"/>
  <c r="AK188" i="35" a="1"/>
  <c r="AP205" i="35"/>
  <c r="Z45" i="35" a="1"/>
  <c r="BA81" i="35" a="1"/>
  <c r="BQ99" i="35" a="1"/>
  <c r="AH122" i="35" a="1"/>
  <c r="BT128" i="35" a="1"/>
  <c r="I104" i="35"/>
  <c r="BC147" i="35" a="1"/>
  <c r="AV29" i="35" a="1"/>
  <c r="BI139" i="35" a="1"/>
  <c r="X221" i="35" a="1"/>
  <c r="AV106" i="35" a="1"/>
  <c r="P47" i="35" a="1"/>
  <c r="BS146" i="35" a="1"/>
  <c r="AG187" i="35" a="1"/>
  <c r="BD193" i="35" a="1"/>
  <c r="BO188" i="35" a="1"/>
  <c r="BK176" i="35" a="1"/>
  <c r="BB239" i="35" a="1"/>
  <c r="BH128" i="35" a="1"/>
  <c r="BU158" i="35" a="1"/>
  <c r="BJ165" i="35" a="1"/>
  <c r="AV213" i="35" a="1"/>
  <c r="BB80" i="35" a="1"/>
  <c r="AV124" i="35" a="1"/>
  <c r="AD89" i="35" a="1"/>
  <c r="E191" i="35"/>
  <c r="BD107" i="35" a="1"/>
  <c r="AF96" i="35" a="1"/>
  <c r="H158" i="35"/>
  <c r="AP234" i="35"/>
  <c r="J199" i="35"/>
  <c r="AE215" i="35" a="1"/>
  <c r="BH37" i="35" a="1"/>
  <c r="AP59" i="35"/>
  <c r="AM131" i="35"/>
  <c r="BT174" i="35" a="1"/>
  <c r="T115" i="35" a="1"/>
  <c r="AR119" i="35"/>
  <c r="AR129" i="35"/>
  <c r="AQ189" i="35"/>
  <c r="AE24" i="35" a="1"/>
  <c r="AK194" i="35" a="1"/>
  <c r="AO95" i="35"/>
  <c r="X236" i="35" a="1"/>
  <c r="BQ113" i="35" a="1"/>
  <c r="K63" i="35"/>
  <c r="BR148" i="35" a="1"/>
  <c r="T161" i="35" a="1"/>
  <c r="BU26" i="35" a="1"/>
  <c r="V28" i="35" a="1"/>
  <c r="AV161" i="35" a="1"/>
  <c r="D170" i="35"/>
  <c r="H130" i="35"/>
  <c r="U163" i="35" a="1"/>
  <c r="BR143" i="35" a="1"/>
  <c r="AX230" i="35" a="1"/>
  <c r="AZ123" i="35" a="1"/>
  <c r="BK214" i="35" a="1"/>
  <c r="AY90" i="35" a="1"/>
  <c r="AQ162" i="35"/>
  <c r="AX107" i="35" a="1"/>
  <c r="T149" i="35" a="1"/>
  <c r="AU78" i="35" a="1"/>
  <c r="BF47" i="35" a="1"/>
  <c r="BT235" i="35" a="1"/>
  <c r="BC199" i="35" a="1"/>
  <c r="BT212" i="35" a="1"/>
  <c r="BU96" i="35" a="1"/>
  <c r="AN258" i="35"/>
  <c r="BG40" i="35" a="1"/>
  <c r="BD207" i="35" a="1"/>
  <c r="BC268" i="35" a="1"/>
  <c r="P145" i="35" a="1"/>
  <c r="D217" i="35"/>
  <c r="I213" i="35"/>
  <c r="BI207" i="35" a="1"/>
  <c r="BJ205" i="35" a="1"/>
  <c r="I197" i="35"/>
  <c r="AN77" i="35"/>
  <c r="W124" i="35" a="1"/>
  <c r="U152" i="35" a="1"/>
  <c r="AD93" i="35" a="1"/>
  <c r="T88" i="35" a="1"/>
  <c r="AA190" i="35" a="1"/>
  <c r="AG100" i="35" a="1"/>
  <c r="AR56" i="35"/>
  <c r="AH77" i="35" a="1"/>
  <c r="AE58" i="35" a="1"/>
  <c r="R127" i="35" a="1"/>
  <c r="Y110" i="35" a="1"/>
  <c r="D111" i="35"/>
  <c r="AM249" i="35"/>
  <c r="BG172" i="35" a="1"/>
  <c r="BN209" i="35" a="1"/>
  <c r="AX170" i="35" a="1"/>
  <c r="AD157" i="35" a="1"/>
  <c r="AY126" i="35" a="1"/>
  <c r="AX198" i="35" a="1"/>
  <c r="BG142" i="35" a="1"/>
  <c r="BB135" i="35" a="1"/>
  <c r="AH152" i="35" a="1"/>
  <c r="S213" i="35" a="1"/>
  <c r="H183" i="35"/>
  <c r="AQ143" i="35"/>
  <c r="S196" i="35" a="1"/>
  <c r="AN80" i="35"/>
  <c r="X77" i="35" a="1"/>
  <c r="BT248" i="35" a="1"/>
  <c r="U157" i="35" a="1"/>
  <c r="AX164" i="35" a="1"/>
  <c r="BL26" i="35" a="1"/>
  <c r="AE84" i="35" a="1"/>
  <c r="AQ149" i="35"/>
  <c r="AU106" i="35" a="1"/>
  <c r="AI123" i="35" a="1"/>
  <c r="AW155" i="35" a="1"/>
  <c r="Y129" i="35" a="1"/>
  <c r="AS187" i="35"/>
  <c r="M72" i="35"/>
  <c r="Y82" i="35" a="1"/>
  <c r="I194" i="35"/>
  <c r="BD122" i="35" a="1"/>
  <c r="AI210" i="35" a="1"/>
  <c r="AS230" i="35"/>
  <c r="C164" i="35" a="1"/>
  <c r="AJ42" i="35" a="1"/>
  <c r="BE57" i="35" a="1"/>
  <c r="BK171" i="35" a="1"/>
  <c r="AZ91" i="35" a="1"/>
  <c r="BE126" i="35" a="1"/>
  <c r="Z184" i="35" a="1"/>
  <c r="AO242" i="35"/>
  <c r="BK208" i="35" a="1"/>
  <c r="AG85" i="35" a="1"/>
  <c r="BB214" i="35" a="1"/>
  <c r="S84" i="35" a="1"/>
  <c r="BI194" i="35" a="1"/>
  <c r="BM138" i="35" a="1"/>
  <c r="AN218" i="35"/>
  <c r="AF87" i="35" a="1"/>
  <c r="AE148" i="35" a="1"/>
  <c r="L167" i="35"/>
  <c r="I175" i="35"/>
  <c r="T189" i="35" a="1"/>
  <c r="AI31" i="35" a="1"/>
  <c r="BM143" i="35" a="1"/>
  <c r="P71" i="35" a="1"/>
  <c r="AR23" i="35"/>
  <c r="AI162" i="35" a="1"/>
  <c r="Z17" i="35" a="1"/>
  <c r="AA216" i="35" a="1"/>
  <c r="E87" i="35"/>
  <c r="E208" i="35"/>
  <c r="Y72" i="35" a="1"/>
  <c r="AU218" i="35" a="1"/>
  <c r="AG64" i="35" a="1"/>
  <c r="D135" i="35"/>
  <c r="BL61" i="35" a="1"/>
  <c r="G208" i="35"/>
  <c r="BO171" i="35" a="1"/>
  <c r="R105" i="35" a="1"/>
  <c r="C133" i="35" a="1"/>
  <c r="BP64" i="35" a="1"/>
  <c r="V37" i="35" a="1"/>
  <c r="BN86" i="35" a="1"/>
  <c r="BP173" i="35" a="1"/>
  <c r="BH124" i="35" a="1"/>
  <c r="BA192" i="35" a="1"/>
  <c r="P129" i="35" a="1"/>
  <c r="BI61" i="35" a="1"/>
  <c r="E212" i="35"/>
  <c r="AE70" i="35" a="1"/>
  <c r="AI103" i="35" a="1"/>
  <c r="BJ114" i="35" a="1"/>
  <c r="R185" i="35" a="1"/>
  <c r="T70" i="35" a="1"/>
  <c r="AN234" i="35"/>
  <c r="P205" i="35" a="1"/>
  <c r="H19" i="35"/>
  <c r="N148" i="35"/>
  <c r="BA239" i="35" a="1"/>
  <c r="AJ127" i="35" a="1"/>
  <c r="Y136" i="35" a="1"/>
  <c r="AN91" i="35"/>
  <c r="X190" i="35" a="1"/>
  <c r="BA111" i="35" a="1"/>
  <c r="AY222" i="35" a="1"/>
  <c r="M193" i="35"/>
  <c r="L95" i="35"/>
  <c r="BG110" i="35" a="1"/>
  <c r="Y144" i="35" a="1"/>
  <c r="I50" i="35"/>
  <c r="V40" i="35" a="1"/>
  <c r="X127" i="35" a="1"/>
  <c r="BL194" i="35" a="1"/>
  <c r="BD159" i="35" a="1"/>
  <c r="AY17" i="35" a="1"/>
  <c r="AI259" i="35" a="1"/>
  <c r="Z249" i="35" a="1"/>
  <c r="AN57" i="35"/>
  <c r="AU168" i="35" a="1"/>
  <c r="BE239" i="35" a="1"/>
  <c r="BB24" i="35" a="1"/>
  <c r="AA180" i="35" a="1"/>
  <c r="BC35" i="35" a="1"/>
  <c r="N262" i="35"/>
  <c r="AN245" i="35"/>
  <c r="BO263" i="35" a="1"/>
  <c r="AR162" i="35"/>
  <c r="H103" i="35"/>
  <c r="R55" i="35" a="1"/>
  <c r="AO70" i="35"/>
  <c r="AZ132" i="35" a="1"/>
  <c r="AD179" i="35" a="1"/>
  <c r="L105" i="35"/>
  <c r="L90" i="35"/>
  <c r="AU176" i="35" a="1"/>
  <c r="BQ178" i="35" a="1"/>
  <c r="AF66" i="35" a="1"/>
  <c r="F136" i="35"/>
  <c r="BU217" i="35" a="1"/>
  <c r="AD163" i="35" a="1"/>
  <c r="BK37" i="35" a="1"/>
  <c r="AF63" i="35" a="1"/>
  <c r="BM75" i="35" a="1"/>
  <c r="W180" i="35" a="1"/>
  <c r="AH205" i="35" a="1"/>
  <c r="K161" i="35"/>
  <c r="AI246" i="35" a="1"/>
  <c r="BB167" i="35" a="1"/>
  <c r="J118" i="35"/>
  <c r="AF89" i="35" a="1"/>
  <c r="BS127" i="35" a="1"/>
  <c r="BG191" i="35" a="1"/>
  <c r="V157" i="35" a="1"/>
  <c r="BH228" i="35" a="1"/>
  <c r="AX99" i="35" a="1"/>
  <c r="AZ181" i="35" a="1"/>
  <c r="AJ95" i="35" a="1"/>
  <c r="AV80" i="35" a="1"/>
  <c r="E270" i="35"/>
  <c r="BD184" i="35" a="1"/>
  <c r="AH55" i="35" a="1"/>
  <c r="V154" i="35" a="1"/>
  <c r="AQ186" i="35"/>
  <c r="AA100" i="35" a="1"/>
  <c r="AP135" i="35"/>
  <c r="AC136" i="35" a="1"/>
  <c r="AQ260" i="35"/>
  <c r="AX172" i="35" a="1"/>
  <c r="BQ242" i="35" a="1"/>
  <c r="D106" i="35"/>
  <c r="BG130" i="35" a="1"/>
  <c r="AE126" i="35" a="1"/>
  <c r="V50" i="35" a="1"/>
  <c r="AU79" i="35" a="1"/>
  <c r="AA43" i="35" a="1"/>
  <c r="Q103" i="35" a="1"/>
  <c r="S34" i="35" a="1"/>
  <c r="BG101" i="35" a="1"/>
  <c r="BF169" i="35" a="1"/>
  <c r="N105" i="35"/>
  <c r="BM114" i="35" a="1"/>
  <c r="I25" i="35"/>
  <c r="S108" i="35" a="1"/>
  <c r="BQ204" i="35" a="1"/>
  <c r="AD213" i="35" a="1"/>
  <c r="AB141" i="35" a="1"/>
  <c r="Q140" i="35" a="1"/>
  <c r="AZ257" i="35" a="1"/>
  <c r="G109" i="35"/>
  <c r="BN193" i="35" a="1"/>
  <c r="BE48" i="35" a="1"/>
  <c r="C243" i="35" a="1"/>
  <c r="BC232" i="35" a="1"/>
  <c r="R162" i="35" a="1"/>
  <c r="BP190" i="35" a="1"/>
  <c r="I20" i="35"/>
  <c r="BQ89" i="35" a="1"/>
  <c r="E34" i="35"/>
  <c r="Z60" i="35" a="1"/>
  <c r="Z143" i="35" a="1"/>
  <c r="R95" i="35" a="1"/>
  <c r="BD179" i="35" a="1"/>
  <c r="AF227" i="35" a="1"/>
  <c r="AC89" i="35" a="1"/>
  <c r="BP258" i="35" a="1"/>
  <c r="BP77" i="35" a="1"/>
  <c r="V160" i="35" a="1"/>
  <c r="AV237" i="35" a="1"/>
  <c r="BC58" i="35" a="1"/>
  <c r="BP152" i="35" a="1"/>
  <c r="BR118" i="35" a="1"/>
  <c r="M27" i="35"/>
  <c r="BO170" i="35" a="1"/>
  <c r="AU148" i="35" a="1"/>
  <c r="BH106" i="35" a="1"/>
  <c r="AJ97" i="35" a="1"/>
  <c r="AF78" i="35" a="1"/>
  <c r="BD140" i="35" a="1"/>
  <c r="BE156" i="35" a="1"/>
  <c r="AW108" i="35" a="1"/>
  <c r="P58" i="35" a="1"/>
  <c r="AP86" i="35"/>
  <c r="BR271" i="35" a="1"/>
  <c r="M89" i="35"/>
  <c r="AF262" i="35" a="1"/>
  <c r="AN55" i="35"/>
  <c r="J165" i="35"/>
  <c r="T52" i="35" a="1"/>
  <c r="H84" i="35"/>
  <c r="J75" i="35"/>
  <c r="AA227" i="35" a="1"/>
  <c r="BM208" i="35" a="1"/>
  <c r="W190" i="35" a="1"/>
  <c r="AN117" i="35"/>
  <c r="BT175" i="35" a="1"/>
  <c r="BJ197" i="35" a="1"/>
  <c r="AG171" i="35" a="1"/>
  <c r="P116" i="35" a="1"/>
  <c r="BE64" i="35" a="1"/>
  <c r="R141" i="35" a="1"/>
  <c r="BC163" i="35" a="1"/>
  <c r="AX98" i="35" a="1"/>
  <c r="V66" i="35" a="1"/>
  <c r="AR32" i="35"/>
  <c r="BL19" i="35" a="1"/>
  <c r="BK136" i="35" a="1"/>
  <c r="AN29" i="35"/>
  <c r="T60" i="35" a="1"/>
  <c r="AG125" i="35" a="1"/>
  <c r="BP206" i="35" a="1"/>
  <c r="AP211" i="35"/>
  <c r="W126" i="35" a="1"/>
  <c r="E221" i="35"/>
  <c r="AQ126" i="35"/>
  <c r="BD204" i="35" a="1"/>
  <c r="Z104" i="35" a="1"/>
  <c r="BU127" i="35" a="1"/>
  <c r="AA129" i="35" a="1"/>
  <c r="F125" i="35"/>
  <c r="BQ123" i="35" a="1"/>
  <c r="BL50" i="35" a="1"/>
  <c r="C221" i="35" a="1"/>
  <c r="H74" i="35"/>
  <c r="L218" i="35"/>
  <c r="Z229" i="35" a="1"/>
  <c r="N112" i="35"/>
  <c r="V249" i="35" a="1"/>
  <c r="BL86" i="35" a="1"/>
  <c r="AH195" i="35" a="1"/>
  <c r="AM217" i="35"/>
  <c r="AI212" i="35" a="1"/>
  <c r="BQ81" i="35" a="1"/>
  <c r="BR30" i="35" a="1"/>
  <c r="V46" i="35" a="1"/>
  <c r="M200" i="35"/>
  <c r="W112" i="35" a="1"/>
  <c r="AJ84" i="35" a="1"/>
  <c r="AF35" i="35" a="1"/>
  <c r="AH37" i="35" a="1"/>
  <c r="G9" i="26" a="1"/>
  <c r="BS49" i="35" a="1"/>
  <c r="H117" i="35"/>
  <c r="BK77" i="35" a="1"/>
  <c r="BN80" i="35" a="1"/>
  <c r="AN48" i="35"/>
  <c r="BN201" i="35" a="1"/>
  <c r="U116" i="35" a="1"/>
  <c r="K224" i="35"/>
  <c r="AU105" i="35" a="1"/>
  <c r="L54" i="35"/>
  <c r="T148" i="35" a="1"/>
  <c r="BR154" i="35" a="1"/>
  <c r="AK139" i="35" a="1"/>
  <c r="L180" i="35"/>
  <c r="BA170" i="35" a="1"/>
  <c r="AD115" i="35" a="1"/>
  <c r="BI92" i="35" a="1"/>
  <c r="AE230" i="35" a="1"/>
  <c r="L159" i="35"/>
  <c r="BU68" i="35" a="1"/>
  <c r="T185" i="35" a="1"/>
  <c r="AS240" i="35"/>
  <c r="BD203" i="35" a="1"/>
  <c r="AY45" i="35" a="1"/>
  <c r="BH154" i="35" a="1"/>
  <c r="AJ188" i="35" a="1"/>
  <c r="BT98" i="35" a="1"/>
  <c r="AO156" i="35"/>
  <c r="T181" i="35" a="1"/>
  <c r="I189" i="35"/>
  <c r="BO231" i="35" a="1"/>
  <c r="W121" i="35" a="1"/>
  <c r="AB218" i="35" a="1"/>
  <c r="Y174" i="35" a="1"/>
  <c r="BD236" i="35" a="1"/>
  <c r="D84" i="35"/>
  <c r="E101" i="35"/>
  <c r="AD225" i="35" a="1"/>
  <c r="R63" i="35" a="1"/>
  <c r="BA222" i="35" a="1"/>
  <c r="AD35" i="35" a="1"/>
  <c r="AO54" i="35"/>
  <c r="AD69" i="35" a="1"/>
  <c r="C29" i="35" a="1"/>
  <c r="BT18" i="35" a="1"/>
  <c r="Y131" i="35" a="1"/>
  <c r="G92" i="35"/>
  <c r="AJ28" i="35" a="1"/>
  <c r="BU168" i="35" a="1"/>
  <c r="AC39" i="35" a="1"/>
  <c r="J66" i="35"/>
  <c r="AX243" i="35" a="1"/>
  <c r="X173" i="35" a="1"/>
  <c r="M219" i="35"/>
  <c r="BC117" i="35" a="1"/>
  <c r="AN75" i="35"/>
  <c r="K120" i="35"/>
  <c r="AZ155" i="35" a="1"/>
  <c r="C52" i="35" a="1"/>
  <c r="X201" i="35" a="1"/>
  <c r="AK66" i="35" a="1"/>
  <c r="AF25" i="35" a="1"/>
  <c r="BJ132" i="35" a="1"/>
  <c r="BQ69" i="35" a="1"/>
  <c r="BH234" i="35" a="1"/>
  <c r="BQ56" i="35" a="1"/>
  <c r="AD96" i="35" a="1"/>
  <c r="Y158" i="35" a="1"/>
  <c r="AR117" i="35"/>
  <c r="AB100" i="35" a="1"/>
  <c r="U132" i="35" a="1"/>
  <c r="AY203" i="35" a="1"/>
  <c r="X52" i="35" a="1"/>
  <c r="AC247" i="35" a="1"/>
  <c r="BA85" i="35" a="1"/>
  <c r="BG20" i="35" a="1"/>
  <c r="D120" i="35"/>
  <c r="AF127" i="35" a="1"/>
  <c r="BR232" i="35" a="1"/>
  <c r="BG68" i="35" a="1"/>
  <c r="AY208" i="35" a="1"/>
  <c r="BI170" i="35" a="1"/>
  <c r="D113" i="35"/>
  <c r="AD68" i="35" a="1"/>
  <c r="BQ231" i="35" a="1"/>
  <c r="C218" i="35" a="1"/>
  <c r="AE23" i="35" a="1"/>
  <c r="E137" i="35"/>
  <c r="X56" i="35" a="1"/>
  <c r="L78" i="35"/>
  <c r="AD150" i="35" a="1"/>
  <c r="AV179" i="35" a="1"/>
  <c r="G195" i="35"/>
  <c r="AG105" i="35" a="1"/>
  <c r="AW35" i="35" a="1"/>
  <c r="BJ98" i="35" a="1"/>
  <c r="Z161" i="35" a="1"/>
  <c r="AJ236" i="35" a="1"/>
  <c r="BH20" i="35" a="1"/>
  <c r="S106" i="35" a="1"/>
  <c r="R165" i="35" a="1"/>
  <c r="BA99" i="35" a="1"/>
  <c r="Q86" i="35" a="1"/>
  <c r="BL184" i="35" a="1"/>
  <c r="AO252" i="35"/>
  <c r="G86" i="35"/>
  <c r="AU123" i="35" a="1"/>
  <c r="BT132" i="35" a="1"/>
  <c r="BE216" i="35" a="1"/>
  <c r="AD184" i="35" a="1"/>
  <c r="BJ105" i="35" a="1"/>
  <c r="M30" i="35"/>
  <c r="BB172" i="35" a="1"/>
  <c r="BP75" i="35" a="1"/>
  <c r="X186" i="35" a="1"/>
  <c r="AZ131" i="35" a="1"/>
  <c r="AR269" i="35"/>
  <c r="BS67" i="35" a="1"/>
  <c r="AK71" i="35" a="1"/>
  <c r="BT210" i="35" a="1"/>
  <c r="C145" i="35" a="1"/>
  <c r="BF134" i="35" a="1"/>
  <c r="AB188" i="35" a="1"/>
  <c r="BS193" i="35" a="1"/>
  <c r="AV107" i="35" a="1"/>
  <c r="AS178" i="35"/>
  <c r="AQ28" i="35"/>
  <c r="Y223" i="35" a="1"/>
  <c r="BT236" i="35" a="1"/>
  <c r="AK189" i="35" a="1"/>
  <c r="BO63" i="35" a="1"/>
  <c r="U206" i="35" a="1"/>
  <c r="BC210" i="35" a="1"/>
  <c r="AM51" i="35"/>
  <c r="BA115" i="35" a="1"/>
  <c r="Y106" i="35" a="1"/>
  <c r="AR79" i="35"/>
  <c r="AP164" i="35"/>
  <c r="BN158" i="35" a="1"/>
  <c r="P152" i="35" a="1"/>
  <c r="BP244" i="35" a="1"/>
  <c r="BR132" i="35" a="1"/>
  <c r="AR123" i="35"/>
  <c r="BR80" i="35" a="1"/>
  <c r="BG50" i="35" a="1"/>
  <c r="BC76" i="35" a="1"/>
  <c r="BT123" i="35" a="1"/>
  <c r="BP140" i="35" a="1"/>
  <c r="BP203" i="35" a="1"/>
  <c r="BJ113" i="35" a="1"/>
  <c r="X262" i="35" a="1"/>
  <c r="K43" i="35"/>
  <c r="G143" i="35"/>
  <c r="BL95" i="35" a="1"/>
  <c r="Y162" i="35" a="1"/>
  <c r="W20" i="35" a="1"/>
  <c r="BR89" i="35" a="1"/>
  <c r="BJ23" i="35" a="1"/>
  <c r="BC18" i="35" a="1"/>
  <c r="BQ70" i="35" a="1"/>
  <c r="AR46" i="35"/>
  <c r="F64" i="35"/>
  <c r="AR183" i="35"/>
  <c r="X188" i="35" a="1"/>
  <c r="BL148" i="35" a="1"/>
  <c r="BB113" i="35" a="1"/>
  <c r="BQ218" i="35" a="1"/>
  <c r="Y182" i="35" a="1"/>
  <c r="F33" i="35"/>
  <c r="N179" i="35"/>
  <c r="T196" i="35" a="1"/>
  <c r="AQ146" i="35"/>
  <c r="BB175" i="35" a="1"/>
  <c r="BR21" i="35" a="1"/>
  <c r="BG188" i="35" a="1"/>
  <c r="AB58" i="35" a="1"/>
  <c r="Q108" i="35" a="1"/>
  <c r="BE186" i="35" a="1"/>
  <c r="BM86" i="35" a="1"/>
  <c r="L142" i="35"/>
  <c r="BN64" i="35" a="1"/>
  <c r="D51" i="35"/>
  <c r="AI158" i="35" a="1"/>
  <c r="AB178" i="35" a="1"/>
  <c r="BO172" i="35" a="1"/>
  <c r="AP174" i="35"/>
  <c r="AG191" i="35" a="1"/>
  <c r="G257" i="35"/>
  <c r="W229" i="35" a="1"/>
  <c r="AG173" i="35" a="1"/>
  <c r="H11" i="40" a="1"/>
  <c r="X163" i="35" a="1"/>
  <c r="S151" i="35" a="1"/>
  <c r="I190" i="35"/>
  <c r="BL200" i="35" a="1"/>
  <c r="S55" i="35" a="1"/>
  <c r="Y233" i="35" a="1"/>
  <c r="BP178" i="35" a="1"/>
  <c r="I37" i="35"/>
  <c r="AQ90" i="35"/>
  <c r="AQ167" i="35"/>
  <c r="D101" i="35"/>
  <c r="J91" i="35"/>
  <c r="BF19" i="35" a="1"/>
  <c r="C105" i="35" a="1"/>
  <c r="S152" i="35" a="1"/>
  <c r="AH186" i="35" a="1"/>
  <c r="AQ52" i="35"/>
  <c r="BC115" i="35" a="1"/>
  <c r="E201" i="35"/>
  <c r="BU223" i="35" a="1"/>
  <c r="E136" i="35"/>
  <c r="Y103" i="35" a="1"/>
  <c r="AC112" i="35" a="1"/>
  <c r="AH102" i="35" a="1"/>
  <c r="X253" i="35" a="1"/>
  <c r="AA94" i="35" a="1"/>
  <c r="BQ185" i="35" a="1"/>
  <c r="AX213" i="35" a="1"/>
  <c r="BB204" i="35" a="1"/>
  <c r="AY148" i="35" a="1"/>
  <c r="BJ126" i="35" a="1"/>
  <c r="H220" i="35"/>
  <c r="Q38" i="35" a="1"/>
  <c r="AB119" i="35" a="1"/>
  <c r="BE192" i="35" a="1"/>
  <c r="W156" i="35" a="1"/>
  <c r="AE88" i="35" a="1"/>
  <c r="BD124" i="35" a="1"/>
  <c r="AD194" i="35" a="1"/>
  <c r="AE142" i="35" a="1"/>
  <c r="AE77" i="35" a="1"/>
  <c r="AK120" i="35" a="1"/>
  <c r="U112" i="35" a="1"/>
  <c r="W31" i="35" a="1"/>
  <c r="BO205" i="35" a="1"/>
  <c r="D59" i="35"/>
  <c r="R104" i="35" a="1"/>
  <c r="R91" i="35" a="1"/>
  <c r="Y121" i="35" a="1"/>
  <c r="AN43" i="35"/>
  <c r="AO72" i="35"/>
  <c r="Y160" i="35" a="1"/>
  <c r="AY230" i="35" a="1"/>
  <c r="BB130" i="35" a="1"/>
  <c r="AI274" i="35" a="1"/>
  <c r="BD175" i="35" a="1"/>
  <c r="AU113" i="35" a="1"/>
  <c r="BK34" i="35" a="1"/>
  <c r="M170" i="35"/>
  <c r="BQ59" i="35" a="1"/>
  <c r="G214" i="35"/>
  <c r="BC46" i="35" a="1"/>
  <c r="BP122" i="35" a="1"/>
  <c r="T92" i="35" a="1"/>
  <c r="BH58" i="35" a="1"/>
  <c r="AB73" i="35" a="1"/>
  <c r="W42" i="35" a="1"/>
  <c r="Z178" i="35" a="1"/>
  <c r="AH108" i="35" a="1"/>
  <c r="Y116" i="35" a="1"/>
  <c r="AH128" i="35" a="1"/>
  <c r="Z146" i="35" a="1"/>
  <c r="G204" i="35"/>
  <c r="BU63" i="35" a="1"/>
  <c r="BM36" i="35" a="1"/>
  <c r="BJ88" i="35" a="1"/>
  <c r="BG205" i="35" a="1"/>
  <c r="AE108" i="35" a="1"/>
  <c r="AB185" i="35" a="1"/>
  <c r="AD86" i="35" a="1"/>
  <c r="BR241" i="35" a="1"/>
  <c r="BE152" i="35" a="1"/>
  <c r="H142" i="35"/>
  <c r="BF189" i="35" a="1"/>
  <c r="BU213" i="35" a="1"/>
  <c r="X182" i="35" a="1"/>
  <c r="AW113" i="35" a="1"/>
  <c r="BG136" i="35" a="1"/>
  <c r="AY61" i="35" a="1"/>
  <c r="AR153" i="35"/>
  <c r="E29" i="35"/>
  <c r="AX84" i="35" a="1"/>
  <c r="AR104" i="35"/>
  <c r="AH133" i="35" a="1"/>
  <c r="BH233" i="35" a="1"/>
  <c r="BH96" i="35" a="1"/>
  <c r="AR220" i="35"/>
  <c r="BI196" i="35" a="1"/>
  <c r="BG164" i="35" a="1"/>
  <c r="AV48" i="35" a="1"/>
  <c r="M127" i="35"/>
  <c r="BJ108" i="35" a="1"/>
  <c r="L104" i="35"/>
  <c r="AO53" i="35"/>
  <c r="BB108" i="35" a="1"/>
  <c r="AU67" i="35" a="1"/>
  <c r="AE119" i="35" a="1"/>
  <c r="AO125" i="35"/>
  <c r="AC191" i="35" a="1"/>
  <c r="AM179" i="35"/>
  <c r="AM52" i="35"/>
  <c r="P22" i="35" a="1"/>
  <c r="BF220" i="35" a="1"/>
  <c r="Z95" i="35" a="1"/>
  <c r="BL90" i="35" a="1"/>
  <c r="V97" i="35" a="1"/>
  <c r="I128" i="35"/>
  <c r="AZ194" i="35" a="1"/>
  <c r="AK236" i="35" a="1"/>
  <c r="AH29" i="35" a="1"/>
  <c r="AO78" i="35"/>
  <c r="BE87" i="35" a="1"/>
  <c r="BN56" i="35" a="1"/>
  <c r="BH210" i="35" a="1"/>
  <c r="AJ139" i="35" a="1"/>
  <c r="W30" i="35" a="1"/>
  <c r="AK200" i="35" a="1"/>
  <c r="AN103" i="35"/>
  <c r="BG100" i="35" a="1"/>
  <c r="AH235" i="35" a="1"/>
  <c r="BL49" i="35" a="1"/>
  <c r="BS21" i="35" a="1"/>
  <c r="AI27" i="35" a="1"/>
  <c r="Y58" i="35" a="1"/>
  <c r="AO197" i="35"/>
  <c r="M118" i="35"/>
  <c r="BN144" i="35" a="1"/>
  <c r="Q219" i="35" a="1"/>
  <c r="AV39" i="35" a="1"/>
  <c r="AI153" i="35" a="1"/>
  <c r="L229" i="35"/>
  <c r="BH205" i="35" a="1"/>
  <c r="AQ181" i="35"/>
  <c r="BR138" i="35" a="1"/>
  <c r="BS215" i="35" a="1"/>
  <c r="AC33" i="35" a="1"/>
  <c r="AR131" i="35"/>
  <c r="I27" i="35"/>
  <c r="S142" i="35" a="1"/>
  <c r="L124" i="35"/>
  <c r="AG237" i="35" a="1"/>
  <c r="AH162" i="35" a="1"/>
  <c r="BQ149" i="35" a="1"/>
  <c r="M20" i="35"/>
  <c r="V188" i="35" a="1"/>
  <c r="BU143" i="35" a="1"/>
  <c r="BK26" i="35" a="1"/>
  <c r="T139" i="35" a="1"/>
  <c r="AN219" i="35"/>
  <c r="AG151" i="35" a="1"/>
  <c r="AV173" i="35" a="1"/>
  <c r="U73" i="35" a="1"/>
  <c r="AJ161" i="35" a="1"/>
  <c r="BQ53" i="35" a="1"/>
  <c r="BT167" i="35" a="1"/>
  <c r="AK126" i="35" a="1"/>
  <c r="D191" i="35"/>
  <c r="AZ170" i="35" a="1"/>
  <c r="BM161" i="35" a="1"/>
  <c r="L162" i="35"/>
  <c r="AR181" i="35"/>
  <c r="AX141" i="35" a="1"/>
  <c r="AG203" i="35" a="1"/>
  <c r="BQ21" i="35" a="1"/>
  <c r="AI130" i="35" a="1"/>
  <c r="AM124" i="35"/>
  <c r="AV191" i="35" a="1"/>
  <c r="AW236" i="35" a="1"/>
  <c r="S199" i="35" a="1"/>
  <c r="AJ155" i="35" a="1"/>
  <c r="BN218" i="35" a="1"/>
  <c r="C97" i="35" a="1"/>
  <c r="H139" i="35"/>
  <c r="AX45" i="35" a="1"/>
  <c r="X211" i="35" a="1"/>
  <c r="AA201" i="35" a="1"/>
  <c r="BH118" i="35" a="1"/>
  <c r="BQ106" i="35" a="1"/>
  <c r="AG132" i="35" a="1"/>
  <c r="I201" i="35"/>
  <c r="AE173" i="35" a="1"/>
  <c r="BR95" i="35" a="1"/>
  <c r="U141" i="35" a="1"/>
  <c r="BK206" i="35" a="1"/>
  <c r="BK115" i="35" a="1"/>
  <c r="AU152" i="35" a="1"/>
  <c r="AF128" i="35" a="1"/>
  <c r="AF200" i="35" a="1"/>
  <c r="AX163" i="35" a="1"/>
  <c r="BG109" i="35" a="1"/>
  <c r="BL174" i="35" a="1"/>
  <c r="Y127" i="35" a="1"/>
  <c r="BH86" i="35" a="1"/>
  <c r="AU100" i="35" a="1"/>
  <c r="F82" i="35"/>
  <c r="AF84" i="35" a="1"/>
  <c r="M117" i="35"/>
  <c r="M42" i="35"/>
  <c r="AN93" i="35"/>
  <c r="BO165" i="35" a="1"/>
  <c r="AV126" i="35" a="1"/>
  <c r="AQ170" i="35"/>
  <c r="BN24" i="35" a="1"/>
  <c r="BT176" i="35" a="1"/>
  <c r="BF124" i="35" a="1"/>
  <c r="BA200" i="35" a="1"/>
  <c r="AX194" i="35" a="1"/>
  <c r="BP108" i="35" a="1"/>
  <c r="M35" i="35"/>
  <c r="H10" i="40" a="1"/>
  <c r="C65" i="35" a="1"/>
  <c r="BG98" i="35" a="1"/>
  <c r="BU146" i="35" a="1"/>
  <c r="R27" i="35" a="1"/>
  <c r="BU61" i="35" a="1"/>
  <c r="I248" i="35"/>
  <c r="Q34" i="35" a="1"/>
  <c r="AZ149" i="35" a="1"/>
  <c r="BN138" i="35" a="1"/>
  <c r="BR101" i="35" a="1"/>
  <c r="BH46" i="35" a="1"/>
  <c r="BO21" i="35" a="1"/>
  <c r="AZ82" i="35" a="1"/>
  <c r="AU111" i="35" a="1"/>
  <c r="E69" i="35"/>
  <c r="F69" i="35"/>
  <c r="J151" i="35"/>
  <c r="H190" i="35"/>
  <c r="AH173" i="35" a="1"/>
  <c r="AV104" i="35" a="1"/>
  <c r="N95" i="35"/>
  <c r="AV41" i="35" a="1"/>
  <c r="BI42" i="35" a="1"/>
  <c r="Y91" i="35" a="1"/>
  <c r="BS170" i="35" a="1"/>
  <c r="J33" i="35"/>
  <c r="BS17" i="35" a="1"/>
  <c r="Z55" i="35" a="1"/>
  <c r="BE190" i="35" a="1"/>
  <c r="AR186" i="35"/>
  <c r="D165" i="35"/>
  <c r="BA163" i="35" a="1"/>
  <c r="S62" i="35" a="1"/>
  <c r="AM27" i="35"/>
  <c r="N24" i="35"/>
  <c r="T218" i="35" a="1"/>
  <c r="BM124" i="35" a="1"/>
  <c r="V100" i="35" a="1"/>
  <c r="P172" i="35" a="1"/>
  <c r="BB57" i="35" a="1"/>
  <c r="AY134" i="35" a="1"/>
  <c r="AI113" i="35" a="1"/>
  <c r="BA223" i="35" a="1"/>
  <c r="BG29" i="35" a="1"/>
  <c r="BL124" i="35" a="1"/>
  <c r="AO60" i="35"/>
  <c r="K229" i="35"/>
  <c r="AA33" i="35" a="1"/>
  <c r="K59" i="35"/>
  <c r="BE102" i="35" a="1"/>
  <c r="R110" i="35" a="1"/>
  <c r="K162" i="35"/>
  <c r="AG180" i="35" a="1"/>
  <c r="D47" i="35"/>
  <c r="AF17" i="35" a="1"/>
  <c r="BK58" i="35" a="1"/>
  <c r="F63" i="35"/>
  <c r="AJ93" i="35" a="1"/>
  <c r="BP185" i="35" a="1"/>
  <c r="BC67" i="35" a="1"/>
  <c r="AO205" i="35"/>
  <c r="AW176" i="35" a="1"/>
  <c r="BL59" i="35" a="1"/>
  <c r="AU97" i="35" a="1"/>
  <c r="AO67" i="35"/>
  <c r="W228" i="35" a="1"/>
  <c r="BB134" i="35" a="1"/>
  <c r="AH107" i="35" a="1"/>
  <c r="AE219" i="35" a="1"/>
  <c r="BH180" i="35" a="1"/>
  <c r="BC134" i="35" a="1"/>
  <c r="BT74" i="35" a="1"/>
  <c r="BM102" i="35" a="1"/>
  <c r="BL76" i="35" a="1"/>
  <c r="W152" i="35" a="1"/>
  <c r="AE245" i="35" a="1"/>
  <c r="BB270" i="35" a="1"/>
  <c r="AZ38" i="35" a="1"/>
  <c r="M74" i="35"/>
  <c r="J73" i="35"/>
  <c r="AN38" i="35"/>
  <c r="AM163" i="35"/>
  <c r="AJ175" i="35" a="1"/>
  <c r="BD95" i="35" a="1"/>
  <c r="R50" i="35" a="1"/>
  <c r="K103" i="35"/>
  <c r="AQ185" i="35"/>
  <c r="AB80" i="35" a="1"/>
  <c r="J196" i="35"/>
  <c r="AH27" i="35" a="1"/>
  <c r="AM138" i="35"/>
  <c r="AV135" i="35" a="1"/>
  <c r="AU188" i="35" a="1"/>
  <c r="N178" i="35"/>
  <c r="AB242" i="35" a="1"/>
  <c r="J102" i="35"/>
  <c r="AA126" i="35" a="1"/>
  <c r="AJ219" i="35" a="1"/>
  <c r="BM45" i="35" a="1"/>
  <c r="BO215" i="35" a="1"/>
  <c r="AO105" i="35"/>
  <c r="BU45" i="35" a="1"/>
  <c r="BB27" i="35" a="1"/>
  <c r="BN85" i="35" a="1"/>
  <c r="BN241" i="35" a="1"/>
  <c r="BI90" i="35" a="1"/>
  <c r="BT173" i="35" a="1"/>
  <c r="AS234" i="35"/>
  <c r="F109" i="35"/>
  <c r="BI191" i="35" a="1"/>
  <c r="X148" i="35" a="1"/>
  <c r="AD214" i="35" a="1"/>
  <c r="V24" i="35" a="1"/>
  <c r="W72" i="35" a="1"/>
  <c r="BD22" i="35" a="1"/>
  <c r="L63" i="35"/>
  <c r="AP166" i="35"/>
  <c r="AS215" i="35"/>
  <c r="AI166" i="35" a="1"/>
  <c r="AF132" i="35" a="1"/>
  <c r="BS177" i="35" a="1"/>
  <c r="AM169" i="35"/>
  <c r="E216" i="35"/>
  <c r="S229" i="35" a="1"/>
  <c r="V86" i="35" a="1"/>
  <c r="Q17" i="35" a="1"/>
  <c r="BP263" i="35" a="1"/>
  <c r="AC20" i="35" a="1"/>
  <c r="BP171" i="35" a="1"/>
  <c r="K80" i="35"/>
  <c r="BE154" i="35" a="1"/>
  <c r="AF134" i="35" a="1"/>
  <c r="AB208" i="35" a="1"/>
  <c r="G158" i="35"/>
  <c r="AO208" i="35"/>
  <c r="AC120" i="35" a="1"/>
  <c r="AD178" i="35" a="1"/>
  <c r="AG183" i="35" a="1"/>
  <c r="J88" i="35"/>
  <c r="BI231" i="35" a="1"/>
  <c r="BA64" i="35" a="1"/>
  <c r="BA19" i="35" a="1"/>
  <c r="AC69" i="35" a="1"/>
  <c r="BL25" i="35" a="1"/>
  <c r="AW60" i="35" a="1"/>
  <c r="AK255" i="35" a="1"/>
  <c r="I180" i="35"/>
  <c r="AQ67" i="35"/>
  <c r="AB148" i="35" a="1"/>
  <c r="AZ51" i="35" a="1"/>
  <c r="AU150" i="35" a="1"/>
  <c r="AJ178" i="35" a="1"/>
  <c r="BO216" i="35" a="1"/>
  <c r="P164" i="35" a="1"/>
  <c r="AV97" i="35" a="1"/>
  <c r="Y202" i="35" a="1"/>
  <c r="T216" i="35" a="1"/>
  <c r="BN172" i="35" a="1"/>
  <c r="Z151" i="35" a="1"/>
  <c r="BG182" i="35" a="1"/>
  <c r="S195" i="35" a="1"/>
  <c r="BU90" i="35" a="1"/>
  <c r="P20" i="35" a="1"/>
  <c r="BN122" i="35" a="1"/>
  <c r="BO84" i="35" a="1"/>
  <c r="AD173" i="35" a="1"/>
  <c r="AF220" i="35" a="1"/>
  <c r="AM118" i="35"/>
  <c r="AH60" i="35" a="1"/>
  <c r="AN145" i="35"/>
  <c r="G167" i="35"/>
  <c r="AF80" i="35" a="1"/>
  <c r="AN82" i="35"/>
  <c r="P150" i="35" a="1"/>
  <c r="Z99" i="35" a="1"/>
  <c r="AK202" i="35" a="1"/>
  <c r="BJ272" i="35" a="1"/>
  <c r="Y221" i="35" a="1"/>
  <c r="AU222" i="35" a="1"/>
  <c r="AM66" i="35"/>
  <c r="R166" i="35" a="1"/>
  <c r="AQ89" i="35"/>
  <c r="BE83" i="35" a="1"/>
  <c r="AV122" i="35" a="1"/>
  <c r="AO139" i="35"/>
  <c r="AU159" i="35" a="1"/>
  <c r="BQ153" i="35" a="1"/>
  <c r="AJ94" i="35" a="1"/>
  <c r="BN123" i="35" a="1"/>
  <c r="AY181" i="35" a="1"/>
  <c r="E190" i="35"/>
  <c r="AF55" i="35" a="1"/>
  <c r="J188" i="35"/>
  <c r="X66" i="35" a="1"/>
  <c r="AP198" i="35"/>
  <c r="BB247" i="35" a="1"/>
  <c r="L83" i="35"/>
  <c r="BT226" i="35" a="1"/>
  <c r="H145" i="35"/>
  <c r="AA59" i="35" a="1"/>
  <c r="BE204" i="35" a="1"/>
  <c r="R53" i="35" a="1"/>
  <c r="T131" i="35" a="1"/>
  <c r="H230" i="35"/>
  <c r="D157" i="35"/>
  <c r="F21" i="35"/>
  <c r="AA168" i="35" a="1"/>
  <c r="Q170" i="35" a="1"/>
  <c r="BE37" i="35" a="1"/>
  <c r="P41" i="35" a="1"/>
  <c r="J119" i="35"/>
  <c r="AP202" i="35"/>
  <c r="L49" i="35"/>
  <c r="BH170" i="35" a="1"/>
  <c r="AU104" i="35" a="1"/>
  <c r="F153" i="35"/>
  <c r="N274" i="35"/>
  <c r="AE228" i="35" a="1"/>
  <c r="BG194" i="35" a="1"/>
  <c r="BL166" i="35" a="1"/>
  <c r="BU28" i="35" a="1"/>
  <c r="AK143" i="35" a="1"/>
  <c r="U127" i="35" a="1"/>
  <c r="BS37" i="35" a="1"/>
  <c r="AH119" i="35" a="1"/>
  <c r="X137" i="35" a="1"/>
  <c r="AZ135" i="35" a="1"/>
  <c r="BR56" i="35" a="1"/>
  <c r="BI39" i="35" a="1"/>
  <c r="AI180" i="35" a="1"/>
  <c r="BR124" i="35" a="1"/>
  <c r="BO103" i="35" a="1"/>
  <c r="BA178" i="35" a="1"/>
  <c r="AU115" i="35" a="1"/>
  <c r="BD209" i="35" a="1"/>
  <c r="AX89" i="35" a="1"/>
  <c r="L98" i="35"/>
  <c r="BR109" i="35" a="1"/>
  <c r="AB228" i="35" a="1"/>
  <c r="BU219" i="35" a="1"/>
  <c r="AN113" i="35"/>
  <c r="AY19" i="35" a="1"/>
  <c r="BT211" i="35" a="1"/>
  <c r="I195" i="35"/>
  <c r="AX92" i="35" a="1"/>
  <c r="D30" i="35"/>
  <c r="BF64" i="35" a="1"/>
  <c r="L51" i="35"/>
  <c r="AC26" i="35" a="1"/>
  <c r="BR61" i="35" a="1"/>
  <c r="X216" i="35" a="1"/>
  <c r="AA125" i="35" a="1"/>
  <c r="L242" i="35"/>
  <c r="F35" i="35"/>
  <c r="U114" i="35" a="1"/>
  <c r="AJ111" i="35" a="1"/>
  <c r="X42" i="35" a="1"/>
  <c r="AW107" i="35" a="1"/>
  <c r="AV88" i="35" a="1"/>
  <c r="AF100" i="35" a="1"/>
  <c r="AC94" i="35" a="1"/>
  <c r="AY100" i="35" a="1"/>
  <c r="AC82" i="35" a="1"/>
  <c r="AA34" i="35" a="1"/>
  <c r="AS28" i="35"/>
  <c r="U201" i="35" a="1"/>
  <c r="BD67" i="35" a="1"/>
  <c r="T125" i="35" a="1"/>
  <c r="BJ191" i="35" a="1"/>
  <c r="AA233" i="35" a="1"/>
  <c r="AW32" i="35" a="1"/>
  <c r="BM29" i="35" a="1"/>
  <c r="AN220" i="35"/>
  <c r="Q43" i="35" a="1"/>
  <c r="AY180" i="35" a="1"/>
  <c r="AD154" i="35" a="1"/>
  <c r="H148" i="35"/>
  <c r="T69" i="35" a="1"/>
  <c r="I192" i="35"/>
  <c r="T137" i="35" a="1"/>
  <c r="AW184" i="35" a="1"/>
  <c r="AE201" i="35" a="1"/>
  <c r="D97" i="35"/>
  <c r="BS80" i="35" a="1"/>
  <c r="AV99" i="35" a="1"/>
  <c r="AP116" i="35"/>
  <c r="BR172" i="35" a="1"/>
  <c r="F84" i="35"/>
  <c r="AF70" i="35" a="1"/>
  <c r="AS50" i="35"/>
  <c r="P55" i="35" a="1"/>
  <c r="Z35" i="35" a="1"/>
  <c r="BU116" i="35" a="1"/>
  <c r="BQ164" i="35" a="1"/>
  <c r="C140" i="35" a="1"/>
  <c r="D231" i="35"/>
  <c r="Z232" i="35" a="1"/>
  <c r="Z124" i="35" a="1"/>
  <c r="R82" i="35" a="1"/>
  <c r="BH252" i="35" a="1"/>
  <c r="AI182" i="35" a="1"/>
  <c r="BP118" i="35" a="1"/>
  <c r="D28" i="35"/>
  <c r="AB137" i="35" a="1"/>
  <c r="AI256" i="35" a="1"/>
  <c r="AF49" i="35" a="1"/>
  <c r="AD166" i="35" a="1"/>
  <c r="AS36" i="35"/>
  <c r="BS40" i="35" a="1"/>
  <c r="AC130" i="35" a="1"/>
  <c r="BC166" i="35" a="1"/>
  <c r="AI59" i="35" a="1"/>
  <c r="BF45" i="35" a="1"/>
  <c r="X87" i="35" a="1"/>
  <c r="BT157" i="35" a="1"/>
  <c r="P207" i="35" a="1"/>
  <c r="AX86" i="35" a="1"/>
  <c r="AK18" i="35" a="1"/>
  <c r="BU265" i="35" a="1"/>
  <c r="AH18" i="35" a="1"/>
  <c r="BN18" i="35" a="1"/>
  <c r="F114" i="35"/>
  <c r="BA33" i="35" a="1"/>
  <c r="AO26" i="35"/>
  <c r="AM198" i="35"/>
  <c r="AZ258" i="35" a="1"/>
  <c r="AQ19" i="35"/>
  <c r="L135" i="35"/>
  <c r="Z194" i="3"/>
  <c r="BB67" i="35" a="1"/>
  <c r="T212" i="35" a="1"/>
  <c r="AV195" i="35" a="1"/>
  <c r="C189" i="35" a="1"/>
  <c r="Y104" i="35" a="1"/>
  <c r="AE143" i="35" a="1"/>
  <c r="BU236" i="35" a="1"/>
  <c r="BJ225" i="35" a="1"/>
  <c r="U129" i="35" a="1"/>
  <c r="Z75" i="35" a="1"/>
  <c r="BQ97" i="35" a="1"/>
  <c r="E84" i="35"/>
  <c r="R181" i="35" a="1"/>
  <c r="AD94" i="35" a="1"/>
  <c r="M161" i="35"/>
  <c r="AG88" i="35" a="1"/>
  <c r="K17" i="35"/>
  <c r="AD209" i="35" a="1"/>
  <c r="AI154" i="35" a="1"/>
  <c r="AH26" i="35" a="1"/>
  <c r="AB130" i="35" a="1"/>
  <c r="AJ36" i="35" a="1"/>
  <c r="AC138" i="35" a="1"/>
  <c r="AV194" i="35" a="1"/>
  <c r="I31" i="35"/>
  <c r="BI117" i="35" a="1"/>
  <c r="C24" i="35" a="1"/>
  <c r="J17" i="35"/>
  <c r="X99" i="35" a="1"/>
  <c r="AM94" i="35"/>
  <c r="BF108" i="35" a="1"/>
  <c r="BL145" i="35" a="1"/>
  <c r="H222" i="35"/>
  <c r="AI79" i="35" a="1"/>
  <c r="W131" i="35" a="1"/>
  <c r="BS200" i="35" a="1"/>
  <c r="Z195" i="35" a="1"/>
  <c r="AN59" i="35"/>
  <c r="BN104" i="35" a="1"/>
  <c r="S103" i="35" a="1"/>
  <c r="M122" i="35"/>
  <c r="AJ63" i="35" a="1"/>
  <c r="Q118" i="35" a="1"/>
  <c r="Y48" i="35" a="1"/>
  <c r="AM241" i="35"/>
  <c r="BH201" i="35" a="1"/>
  <c r="M215" i="35"/>
  <c r="AF237" i="35" a="1"/>
  <c r="V96" i="35" a="1"/>
  <c r="BI21" i="35" a="1"/>
  <c r="AR197" i="35"/>
  <c r="BN131" i="35" a="1"/>
  <c r="T122" i="35" a="1"/>
  <c r="P93" i="35" a="1"/>
  <c r="AS19" i="35"/>
  <c r="BA202" i="35" a="1"/>
  <c r="N61" i="35"/>
  <c r="AK201" i="35" a="1"/>
  <c r="AG213" i="35" a="1"/>
  <c r="BS175" i="35" a="1"/>
  <c r="BR45" i="35" a="1"/>
  <c r="BD191" i="35" a="1"/>
  <c r="K214" i="35"/>
  <c r="AK96" i="35" a="1"/>
  <c r="P106" i="35" a="1"/>
  <c r="AZ25" i="35" a="1"/>
  <c r="BU105" i="35" a="1"/>
  <c r="BD114" i="35" a="1"/>
  <c r="R171" i="35" a="1"/>
  <c r="L207" i="35"/>
  <c r="BC154" i="35" a="1"/>
  <c r="AZ124" i="35" a="1"/>
  <c r="AM97" i="35"/>
  <c r="AW109" i="35" a="1"/>
  <c r="AG178" i="35" a="1"/>
  <c r="BJ163" i="35" a="1"/>
  <c r="BH191" i="35" a="1"/>
  <c r="H182" i="35"/>
  <c r="G139" i="35"/>
  <c r="S172" i="35" a="1"/>
  <c r="BU134" i="35" a="1"/>
  <c r="Z186" i="35" a="1"/>
  <c r="AI186" i="35" a="1"/>
  <c r="E127" i="35"/>
  <c r="G162" i="35"/>
  <c r="Y142" i="35" a="1"/>
  <c r="Q128" i="35" a="1"/>
  <c r="AA178" i="35" a="1"/>
  <c r="BP186" i="35" a="1"/>
  <c r="BA119" i="35" a="1"/>
  <c r="BB54" i="35" a="1"/>
  <c r="AI110" i="35" a="1"/>
  <c r="AW231" i="35" a="1"/>
  <c r="L28" i="35"/>
  <c r="W201" i="35" a="1"/>
  <c r="BO105" i="35" a="1"/>
  <c r="BS18" i="35" a="1"/>
  <c r="BE173" i="35" a="1"/>
  <c r="AD211" i="35" a="1"/>
  <c r="BF161" i="35" a="1"/>
  <c r="BR174" i="35" a="1"/>
  <c r="Q185" i="35" a="1"/>
  <c r="AH163" i="35" a="1"/>
  <c r="BN219" i="35" a="1"/>
  <c r="C150" i="35" a="1"/>
  <c r="AU42" i="35" a="1"/>
  <c r="AE139" i="35" a="1"/>
  <c r="AI155" i="35" a="1"/>
  <c r="AM37" i="35"/>
  <c r="BA221" i="35" a="1"/>
  <c r="G82" i="35"/>
  <c r="H154" i="35"/>
  <c r="BU167" i="35" a="1"/>
  <c r="H86" i="35"/>
  <c r="AG156" i="35" a="1"/>
  <c r="BT119" i="35" a="1"/>
  <c r="AG45" i="35" a="1"/>
  <c r="BN227" i="35" a="1"/>
  <c r="W173" i="35" a="1"/>
  <c r="AO155" i="35"/>
  <c r="P126" i="35" a="1"/>
  <c r="P194" i="35" a="1"/>
  <c r="U162" i="35" a="1"/>
  <c r="K208" i="35"/>
  <c r="BC155" i="35" a="1"/>
  <c r="BH19" i="35" a="1"/>
  <c r="AW211" i="35" a="1"/>
  <c r="BA183" i="35" a="1"/>
  <c r="AV105" i="35" a="1"/>
  <c r="P30" i="35" a="1"/>
  <c r="AP55" i="35"/>
  <c r="AC246" i="35" a="1"/>
  <c r="H188" i="35"/>
  <c r="BN169" i="35" a="1"/>
  <c r="AF153" i="35" a="1"/>
  <c r="BC251" i="35" a="1"/>
  <c r="G48" i="35"/>
  <c r="P82" i="35" a="1"/>
  <c r="AW150" i="35" a="1"/>
  <c r="AS45" i="35"/>
  <c r="AZ19" i="35" a="1"/>
  <c r="M271" i="35"/>
  <c r="AW259" i="35" a="1"/>
  <c r="AY197" i="35" a="1"/>
  <c r="K168" i="35"/>
  <c r="AI52" i="35" a="1"/>
  <c r="BQ91" i="35" a="1"/>
  <c r="AZ28" i="35" a="1"/>
  <c r="AQ150" i="35"/>
  <c r="AN110" i="35"/>
  <c r="BM122" i="35" a="1"/>
  <c r="BM82" i="35" a="1"/>
  <c r="AP167" i="35"/>
  <c r="AB172" i="35" a="1"/>
  <c r="X158" i="35" a="1"/>
  <c r="BQ18" i="35" a="1"/>
  <c r="BK33" i="35" a="1"/>
  <c r="J108" i="35"/>
  <c r="BC188" i="35" a="1"/>
  <c r="J234" i="35"/>
  <c r="X90" i="35" a="1"/>
  <c r="BF183" i="35" a="1"/>
  <c r="AW69" i="35" a="1"/>
  <c r="BO70" i="35" a="1"/>
  <c r="AG272" i="35" a="1"/>
  <c r="U133" i="35" a="1"/>
  <c r="L140" i="35"/>
  <c r="BA137" i="35" a="1"/>
  <c r="BD154" i="35" a="1"/>
  <c r="AZ106" i="35" a="1"/>
  <c r="AH231" i="35" a="1"/>
  <c r="BL153" i="35" a="1"/>
  <c r="AP78" i="35"/>
  <c r="AG32" i="35" a="1"/>
  <c r="AP18" i="35"/>
  <c r="AP189" i="35"/>
  <c r="BM199" i="35" a="1"/>
  <c r="BJ109" i="35" a="1"/>
  <c r="AH23" i="35" a="1"/>
  <c r="N66" i="35"/>
  <c r="BE65" i="35" a="1"/>
  <c r="AG103" i="35" a="1"/>
  <c r="BF168" i="35" a="1"/>
  <c r="F68" i="35"/>
  <c r="AW76" i="35" a="1"/>
  <c r="BM62" i="35" a="1"/>
  <c r="F172" i="35"/>
  <c r="AP54" i="35"/>
  <c r="AE94" i="35" a="1"/>
  <c r="C122" i="35" a="1"/>
  <c r="C89" i="35" a="1"/>
  <c r="AB173" i="35" a="1"/>
  <c r="AP249" i="35"/>
  <c r="I45" i="35"/>
  <c r="AE56" i="35" a="1"/>
  <c r="AF207" i="35" a="1"/>
  <c r="BI105" i="35" a="1"/>
  <c r="W189" i="35" a="1"/>
  <c r="AK80" i="35" a="1"/>
  <c r="AU133" i="35" a="1"/>
  <c r="AH150" i="35" a="1"/>
  <c r="K131" i="35"/>
  <c r="K240" i="35"/>
  <c r="AD20" i="35" a="1"/>
  <c r="BO81" i="35" a="1"/>
  <c r="AD132" i="35" a="1"/>
  <c r="AC147" i="35" a="1"/>
  <c r="S238" i="35" a="1"/>
  <c r="BS45" i="35" a="1"/>
  <c r="AN120" i="35"/>
  <c r="BN47" i="35" a="1"/>
  <c r="AR37" i="35"/>
  <c r="AK123" i="35" a="1"/>
  <c r="AE38" i="35" a="1"/>
  <c r="BB126" i="35" a="1"/>
  <c r="P224" i="35" a="1"/>
  <c r="AZ222" i="35" a="1"/>
  <c r="AG118" i="35" a="1"/>
  <c r="AO170" i="35"/>
  <c r="U232" i="35" a="1"/>
  <c r="BB112" i="35" a="1"/>
  <c r="BT25" i="35" a="1"/>
  <c r="R221" i="35" a="1"/>
  <c r="BD128" i="35" a="1"/>
  <c r="AV166" i="35" a="1"/>
  <c r="AU135" i="35" a="1"/>
  <c r="AV52" i="35" a="1"/>
  <c r="H175" i="35"/>
  <c r="BK49" i="35" a="1"/>
  <c r="C103" i="35" a="1"/>
  <c r="E52" i="35"/>
  <c r="BP27" i="35" a="1"/>
  <c r="BC119" i="35" a="1"/>
  <c r="BJ22" i="35" a="1"/>
  <c r="C156" i="35" a="1"/>
  <c r="R130" i="35" a="1"/>
  <c r="BD23" i="35" a="1"/>
  <c r="BM173" i="35" a="1"/>
  <c r="BL103" i="35" a="1"/>
  <c r="AZ188" i="35" a="1"/>
  <c r="G102" i="35"/>
  <c r="AN147" i="35"/>
  <c r="AA35" i="35" a="1"/>
  <c r="C101" i="35" a="1"/>
  <c r="AF258" i="3"/>
  <c r="AB120" i="35" a="1"/>
  <c r="AQ112" i="35"/>
  <c r="AO81" i="35"/>
  <c r="E38" i="35"/>
  <c r="AX126" i="35" a="1"/>
  <c r="BT138" i="35" a="1"/>
  <c r="I96" i="35"/>
  <c r="BG253" i="35" a="1"/>
  <c r="E149" i="35"/>
  <c r="AQ21" i="35"/>
  <c r="AG115" i="35" a="1"/>
  <c r="AS90" i="35"/>
  <c r="AD60" i="35" a="1"/>
  <c r="Y178" i="35" a="1"/>
  <c r="AH51" i="35" a="1"/>
  <c r="R103" i="35" a="1"/>
  <c r="BS225" i="35" a="1"/>
  <c r="R264" i="35" a="1"/>
  <c r="BQ132" i="35" a="1"/>
  <c r="N57" i="35"/>
  <c r="AC111" i="35" a="1"/>
  <c r="C31" i="35" a="1"/>
  <c r="F233" i="35"/>
  <c r="BB133" i="35" a="1"/>
  <c r="BB251" i="35" a="1"/>
  <c r="AP49" i="35"/>
  <c r="BO139" i="35" a="1"/>
  <c r="S145" i="35" a="1"/>
  <c r="BI97" i="35" a="1"/>
  <c r="AF130" i="35" a="1"/>
  <c r="BT59" i="35" a="1"/>
  <c r="AB83" i="35" a="1"/>
  <c r="R66" i="35" a="1"/>
  <c r="V205" i="35" a="1"/>
  <c r="BM38" i="35" a="1"/>
  <c r="AG43" i="35" a="1"/>
  <c r="S46" i="35" a="1"/>
  <c r="E246" i="35"/>
  <c r="BA87" i="35" a="1"/>
  <c r="I91" i="35"/>
  <c r="BT56" i="35" a="1"/>
  <c r="AO44" i="35"/>
  <c r="J197" i="35"/>
  <c r="E83" i="35"/>
  <c r="BN58" i="35" a="1"/>
  <c r="T78" i="35" a="1"/>
  <c r="I84" i="35"/>
  <c r="AS231" i="35"/>
  <c r="AB39" i="35" a="1"/>
  <c r="N21" i="35"/>
  <c r="BL57" i="35" a="1"/>
  <c r="AH199" i="35" a="1"/>
  <c r="BN165" i="35" a="1"/>
  <c r="U182" i="35" a="1"/>
  <c r="S111" i="35" a="1"/>
  <c r="AX73" i="35" a="1"/>
  <c r="AR47" i="35"/>
  <c r="K190" i="35"/>
  <c r="BQ119" i="35" a="1"/>
  <c r="AD53" i="35" a="1"/>
  <c r="AS122" i="35"/>
  <c r="AF26" i="35" a="1"/>
  <c r="BO120" i="35" a="1"/>
  <c r="BT233" i="35" a="1"/>
  <c r="BG117" i="35" a="1"/>
  <c r="AO92" i="35"/>
  <c r="BK85" i="35" a="1"/>
  <c r="C82" i="35" a="1"/>
  <c r="AJ151" i="35" a="1"/>
  <c r="BL117" i="35" a="1"/>
  <c r="BI135" i="35" a="1"/>
  <c r="BH141" i="35" a="1"/>
  <c r="O274" i="3"/>
  <c r="AZ119" i="35" a="1"/>
  <c r="AH78" i="35" a="1"/>
  <c r="BQ198" i="35" a="1"/>
  <c r="G62" i="35"/>
  <c r="X202" i="35" a="1"/>
  <c r="Z216" i="35" a="1"/>
  <c r="AR138" i="35"/>
  <c r="BT136" i="35" a="1"/>
  <c r="AJ169" i="35" a="1"/>
  <c r="AE52" i="35" a="1"/>
  <c r="P23" i="35" a="1"/>
  <c r="AP101" i="35"/>
  <c r="C248" i="35" a="1"/>
  <c r="BJ171" i="35" a="1"/>
  <c r="K136" i="35"/>
  <c r="U90" i="35" a="1"/>
  <c r="D242" i="35"/>
  <c r="BT75" i="35" a="1"/>
  <c r="BM195" i="35" a="1"/>
  <c r="BU182" i="35" a="1"/>
  <c r="AQ91" i="35"/>
  <c r="AC171" i="35" a="1"/>
  <c r="I118" i="35"/>
  <c r="U35" i="35" a="1"/>
  <c r="W18" i="3"/>
  <c r="AK36" i="35" a="1"/>
  <c r="AP42" i="35"/>
  <c r="R226" i="3"/>
  <c r="AF117" i="35" a="1"/>
  <c r="AD103" i="35" a="1"/>
  <c r="BF63" i="35" a="1"/>
  <c r="BB184" i="35" a="1"/>
  <c r="AX114" i="35" a="1"/>
  <c r="R239" i="35" a="1"/>
  <c r="BF186" i="35" a="1"/>
  <c r="F52" i="35"/>
  <c r="AI197" i="35" a="1"/>
  <c r="L171" i="35"/>
  <c r="AD19" i="35" a="1"/>
  <c r="S109" i="35" a="1"/>
  <c r="BL39" i="35" a="1"/>
  <c r="N103" i="35"/>
  <c r="BR249" i="35" a="1"/>
  <c r="S39" i="35" a="1"/>
  <c r="AC181" i="35" a="1"/>
  <c r="C178" i="35" a="1"/>
  <c r="AI36" i="35" a="1"/>
  <c r="AA102" i="35" a="1"/>
  <c r="AA57" i="35" a="1"/>
  <c r="AE30" i="35" a="1"/>
  <c r="N42" i="35"/>
  <c r="C100" i="35" a="1"/>
  <c r="AJ221" i="35" a="1"/>
  <c r="AU154" i="35" a="1"/>
  <c r="BK116" i="35" a="1"/>
  <c r="Q25" i="35" a="1"/>
  <c r="D95" i="35"/>
  <c r="AF50" i="35" a="1"/>
  <c r="K47" i="35"/>
  <c r="AM92" i="35"/>
  <c r="N92" i="35"/>
  <c r="E241" i="35"/>
  <c r="AP246" i="35"/>
  <c r="AQ250" i="35"/>
  <c r="AA107" i="35" a="1"/>
  <c r="U20" i="35" a="1"/>
  <c r="AO151" i="35"/>
  <c r="BU48" i="35" a="1"/>
  <c r="G103" i="35"/>
  <c r="W174" i="35" a="1"/>
  <c r="AA114" i="35" a="1"/>
  <c r="BN102" i="35" a="1"/>
  <c r="AG78" i="35" a="1"/>
  <c r="BK82" i="35" a="1"/>
  <c r="BK174" i="35" a="1"/>
  <c r="BS96" i="35" a="1"/>
  <c r="T38" i="35" a="1"/>
  <c r="S181" i="35" a="1"/>
  <c r="W82" i="35" a="1"/>
  <c r="X181" i="35" a="1"/>
  <c r="AN195" i="35"/>
  <c r="AJ167" i="35" a="1"/>
  <c r="BI100" i="35" a="1"/>
  <c r="H40" i="35"/>
  <c r="F119" i="35"/>
  <c r="C107" i="35" a="1"/>
  <c r="BD188" i="35" a="1"/>
  <c r="Z158" i="35" a="1"/>
  <c r="N37" i="35"/>
  <c r="L35" i="35"/>
  <c r="BS156" i="35" a="1"/>
  <c r="AO41" i="35"/>
  <c r="N143" i="35"/>
  <c r="AG34" i="35" a="1"/>
  <c r="AQ141" i="35"/>
  <c r="Q130" i="35" a="1"/>
  <c r="AI160" i="35" a="1"/>
  <c r="BO179" i="35" a="1"/>
  <c r="AJ147" i="35" a="1"/>
  <c r="C46" i="35" a="1"/>
  <c r="BN42" i="35" a="1"/>
  <c r="Z148" i="35" a="1"/>
  <c r="L13" i="40" a="1"/>
  <c r="AM96" i="35"/>
  <c r="AY38" i="35" a="1"/>
  <c r="G71" i="35"/>
  <c r="AI144" i="35" a="1"/>
  <c r="W54" i="35" a="1"/>
  <c r="BO32" i="35" a="1"/>
  <c r="X36" i="35" a="1"/>
  <c r="I153" i="35"/>
  <c r="BF196" i="35" a="1"/>
  <c r="BC85" i="35" a="1"/>
  <c r="P175" i="35" a="1"/>
  <c r="BR97" i="35" a="1"/>
  <c r="AE110" i="35" a="1"/>
  <c r="AC42" i="35" a="1"/>
  <c r="BD75" i="35" a="1"/>
  <c r="Z72" i="35" a="1"/>
  <c r="BE157" i="35" a="1"/>
  <c r="BQ186" i="35" a="1"/>
  <c r="T82" i="35" a="1"/>
  <c r="L176" i="35"/>
  <c r="AP120" i="35"/>
  <c r="BM83" i="35" a="1"/>
  <c r="AR112" i="35"/>
  <c r="BH55" i="35" a="1"/>
  <c r="BJ26" i="35" a="1"/>
  <c r="AE250" i="35" a="1"/>
  <c r="AX218" i="35" a="1"/>
  <c r="BC235" i="35" a="1"/>
  <c r="BA153" i="35" a="1"/>
  <c r="E238" i="35"/>
  <c r="R180" i="35" a="1"/>
  <c r="K86" i="35"/>
  <c r="BA250" i="35" a="1"/>
  <c r="BD151" i="35" a="1"/>
  <c r="AO219" i="35"/>
  <c r="BM64" i="35" a="1"/>
  <c r="AI78" i="35" a="1"/>
  <c r="BH150" i="35" a="1"/>
  <c r="T158" i="35" a="1"/>
  <c r="AO82" i="35"/>
  <c r="AK64" i="35" a="1"/>
  <c r="AO109" i="35"/>
  <c r="AO24" i="35"/>
  <c r="AJ49" i="35" a="1"/>
  <c r="AM79" i="35"/>
  <c r="AI18" i="35" a="1"/>
  <c r="BB21" i="35" a="1"/>
  <c r="Y126" i="35" a="1"/>
  <c r="X143" i="35" a="1"/>
  <c r="BC187" i="35" a="1"/>
  <c r="BJ81" i="35" a="1"/>
  <c r="H78" i="35"/>
  <c r="BM32" i="35" a="1"/>
  <c r="BP109" i="35" a="1"/>
  <c r="BN37" i="35" a="1"/>
  <c r="W202" i="35" a="1"/>
  <c r="BF225" i="35" a="1"/>
  <c r="U38" i="35" a="1"/>
  <c r="F51" i="35"/>
  <c r="Z98" i="3"/>
  <c r="AI82" i="35" a="1"/>
  <c r="I34" i="3"/>
  <c r="BQ182" i="35" a="1"/>
  <c r="BO181" i="35" a="1"/>
  <c r="AZ100" i="35" a="1"/>
  <c r="AX34" i="35" a="1"/>
  <c r="AY152" i="35" a="1"/>
  <c r="BG19" i="35" a="1"/>
  <c r="E178" i="35"/>
  <c r="AN69" i="35"/>
  <c r="U124" i="35" a="1"/>
  <c r="BS144" i="35" a="1"/>
  <c r="AB55" i="35" a="1"/>
  <c r="BR83" i="35" a="1"/>
  <c r="AS123" i="35"/>
  <c r="BS131" i="35" a="1"/>
  <c r="J147" i="35"/>
  <c r="AD17" i="35" a="1"/>
  <c r="AW31" i="35" a="1"/>
  <c r="Z162" i="35" a="1"/>
  <c r="K45" i="35"/>
  <c r="Q35" i="35" a="1"/>
  <c r="AJ50" i="35" a="1"/>
  <c r="P79" i="35" a="1"/>
  <c r="K191" i="35"/>
  <c r="AI181" i="35" a="1"/>
  <c r="AO192" i="35"/>
  <c r="AA98" i="35" a="1"/>
  <c r="AI124" i="35" a="1"/>
  <c r="N110" i="35"/>
  <c r="BB195" i="35" a="1"/>
  <c r="BG214" i="35" a="1"/>
  <c r="D228" i="35"/>
  <c r="Q68" i="35" a="1"/>
  <c r="AN90" i="35"/>
  <c r="BQ114" i="35" a="1"/>
  <c r="BG198" i="35" a="1"/>
  <c r="F158" i="35"/>
  <c r="AH147" i="35" a="1"/>
  <c r="G203" i="35"/>
  <c r="AJ96" i="35" a="1"/>
  <c r="V162" i="35" a="1"/>
  <c r="BJ254" i="35" a="1"/>
  <c r="AI152" i="35" a="1"/>
  <c r="AQ47" i="35"/>
  <c r="Z18" i="35" a="1"/>
  <c r="AV119" i="35" a="1"/>
  <c r="I106" i="35"/>
  <c r="BH121" i="35" a="1"/>
  <c r="C197" i="35" a="1"/>
  <c r="BO169" i="35" a="1"/>
  <c r="BB101" i="35" a="1"/>
  <c r="AG197" i="35" a="1"/>
  <c r="AI164" i="35" a="1"/>
  <c r="Q47" i="35" a="1"/>
  <c r="AX62" i="35" a="1"/>
  <c r="BB48" i="35" a="1"/>
  <c r="AG30" i="35" a="1"/>
  <c r="BA52" i="35" a="1"/>
  <c r="V118" i="35" a="1"/>
  <c r="AA206" i="35" a="1"/>
  <c r="AI244" i="35" a="1"/>
  <c r="X17" i="35" a="1"/>
  <c r="AS37" i="35"/>
  <c r="Y95" i="35" a="1"/>
  <c r="K70" i="35"/>
  <c r="AG220" i="35" a="1"/>
  <c r="P191" i="35" a="1"/>
  <c r="BA149" i="35" a="1"/>
  <c r="BF36" i="35" a="1"/>
  <c r="AE54" i="35" a="1"/>
  <c r="V121" i="35" a="1"/>
  <c r="M165" i="35"/>
  <c r="BC156" i="35" a="1"/>
  <c r="T81" i="35" a="1"/>
  <c r="S98" i="35" a="1"/>
  <c r="AH109" i="35" a="1"/>
  <c r="AJ40" i="35" a="1"/>
  <c r="K40" i="35"/>
  <c r="AS171" i="35"/>
  <c r="AH86" i="35" a="1"/>
  <c r="AO50" i="35"/>
  <c r="H111" i="35"/>
  <c r="T132" i="35" a="1"/>
  <c r="H64" i="35"/>
  <c r="AJ29" i="35" a="1"/>
  <c r="C151" i="35" a="1"/>
  <c r="BQ174" i="35" a="1"/>
  <c r="AY168" i="35" a="1"/>
  <c r="AS237" i="35"/>
  <c r="AS179" i="35"/>
  <c r="K107" i="35"/>
  <c r="C185" i="35" a="1"/>
  <c r="BT108" i="35" a="1"/>
  <c r="BP132" i="35" a="1"/>
  <c r="BN141" i="35" a="1"/>
  <c r="BG143" i="35" a="1"/>
  <c r="L108" i="35"/>
  <c r="AU110" i="35" a="1"/>
  <c r="BP111" i="35" a="1"/>
  <c r="BG129" i="35" a="1"/>
  <c r="T156" i="35" a="1"/>
  <c r="J132" i="35"/>
  <c r="I143" i="35"/>
  <c r="H122" i="35"/>
  <c r="BB43" i="35" a="1"/>
  <c r="J72" i="35"/>
  <c r="H56" i="35"/>
  <c r="AQ120" i="35"/>
  <c r="V140" i="35" a="1"/>
  <c r="AB171" i="35" a="1"/>
  <c r="AK84" i="35" a="1"/>
  <c r="BE103" i="35" a="1"/>
  <c r="AX139" i="35" a="1"/>
  <c r="AG79" i="35" a="1"/>
  <c r="L17" i="35"/>
  <c r="BJ38" i="35" a="1"/>
  <c r="AA71" i="35" a="1"/>
  <c r="BF26" i="35" a="1"/>
  <c r="AE21" i="35" a="1"/>
  <c r="AQ84" i="35"/>
  <c r="P19" i="35" a="1"/>
  <c r="BM61" i="35" a="1"/>
  <c r="AH189" i="35" a="1"/>
  <c r="AU96" i="35" a="1"/>
  <c r="AX187" i="35" a="1"/>
  <c r="AR193" i="35"/>
  <c r="BB105" i="35" a="1"/>
  <c r="Y81" i="35" a="1"/>
  <c r="Q169" i="35" a="1"/>
  <c r="BL31" i="35" a="1"/>
  <c r="BJ58" i="35" a="1"/>
  <c r="AB128" i="35" a="1"/>
  <c r="AB192" i="35" a="1"/>
  <c r="BA40" i="35" a="1"/>
  <c r="BI76" i="35" a="1"/>
  <c r="BR88" i="35" a="1"/>
  <c r="BD48" i="35" a="1"/>
  <c r="AF57" i="35" a="1"/>
  <c r="V82" i="3"/>
  <c r="AC53" i="35" a="1"/>
  <c r="H46" i="35"/>
  <c r="AU53" i="35" a="1"/>
  <c r="AM166" i="35"/>
  <c r="BJ20" i="35" a="1"/>
  <c r="BA36" i="35" a="1"/>
  <c r="BD38" i="35" a="1"/>
  <c r="AU124" i="35" a="1"/>
  <c r="BO90" i="35" a="1"/>
  <c r="AO37" i="35"/>
  <c r="AK148" i="35" a="1"/>
  <c r="AY205" i="35" a="1"/>
  <c r="N96" i="35"/>
  <c r="BT162" i="35" a="1"/>
  <c r="BQ217" i="35" a="1"/>
  <c r="BG150" i="35" a="1"/>
  <c r="R247" i="35" a="1"/>
  <c r="AH68" i="35" a="1"/>
  <c r="X123" i="35" a="1"/>
  <c r="BU81" i="35" a="1"/>
  <c r="I110" i="35"/>
  <c r="BN145" i="35" a="1"/>
  <c r="BL94" i="35" a="1"/>
  <c r="R122" i="35" a="1"/>
  <c r="BB37" i="35" a="1"/>
  <c r="BO76" i="35" a="1"/>
  <c r="BR134" i="35" a="1"/>
  <c r="F224" i="35"/>
  <c r="AX31" i="35" a="1"/>
  <c r="W240" i="35" a="1"/>
  <c r="H197" i="35"/>
  <c r="BJ141" i="35" a="1"/>
  <c r="H116" i="35"/>
  <c r="BU95" i="35" a="1"/>
  <c r="BB19" i="35" a="1"/>
  <c r="Z84" i="35" a="1"/>
  <c r="W146" i="3"/>
  <c r="AC64" i="35" a="1"/>
  <c r="AF42" i="35" a="1"/>
  <c r="AG53" i="35" a="1"/>
  <c r="R81" i="35" a="1"/>
  <c r="AK256" i="35" a="1"/>
  <c r="L103" i="35"/>
  <c r="BF34" i="35" a="1"/>
  <c r="D67" i="35"/>
  <c r="V115" i="35" a="1"/>
  <c r="BH93" i="35" a="1"/>
  <c r="AA73" i="35" a="1"/>
  <c r="N181" i="35"/>
  <c r="AN262" i="35"/>
  <c r="S47" i="35" a="1"/>
  <c r="AH184" i="35" a="1"/>
  <c r="C98" i="35" a="1"/>
  <c r="AO90" i="35"/>
  <c r="F106" i="35"/>
  <c r="AP158" i="35"/>
  <c r="AC72" i="35" a="1"/>
  <c r="S183" i="35" a="1"/>
  <c r="BG119" i="35" a="1"/>
  <c r="AR134" i="35"/>
  <c r="H91" i="35"/>
  <c r="AI99" i="35" a="1"/>
  <c r="H146" i="35"/>
  <c r="P218" i="35" a="1"/>
  <c r="V21" i="35" a="1"/>
  <c r="AV101" i="35" a="1"/>
  <c r="AR267" i="35"/>
  <c r="AR102" i="35"/>
  <c r="AO140" i="35"/>
  <c r="BJ136" i="35" a="1"/>
  <c r="AK136" i="35" a="1"/>
  <c r="AW174" i="35" a="1"/>
  <c r="AK193" i="35" a="1"/>
  <c r="AC232" i="35" a="1"/>
  <c r="BU54" i="35" a="1"/>
  <c r="BG77" i="35" a="1"/>
  <c r="AD27" i="35" a="1"/>
  <c r="BJ186" i="35" a="1"/>
  <c r="AG107" i="35" a="1"/>
  <c r="J173" i="35"/>
  <c r="BL152" i="35" a="1"/>
  <c r="W22" i="35" a="1"/>
  <c r="BS185" i="35" a="1"/>
  <c r="BH70" i="35" a="1"/>
  <c r="BM146" i="35" a="1"/>
  <c r="F134" i="35"/>
  <c r="N174" i="35"/>
  <c r="P139" i="35" a="1"/>
  <c r="H168" i="35"/>
  <c r="AZ125" i="35" a="1"/>
  <c r="AI209" i="35" a="1"/>
  <c r="BP100" i="35" a="1"/>
  <c r="D172" i="35"/>
  <c r="AZ81" i="35" a="1"/>
  <c r="AG86" i="35" a="1"/>
  <c r="BE196" i="35" a="1"/>
  <c r="AJ189" i="35" a="1"/>
  <c r="G131" i="35"/>
  <c r="BQ67" i="35" a="1"/>
  <c r="Z62" i="35" a="1"/>
  <c r="AX26" i="35" a="1"/>
  <c r="BH59" i="35" a="1"/>
  <c r="AP181" i="35"/>
  <c r="BH54" i="35" a="1"/>
  <c r="BN91" i="35" a="1"/>
  <c r="AI53" i="35" a="1"/>
  <c r="AO39" i="35"/>
  <c r="F103" i="35"/>
  <c r="AS86" i="35"/>
  <c r="BJ29" i="35" a="1"/>
  <c r="Q161" i="35" a="1"/>
  <c r="AS153" i="35"/>
  <c r="V116" i="35" a="1"/>
  <c r="C85" i="35" a="1"/>
  <c r="AV211" i="35" a="1"/>
  <c r="BU144" i="35" a="1"/>
  <c r="BD173" i="35" a="1"/>
  <c r="BH119" i="35" a="1"/>
  <c r="AN214" i="35"/>
  <c r="BA173" i="35" a="1"/>
  <c r="P49" i="35" a="1"/>
  <c r="AU182" i="35" a="1"/>
  <c r="AQ108" i="35"/>
  <c r="Q152" i="35" a="1"/>
  <c r="AI131" i="35" a="1"/>
  <c r="BK146" i="35" a="1"/>
  <c r="BT52" i="35" a="1"/>
  <c r="G46" i="35"/>
  <c r="BA218" i="35" a="1"/>
  <c r="K206" i="35"/>
  <c r="BR188" i="35" a="1"/>
  <c r="N145" i="35"/>
  <c r="AH28" i="35" a="1"/>
  <c r="K98" i="35"/>
  <c r="BC98" i="35" a="1"/>
  <c r="AW63" i="35" a="1"/>
  <c r="S30" i="35" a="1"/>
  <c r="T120" i="35" a="1"/>
  <c r="L169" i="35"/>
  <c r="C59" i="35" a="1"/>
  <c r="Y232" i="35" a="1"/>
  <c r="AZ61" i="35" a="1"/>
  <c r="BT69" i="35" a="1"/>
  <c r="BN206" i="35" a="1"/>
  <c r="AS80" i="35"/>
  <c r="AK145" i="35" a="1"/>
  <c r="L132" i="35"/>
  <c r="AR24" i="35"/>
  <c r="AG102" i="35" a="1"/>
  <c r="I100" i="35"/>
  <c r="AM171" i="35"/>
  <c r="BJ17" i="35" a="1"/>
  <c r="Q131" i="35" a="1"/>
  <c r="BI152" i="35" a="1"/>
  <c r="BC36" i="35" a="1"/>
  <c r="M274" i="35"/>
  <c r="BA31" i="35" a="1"/>
  <c r="H20" i="35"/>
  <c r="S93" i="35" a="1"/>
  <c r="AB93" i="35" a="1"/>
  <c r="AK32" i="35" a="1"/>
  <c r="AO83" i="35"/>
  <c r="AW180" i="35" a="1"/>
  <c r="AP115" i="35"/>
  <c r="AG112" i="35" a="1"/>
  <c r="AR18" i="35"/>
  <c r="AH258" i="3"/>
  <c r="BJ129" i="35" a="1"/>
  <c r="BN214" i="35" a="1"/>
  <c r="AA37" i="35" a="1"/>
  <c r="J225" i="35"/>
  <c r="BK119" i="35" a="1"/>
  <c r="BH188" i="35" a="1"/>
  <c r="S28" i="35" a="1"/>
  <c r="AR265" i="35"/>
  <c r="BG257" i="35" a="1"/>
  <c r="BL142" i="35" a="1"/>
  <c r="BP58" i="35" a="1"/>
  <c r="AZ23" i="35" a="1"/>
  <c r="AF147" i="35" a="1"/>
  <c r="AO48" i="35"/>
  <c r="AP119" i="35"/>
  <c r="BP168" i="35" a="1"/>
  <c r="W272" i="35" a="1"/>
  <c r="D189" i="35"/>
  <c r="BC197" i="35" a="1"/>
  <c r="W105" i="35" a="1"/>
  <c r="BA210" i="35" a="1"/>
  <c r="AA217" i="35" a="1"/>
  <c r="Q41" i="35" a="1"/>
  <c r="V95" i="35" a="1"/>
  <c r="C96" i="35" a="1"/>
  <c r="AS32" i="35"/>
  <c r="BM139" i="35" a="1"/>
  <c r="BU30" i="35" a="1"/>
  <c r="AB290" i="3"/>
  <c r="BJ33" i="35" a="1"/>
  <c r="D17" i="35"/>
  <c r="AG23" i="35" a="1"/>
  <c r="F53" i="35"/>
  <c r="AO58" i="35"/>
  <c r="BP28" i="35" a="1"/>
  <c r="AR101" i="35"/>
  <c r="K50" i="3"/>
  <c r="AZ34" i="35" a="1"/>
  <c r="AZ177" i="35" a="1"/>
  <c r="Q78" i="35" a="1"/>
  <c r="X67" i="35" a="1"/>
  <c r="AA65" i="35" a="1"/>
  <c r="BL54" i="35" a="1"/>
  <c r="V103" i="35" a="1"/>
  <c r="BN77" i="35" a="1"/>
  <c r="L187" i="35"/>
  <c r="BR133" i="35" a="1"/>
  <c r="AY156" i="35" a="1"/>
  <c r="H110" i="35"/>
  <c r="BE22" i="35" a="1"/>
  <c r="BJ147" i="35" a="1"/>
  <c r="Q27" i="35" a="1"/>
  <c r="AK195" i="35" a="1"/>
  <c r="Z52" i="35" a="1"/>
  <c r="AW200" i="35" a="1"/>
  <c r="BS69" i="35" a="1"/>
  <c r="X204" i="35" a="1"/>
  <c r="N159" i="35"/>
  <c r="AR83" i="35"/>
  <c r="R155" i="35" a="1"/>
  <c r="AD140" i="35" a="1"/>
  <c r="P115" i="35" a="1"/>
  <c r="BQ128" i="35" a="1"/>
  <c r="M178" i="35"/>
  <c r="AD90" i="35" a="1"/>
  <c r="Z269" i="35" a="1"/>
  <c r="BM163" i="35" a="1"/>
  <c r="N224" i="35"/>
  <c r="R64" i="35" a="1"/>
  <c r="BG43" i="35" a="1"/>
  <c r="AN114" i="35"/>
  <c r="AW131" i="35" a="1"/>
  <c r="BE62" i="35" a="1"/>
  <c r="AF109" i="35" a="1"/>
  <c r="AQ60" i="35"/>
  <c r="BE88" i="35" a="1"/>
  <c r="D153" i="35"/>
  <c r="F40" i="35"/>
  <c r="BP105" i="35" a="1"/>
  <c r="AD113" i="35" a="1"/>
  <c r="BQ210" i="35" a="1"/>
  <c r="AN150" i="35"/>
  <c r="AR111" i="35"/>
  <c r="AB169" i="35" a="1"/>
  <c r="AH65" i="35" a="1"/>
  <c r="BU70" i="35" a="1"/>
  <c r="AA80" i="35" a="1"/>
  <c r="BR137" i="35" a="1"/>
  <c r="R174" i="35" a="1"/>
  <c r="BO97" i="35" a="1"/>
  <c r="AQ96" i="35"/>
  <c r="AU56" i="35" a="1"/>
  <c r="F185" i="35"/>
  <c r="BM171" i="35" a="1"/>
  <c r="BC196" i="35" a="1"/>
  <c r="D158" i="35"/>
  <c r="F39" i="35"/>
  <c r="BB192" i="35" a="1"/>
  <c r="BM44" i="35" a="1"/>
  <c r="BE165" i="35" a="1"/>
  <c r="F61" i="35"/>
  <c r="BR55" i="35" a="1"/>
  <c r="H93" i="35"/>
  <c r="AG163" i="35" a="1"/>
  <c r="BR105" i="35" a="1"/>
  <c r="E167" i="35"/>
  <c r="AB124" i="35" a="1"/>
  <c r="M87" i="35"/>
  <c r="AQ159" i="35"/>
  <c r="S147" i="35" a="1"/>
  <c r="AF194" i="3"/>
  <c r="V246" i="35" a="1"/>
  <c r="X102" i="35" a="1"/>
  <c r="K81" i="35"/>
  <c r="AA105" i="35" a="1"/>
  <c r="R101" i="35" a="1"/>
  <c r="BP73" i="35" a="1"/>
  <c r="BA41" i="35" a="1"/>
  <c r="BG56" i="35" a="1"/>
  <c r="BL60" i="35" a="1"/>
  <c r="W78" i="35" a="1"/>
  <c r="BE127" i="35" a="1"/>
  <c r="BT140" i="35" a="1"/>
  <c r="BQ237" i="35" a="1"/>
  <c r="AE234" i="35" a="1"/>
  <c r="BA252" i="35" a="1"/>
  <c r="BI153" i="35" a="1"/>
  <c r="BL185" i="35" a="1"/>
  <c r="AN161" i="35"/>
  <c r="BH81" i="35" a="1"/>
  <c r="L240" i="35"/>
  <c r="K125" i="35"/>
  <c r="BK260" i="35" a="1"/>
  <c r="BO222" i="35" a="1"/>
  <c r="BN198" i="35" a="1"/>
  <c r="AN167" i="35"/>
  <c r="BI193" i="35" a="1"/>
  <c r="K252" i="35"/>
  <c r="AU47" i="35" a="1"/>
  <c r="BU222" i="35" a="1"/>
  <c r="AV34" i="35" a="1"/>
  <c r="AQ104" i="35"/>
  <c r="F34" i="35"/>
  <c r="BI220" i="35" a="1"/>
  <c r="AR207" i="35"/>
  <c r="M217" i="35"/>
  <c r="E77" i="35"/>
  <c r="AZ117" i="35" a="1"/>
  <c r="AH155" i="35" a="1"/>
  <c r="BU210" i="35" a="1"/>
  <c r="D244" i="35"/>
  <c r="AY177" i="35" a="1"/>
  <c r="AH83" i="35" a="1"/>
  <c r="I68" i="35"/>
  <c r="AB64" i="35" a="1"/>
  <c r="AG140" i="35" a="1"/>
  <c r="AP102" i="35"/>
  <c r="BL52" i="35" a="1"/>
  <c r="BF87" i="35" a="1"/>
  <c r="BL208" i="35" a="1"/>
  <c r="BB155" i="35" a="1"/>
  <c r="K144" i="35"/>
  <c r="BS114" i="35" a="1"/>
  <c r="Y68" i="35" a="1"/>
  <c r="BG131" i="35" a="1"/>
  <c r="AC28" i="35" a="1"/>
  <c r="BH155" i="35" a="1"/>
  <c r="BN108" i="35" a="1"/>
  <c r="AM100" i="35"/>
  <c r="AC170" i="35" a="1"/>
  <c r="AE123" i="35" a="1"/>
  <c r="M144" i="35"/>
  <c r="AW62" i="35" a="1"/>
  <c r="AU180" i="35" a="1"/>
  <c r="BE132" i="35" a="1"/>
  <c r="BC47" i="35" a="1"/>
  <c r="AD119" i="35" a="1"/>
  <c r="AN134" i="35"/>
  <c r="AM17" i="35"/>
  <c r="BA28" i="35" a="1"/>
  <c r="AX262" i="35" a="1"/>
  <c r="BM94" i="35" a="1"/>
  <c r="BF97" i="35" a="1"/>
  <c r="AP96" i="35"/>
  <c r="AE96" i="35" a="1"/>
  <c r="AV42" i="35" a="1"/>
  <c r="AI21" i="35" a="1"/>
  <c r="I247" i="35"/>
  <c r="F73" i="35"/>
  <c r="BJ148" i="35" a="1"/>
  <c r="BK87" i="35" a="1"/>
  <c r="H76" i="35"/>
  <c r="BF123" i="35" a="1"/>
  <c r="W175" i="35" a="1"/>
  <c r="E18" i="35"/>
  <c r="AC60" i="35" a="1"/>
  <c r="AK24" i="35" a="1"/>
  <c r="J117" i="35"/>
  <c r="BK180" i="35" a="1"/>
  <c r="BK149" i="35" a="1"/>
  <c r="BB253" i="35" a="1"/>
  <c r="AN76" i="35"/>
  <c r="BK74" i="35" a="1"/>
  <c r="AA83" i="35" a="1"/>
  <c r="AE170" i="35" a="1"/>
  <c r="BP210" i="35" a="1"/>
  <c r="BE98" i="35" a="1"/>
  <c r="BP191" i="35" a="1"/>
  <c r="E113" i="35"/>
  <c r="AQ176" i="35"/>
  <c r="W135" i="35" a="1"/>
  <c r="T207" i="35" a="1"/>
  <c r="AS180" i="35"/>
  <c r="AN123" i="35"/>
  <c r="I158" i="35"/>
  <c r="U174" i="35" a="1"/>
  <c r="AK27" i="35" a="1"/>
  <c r="P46" i="35" a="1"/>
  <c r="AI49" i="35" a="1"/>
  <c r="AW18" i="35" a="1"/>
  <c r="BG95" i="35" a="1"/>
  <c r="AF118" i="35" a="1"/>
  <c r="BF65" i="35" a="1"/>
  <c r="W52" i="35" a="1"/>
  <c r="BI171" i="35" a="1"/>
  <c r="Q244" i="35" a="1"/>
  <c r="Y33" i="35" a="1"/>
  <c r="BJ24" i="35" a="1"/>
  <c r="BB42" i="35" a="1"/>
  <c r="AX138" i="35" a="1"/>
  <c r="X197" i="35" a="1"/>
  <c r="N214" i="35"/>
  <c r="AD72" i="35" a="1"/>
  <c r="AM90" i="35"/>
  <c r="U146" i="3"/>
  <c r="AZ22" i="35" a="1"/>
  <c r="AZ56" i="35" a="1"/>
  <c r="Z82" i="35" a="1"/>
  <c r="AV156" i="35" a="1"/>
  <c r="L81" i="35"/>
  <c r="E243" i="35"/>
  <c r="G25" i="35"/>
  <c r="AE48" i="35" a="1"/>
  <c r="U179" i="35" a="1"/>
  <c r="R24" i="35" a="1"/>
  <c r="U60" i="35" a="1"/>
  <c r="BA165" i="35" a="1"/>
  <c r="BD215" i="35" a="1"/>
  <c r="E68" i="35"/>
  <c r="AI116" i="35" a="1"/>
  <c r="BF212" i="35" a="1"/>
  <c r="AB143" i="35" a="1"/>
  <c r="BF91" i="35" a="1"/>
  <c r="BG36" i="35" a="1"/>
  <c r="AM55" i="35"/>
  <c r="AS140" i="35"/>
  <c r="S20" i="35" a="1"/>
  <c r="L60" i="35"/>
  <c r="R259" i="35" a="1"/>
  <c r="BG37" i="35" a="1"/>
  <c r="AI176" i="35" a="1"/>
  <c r="T129" i="35" a="1"/>
  <c r="AN84" i="35"/>
  <c r="BI188" i="35" a="1"/>
  <c r="Y159" i="35" a="1"/>
  <c r="AE178" i="35" a="1"/>
  <c r="BS23" i="35" a="1"/>
  <c r="BT37" i="35" a="1"/>
  <c r="AJ215" i="35" a="1"/>
  <c r="AE18" i="35" a="1"/>
  <c r="U290" i="3"/>
  <c r="AW87" i="35" a="1"/>
  <c r="AE75" i="35" a="1"/>
  <c r="Y143" i="35" a="1"/>
  <c r="AR156" i="35"/>
  <c r="AI68" i="35" a="1"/>
  <c r="BI43" i="35" a="1"/>
  <c r="X63" i="35" a="1"/>
  <c r="AK97" i="35" a="1"/>
  <c r="Y140" i="35" a="1"/>
  <c r="BB124" i="35" a="1"/>
  <c r="AU139" i="35" a="1"/>
  <c r="BE66" i="35" a="1"/>
  <c r="W108" i="35" a="1"/>
  <c r="AU65" i="35" a="1"/>
  <c r="AR116" i="35"/>
  <c r="AH222" i="35" a="1"/>
  <c r="D83" i="35"/>
  <c r="L164" i="35"/>
  <c r="Y188" i="35" a="1"/>
  <c r="C87" i="35" a="1"/>
  <c r="E260" i="35"/>
  <c r="V145" i="35" a="1"/>
  <c r="AR66" i="35"/>
  <c r="BL138" i="35" a="1"/>
  <c r="K106" i="35"/>
  <c r="Q76" i="35" a="1"/>
  <c r="AK72" i="35" a="1"/>
  <c r="AQ100" i="35"/>
  <c r="BA265" i="35" a="1"/>
  <c r="BO112" i="35" a="1"/>
  <c r="AR126" i="35"/>
  <c r="M40" i="35"/>
  <c r="BH45" i="35" a="1"/>
  <c r="BF24" i="35" a="1"/>
  <c r="AE99" i="35" a="1"/>
  <c r="BE142" i="35" a="1"/>
  <c r="H180" i="35"/>
  <c r="BQ109" i="35" a="1"/>
  <c r="BC128" i="35" a="1"/>
  <c r="BI106" i="35" a="1"/>
  <c r="AN56" i="35"/>
  <c r="P128" i="35" a="1"/>
  <c r="X116" i="35" a="1"/>
  <c r="AC143" i="35" a="1"/>
  <c r="AG137" i="35" a="1"/>
  <c r="BU57" i="35" a="1"/>
  <c r="C127" i="35" a="1"/>
  <c r="BI48" i="35" a="1"/>
  <c r="BU106" i="35" a="1"/>
  <c r="E44" i="35"/>
  <c r="BQ131" i="35" a="1"/>
  <c r="J92" i="35"/>
  <c r="AN196" i="35"/>
  <c r="G84" i="35"/>
  <c r="AN45" i="35"/>
  <c r="X91" i="35" a="1"/>
  <c r="BJ30" i="35" a="1"/>
  <c r="AW168" i="35" a="1"/>
  <c r="Q48" i="35" a="1"/>
  <c r="S173" i="35" a="1"/>
  <c r="BQ224" i="35" a="1"/>
  <c r="E153" i="35"/>
  <c r="BB106" i="35" a="1"/>
  <c r="AA166" i="35" a="1"/>
  <c r="BI20" i="35" a="1"/>
  <c r="G111" i="35"/>
  <c r="Q172" i="35" a="1"/>
  <c r="AX219" i="35" a="1"/>
  <c r="BC78" i="35" a="1"/>
  <c r="L97" i="35"/>
  <c r="BA188" i="35" a="1"/>
  <c r="AR180" i="35"/>
  <c r="BU162" i="35" a="1"/>
  <c r="BM43" i="35" a="1"/>
  <c r="BN124" i="35" a="1"/>
  <c r="X178" i="35" a="1"/>
  <c r="U172" i="35" a="1"/>
  <c r="BQ175" i="35" a="1"/>
  <c r="BQ51" i="35" a="1"/>
  <c r="AV67" i="35" a="1"/>
  <c r="BS68" i="35" a="1"/>
  <c r="AZ102" i="35" a="1"/>
  <c r="I67" i="35"/>
  <c r="BS50" i="35" a="1"/>
  <c r="L76" i="35"/>
  <c r="AF32" i="35" a="1"/>
  <c r="AS38" i="35"/>
  <c r="L174" i="35"/>
  <c r="BC191" i="35" a="1"/>
  <c r="D82" i="35"/>
  <c r="W165" i="35" a="1"/>
  <c r="Q97" i="35" a="1"/>
  <c r="H25" i="35"/>
  <c r="G105" i="35"/>
  <c r="C126" i="35" a="1"/>
  <c r="BI40" i="35" a="1"/>
  <c r="D187" i="35"/>
  <c r="BP67" i="35" a="1"/>
  <c r="F90" i="35"/>
  <c r="BI189" i="35" a="1"/>
  <c r="BF82" i="35" a="1"/>
  <c r="G61" i="35"/>
  <c r="G97" i="35"/>
  <c r="AD194" i="3"/>
  <c r="AK81" i="35" a="1"/>
  <c r="BH171" i="35" a="1"/>
  <c r="BH99" i="35" a="1"/>
  <c r="AN162" i="35"/>
  <c r="N46" i="35"/>
  <c r="BB92" i="35" a="1"/>
  <c r="AE101" i="35" a="1"/>
  <c r="AE45" i="35" a="1"/>
  <c r="BS125" i="35" a="1"/>
  <c r="BQ155" i="35" a="1"/>
  <c r="J271" i="35"/>
  <c r="G64" i="35"/>
  <c r="BN155" i="35" a="1"/>
  <c r="AC205" i="35" a="1"/>
  <c r="BS158" i="35" a="1"/>
  <c r="T57" i="35" a="1"/>
  <c r="J193" i="35"/>
  <c r="BI166" i="35" a="1"/>
  <c r="AC266" i="35" a="1"/>
  <c r="BR28" i="35" a="1"/>
  <c r="W141" i="35" a="1"/>
  <c r="F108" i="35"/>
  <c r="Q181" i="35" a="1"/>
  <c r="AZ59" i="35" a="1"/>
  <c r="BB142" i="35" a="1"/>
  <c r="BD56" i="35" a="1"/>
  <c r="W68" i="35" a="1"/>
  <c r="W92" i="35" a="1"/>
  <c r="AN112" i="35"/>
  <c r="BO211" i="35" a="1"/>
  <c r="AA119" i="35" a="1"/>
  <c r="T76" i="35" a="1"/>
  <c r="BP184" i="35" a="1"/>
  <c r="BB74" i="35" a="1"/>
  <c r="AU76" i="35" a="1"/>
  <c r="Y64" i="35" a="1"/>
  <c r="AE105" i="35" a="1"/>
  <c r="J224" i="35"/>
  <c r="AX201" i="35" a="1"/>
  <c r="AP141" i="35"/>
  <c r="BK130" i="35" a="1"/>
  <c r="AV68" i="35" a="1"/>
  <c r="BO43" i="35" a="1"/>
  <c r="K146" i="35"/>
  <c r="BP114" i="35" a="1"/>
  <c r="AP219" i="35"/>
  <c r="AI112" i="35" a="1"/>
  <c r="F166" i="35"/>
  <c r="G130" i="35"/>
  <c r="BJ177" i="35" a="1"/>
  <c r="BF62" i="35" a="1"/>
  <c r="AI183" i="35" a="1"/>
  <c r="AP112" i="35"/>
  <c r="T87" i="35" a="1"/>
  <c r="AZ219" i="35" a="1"/>
  <c r="V143" i="35" a="1"/>
  <c r="Z149" i="35" a="1"/>
  <c r="BJ220" i="35" a="1"/>
  <c r="BN197" i="35" a="1"/>
  <c r="AK29" i="35" a="1"/>
  <c r="Y97" i="35" a="1"/>
  <c r="AD186" i="35" a="1"/>
  <c r="BF23" i="35" a="1"/>
  <c r="S138" i="35" a="1"/>
  <c r="AH19" i="35" a="1"/>
  <c r="AH214" i="35" a="1"/>
  <c r="P141" i="35" a="1"/>
  <c r="D186" i="35"/>
  <c r="BI146" i="35" a="1"/>
  <c r="AB71" i="35" a="1"/>
  <c r="T118" i="35" a="1"/>
  <c r="BE223" i="35" a="1"/>
  <c r="BM229" i="35" a="1"/>
  <c r="X187" i="35" a="1"/>
  <c r="BP112" i="35" a="1"/>
  <c r="AG117" i="35" a="1"/>
  <c r="AE191" i="35" a="1"/>
  <c r="AJ182" i="35" a="1"/>
  <c r="AE61" i="35" a="1"/>
  <c r="AI67" i="35" a="1"/>
  <c r="AR160" i="35"/>
  <c r="BD132" i="35" a="1"/>
  <c r="BK162" i="35" a="1"/>
  <c r="AH254" i="35" a="1"/>
  <c r="BH78" i="35" a="1"/>
  <c r="AY65" i="35" a="1"/>
  <c r="AV129" i="35" a="1"/>
  <c r="L106" i="35"/>
  <c r="BI167" i="35" a="1"/>
  <c r="P167" i="35" a="1"/>
  <c r="K91" i="35"/>
  <c r="AD61" i="35" a="1"/>
  <c r="BG115" i="35" a="1"/>
  <c r="BN69" i="35" a="1"/>
  <c r="S96" i="35" a="1"/>
  <c r="G24" i="35"/>
  <c r="BR38" i="35" a="1"/>
  <c r="AI63" i="35" a="1"/>
  <c r="P138" i="35" a="1"/>
  <c r="BN21" i="35" a="1"/>
  <c r="BU75" i="35" a="1"/>
  <c r="AS21" i="35"/>
  <c r="C22" i="35" a="1"/>
  <c r="AS64" i="35"/>
  <c r="C75" i="35" a="1"/>
  <c r="AW54" i="35" a="1"/>
  <c r="BN44" i="35" a="1"/>
  <c r="BH179" i="35" a="1"/>
  <c r="Y113" i="35" a="1"/>
  <c r="P38" i="35" a="1"/>
  <c r="AO136" i="35"/>
  <c r="V261" i="35" a="1"/>
  <c r="W220" i="35" a="1"/>
  <c r="AI120" i="35" a="1"/>
  <c r="G120" i="35"/>
  <c r="AO203" i="35"/>
  <c r="BC194" i="35" a="1"/>
  <c r="BP45" i="35" a="1"/>
  <c r="AP168" i="35"/>
  <c r="AN180" i="35"/>
  <c r="BF147" i="35" a="1"/>
  <c r="AK102" i="35" a="1"/>
  <c r="BU66" i="35" a="1"/>
  <c r="AI228" i="35" a="1"/>
  <c r="AX159" i="35" a="1"/>
  <c r="G151" i="35"/>
  <c r="AJ64" i="35" a="1"/>
  <c r="X220" i="35" a="1"/>
  <c r="Q54" i="35" a="1"/>
  <c r="AM156" i="35"/>
  <c r="BE143" i="35" a="1"/>
  <c r="BF237" i="35" a="1"/>
  <c r="C202" i="35" a="1"/>
  <c r="AS145" i="35"/>
  <c r="AR38" i="35"/>
  <c r="AS85" i="35"/>
  <c r="BS133" i="35" a="1"/>
  <c r="J226" i="35"/>
  <c r="Y118" i="35" a="1"/>
  <c r="Z100" i="35" a="1"/>
  <c r="AC218" i="35" a="1"/>
  <c r="D163" i="35"/>
  <c r="U99" i="35" a="1"/>
  <c r="Q155" i="35" a="1"/>
  <c r="AR136" i="35"/>
  <c r="AY52" i="35" a="1"/>
  <c r="BH189" i="35" a="1"/>
  <c r="BG154" i="35" a="1"/>
  <c r="AN160" i="35"/>
  <c r="F104" i="35"/>
  <c r="BD57" i="35" a="1"/>
  <c r="Q116" i="35" a="1"/>
  <c r="BU41" i="35" a="1"/>
  <c r="I87" i="35"/>
  <c r="BL147" i="35" a="1"/>
  <c r="I111" i="35"/>
  <c r="X65" i="35" a="1"/>
  <c r="AH100" i="35" a="1"/>
  <c r="AF98" i="3"/>
  <c r="AY70" i="35" a="1"/>
  <c r="AG59" i="35" a="1"/>
  <c r="AN128" i="35"/>
  <c r="H80" i="35"/>
  <c r="H126" i="35"/>
  <c r="BH48" i="35" a="1"/>
  <c r="P53" i="35" a="1"/>
  <c r="X151" i="35" a="1"/>
  <c r="BP92" i="35" a="1"/>
  <c r="K27" i="35"/>
  <c r="Q24" i="35" a="1"/>
  <c r="AH228" i="35" a="1"/>
  <c r="R142" i="35" a="1"/>
  <c r="BK62" i="35" a="1"/>
  <c r="M24" i="35"/>
  <c r="X48" i="35" a="1"/>
  <c r="AM89" i="35"/>
  <c r="AG290" i="3"/>
  <c r="Y98" i="35" a="1"/>
  <c r="P125" i="35" a="1"/>
  <c r="F127" i="35"/>
  <c r="AN116" i="35"/>
  <c r="BT158" i="35" a="1"/>
  <c r="L88" i="35"/>
  <c r="G40" i="35"/>
  <c r="BR93" i="35" a="1"/>
  <c r="V76" i="35" a="1"/>
  <c r="P148" i="35" a="1"/>
  <c r="U147" i="35" a="1"/>
  <c r="AV121" i="35" a="1"/>
  <c r="AK25" i="35" a="1"/>
  <c r="BF98" i="35" a="1"/>
  <c r="AI200" i="35" a="1"/>
  <c r="AB101" i="35" a="1"/>
  <c r="BQ143" i="35" a="1"/>
  <c r="G182" i="35"/>
  <c r="AR221" i="35"/>
  <c r="T167" i="35" a="1"/>
  <c r="V117" i="35" a="1"/>
  <c r="X169" i="35" a="1"/>
  <c r="L271" i="35"/>
  <c r="AW138" i="35" a="1"/>
  <c r="AV223" i="35" a="1"/>
  <c r="W153" i="35" a="1"/>
  <c r="BU212" i="35" a="1"/>
  <c r="AX131" i="35" a="1"/>
  <c r="BA142" i="35" a="1"/>
  <c r="E54" i="35"/>
  <c r="P107" i="35" a="1"/>
  <c r="N222" i="35"/>
  <c r="L114" i="35"/>
  <c r="BS204" i="35" a="1"/>
  <c r="AU210" i="35" a="1"/>
  <c r="BN84" i="35" a="1"/>
  <c r="N106" i="35"/>
  <c r="BA83" i="35" a="1"/>
  <c r="X49" i="35" a="1"/>
  <c r="BC260" i="35" a="1"/>
  <c r="Q218" i="35" a="1"/>
  <c r="AO132" i="35"/>
  <c r="L82" i="35"/>
  <c r="AH41" i="35" a="1"/>
  <c r="W138" i="35" a="1"/>
  <c r="BA42" i="35" a="1"/>
  <c r="L42" i="35"/>
  <c r="AJ51" i="35" a="1"/>
  <c r="N189" i="35"/>
  <c r="BH39" i="35" a="1"/>
  <c r="AZ75" i="35" a="1"/>
  <c r="BN134" i="35" a="1"/>
  <c r="BC83" i="35" a="1"/>
  <c r="BA106" i="35" a="1"/>
  <c r="AA85" i="35" a="1"/>
  <c r="AO107" i="35"/>
  <c r="BC51" i="35" a="1"/>
  <c r="AW128" i="35" a="1"/>
  <c r="AH125" i="35" a="1"/>
  <c r="Y161" i="35" a="1"/>
  <c r="AR29" i="35"/>
  <c r="BD65" i="35" a="1"/>
  <c r="AC98" i="3"/>
  <c r="BS255" i="35" a="1"/>
  <c r="AP52" i="35"/>
  <c r="AR182" i="35"/>
  <c r="Z20" i="35" a="1"/>
  <c r="AJ114" i="35" a="1"/>
  <c r="BF21" i="35" a="1"/>
  <c r="BH73" i="35" a="1"/>
  <c r="Q114" i="35" a="1"/>
  <c r="AI75" i="35" a="1"/>
  <c r="AZ83" i="35" a="1"/>
  <c r="BO22" i="35" a="1"/>
  <c r="BH108" i="35" a="1"/>
  <c r="H38" i="35"/>
  <c r="AC100" i="35" a="1"/>
  <c r="AC141" i="35" a="1"/>
  <c r="Q87" i="35" a="1"/>
  <c r="K118" i="35"/>
  <c r="BD136" i="35" a="1"/>
  <c r="J208" i="35"/>
  <c r="M36" i="35"/>
  <c r="H163" i="35"/>
  <c r="BR266" i="35" a="1"/>
  <c r="AO150" i="35"/>
  <c r="AR147" i="35"/>
  <c r="BN26" i="35" a="1"/>
  <c r="U104" i="35" a="1"/>
  <c r="Y76" i="35" a="1"/>
  <c r="AW21" i="35" a="1"/>
  <c r="BQ84" i="35" a="1"/>
  <c r="BH114" i="35" a="1"/>
  <c r="BL139" i="35" a="1"/>
  <c r="BO197" i="35" a="1"/>
  <c r="AX130" i="35" a="1"/>
  <c r="BG23" i="35" a="1"/>
  <c r="BG21" i="35" a="1"/>
  <c r="BQ134" i="35" a="1"/>
  <c r="BI89" i="35" a="1"/>
  <c r="L20" i="35"/>
  <c r="J50" i="35"/>
  <c r="AN18" i="35"/>
  <c r="BP93" i="35" a="1"/>
  <c r="S189" i="35" a="1"/>
  <c r="AX37" i="35" a="1"/>
  <c r="AV112" i="35" a="1"/>
  <c r="AO112" i="35"/>
  <c r="T74" i="35" a="1"/>
  <c r="BH89" i="35" a="1"/>
  <c r="BP26" i="35" a="1"/>
  <c r="BG147" i="35" a="1"/>
  <c r="M45" i="35"/>
  <c r="BB22" i="35" a="1"/>
  <c r="W194" i="35" a="1"/>
  <c r="AG60" i="35" a="1"/>
  <c r="W41" i="35" a="1"/>
  <c r="L73" i="35"/>
  <c r="X88" i="35" a="1"/>
  <c r="AD159" i="35" a="1"/>
  <c r="AV136" i="35" a="1"/>
  <c r="Y212" i="35" a="1"/>
  <c r="Y242" i="3"/>
  <c r="BS28" i="35" a="1"/>
  <c r="BO26" i="35" a="1"/>
  <c r="AA139" i="35" a="1"/>
  <c r="AP71" i="35"/>
  <c r="AW67" i="35" a="1"/>
  <c r="BI24" i="35" a="1"/>
  <c r="W104" i="35" a="1"/>
  <c r="W65" i="35" a="1"/>
  <c r="AX32" i="35" a="1"/>
  <c r="AQ70" i="35"/>
  <c r="Q119" i="35" a="1"/>
  <c r="BH43" i="35" a="1"/>
  <c r="BO104" i="35" a="1"/>
  <c r="AQ182" i="35"/>
  <c r="AJ131" i="35" a="1"/>
  <c r="AY113" i="35" a="1"/>
  <c r="U208" i="35" a="1"/>
  <c r="AH166" i="35" a="1"/>
  <c r="AK174" i="35" a="1"/>
  <c r="BG60" i="35" a="1"/>
  <c r="AS189" i="35"/>
  <c r="AX30" i="35" a="1"/>
  <c r="N141" i="35"/>
  <c r="AA209" i="35" a="1"/>
  <c r="BC222" i="35" a="1"/>
  <c r="AP105" i="35"/>
  <c r="BP237" i="35" a="1"/>
  <c r="BD205" i="35" a="1"/>
  <c r="AJ113" i="35" a="1"/>
  <c r="BM142" i="35" a="1"/>
  <c r="AA99" i="35" a="1"/>
  <c r="AN138" i="35"/>
  <c r="BP87" i="35" a="1"/>
  <c r="P50" i="35" a="1"/>
  <c r="P34" i="35" a="1"/>
  <c r="AN99" i="35"/>
  <c r="J226" i="3"/>
  <c r="AG129" i="35" a="1"/>
  <c r="D60" i="35"/>
  <c r="BD137" i="35" a="1"/>
  <c r="M148" i="35"/>
  <c r="T230" i="35" a="1"/>
  <c r="BC49" i="35" a="1"/>
  <c r="R36" i="35" a="1"/>
  <c r="BK44" i="35" a="1"/>
  <c r="BL158" i="35" a="1"/>
  <c r="U153" i="35" a="1"/>
  <c r="AE103" i="35" a="1"/>
  <c r="BP17" i="35" a="1"/>
  <c r="Z110" i="35" a="1"/>
  <c r="AF142" i="35" a="1"/>
  <c r="T68" i="35" a="1"/>
  <c r="V126" i="35" a="1"/>
  <c r="BN183" i="35" a="1"/>
  <c r="AV125" i="35" a="1"/>
  <c r="D132" i="35"/>
  <c r="N144" i="35"/>
  <c r="C184" i="35" a="1"/>
  <c r="C114" i="35" a="1"/>
  <c r="BU140" i="35" a="1"/>
  <c r="BE121" i="35" a="1"/>
  <c r="BD84" i="35" a="1"/>
  <c r="M79" i="35"/>
  <c r="C194" i="35" a="1"/>
  <c r="P212" i="35" a="1"/>
  <c r="K217" i="35"/>
  <c r="BB47" i="35" a="1"/>
  <c r="C62" i="35" a="1"/>
  <c r="J76" i="35"/>
  <c r="W63" i="35" a="1"/>
  <c r="BG24" i="35" a="1"/>
  <c r="BP116" i="35" a="1"/>
  <c r="BU94" i="35" a="1"/>
  <c r="AY92" i="35" a="1"/>
  <c r="BP31" i="35" a="1"/>
  <c r="AR53" i="35"/>
  <c r="BM30" i="35" a="1"/>
  <c r="AQ101" i="35"/>
  <c r="X41" i="35" a="1"/>
  <c r="BN222" i="35" a="1"/>
  <c r="BT172" i="35" a="1"/>
  <c r="J122" i="35"/>
  <c r="Q52" i="35" a="1"/>
  <c r="AN178" i="35"/>
  <c r="BT22" i="35" a="1"/>
  <c r="AO223" i="35"/>
  <c r="BA23" i="35" a="1"/>
  <c r="BA97" i="35" a="1"/>
  <c r="BK170" i="35" a="1"/>
  <c r="U205" i="35" a="1"/>
  <c r="Z181" i="35" a="1"/>
  <c r="BH215" i="35" a="1"/>
  <c r="AQ239" i="35"/>
  <c r="AZ160" i="35" a="1"/>
  <c r="BQ170" i="35" a="1"/>
  <c r="BE138" i="35" a="1"/>
  <c r="AZ31" i="35" a="1"/>
  <c r="M123" i="35"/>
  <c r="L125" i="35"/>
  <c r="BU184" i="35" a="1"/>
  <c r="D49" i="35"/>
  <c r="BL83" i="35" a="1"/>
  <c r="BP165" i="35" a="1"/>
  <c r="D166" i="35"/>
  <c r="W117" i="35" a="1"/>
  <c r="BM100" i="35" a="1"/>
  <c r="R107" i="35" a="1"/>
  <c r="AX171" i="35" a="1"/>
  <c r="AF176" i="35" a="1"/>
  <c r="P192" i="35" a="1"/>
  <c r="BA17" i="35" a="1"/>
  <c r="D169" i="35"/>
  <c r="N187" i="35"/>
  <c r="AY99" i="35" a="1"/>
  <c r="AR17" i="35"/>
  <c r="BC113" i="35" a="1"/>
  <c r="AF206" i="35" a="1"/>
  <c r="AW93" i="35" a="1"/>
  <c r="AZ109" i="35" a="1"/>
  <c r="AA32" i="35" a="1"/>
  <c r="X172" i="35" a="1"/>
  <c r="AK115" i="35" a="1"/>
  <c r="BR54" i="35" a="1"/>
  <c r="BO51" i="35" a="1"/>
  <c r="BK110" i="35" a="1"/>
  <c r="AF120" i="35" a="1"/>
  <c r="BP53" i="35" a="1"/>
  <c r="AZ20" i="35" a="1"/>
  <c r="AY116" i="35" a="1"/>
  <c r="BG65" i="35" a="1"/>
  <c r="AU17" i="35" a="1"/>
  <c r="BQ169" i="35" a="1"/>
  <c r="X33" i="35" a="1"/>
  <c r="BM165" i="35" a="1"/>
  <c r="AY143" i="35" a="1"/>
  <c r="J213" i="35"/>
  <c r="AG231" i="35" a="1"/>
  <c r="BJ101" i="35" a="1"/>
  <c r="BD195" i="35" a="1"/>
  <c r="AH94" i="35" a="1"/>
  <c r="BN46" i="35" a="1"/>
  <c r="BE41" i="35" a="1"/>
  <c r="U217" i="35" a="1"/>
  <c r="BA116" i="35" a="1"/>
  <c r="BI260" i="35" a="1"/>
  <c r="E126" i="35"/>
  <c r="AU51" i="35" a="1"/>
  <c r="I174" i="35"/>
  <c r="BC152" i="35" a="1"/>
  <c r="V106" i="35" a="1"/>
  <c r="AM23" i="35"/>
  <c r="AP38" i="35"/>
  <c r="U160" i="35" a="1"/>
  <c r="V122" i="35" a="1"/>
  <c r="AR150" i="35"/>
  <c r="X32" i="35" a="1"/>
  <c r="U150" i="35" a="1"/>
  <c r="BO46" i="35" a="1"/>
  <c r="AG152" i="35" a="1"/>
  <c r="AJ73" i="35" a="1"/>
  <c r="J58" i="35"/>
  <c r="S45" i="35" a="1"/>
  <c r="AV58" i="35" a="1"/>
  <c r="BF128" i="35" a="1"/>
  <c r="Y62" i="35" a="1"/>
  <c r="AA88" i="35" a="1"/>
  <c r="AF174" i="35" a="1"/>
  <c r="T22" i="35" a="1"/>
  <c r="Y100" i="35" a="1"/>
  <c r="BU160" i="35" a="1"/>
  <c r="BC52" i="35" a="1"/>
  <c r="BD19" i="35" a="1"/>
  <c r="BS154" i="35" a="1"/>
  <c r="AC114" i="35" a="1"/>
  <c r="BK178" i="35" a="1"/>
  <c r="F93" i="35"/>
  <c r="R222" i="35" a="1"/>
  <c r="J94" i="35"/>
  <c r="BQ35" i="35" a="1"/>
  <c r="X136" i="35" a="1"/>
  <c r="AR139" i="35"/>
  <c r="W185" i="35" a="1"/>
  <c r="BT64" i="35" a="1"/>
  <c r="BQ30" i="35" a="1"/>
  <c r="V227" i="35" a="1"/>
  <c r="BE158" i="35" a="1"/>
  <c r="BH74" i="35" a="1"/>
  <c r="BJ103" i="35" a="1"/>
  <c r="AJ30" i="35" a="1"/>
  <c r="AW96" i="35" a="1"/>
  <c r="F107" i="35"/>
  <c r="BL236" i="35" a="1"/>
  <c r="AG121" i="35" a="1"/>
  <c r="AC253" i="35" a="1"/>
  <c r="BG17" i="35" a="1"/>
  <c r="AO258" i="35"/>
  <c r="P142" i="35" a="1"/>
  <c r="BB226" i="35" a="1"/>
  <c r="BP119" i="35" a="1"/>
  <c r="AO222" i="35"/>
  <c r="BJ187" i="35" a="1"/>
  <c r="AJ126" i="35" a="1"/>
  <c r="Y53" i="35" a="1"/>
  <c r="BF179" i="35" a="1"/>
  <c r="D68" i="35"/>
  <c r="BT35" i="35" a="1"/>
  <c r="H106" i="35"/>
  <c r="P132" i="35" a="1"/>
  <c r="Y227" i="35" a="1"/>
  <c r="J105" i="35"/>
  <c r="J160" i="35"/>
  <c r="M163" i="35"/>
  <c r="BC84" i="35" a="1"/>
  <c r="S91" i="35" a="1"/>
  <c r="AU251" i="35" a="1"/>
  <c r="Q136" i="35" a="1"/>
  <c r="AA67" i="35" a="1"/>
  <c r="AX69" i="35" a="1"/>
  <c r="BU145" i="35" a="1"/>
  <c r="W171" i="35" a="1"/>
  <c r="M203" i="35"/>
  <c r="N118" i="35"/>
  <c r="BN203" i="35" a="1"/>
  <c r="Q19" i="35" a="1"/>
  <c r="BC118" i="35" a="1"/>
  <c r="BP18" i="35" a="1"/>
  <c r="X78" i="35" a="1"/>
  <c r="AW201" i="35" a="1"/>
  <c r="AJ31" i="35" a="1"/>
  <c r="BI74" i="35" a="1"/>
  <c r="BL128" i="35" a="1"/>
  <c r="M194" i="35"/>
  <c r="AM269" i="35"/>
  <c r="BM80" i="35" a="1"/>
  <c r="T94" i="35" a="1"/>
  <c r="BJ42" i="35" a="1"/>
  <c r="AB25" i="35" a="1"/>
  <c r="BU273" i="35" a="1"/>
  <c r="AR169" i="35"/>
  <c r="F117" i="35"/>
  <c r="BH270" i="35" a="1"/>
  <c r="Z50" i="35" a="1"/>
  <c r="W219" i="35" a="1"/>
  <c r="BS102" i="35" a="1"/>
  <c r="AV190" i="35" a="1"/>
  <c r="AV210" i="35" a="1"/>
  <c r="D78" i="35"/>
  <c r="I168" i="35"/>
  <c r="AW47" i="35" a="1"/>
  <c r="AV132" i="35" a="1"/>
  <c r="BO213" i="35" a="1"/>
  <c r="BU52" i="35" a="1"/>
  <c r="U24" i="35" a="1"/>
  <c r="C94" i="35" a="1"/>
  <c r="AW263" i="35" a="1"/>
  <c r="Z243" i="35" a="1"/>
  <c r="AX48" i="35" a="1"/>
  <c r="M69" i="35"/>
  <c r="G32" i="35"/>
  <c r="I43" i="35"/>
  <c r="BR100" i="35" a="1"/>
  <c r="AN53" i="35"/>
  <c r="BP208" i="35" a="1"/>
  <c r="U106" i="35" a="1"/>
  <c r="AE188" i="35" a="1"/>
  <c r="BJ115" i="35" a="1"/>
  <c r="AK190" i="35" a="1"/>
  <c r="BI187" i="35" a="1"/>
  <c r="AI220" i="35" a="1"/>
  <c r="BJ35" i="35" a="1"/>
  <c r="BT82" i="35" a="1"/>
  <c r="D138" i="35"/>
  <c r="AN88" i="35"/>
  <c r="BO130" i="35" a="1"/>
  <c r="AN139" i="35"/>
  <c r="AW30" i="35" a="1"/>
  <c r="BG186" i="35" a="1"/>
  <c r="AS46" i="35"/>
  <c r="Y52" i="35" a="1"/>
  <c r="D74" i="35"/>
  <c r="AM64" i="35"/>
  <c r="BC150" i="35" a="1"/>
  <c r="E148" i="35"/>
  <c r="AF226" i="3"/>
  <c r="BJ62" i="35" a="1"/>
  <c r="J114" i="3"/>
  <c r="AI210" i="3"/>
  <c r="BK65" i="35" a="1"/>
  <c r="AO36" i="35"/>
  <c r="AU217" i="35" a="1"/>
  <c r="H88" i="35"/>
  <c r="T99" i="35" a="1"/>
  <c r="I71" i="35"/>
  <c r="BU49" i="35" a="1"/>
  <c r="AQ77" i="35"/>
  <c r="AR51" i="35"/>
  <c r="AR43" i="35"/>
  <c r="BB241" i="35" a="1"/>
  <c r="T51" i="35" a="1"/>
  <c r="Y171" i="35" a="1"/>
  <c r="BU215" i="35" a="1"/>
  <c r="M198" i="35"/>
  <c r="AQ68" i="35"/>
  <c r="BI163" i="35" a="1"/>
  <c r="BM70" i="35" a="1"/>
  <c r="I115" i="35"/>
  <c r="V80" i="35" a="1"/>
  <c r="BH186" i="35" a="1"/>
  <c r="AQ171" i="35"/>
  <c r="BE70" i="35" a="1"/>
  <c r="W76" i="35" a="1"/>
  <c r="AU70" i="35" a="1"/>
  <c r="BP126" i="35" a="1"/>
  <c r="BO57" i="35" a="1"/>
  <c r="G141" i="35"/>
  <c r="U68" i="35" a="1"/>
  <c r="BG247" i="35" a="1"/>
  <c r="D175" i="35"/>
  <c r="AP70" i="35"/>
  <c r="AW136" i="35" a="1"/>
  <c r="AZ183" i="35" a="1"/>
  <c r="AI76" i="35" a="1"/>
  <c r="BM123" i="35" a="1"/>
  <c r="AQ127" i="35"/>
  <c r="S208" i="35" a="1"/>
  <c r="AY105" i="35" a="1"/>
  <c r="BH140" i="35" a="1"/>
  <c r="AN27" i="35"/>
  <c r="BD53" i="35" a="1"/>
  <c r="BA157" i="35" a="1"/>
  <c r="AA89" i="35" a="1"/>
  <c r="T197" i="35" a="1"/>
  <c r="BT92" i="35" a="1"/>
  <c r="BN55" i="35" a="1"/>
  <c r="AD117" i="35" a="1"/>
  <c r="BL107" i="35" a="1"/>
  <c r="BO33" i="35" a="1"/>
  <c r="D262" i="35"/>
  <c r="AP190" i="35"/>
  <c r="BU92" i="35" a="1"/>
  <c r="AM102" i="35"/>
  <c r="P18" i="35" a="1"/>
  <c r="BA22" i="35" a="1"/>
  <c r="R31" i="35" a="1"/>
  <c r="BB161" i="35" a="1"/>
  <c r="AD92" i="35" a="1"/>
  <c r="AN176" i="35"/>
  <c r="BN75" i="35" a="1"/>
  <c r="AK99" i="35" a="1"/>
  <c r="BJ41" i="35" a="1"/>
  <c r="J46" i="35"/>
  <c r="BS105" i="35" a="1"/>
  <c r="AG124" i="35" a="1"/>
  <c r="AW141" i="35" a="1"/>
  <c r="AK137" i="35" a="1"/>
  <c r="AN131" i="35"/>
  <c r="AE65" i="35" a="1"/>
  <c r="AE39" i="35" a="1"/>
  <c r="M21" i="35"/>
  <c r="AC34" i="35" a="1"/>
  <c r="AB67" i="35" a="1"/>
  <c r="AN60" i="35"/>
  <c r="Y83" i="35" a="1"/>
  <c r="BG96" i="35" a="1"/>
  <c r="AY35" i="35" a="1"/>
  <c r="BI55" i="35" a="1"/>
  <c r="BT19" i="35" a="1"/>
  <c r="AV81" i="35" a="1"/>
  <c r="AS83" i="35"/>
  <c r="BJ236" i="35" a="1"/>
  <c r="T58" i="35" a="1"/>
  <c r="BF86" i="35" a="1"/>
  <c r="BM42" i="35" a="1"/>
  <c r="AS22" i="35"/>
  <c r="BN40" i="35" a="1"/>
  <c r="AB210" i="35" a="1"/>
  <c r="T95" i="35" a="1"/>
  <c r="BT87" i="35" a="1"/>
  <c r="BS47" i="35" a="1"/>
  <c r="BK98" i="35" a="1"/>
  <c r="AZ202" i="35" a="1"/>
  <c r="BR69" i="35" a="1"/>
  <c r="BT79" i="35" a="1"/>
  <c r="BG168" i="35" a="1"/>
  <c r="AN163" i="35"/>
  <c r="AC128" i="35" a="1"/>
  <c r="AH188" i="35" a="1"/>
  <c r="AN194" i="35"/>
  <c r="BJ47" i="35" a="1"/>
  <c r="K138" i="35"/>
  <c r="AR82" i="35"/>
  <c r="BO183" i="35" a="1"/>
  <c r="BR217" i="35" a="1"/>
  <c r="BN126" i="35" a="1"/>
  <c r="AI187" i="35" a="1"/>
  <c r="AY221" i="35" a="1"/>
  <c r="V60" i="35" a="1"/>
  <c r="W161" i="35" a="1"/>
  <c r="U95" i="35" a="1"/>
  <c r="BE207" i="35" a="1"/>
  <c r="BF192" i="35" a="1"/>
  <c r="AH138" i="35" a="1"/>
  <c r="N149" i="35"/>
  <c r="AJ19" i="35" a="1"/>
  <c r="L44" i="35"/>
  <c r="BM49" i="35" a="1"/>
  <c r="G42" i="35"/>
  <c r="AE40" i="35" a="1"/>
  <c r="AA109" i="35" a="1"/>
  <c r="S67" i="35" a="1"/>
  <c r="M188" i="35"/>
  <c r="BS77" i="35" a="1"/>
  <c r="BU19" i="35" a="1"/>
  <c r="X39" i="35" a="1"/>
  <c r="AC46" i="35" a="1"/>
  <c r="V67" i="35" a="1"/>
  <c r="AN107" i="35"/>
  <c r="AF225" i="35" a="1"/>
  <c r="V146" i="35" a="1"/>
  <c r="AA186" i="35" a="1"/>
  <c r="BI200" i="35" a="1"/>
  <c r="AG110" i="35" a="1"/>
  <c r="AH181" i="35" a="1"/>
  <c r="BR135" i="35" a="1"/>
  <c r="BU46" i="35" a="1"/>
  <c r="R83" i="35" a="1"/>
  <c r="T82" i="3"/>
  <c r="BI85" i="35" a="1"/>
  <c r="I148" i="35"/>
  <c r="H162" i="3"/>
  <c r="BE47" i="35" a="1"/>
  <c r="AA135" i="35" a="1"/>
  <c r="Z88" i="35" a="1"/>
  <c r="AN25" i="35"/>
  <c r="BA58" i="35" a="1"/>
  <c r="N50" i="3"/>
  <c r="N210" i="3"/>
  <c r="G47" i="35"/>
  <c r="AX177" i="35" a="1"/>
  <c r="BI110" i="35" a="1"/>
  <c r="AM192" i="35"/>
  <c r="J120" i="35"/>
  <c r="BF73" i="35" a="1"/>
  <c r="BF154" i="35" a="1"/>
  <c r="AH159" i="35" a="1"/>
  <c r="H191" i="35"/>
  <c r="AH21" i="35" a="1"/>
  <c r="AH221" i="35" a="1"/>
  <c r="AB212" i="35" a="1"/>
  <c r="G213" i="35"/>
  <c r="BQ141" i="35" a="1"/>
  <c r="AM78" i="35"/>
  <c r="AQ213" i="35"/>
  <c r="BH172" i="35" a="1"/>
  <c r="AC73" i="35" a="1"/>
  <c r="D200" i="35"/>
  <c r="BB188" i="35" a="1"/>
  <c r="AP216" i="35"/>
  <c r="AW163" i="35" a="1"/>
  <c r="AB117" i="35" a="1"/>
  <c r="BK101" i="35" a="1"/>
  <c r="BF215" i="35" a="1"/>
  <c r="T174" i="35" a="1"/>
  <c r="AP26" i="35"/>
  <c r="K36" i="35"/>
  <c r="AE76" i="35" a="1"/>
  <c r="BS151" i="35" a="1"/>
  <c r="X58" i="35" a="1"/>
  <c r="BP201" i="35" a="1"/>
  <c r="M209" i="35"/>
  <c r="BO44" i="35" a="1"/>
  <c r="F189" i="35"/>
  <c r="AB37" i="35" a="1"/>
  <c r="BE176" i="35" a="1"/>
  <c r="AK227" i="35" a="1"/>
  <c r="BP38" i="35" a="1"/>
  <c r="BN95" i="35" a="1"/>
  <c r="AY154" i="35" a="1"/>
  <c r="BE71" i="35" a="1"/>
  <c r="AG63" i="35" a="1"/>
  <c r="U82" i="35" a="1"/>
  <c r="AI60" i="35" a="1"/>
  <c r="AD18" i="35" a="1"/>
  <c r="AU187" i="35" a="1"/>
  <c r="Q112" i="35" a="1"/>
  <c r="AQ58" i="35"/>
  <c r="M166" i="35"/>
  <c r="Y55" i="35" a="1"/>
  <c r="Q37" i="35" a="1"/>
  <c r="C39" i="35" a="1"/>
  <c r="BE166" i="35" a="1"/>
  <c r="BI22" i="35" a="1"/>
  <c r="BG230" i="35" a="1"/>
  <c r="BB20" i="35" a="1"/>
  <c r="AX186" i="35" a="1"/>
  <c r="BB44" i="35" a="1"/>
  <c r="BP68" i="35" a="1"/>
  <c r="BP138" i="35" a="1"/>
  <c r="AH111" i="35" a="1"/>
  <c r="T184" i="35" a="1"/>
  <c r="BO113" i="35" a="1"/>
  <c r="AC50" i="3"/>
  <c r="U118" i="35" a="1"/>
  <c r="AU227" i="35" a="1"/>
  <c r="AJ20" i="35" a="1"/>
  <c r="U121" i="35" a="1"/>
  <c r="BC116" i="35" a="1"/>
  <c r="BO34" i="35" a="1"/>
  <c r="W118" i="35" a="1"/>
  <c r="U181" i="35" a="1"/>
  <c r="Z185" i="35" a="1"/>
  <c r="AM147" i="35"/>
  <c r="AN246" i="35"/>
  <c r="BC17" i="35" a="1"/>
  <c r="BU128" i="35" a="1"/>
  <c r="BG74" i="35" a="1"/>
  <c r="R164" i="35" a="1"/>
  <c r="BS190" i="35" a="1"/>
  <c r="AF223" i="35" a="1"/>
  <c r="D212" i="35"/>
  <c r="BD235" i="35" a="1"/>
  <c r="BL201" i="35" a="1"/>
  <c r="T205" i="35" a="1"/>
  <c r="AD36" i="35" a="1"/>
  <c r="K207" i="35"/>
  <c r="AI139" i="35" a="1"/>
  <c r="N84" i="35"/>
  <c r="AP23" i="35"/>
  <c r="BI257" i="35" a="1"/>
  <c r="Z98" i="35" a="1"/>
  <c r="K124" i="35"/>
  <c r="BE162" i="35" a="1"/>
  <c r="AB146" i="35" a="1"/>
  <c r="AH38" i="35" a="1"/>
  <c r="J81" i="35"/>
  <c r="AN87" i="35"/>
  <c r="BO77" i="35" a="1"/>
  <c r="N89" i="35"/>
  <c r="E39" i="35"/>
  <c r="Z21" i="35" a="1"/>
  <c r="W71" i="35" a="1"/>
  <c r="AC31" i="35" a="1"/>
  <c r="X55" i="35" a="1"/>
  <c r="AV148" i="35" a="1"/>
  <c r="AA151" i="35" a="1"/>
  <c r="AS27" i="35"/>
  <c r="AH207" i="35" a="1"/>
  <c r="AP84" i="35"/>
  <c r="P89" i="35" a="1"/>
  <c r="BA101" i="35" a="1"/>
  <c r="R76" i="35" a="1"/>
  <c r="BR108" i="35" a="1"/>
  <c r="AE74" i="35" a="1"/>
  <c r="BK108" i="35" a="1"/>
  <c r="BS147" i="35" a="1"/>
  <c r="AQ272" i="35"/>
  <c r="J170" i="35"/>
  <c r="BF17" i="35" a="1"/>
  <c r="R82" i="3"/>
  <c r="AS81" i="35"/>
  <c r="AM39" i="35"/>
  <c r="BQ187" i="35" a="1"/>
  <c r="U75" i="35" a="1"/>
  <c r="AJ156" i="35" a="1"/>
  <c r="D139" i="35"/>
  <c r="AP60" i="35"/>
  <c r="BF222" i="35" a="1"/>
  <c r="BR203" i="35" a="1"/>
  <c r="K156" i="35"/>
  <c r="AC51" i="35" a="1"/>
  <c r="BL93" i="35" a="1"/>
  <c r="AB123" i="35" a="1"/>
  <c r="BD98" i="35" a="1"/>
  <c r="BD111" i="35" a="1"/>
  <c r="BP123" i="35" a="1"/>
  <c r="AC74" i="35" a="1"/>
  <c r="L58" i="35"/>
  <c r="N86" i="35"/>
  <c r="AK91" i="35" a="1"/>
  <c r="AI46" i="35" a="1"/>
  <c r="AB57" i="35" a="1"/>
  <c r="BR165" i="35" a="1"/>
  <c r="AE116" i="35" a="1"/>
  <c r="S98" i="3"/>
  <c r="BU118" i="35" a="1"/>
  <c r="I90" i="35"/>
  <c r="S178" i="3"/>
  <c r="AB175" i="35" a="1"/>
  <c r="AG83" i="35" a="1"/>
  <c r="BG89" i="35" a="1"/>
  <c r="BG86" i="35" a="1"/>
  <c r="AK55" i="35" a="1"/>
  <c r="H101" i="35"/>
  <c r="BP252" i="35" a="1"/>
  <c r="AX47" i="35" a="1"/>
  <c r="BL216" i="35" a="1"/>
  <c r="BH143" i="35" a="1"/>
  <c r="AI245" i="35" a="1"/>
  <c r="R235" i="35" a="1"/>
  <c r="BK238" i="35" a="1"/>
  <c r="AZ168" i="35" a="1"/>
  <c r="BU196" i="35" a="1"/>
  <c r="AZ29" i="35" a="1"/>
  <c r="AW206" i="35" a="1"/>
  <c r="Q196" i="35" a="1"/>
  <c r="AP239" i="35"/>
  <c r="BF197" i="35" a="1"/>
  <c r="C142" i="35" a="1"/>
  <c r="T21" i="35" a="1"/>
  <c r="U215" i="35" a="1"/>
  <c r="BC44" i="35" a="1"/>
  <c r="BO115" i="35" a="1"/>
  <c r="Q154" i="35" a="1"/>
  <c r="AO40" i="35"/>
  <c r="AJ191" i="35" a="1"/>
  <c r="L33" i="40" a="1"/>
  <c r="AO240" i="35"/>
  <c r="AG123" i="35" a="1"/>
  <c r="AA147" i="35" a="1"/>
  <c r="AZ66" i="35" a="1"/>
  <c r="BH249" i="35" a="1"/>
  <c r="AV123" i="35" a="1"/>
  <c r="AQ142" i="35"/>
  <c r="BM196" i="35" a="1"/>
  <c r="G168" i="35"/>
  <c r="BL253" i="35" a="1"/>
  <c r="K50" i="35"/>
  <c r="H114" i="35"/>
  <c r="T112" i="35" a="1"/>
  <c r="BQ28" i="35" a="1"/>
  <c r="AC127" i="35" a="1"/>
  <c r="BF239" i="35" a="1"/>
  <c r="AR217" i="35"/>
  <c r="BM119" i="35" a="1"/>
  <c r="V214" i="35" a="1"/>
  <c r="AO126" i="35"/>
  <c r="I41" i="35"/>
  <c r="AN201" i="35"/>
  <c r="X247" i="35" a="1"/>
  <c r="X45" i="35" a="1"/>
  <c r="Y43" i="35" a="1"/>
  <c r="W221" i="35" a="1"/>
  <c r="AG195" i="35" a="1"/>
  <c r="Z231" i="35" a="1"/>
  <c r="AK103" i="35" a="1"/>
  <c r="R39" i="35" a="1"/>
  <c r="AV140" i="35" a="1"/>
  <c r="AE32" i="35" a="1"/>
  <c r="AF247" i="35" a="1"/>
  <c r="AU163" i="35" a="1"/>
  <c r="AN26" i="35"/>
  <c r="T152" i="35" a="1"/>
  <c r="AZ24" i="35" a="1"/>
  <c r="BQ26" i="35" a="1"/>
  <c r="BK195" i="35" a="1"/>
  <c r="U231" i="35" a="1"/>
  <c r="I224" i="35"/>
  <c r="AE81" i="35" a="1"/>
  <c r="Z200" i="35" a="1"/>
  <c r="Y226" i="35" a="1"/>
  <c r="R137" i="35" a="1"/>
  <c r="W91" i="35" a="1"/>
  <c r="BD29" i="35" a="1"/>
  <c r="AO123" i="35"/>
  <c r="H65" i="35"/>
  <c r="N153" i="35"/>
  <c r="C112" i="35" a="1"/>
  <c r="AE91" i="35" a="1"/>
  <c r="H71" i="35"/>
  <c r="BN29" i="35" a="1"/>
  <c r="BG193" i="35" a="1"/>
  <c r="BH125" i="35" a="1"/>
  <c r="AU145" i="35" a="1"/>
  <c r="G140" i="35"/>
  <c r="AG200" i="35" a="1"/>
  <c r="N102" i="35"/>
  <c r="AI138" i="35" a="1"/>
  <c r="BR72" i="35" a="1"/>
  <c r="M150" i="35"/>
  <c r="AI118" i="35" a="1"/>
  <c r="BO178" i="35" a="1"/>
  <c r="BA110" i="35" a="1"/>
  <c r="BQ108" i="35" a="1"/>
  <c r="AE190" i="35" a="1"/>
  <c r="AE213" i="35" a="1"/>
  <c r="BR146" i="35" a="1"/>
  <c r="BR66" i="35" a="1"/>
  <c r="I64" i="35"/>
  <c r="AN127" i="35"/>
  <c r="AV224" i="35" a="1"/>
  <c r="Z173" i="35" a="1"/>
  <c r="BS130" i="35" a="1"/>
  <c r="AW169" i="35" a="1"/>
  <c r="R74" i="35" a="1"/>
  <c r="AF99" i="35" a="1"/>
  <c r="BC21" i="35" a="1"/>
  <c r="Y54" i="35" a="1"/>
  <c r="AQ240" i="35"/>
  <c r="AA104" i="35" a="1"/>
  <c r="AZ58" i="35" a="1"/>
  <c r="AJ105" i="35" a="1"/>
  <c r="AE78" i="35" a="1"/>
  <c r="AR108" i="35"/>
  <c r="AZ43" i="35" a="1"/>
  <c r="AR88" i="35"/>
  <c r="BS120" i="35" a="1"/>
  <c r="BQ161" i="35" a="1"/>
  <c r="Z167" i="35" a="1"/>
  <c r="R102" i="35" a="1"/>
  <c r="BH22" i="35" a="1"/>
  <c r="AV174" i="35" a="1"/>
  <c r="N122" i="35"/>
  <c r="BG171" i="35" a="1"/>
  <c r="F94" i="35"/>
  <c r="AO108" i="35"/>
  <c r="AI17" i="35" a="1"/>
  <c r="BK57" i="35" a="1"/>
  <c r="N219" i="35"/>
  <c r="F253" i="35"/>
  <c r="AM184" i="35"/>
  <c r="AP194" i="35"/>
  <c r="BI120" i="35" a="1"/>
  <c r="J95" i="35"/>
  <c r="AH141" i="35" a="1"/>
  <c r="BT150" i="35" a="1"/>
  <c r="Q194" i="35" a="1"/>
  <c r="AW104" i="35" a="1"/>
  <c r="G166" i="35"/>
  <c r="AM167" i="35"/>
  <c r="M63" i="35"/>
  <c r="AK159" i="35" a="1"/>
  <c r="BH91" i="35" a="1"/>
  <c r="AO165" i="35"/>
  <c r="BT26" i="35" a="1"/>
  <c r="AY263" i="35" a="1"/>
  <c r="AP129" i="35"/>
  <c r="L47" i="35"/>
  <c r="BI36" i="35" a="1"/>
  <c r="AY30" i="35" a="1"/>
  <c r="P176" i="35" a="1"/>
  <c r="AU93" i="35" a="1"/>
  <c r="AY109" i="35" a="1"/>
  <c r="AX39" i="35" a="1"/>
  <c r="AK107" i="35" a="1"/>
  <c r="BF52" i="35" a="1"/>
  <c r="AF121" i="35" a="1"/>
  <c r="BK80" i="35" a="1"/>
  <c r="BT109" i="35" a="1"/>
  <c r="N151" i="35"/>
  <c r="BO199" i="35" a="1"/>
  <c r="BH242" i="35" a="1"/>
  <c r="AM122" i="35"/>
  <c r="BA124" i="35" a="1"/>
  <c r="M59" i="35"/>
  <c r="P209" i="35" a="1"/>
  <c r="AO111" i="35"/>
  <c r="C44" i="35" a="1"/>
  <c r="AK141" i="35" a="1"/>
  <c r="BQ236" i="35" a="1"/>
  <c r="AD83" i="35" a="1"/>
  <c r="L69" i="35"/>
  <c r="K53" i="35"/>
  <c r="X19" i="35" a="1"/>
  <c r="BL186" i="35" a="1"/>
  <c r="BG199" i="35" a="1"/>
  <c r="BR87" i="35" a="1"/>
  <c r="T77" i="35" a="1"/>
  <c r="I119" i="35"/>
  <c r="BT227" i="35" a="1"/>
  <c r="BN79" i="35" a="1"/>
  <c r="BG112" i="35" a="1"/>
  <c r="AK77" i="35" a="1"/>
  <c r="AY235" i="35" a="1"/>
  <c r="AP163" i="35"/>
  <c r="AJ82" i="35" a="1"/>
  <c r="BO127" i="35" a="1"/>
  <c r="R62" i="35" a="1"/>
  <c r="I56" i="35"/>
  <c r="BN72" i="35" a="1"/>
  <c r="BT159" i="35" a="1"/>
  <c r="AW115" i="35" a="1"/>
  <c r="AD164" i="35" a="1"/>
  <c r="BJ158" i="35" a="1"/>
  <c r="X104" i="35" a="1"/>
  <c r="AD259" i="35" a="1"/>
  <c r="AP90" i="35"/>
  <c r="AU88" i="35" a="1"/>
  <c r="AA141" i="35" a="1"/>
  <c r="AP185" i="35"/>
  <c r="T65" i="35" a="1"/>
  <c r="D126" i="35"/>
  <c r="R92" i="35" a="1"/>
  <c r="BM81" i="35" a="1"/>
  <c r="R118" i="35" a="1"/>
  <c r="U242" i="3"/>
  <c r="BF72" i="35" a="1"/>
  <c r="V98" i="3"/>
  <c r="S82" i="3"/>
  <c r="R88" i="35" a="1"/>
  <c r="AK176" i="35" a="1"/>
  <c r="BA84" i="35" a="1"/>
  <c r="AM26" i="35"/>
  <c r="BR96" i="35" a="1"/>
  <c r="J45" i="35"/>
  <c r="AN28" i="35"/>
  <c r="AY112" i="35" a="1"/>
  <c r="S110" i="35" a="1"/>
  <c r="S37" i="35" a="1"/>
  <c r="AM113" i="35"/>
  <c r="AY54" i="35" a="1"/>
  <c r="BH36" i="35" a="1"/>
  <c r="D62" i="35"/>
  <c r="BD33" i="35" a="1"/>
  <c r="AA159" i="35" a="1"/>
  <c r="BR116" i="35" a="1"/>
  <c r="BE159" i="35" a="1"/>
  <c r="BO246" i="35" a="1"/>
  <c r="Q49" i="35" a="1"/>
  <c r="BL23" i="35" a="1"/>
  <c r="T100" i="35" a="1"/>
  <c r="BD219" i="35" a="1"/>
  <c r="P45" i="35" a="1"/>
  <c r="AG135" i="35" a="1"/>
  <c r="AD40" i="35" a="1"/>
  <c r="Q66" i="35" a="1"/>
  <c r="BC91" i="35" a="1"/>
  <c r="AK124" i="35" a="1"/>
  <c r="BN106" i="35" a="1"/>
  <c r="AQ59" i="35"/>
  <c r="BG71" i="35" a="1"/>
  <c r="AS175" i="35"/>
  <c r="BB88" i="35" a="1"/>
  <c r="BT21" i="35" a="1"/>
  <c r="AF188" i="35" a="1"/>
  <c r="BM185" i="35" a="1"/>
  <c r="Q186" i="35" a="1"/>
  <c r="AC108" i="35" a="1"/>
  <c r="BR202" i="35" a="1"/>
  <c r="C223" i="35" a="1"/>
  <c r="M71" i="35"/>
  <c r="L228" i="35"/>
  <c r="BA166" i="35" a="1"/>
  <c r="E53" i="35"/>
  <c r="M111" i="35"/>
  <c r="AD208" i="35" a="1"/>
  <c r="S123" i="35" a="1"/>
  <c r="BI173" i="35" a="1"/>
  <c r="J191" i="35"/>
  <c r="AX109" i="35" a="1"/>
  <c r="BK103" i="35" a="1"/>
  <c r="AD52" i="35" a="1"/>
  <c r="K79" i="35"/>
  <c r="AS66" i="35"/>
  <c r="BQ54" i="35" a="1"/>
  <c r="BK54" i="35" a="1"/>
  <c r="AC77" i="35" a="1"/>
  <c r="BR183" i="35" a="1"/>
  <c r="AS198" i="35"/>
  <c r="AX103" i="35" a="1"/>
  <c r="BO52" i="35" a="1"/>
  <c r="Q39" i="35" a="1"/>
  <c r="Q33" i="35" a="1"/>
  <c r="U105" i="35" a="1"/>
  <c r="AE199" i="35" a="1"/>
  <c r="BR178" i="35" a="1"/>
  <c r="W177" i="35" a="1"/>
  <c r="U33" i="35" a="1"/>
  <c r="AD165" i="35" a="1"/>
  <c r="AB99" i="35" a="1"/>
  <c r="AM182" i="35"/>
  <c r="V79" i="35" a="1"/>
  <c r="AG138" i="35" a="1"/>
  <c r="V92" i="35" a="1"/>
  <c r="BU74" i="35" a="1"/>
  <c r="BH60" i="35" a="1"/>
  <c r="AK53" i="35" a="1"/>
  <c r="AO183" i="35"/>
  <c r="S89" i="35" a="1"/>
  <c r="AE117" i="35" a="1"/>
  <c r="BM155" i="35" a="1"/>
  <c r="AX116" i="35" a="1"/>
  <c r="AA23" i="35" a="1"/>
  <c r="BF40" i="35" a="1"/>
  <c r="C109" i="35" a="1"/>
  <c r="AJ85" i="35" a="1"/>
  <c r="P146" i="3"/>
  <c r="BL175" i="35" a="1"/>
  <c r="BJ61" i="35" a="1"/>
  <c r="BR71" i="35" a="1"/>
  <c r="Q98" i="3"/>
  <c r="U162" i="3"/>
  <c r="BL171" i="35" a="1"/>
  <c r="AN199" i="35"/>
  <c r="AU215" i="35" a="1"/>
  <c r="BP174" i="35" a="1"/>
  <c r="BU72" i="35" a="1"/>
  <c r="H21" i="35"/>
  <c r="C54" i="35" a="1"/>
  <c r="AU195" i="35" a="1"/>
  <c r="AG113" i="35" a="1"/>
  <c r="M109" i="35"/>
  <c r="W182" i="35" a="1"/>
  <c r="T91" i="35" a="1"/>
  <c r="E60" i="35"/>
  <c r="C81" i="35" a="1"/>
  <c r="W142" i="35" a="1"/>
  <c r="E24" i="35"/>
  <c r="AC144" i="35" a="1"/>
  <c r="U204" i="35" a="1"/>
  <c r="AJ140" i="35" a="1"/>
  <c r="AG175" i="35" a="1"/>
  <c r="AK171" i="35" a="1"/>
  <c r="AK69" i="35" a="1"/>
  <c r="AJ218" i="35" a="1"/>
  <c r="AK57" i="35" a="1"/>
  <c r="Y84" i="35" a="1"/>
  <c r="J96" i="35"/>
  <c r="AA74" i="35" a="1"/>
  <c r="N238" i="35"/>
  <c r="L153" i="35"/>
  <c r="AH206" i="35" a="1"/>
  <c r="V142" i="35" a="1"/>
  <c r="BC225" i="35" a="1"/>
  <c r="AN158" i="35"/>
  <c r="AD121" i="35" a="1"/>
  <c r="AV180" i="35" a="1"/>
  <c r="Z174" i="35" a="1"/>
  <c r="BR115" i="35" a="1"/>
  <c r="BA209" i="35" a="1"/>
  <c r="AJ137" i="35" a="1"/>
  <c r="U52" i="35" a="1"/>
  <c r="AC133" i="35" a="1"/>
  <c r="BA69" i="35" a="1"/>
  <c r="BN68" i="35" a="1"/>
  <c r="I223" i="35"/>
  <c r="AV181" i="35" a="1"/>
  <c r="G156" i="35"/>
  <c r="S44" i="35" a="1"/>
  <c r="AB161" i="35" a="1"/>
  <c r="AU75" i="35" a="1"/>
  <c r="AP25" i="35"/>
  <c r="T98" i="3"/>
  <c r="BG28" i="35" a="1"/>
  <c r="BJ59" i="35" a="1"/>
  <c r="BA158" i="35" a="1"/>
  <c r="Z34" i="3"/>
  <c r="AC18" i="3"/>
  <c r="BA57" i="35" a="1"/>
  <c r="AY71" i="35" a="1"/>
  <c r="BC167" i="35" a="1"/>
  <c r="X183" i="35" a="1"/>
  <c r="Q167" i="35" a="1"/>
  <c r="BL72" i="35" a="1"/>
  <c r="BB52" i="35" a="1"/>
  <c r="AO130" i="35"/>
  <c r="BO17" i="35" a="1"/>
  <c r="BE140" i="35" a="1"/>
  <c r="C135" i="35" a="1"/>
  <c r="AR57" i="35"/>
  <c r="L79" i="35"/>
  <c r="N75" i="35"/>
  <c r="V25" i="35" a="1"/>
  <c r="BG219" i="35" a="1"/>
  <c r="BO168" i="35" a="1"/>
  <c r="BC216" i="35" a="1"/>
  <c r="X176" i="35" a="1"/>
  <c r="BG220" i="35" a="1"/>
  <c r="AV127" i="35" a="1"/>
  <c r="BM130" i="35" a="1"/>
  <c r="T107" i="35" a="1"/>
  <c r="J123" i="35"/>
  <c r="AY18" i="35" a="1"/>
  <c r="AB165" i="35" a="1"/>
  <c r="R58" i="35" a="1"/>
  <c r="AR100" i="35"/>
  <c r="BT42" i="35" a="1"/>
  <c r="AV35" i="35" a="1"/>
  <c r="BP50" i="35" a="1"/>
  <c r="BO101" i="35" a="1"/>
  <c r="BG210" i="35" a="1"/>
  <c r="AW73" i="35" a="1"/>
  <c r="AH101" i="35" a="1"/>
  <c r="E48" i="35"/>
  <c r="AE120" i="35" a="1"/>
  <c r="N194" i="3"/>
  <c r="BN184" i="35" a="1"/>
  <c r="BE120" i="35" a="1"/>
  <c r="BR39" i="35" a="1"/>
  <c r="U59" i="35" a="1"/>
  <c r="C117" i="35" a="1"/>
  <c r="AK37" i="35" a="1"/>
  <c r="AB82" i="35" a="1"/>
  <c r="BI51" i="35" a="1"/>
  <c r="R179" i="35" a="1"/>
  <c r="V93" i="35" a="1"/>
  <c r="BP141" i="35" a="1"/>
  <c r="Q101" i="35" a="1"/>
  <c r="AK74" i="35" a="1"/>
  <c r="AH290" i="3"/>
  <c r="H203" i="35"/>
  <c r="BT72" i="35" a="1"/>
  <c r="AC98" i="35" a="1"/>
  <c r="AE152" i="35" a="1"/>
  <c r="Y248" i="35" a="1"/>
  <c r="AW103" i="35" a="1"/>
  <c r="BP56" i="35" a="1"/>
  <c r="BB132" i="35" a="1"/>
  <c r="BG135" i="35" a="1"/>
  <c r="N27" i="35"/>
  <c r="AS190" i="35"/>
  <c r="AR127" i="35"/>
  <c r="BD26" i="35" a="1"/>
  <c r="E189" i="35"/>
  <c r="AJ134" i="35" a="1"/>
  <c r="AV72" i="35" a="1"/>
  <c r="AZ67" i="35" a="1"/>
  <c r="D180" i="35"/>
  <c r="I183" i="35"/>
  <c r="V207" i="35" a="1"/>
  <c r="BL188" i="35" a="1"/>
  <c r="H129" i="35"/>
  <c r="Z163" i="35" a="1"/>
  <c r="AW117" i="35" a="1"/>
  <c r="BJ150" i="35" a="1"/>
  <c r="BJ39" i="35" a="1"/>
  <c r="AK213" i="35" a="1"/>
  <c r="Q160" i="35" a="1"/>
  <c r="AC204" i="35" a="1"/>
  <c r="K222" i="35"/>
  <c r="BT83" i="35" a="1"/>
  <c r="BO190" i="35" a="1"/>
  <c r="C193" i="35" a="1"/>
  <c r="AS155" i="35"/>
  <c r="BU101" i="35" a="1"/>
  <c r="M187" i="35"/>
  <c r="AC203" i="35" a="1"/>
  <c r="AU219" i="35" a="1"/>
  <c r="BK221" i="35" a="1"/>
  <c r="BA74" i="35" a="1"/>
  <c r="AB19" i="35" a="1"/>
  <c r="AC104" i="35" a="1"/>
  <c r="U27" i="35" a="1"/>
  <c r="BT153" i="35" a="1"/>
  <c r="AZ73" i="35" a="1"/>
  <c r="BQ87" i="35" a="1"/>
  <c r="AR77" i="35"/>
  <c r="AB177" i="35" a="1"/>
  <c r="I210" i="35"/>
  <c r="V130" i="35" a="1"/>
  <c r="BP82" i="35" a="1"/>
  <c r="AD116" i="35" a="1"/>
  <c r="C267" i="35" a="1"/>
  <c r="I258" i="35"/>
  <c r="M108" i="35"/>
  <c r="H133" i="35"/>
  <c r="R150" i="35" a="1"/>
  <c r="U188" i="35" a="1"/>
  <c r="BH134" i="35" a="1"/>
  <c r="AH53" i="35" a="1"/>
  <c r="BS73" i="35" a="1"/>
  <c r="BT36" i="35" a="1"/>
  <c r="K105" i="35"/>
  <c r="BH52" i="35" a="1"/>
  <c r="Z209" i="35" a="1"/>
  <c r="AS163" i="35"/>
  <c r="Z202" i="35" a="1"/>
  <c r="AD206" i="35" a="1"/>
  <c r="T66" i="35" a="1"/>
  <c r="H208" i="35"/>
  <c r="Q171" i="35" a="1"/>
  <c r="Z57" i="35" a="1"/>
  <c r="AD45" i="35" a="1"/>
  <c r="AW123" i="35" a="1"/>
  <c r="AA142" i="35" a="1"/>
  <c r="AP193" i="35"/>
  <c r="V124" i="35" a="1"/>
  <c r="BT139" i="35" a="1"/>
  <c r="AR140" i="35"/>
  <c r="AM206" i="35"/>
  <c r="AD193" i="35" a="1"/>
  <c r="U103" i="35" a="1"/>
  <c r="BQ86" i="35" a="1"/>
  <c r="AG41" i="35" a="1"/>
  <c r="AB92" i="35" a="1"/>
  <c r="AP199" i="35"/>
  <c r="BJ100" i="35" a="1"/>
  <c r="N131" i="35"/>
  <c r="BI73" i="35" a="1"/>
  <c r="C23" i="35" a="1"/>
  <c r="BQ24" i="35" a="1"/>
  <c r="BC157" i="35" a="1"/>
  <c r="BO229" i="35" a="1"/>
  <c r="BU135" i="35" a="1"/>
  <c r="BA35" i="35" a="1"/>
  <c r="AX120" i="35" a="1"/>
  <c r="AS88" i="35"/>
  <c r="AW81" i="35" a="1"/>
  <c r="R46" i="35" a="1"/>
  <c r="Z102" i="35" a="1"/>
  <c r="K55" i="35"/>
  <c r="BU88" i="35" a="1"/>
  <c r="I29" i="35"/>
  <c r="AK76" i="35" a="1"/>
  <c r="S99" i="35" a="1"/>
  <c r="BB23" i="35" a="1"/>
  <c r="I97" i="35"/>
  <c r="N29" i="35"/>
  <c r="AN50" i="35"/>
  <c r="D183" i="35"/>
  <c r="AS42" i="35"/>
  <c r="BA92" i="35" a="1"/>
  <c r="BK43" i="35" a="1"/>
  <c r="AW82" i="35" a="1"/>
  <c r="J98" i="3"/>
  <c r="AP19" i="35"/>
  <c r="E41" i="35"/>
  <c r="T56" i="35" a="1"/>
  <c r="Q147" i="35" a="1"/>
  <c r="C35" i="35" a="1"/>
  <c r="AF150" i="35" a="1"/>
  <c r="BN147" i="35" a="1"/>
  <c r="BL137" i="35" a="1"/>
  <c r="BJ209" i="35" a="1"/>
  <c r="BJ77" i="35" a="1"/>
  <c r="BH231" i="35" a="1"/>
  <c r="U196" i="35" a="1"/>
  <c r="AD80" i="35" a="1"/>
  <c r="K130" i="35"/>
  <c r="E157" i="35"/>
  <c r="R209" i="35" a="1"/>
  <c r="AK219" i="35" a="1"/>
  <c r="BH166" i="35" a="1"/>
  <c r="T117" i="35" a="1"/>
  <c r="AX77" i="35" a="1"/>
  <c r="BQ230" i="35" a="1"/>
  <c r="BP146" i="35" a="1"/>
  <c r="AK28" i="35" a="1"/>
  <c r="AG188" i="35" a="1"/>
  <c r="Y39" i="35" a="1"/>
  <c r="BP154" i="35" a="1"/>
  <c r="BP156" i="35" a="1"/>
  <c r="BO41" i="35" a="1"/>
  <c r="P177" i="35" a="1"/>
  <c r="Q28" i="35" a="1"/>
  <c r="Y156" i="35" a="1"/>
  <c r="AS56" i="35"/>
  <c r="S115" i="35" a="1"/>
  <c r="BQ133" i="35" a="1"/>
  <c r="AA87" i="35" a="1"/>
  <c r="K62" i="35"/>
  <c r="BG57" i="35" a="1"/>
  <c r="T55" i="35" a="1"/>
  <c r="W120" i="35" a="1"/>
  <c r="S120" i="35" a="1"/>
  <c r="G170" i="35"/>
  <c r="AG258" i="35" a="1"/>
  <c r="BO221" i="35" a="1"/>
  <c r="AO65" i="35"/>
  <c r="G75" i="35"/>
  <c r="BI45" i="35" a="1"/>
  <c r="AF161" i="35" a="1"/>
  <c r="J104" i="35"/>
  <c r="M65" i="35"/>
  <c r="AV59" i="35" a="1"/>
  <c r="BO187" i="35" a="1"/>
  <c r="BU250" i="35" a="1"/>
  <c r="Q178" i="35" a="1"/>
  <c r="AF191" i="35" a="1"/>
  <c r="W160" i="35" a="1"/>
  <c r="N244" i="35"/>
  <c r="BG138" i="35" a="1"/>
  <c r="BE104" i="35" a="1"/>
  <c r="S105" i="35" a="1"/>
  <c r="AV89" i="35" a="1"/>
  <c r="F76" i="35"/>
  <c r="K102" i="35"/>
  <c r="L141" i="35"/>
  <c r="H118" i="35"/>
  <c r="AF47" i="35" a="1"/>
  <c r="W155" i="35" a="1"/>
  <c r="H149" i="35"/>
  <c r="AD136" i="35" a="1"/>
  <c r="T194" i="35" a="1"/>
  <c r="G79" i="35"/>
  <c r="BD32" i="35" a="1"/>
  <c r="BM137" i="35" a="1"/>
  <c r="K119" i="35"/>
  <c r="AZ196" i="35" a="1"/>
  <c r="G93" i="35"/>
  <c r="F235" i="35"/>
  <c r="D44" i="35"/>
  <c r="AD120" i="35" a="1"/>
  <c r="AN104" i="35"/>
  <c r="AG67" i="35" a="1"/>
  <c r="AN164" i="35"/>
  <c r="E26" i="35"/>
  <c r="BM217" i="35" a="1"/>
  <c r="BE148" i="35" a="1"/>
  <c r="AS26" i="35"/>
  <c r="AU41" i="35" a="1"/>
  <c r="AJ47" i="35" a="1"/>
  <c r="BR107" i="35" a="1"/>
  <c r="T44" i="35" a="1"/>
  <c r="P230" i="35" a="1"/>
  <c r="Q258" i="35" a="1"/>
  <c r="BC54" i="35" a="1"/>
  <c r="AV143" i="35" a="1"/>
  <c r="AW57" i="35" a="1"/>
  <c r="C99" i="35" a="1"/>
  <c r="BG27" i="35" a="1"/>
  <c r="BT51" i="35" a="1"/>
  <c r="BL56" i="35" a="1"/>
  <c r="AD204" i="35" a="1"/>
  <c r="BF22" i="35" a="1"/>
  <c r="AO57" i="35"/>
  <c r="BC29" i="35" a="1"/>
  <c r="U58" i="35" a="1"/>
  <c r="AR106" i="35"/>
  <c r="AQ22" i="35"/>
  <c r="AJ157" i="35" a="1"/>
  <c r="AM58" i="35"/>
  <c r="C90" i="35" a="1"/>
  <c r="F72" i="35"/>
  <c r="AE20" i="35" a="1"/>
  <c r="M115" i="35"/>
  <c r="AR69" i="35"/>
  <c r="AG66" i="35" a="1"/>
  <c r="N196" i="35"/>
  <c r="X124" i="35" a="1"/>
  <c r="AF182" i="35" a="1"/>
  <c r="H89" i="35"/>
  <c r="AI32" i="35" a="1"/>
  <c r="BN98" i="35" a="1"/>
  <c r="W211" i="35" a="1"/>
  <c r="U22" i="35" a="1"/>
  <c r="F120" i="35"/>
  <c r="U111" i="35" a="1"/>
  <c r="J249" i="35"/>
  <c r="BH167" i="35" a="1"/>
  <c r="BT152" i="35" a="1"/>
  <c r="BL119" i="35" a="1"/>
  <c r="F180" i="35"/>
  <c r="D181" i="35"/>
  <c r="R114" i="35" a="1"/>
  <c r="M131" i="35"/>
  <c r="BN258" i="35" a="1"/>
  <c r="N67" i="35"/>
  <c r="R157" i="35" a="1"/>
  <c r="BK78" i="35" a="1"/>
  <c r="AS208" i="35"/>
  <c r="BD146" i="35" a="1"/>
  <c r="BI192" i="35" a="1"/>
  <c r="E86" i="35"/>
  <c r="X165" i="35" a="1"/>
  <c r="AA153" i="35" a="1"/>
  <c r="AM250" i="35"/>
  <c r="L253" i="35"/>
  <c r="AS96" i="35"/>
  <c r="BM63" i="35" a="1"/>
  <c r="K122" i="35"/>
  <c r="K99" i="35"/>
  <c r="BT105" i="35" a="1"/>
  <c r="AI45" i="35" a="1"/>
  <c r="BP135" i="35" a="1"/>
  <c r="AQ95" i="35"/>
  <c r="AU149" i="35" a="1"/>
  <c r="BQ72" i="35" a="1"/>
  <c r="I187" i="35"/>
  <c r="BG48" i="35" a="1"/>
  <c r="AJ130" i="35" a="1"/>
  <c r="BQ50" i="35" a="1"/>
  <c r="T110" i="35" a="1"/>
  <c r="AS98" i="35"/>
  <c r="AQ202" i="35"/>
  <c r="AC258" i="3"/>
  <c r="BF104" i="35" a="1"/>
  <c r="AQ156" i="35"/>
  <c r="AI84" i="35" a="1"/>
  <c r="BJ131" i="35" a="1"/>
  <c r="BO102" i="35" a="1"/>
  <c r="AQ93" i="35"/>
  <c r="BJ120" i="35" a="1"/>
  <c r="BT194" i="35" a="1"/>
  <c r="S60" i="35" a="1"/>
  <c r="AV171" i="35" a="1"/>
  <c r="AQ121" i="35"/>
  <c r="BK73" i="35" a="1"/>
  <c r="I101" i="35"/>
  <c r="X57" i="35" a="1"/>
  <c r="D218" i="35"/>
  <c r="BS137" i="35" a="1"/>
  <c r="AN22" i="35"/>
  <c r="Y154" i="35" a="1"/>
  <c r="AF23" i="35" a="1"/>
  <c r="BD91" i="35" a="1"/>
  <c r="AJ46" i="35" a="1"/>
  <c r="BE23" i="35" a="1"/>
  <c r="R98" i="35" a="1"/>
  <c r="BG33" i="35" a="1"/>
  <c r="BJ28" i="35" a="1"/>
  <c r="BS182" i="35" a="1"/>
  <c r="BN135" i="35" a="1"/>
  <c r="I252" i="35"/>
  <c r="BP199" i="35" a="1"/>
  <c r="S191" i="35" a="1"/>
  <c r="BB168" i="35" a="1"/>
  <c r="AA52" i="35" a="1"/>
  <c r="BD190" i="35" a="1"/>
  <c r="BA181" i="35" a="1"/>
  <c r="F139" i="35"/>
  <c r="Y217" i="35" a="1"/>
  <c r="I198" i="35"/>
  <c r="BJ135" i="35" a="1"/>
  <c r="BA151" i="35" a="1"/>
  <c r="AR158" i="35"/>
  <c r="BI119" i="35" a="1"/>
  <c r="BI77" i="35" a="1"/>
  <c r="BM170" i="35" a="1"/>
  <c r="W214" i="35" a="1"/>
  <c r="AJ61" i="35" a="1"/>
  <c r="BT60" i="35" a="1"/>
  <c r="R60" i="35" a="1"/>
  <c r="AP30" i="35"/>
  <c r="AV20" i="35" a="1"/>
  <c r="W34" i="35" a="1"/>
  <c r="AB9" i="26" a="1"/>
  <c r="AV209" i="35" a="1"/>
  <c r="C216" i="35" a="1"/>
  <c r="J85" i="35"/>
  <c r="AG101" i="35" a="1"/>
  <c r="BU169" i="35" a="1"/>
  <c r="K159" i="35"/>
  <c r="AG164" i="35" a="1"/>
  <c r="G101" i="35"/>
  <c r="AU211" i="35" a="1"/>
  <c r="W149" i="35" a="1"/>
  <c r="BQ85" i="35" a="1"/>
  <c r="G89" i="35"/>
  <c r="BA138" i="35" a="1"/>
  <c r="AK191" i="35" a="1"/>
  <c r="AM165" i="35"/>
  <c r="AY214" i="35" a="1"/>
  <c r="AM81" i="35"/>
  <c r="AC21" i="35" a="1"/>
  <c r="AC90" i="35" a="1"/>
  <c r="P290" i="3"/>
  <c r="BT73" i="35" a="1"/>
  <c r="R70" i="35" a="1"/>
  <c r="AV87" i="35" a="1"/>
  <c r="BH139" i="35" a="1"/>
  <c r="AP178" i="35"/>
  <c r="BS38" i="35" a="1"/>
  <c r="AC124" i="35" a="1"/>
  <c r="BM54" i="35" a="1"/>
  <c r="BL30" i="35" a="1"/>
  <c r="X18" i="3"/>
  <c r="AU27" i="35" a="1"/>
  <c r="X114" i="35" a="1"/>
  <c r="V105" i="35" a="1"/>
  <c r="O18" i="3"/>
  <c r="D140" i="35"/>
  <c r="AY88" i="35" a="1"/>
  <c r="R172" i="35" a="1"/>
  <c r="AH30" i="35" a="1"/>
  <c r="S185" i="35" a="1"/>
  <c r="W270" i="35" a="1"/>
  <c r="Y163" i="35" a="1"/>
  <c r="AS30" i="35"/>
  <c r="Z169" i="35" a="1"/>
  <c r="AF167" i="35" a="1"/>
  <c r="M51" i="35"/>
  <c r="BU44" i="35" a="1"/>
  <c r="AH132" i="35" a="1"/>
  <c r="AX132" i="35" a="1"/>
  <c r="AI135" i="35" a="1"/>
  <c r="BA195" i="35" a="1"/>
  <c r="P69" i="35" a="1"/>
  <c r="Q59" i="35" a="1"/>
  <c r="BM254" i="35" a="1"/>
  <c r="BS217" i="35" a="1"/>
  <c r="F203" i="35"/>
  <c r="BK232" i="35" a="1"/>
  <c r="K141" i="35"/>
  <c r="BM141" i="35" a="1"/>
  <c r="BR17" i="35" a="1"/>
  <c r="AM25" i="35"/>
  <c r="AI89" i="35" a="1"/>
  <c r="AK47" i="35" a="1"/>
  <c r="AP187" i="35"/>
  <c r="AI80" i="35" a="1"/>
  <c r="BF94" i="35" a="1"/>
  <c r="U109" i="35" a="1"/>
  <c r="N100" i="35"/>
  <c r="BU155" i="35" a="1"/>
  <c r="U270" i="35" a="1"/>
  <c r="BF79" i="35" a="1"/>
  <c r="E57" i="35"/>
  <c r="F47" i="35"/>
  <c r="H157" i="35"/>
  <c r="BR103" i="35" a="1"/>
  <c r="BI34" i="35" a="1"/>
  <c r="BC57" i="35" a="1"/>
  <c r="BS111" i="35" a="1"/>
  <c r="E25" i="35"/>
  <c r="BA98" i="35" a="1"/>
  <c r="BQ127" i="35" a="1"/>
  <c r="BP142" i="35" a="1"/>
  <c r="BF142" i="35" a="1"/>
  <c r="AE104" i="35" a="1"/>
  <c r="AO59" i="35"/>
  <c r="AP87" i="35"/>
  <c r="BN74" i="35" a="1"/>
  <c r="AY259" i="35" a="1"/>
  <c r="Q73" i="35" a="1"/>
  <c r="AJ254" i="35" a="1"/>
  <c r="S34" i="3"/>
  <c r="X226" i="3"/>
  <c r="X50" i="3"/>
  <c r="AB274" i="3"/>
  <c r="L185" i="35"/>
  <c r="AI171" i="35" a="1"/>
  <c r="AD188" i="35" a="1"/>
  <c r="BA180" i="35" a="1"/>
  <c r="BM147" i="35" a="1"/>
  <c r="BP158" i="35" a="1"/>
  <c r="BJ119" i="35" a="1"/>
  <c r="AC47" i="35" a="1"/>
  <c r="AS119" i="35"/>
  <c r="V22" i="35" a="1"/>
  <c r="AC17" i="35" a="1"/>
  <c r="BI205" i="35" a="1"/>
  <c r="AA70" i="35" a="1"/>
  <c r="T25" i="35" a="1"/>
  <c r="AB140" i="35" a="1"/>
  <c r="BE94" i="35" a="1"/>
  <c r="AJ200" i="35" a="1"/>
  <c r="I226" i="35"/>
  <c r="AQ62" i="35"/>
  <c r="AG87" i="35" a="1"/>
  <c r="BO18" i="35" a="1"/>
  <c r="AM144" i="35"/>
  <c r="BC164" i="35" a="1"/>
  <c r="X30" i="35" a="1"/>
  <c r="J84" i="35"/>
  <c r="AC71" i="35" a="1"/>
  <c r="AS165" i="35"/>
  <c r="C41" i="35" a="1"/>
  <c r="AY133" i="35" a="1"/>
  <c r="AS210" i="35"/>
  <c r="P42" i="35" a="1"/>
  <c r="AV63" i="35" a="1"/>
  <c r="AF44" i="35" a="1"/>
  <c r="BI75" i="35" a="1"/>
  <c r="M43" i="35"/>
  <c r="C69" i="35" a="1"/>
  <c r="AB52" i="35" a="1"/>
  <c r="AG206" i="35" a="1"/>
  <c r="BC24" i="35" a="1"/>
  <c r="AE109" i="35" a="1"/>
  <c r="BO75" i="35" a="1"/>
  <c r="AR90" i="35"/>
  <c r="AD226" i="3"/>
  <c r="AN20" i="35"/>
  <c r="BS143" i="35" a="1"/>
  <c r="AE169" i="35" a="1"/>
  <c r="BQ203" i="35" a="1"/>
  <c r="F110" i="35"/>
  <c r="T186" i="35" a="1"/>
  <c r="AH129" i="35" a="1"/>
  <c r="AA69" i="35" a="1"/>
  <c r="BG133" i="35" a="1"/>
  <c r="Z66" i="35" a="1"/>
  <c r="T169" i="35" a="1"/>
  <c r="I109" i="35"/>
  <c r="E65" i="35"/>
  <c r="AJ88" i="35" a="1"/>
  <c r="AQ78" i="35"/>
  <c r="AP133" i="35"/>
  <c r="K149" i="35"/>
  <c r="AX60" i="35" a="1"/>
  <c r="BS123" i="35" a="1"/>
  <c r="T217" i="35" a="1"/>
  <c r="I85" i="35"/>
  <c r="D178" i="35"/>
  <c r="AV70" i="35" a="1"/>
  <c r="P94" i="35" a="1"/>
  <c r="BA72" i="35" a="1"/>
  <c r="N233" i="35"/>
  <c r="BB171" i="35" a="1"/>
  <c r="C181" i="35" a="1"/>
  <c r="Z180" i="35" a="1"/>
  <c r="Q264" i="35" a="1"/>
  <c r="BP95" i="35" a="1"/>
  <c r="AX140" i="35" a="1"/>
  <c r="F202" i="35"/>
  <c r="AV116" i="35" a="1"/>
  <c r="BI31" i="35" a="1"/>
  <c r="E35" i="35"/>
  <c r="BC153" i="35" a="1"/>
  <c r="T45" i="35" a="1"/>
  <c r="K56" i="35"/>
  <c r="W47" i="35" a="1"/>
  <c r="D222" i="35"/>
  <c r="D104" i="35"/>
  <c r="C137" i="35" a="1"/>
  <c r="AR212" i="35"/>
  <c r="BQ58" i="35" a="1"/>
  <c r="Z126" i="35" a="1"/>
  <c r="BU202" i="35" a="1"/>
  <c r="L99" i="35"/>
  <c r="I160" i="35"/>
  <c r="U171" i="35" a="1"/>
  <c r="BH159" i="35" a="1"/>
  <c r="P225" i="35" a="1"/>
  <c r="AD174" i="35" a="1"/>
  <c r="N140" i="35"/>
  <c r="BI53" i="35" a="1"/>
  <c r="BC38" i="35" a="1"/>
  <c r="BK127" i="35" a="1"/>
  <c r="G239" i="35"/>
  <c r="AU85" i="35" a="1"/>
  <c r="L201" i="35"/>
  <c r="S64" i="35" a="1"/>
  <c r="Q179" i="35" a="1"/>
  <c r="P59" i="35" a="1"/>
  <c r="AF21" i="35" a="1"/>
  <c r="AP247" i="35"/>
  <c r="AB45" i="35" a="1"/>
  <c r="C64" i="35" a="1"/>
  <c r="AI66" i="35" a="1"/>
  <c r="J110" i="35"/>
  <c r="BO153" i="35" a="1"/>
  <c r="E259" i="35"/>
  <c r="N176" i="35"/>
  <c r="BA208" i="35" a="1"/>
  <c r="H184" i="35"/>
  <c r="BK23" i="35" a="1"/>
  <c r="M208" i="35"/>
  <c r="N38" i="35"/>
  <c r="AZ130" i="35" a="1"/>
  <c r="AE164" i="35" a="1"/>
  <c r="BK22" i="35" a="1"/>
  <c r="BK67" i="35" a="1"/>
  <c r="BL28" i="35" a="1"/>
  <c r="AJ41" i="35" a="1"/>
  <c r="M66" i="35"/>
  <c r="AO42" i="35"/>
  <c r="AM162" i="35"/>
  <c r="I127" i="35"/>
  <c r="N79" i="35"/>
  <c r="Q109" i="35" a="1"/>
  <c r="BM176" i="35" a="1"/>
  <c r="T109" i="35" a="1"/>
  <c r="X28" i="35" a="1"/>
  <c r="AF91" i="35" a="1"/>
  <c r="AD64" i="35" a="1"/>
  <c r="T133" i="35" a="1"/>
  <c r="J43" i="35"/>
  <c r="AC70" i="35" a="1"/>
  <c r="AW89" i="35" a="1"/>
  <c r="M191" i="35"/>
  <c r="BM183" i="35" a="1"/>
  <c r="AC115" i="35" a="1"/>
  <c r="AJ78" i="35" a="1"/>
  <c r="BU39" i="35" a="1"/>
  <c r="V119" i="35" a="1"/>
  <c r="AQ24" i="35"/>
  <c r="BE119" i="35" a="1"/>
  <c r="X180" i="35" a="1"/>
  <c r="P181" i="35" a="1"/>
  <c r="AH44" i="35" a="1"/>
  <c r="AO87" i="35"/>
  <c r="P26" i="35" a="1"/>
  <c r="AR214" i="35"/>
  <c r="AG136" i="35" a="1"/>
  <c r="BC122" i="35" a="1"/>
  <c r="AB241" i="35" a="1"/>
  <c r="AI148" i="35" a="1"/>
  <c r="N203" i="35"/>
  <c r="Q120" i="35" a="1"/>
  <c r="AU172" i="35" a="1"/>
  <c r="BN168" i="35" a="1"/>
  <c r="AW79" i="35" a="1"/>
  <c r="AJ141" i="35" a="1"/>
  <c r="I290" i="3"/>
  <c r="AR59" i="35"/>
  <c r="BU73" i="35" a="1"/>
  <c r="AJ71" i="35" a="1"/>
  <c r="Z65" i="35" a="1"/>
  <c r="BQ110" i="35" a="1"/>
  <c r="BA95" i="35" a="1"/>
  <c r="BK69" i="35" a="1"/>
  <c r="N18" i="3"/>
  <c r="AP272" i="35"/>
  <c r="AC166" i="35" a="1"/>
  <c r="AR210" i="35"/>
  <c r="AK61" i="35" a="1"/>
  <c r="AS192" i="35"/>
  <c r="AY229" i="35" a="1"/>
  <c r="N30" i="35"/>
  <c r="Y57" i="35" a="1"/>
  <c r="BQ139" i="35" a="1"/>
  <c r="BL129" i="35" a="1"/>
  <c r="AU91" i="35" a="1"/>
  <c r="BK95" i="35" a="1"/>
  <c r="BD117" i="35" a="1"/>
  <c r="C21" i="35" a="1"/>
  <c r="BJ169" i="35" a="1"/>
  <c r="Z74" i="35" a="1"/>
  <c r="H79" i="35"/>
  <c r="AD189" i="35" a="1"/>
  <c r="AR89" i="35"/>
  <c r="L74" i="35"/>
  <c r="BH24" i="35" a="1"/>
  <c r="AD41" i="35" a="1"/>
  <c r="BN163" i="35" a="1"/>
  <c r="H104" i="35"/>
  <c r="AD43" i="35" a="1"/>
  <c r="BE51" i="35" a="1"/>
  <c r="AD170" i="35" a="1"/>
  <c r="AS51" i="35"/>
  <c r="AA155" i="35" a="1"/>
  <c r="C111" i="35" a="1"/>
  <c r="V35" i="35" a="1"/>
  <c r="BN87" i="35" a="1"/>
  <c r="L24" i="35"/>
  <c r="BA93" i="35" a="1"/>
  <c r="BE151" i="35" a="1"/>
  <c r="BP170" i="35" a="1"/>
  <c r="E142" i="35"/>
  <c r="F88" i="35"/>
  <c r="AQ119" i="35"/>
  <c r="AR152" i="35"/>
  <c r="AD216" i="35" a="1"/>
  <c r="M33" i="35"/>
  <c r="W83" i="35" a="1"/>
  <c r="AE232" i="35" a="1"/>
  <c r="G106" i="35"/>
  <c r="D110" i="35"/>
  <c r="R34" i="3"/>
  <c r="BM128" i="35" a="1"/>
  <c r="AQ56" i="35"/>
  <c r="J57" i="35"/>
  <c r="BB25" i="35" a="1"/>
  <c r="BD267" i="35" a="1"/>
  <c r="AK152" i="35" a="1"/>
  <c r="M19" i="35"/>
  <c r="T102" i="35" a="1"/>
  <c r="AP27" i="35"/>
  <c r="W27" i="35" a="1"/>
  <c r="BT31" i="35" a="1"/>
  <c r="BE221" i="35" a="1"/>
  <c r="BD113" i="35" a="1"/>
  <c r="AG89" i="35" a="1"/>
  <c r="BB31" i="35" a="1"/>
  <c r="AZ64" i="35" a="1"/>
  <c r="AM129" i="35"/>
  <c r="AJ106" i="35" a="1"/>
  <c r="BU24" i="35" a="1"/>
  <c r="H90" i="35"/>
  <c r="V133" i="35" a="1"/>
  <c r="AS213" i="35"/>
  <c r="BP43" i="35" a="1"/>
  <c r="H81" i="35"/>
  <c r="AY194" i="35" a="1"/>
  <c r="AJ177" i="35" a="1"/>
  <c r="N197" i="35"/>
  <c r="BH217" i="35" a="1"/>
  <c r="Z183" i="35" a="1"/>
  <c r="BC240" i="35" a="1"/>
  <c r="P84" i="35" a="1"/>
  <c r="AE17" i="35" a="1"/>
  <c r="BT103" i="35" a="1"/>
  <c r="AM76" i="35"/>
  <c r="V139" i="35" a="1"/>
  <c r="AV28" i="35" a="1"/>
  <c r="BT110" i="35" a="1"/>
  <c r="M149" i="35"/>
  <c r="AV201" i="35" a="1"/>
  <c r="BS209" i="35" a="1"/>
  <c r="AY22" i="35" a="1"/>
  <c r="R45" i="35" a="1"/>
  <c r="BB110" i="35" a="1"/>
  <c r="BI245" i="35" a="1"/>
  <c r="AU128" i="35" a="1"/>
  <c r="AH96" i="35" a="1"/>
  <c r="V230" i="35" a="1"/>
  <c r="BG34" i="35" a="1"/>
  <c r="BE28" i="35" a="1"/>
  <c r="R241" i="35" a="1"/>
  <c r="T27" i="35" a="1"/>
  <c r="D226" i="35"/>
  <c r="AQ109" i="35"/>
  <c r="BA120" i="35" a="1"/>
  <c r="D112" i="35"/>
  <c r="BI186" i="35" a="1"/>
  <c r="BM65" i="35" a="1"/>
  <c r="AN63" i="35"/>
  <c r="AQ34" i="35"/>
  <c r="BM26" i="35" a="1"/>
  <c r="Y86" i="35" a="1"/>
  <c r="AQ123" i="35"/>
  <c r="K60" i="35"/>
  <c r="BD40" i="35" a="1"/>
  <c r="AI34" i="35" a="1"/>
  <c r="BC39" i="35" a="1"/>
  <c r="AC24" i="35" a="1"/>
  <c r="AS67" i="35"/>
  <c r="X96" i="35" a="1"/>
  <c r="BJ213" i="35" a="1"/>
  <c r="AA95" i="35" a="1"/>
  <c r="AV78" i="35" a="1"/>
  <c r="AI72" i="35" a="1"/>
  <c r="Y90" i="35" a="1"/>
  <c r="J194" i="3"/>
  <c r="BC180" i="35" a="1"/>
  <c r="K88" i="35"/>
  <c r="C104" i="35" a="1"/>
  <c r="V82" i="35" a="1"/>
  <c r="AN121" i="35"/>
  <c r="K164" i="35"/>
  <c r="AU112" i="35" a="1"/>
  <c r="AQ114" i="35"/>
  <c r="BK38" i="35" a="1"/>
  <c r="F112" i="35"/>
  <c r="BJ179" i="35" a="1"/>
  <c r="BC165" i="35" a="1"/>
  <c r="AQ37" i="35"/>
  <c r="AY51" i="35" a="1"/>
  <c r="AG145" i="35" a="1"/>
  <c r="T201" i="35" a="1"/>
  <c r="BT91" i="35" a="1"/>
  <c r="AQ204" i="35"/>
  <c r="BP102" i="35" a="1"/>
  <c r="AE203" i="35" a="1"/>
  <c r="R78" i="35" a="1"/>
  <c r="AN169" i="35"/>
  <c r="BP65" i="35" a="1"/>
  <c r="S215" i="35" a="1"/>
  <c r="J131" i="35"/>
  <c r="D185" i="35"/>
  <c r="BK117" i="35" a="1"/>
  <c r="G184" i="35"/>
  <c r="Z114" i="35" a="1"/>
  <c r="G270" i="35"/>
  <c r="L194" i="35"/>
  <c r="AD46" i="35" a="1"/>
  <c r="BN216" i="35" a="1"/>
  <c r="AS166" i="35"/>
  <c r="BE163" i="35" a="1"/>
  <c r="AZ153" i="35" a="1"/>
  <c r="N165" i="35"/>
  <c r="H171" i="35"/>
  <c r="R17" i="35" a="1"/>
  <c r="AF144" i="35" a="1"/>
  <c r="M211" i="35"/>
  <c r="AP171" i="35"/>
  <c r="BA176" i="35" a="1"/>
  <c r="AG116" i="35" a="1"/>
  <c r="BL170" i="35" a="1"/>
  <c r="AE73" i="35" a="1"/>
  <c r="Z49" i="35" a="1"/>
  <c r="BB41" i="35" a="1"/>
  <c r="BN25" i="35" a="1"/>
  <c r="X225" i="35" a="1"/>
  <c r="L177" i="35"/>
  <c r="BF129" i="35" a="1"/>
  <c r="BF145" i="35" a="1"/>
  <c r="R212" i="35" a="1"/>
  <c r="K38" i="35"/>
  <c r="C153" i="35" a="1"/>
  <c r="AR94" i="35"/>
  <c r="BK168" i="35" a="1"/>
  <c r="S174" i="35" a="1"/>
  <c r="BT38" i="35" a="1"/>
  <c r="F77" i="35"/>
  <c r="AX28" i="35" a="1"/>
  <c r="G274" i="3"/>
  <c r="BJ50" i="35" a="1"/>
  <c r="BL74" i="35" a="1"/>
  <c r="T30" i="35" a="1"/>
  <c r="N71" i="35"/>
  <c r="BL210" i="35" a="1"/>
  <c r="AM99" i="35"/>
  <c r="K226" i="3"/>
  <c r="U178" i="3"/>
  <c r="AQ80" i="35"/>
  <c r="AC93" i="35" a="1"/>
  <c r="AD190" i="35" a="1"/>
  <c r="BO195" i="35" a="1"/>
  <c r="AE146" i="35" a="1"/>
  <c r="Y112" i="35" a="1"/>
  <c r="BQ111" i="35" a="1"/>
  <c r="BA135" i="35" a="1"/>
  <c r="J86" i="35"/>
  <c r="AV100" i="35" a="1"/>
  <c r="AP131" i="35"/>
  <c r="BH173" i="35" a="1"/>
  <c r="L64" i="35"/>
  <c r="I274" i="3"/>
  <c r="W139" i="35" a="1"/>
  <c r="X189" i="35" a="1"/>
  <c r="P196" i="35" a="1"/>
  <c r="AG159" i="35" a="1"/>
  <c r="BL202" i="35" a="1"/>
  <c r="BN76" i="35" a="1"/>
  <c r="BH212" i="35" a="1"/>
  <c r="AF83" i="35" a="1"/>
  <c r="R206" i="35" a="1"/>
  <c r="AD142" i="35" a="1"/>
  <c r="BP29" i="35" a="1"/>
  <c r="AI102" i="35" a="1"/>
  <c r="BT93" i="35" a="1"/>
  <c r="X46" i="35" a="1"/>
  <c r="AH69" i="35" a="1"/>
  <c r="BS78" i="35" a="1"/>
  <c r="BJ64" i="35" a="1"/>
  <c r="AM127" i="35"/>
  <c r="BQ25" i="35" a="1"/>
  <c r="BN191" i="35" a="1"/>
  <c r="AM103" i="35"/>
  <c r="X97" i="35" a="1"/>
  <c r="BC66" i="35" a="1"/>
  <c r="N41" i="35"/>
  <c r="BO99" i="35" a="1"/>
  <c r="AF81" i="35" a="1"/>
  <c r="R109" i="35" a="1"/>
  <c r="BN92" i="35" a="1"/>
  <c r="AQ73" i="35"/>
  <c r="BU165" i="35" a="1"/>
  <c r="Y246" i="35" a="1"/>
  <c r="H36" i="35"/>
  <c r="BQ60" i="35" a="1"/>
  <c r="AV38" i="35" a="1"/>
  <c r="AF119" i="35" a="1"/>
  <c r="AF168" i="35" a="1"/>
  <c r="AV215" i="35" a="1"/>
  <c r="AP56" i="35"/>
  <c r="BH181" i="35" a="1"/>
  <c r="AW26" i="35" a="1"/>
  <c r="R100" i="35" a="1"/>
  <c r="AF75" i="35" a="1"/>
  <c r="BR130" i="35" a="1"/>
  <c r="BR131" i="35" a="1"/>
  <c r="AW29" i="35" a="1"/>
  <c r="BP220" i="35" a="1"/>
  <c r="BK207" i="35" a="1"/>
  <c r="BK51" i="35" a="1"/>
  <c r="AQ151" i="35"/>
  <c r="AS103" i="35"/>
  <c r="H69" i="35"/>
  <c r="K110" i="35"/>
  <c r="BB144" i="35" a="1"/>
  <c r="Z166" i="35" a="1"/>
  <c r="BK94" i="35" a="1"/>
  <c r="R156" i="35" a="1"/>
  <c r="BQ57" i="35" a="1"/>
  <c r="F229" i="35"/>
  <c r="BC40" i="35" a="1"/>
  <c r="I221" i="35"/>
  <c r="BR189" i="35" a="1"/>
  <c r="BU100" i="35" a="1"/>
  <c r="AC38" i="35" a="1"/>
  <c r="R119" i="35" a="1"/>
  <c r="AV264" i="35" a="1"/>
  <c r="AQ139" i="35"/>
  <c r="AE28" i="35" a="1"/>
  <c r="AQ221" i="35"/>
  <c r="AB223" i="35" a="1"/>
  <c r="AQ53" i="35"/>
  <c r="BF39" i="35" a="1"/>
  <c r="BS205" i="35" a="1"/>
  <c r="S161" i="35" a="1"/>
  <c r="BL181" i="35" a="1"/>
  <c r="AF184" i="35" a="1"/>
  <c r="C124" i="35" a="1"/>
  <c r="BJ162" i="35" a="1"/>
  <c r="V45" i="35" a="1"/>
  <c r="AM228" i="35"/>
  <c r="AF194" i="35" a="1"/>
  <c r="BH30" i="35" a="1"/>
  <c r="AI147" i="35" a="1"/>
  <c r="AS49" i="35"/>
  <c r="AX65" i="35" a="1"/>
  <c r="Z144" i="35" a="1"/>
  <c r="AB104" i="35" a="1"/>
  <c r="BH255" i="35" a="1"/>
  <c r="AJ26" i="35" a="1"/>
  <c r="P87" i="35" a="1"/>
  <c r="BB35" i="35" a="1"/>
  <c r="BT84" i="35" a="1"/>
  <c r="AH71" i="35" a="1"/>
  <c r="M48" i="35"/>
  <c r="BF41" i="35" a="1"/>
  <c r="AF103" i="35" a="1"/>
  <c r="AP103" i="35"/>
  <c r="AE229" i="35" a="1"/>
  <c r="BL144" i="35" a="1"/>
  <c r="AY58" i="35" a="1"/>
  <c r="D19" i="35"/>
  <c r="S94" i="35" a="1"/>
  <c r="D143" i="35"/>
  <c r="AS185" i="35"/>
  <c r="V63" i="35" a="1"/>
  <c r="AU131" i="35" a="1"/>
  <c r="BL35" i="35" a="1"/>
  <c r="AF164" i="35" a="1"/>
  <c r="BN173" i="35" a="1"/>
  <c r="AS91" i="35"/>
  <c r="BN103" i="35" a="1"/>
  <c r="M248" i="35"/>
  <c r="BE206" i="35" a="1"/>
  <c r="AF268" i="35" a="1"/>
  <c r="N258" i="3"/>
  <c r="BJ112" i="35" a="1"/>
  <c r="AI114" i="3"/>
  <c r="M34" i="3"/>
  <c r="AF77" i="35" a="1"/>
  <c r="G21" i="35"/>
  <c r="L208" i="35"/>
  <c r="BL154" i="35" a="1"/>
  <c r="F83" i="35"/>
  <c r="AA164" i="35" a="1"/>
  <c r="AK98" i="35" a="1"/>
  <c r="E120" i="35"/>
  <c r="BB125" i="35" a="1"/>
  <c r="AD87" i="35" a="1"/>
  <c r="L94" i="35"/>
  <c r="J206" i="35"/>
  <c r="BA43" i="35" a="1"/>
  <c r="C260" i="35" a="1"/>
  <c r="V120" i="35" a="1"/>
  <c r="R111" i="35" a="1"/>
  <c r="BP20" i="35" a="1"/>
  <c r="AY135" i="35" a="1"/>
  <c r="AJ195" i="35" a="1"/>
  <c r="D116" i="35"/>
  <c r="BK183" i="35" a="1"/>
  <c r="AY243" i="35" a="1"/>
  <c r="AS130" i="35"/>
  <c r="AB109" i="35" a="1"/>
  <c r="AZ120" i="35" a="1"/>
  <c r="AZ195" i="35" a="1"/>
  <c r="R116" i="35" a="1"/>
  <c r="BE118" i="35" a="1"/>
  <c r="C93" i="35" a="1"/>
  <c r="BN31" i="35" a="1"/>
  <c r="AX123" i="35" a="1"/>
  <c r="BE21" i="35" a="1"/>
  <c r="AH56" i="35" a="1"/>
  <c r="AZ184" i="35" a="1"/>
  <c r="AK129" i="35" a="1"/>
  <c r="BB70" i="35" a="1"/>
  <c r="V170" i="35" a="1"/>
  <c r="BA61" i="35" a="1"/>
  <c r="BH149" i="35" a="1"/>
  <c r="AA136" i="35" a="1"/>
  <c r="AC177" i="35" a="1"/>
  <c r="BB85" i="35" a="1"/>
  <c r="P86" i="35" a="1"/>
  <c r="BG78" i="35" a="1"/>
  <c r="AH66" i="35" a="1"/>
  <c r="AY157" i="35" a="1"/>
  <c r="AS157" i="35"/>
  <c r="AS76" i="35"/>
  <c r="V206" i="35" a="1"/>
  <c r="AF50" i="3"/>
  <c r="BF54" i="35" a="1"/>
  <c r="BD47" i="35" a="1"/>
  <c r="AE97" i="35" a="1"/>
  <c r="BE29" i="35" a="1"/>
  <c r="E124" i="35"/>
  <c r="AU68" i="35" a="1"/>
  <c r="V19" i="35" a="1"/>
  <c r="F32" i="35"/>
  <c r="BM28" i="35" a="1"/>
  <c r="BB107" i="35" a="1"/>
  <c r="G43" i="35"/>
  <c r="BO106" i="35" a="1"/>
  <c r="D55" i="35"/>
  <c r="BN105" i="35" a="1"/>
  <c r="U53" i="35" a="1"/>
  <c r="AW50" i="35" a="1"/>
  <c r="AB158" i="35" a="1"/>
  <c r="AU63" i="35" a="1"/>
  <c r="AU171" i="35" a="1"/>
  <c r="BF137" i="35" a="1"/>
  <c r="AF52" i="35" a="1"/>
  <c r="AJ124" i="35" a="1"/>
  <c r="BU69" i="35" a="1"/>
  <c r="AF27" i="35" a="1"/>
  <c r="BH61" i="35" a="1"/>
  <c r="BJ208" i="35" a="1"/>
  <c r="V189" i="35" a="1"/>
  <c r="Q158" i="35" a="1"/>
  <c r="AM24" i="35"/>
  <c r="BD102" i="35" a="1"/>
  <c r="Z131" i="35" a="1"/>
  <c r="BK28" i="35" a="1"/>
  <c r="AI170" i="35" a="1"/>
  <c r="AA185" i="35" a="1"/>
  <c r="D114" i="35"/>
  <c r="AP31" i="35"/>
  <c r="R40" i="35" a="1"/>
  <c r="R115" i="35" a="1"/>
  <c r="Y35" i="35" a="1"/>
  <c r="M99" i="35"/>
  <c r="BQ157" i="35" a="1"/>
  <c r="N202" i="35"/>
  <c r="K92" i="35"/>
  <c r="K146" i="3"/>
  <c r="BT27" i="35" a="1"/>
  <c r="BQ112" i="35" a="1"/>
  <c r="N161" i="35"/>
  <c r="AV60" i="35" a="1"/>
  <c r="AB91" i="35" a="1"/>
  <c r="AG114" i="35" a="1"/>
  <c r="BG63" i="35" a="1"/>
  <c r="R162" i="3"/>
  <c r="T164" i="35" a="1"/>
  <c r="BF144" i="35" a="1"/>
  <c r="T210" i="35" a="1"/>
  <c r="BL112" i="35" a="1"/>
  <c r="BS176" i="35" a="1"/>
  <c r="Z215" i="35" a="1"/>
  <c r="M121" i="35"/>
  <c r="P112" i="35" a="1"/>
  <c r="BR85" i="35" a="1"/>
  <c r="BE69" i="35" a="1"/>
  <c r="C73" i="35" a="1"/>
  <c r="AE150" i="35" a="1"/>
  <c r="BD71" i="35" a="1"/>
  <c r="R22" i="35" a="1"/>
  <c r="BR67" i="35" a="1"/>
  <c r="AA158" i="35" a="1"/>
  <c r="G108" i="35"/>
  <c r="BC45" i="35" a="1"/>
  <c r="BC43" i="35" a="1"/>
  <c r="N48" i="35"/>
  <c r="BJ145" i="35" a="1"/>
  <c r="AN34" i="35"/>
  <c r="BK179" i="35" a="1"/>
  <c r="AC142" i="35" a="1"/>
  <c r="AW95" i="35" a="1"/>
  <c r="AZ164" i="35" a="1"/>
  <c r="AC157" i="35" a="1"/>
  <c r="BK148" i="35" a="1"/>
  <c r="BI111" i="35" a="1"/>
  <c r="F192" i="35"/>
  <c r="W122" i="35" a="1"/>
  <c r="AQ243" i="35"/>
  <c r="C132" i="35" a="1"/>
  <c r="BS84" i="35" a="1"/>
  <c r="L160" i="35"/>
  <c r="Z105" i="35" a="1"/>
  <c r="BL227" i="35" a="1"/>
  <c r="BB18" i="35" a="1"/>
  <c r="BA168" i="35" a="1"/>
  <c r="BG35" i="35" a="1"/>
  <c r="BL169" i="35" a="1"/>
  <c r="AY97" i="35" a="1"/>
  <c r="BR43" i="35" a="1"/>
  <c r="H241" i="35"/>
  <c r="AD48" i="35" a="1"/>
  <c r="AB162" i="3"/>
  <c r="AG146" i="3"/>
  <c r="AD290" i="3"/>
  <c r="AO64" i="35"/>
  <c r="AP162" i="35"/>
  <c r="BA50" i="35" a="1"/>
  <c r="Y169" i="35" a="1"/>
  <c r="BP218" i="35" a="1"/>
  <c r="BF112" i="35" a="1"/>
  <c r="S23" i="35" a="1"/>
  <c r="U50" i="35" a="1"/>
  <c r="AS176" i="35"/>
  <c r="BM57" i="35" a="1"/>
  <c r="D107" i="35"/>
  <c r="AF212" i="35" a="1"/>
  <c r="BB141" i="35" a="1"/>
  <c r="V111" i="35" a="1"/>
  <c r="AO20" i="35"/>
  <c r="AX19" i="35" a="1"/>
  <c r="AX104" i="35" a="1"/>
  <c r="J52" i="35"/>
  <c r="AY96" i="35" a="1"/>
  <c r="BI147" i="35" a="1"/>
  <c r="R37" i="35" a="1"/>
  <c r="AY43" i="35" a="1"/>
  <c r="AZ32" i="35" a="1"/>
  <c r="BH131" i="35" a="1"/>
  <c r="T103" i="35" a="1"/>
  <c r="AW182" i="35" a="1"/>
  <c r="AF148" i="35" a="1"/>
  <c r="AW80" i="35" a="1"/>
  <c r="BB123" i="35" a="1"/>
  <c r="BQ55" i="35" a="1"/>
  <c r="AW27" i="35" a="1"/>
  <c r="I208" i="35"/>
  <c r="BG75" i="35" a="1"/>
  <c r="AJ186" i="35" a="1"/>
  <c r="BO225" i="35" a="1"/>
  <c r="C60" i="35" a="1"/>
  <c r="AB85" i="35" a="1"/>
  <c r="BK154" i="35" a="1"/>
  <c r="I81" i="35"/>
  <c r="BP130" i="35" a="1"/>
  <c r="D71" i="35"/>
  <c r="BC26" i="35" a="1"/>
  <c r="S29" i="35" a="1"/>
  <c r="AQ81" i="35"/>
  <c r="N56" i="35"/>
  <c r="H87" i="35"/>
  <c r="D122" i="35"/>
  <c r="Q50" i="35" a="1"/>
  <c r="AI83" i="35" a="1"/>
  <c r="AR85" i="35"/>
  <c r="AX87" i="35" a="1"/>
  <c r="E49" i="35"/>
  <c r="F126" i="35"/>
  <c r="H20" i="40" a="1"/>
  <c r="AI232" i="35" a="1"/>
  <c r="M145" i="35"/>
  <c r="U143" i="35" a="1"/>
  <c r="AX25" i="35" a="1"/>
  <c r="W35" i="35" a="1"/>
  <c r="U43" i="35" a="1"/>
  <c r="BL231" i="35" a="1"/>
  <c r="AW130" i="35" a="1"/>
  <c r="M34" i="35"/>
  <c r="AP53" i="35"/>
  <c r="V180" i="35" a="1"/>
  <c r="AX75" i="35" a="1"/>
  <c r="AS87" i="35"/>
  <c r="W37" i="35" a="1"/>
  <c r="L173" i="35"/>
  <c r="BL242" i="35" a="1"/>
  <c r="U76" i="35" a="1"/>
  <c r="AC172" i="35" a="1"/>
  <c r="BU104" i="35" a="1"/>
  <c r="AE55" i="35" a="1"/>
  <c r="W111" i="35" a="1"/>
  <c r="J90" i="35"/>
  <c r="BA164" i="35" a="1"/>
  <c r="L52" i="35"/>
  <c r="Z87" i="35" a="1"/>
  <c r="AY132" i="35" a="1"/>
  <c r="X86" i="35" a="1"/>
  <c r="W43" i="35" a="1"/>
  <c r="H82" i="35"/>
  <c r="AY115" i="35" a="1"/>
  <c r="U186" i="35" a="1"/>
  <c r="AA112" i="35" a="1"/>
  <c r="AH157" i="35" a="1"/>
  <c r="D61" i="35"/>
  <c r="AQ17" i="35"/>
  <c r="T31" i="35" a="1"/>
  <c r="AI125" i="35" a="1"/>
  <c r="AC106" i="35" a="1"/>
  <c r="AY161" i="35" a="1"/>
  <c r="Z116" i="35" a="1"/>
  <c r="AV95" i="35" a="1"/>
  <c r="AH79" i="35" a="1"/>
  <c r="AN155" i="35"/>
  <c r="W74" i="35" a="1"/>
  <c r="J195" i="35"/>
  <c r="X134" i="35" a="1"/>
  <c r="Y177" i="35" a="1"/>
  <c r="BP159" i="35" a="1"/>
  <c r="M167" i="35"/>
  <c r="AW177" i="35" a="1"/>
  <c r="AI141" i="35" a="1"/>
  <c r="K195" i="35"/>
  <c r="AD199" i="35" a="1"/>
  <c r="AS233" i="35"/>
  <c r="BS167" i="35" a="1"/>
  <c r="AZ84" i="35" a="1"/>
  <c r="V135" i="35" a="1"/>
  <c r="BB45" i="35" a="1"/>
  <c r="M55" i="35"/>
  <c r="AP124" i="35"/>
  <c r="AF94" i="35" a="1"/>
  <c r="AJ237" i="35" a="1"/>
  <c r="AO49" i="35"/>
  <c r="BD149" i="35" a="1"/>
  <c r="AU43" i="35" a="1"/>
  <c r="AI109" i="35" a="1"/>
  <c r="R59" i="35" a="1"/>
  <c r="BL69" i="35" a="1"/>
  <c r="E73" i="35"/>
  <c r="T176" i="35" a="1"/>
  <c r="BL123" i="35" a="1"/>
  <c r="BL218" i="35" a="1"/>
  <c r="AF18" i="35" a="1"/>
  <c r="AE64" i="35" a="1"/>
  <c r="BU50" i="35" a="1"/>
  <c r="W150" i="35" a="1"/>
  <c r="AS104" i="35"/>
  <c r="BH123" i="35" a="1"/>
  <c r="AU256" i="35" a="1"/>
  <c r="W84" i="35" a="1"/>
  <c r="BL156" i="35" a="1"/>
  <c r="S290" i="3"/>
  <c r="AE60" i="35" a="1"/>
  <c r="Q242" i="3"/>
  <c r="Z48" i="35" a="1"/>
  <c r="BL234" i="35" a="1"/>
  <c r="AU44" i="35" a="1"/>
  <c r="BM182" i="35" a="1"/>
  <c r="BF117" i="35" a="1"/>
  <c r="Y210" i="3"/>
  <c r="K32" i="35"/>
  <c r="AX121" i="35" a="1"/>
  <c r="AE155" i="35" a="1"/>
  <c r="AR185" i="35"/>
  <c r="E46" i="35"/>
  <c r="AG81" i="35" a="1"/>
  <c r="BI151" i="35" a="1"/>
  <c r="BS148" i="35" a="1"/>
  <c r="W59" i="35" a="1"/>
  <c r="AX35" i="35" a="1"/>
  <c r="Q20" i="35" a="1"/>
  <c r="C180" i="35" a="1"/>
  <c r="AM30" i="35"/>
  <c r="BF138" i="35" a="1"/>
  <c r="AX199" i="35" a="1"/>
  <c r="M157" i="35"/>
  <c r="BP207" i="35" a="1"/>
  <c r="AR163" i="35"/>
  <c r="BP227" i="35" a="1"/>
  <c r="AN136" i="35"/>
  <c r="K171" i="35"/>
  <c r="Y151" i="35" a="1"/>
  <c r="J98" i="35"/>
  <c r="BK227" i="35" a="1"/>
  <c r="BL78" i="35" a="1"/>
  <c r="AH112" i="35" a="1"/>
  <c r="W40" i="35" a="1"/>
  <c r="U227" i="35" a="1"/>
  <c r="AP217" i="35"/>
  <c r="T247" i="35" a="1"/>
  <c r="BP66" i="35" a="1"/>
  <c r="BR198" i="35" a="1"/>
  <c r="G133" i="35"/>
  <c r="V167" i="35" a="1"/>
  <c r="BR215" i="35" a="1"/>
  <c r="AJ115" i="35" a="1"/>
  <c r="H151" i="35"/>
  <c r="X54" i="35" a="1"/>
  <c r="K150" i="35"/>
  <c r="AV91" i="35" a="1"/>
  <c r="BO61" i="35" a="1"/>
  <c r="AS34" i="35"/>
  <c r="BK109" i="35" a="1"/>
  <c r="BL40" i="35" a="1"/>
  <c r="T146" i="35" a="1"/>
  <c r="S76" i="35" a="1"/>
  <c r="BM132" i="35" a="1"/>
  <c r="H54" i="35"/>
  <c r="AW45" i="35" a="1"/>
  <c r="BA104" i="35" a="1"/>
  <c r="L146" i="35"/>
  <c r="BL180" i="35" a="1"/>
  <c r="AW74" i="35" a="1"/>
  <c r="K128" i="35"/>
  <c r="I57" i="35"/>
  <c r="AN65" i="35"/>
  <c r="J34" i="35"/>
  <c r="BQ83" i="35" a="1"/>
  <c r="R229" i="35" a="1"/>
  <c r="BP180" i="35" a="1"/>
  <c r="AF165" i="35" a="1"/>
  <c r="BM31" i="35" a="1"/>
  <c r="BC110" i="35" a="1"/>
  <c r="AY48" i="35" a="1"/>
  <c r="Q85" i="35" a="1"/>
  <c r="BS191" i="35" a="1"/>
  <c r="F91" i="35"/>
  <c r="AJ74" i="35" a="1"/>
  <c r="BR26" i="35" a="1"/>
  <c r="BO64" i="35" a="1"/>
  <c r="AQ51" i="35"/>
  <c r="AA58" i="35" a="1"/>
  <c r="AX88" i="35" a="1"/>
  <c r="AK122" i="35" a="1"/>
  <c r="AZ148" i="35" a="1"/>
  <c r="AR155" i="35"/>
  <c r="BC131" i="35" a="1"/>
  <c r="F59" i="35"/>
  <c r="X132" i="35" a="1"/>
  <c r="AC159" i="35" a="1"/>
  <c r="BT231" i="35" a="1"/>
  <c r="AQ74" i="35"/>
  <c r="H178" i="35"/>
  <c r="BP34" i="35" a="1"/>
  <c r="BO85" i="35" a="1"/>
  <c r="Z132" i="35" a="1"/>
  <c r="F101" i="35"/>
  <c r="AX117" i="35" a="1"/>
  <c r="M88" i="35"/>
  <c r="P203" i="35" a="1"/>
  <c r="AR154" i="35"/>
  <c r="N150" i="35"/>
  <c r="BJ55" i="35" a="1"/>
  <c r="AJ231" i="35" a="1"/>
  <c r="I58" i="35"/>
  <c r="AU103" i="35" a="1"/>
  <c r="Z79" i="35" a="1"/>
  <c r="BB65" i="35" a="1"/>
  <c r="BG97" i="35" a="1"/>
  <c r="R38" i="35" a="1"/>
  <c r="AI35" i="35" a="1"/>
  <c r="BH42" i="35" a="1"/>
  <c r="AX153" i="35" a="1"/>
  <c r="AQ122" i="35"/>
  <c r="I145" i="35"/>
  <c r="AM56" i="35"/>
  <c r="AG35" i="35" a="1"/>
  <c r="Y152" i="35" a="1"/>
  <c r="Z113" i="35" a="1"/>
  <c r="Z90" i="35" a="1"/>
  <c r="F92" i="35"/>
  <c r="X152" i="35" a="1"/>
  <c r="AU31" i="35" a="1"/>
  <c r="AH146" i="35" a="1"/>
  <c r="AQ128" i="35"/>
  <c r="BG103" i="35" a="1"/>
  <c r="E166" i="35"/>
  <c r="BU114" i="35" a="1"/>
  <c r="AG28" i="35" a="1"/>
  <c r="AH143" i="35" a="1"/>
  <c r="BS32" i="35" a="1"/>
  <c r="BQ80" i="35" a="1"/>
  <c r="BL133" i="35" a="1"/>
  <c r="AP48" i="35"/>
  <c r="AA146" i="35" a="1"/>
  <c r="AP159" i="35"/>
  <c r="AU221" i="35" a="1"/>
  <c r="C144" i="35" a="1"/>
  <c r="BM87" i="35" a="1"/>
  <c r="K24" i="35"/>
  <c r="M76" i="35"/>
  <c r="AE178" i="3"/>
  <c r="AF36" i="35" a="1"/>
  <c r="G153" i="35"/>
  <c r="G210" i="35"/>
  <c r="BG146" i="35" a="1"/>
  <c r="H37" i="35"/>
  <c r="BD68" i="35" a="1"/>
  <c r="J129" i="35"/>
  <c r="AZ111" i="35" a="1"/>
  <c r="AG120" i="35" a="1"/>
  <c r="AO23" i="35"/>
  <c r="BI210" i="35" a="1"/>
  <c r="K137" i="35"/>
  <c r="AE107" i="35" a="1"/>
  <c r="L24" i="40" a="1"/>
  <c r="BG255" i="35" a="1"/>
  <c r="AK112" i="35" a="1"/>
  <c r="Q123" i="35" a="1"/>
  <c r="W24" i="35" a="1"/>
  <c r="AW120" i="35" a="1"/>
  <c r="AY110" i="35" a="1"/>
  <c r="BU244" i="35" a="1"/>
  <c r="U193" i="35" a="1"/>
  <c r="T63" i="35" a="1"/>
  <c r="BB38" i="35" a="1"/>
  <c r="Z115" i="35" a="1"/>
  <c r="V20" i="35" a="1"/>
  <c r="AK40" i="35" a="1"/>
  <c r="M205" i="35"/>
  <c r="AM150" i="35"/>
  <c r="BS178" i="35" a="1"/>
  <c r="AU265" i="35" a="1"/>
  <c r="AQ265" i="35"/>
  <c r="AZ47" i="35" a="1"/>
  <c r="AP151" i="35"/>
  <c r="AR27" i="35"/>
  <c r="BL192" i="35" a="1"/>
  <c r="AR98" i="35"/>
  <c r="AZ68" i="35" a="1"/>
  <c r="X74" i="35" a="1"/>
  <c r="AM31" i="35"/>
  <c r="AF175" i="35" a="1"/>
  <c r="AF51" i="35" a="1"/>
  <c r="AP153" i="35"/>
  <c r="AZ96" i="35" a="1"/>
  <c r="AW46" i="35" a="1"/>
  <c r="BQ148" i="35" a="1"/>
  <c r="AZ30" i="35" a="1"/>
  <c r="AJ23" i="35" a="1"/>
  <c r="BD201" i="35" a="1"/>
  <c r="BI140" i="35" a="1"/>
  <c r="AX56" i="35" a="1"/>
  <c r="AW127" i="35" a="1"/>
  <c r="Y89" i="35" a="1"/>
  <c r="BA220" i="35" a="1"/>
  <c r="AQ166" i="35"/>
  <c r="Z155" i="35" a="1"/>
  <c r="G180" i="35"/>
  <c r="M97" i="35"/>
  <c r="BS52" i="35" a="1"/>
  <c r="U158" i="35" a="1"/>
  <c r="I211" i="35"/>
  <c r="BC171" i="35" a="1"/>
  <c r="AA48" i="35" a="1"/>
  <c r="K177" i="35"/>
  <c r="AU95" i="35" a="1"/>
  <c r="P246" i="35" a="1"/>
  <c r="AA171" i="35" a="1"/>
  <c r="AP160" i="35"/>
  <c r="J62" i="35"/>
  <c r="AU69" i="35" a="1"/>
  <c r="AK111" i="35" a="1"/>
  <c r="AU146" i="35" a="1"/>
  <c r="BO49" i="35" a="1"/>
  <c r="S75" i="35" a="1"/>
  <c r="AH33" i="35" a="1"/>
  <c r="AJ213" i="35" a="1"/>
  <c r="BR168" i="35" a="1"/>
  <c r="AQ118" i="35"/>
  <c r="Q50" i="3"/>
  <c r="AJ72" i="35" a="1"/>
  <c r="AR75" i="35"/>
  <c r="F70" i="35"/>
  <c r="AR25" i="35"/>
  <c r="BM103" i="35" a="1"/>
  <c r="BH72" i="35" a="1"/>
  <c r="F41" i="35"/>
  <c r="AX115" i="35" a="1"/>
  <c r="AE258" i="3"/>
  <c r="AA242" i="3"/>
  <c r="BH65" i="35" a="1"/>
  <c r="AV23" i="35" a="1"/>
  <c r="U18" i="3"/>
  <c r="BG111" i="35" a="1"/>
  <c r="AU108" i="35" a="1"/>
  <c r="AV90" i="35" a="1"/>
  <c r="W34" i="3"/>
  <c r="AZ50" i="35" a="1"/>
  <c r="BK172" i="35" a="1"/>
  <c r="AN148" i="35"/>
  <c r="M235" i="35"/>
  <c r="BM177" i="35" a="1"/>
  <c r="BO19" i="35" a="1"/>
  <c r="AF192" i="35" a="1"/>
  <c r="AB155" i="35" a="1"/>
  <c r="BD202" i="35" a="1"/>
  <c r="AF86" i="35" a="1"/>
  <c r="AX68" i="35" a="1"/>
  <c r="H185" i="35"/>
  <c r="BD94" i="35" a="1"/>
  <c r="AN102" i="35"/>
  <c r="BK63" i="35" a="1"/>
  <c r="Q132" i="35" a="1"/>
  <c r="AA167" i="35" a="1"/>
  <c r="K29" i="35"/>
  <c r="AR74" i="35"/>
  <c r="E144" i="35"/>
  <c r="BN99" i="35" a="1"/>
  <c r="Z260" i="35" a="1"/>
  <c r="D156" i="35"/>
  <c r="S79" i="35" a="1"/>
  <c r="AY144" i="35" a="1"/>
  <c r="BF58" i="35" a="1"/>
  <c r="AV177" i="35" a="1"/>
  <c r="AM115" i="35"/>
  <c r="AO104" i="35"/>
  <c r="P80" i="35" a="1"/>
  <c r="BO82" i="35" a="1"/>
  <c r="C57" i="35" a="1"/>
  <c r="BL38" i="35" a="1"/>
  <c r="D100" i="35"/>
  <c r="Y198" i="35" a="1"/>
  <c r="BK118" i="35" a="1"/>
  <c r="S130" i="35" a="1"/>
  <c r="AX46" i="35" a="1"/>
  <c r="S52" i="35" a="1"/>
  <c r="O9" i="26" a="1"/>
  <c r="AA219" i="35" a="1"/>
  <c r="AW148" i="35" a="1"/>
  <c r="BQ20" i="35" a="1"/>
  <c r="AI98" i="3"/>
  <c r="S135" i="35" a="1"/>
  <c r="BG163" i="35" a="1"/>
  <c r="BU130" i="35" a="1"/>
  <c r="BJ149" i="35" a="1"/>
  <c r="BG88" i="35" a="1"/>
  <c r="U101" i="35" a="1"/>
  <c r="BU51" i="35" a="1"/>
  <c r="BE111" i="35" a="1"/>
  <c r="BA196" i="35" a="1"/>
  <c r="AU19" i="35" a="1"/>
  <c r="F194" i="35"/>
  <c r="BE26" i="35" a="1"/>
  <c r="BL32" i="35" a="1"/>
  <c r="BQ64" i="35" a="1"/>
  <c r="BD129" i="35" a="1"/>
  <c r="BF56" i="35" a="1"/>
  <c r="BD27" i="35" a="1"/>
  <c r="K78" i="35"/>
  <c r="BQ160" i="35" a="1"/>
  <c r="L127" i="35"/>
  <c r="BN159" i="35" a="1"/>
  <c r="AS18" i="35"/>
  <c r="AC45" i="35" a="1"/>
  <c r="BO27" i="35" a="1"/>
  <c r="AH63" i="35" a="1"/>
  <c r="S157" i="35" a="1"/>
  <c r="AI258" i="3"/>
  <c r="U56" i="35" a="1"/>
  <c r="O114" i="3"/>
  <c r="W290" i="3"/>
  <c r="AV37" i="35" a="1"/>
  <c r="R18" i="35" a="1"/>
  <c r="BR120" i="35" a="1"/>
  <c r="R21" i="35" a="1"/>
  <c r="N80" i="35"/>
  <c r="V201" i="35" a="1"/>
  <c r="H146" i="3"/>
  <c r="AY114" i="35" a="1"/>
  <c r="AQ65" i="35"/>
  <c r="P28" i="35" a="1"/>
  <c r="AQ218" i="35"/>
  <c r="M73" i="35"/>
  <c r="L146" i="3"/>
  <c r="Q91" i="35" a="1"/>
  <c r="T114" i="3"/>
  <c r="AH59" i="35" a="1"/>
  <c r="E114" i="35"/>
  <c r="AG139" i="35" a="1"/>
  <c r="Y77" i="35" a="1"/>
  <c r="F49" i="35"/>
  <c r="T49" i="35" a="1"/>
  <c r="AF90" i="35" a="1"/>
  <c r="D77" i="35"/>
  <c r="BE167" i="35" a="1"/>
  <c r="AG181" i="35" a="1"/>
  <c r="BK132" i="35" a="1"/>
  <c r="L199" i="35"/>
  <c r="I82" i="35"/>
  <c r="G127" i="35"/>
  <c r="BQ263" i="35" a="1"/>
  <c r="BS92" i="35" a="1"/>
  <c r="F46" i="35"/>
  <c r="BK147" i="35" a="1"/>
  <c r="F45" i="35"/>
  <c r="Y71" i="35" a="1"/>
  <c r="U114" i="3"/>
  <c r="BE134" i="35" a="1"/>
  <c r="Y274" i="3"/>
  <c r="BO86" i="35" a="1"/>
  <c r="I46" i="35"/>
  <c r="BN150" i="35" a="1"/>
  <c r="BD109" i="35" a="1"/>
  <c r="BG55" i="35" a="1"/>
  <c r="E81" i="35"/>
  <c r="G242" i="3"/>
  <c r="AW143" i="35" a="1"/>
  <c r="BB115" i="35" a="1"/>
  <c r="M156" i="35"/>
  <c r="AN100" i="35"/>
  <c r="AI30" i="35" a="1"/>
  <c r="J175" i="35"/>
  <c r="T34" i="35" a="1"/>
  <c r="AC140" i="35" a="1"/>
  <c r="Q168" i="35" a="1"/>
  <c r="Z134" i="35" a="1"/>
  <c r="AP95" i="35"/>
  <c r="E85" i="35"/>
  <c r="S26" i="35" a="1"/>
  <c r="U70" i="35" a="1"/>
  <c r="AY120" i="35" a="1"/>
  <c r="AJ199" i="35" a="1"/>
  <c r="AV47" i="35" a="1"/>
  <c r="F58" i="35"/>
  <c r="F19" i="35"/>
  <c r="J47" i="35"/>
  <c r="H27" i="35"/>
  <c r="S139" i="35" a="1"/>
  <c r="J67" i="35"/>
  <c r="BD96" i="35" a="1"/>
  <c r="AQ50" i="35"/>
  <c r="G146" i="3"/>
  <c r="N19" i="35"/>
  <c r="BH28" i="35" a="1"/>
  <c r="AU71" i="35" a="1"/>
  <c r="AB147" i="35" a="1"/>
  <c r="Y87" i="35" a="1"/>
  <c r="AV198" i="35" a="1"/>
  <c r="AE102" i="35" a="1"/>
  <c r="BK194" i="35" a="1"/>
  <c r="BQ168" i="35" a="1"/>
  <c r="BL130" i="35" a="1"/>
  <c r="U274" i="3"/>
  <c r="AI37" i="35" a="1"/>
  <c r="BS128" i="35" a="1"/>
  <c r="BH146" i="35" a="1"/>
  <c r="G29" i="35"/>
  <c r="BU192" i="35" a="1"/>
  <c r="AN109" i="35"/>
  <c r="AI38" i="35" a="1"/>
  <c r="BQ52" i="35" a="1"/>
  <c r="BG121" i="35" a="1"/>
  <c r="P36" i="35" a="1"/>
  <c r="AV33" i="35" a="1"/>
  <c r="V17" i="35" a="1"/>
  <c r="S211" i="35" a="1"/>
  <c r="AA76" i="35" a="1"/>
  <c r="AP28" i="35"/>
  <c r="AG127" i="35" a="1"/>
  <c r="R90" i="35" a="1"/>
  <c r="G37" i="35"/>
  <c r="BK92" i="35" a="1"/>
  <c r="AA116" i="35" a="1"/>
  <c r="BP36" i="35" a="1"/>
  <c r="AP94" i="35"/>
  <c r="BU97" i="35" a="1"/>
  <c r="X110" i="35" a="1"/>
  <c r="BA66" i="35" a="1"/>
  <c r="Y67" i="35" a="1"/>
  <c r="AC61" i="35" a="1"/>
  <c r="X75" i="35" a="1"/>
  <c r="BJ60" i="35" a="1"/>
  <c r="BD77" i="35" a="1"/>
  <c r="AY129" i="35" a="1"/>
  <c r="BP76" i="35" a="1"/>
  <c r="K262" i="35"/>
  <c r="AW41" i="35" a="1"/>
  <c r="C28" i="35" a="1"/>
  <c r="AN39" i="35"/>
  <c r="K64" i="35"/>
  <c r="BF25" i="35" a="1"/>
  <c r="C83" i="35" a="1"/>
  <c r="BA100" i="35" a="1"/>
  <c r="Q82" i="35" a="1"/>
  <c r="AA55" i="35" a="1"/>
  <c r="BD17" i="35" a="1"/>
  <c r="AJ60" i="35" a="1"/>
  <c r="AZ215" i="35" a="1"/>
  <c r="AO246" i="35"/>
  <c r="E59" i="35"/>
  <c r="E63" i="35"/>
  <c r="F184" i="35"/>
  <c r="BK144" i="35" a="1"/>
  <c r="S140" i="35" a="1"/>
  <c r="J18" i="35"/>
  <c r="BT130" i="35" a="1"/>
  <c r="AS116" i="35"/>
  <c r="AO230" i="35"/>
  <c r="BR74" i="35" a="1"/>
  <c r="AY44" i="35" a="1"/>
  <c r="BH158" i="35" a="1"/>
  <c r="BN192" i="35" a="1"/>
  <c r="D162" i="35"/>
  <c r="AH209" i="35" a="1"/>
  <c r="S143" i="35" a="1"/>
  <c r="AK105" i="35" a="1"/>
  <c r="AA172" i="35" a="1"/>
  <c r="AA93" i="35" a="1"/>
  <c r="BE174" i="35" a="1"/>
  <c r="M58" i="35"/>
  <c r="W38" i="35" a="1"/>
  <c r="BE124" i="35" a="1"/>
  <c r="AX197" i="35" a="1"/>
  <c r="E32" i="35"/>
  <c r="W103" i="35" a="1"/>
  <c r="AH89" i="35" a="1"/>
  <c r="AO102" i="35"/>
  <c r="S131" i="35" a="1"/>
  <c r="BG32" i="35" a="1"/>
  <c r="AX61" i="35" a="1"/>
  <c r="X47" i="35" a="1"/>
  <c r="BI60" i="35" a="1"/>
  <c r="Y18" i="3"/>
  <c r="AX154" i="35" a="1"/>
  <c r="AH98" i="35" a="1"/>
  <c r="BH156" i="35" a="1"/>
  <c r="AO186" i="35"/>
  <c r="Q30" i="35" a="1"/>
  <c r="X27" i="35" a="1"/>
  <c r="AY107" i="35" a="1"/>
  <c r="AF46" i="35" a="1"/>
  <c r="G91" i="35"/>
  <c r="BR169" i="35" a="1"/>
  <c r="BS20" i="35" a="1"/>
  <c r="BE85" i="35" a="1"/>
  <c r="AP106" i="35"/>
  <c r="AR48" i="35"/>
  <c r="H31" i="35"/>
  <c r="AD59" i="35" a="1"/>
  <c r="AO34" i="35"/>
  <c r="AP33" i="35"/>
  <c r="Q46" i="35" a="1"/>
  <c r="BS121" i="35" a="1"/>
  <c r="AW91" i="35" a="1"/>
  <c r="AG119" i="35" a="1"/>
  <c r="AB134" i="35" a="1"/>
  <c r="BO152" i="35" a="1"/>
  <c r="AR141" i="35"/>
  <c r="AN157" i="35"/>
  <c r="S43" i="35" a="1"/>
  <c r="P130" i="35" a="1"/>
  <c r="W158" i="35" a="1"/>
  <c r="AA175" i="35" a="1"/>
  <c r="Z24" i="35" a="1"/>
  <c r="BP155" i="35" a="1"/>
  <c r="BM71" i="35" a="1"/>
  <c r="L36" i="35"/>
  <c r="BI38" i="35" a="1"/>
  <c r="AS152" i="35"/>
  <c r="AY78" i="35" a="1"/>
  <c r="H134" i="35"/>
  <c r="BA228" i="35" a="1"/>
  <c r="AZ162" i="35" a="1"/>
  <c r="BT97" i="35" a="1"/>
  <c r="BH199" i="35" a="1"/>
  <c r="V57" i="35" a="1"/>
  <c r="BQ48" i="35" a="1"/>
  <c r="BM79" i="35" a="1"/>
  <c r="BK56" i="35" a="1"/>
  <c r="BP148" i="35" a="1"/>
  <c r="AE159" i="35" a="1"/>
  <c r="BE191" i="35" a="1"/>
  <c r="AR35" i="35"/>
  <c r="H97" i="35"/>
  <c r="Y200" i="35" a="1"/>
  <c r="I137" i="35"/>
  <c r="AE89" i="35" a="1"/>
  <c r="BT107" i="35" a="1"/>
  <c r="AP68" i="35"/>
  <c r="H95" i="35"/>
  <c r="BA162" i="35" a="1"/>
  <c r="BO185" i="35" a="1"/>
  <c r="BR147" i="35" a="1"/>
  <c r="BF48" i="35" a="1"/>
  <c r="X105" i="35" a="1"/>
  <c r="F36" i="35"/>
  <c r="BS99" i="35" a="1"/>
  <c r="X101" i="35" a="1"/>
  <c r="AQ69" i="35"/>
  <c r="BE49" i="35" a="1"/>
  <c r="AU48" i="35" a="1"/>
  <c r="BF118" i="35" a="1"/>
  <c r="AW61" i="35" a="1"/>
  <c r="AJ176" i="35" a="1"/>
  <c r="V178" i="35" a="1"/>
  <c r="BG39" i="35" a="1"/>
  <c r="AD258" i="3"/>
  <c r="H62" i="35"/>
  <c r="BJ27" i="35" a="1"/>
  <c r="BC100" i="35" a="1"/>
  <c r="BD60" i="35" a="1"/>
  <c r="N125" i="35"/>
  <c r="AO164" i="35"/>
  <c r="AU121" i="35" a="1"/>
  <c r="M258" i="3"/>
  <c r="W69" i="35" a="1"/>
  <c r="L32" i="35"/>
  <c r="AA174" i="35" a="1"/>
  <c r="R135" i="35" a="1"/>
  <c r="N180" i="35"/>
  <c r="BD152" i="35" a="1"/>
  <c r="E173" i="35"/>
  <c r="BD45" i="35" a="1"/>
  <c r="C19" i="35" a="1"/>
  <c r="BF76" i="35" a="1"/>
  <c r="AC290" i="3"/>
  <c r="R261" i="35" a="1"/>
  <c r="X79" i="35" a="1"/>
  <c r="BC108" i="35" a="1"/>
  <c r="E82" i="35"/>
  <c r="G80" i="35"/>
  <c r="AD81" i="35" a="1"/>
  <c r="BI96" i="35" a="1"/>
  <c r="R140" i="35" a="1"/>
  <c r="AI64" i="35" a="1"/>
  <c r="W116" i="35" a="1"/>
  <c r="E183" i="35"/>
  <c r="BB181" i="35" a="1"/>
  <c r="AB167" i="35" a="1"/>
  <c r="BJ49" i="35" a="1"/>
  <c r="BN171" i="35" a="1"/>
  <c r="I131" i="35"/>
  <c r="U216" i="35" a="1"/>
  <c r="BO68" i="35" a="1"/>
  <c r="G169" i="35"/>
  <c r="BC62" i="35" a="1"/>
  <c r="AX136" i="35" a="1"/>
  <c r="BA75" i="35" a="1"/>
  <c r="AV139" i="35" a="1"/>
  <c r="AS20" i="35"/>
  <c r="W242" i="3"/>
  <c r="R28" i="35" a="1"/>
  <c r="BN96" i="35" a="1"/>
  <c r="N274" i="3"/>
  <c r="X34" i="3"/>
  <c r="AP77" i="35"/>
  <c r="BC48" i="35" a="1"/>
  <c r="BB211" i="35" a="1"/>
  <c r="AF107" i="35" a="1"/>
  <c r="C115" i="35" a="1"/>
  <c r="AF136" i="35" a="1"/>
  <c r="BG137" i="35" a="1"/>
  <c r="BE78" i="35" a="1"/>
  <c r="AP79" i="35"/>
  <c r="BJ83" i="35" a="1"/>
  <c r="BO79" i="35" a="1"/>
  <c r="BJ194" i="35" a="1"/>
  <c r="N76" i="35"/>
  <c r="D141" i="35"/>
  <c r="BT80" i="35" a="1"/>
  <c r="BQ37" i="35" a="1"/>
  <c r="BK60" i="35" a="1"/>
  <c r="H210" i="3"/>
  <c r="BQ98" i="35" a="1"/>
  <c r="I92" i="35"/>
  <c r="AK116" i="35" a="1"/>
  <c r="AX162" i="35" a="1"/>
  <c r="H147" i="35"/>
  <c r="M102" i="35"/>
  <c r="Y34" i="3"/>
  <c r="M242" i="3"/>
  <c r="AV50" i="35" a="1"/>
  <c r="BI29" i="35" a="1"/>
  <c r="BS180" i="35" a="1"/>
  <c r="AF39" i="35" a="1"/>
  <c r="J60" i="35"/>
  <c r="BO60" i="35" a="1"/>
  <c r="AJ18" i="35" a="1"/>
  <c r="BE63" i="35" a="1"/>
  <c r="BR35" i="35" a="1"/>
  <c r="BF59" i="35" a="1"/>
  <c r="BN153" i="35" a="1"/>
  <c r="AN74" i="35"/>
  <c r="Z54" i="35" a="1"/>
  <c r="Q93" i="35" a="1"/>
  <c r="G54" i="35"/>
  <c r="AK59" i="35" a="1"/>
  <c r="AF106" i="35" a="1"/>
  <c r="BG179" i="35" a="1"/>
  <c r="AJ166" i="35" a="1"/>
  <c r="K65" i="35"/>
  <c r="AM140" i="35"/>
  <c r="G83" i="35"/>
  <c r="BO167" i="35" a="1"/>
  <c r="T46" i="35" a="1"/>
  <c r="F145" i="35"/>
  <c r="AE87" i="35" a="1"/>
  <c r="AS106" i="35"/>
  <c r="BU71" i="35" a="1"/>
  <c r="I32" i="35"/>
  <c r="M274" i="3"/>
  <c r="BN19" i="35" a="1"/>
  <c r="AY199" i="35" a="1"/>
  <c r="AR60" i="35"/>
  <c r="AO62" i="35"/>
  <c r="BR33" i="35" a="1"/>
  <c r="K193" i="35"/>
  <c r="P33" i="35" a="1"/>
  <c r="AO66" i="35"/>
  <c r="AF208" i="35" a="1"/>
  <c r="AA82" i="3"/>
  <c r="BP24" i="35" a="1"/>
  <c r="U91" i="35" a="1"/>
  <c r="U55" i="35" a="1"/>
  <c r="AV227" i="35" a="1"/>
  <c r="K145" i="35"/>
  <c r="AM82" i="35"/>
  <c r="N83" i="35"/>
  <c r="BL92" i="35" a="1"/>
  <c r="D119" i="35"/>
  <c r="Z172" i="35" a="1"/>
  <c r="BO107" i="35" a="1"/>
  <c r="AF61" i="35" a="1"/>
  <c r="AS41" i="35"/>
  <c r="AP65" i="35"/>
  <c r="BD50" i="35" a="1"/>
  <c r="BF176" i="35" a="1"/>
  <c r="D32" i="35"/>
  <c r="AA44" i="35" a="1"/>
  <c r="U194" i="3"/>
  <c r="R290" i="3"/>
  <c r="AH137" i="35" a="1"/>
  <c r="AZ110" i="35" a="1"/>
  <c r="BF113" i="35" a="1"/>
  <c r="L40" i="35"/>
  <c r="AC194" i="3"/>
  <c r="C147" i="35" a="1"/>
  <c r="AO131" i="35"/>
  <c r="AF169" i="35" a="1"/>
  <c r="J64" i="35"/>
  <c r="BM228" i="35" a="1"/>
  <c r="Y66" i="35" a="1"/>
  <c r="AR137" i="35"/>
  <c r="AQ18" i="35"/>
  <c r="AJ25" i="35" a="1"/>
  <c r="AN106" i="35"/>
  <c r="N63" i="35"/>
  <c r="X117" i="35" a="1"/>
  <c r="AC68" i="35" a="1"/>
  <c r="M110" i="35"/>
  <c r="AV196" i="35" a="1"/>
  <c r="W50" i="3"/>
  <c r="AF19" i="35" a="1"/>
  <c r="BG72" i="35" a="1"/>
  <c r="BB143" i="35" a="1"/>
  <c r="BI132" i="35" a="1"/>
  <c r="AB98" i="35" a="1"/>
  <c r="BG70" i="35" a="1"/>
  <c r="D103" i="35"/>
  <c r="BM109" i="35" a="1"/>
  <c r="Y135" i="35" a="1"/>
  <c r="M49" i="35"/>
  <c r="BB55" i="35" a="1"/>
  <c r="AR118" i="35"/>
  <c r="AB136" i="35" a="1"/>
  <c r="Z85" i="35" a="1"/>
  <c r="BU43" i="35" a="1"/>
  <c r="AW43" i="35" a="1"/>
  <c r="AC109" i="35" a="1"/>
  <c r="AA41" i="35" a="1"/>
  <c r="BS155" i="35" a="1"/>
  <c r="W29" i="35" a="1"/>
  <c r="AE69" i="35" a="1"/>
  <c r="AA50" i="35" a="1"/>
  <c r="T130" i="35" a="1"/>
  <c r="AI74" i="35" a="1"/>
  <c r="R159" i="35" a="1"/>
  <c r="R148" i="35" a="1"/>
  <c r="AK39" i="35" a="1"/>
  <c r="AO106" i="35"/>
  <c r="AP37" i="35"/>
  <c r="AR109" i="35"/>
  <c r="AI61" i="35" a="1"/>
  <c r="BQ45" i="35" a="1"/>
  <c r="L50" i="35"/>
  <c r="Q178" i="3"/>
  <c r="E106" i="35"/>
  <c r="BI103" i="35" a="1"/>
  <c r="AE242" i="3"/>
  <c r="AY55" i="35" a="1"/>
  <c r="BS208" i="35" a="1"/>
  <c r="AK45" i="35" a="1"/>
  <c r="BB98" i="35" a="1"/>
  <c r="AH98" i="3"/>
  <c r="BD39" i="35" a="1"/>
  <c r="S182" i="35" a="1"/>
  <c r="AX203" i="35" a="1"/>
  <c r="BL182" i="35" a="1"/>
  <c r="BA201" i="35" a="1"/>
  <c r="BB91" i="35" a="1"/>
  <c r="AY128" i="35" a="1"/>
  <c r="Y128" i="35" a="1"/>
  <c r="AS78" i="35"/>
  <c r="U66" i="35" a="1"/>
  <c r="BC200" i="35" a="1"/>
  <c r="AC155" i="35" a="1"/>
  <c r="BP30" i="35" a="1"/>
  <c r="X53" i="35" a="1"/>
  <c r="BT20" i="35" a="1"/>
  <c r="AO28" i="35"/>
  <c r="H120" i="35"/>
  <c r="AF73" i="35" a="1"/>
  <c r="AG27" i="35" a="1"/>
  <c r="M133" i="35"/>
  <c r="AG31" i="35" a="1"/>
  <c r="U142" i="35" a="1"/>
  <c r="AK19" i="35" a="1"/>
  <c r="P274" i="3"/>
  <c r="BN51" i="35" a="1"/>
  <c r="AZ190" i="35" a="1"/>
  <c r="AJ123" i="35" a="1"/>
  <c r="L123" i="35"/>
  <c r="S134" i="35" a="1"/>
  <c r="N156" i="35"/>
  <c r="Y258" i="35" a="1"/>
  <c r="V88" i="35" a="1"/>
  <c r="BM131" i="35" a="1"/>
  <c r="V258" i="3"/>
  <c r="BH69" i="35" a="1"/>
  <c r="AS181" i="35"/>
  <c r="AB61" i="35" a="1"/>
  <c r="J109" i="35"/>
  <c r="S33" i="35" a="1"/>
  <c r="BI44" i="35" a="1"/>
  <c r="BP78" i="35" a="1"/>
  <c r="AB106" i="35" a="1"/>
  <c r="AW140" i="35" a="1"/>
  <c r="L19" i="35"/>
  <c r="AQ206" i="35"/>
  <c r="AI55" i="35" a="1"/>
  <c r="AN64" i="35"/>
  <c r="E97" i="35"/>
  <c r="R139" i="35" a="1"/>
  <c r="V58" i="35" a="1"/>
  <c r="D117" i="35"/>
  <c r="BO39" i="35" a="1"/>
  <c r="BS63" i="35" a="1"/>
  <c r="T85" i="35" a="1"/>
  <c r="AV109" i="35" a="1"/>
  <c r="E131" i="35"/>
  <c r="BD74" i="35" a="1"/>
  <c r="AC146" i="3"/>
  <c r="BC141" i="35" a="1"/>
  <c r="BN174" i="35" a="1"/>
  <c r="AK63" i="35" a="1"/>
  <c r="L57" i="35"/>
  <c r="BC86" i="35" a="1"/>
  <c r="AM91" i="35"/>
  <c r="M50" i="3"/>
  <c r="K210" i="3"/>
  <c r="BR94" i="35" a="1"/>
  <c r="BL68" i="35" a="1"/>
  <c r="AP113" i="35"/>
  <c r="BS171" i="35" a="1"/>
  <c r="Z150" i="35" a="1"/>
  <c r="AB51" i="35" a="1"/>
  <c r="AE140" i="35" a="1"/>
  <c r="BQ145" i="35" a="1"/>
  <c r="AG168" i="35" a="1"/>
  <c r="AB90" i="35" a="1"/>
  <c r="Z145" i="35" a="1"/>
  <c r="BS53" i="35" a="1"/>
  <c r="AF58" i="35" a="1"/>
  <c r="BI19" i="35" a="1"/>
  <c r="BS149" i="35" a="1"/>
  <c r="Q23" i="35" a="1"/>
  <c r="BS98" i="35" a="1"/>
  <c r="P68" i="35" a="1"/>
  <c r="BQ194" i="35" a="1"/>
  <c r="BQ136" i="35" a="1"/>
  <c r="BM74" i="35" a="1"/>
  <c r="AG95" i="35" a="1"/>
  <c r="I159" i="35"/>
  <c r="AA72" i="35" a="1"/>
  <c r="M37" i="35"/>
  <c r="S95" i="35" a="1"/>
  <c r="V158" i="35" a="1"/>
  <c r="BP176" i="35" a="1"/>
  <c r="BR79" i="35" a="1"/>
  <c r="F161" i="35"/>
  <c r="AU114" i="35" a="1"/>
  <c r="BS115" i="35" a="1"/>
  <c r="AR171" i="35"/>
  <c r="BQ233" i="35" a="1"/>
  <c r="BE199" i="35" a="1"/>
  <c r="AZ157" i="35" a="1"/>
  <c r="BI93" i="35" a="1"/>
  <c r="Z28" i="35" a="1"/>
  <c r="BR244" i="35" a="1"/>
  <c r="N62" i="35"/>
  <c r="T177" i="35" a="1"/>
  <c r="BD24" i="35" a="1"/>
  <c r="Z40" i="35" a="1"/>
  <c r="BD55" i="35" a="1"/>
  <c r="AQ157" i="35"/>
  <c r="AG18" i="3"/>
  <c r="G198" i="35"/>
  <c r="BN89" i="35" a="1"/>
  <c r="AH196" i="35" a="1"/>
  <c r="G196" i="35"/>
  <c r="AY76" i="35" a="1"/>
  <c r="AR65" i="35"/>
  <c r="BR82" i="35" a="1"/>
  <c r="E128" i="35"/>
  <c r="R93" i="35" a="1"/>
  <c r="F71" i="35"/>
  <c r="AJ57" i="35" a="1"/>
  <c r="X133" i="35" a="1"/>
  <c r="N51" i="35"/>
  <c r="C77" i="35" a="1"/>
  <c r="AI173" i="35" a="1"/>
  <c r="AB60" i="35" a="1"/>
  <c r="BK25" i="35" a="1"/>
  <c r="BI78" i="35" a="1"/>
  <c r="V70" i="35" a="1"/>
  <c r="BE60" i="35" a="1"/>
  <c r="AH24" i="35" a="1"/>
  <c r="AU22" i="35" a="1"/>
  <c r="BK24" i="35" a="1"/>
  <c r="U49" i="35" a="1"/>
  <c r="AO75" i="35"/>
  <c r="AU46" i="35" a="1"/>
  <c r="I116" i="35"/>
  <c r="BL89" i="35" a="1"/>
  <c r="BC259" i="35" a="1"/>
  <c r="BR158" i="35" a="1"/>
  <c r="AQ138" i="35"/>
  <c r="T67" i="35" a="1"/>
  <c r="BU151" i="35" a="1"/>
  <c r="AU59" i="35" a="1"/>
  <c r="AP62" i="35"/>
  <c r="N43" i="35"/>
  <c r="Y225" i="35" a="1"/>
  <c r="AJ80" i="35" a="1"/>
  <c r="BO149" i="35" a="1"/>
  <c r="BO25" i="35" a="1"/>
  <c r="AE130" i="35" a="1"/>
  <c r="W25" i="35" a="1"/>
  <c r="C53" i="35" a="1"/>
  <c r="K98" i="3"/>
  <c r="AM119" i="35"/>
  <c r="S193" i="35" a="1"/>
  <c r="AM42" i="35"/>
  <c r="AD97" i="35" a="1"/>
  <c r="BN146" i="35" a="1"/>
  <c r="AC66" i="35" a="1"/>
  <c r="V242" i="3"/>
  <c r="BD93" i="35" a="1"/>
  <c r="BU38" i="35" a="1"/>
  <c r="N32" i="35"/>
  <c r="AD221" i="35" a="1"/>
  <c r="BD143" i="35" a="1"/>
  <c r="Z19" i="35" a="1"/>
  <c r="BS93" i="35" a="1"/>
  <c r="AC186" i="35" a="1"/>
  <c r="U258" i="3"/>
  <c r="R33" i="35" a="1"/>
  <c r="AH81" i="35" a="1"/>
  <c r="BN66" i="35" a="1"/>
  <c r="P60" i="35" a="1"/>
  <c r="AM61" i="35"/>
  <c r="L119" i="35"/>
  <c r="AW55" i="35" a="1"/>
  <c r="N208" i="35"/>
  <c r="M61" i="35"/>
  <c r="I30" i="35"/>
  <c r="AU33" i="35" a="1"/>
  <c r="AI33" i="35" a="1"/>
  <c r="P27" i="35" a="1"/>
  <c r="BS89" i="35" a="1"/>
  <c r="U47" i="35" a="1"/>
  <c r="T20" i="35" a="1"/>
  <c r="G59" i="35"/>
  <c r="Q290" i="3"/>
  <c r="C92" i="35" a="1"/>
  <c r="AS33" i="35"/>
  <c r="AV108" i="35" a="1"/>
  <c r="BK100" i="35" a="1"/>
  <c r="F181" i="35"/>
  <c r="BQ43" i="35" a="1"/>
  <c r="L23" i="35"/>
  <c r="Y96" i="35" a="1"/>
  <c r="AU72" i="35" a="1"/>
  <c r="BC60" i="35" a="1"/>
  <c r="AQ238" i="35"/>
  <c r="D99" i="35"/>
  <c r="D75" i="35"/>
  <c r="G221" i="35"/>
  <c r="AK212" i="35" a="1"/>
  <c r="BF122" i="35" a="1"/>
  <c r="BA254" i="35" a="1"/>
  <c r="AH17" i="35" a="1"/>
  <c r="H66" i="35"/>
  <c r="AG84" i="35" a="1"/>
  <c r="AA68" i="35" a="1"/>
  <c r="BK20" i="35" a="1"/>
  <c r="F85" i="35"/>
  <c r="BS129" i="35" a="1"/>
  <c r="X138" i="35" a="1"/>
  <c r="BQ212" i="35" a="1"/>
  <c r="AE158" i="35" a="1"/>
  <c r="AB86" i="35" a="1"/>
  <c r="BN143" i="35" a="1"/>
  <c r="G18" i="35"/>
  <c r="BM218" i="35" a="1"/>
  <c r="AE144" i="35" a="1"/>
  <c r="AA115" i="35" a="1"/>
  <c r="BC186" i="35" a="1"/>
  <c r="AK79" i="35" a="1"/>
  <c r="BO78" i="35" a="1"/>
  <c r="Q53" i="35" a="1"/>
  <c r="G210" i="3"/>
  <c r="AF79" i="35" a="1"/>
  <c r="AS63" i="35"/>
  <c r="F100" i="35"/>
  <c r="M50" i="35"/>
  <c r="BT29" i="35" a="1"/>
  <c r="M95" i="35"/>
  <c r="BK72" i="35" a="1"/>
  <c r="AB22" i="35" a="1"/>
  <c r="I242" i="3"/>
  <c r="AI73" i="35" a="1"/>
  <c r="AP67" i="35"/>
  <c r="AA18" i="35" a="1"/>
  <c r="BF46" i="35" a="1"/>
  <c r="AE18" i="3"/>
  <c r="T240" i="35" a="1"/>
  <c r="AP98" i="35"/>
  <c r="V233" i="35" a="1"/>
  <c r="AQ87" i="35"/>
  <c r="BD43" i="35" a="1"/>
  <c r="AW52" i="35" a="1"/>
  <c r="AO174" i="35"/>
  <c r="BM72" i="35" a="1"/>
  <c r="BH103" i="35" a="1"/>
  <c r="AH73" i="35" a="1"/>
  <c r="S187" i="35" a="1"/>
  <c r="Q94" i="35" a="1"/>
  <c r="BH182" i="35" a="1"/>
  <c r="BI142" i="35" a="1"/>
  <c r="E76" i="35"/>
  <c r="BD49" i="35" a="1"/>
  <c r="BM19" i="35" a="1"/>
  <c r="BS152" i="35" a="1"/>
  <c r="AY72" i="35" a="1"/>
  <c r="BR84" i="35" a="1"/>
  <c r="M147" i="35"/>
  <c r="AH46" i="35" a="1"/>
  <c r="T96" i="35" a="1"/>
  <c r="J156" i="35"/>
  <c r="D89" i="35"/>
  <c r="T62" i="35" a="1"/>
  <c r="AH25" i="35" a="1"/>
  <c r="AJ45" i="35" a="1"/>
  <c r="S107" i="35" a="1"/>
  <c r="BT213" i="35" a="1"/>
  <c r="Z203" i="35" a="1"/>
  <c r="Y213" i="35" a="1"/>
  <c r="BC213" i="35" a="1"/>
  <c r="U151" i="35" a="1"/>
  <c r="AN183" i="35"/>
  <c r="I40" i="35"/>
  <c r="BR128" i="35" a="1"/>
  <c r="BJ21" i="35" a="1"/>
  <c r="R48" i="35" a="1"/>
  <c r="BT102" i="35" a="1"/>
  <c r="D39" i="35"/>
  <c r="BT106" i="35" a="1"/>
  <c r="BN137" i="35" a="1"/>
  <c r="AC103" i="35" a="1"/>
  <c r="BL21" i="35" a="1"/>
  <c r="G55" i="35"/>
  <c r="Q89" i="35" a="1"/>
  <c r="AE57" i="35" a="1"/>
  <c r="AW78" i="35" a="1"/>
  <c r="N82" i="3"/>
  <c r="BI67" i="35" a="1"/>
  <c r="F131" i="35"/>
  <c r="X34" i="35" a="1"/>
  <c r="P21" i="35" a="1"/>
  <c r="AD114" i="3"/>
  <c r="G73" i="35"/>
  <c r="R65" i="35" a="1"/>
  <c r="AJ196" i="35" a="1"/>
  <c r="AD82" i="35" a="1"/>
  <c r="R32" i="35" a="1"/>
  <c r="J20" i="35"/>
  <c r="AM87" i="35"/>
  <c r="I38" i="35"/>
  <c r="BD156" i="35" a="1"/>
  <c r="AQ99" i="35"/>
  <c r="K116" i="35"/>
  <c r="G72" i="35"/>
  <c r="L18" i="3"/>
  <c r="AB63" i="35" a="1"/>
  <c r="X98" i="3"/>
  <c r="W101" i="35" a="1"/>
  <c r="AX95" i="35" a="1"/>
  <c r="X60" i="35" a="1"/>
  <c r="BP69" i="35" a="1"/>
  <c r="Y23" i="35" a="1"/>
  <c r="AF171" i="35" a="1"/>
  <c r="AF71" i="35" a="1"/>
  <c r="V147" i="35" a="1"/>
  <c r="U185" i="35" a="1"/>
  <c r="AH140" i="35" a="1"/>
  <c r="J212" i="35"/>
  <c r="BQ33" i="35" a="1"/>
  <c r="AF146" i="3"/>
  <c r="AG242" i="3"/>
  <c r="AE162" i="3"/>
  <c r="BO98" i="35" a="1"/>
  <c r="AW192" i="35" a="1"/>
  <c r="V215" i="35" a="1"/>
  <c r="I242" i="35"/>
  <c r="D45" i="35"/>
  <c r="AV66" i="35" a="1"/>
  <c r="R145" i="35" a="1"/>
  <c r="AF93" i="35" a="1"/>
  <c r="AX161" i="35" a="1"/>
  <c r="I65" i="35"/>
  <c r="BP134" i="35" a="1"/>
  <c r="V56" i="35" a="1"/>
  <c r="BS76" i="35" a="1"/>
  <c r="BB64" i="35" a="1"/>
  <c r="BH129" i="35" a="1"/>
  <c r="AU81" i="35" a="1"/>
  <c r="AS154" i="35"/>
  <c r="G85" i="35"/>
  <c r="AI214" i="35" a="1"/>
  <c r="AU174" i="35" a="1"/>
  <c r="AK121" i="35" a="1"/>
  <c r="J174" i="35"/>
  <c r="BL165" i="35" a="1"/>
  <c r="Y36" i="35" a="1"/>
  <c r="BU91" i="35" a="1"/>
  <c r="G70" i="35"/>
  <c r="R194" i="3"/>
  <c r="I130" i="35"/>
  <c r="J112" i="35"/>
  <c r="Y21" i="35" a="1"/>
  <c r="AP108" i="35"/>
  <c r="AM65" i="35"/>
  <c r="AF62" i="35" a="1"/>
  <c r="P124" i="35" a="1"/>
  <c r="P137" i="35" a="1"/>
  <c r="AE35" i="35" a="1"/>
  <c r="BI168" i="35" a="1"/>
  <c r="BT126" i="35" a="1"/>
  <c r="BO87" i="35" a="1"/>
  <c r="BM149" i="35" a="1"/>
  <c r="N290" i="3"/>
  <c r="AV49" i="35" a="1"/>
  <c r="W226" i="3"/>
  <c r="V194" i="3"/>
  <c r="AE98" i="35" a="1"/>
  <c r="BJ123" i="35" a="1"/>
  <c r="F42" i="35"/>
  <c r="BC137" i="35" a="1"/>
  <c r="AI43" i="35" a="1"/>
  <c r="AF138" i="35" a="1"/>
  <c r="U28" i="35" a="1"/>
  <c r="BT114" i="35" a="1"/>
  <c r="BU125" i="35" a="1"/>
  <c r="U97" i="35" a="1"/>
  <c r="AH210" i="3"/>
  <c r="BP166" i="35" a="1"/>
  <c r="BR22" i="35" a="1"/>
  <c r="K82" i="3"/>
  <c r="AF56" i="35" a="1"/>
  <c r="AH54" i="35" a="1"/>
  <c r="BD120" i="35" a="1"/>
  <c r="AB114" i="3"/>
  <c r="BI37" i="35" a="1"/>
  <c r="AK90" i="35" a="1"/>
  <c r="AD47" i="35" a="1"/>
  <c r="AH180" i="35" a="1"/>
  <c r="BD138" i="35" a="1"/>
  <c r="AP134" i="35"/>
  <c r="AS229" i="35"/>
  <c r="I181" i="35"/>
  <c r="BJ125" i="35" a="1"/>
  <c r="AA228" i="35" a="1"/>
  <c r="AS113" i="35"/>
  <c r="BH164" i="35" a="1"/>
  <c r="AW145" i="35" a="1"/>
  <c r="AU21" i="35" a="1"/>
  <c r="E165" i="35"/>
  <c r="T42" i="35" a="1"/>
  <c r="P81" i="35" a="1"/>
  <c r="T251" i="35" a="1"/>
  <c r="BA109" i="35" a="1"/>
  <c r="V84" i="35" a="1"/>
  <c r="AZ198" i="35" a="1"/>
  <c r="L110" i="35"/>
  <c r="X43" i="35" a="1"/>
  <c r="D76" i="35"/>
  <c r="BG178" i="35" a="1"/>
  <c r="BH100" i="35" a="1"/>
  <c r="BA118" i="35" a="1"/>
  <c r="T18" i="35" a="1"/>
  <c r="AE136" i="35" a="1"/>
  <c r="AN72" i="35"/>
  <c r="U138" i="35" a="1"/>
  <c r="BG152" i="35" a="1"/>
  <c r="AA237" i="35" a="1"/>
  <c r="I21" i="35"/>
  <c r="S258" i="3"/>
  <c r="AM53" i="35"/>
  <c r="I196" i="35"/>
  <c r="AO89" i="35"/>
  <c r="AS70" i="35"/>
  <c r="AZ17" i="35" a="1"/>
  <c r="AE66" i="35" a="1"/>
  <c r="T50" i="35" a="1"/>
  <c r="AO116" i="35"/>
  <c r="AP209" i="35"/>
  <c r="BM55" i="35" a="1"/>
  <c r="S194" i="3"/>
  <c r="X80" i="35" a="1"/>
  <c r="S86" i="35" a="1"/>
  <c r="BN139" i="35" a="1"/>
  <c r="BF115" i="35" a="1"/>
  <c r="AY32" i="35" a="1"/>
  <c r="N132" i="35"/>
  <c r="Z146" i="3"/>
  <c r="Y290" i="3"/>
  <c r="AC274" i="3"/>
  <c r="G34" i="3"/>
  <c r="W127" i="35" a="1"/>
  <c r="I33" i="35"/>
  <c r="AI81" i="35" a="1"/>
  <c r="BO45" i="35" a="1"/>
  <c r="M23" i="35"/>
  <c r="AI82" i="3"/>
  <c r="AV51" i="35" a="1"/>
  <c r="BI91" i="35" a="1"/>
  <c r="AN153" i="35"/>
  <c r="U87" i="35" a="1"/>
  <c r="AF177" i="35" a="1"/>
  <c r="BQ88" i="35" a="1"/>
  <c r="R193" i="35" a="1"/>
  <c r="BD72" i="35" a="1"/>
  <c r="BP88" i="35" a="1"/>
  <c r="AF196" i="35" a="1"/>
  <c r="AW94" i="35" a="1"/>
  <c r="P82" i="3"/>
  <c r="V146" i="3"/>
  <c r="U98" i="3"/>
  <c r="N146" i="3"/>
  <c r="BU64" i="35" a="1"/>
  <c r="C47" i="35" a="1"/>
  <c r="BB180" i="35" a="1"/>
  <c r="AN44" i="35"/>
  <c r="P31" i="35" a="1"/>
  <c r="AM85" i="35"/>
  <c r="BP55" i="35" a="1"/>
  <c r="BA30" i="35" a="1"/>
  <c r="Z51" i="35" a="1"/>
  <c r="G146" i="35"/>
  <c r="BK91" i="35" a="1"/>
  <c r="F27" i="35"/>
  <c r="AI134" i="35" a="1"/>
  <c r="K93" i="35"/>
  <c r="T146" i="3"/>
  <c r="AN173" i="35"/>
  <c r="BB147" i="35" a="1"/>
  <c r="BU117" i="35" a="1"/>
  <c r="AV31" i="35" a="1"/>
  <c r="AV158" i="35" a="1"/>
  <c r="AC178" i="35" a="1"/>
  <c r="BD164" i="35" a="1"/>
  <c r="AP148" i="35"/>
  <c r="M168" i="35"/>
  <c r="AY179" i="35" a="1"/>
  <c r="AD98" i="3"/>
  <c r="BB36" i="35" a="1"/>
  <c r="V23" i="35" a="1"/>
  <c r="BR57" i="35" a="1"/>
  <c r="BH116" i="35" a="1"/>
  <c r="S159" i="35" a="1"/>
  <c r="AP122" i="35"/>
  <c r="G132" i="35"/>
  <c r="AV178" i="35" a="1"/>
  <c r="D37" i="35"/>
  <c r="Y176" i="35" a="1"/>
  <c r="BI87" i="35" a="1"/>
  <c r="AD197" i="35" a="1"/>
  <c r="BH76" i="35" a="1"/>
  <c r="T17" i="35" a="1"/>
  <c r="AI90" i="35" a="1"/>
  <c r="BF53" i="35" a="1"/>
  <c r="T90" i="35" a="1"/>
  <c r="BB224" i="35" a="1"/>
  <c r="BF126" i="35" a="1"/>
  <c r="N39" i="35"/>
  <c r="BK106" i="35" a="1"/>
  <c r="AB110" i="35" a="1"/>
  <c r="K104" i="35"/>
  <c r="U168" i="35" a="1"/>
  <c r="BR204" i="35" a="1"/>
  <c r="V87" i="35" a="1"/>
  <c r="K61" i="35"/>
  <c r="K39" i="35"/>
  <c r="Z78" i="35" a="1"/>
  <c r="BM17" i="35" a="1"/>
  <c r="P92" i="35" a="1"/>
  <c r="AE44" i="35" a="1"/>
  <c r="BA25" i="35" a="1"/>
  <c r="W17" i="35" a="1"/>
  <c r="P194" i="3"/>
  <c r="BF158" i="35" a="1"/>
  <c r="BL135" i="35" a="1"/>
  <c r="AP44" i="35"/>
  <c r="P99" i="35" a="1"/>
  <c r="BC73" i="35" a="1"/>
  <c r="AG34" i="3"/>
  <c r="AH139" i="35" a="1"/>
  <c r="AO61" i="35"/>
  <c r="V33" i="35" a="1"/>
  <c r="U61" i="35" a="1"/>
  <c r="BA90" i="35" a="1"/>
  <c r="AK78" i="35" a="1"/>
  <c r="G22" i="35"/>
  <c r="AF59" i="35" a="1"/>
  <c r="AW42" i="35" a="1"/>
  <c r="AP32" i="35"/>
  <c r="BB102" i="35" a="1"/>
  <c r="K66" i="35"/>
  <c r="AX147" i="35" a="1"/>
  <c r="AB68" i="35" a="1"/>
  <c r="Z91" i="35" a="1"/>
  <c r="L157" i="35"/>
  <c r="AS59" i="35"/>
  <c r="AY87" i="35" a="1"/>
  <c r="N36" i="35"/>
  <c r="AY184" i="35" a="1"/>
  <c r="Y70" i="35" a="1"/>
  <c r="BT86" i="35" a="1"/>
  <c r="AA82" i="35" a="1"/>
  <c r="C102" i="35" a="1"/>
  <c r="C88" i="35" a="1"/>
  <c r="AH194" i="3"/>
  <c r="AM38" i="35"/>
  <c r="BT127" i="35" a="1"/>
  <c r="J162" i="35"/>
  <c r="R146" i="3"/>
  <c r="AO30" i="35"/>
  <c r="M70" i="35"/>
  <c r="W98" i="35" a="1"/>
  <c r="I172" i="35"/>
  <c r="BR125" i="35" a="1"/>
  <c r="AQ85" i="35"/>
  <c r="F176" i="35"/>
  <c r="BH87" i="35" a="1"/>
  <c r="AM72" i="35"/>
  <c r="P34" i="3"/>
  <c r="P43" i="35" a="1"/>
  <c r="BJ56" i="35" a="1"/>
  <c r="AR93" i="35"/>
  <c r="BS72" i="35" a="1"/>
  <c r="AI145" i="35" a="1"/>
  <c r="AS195" i="35"/>
  <c r="BB66" i="35" a="1"/>
  <c r="AP139" i="35"/>
  <c r="BR200" i="35" a="1"/>
  <c r="BR216" i="35" a="1"/>
  <c r="BA189" i="35" a="1"/>
  <c r="BO71" i="35" a="1"/>
  <c r="AB113" i="35" a="1"/>
  <c r="AY142" i="35" a="1"/>
  <c r="AS111" i="35"/>
  <c r="BT88" i="35" a="1"/>
  <c r="C20" i="35" a="1"/>
  <c r="BB228" i="35" a="1"/>
  <c r="AS61" i="35"/>
  <c r="BN132" i="35" a="1"/>
  <c r="AX67" i="35" a="1"/>
  <c r="BQ90" i="35" a="1"/>
  <c r="BN112" i="35" a="1"/>
  <c r="H50" i="3"/>
  <c r="BN151" i="35" a="1"/>
  <c r="BU214" i="35" a="1"/>
  <c r="AH118" i="35" a="1"/>
  <c r="S203" i="35" a="1"/>
  <c r="Q56" i="35" a="1"/>
  <c r="BD88" i="35" a="1"/>
  <c r="V48" i="35" a="1"/>
  <c r="BJ138" i="35" a="1"/>
  <c r="BD83" i="35" a="1"/>
  <c r="R68" i="35" a="1"/>
  <c r="BM104" i="35" a="1"/>
  <c r="BT55" i="35" a="1"/>
  <c r="M290" i="3"/>
  <c r="J51" i="35"/>
  <c r="J141" i="35"/>
  <c r="Q134" i="35" a="1"/>
  <c r="S41" i="35" a="1"/>
  <c r="F44" i="35"/>
  <c r="AI58" i="35" a="1"/>
  <c r="BQ46" i="35" a="1"/>
  <c r="AF34" i="3"/>
  <c r="N226" i="3"/>
  <c r="AM145" i="35"/>
  <c r="BS109" i="35" a="1"/>
  <c r="T183" i="35" a="1"/>
  <c r="AZ199" i="35" a="1"/>
  <c r="AG49" i="35" a="1"/>
  <c r="BO93" i="35" a="1"/>
  <c r="X290" i="3"/>
  <c r="T89" i="35" a="1"/>
  <c r="G69" i="35"/>
  <c r="M29" i="35"/>
  <c r="BC53" i="35" a="1"/>
  <c r="AW88" i="35" a="1"/>
  <c r="AS29" i="35"/>
  <c r="BA129" i="35" a="1"/>
  <c r="D148" i="35"/>
  <c r="W199" i="35" a="1"/>
  <c r="AX113" i="35" a="1"/>
  <c r="AR80" i="35"/>
  <c r="AC134" i="35" a="1"/>
  <c r="BS110" i="35" a="1"/>
  <c r="BR64" i="35" a="1"/>
  <c r="AI19" i="35" a="1"/>
  <c r="BK177" i="35" a="1"/>
  <c r="E155" i="35"/>
  <c r="BQ75" i="35" a="1"/>
  <c r="AY149" i="35" a="1"/>
  <c r="AO101" i="35"/>
  <c r="BL71" i="35" a="1"/>
  <c r="BA184" i="35" a="1"/>
  <c r="AM21" i="35"/>
  <c r="AD183" i="35" a="1"/>
  <c r="D194" i="35"/>
  <c r="S65" i="35" a="1"/>
  <c r="BE147" i="35" a="1"/>
  <c r="AR81" i="35"/>
  <c r="BB63" i="35" a="1"/>
  <c r="AH32" i="35" a="1"/>
  <c r="P70" i="35" a="1"/>
  <c r="T101" i="35" a="1"/>
  <c r="F66" i="35"/>
  <c r="AI96" i="35" a="1"/>
  <c r="BG76" i="35" a="1"/>
  <c r="T121" i="35" a="1"/>
  <c r="AI51" i="35" a="1"/>
  <c r="R258" i="3"/>
  <c r="AF178" i="3"/>
  <c r="BU131" i="35" a="1"/>
  <c r="BR123" i="35" a="1"/>
  <c r="M18" i="3"/>
  <c r="AC65" i="35" a="1"/>
  <c r="O178" i="3"/>
  <c r="BL114" i="35" a="1"/>
  <c r="BK64" i="35" a="1"/>
  <c r="Y114" i="35" a="1"/>
  <c r="AX112" i="35" a="1"/>
  <c r="BP195" i="35" a="1"/>
  <c r="BA70" i="35" a="1"/>
  <c r="AA56" i="35" a="1"/>
  <c r="AA46" i="35" a="1"/>
  <c r="BF175" i="35" a="1"/>
  <c r="BF181" i="35" a="1"/>
  <c r="AP83" i="35"/>
  <c r="AG93" i="35" a="1"/>
  <c r="AB242" i="3"/>
  <c r="J136" i="35"/>
  <c r="Q61" i="35" a="1"/>
  <c r="W144" i="35" a="1"/>
  <c r="AW99" i="35" a="1"/>
  <c r="R49" i="35" a="1"/>
  <c r="E138" i="35"/>
  <c r="X85" i="35" a="1"/>
  <c r="BT24" i="35" a="1"/>
  <c r="AA17" i="35" a="1"/>
  <c r="BI116" i="35" a="1"/>
  <c r="AA173" i="35" a="1"/>
  <c r="AO195" i="35"/>
  <c r="AW250" i="35" a="1"/>
  <c r="AB114" i="35" a="1"/>
  <c r="P204" i="35" a="1"/>
  <c r="BU31" i="35" a="1"/>
  <c r="AP61" i="35"/>
  <c r="BK31" i="35" a="1"/>
  <c r="C51" i="35" a="1"/>
  <c r="AE68" i="35" a="1"/>
  <c r="AN30" i="35"/>
  <c r="AE50" i="35" a="1"/>
  <c r="J71" i="35"/>
  <c r="F128" i="35"/>
  <c r="L152" i="35"/>
  <c r="Y165" i="35" a="1"/>
  <c r="BG162" i="35" a="1"/>
  <c r="AV141" i="35" a="1"/>
  <c r="AQ130" i="35"/>
  <c r="BF74" i="35" a="1"/>
  <c r="E98" i="35"/>
  <c r="AG69" i="35" a="1"/>
  <c r="BT76" i="35" a="1"/>
  <c r="AC126" i="35" a="1"/>
  <c r="Q98" i="35" a="1"/>
  <c r="V41" i="35" a="1"/>
  <c r="BE90" i="35" a="1"/>
  <c r="BF93" i="35" a="1"/>
  <c r="BO47" i="35" a="1"/>
  <c r="R18" i="3"/>
  <c r="BQ202" i="35" a="1"/>
  <c r="AC30" i="35" a="1"/>
  <c r="BL20" i="35" a="1"/>
  <c r="BL58" i="35" a="1"/>
  <c r="AN96" i="35"/>
  <c r="BL51" i="35" a="1"/>
  <c r="Y194" i="3"/>
  <c r="D146" i="35"/>
  <c r="D128" i="35"/>
  <c r="M60" i="35"/>
  <c r="BJ45" i="35" a="1"/>
  <c r="BO40" i="35" a="1"/>
  <c r="U44" i="35" a="1"/>
  <c r="BC114" i="35" a="1"/>
  <c r="N167" i="35"/>
  <c r="AR73" i="35"/>
  <c r="AN98" i="35"/>
  <c r="BU124" i="35" a="1"/>
  <c r="AJ69" i="35" a="1"/>
  <c r="AK21" i="35" a="1"/>
  <c r="BG114" i="35" a="1"/>
  <c r="BT32" i="35" a="1"/>
  <c r="Y195" i="35" a="1"/>
  <c r="L70" i="35"/>
  <c r="AC81" i="35" a="1"/>
  <c r="H100" i="35"/>
  <c r="BA126" i="35" a="1"/>
  <c r="AR30" i="35"/>
  <c r="BC136" i="35" a="1"/>
  <c r="V90" i="35" a="1"/>
  <c r="BI159" i="35" a="1"/>
  <c r="P40" i="35" a="1"/>
  <c r="BU27" i="35" a="1"/>
  <c r="BS162" i="35" a="1"/>
  <c r="BF167" i="35" a="1"/>
  <c r="BF223" i="35" a="1"/>
  <c r="R175" i="35" a="1"/>
  <c r="AG184" i="35" a="1"/>
  <c r="BD133" i="35" a="1"/>
  <c r="AO43" i="35"/>
  <c r="BR139" i="35" a="1"/>
  <c r="AM180" i="35"/>
  <c r="AJ24" i="35" a="1"/>
  <c r="AY102" i="35" a="1"/>
  <c r="AE34" i="35" a="1"/>
  <c r="AN226" i="35"/>
  <c r="I80" i="35"/>
  <c r="AR45" i="35"/>
  <c r="Q165" i="35" a="1"/>
  <c r="BC77" i="35" a="1"/>
  <c r="V31" i="35" a="1"/>
  <c r="BJ63" i="35" a="1"/>
  <c r="AJ43" i="35" a="1"/>
  <c r="V50" i="3"/>
  <c r="L25" i="35"/>
  <c r="AS43" i="35"/>
  <c r="BN27" i="35" a="1"/>
  <c r="BB138" i="35" a="1"/>
  <c r="BF152" i="35" a="1"/>
  <c r="I99" i="35"/>
  <c r="J274" i="3"/>
  <c r="R274" i="3"/>
  <c r="BD52" i="35" a="1"/>
  <c r="Z70" i="35" a="1"/>
  <c r="AO86" i="35"/>
  <c r="D65" i="35"/>
  <c r="T41" i="35" a="1"/>
  <c r="AU101" i="35" a="1"/>
  <c r="X194" i="3"/>
  <c r="AG108" i="35" a="1"/>
  <c r="AM130" i="35"/>
  <c r="BI23" i="35" a="1"/>
  <c r="BK228" i="35" a="1"/>
  <c r="BD28" i="35" a="1"/>
  <c r="BB219" i="35" a="1"/>
  <c r="BE95" i="35" a="1"/>
  <c r="AY69" i="35" a="1"/>
  <c r="BG81" i="35" a="1"/>
  <c r="BR68" i="35" a="1"/>
  <c r="BH21" i="35" a="1"/>
  <c r="R72" i="35" a="1"/>
  <c r="W115" i="35" a="1"/>
  <c r="N25" i="35"/>
  <c r="AM34" i="35"/>
  <c r="AP184" i="35"/>
  <c r="I89" i="35"/>
  <c r="AI70" i="35" a="1"/>
  <c r="G104" i="35"/>
  <c r="BH144" i="35" a="1"/>
  <c r="AD55" i="35" a="1"/>
  <c r="V178" i="3"/>
  <c r="F28" i="35"/>
  <c r="E125" i="35"/>
  <c r="I77" i="35"/>
  <c r="H242" i="3"/>
  <c r="Z242" i="3"/>
  <c r="S50" i="3"/>
  <c r="R210" i="3"/>
  <c r="BK47" i="35" a="1"/>
  <c r="Q26" i="35" a="1"/>
  <c r="Y137" i="35" a="1"/>
  <c r="AD274" i="3"/>
  <c r="G35" i="35"/>
  <c r="AJ89" i="35" a="1"/>
  <c r="AW193" i="35" a="1"/>
  <c r="M181" i="35"/>
  <c r="AS93" i="35"/>
  <c r="BT148" i="35" a="1"/>
  <c r="R52" i="35" a="1"/>
  <c r="BG85" i="35" a="1"/>
  <c r="Y17" i="35" a="1"/>
  <c r="AA128" i="35" a="1"/>
  <c r="W45" i="35" a="1"/>
  <c r="AS100" i="35"/>
  <c r="BN228" i="35" a="1"/>
  <c r="BH251" i="35" a="1"/>
  <c r="U155" i="35" a="1"/>
  <c r="S178" i="35" a="1"/>
  <c r="AX110" i="35" a="1"/>
  <c r="AI207" i="35" a="1"/>
  <c r="BK89" i="35" a="1"/>
  <c r="M132" i="35"/>
  <c r="Q80" i="35" a="1"/>
  <c r="AU162" i="35" a="1"/>
  <c r="AB17" i="35" a="1"/>
  <c r="T226" i="3"/>
  <c r="AK31" i="35" a="1"/>
  <c r="AH124" i="35" a="1"/>
  <c r="I108" i="35"/>
  <c r="AV24" i="35" a="1"/>
  <c r="U134" i="35" a="1"/>
  <c r="BU60" i="35" a="1"/>
  <c r="N109" i="35"/>
  <c r="K20" i="35"/>
  <c r="BD127" i="35" a="1"/>
  <c r="M80" i="35"/>
  <c r="T79" i="35" a="1"/>
  <c r="AI18" i="3"/>
  <c r="P114" i="35" a="1"/>
  <c r="Q226" i="3"/>
  <c r="I132" i="35"/>
  <c r="V68" i="35" a="1"/>
  <c r="M142" i="35"/>
  <c r="D48" i="35"/>
  <c r="W32" i="35" a="1"/>
  <c r="BA27" i="35" a="1"/>
  <c r="N114" i="3"/>
  <c r="BR126" i="35" a="1"/>
  <c r="BG215" i="35" a="1"/>
  <c r="BE24" i="35" a="1"/>
  <c r="BS183" i="35" a="1"/>
  <c r="BQ183" i="35" a="1"/>
  <c r="AA54" i="35" a="1"/>
  <c r="R129" i="35" a="1"/>
  <c r="F18" i="35"/>
  <c r="BM47" i="35" a="1"/>
  <c r="J59" i="35"/>
  <c r="BU173" i="35" a="1"/>
  <c r="M146" i="3"/>
  <c r="G33" i="35"/>
  <c r="BF119" i="35" a="1"/>
  <c r="AH170" i="35" a="1"/>
  <c r="BT144" i="35" a="1"/>
  <c r="AM45" i="35"/>
  <c r="BQ71" i="35" a="1"/>
  <c r="AV253" i="35" a="1"/>
  <c r="BE52" i="35" a="1"/>
  <c r="AF37" i="35" a="1"/>
  <c r="M82" i="35"/>
  <c r="J115" i="35"/>
  <c r="AG154" i="35" a="1"/>
  <c r="AH70" i="35" a="1"/>
  <c r="I114" i="35"/>
  <c r="BG49" i="35" a="1"/>
  <c r="J142" i="35"/>
  <c r="AI202" i="35" a="1"/>
  <c r="AE237" i="35" a="1"/>
  <c r="F147" i="35"/>
  <c r="AQ46" i="35"/>
  <c r="AZ90" i="35" a="1"/>
  <c r="AB62" i="35" a="1"/>
  <c r="BI58" i="35" a="1"/>
  <c r="BL104" i="35" a="1"/>
  <c r="P156" i="35" a="1"/>
  <c r="N60" i="35"/>
  <c r="BH57" i="35" a="1"/>
  <c r="Z43" i="35" a="1"/>
  <c r="D129" i="35"/>
  <c r="BK164" i="35" a="1"/>
  <c r="W227" i="35" a="1"/>
  <c r="W23" i="35" a="1"/>
  <c r="BC127" i="35" a="1"/>
  <c r="AW40" i="35" a="1"/>
  <c r="AC210" i="3"/>
  <c r="AS107" i="35"/>
  <c r="AC41" i="35" a="1"/>
  <c r="BJ67" i="35" a="1"/>
  <c r="W48" i="35" a="1"/>
  <c r="P17" i="35" a="1"/>
  <c r="W77" i="35" a="1"/>
  <c r="AE53" i="35" a="1"/>
  <c r="AK113" i="35" a="1"/>
  <c r="V64" i="35" a="1"/>
  <c r="BR49" i="35" a="1"/>
  <c r="AY46" i="35" a="1"/>
  <c r="BG18" i="35" a="1"/>
  <c r="Y162" i="3"/>
  <c r="BL127" i="35" a="1"/>
  <c r="BL98" i="35" a="1"/>
  <c r="F148" i="35"/>
  <c r="BP71" i="35" a="1"/>
  <c r="E111" i="35"/>
  <c r="N242" i="3"/>
  <c r="H29" i="35"/>
  <c r="BB40" i="35" a="1"/>
  <c r="AH34" i="3"/>
  <c r="AZ72" i="35" a="1"/>
  <c r="BJ106" i="35" a="1"/>
  <c r="AX151" i="35" a="1"/>
  <c r="F89" i="35"/>
  <c r="M57" i="35"/>
  <c r="BF78" i="35" a="1"/>
  <c r="BC107" i="35" a="1"/>
  <c r="BF42" i="35" a="1"/>
  <c r="U173" i="35" a="1"/>
  <c r="AX27" i="35" a="1"/>
  <c r="Z44" i="35" a="1"/>
  <c r="S18" i="35" a="1"/>
  <c r="BU80" i="35" a="1"/>
  <c r="BO69" i="35" a="1"/>
  <c r="AV163" i="35" a="1"/>
  <c r="BB164" i="35" a="1"/>
  <c r="Z63" i="35" a="1"/>
  <c r="K162" i="3"/>
  <c r="AF45" i="35" a="1"/>
  <c r="AA98" i="3"/>
  <c r="AX94" i="35" a="1"/>
  <c r="BB185" i="35" a="1"/>
  <c r="AO135" i="35"/>
  <c r="S212" i="35" a="1"/>
  <c r="S48" i="35" a="1"/>
  <c r="G17" i="35"/>
  <c r="AQ79" i="35"/>
  <c r="X100" i="35" a="1"/>
  <c r="H107" i="35"/>
  <c r="BT182" i="35" a="1"/>
  <c r="AH88" i="35" a="1"/>
  <c r="BC42" i="35" a="1"/>
  <c r="AZ37" i="35" a="1"/>
  <c r="K115" i="35"/>
  <c r="AH165" i="35" a="1"/>
  <c r="BI95" i="35" a="1"/>
  <c r="X61" i="3"/>
  <c r="C30" i="35" a="1"/>
  <c r="AR39" i="35"/>
  <c r="AS147" i="35"/>
  <c r="BQ92" i="35" a="1"/>
  <c r="I22" i="35"/>
  <c r="Q175" i="35" a="1"/>
  <c r="F135" i="35"/>
  <c r="AJ59" i="35" a="1"/>
  <c r="BR44" i="35" a="1"/>
  <c r="Y37" i="35" a="1"/>
  <c r="AW25" i="35" a="1"/>
  <c r="R200" i="35" a="1"/>
  <c r="AC96" i="35" a="1"/>
  <c r="L178" i="35"/>
  <c r="P74" i="35" a="1"/>
  <c r="BR47" i="35" a="1"/>
  <c r="BF84" i="35" a="1"/>
  <c r="AA29" i="35" a="1"/>
  <c r="G174" i="35"/>
  <c r="BC175" i="35" a="1"/>
  <c r="BA51" i="35" a="1"/>
  <c r="AO121" i="35"/>
  <c r="BQ140" i="35" a="1"/>
  <c r="AF102" i="35" a="1"/>
  <c r="G179" i="35"/>
  <c r="U187" i="35" a="1"/>
  <c r="L98" i="3"/>
  <c r="AP128" i="35"/>
  <c r="X122" i="35" a="1"/>
  <c r="AN187" i="35"/>
  <c r="AD185" i="35" a="1"/>
  <c r="BE75" i="35" a="1"/>
  <c r="AO31" i="35"/>
  <c r="AH160" i="35" a="1"/>
  <c r="BG46" i="35" a="1"/>
  <c r="I78" i="35"/>
  <c r="BM209" i="35" a="1"/>
  <c r="BJ174" i="35" a="1"/>
  <c r="AR52" i="35"/>
  <c r="AB81" i="35" a="1"/>
  <c r="AX38" i="35" a="1"/>
  <c r="BR161" i="35" a="1"/>
  <c r="H96" i="35"/>
  <c r="AQ133" i="35"/>
  <c r="N107" i="35"/>
  <c r="M38" i="35"/>
  <c r="BL150" i="35" a="1"/>
  <c r="I171" i="35"/>
  <c r="AY49" i="35" a="1"/>
  <c r="AQ175" i="35"/>
  <c r="BQ40" i="35" a="1"/>
  <c r="Q274" i="3"/>
  <c r="BJ43" i="35" a="1"/>
  <c r="E90" i="35"/>
  <c r="Z42" i="35" a="1"/>
  <c r="AN42" i="35"/>
  <c r="F132" i="35"/>
  <c r="BJ189" i="35" a="1"/>
  <c r="AC78" i="35" a="1"/>
  <c r="BO133" i="35" a="1"/>
  <c r="AX20" i="35" a="1"/>
  <c r="AY59" i="35" a="1"/>
  <c r="BU79" i="35" a="1"/>
  <c r="AE156" i="35" a="1"/>
  <c r="K108" i="35"/>
  <c r="BL100" i="35" a="1"/>
  <c r="AE85" i="35" a="1"/>
  <c r="AO193" i="35"/>
  <c r="C160" i="35" a="1"/>
  <c r="BK68" i="35" a="1"/>
  <c r="U54" i="35" a="1"/>
  <c r="AQ110" i="35"/>
  <c r="BJ111" i="35" a="1"/>
  <c r="T71" i="35" a="1"/>
  <c r="G246" i="35"/>
  <c r="BR176" i="35" a="1"/>
  <c r="Q60" i="35" a="1"/>
  <c r="AD70" i="35" a="1"/>
  <c r="AA182" i="35" a="1"/>
  <c r="F60" i="35"/>
  <c r="C40" i="35" a="1"/>
  <c r="BO151" i="35" a="1"/>
  <c r="BJ172" i="35" a="1"/>
  <c r="V149" i="35" a="1"/>
  <c r="BF29" i="35" a="1"/>
  <c r="BG25" i="35" a="1"/>
  <c r="J42" i="35"/>
  <c r="BH88" i="35" a="1"/>
  <c r="AI57" i="35" a="1"/>
  <c r="G28" i="35"/>
  <c r="BS74" i="35" a="1"/>
  <c r="AA62" i="35" a="1"/>
  <c r="BQ19" i="35" a="1"/>
  <c r="BP101" i="35" a="1"/>
  <c r="AN62" i="35"/>
  <c r="AJ129" i="35" a="1"/>
  <c r="Q176" i="35" a="1"/>
  <c r="AI48" i="35" a="1"/>
  <c r="AZ138" i="35" a="1"/>
  <c r="X130" i="35" a="1"/>
  <c r="Y109" i="35" a="1"/>
  <c r="S53" i="35" a="1"/>
  <c r="AX90" i="35" a="1"/>
  <c r="AS77" i="35"/>
  <c r="R25" i="35" a="1"/>
  <c r="K34" i="35"/>
  <c r="M92" i="35"/>
  <c r="AJ90" i="35" a="1"/>
  <c r="E17" i="35"/>
  <c r="C125" i="35" a="1"/>
  <c r="V18" i="3"/>
  <c r="AJ32" i="35" a="1"/>
  <c r="BA62" i="35" a="1"/>
  <c r="AV21" i="35" a="1"/>
  <c r="J100" i="35"/>
  <c r="BS33" i="35" a="1"/>
  <c r="BI181" i="35" a="1"/>
  <c r="AE71" i="35" a="1"/>
  <c r="AW75" i="35" a="1"/>
  <c r="V34" i="35" a="1"/>
  <c r="N50" i="35"/>
  <c r="BN30" i="35" a="1"/>
  <c r="AA51" i="35" a="1"/>
  <c r="BA77" i="35" a="1"/>
  <c r="J153" i="35"/>
  <c r="AI94" i="35" a="1"/>
  <c r="AU25" i="35" a="1"/>
  <c r="AF82" i="35" a="1"/>
  <c r="AX175" i="35" a="1"/>
  <c r="D66" i="35"/>
  <c r="N82" i="35"/>
  <c r="BU89" i="35" a="1"/>
  <c r="BP144" i="35" a="1"/>
  <c r="AI136" i="35" a="1"/>
  <c r="BL44" i="35" a="1"/>
  <c r="BB100" i="35" a="1"/>
  <c r="BD158" i="35" a="1"/>
  <c r="AJ81" i="35" a="1"/>
  <c r="H26" i="35"/>
  <c r="E115" i="35"/>
  <c r="K83" i="35"/>
  <c r="AP34" i="35"/>
  <c r="M129" i="35"/>
  <c r="U94" i="35" a="1"/>
  <c r="P56" i="35" a="1"/>
  <c r="F144" i="35"/>
  <c r="AJ99" i="35" a="1"/>
  <c r="AD73" i="35" a="1"/>
  <c r="BI102" i="35" a="1"/>
  <c r="AK177" i="35" a="1"/>
  <c r="BM159" i="35" a="1"/>
  <c r="BA103" i="35" a="1"/>
  <c r="Y132" i="35" a="1"/>
  <c r="AK155" i="35" a="1"/>
  <c r="C45" i="35" a="1"/>
  <c r="N34" i="3"/>
  <c r="I54" i="35"/>
  <c r="AZ62" i="35" a="1"/>
  <c r="BG90" i="35" a="1"/>
  <c r="AZ89" i="35" a="1"/>
  <c r="AY118" i="35" a="1"/>
  <c r="BB129" i="35" a="1"/>
  <c r="I50" i="3"/>
  <c r="AW111" i="35" a="1"/>
  <c r="AZ21" i="35" a="1"/>
  <c r="BT101" i="35" a="1"/>
  <c r="AK50" i="35" a="1"/>
  <c r="AH172" i="35" a="1"/>
  <c r="BD59" i="35" a="1"/>
  <c r="BG125" i="35" a="1"/>
  <c r="AS169" i="35"/>
  <c r="AV114" i="35" a="1"/>
  <c r="I93" i="35"/>
  <c r="BF102" i="35" a="1"/>
  <c r="AC242" i="3"/>
  <c r="AX152" i="35" a="1"/>
  <c r="D123" i="35"/>
  <c r="U115" i="35" a="1"/>
  <c r="AP64" i="35"/>
  <c r="BT146" i="35" a="1"/>
  <c r="AK127" i="35" a="1"/>
  <c r="AV102" i="35" a="1"/>
  <c r="Q92" i="35" a="1"/>
  <c r="BC112" i="35" a="1"/>
  <c r="P39" i="35" a="1"/>
  <c r="AN188" i="35"/>
  <c r="AB217" i="35" a="1"/>
  <c r="AB144" i="35" a="1"/>
  <c r="M32" i="35"/>
  <c r="AV53" i="35" a="1"/>
  <c r="Y141" i="35" a="1"/>
  <c r="AX181" i="35" a="1"/>
  <c r="BP80" i="35" a="1"/>
  <c r="BC69" i="35" a="1"/>
  <c r="AQ33" i="35"/>
  <c r="I76" i="35"/>
  <c r="AI100" i="35" a="1"/>
  <c r="V89" i="35" a="1"/>
  <c r="AW116" i="35" a="1"/>
  <c r="BE42" i="35" a="1"/>
  <c r="AB77" i="35" a="1"/>
  <c r="G211" i="35"/>
  <c r="BR41" i="35" a="1"/>
  <c r="BS86" i="35" a="1"/>
  <c r="BK36" i="35" a="1"/>
  <c r="AF88" i="35" a="1"/>
  <c r="W19" i="35" a="1"/>
  <c r="BB59" i="35" a="1"/>
  <c r="AX66" i="35" a="1"/>
  <c r="BL41" i="35" a="1"/>
  <c r="BO23" i="35" a="1"/>
  <c r="AI95" i="35" a="1"/>
  <c r="AQ27" i="35"/>
  <c r="AJ86" i="35" a="1"/>
  <c r="AH154" i="35" a="1"/>
  <c r="AB107" i="35" a="1"/>
  <c r="U176" i="35" a="1"/>
  <c r="T162" i="3"/>
  <c r="W109" i="35" a="1"/>
  <c r="AB42" i="35" a="1"/>
  <c r="AP35" i="35"/>
  <c r="BI175" i="35" a="1"/>
  <c r="AU64" i="35" a="1"/>
  <c r="H113" i="35"/>
  <c r="AA110" i="35" a="1"/>
  <c r="AH49" i="35" a="1"/>
  <c r="BS179" i="35" a="1"/>
  <c r="AC82" i="3"/>
  <c r="BL45" i="35" a="1"/>
  <c r="AB49" i="35" a="1"/>
  <c r="D168" i="35"/>
  <c r="R89" i="35" a="1"/>
  <c r="AW37" i="35" a="1"/>
  <c r="BB160" i="35" a="1"/>
  <c r="BT141" i="35" a="1"/>
  <c r="BK19" i="35" a="1"/>
  <c r="BC177" i="35" a="1"/>
  <c r="AA290" i="3"/>
  <c r="V52" i="35" a="1"/>
  <c r="AY108" i="35" a="1"/>
  <c r="AA194" i="3"/>
  <c r="BU77" i="35" a="1"/>
  <c r="K49" i="35"/>
  <c r="Y73" i="35" a="1"/>
  <c r="E23" i="35"/>
  <c r="AP110" i="35"/>
  <c r="AV61" i="35" a="1"/>
  <c r="J48" i="35"/>
  <c r="AA210" i="35" a="1"/>
  <c r="AI149" i="35" a="1"/>
  <c r="AM116" i="35"/>
  <c r="BK17" i="35" a="1"/>
  <c r="BN239" i="35" a="1"/>
  <c r="H45" i="35"/>
  <c r="Y215" i="35" a="1"/>
  <c r="AW158" i="35" a="1"/>
  <c r="AC248" i="35" a="1"/>
  <c r="BR75" i="35" a="1"/>
  <c r="AE182" i="35" a="1"/>
  <c r="AK149" i="35" a="1"/>
  <c r="G129" i="35"/>
  <c r="U131" i="35" a="1"/>
  <c r="AR19" i="35"/>
  <c r="J125" i="35"/>
  <c r="U107" i="35" a="1"/>
  <c r="AG55" i="35" a="1"/>
  <c r="AF20" i="35" a="1"/>
  <c r="AD210" i="3"/>
  <c r="BJ75" i="35" a="1"/>
  <c r="BJ176" i="35" a="1"/>
  <c r="Z109" i="35" a="1"/>
  <c r="R94" i="35" a="1"/>
  <c r="I146" i="35"/>
  <c r="AY170" i="35" a="1"/>
  <c r="X68" i="35" a="1"/>
  <c r="BF99" i="35" a="1"/>
  <c r="N98" i="35"/>
  <c r="AD25" i="35" a="1"/>
  <c r="X29" i="35" a="1"/>
  <c r="AD162" i="3"/>
  <c r="AR99" i="35"/>
  <c r="AB20" i="35" a="1"/>
  <c r="P178" i="3"/>
  <c r="X82" i="35" a="1"/>
  <c r="E235" i="35"/>
  <c r="Z133" i="35" a="1"/>
  <c r="BI80" i="35" a="1"/>
  <c r="AB153" i="35" a="1"/>
  <c r="I44" i="35"/>
  <c r="H85" i="35"/>
  <c r="M101" i="35"/>
  <c r="AK33" i="35" a="1"/>
  <c r="L113" i="35"/>
  <c r="E176" i="35"/>
  <c r="AF76" i="35" a="1"/>
  <c r="BC144" i="35" a="1"/>
  <c r="W44" i="35" a="1"/>
  <c r="BR46" i="35" a="1"/>
  <c r="Q31" i="35" a="1"/>
  <c r="L91" i="35"/>
  <c r="BH40" i="35" a="1"/>
  <c r="BQ82" i="35" a="1"/>
  <c r="AS48" i="35"/>
  <c r="AK88" i="35" a="1"/>
  <c r="H59" i="35"/>
  <c r="BH50" i="35" a="1"/>
  <c r="Q71" i="35" a="1"/>
  <c r="C200" i="35" a="1"/>
  <c r="BH66" i="35" a="1"/>
  <c r="AQ135" i="35"/>
  <c r="AD134" i="35" a="1"/>
  <c r="AG98" i="35" a="1"/>
  <c r="BA34" i="35" a="1"/>
  <c r="AY193" i="35" a="1"/>
  <c r="H61" i="35"/>
  <c r="BC104" i="35" a="1"/>
  <c r="AQ88" i="35"/>
  <c r="AK54" i="35" a="1"/>
  <c r="J202" i="35"/>
  <c r="BN221" i="35" a="1"/>
  <c r="AZ256" i="35" a="1"/>
  <c r="U83" i="35" a="1"/>
  <c r="BQ165" i="35" a="1"/>
  <c r="AS160" i="35"/>
  <c r="J21" i="35"/>
  <c r="AN58" i="35"/>
  <c r="W148" i="35" a="1"/>
  <c r="L165" i="35"/>
  <c r="BL228" i="35" a="1"/>
  <c r="AY164" i="35" a="1"/>
  <c r="AM98" i="35"/>
  <c r="I170" i="35"/>
  <c r="AX111" i="35" a="1"/>
  <c r="T47" i="35" a="1"/>
  <c r="V102" i="35" a="1"/>
  <c r="BD89" i="35" a="1"/>
  <c r="K58" i="35"/>
  <c r="BO114" i="35" a="1"/>
  <c r="X98" i="35" a="1"/>
  <c r="M178" i="3"/>
  <c r="AI162" i="3"/>
  <c r="BS59" i="35" a="1"/>
  <c r="D174" i="35"/>
  <c r="V268" i="35" a="1"/>
  <c r="K52" i="35"/>
  <c r="AC145" i="35" a="1"/>
  <c r="BD30" i="35" a="1"/>
  <c r="BI104" i="35" a="1"/>
  <c r="C71" i="35" a="1"/>
  <c r="BH56" i="35" a="1"/>
  <c r="AM154" i="35"/>
  <c r="AM80" i="35"/>
  <c r="Z33" i="35" a="1"/>
  <c r="R242" i="3"/>
  <c r="AW65" i="35" a="1"/>
  <c r="AR86" i="35"/>
  <c r="AC168" i="35" a="1"/>
  <c r="N64" i="35"/>
  <c r="BU78" i="35" a="1"/>
  <c r="D91" i="35"/>
  <c r="AI56" i="35" a="1"/>
  <c r="AJ211" i="35" a="1"/>
  <c r="AM201" i="35"/>
  <c r="AM44" i="35"/>
  <c r="I139" i="35"/>
  <c r="T37" i="35" a="1"/>
  <c r="AW34" i="35" a="1"/>
  <c r="AS84" i="35"/>
  <c r="AU83" i="35" a="1"/>
  <c r="AB33" i="35" a="1"/>
  <c r="N182" i="35"/>
  <c r="AB105" i="35" a="1"/>
  <c r="Z290" i="3"/>
  <c r="AC214" i="35" a="1"/>
  <c r="AG91" i="35" a="1"/>
  <c r="BI176" i="35" a="1"/>
  <c r="L166" i="35"/>
  <c r="BM166" i="35" a="1"/>
  <c r="AM141" i="35"/>
  <c r="AY165" i="35" a="1"/>
  <c r="BJ122" i="35" a="1"/>
  <c r="P185" i="35" a="1"/>
  <c r="X112" i="35" a="1"/>
  <c r="AX23" i="35" a="1"/>
  <c r="AD138" i="35" a="1"/>
  <c r="AF74" i="35" a="1"/>
  <c r="J24" i="35"/>
  <c r="BK189" i="35" a="1"/>
  <c r="U92" i="35" a="1"/>
  <c r="AC56" i="35" a="1"/>
  <c r="P105" i="35" a="1"/>
  <c r="AG141" i="35" a="1"/>
  <c r="BM98" i="35" a="1"/>
  <c r="W61" i="35" a="1"/>
  <c r="BO110" i="35" a="1"/>
  <c r="W235" i="35" a="1"/>
  <c r="BP81" i="35" a="1"/>
  <c r="M56" i="35"/>
  <c r="Q133" i="35" a="1"/>
  <c r="X114" i="3"/>
  <c r="AU213" i="35" a="1"/>
  <c r="I61" i="35"/>
  <c r="AC132" i="35" a="1"/>
  <c r="BI165" i="35" a="1"/>
  <c r="V43" i="35" a="1"/>
  <c r="BC31" i="35" a="1"/>
  <c r="BG102" i="35" a="1"/>
  <c r="Y56" i="35" a="1"/>
  <c r="AA258" i="3"/>
  <c r="L179" i="35"/>
  <c r="AQ97" i="35"/>
  <c r="AW144" i="35" a="1"/>
  <c r="AJ76" i="35" a="1"/>
  <c r="Q107" i="35" a="1"/>
  <c r="BG177" i="35" a="1"/>
  <c r="BN32" i="35" a="1"/>
  <c r="U36" i="35" a="1"/>
  <c r="AA114" i="3"/>
  <c r="AF242" i="3"/>
  <c r="W58" i="35" a="1"/>
  <c r="T26" i="35" a="1"/>
  <c r="BJ57" i="35" a="1"/>
  <c r="AK75" i="35" a="1"/>
  <c r="I152" i="35"/>
  <c r="BH38" i="35" a="1"/>
  <c r="K74" i="35"/>
  <c r="BD25" i="35" a="1"/>
  <c r="BH17" i="35" a="1"/>
  <c r="T84" i="35" a="1"/>
  <c r="BT96" i="35" a="1"/>
  <c r="X177" i="35" a="1"/>
  <c r="BO72" i="35" a="1"/>
  <c r="G178" i="3"/>
  <c r="O82" i="3"/>
  <c r="S162" i="3"/>
  <c r="AF18" i="3"/>
  <c r="AO17" i="35"/>
  <c r="BL262" i="35" a="1"/>
  <c r="BP120" i="35" a="1"/>
  <c r="BP35" i="35" a="1"/>
  <c r="AN71" i="35"/>
  <c r="BQ173" i="35" a="1"/>
  <c r="BL164" i="35" a="1"/>
  <c r="AY27" i="35" a="1"/>
  <c r="AM183" i="35"/>
  <c r="AU196" i="35" a="1"/>
  <c r="AG274" i="3"/>
  <c r="S78" i="35" a="1"/>
  <c r="BE35" i="35" a="1"/>
  <c r="BH29" i="35" a="1"/>
  <c r="I161" i="35"/>
  <c r="AN23" i="35"/>
  <c r="K111" i="35"/>
  <c r="BE164" i="35" a="1"/>
  <c r="BA53" i="35" a="1"/>
  <c r="G190" i="35"/>
  <c r="AF122" i="35" a="1"/>
  <c r="BB116" i="35" a="1"/>
  <c r="BH184" i="35" a="1"/>
  <c r="AA34" i="3"/>
  <c r="AW48" i="35" a="1"/>
  <c r="J61" i="35"/>
  <c r="BK123" i="35" a="1"/>
  <c r="BI57" i="35" a="1"/>
  <c r="AN19" i="35"/>
  <c r="AQ263" i="35"/>
  <c r="G68" i="35"/>
  <c r="AJ144" i="35" a="1"/>
  <c r="BC70" i="35" a="1"/>
  <c r="AM71" i="35"/>
  <c r="N26" i="35"/>
  <c r="N111" i="35"/>
  <c r="AC23" i="35" a="1"/>
  <c r="N93" i="35"/>
  <c r="AS69" i="35"/>
  <c r="C119" i="35" a="1"/>
  <c r="X106" i="35" a="1"/>
  <c r="AW49" i="35" a="1"/>
  <c r="X219" i="35" a="1"/>
  <c r="BM33" i="35" a="1"/>
  <c r="J207" i="35"/>
  <c r="T86" i="35" a="1"/>
  <c r="H67" i="35"/>
  <c r="AU125" i="35" a="1"/>
  <c r="AC118" i="35" a="1"/>
  <c r="BO20" i="35" a="1"/>
  <c r="AN209" i="35"/>
  <c r="AC105" i="35" a="1"/>
  <c r="BP164" i="35" a="1"/>
  <c r="AU52" i="35" a="1"/>
  <c r="X44" i="35" a="1"/>
  <c r="M139" i="35"/>
  <c r="AA122" i="35" a="1"/>
  <c r="BC75" i="35" a="1"/>
  <c r="AK135" i="35" a="1"/>
  <c r="AI165" i="35" a="1"/>
  <c r="K290" i="3"/>
  <c r="T274" i="3"/>
  <c r="BD69" i="35" a="1"/>
  <c r="AO74" i="35"/>
  <c r="AO77" i="35"/>
  <c r="AD118" i="35" a="1"/>
  <c r="AD109" i="35" a="1"/>
  <c r="AY21" i="35" a="1"/>
  <c r="Q210" i="3"/>
  <c r="AU39" i="35" a="1"/>
  <c r="AE43" i="35" a="1"/>
  <c r="BB56" i="35" a="1"/>
  <c r="X159" i="35" a="1"/>
  <c r="AV73" i="35" a="1"/>
  <c r="W137" i="35" a="1"/>
  <c r="D130" i="35"/>
  <c r="BA113" i="35" a="1"/>
  <c r="BB90" i="35" a="1"/>
  <c r="S38" i="35" a="1"/>
  <c r="BE93" i="35" a="1"/>
  <c r="BQ93" i="35" a="1"/>
  <c r="BQ42" i="35" a="1"/>
  <c r="R98" i="3"/>
  <c r="BO54" i="35" a="1"/>
  <c r="BU119" i="35" a="1"/>
  <c r="AQ43" i="35"/>
  <c r="AM93" i="35"/>
  <c r="AX44" i="35" a="1"/>
  <c r="D69" i="35"/>
  <c r="J137" i="35"/>
  <c r="AN89" i="35"/>
  <c r="AW135" i="35" a="1"/>
  <c r="AV157" i="35" a="1"/>
  <c r="AE100" i="35" a="1"/>
  <c r="AQ254" i="35"/>
  <c r="AC43" i="35" a="1"/>
  <c r="AD58" i="35" a="1"/>
  <c r="BG118" i="35" a="1"/>
  <c r="AG92" i="35" a="1"/>
  <c r="BU181" i="35" a="1"/>
  <c r="AB176" i="35" a="1"/>
  <c r="BD54" i="35" a="1"/>
  <c r="AY29" i="35" a="1"/>
  <c r="Q62" i="35" a="1"/>
  <c r="S57" i="35" a="1"/>
  <c r="AC75" i="35" a="1"/>
  <c r="Q187" i="35" a="1"/>
  <c r="BB71" i="35" a="1"/>
  <c r="D151" i="35"/>
  <c r="J138" i="35"/>
  <c r="BK53" i="35" a="1"/>
  <c r="U93" i="35" a="1"/>
  <c r="AQ205" i="35"/>
  <c r="M136" i="35"/>
  <c r="AW92" i="35" a="1"/>
  <c r="BU113" i="35" a="1"/>
  <c r="AM29" i="35"/>
  <c r="BT216" i="35" a="1"/>
  <c r="AK110" i="35" a="1"/>
  <c r="AE134" i="35" a="1"/>
  <c r="AD106" i="35" a="1"/>
  <c r="Y181" i="35" a="1"/>
  <c r="K37" i="35"/>
  <c r="Y209" i="35" a="1"/>
  <c r="L181" i="35"/>
  <c r="P131" i="35" a="1"/>
  <c r="BH25" i="35" a="1"/>
  <c r="AW129" i="35" a="1"/>
  <c r="BS108" i="35" a="1"/>
  <c r="AV92" i="35" a="1"/>
  <c r="E203" i="35"/>
  <c r="BA172" i="35" a="1"/>
  <c r="AH93" i="35" a="1"/>
  <c r="R136" i="35" a="1"/>
  <c r="L71" i="35"/>
  <c r="BC183" i="35" a="1"/>
  <c r="L92" i="35"/>
  <c r="V62" i="35" a="1"/>
  <c r="AP140" i="35"/>
  <c r="BD85" i="35" a="1"/>
  <c r="Q18" i="3"/>
  <c r="AS144" i="35"/>
  <c r="BB140" i="35" a="1"/>
  <c r="BD18" i="35" a="1"/>
  <c r="BM84" i="35" a="1"/>
  <c r="BB162" i="35" a="1"/>
  <c r="AX105" i="35" a="1"/>
  <c r="Y147" i="35" a="1"/>
  <c r="BF162" i="35" a="1"/>
  <c r="L59" i="35"/>
  <c r="M98" i="3"/>
  <c r="BP125" i="35" a="1"/>
  <c r="H28" i="35"/>
  <c r="BT81" i="35" a="1"/>
  <c r="BR195" i="35" a="1"/>
  <c r="X167" i="35" a="1"/>
  <c r="U81" i="35" a="1"/>
  <c r="BS97" i="35" a="1"/>
  <c r="R29" i="35" a="1"/>
  <c r="AZ35" i="35" a="1"/>
  <c r="P190" i="35" a="1"/>
  <c r="M182" i="35"/>
  <c r="AI175" i="35" a="1"/>
  <c r="AA64" i="35" a="1"/>
  <c r="BM60" i="35" a="1"/>
  <c r="BE100" i="35" a="1"/>
  <c r="AG19" i="35" a="1"/>
  <c r="AB35" i="35" a="1"/>
  <c r="Y85" i="35" a="1"/>
  <c r="E51" i="35"/>
  <c r="BK79" i="35" a="1"/>
  <c r="Y258" i="3"/>
  <c r="AN101" i="35"/>
  <c r="S226" i="3"/>
  <c r="P61" i="35" a="1"/>
  <c r="AF260" i="35" a="1"/>
  <c r="BC80" i="35" a="1"/>
  <c r="I86" i="35"/>
  <c r="BU110" i="35" a="1"/>
  <c r="S169" i="35" a="1"/>
  <c r="AO211" i="35"/>
  <c r="Q198" i="35" a="1"/>
  <c r="BO131" i="35" a="1"/>
  <c r="AK100" i="35" a="1"/>
  <c r="BS103" i="35" a="1"/>
  <c r="BA140" i="35" a="1"/>
  <c r="D94" i="35"/>
  <c r="BD208" i="35" a="1"/>
  <c r="R87" i="35" a="1"/>
  <c r="Z170" i="35" a="1"/>
  <c r="BN62" i="35" a="1"/>
  <c r="BE56" i="35" a="1"/>
  <c r="AY81" i="35" a="1"/>
  <c r="K28" i="35"/>
  <c r="X93" i="35" a="1"/>
  <c r="AU209" i="35" a="1"/>
  <c r="BQ137" i="35" a="1"/>
  <c r="AM172" i="35"/>
  <c r="K126" i="35"/>
  <c r="V83" i="35" a="1"/>
  <c r="G117" i="35"/>
  <c r="AY40" i="35" a="1"/>
  <c r="AV96" i="35" a="1"/>
  <c r="L34" i="35"/>
  <c r="AE274" i="3"/>
  <c r="BE86" i="35" a="1"/>
  <c r="Q258" i="3"/>
  <c r="BG104" i="35" a="1"/>
  <c r="BA29" i="35" a="1"/>
  <c r="U82" i="3"/>
  <c r="AG52" i="35" a="1"/>
  <c r="AV40" i="35" a="1"/>
  <c r="BO180" i="35" a="1"/>
  <c r="Z164" i="35" a="1"/>
  <c r="BF177" i="35" a="1"/>
  <c r="AQ40" i="35"/>
  <c r="P66" i="35" a="1"/>
  <c r="Z162" i="3"/>
  <c r="AK42" i="35" a="1"/>
  <c r="BJ37" i="35" a="1"/>
  <c r="AV77" i="35" a="1"/>
  <c r="AC49" i="35" a="1"/>
  <c r="C195" i="35" a="1"/>
  <c r="AI50" i="35" a="1"/>
  <c r="AV56" i="35" a="1"/>
  <c r="AZ42" i="35" a="1"/>
  <c r="BN83" i="35" a="1"/>
  <c r="T83" i="35" a="1"/>
  <c r="BA60" i="35" a="1"/>
  <c r="AI114" i="35" a="1"/>
  <c r="BG82" i="35" a="1"/>
  <c r="AB44" i="35" a="1"/>
  <c r="L194" i="3"/>
  <c r="Y82" i="3"/>
  <c r="H23" i="35"/>
  <c r="BL63" i="35" a="1"/>
  <c r="AJ17" i="35" a="1"/>
  <c r="W223" i="35" a="1"/>
  <c r="AD31" i="35" a="1"/>
  <c r="BD103" i="35" a="1"/>
  <c r="BQ17" i="35" a="1"/>
  <c r="BT50" i="35" a="1"/>
  <c r="BT40" i="35" a="1"/>
  <c r="BR104" i="35" a="1"/>
  <c r="BC149" i="35" a="1"/>
  <c r="Y183" i="35" a="1"/>
  <c r="C91" i="35" a="1"/>
  <c r="BM34" i="35" a="1"/>
  <c r="BB78" i="35" a="1"/>
  <c r="BL82" i="35" a="1"/>
  <c r="Z222" i="35" a="1"/>
  <c r="X118" i="35" a="1"/>
  <c r="W209" i="35" a="1"/>
  <c r="BG69" i="35" a="1"/>
  <c r="R131" i="35" a="1"/>
  <c r="BO96" i="35" a="1"/>
  <c r="BU85" i="35" a="1"/>
  <c r="G163" i="35"/>
  <c r="BB152" i="35" a="1"/>
  <c r="M77" i="35"/>
  <c r="AF145" i="35" a="1"/>
  <c r="G142" i="35"/>
  <c r="AW159" i="35" a="1"/>
  <c r="AS168" i="35"/>
  <c r="BI52" i="35" a="1"/>
  <c r="F137" i="35"/>
  <c r="G145" i="35"/>
  <c r="AO133" i="35"/>
  <c r="AP231" i="35"/>
  <c r="AP82" i="35"/>
  <c r="BC206" i="35" a="1"/>
  <c r="BJ68" i="35" a="1"/>
  <c r="G144" i="35"/>
  <c r="BD42" i="35" a="1"/>
  <c r="W82" i="3"/>
  <c r="BU67" i="35" a="1"/>
  <c r="AC40" i="35" a="1"/>
  <c r="AW121" i="35" a="1"/>
  <c r="BS26" i="35" a="1"/>
  <c r="BL191" i="35" a="1"/>
  <c r="S90" i="35" a="1"/>
  <c r="AZ104" i="35" a="1"/>
  <c r="BU220" i="35" a="1"/>
  <c r="AY80" i="35" a="1"/>
  <c r="AD77" i="35" a="1"/>
  <c r="BQ94" i="35" a="1"/>
  <c r="BF77" i="35" a="1"/>
  <c r="BK61" i="35" a="1"/>
  <c r="G88" i="35"/>
  <c r="AK209" i="35" a="1"/>
  <c r="BR70" i="35" a="1"/>
  <c r="V59" i="35" a="1"/>
  <c r="M210" i="3"/>
  <c r="T24" i="35" a="1"/>
  <c r="K19" i="35"/>
  <c r="AE63" i="35" a="1"/>
  <c r="AV228" i="35" a="1"/>
  <c r="AS172" i="35"/>
  <c r="V177" i="35" a="1"/>
  <c r="AP43" i="35"/>
  <c r="AG50" i="35" a="1"/>
  <c r="W67" i="35" a="1"/>
  <c r="Y46" i="35" a="1"/>
  <c r="D64" i="35"/>
  <c r="AQ71" i="35"/>
  <c r="AO27" i="35"/>
  <c r="BC72" i="35" a="1"/>
  <c r="BS141" i="35" a="1"/>
  <c r="BI41" i="35" a="1"/>
  <c r="AP29" i="35"/>
  <c r="V123" i="35" a="1"/>
  <c r="AD42" i="35" a="1"/>
  <c r="AD9" i="26" a="1"/>
  <c r="F96" i="35"/>
  <c r="J54" i="35"/>
  <c r="AU86" i="35" a="1"/>
  <c r="L67" i="35"/>
  <c r="AR142" i="35"/>
  <c r="W49" i="35" a="1"/>
  <c r="P35" i="35" a="1"/>
  <c r="BC138" i="35" a="1"/>
  <c r="AJ101" i="35" a="1"/>
  <c r="BL97" i="35" a="1"/>
  <c r="P226" i="3"/>
  <c r="AM40" i="35"/>
  <c r="I48" i="35"/>
  <c r="J154" i="35"/>
  <c r="BJ104" i="35" a="1"/>
  <c r="L189" i="35"/>
  <c r="BU93" i="35" a="1"/>
  <c r="BL87" i="35" a="1"/>
  <c r="R177" i="35" a="1"/>
  <c r="AN135" i="35"/>
  <c r="P85" i="35" a="1"/>
  <c r="BL18" i="35" a="1"/>
  <c r="BM106" i="35" a="1"/>
  <c r="AB226" i="3"/>
  <c r="BC19" i="35" a="1"/>
  <c r="R69" i="35" a="1"/>
  <c r="L122" i="35"/>
  <c r="E109" i="35"/>
  <c r="BS30" i="35" a="1"/>
  <c r="S21" i="35" a="1"/>
  <c r="X150" i="35" a="1"/>
  <c r="J177" i="35"/>
  <c r="AM107" i="35"/>
  <c r="BE20" i="35" a="1"/>
  <c r="BJ97" i="35" a="1"/>
  <c r="AD102" i="35" a="1"/>
  <c r="AZ137" i="35" a="1"/>
  <c r="BU55" i="35" a="1"/>
  <c r="K121" i="35"/>
  <c r="K41" i="35"/>
  <c r="AE51" i="35" a="1"/>
  <c r="BR98" i="35" a="1"/>
  <c r="BG124" i="35" a="1"/>
  <c r="AA31" i="35" a="1"/>
  <c r="AE128" i="35" a="1"/>
  <c r="K142" i="35"/>
  <c r="BE30" i="35" a="1"/>
  <c r="AP107" i="35"/>
  <c r="AQ147" i="35"/>
  <c r="AX70" i="35" a="1"/>
  <c r="AI127" i="35" a="1"/>
  <c r="AJ91" i="35" a="1"/>
  <c r="H70" i="35"/>
  <c r="BT143" i="35" a="1"/>
  <c r="AJ190" i="35" a="1"/>
  <c r="BF110" i="35" a="1"/>
  <c r="AC255" i="35" a="1"/>
  <c r="AY106" i="35" a="1"/>
  <c r="C159" i="35" a="1"/>
  <c r="E88" i="35"/>
  <c r="BO50" i="35" a="1"/>
  <c r="W62" i="35" a="1"/>
  <c r="AK169" i="35" a="1"/>
  <c r="E40" i="35"/>
  <c r="AY119" i="35" a="1"/>
  <c r="BE145" i="35" a="1"/>
  <c r="F113" i="35"/>
  <c r="U50" i="3"/>
  <c r="C95" i="35" a="1"/>
  <c r="U23" i="35" a="1"/>
  <c r="AO35" i="35"/>
  <c r="BI65" i="35" a="1"/>
  <c r="Q75" i="35" a="1"/>
  <c r="Z26" i="35" a="1"/>
  <c r="V150" i="35" a="1"/>
  <c r="AW181" i="35" a="1"/>
  <c r="AC44" i="35" a="1"/>
  <c r="BO56" i="35" a="1"/>
  <c r="BB73" i="35" a="1"/>
  <c r="BA24" i="35" a="1"/>
  <c r="BU47" i="35" a="1"/>
  <c r="AA178" i="3"/>
  <c r="V91" i="35" a="1"/>
  <c r="AC151" i="35" a="1"/>
  <c r="AK51" i="35" a="1"/>
  <c r="BM53" i="35" a="1"/>
  <c r="BO66" i="35" a="1"/>
  <c r="BO125" i="35" a="1"/>
  <c r="P76" i="35" a="1"/>
  <c r="AD49" i="35" a="1"/>
  <c r="AD231" i="35" a="1"/>
  <c r="BN152" i="35" a="1"/>
  <c r="Z30" i="35" a="1"/>
  <c r="AF28" i="35" a="1"/>
  <c r="AB18" i="3"/>
  <c r="AC121" i="35" a="1"/>
  <c r="V162" i="3"/>
  <c r="M100" i="35"/>
  <c r="H58" i="35"/>
  <c r="AR34" i="35"/>
  <c r="F141" i="35"/>
  <c r="AX17" i="35" a="1"/>
  <c r="T290" i="3"/>
  <c r="BL101" i="35" a="1"/>
  <c r="G192" i="35"/>
  <c r="AD78" i="35" a="1"/>
  <c r="AH58" i="35" a="1"/>
  <c r="AH226" i="35" a="1"/>
  <c r="AX21" i="35" a="1"/>
  <c r="W36" i="35" a="1"/>
  <c r="K51" i="35"/>
  <c r="AY139" i="35" a="1"/>
  <c r="AE162" i="35" a="1"/>
  <c r="BI109" i="35" a="1"/>
  <c r="AX166" i="35" a="1"/>
  <c r="M105" i="35"/>
  <c r="AC162" i="35" a="1"/>
  <c r="BP150" i="35" a="1"/>
  <c r="BL179" i="35" a="1"/>
  <c r="BM20" i="35" a="1"/>
  <c r="AF160" i="35" a="1"/>
  <c r="BF203" i="35" a="1"/>
  <c r="AM199" i="35"/>
  <c r="BJ134" i="35" a="1"/>
  <c r="BD92" i="35" a="1"/>
  <c r="P77" i="35" a="1"/>
  <c r="BE201" i="35" a="1"/>
  <c r="BH178" i="35" a="1"/>
  <c r="BI156" i="35" a="1"/>
  <c r="BR190" i="35" a="1"/>
  <c r="BS139" i="35" a="1"/>
  <c r="X223" i="35" a="1"/>
  <c r="AX18" i="35" a="1"/>
  <c r="AK197" i="35" a="1"/>
  <c r="T135" i="35" a="1"/>
  <c r="BP98" i="35" a="1"/>
  <c r="AQ30" i="35"/>
  <c r="BO55" i="35" a="1"/>
  <c r="BA45" i="35" a="1"/>
  <c r="AV65" i="35" a="1"/>
  <c r="T128" i="35" a="1"/>
  <c r="BQ79" i="35" a="1"/>
  <c r="BE218" i="35" a="1"/>
  <c r="AO18" i="35"/>
  <c r="BS62" i="35" a="1"/>
  <c r="BF130" i="35" a="1"/>
  <c r="BB103" i="35" a="1"/>
  <c r="BD130" i="35" a="1"/>
  <c r="Z94" i="35" a="1"/>
  <c r="E219" i="35"/>
  <c r="AP118" i="35"/>
  <c r="AY141" i="35" a="1"/>
  <c r="AY153" i="35" a="1"/>
  <c r="AE160" i="35" a="1"/>
  <c r="BT112" i="35" a="1"/>
  <c r="Y153" i="35" a="1"/>
  <c r="BN22" i="35" a="1"/>
  <c r="AA60" i="35" a="1"/>
  <c r="L100" i="35"/>
  <c r="H112" i="35"/>
  <c r="AV98" i="35" a="1"/>
  <c r="AD34" i="35" a="1"/>
  <c r="AY130" i="35" a="1"/>
  <c r="AY123" i="35" a="1"/>
  <c r="AQ92" i="35"/>
  <c r="AI26" i="35" a="1"/>
  <c r="BP25" i="35" a="1"/>
  <c r="AW77" i="35" a="1"/>
  <c r="BN161" i="35" a="1"/>
  <c r="BA96" i="35" a="1"/>
  <c r="BF49" i="35" a="1"/>
  <c r="AG54" i="35" a="1"/>
  <c r="BQ31" i="35" a="1"/>
  <c r="P67" i="35" a="1"/>
  <c r="T221" i="35" a="1"/>
  <c r="BS81" i="35" a="1"/>
  <c r="Q146" i="3"/>
  <c r="AC152" i="35" a="1"/>
  <c r="J36" i="35"/>
  <c r="G113" i="35"/>
  <c r="BI217" i="35" a="1"/>
  <c r="BF50" i="35" a="1"/>
  <c r="AA24" i="35" a="1"/>
  <c r="T105" i="35" a="1"/>
  <c r="N115" i="35"/>
  <c r="X82" i="3"/>
  <c r="AZ197" i="35" a="1"/>
  <c r="J159" i="35"/>
  <c r="BA269" i="35" a="1"/>
  <c r="BI32" i="35" a="1"/>
  <c r="AO51" i="35"/>
  <c r="S119" i="35" a="1"/>
  <c r="BP41" i="35" a="1"/>
  <c r="N220" i="35"/>
  <c r="AG65" i="35" a="1"/>
  <c r="AU54" i="35" a="1"/>
  <c r="BF30" i="35" a="1"/>
  <c r="AN40" i="35"/>
  <c r="W274" i="3"/>
  <c r="BL91" i="35" a="1"/>
  <c r="BC87" i="35" a="1"/>
  <c r="Z154" i="35" a="1"/>
  <c r="AW86" i="35" a="1"/>
  <c r="Y138" i="35" a="1"/>
  <c r="AF69" i="35" a="1"/>
  <c r="AZ41" i="35" a="1"/>
  <c r="T59" i="35" a="1"/>
  <c r="M146" i="35"/>
  <c r="AY136" i="35" a="1"/>
  <c r="V211" i="35" a="1"/>
  <c r="J19" i="35"/>
  <c r="F26" i="35"/>
  <c r="AM88" i="35"/>
  <c r="BT45" i="35" a="1"/>
  <c r="AQ125" i="35"/>
  <c r="Y40" i="35" a="1"/>
  <c r="O194" i="3"/>
  <c r="AU66" i="35" a="1"/>
  <c r="AX97" i="35" a="1"/>
  <c r="Y115" i="35" a="1"/>
  <c r="Q110" i="35" a="1"/>
  <c r="AD24" i="35" a="1"/>
  <c r="Y50" i="35" a="1"/>
  <c r="Y45" i="35" a="1"/>
  <c r="E58" i="35"/>
  <c r="D80" i="35"/>
  <c r="BM116" i="35" a="1"/>
  <c r="BA48" i="35" a="1"/>
  <c r="BU164" i="35" a="1"/>
  <c r="BN133" i="35" a="1"/>
  <c r="BN82" i="35" a="1"/>
  <c r="BR192" i="35" a="1"/>
  <c r="BP49" i="35" a="1"/>
  <c r="BE50" i="35" a="1"/>
  <c r="I63" i="35"/>
  <c r="BB49" i="35" a="1"/>
  <c r="AN166" i="35"/>
  <c r="AE27" i="35" a="1"/>
  <c r="AP197" i="35"/>
  <c r="T106" i="35" a="1"/>
  <c r="AY213" i="35" a="1"/>
  <c r="AB163" i="35" a="1"/>
  <c r="AP146" i="35"/>
  <c r="C43" i="35" a="1"/>
  <c r="AS109" i="35"/>
  <c r="Q153" i="35" a="1"/>
  <c r="C38" i="35" a="1"/>
  <c r="M18" i="35"/>
  <c r="BF101" i="35" a="1"/>
  <c r="BT118" i="35" a="1"/>
  <c r="AU36" i="35" a="1"/>
  <c r="AZ98" i="35" a="1"/>
  <c r="BJ80" i="35" a="1"/>
  <c r="BT104" i="35" a="1"/>
  <c r="BQ125" i="35" a="1"/>
  <c r="BK105" i="35" a="1"/>
  <c r="BJ93" i="35" a="1"/>
  <c r="AH42" i="35" a="1"/>
  <c r="AJ100" i="35" a="1"/>
  <c r="BE188" i="35" a="1"/>
  <c r="AB184" i="35" a="1"/>
  <c r="AZ49" i="35" a="1"/>
  <c r="AJ58" i="35" a="1"/>
  <c r="AS71" i="35"/>
  <c r="BK175" i="35" a="1"/>
  <c r="AM67" i="35"/>
  <c r="AY89" i="35" a="1"/>
  <c r="AZ55" i="35" a="1"/>
  <c r="AS99" i="35"/>
  <c r="BK86" i="35" a="1"/>
  <c r="BP85" i="35" a="1"/>
  <c r="D142" i="35"/>
  <c r="H72" i="35"/>
  <c r="AM50" i="35"/>
  <c r="L75" i="35"/>
  <c r="Z39" i="35" a="1"/>
  <c r="BK70" i="35" a="1"/>
  <c r="BF37" i="35" a="1"/>
  <c r="BR210" i="35" a="1"/>
  <c r="BC126" i="35" a="1"/>
  <c r="BQ96" i="35" a="1"/>
  <c r="K46" i="35"/>
  <c r="BO141" i="35" a="1"/>
  <c r="N69" i="35"/>
  <c r="L143" i="35"/>
  <c r="BM22" i="35" a="1"/>
  <c r="AE37" i="35" a="1"/>
  <c r="AN67" i="35"/>
  <c r="AK106" i="35" a="1"/>
  <c r="C128" i="35" a="1"/>
  <c r="AX79" i="35" a="1"/>
  <c r="AZ76" i="35" a="1"/>
  <c r="T150" i="35" a="1"/>
  <c r="AU271" i="35" a="1"/>
  <c r="I267" i="35"/>
  <c r="AS170" i="35"/>
  <c r="AM157" i="35"/>
  <c r="BC224" i="35" a="1"/>
  <c r="BJ185" i="35" a="1"/>
  <c r="BJ74" i="35" a="1"/>
  <c r="BF202" i="35" a="1"/>
  <c r="AU102" i="35" a="1"/>
  <c r="BI138" i="35" a="1"/>
  <c r="BP48" i="35" a="1"/>
  <c r="BJ36" i="35" a="1"/>
  <c r="BN60" i="35" a="1"/>
  <c r="BB51" i="35" a="1"/>
  <c r="I98" i="35"/>
  <c r="Z81" i="35" a="1"/>
  <c r="T104" i="35" a="1"/>
  <c r="AM36" i="35"/>
  <c r="BN49" i="35" a="1"/>
  <c r="BF131" i="35" a="1"/>
  <c r="AF85" i="35" a="1"/>
  <c r="BD64" i="35" a="1"/>
  <c r="AE194" i="35" a="1"/>
  <c r="AY25" i="35" a="1"/>
  <c r="U78" i="35" a="1"/>
  <c r="AI47" i="35" a="1"/>
  <c r="E50" i="35"/>
  <c r="BO158" i="35" a="1"/>
  <c r="AX124" i="35" a="1"/>
  <c r="R54" i="35" a="1"/>
  <c r="AM191" i="35"/>
  <c r="C42" i="35" a="1"/>
  <c r="S97" i="35" a="1"/>
  <c r="BP96" i="35" a="1"/>
  <c r="Q190" i="35" a="1"/>
  <c r="AJ116" i="35" a="1"/>
  <c r="BO223" i="35" a="1"/>
  <c r="AS89" i="35"/>
  <c r="BD86" i="35" a="1"/>
  <c r="R20" i="35" a="1"/>
  <c r="AR226" i="35"/>
  <c r="W245" i="35" a="1"/>
  <c r="X70" i="35" a="1"/>
  <c r="BH138" i="35" a="1"/>
  <c r="S274" i="3"/>
  <c r="AN165" i="35"/>
  <c r="BC96" i="35" a="1"/>
  <c r="AS105" i="35"/>
  <c r="AI69" i="35" a="1"/>
  <c r="AJ54" i="35" a="1"/>
  <c r="H159" i="35"/>
  <c r="AB50" i="3"/>
  <c r="W256" i="35" a="1"/>
  <c r="E78" i="35"/>
  <c r="E42" i="35"/>
  <c r="P193" i="35" a="1"/>
  <c r="BB87" i="35" a="1"/>
  <c r="P102" i="35" a="1"/>
  <c r="BG123" i="35" a="1"/>
  <c r="AS203" i="35"/>
  <c r="AP132" i="35"/>
  <c r="AK138" i="35" a="1"/>
  <c r="BO67" i="35" a="1"/>
  <c r="D73" i="35"/>
  <c r="BI63" i="35" a="1"/>
  <c r="BS107" i="35" a="1"/>
  <c r="BR127" i="35" a="1"/>
  <c r="AA84" i="35" a="1"/>
  <c r="AB95" i="35" a="1"/>
  <c r="AX78" i="35" a="1"/>
  <c r="W210" i="3"/>
  <c r="BA56" i="35" a="1"/>
  <c r="M192" i="35"/>
  <c r="AF29" i="35" a="1"/>
  <c r="AZ40" i="35" a="1"/>
  <c r="BJ19" i="35" a="1"/>
  <c r="Z226" i="3"/>
  <c r="AU82" i="35" a="1"/>
  <c r="BJ110" i="35" a="1"/>
  <c r="AH95" i="35" a="1"/>
  <c r="AD144" i="35" a="1"/>
  <c r="L43" i="35"/>
  <c r="C190" i="35" a="1"/>
  <c r="AX148" i="35" a="1"/>
  <c r="AQ211" i="35"/>
  <c r="BP121" i="35" a="1"/>
  <c r="AN36" i="35"/>
  <c r="Z25" i="35" a="1"/>
  <c r="P135" i="35" a="1"/>
  <c r="H167" i="35"/>
  <c r="AP155" i="35"/>
  <c r="BF141" i="35" a="1"/>
  <c r="Y125" i="35" a="1"/>
  <c r="N59" i="35"/>
  <c r="AU74" i="35" a="1"/>
  <c r="J37" i="35"/>
  <c r="Y94" i="35" a="1"/>
  <c r="F80" i="35"/>
  <c r="AG131" i="35" a="1"/>
  <c r="AA81" i="35" a="1"/>
  <c r="AR157" i="35"/>
  <c r="N33" i="35"/>
  <c r="R57" i="35" a="1"/>
  <c r="R30" i="35" a="1"/>
  <c r="AX58" i="35" a="1"/>
  <c r="H49" i="35"/>
  <c r="T136" i="35" a="1"/>
  <c r="AV94" i="35" a="1"/>
  <c r="AG71" i="35" a="1"/>
  <c r="D57" i="35"/>
  <c r="AG75" i="35" a="1"/>
  <c r="E62" i="35"/>
  <c r="L155" i="35"/>
  <c r="BL110" i="35" a="1"/>
  <c r="Y146" i="3"/>
  <c r="BC30" i="35" a="1"/>
  <c r="BK84" i="35" a="1"/>
  <c r="BL99" i="35" a="1"/>
  <c r="AB47" i="35" a="1"/>
  <c r="C80" i="35" a="1"/>
  <c r="J168" i="35"/>
  <c r="U79" i="35" a="1"/>
  <c r="G290" i="3"/>
  <c r="N34" i="35"/>
  <c r="BS94" i="35" a="1"/>
  <c r="AB87" i="35" a="1"/>
  <c r="AI71" i="35" a="1"/>
  <c r="L150" i="35"/>
  <c r="BU62" i="35" a="1"/>
  <c r="F87" i="35"/>
  <c r="AH31" i="35" a="1"/>
  <c r="Z73" i="35" a="1"/>
  <c r="AI274" i="3"/>
  <c r="P57" i="35" a="1"/>
  <c r="BG79" i="35" a="1"/>
  <c r="Q74" i="35" a="1"/>
  <c r="AR21" i="35"/>
  <c r="M180" i="35"/>
  <c r="G114" i="3"/>
  <c r="V18" i="35" a="1"/>
  <c r="F43" i="35"/>
  <c r="H24" i="35"/>
  <c r="AZ140" i="35" a="1"/>
  <c r="J158" i="35"/>
  <c r="AH84" i="35" a="1"/>
  <c r="T48" i="35" a="1"/>
  <c r="AC19" i="35" a="1"/>
  <c r="Q88" i="35" a="1"/>
  <c r="BN202" i="35" a="1"/>
  <c r="AS133" i="35"/>
  <c r="AH198" i="35" a="1"/>
  <c r="BH273" i="35" a="1"/>
  <c r="AF180" i="35" a="1"/>
  <c r="U264" i="35" a="1"/>
  <c r="BT154" i="35" a="1"/>
  <c r="AK83" i="35" a="1"/>
  <c r="AE175" i="35" a="1"/>
  <c r="M114" i="35"/>
  <c r="BD168" i="35" a="1"/>
  <c r="AA145" i="35" a="1"/>
  <c r="H83" i="35"/>
  <c r="L68" i="35"/>
  <c r="AV202" i="35" a="1"/>
  <c r="BP202" i="35" a="1"/>
  <c r="AV115" i="35" a="1"/>
  <c r="BU98" i="35" a="1"/>
  <c r="BE129" i="35" a="1"/>
  <c r="BF198" i="35" a="1"/>
  <c r="AX142" i="35" a="1"/>
  <c r="F105" i="35"/>
  <c r="M126" i="35"/>
  <c r="G65" i="35"/>
  <c r="M86" i="35"/>
  <c r="F81" i="35"/>
  <c r="G95" i="35"/>
  <c r="U98" i="35" a="1"/>
  <c r="V34" i="3"/>
  <c r="BF88" i="35" a="1"/>
  <c r="AU120" i="35" a="1"/>
  <c r="BQ147" i="35" a="1"/>
  <c r="AU92" i="35" a="1"/>
  <c r="AR84" i="35"/>
  <c r="AR113" i="35"/>
  <c r="AV26" i="35" a="1"/>
  <c r="AW134" i="35" a="1"/>
  <c r="V129" i="35" a="1"/>
  <c r="W73" i="35" a="1"/>
  <c r="X62" i="35" a="1"/>
  <c r="D25" i="35"/>
  <c r="D90" i="35"/>
  <c r="Q34" i="3"/>
  <c r="T64" i="35" a="1"/>
  <c r="R178" i="35" a="1"/>
  <c r="BP107" i="35" a="1"/>
  <c r="AW66" i="35" a="1"/>
  <c r="M162" i="3"/>
  <c r="H98" i="3"/>
  <c r="AK108" i="35" a="1"/>
  <c r="AD30" i="35" a="1"/>
  <c r="T127" i="35" a="1"/>
  <c r="L128" i="35"/>
  <c r="T175" i="35" a="1"/>
  <c r="BG155" i="35" a="1"/>
  <c r="AS44" i="35"/>
  <c r="BN119" i="35" a="1"/>
  <c r="V101" i="35" a="1"/>
  <c r="BN186" i="35" a="1"/>
  <c r="BF43" i="35" a="1"/>
  <c r="BT135" i="35" a="1"/>
  <c r="E74" i="35"/>
  <c r="BA88" i="35" a="1"/>
  <c r="S17" i="35" a="1"/>
  <c r="V222" i="35" a="1"/>
  <c r="BJ152" i="35" a="1"/>
  <c r="BD31" i="35" a="1"/>
  <c r="BB169" i="35" a="1"/>
  <c r="T73" i="35" a="1"/>
  <c r="Z67" i="35" a="1"/>
  <c r="BB75" i="35" a="1"/>
  <c r="U51" i="35" a="1"/>
  <c r="BT53" i="35" a="1"/>
  <c r="BC133" i="35" a="1"/>
  <c r="BR106" i="35" a="1"/>
  <c r="H115" i="35"/>
  <c r="J184" i="35"/>
  <c r="BJ82" i="35" a="1"/>
  <c r="M26" i="35"/>
  <c r="AV93" i="35" a="1"/>
  <c r="S116" i="35" a="1"/>
  <c r="R208" i="35" a="1"/>
  <c r="K95" i="35"/>
  <c r="BI69" i="35" a="1"/>
  <c r="AN73" i="35"/>
  <c r="AX137" i="35" a="1"/>
  <c r="AJ44" i="35" a="1"/>
  <c r="F62" i="35"/>
  <c r="S244" i="35" a="1"/>
  <c r="BJ144" i="35" a="1"/>
  <c r="BB179" i="35" a="1"/>
  <c r="K34" i="3"/>
  <c r="G150" i="35"/>
  <c r="AA19" i="35" a="1"/>
  <c r="AE98" i="3"/>
  <c r="Q67" i="35" a="1"/>
  <c r="L188" i="35"/>
  <c r="G186" i="35"/>
  <c r="U195" i="35" a="1"/>
  <c r="AK94" i="35" a="1"/>
  <c r="BM52" i="35" a="1"/>
  <c r="AR72" i="35"/>
  <c r="X140" i="35" a="1"/>
  <c r="Y119" i="35" a="1"/>
  <c r="AO204" i="35"/>
  <c r="AR55" i="35"/>
  <c r="J50" i="3"/>
  <c r="AA38" i="35" a="1"/>
  <c r="BE45" i="35" a="1"/>
  <c r="BD34" i="35" a="1"/>
  <c r="BK41" i="35" a="1"/>
  <c r="BC102" i="35" a="1"/>
  <c r="BH101" i="35" a="1"/>
  <c r="K113" i="35"/>
  <c r="V113" i="35" a="1"/>
  <c r="AI108" i="35" a="1"/>
  <c r="G20" i="35"/>
  <c r="N195" i="35"/>
  <c r="BE61" i="35" a="1"/>
  <c r="AS162" i="35"/>
  <c r="L93" i="35"/>
  <c r="L56" i="35"/>
  <c r="Y124" i="35" a="1"/>
  <c r="M184" i="35"/>
  <c r="AM104" i="35"/>
  <c r="D201" i="35"/>
  <c r="AU57" i="35" a="1"/>
  <c r="H144" i="35"/>
  <c r="BL217" i="35" a="1"/>
  <c r="BH147" i="35" a="1"/>
  <c r="N58" i="35"/>
  <c r="AI128" i="35" a="1"/>
  <c r="BC61" i="35" a="1"/>
  <c r="BO94" i="35" a="1"/>
  <c r="Y78" i="35" a="1"/>
  <c r="AQ76" i="35"/>
  <c r="F98" i="35"/>
  <c r="F65" i="35"/>
  <c r="BP169" i="35" a="1"/>
  <c r="G183" i="35"/>
  <c r="K134" i="35"/>
  <c r="N23" i="35"/>
  <c r="BG153" i="35" a="1"/>
  <c r="X61" i="35" a="1"/>
  <c r="AG18" i="35" a="1"/>
  <c r="H258" i="3"/>
  <c r="BL109" i="35" a="1"/>
  <c r="BM91" i="35" a="1"/>
  <c r="W80" i="35" a="1"/>
  <c r="AQ45" i="35"/>
  <c r="AP22" i="35"/>
  <c r="H34" i="3"/>
  <c r="AC34" i="3"/>
  <c r="Q22" i="35" a="1"/>
  <c r="AE166" i="35" a="1"/>
  <c r="G76" i="35"/>
  <c r="Y29" i="35" a="1"/>
  <c r="BI86" i="35" a="1"/>
  <c r="BB79" i="35" a="1"/>
  <c r="BB46" i="35" a="1"/>
  <c r="AA22" i="35" a="1"/>
  <c r="N124" i="35"/>
  <c r="T40" i="35" a="1"/>
  <c r="G36" i="35"/>
  <c r="AR50" i="35"/>
  <c r="AF105" i="35" a="1"/>
  <c r="H44" i="35"/>
  <c r="BJ79" i="35" a="1"/>
  <c r="E251" i="35"/>
  <c r="AP47" i="35"/>
  <c r="AN130" i="35"/>
  <c r="AF274" i="3"/>
  <c r="AG36" i="35" a="1"/>
  <c r="W50" i="35" a="1"/>
  <c r="BH115" i="35" a="1"/>
  <c r="E152" i="35"/>
  <c r="AM35" i="35"/>
  <c r="BM92" i="35" a="1"/>
  <c r="Y192" i="35" a="1"/>
  <c r="AQ105" i="35"/>
  <c r="BH18" i="35" a="1"/>
  <c r="BI118" i="35" a="1"/>
  <c r="AC184" i="35" a="1"/>
  <c r="BG120" i="35" a="1"/>
  <c r="S50" i="35" a="1"/>
  <c r="AX129" i="35" a="1"/>
  <c r="AK237" i="35" a="1"/>
  <c r="BK187" i="35" a="1"/>
  <c r="AX179" i="35" a="1"/>
  <c r="AX185" i="35" a="1"/>
  <c r="BN211" i="35" a="1"/>
  <c r="AR151" i="35"/>
  <c r="AZ44" i="35" a="1"/>
  <c r="BU189" i="35" a="1"/>
  <c r="AO9" i="26" a="1"/>
  <c r="AV36" i="35" a="1"/>
  <c r="AB189" i="35" a="1"/>
  <c r="AV199" i="35" a="1"/>
  <c r="R234" i="35" a="1"/>
  <c r="E168" i="35"/>
  <c r="AZ207" i="35" a="1"/>
  <c r="BH185" i="35" a="1"/>
  <c r="M162" i="35"/>
  <c r="U183" i="35" a="1"/>
  <c r="BH107" i="35" a="1"/>
  <c r="AF38" i="35" a="1"/>
  <c r="P136" i="35" a="1"/>
  <c r="AS58" i="35"/>
  <c r="AJ103" i="35" a="1"/>
  <c r="R77" i="35" a="1"/>
  <c r="AH215" i="35" a="1"/>
  <c r="T72" i="35" a="1"/>
  <c r="BO147" i="35" a="1"/>
  <c r="BH62" i="35" a="1"/>
  <c r="AU34" i="35" a="1"/>
  <c r="I72" i="35"/>
  <c r="AP97" i="35"/>
  <c r="S63" i="35" a="1"/>
  <c r="C108" i="35" a="1"/>
  <c r="E180" i="35"/>
  <c r="U26" i="35" a="1"/>
  <c r="AO145" i="35"/>
  <c r="AE194" i="3"/>
  <c r="AS159" i="35"/>
  <c r="G74" i="35"/>
  <c r="AD128" i="35" a="1"/>
  <c r="BA121" i="35" a="1"/>
  <c r="AC55" i="35" a="1"/>
  <c r="P25" i="35" a="1"/>
  <c r="AN21" i="35"/>
  <c r="K35" i="35"/>
  <c r="BP79" i="35" a="1"/>
  <c r="AV71" i="35" a="1"/>
  <c r="BP63" i="35" a="1"/>
  <c r="AD33" i="35" a="1"/>
  <c r="C136" i="35" a="1"/>
  <c r="AI24" i="35" a="1"/>
  <c r="Z118" i="35" a="1"/>
  <c r="AP236" i="35"/>
  <c r="AH113" i="35" a="1"/>
  <c r="BH32" i="35" a="1"/>
  <c r="BJ78" i="35" a="1"/>
  <c r="AM28" i="35"/>
  <c r="AX180" i="35" a="1"/>
  <c r="J107" i="35"/>
  <c r="AA169" i="35" a="1"/>
  <c r="N70" i="35"/>
  <c r="AI40" i="35" a="1"/>
  <c r="AQ106" i="35"/>
  <c r="BN70" i="35" a="1"/>
  <c r="BS165" i="35" a="1"/>
  <c r="P44" i="35" a="1"/>
  <c r="BO128" i="35" a="1"/>
  <c r="I39" i="35"/>
  <c r="L130" i="35"/>
  <c r="J146" i="3"/>
  <c r="N217" i="35"/>
  <c r="AS65" i="35"/>
  <c r="L62" i="35"/>
  <c r="AY47" i="35" a="1"/>
  <c r="I60" i="35"/>
  <c r="M93" i="35"/>
  <c r="AA28" i="35" a="1"/>
  <c r="AZ45" i="35" a="1"/>
  <c r="F79" i="35"/>
  <c r="BE31" i="35" a="1"/>
  <c r="BT163" i="35" a="1"/>
  <c r="C18" i="35" a="1"/>
  <c r="F140" i="35"/>
  <c r="AJ118" i="35" a="1"/>
  <c r="AO69" i="35"/>
  <c r="AJ52" i="35" a="1"/>
  <c r="V61" i="35" a="1"/>
  <c r="BJ54" i="35" a="1"/>
  <c r="AC25" i="35" a="1"/>
  <c r="AW90" i="35" a="1"/>
  <c r="BF68" i="35" a="1"/>
  <c r="AS194" i="35"/>
  <c r="AP57" i="35"/>
  <c r="BD118" i="35" a="1"/>
  <c r="AP138" i="35"/>
  <c r="BO161" i="35" a="1"/>
  <c r="BL55" i="35" a="1"/>
  <c r="AJ70" i="35" a="1"/>
  <c r="V98" i="35" a="1"/>
  <c r="AA75" i="35" a="1"/>
  <c r="N20" i="35"/>
  <c r="I83" i="35"/>
  <c r="Y59" i="35" a="1"/>
  <c r="BC63" i="35" a="1"/>
  <c r="X20" i="35" a="1"/>
  <c r="E80" i="35"/>
  <c r="BB69" i="35" a="1"/>
  <c r="BR20" i="35" a="1"/>
  <c r="AG77" i="35" a="1"/>
  <c r="E79" i="35"/>
  <c r="J68" i="35"/>
  <c r="G19" i="35"/>
  <c r="AQ57" i="35"/>
  <c r="AV74" i="35" a="1"/>
  <c r="AZ36" i="35" a="1"/>
  <c r="AV17" i="35" a="1"/>
  <c r="L147" i="35"/>
  <c r="AD75" i="35" a="1"/>
  <c r="BB216" i="35" a="1"/>
  <c r="BP149" i="35" a="1"/>
  <c r="Z160" i="35" a="1"/>
  <c r="R190" i="35" a="1"/>
  <c r="AV130" i="35" a="1"/>
  <c r="AI222" i="35" a="1"/>
  <c r="G57" i="35"/>
  <c r="BA68" i="35" a="1"/>
  <c r="BE36" i="35" a="1"/>
  <c r="AH67" i="35" a="1"/>
  <c r="AE29" i="35" a="1"/>
  <c r="AM112" i="35"/>
  <c r="U161" i="35" a="1"/>
  <c r="K239" i="35"/>
  <c r="G172" i="35"/>
  <c r="H102" i="35"/>
  <c r="F17" i="35"/>
  <c r="G191" i="35"/>
  <c r="E72" i="35"/>
  <c r="E175" i="35"/>
  <c r="Y24" i="35" a="1"/>
  <c r="BJ99" i="35" a="1"/>
  <c r="BE184" i="35" a="1"/>
  <c r="BQ180" i="35" a="1"/>
  <c r="BM77" i="35" a="1"/>
  <c r="BE153" i="35" a="1"/>
  <c r="BL42" i="35" a="1"/>
  <c r="BS19" i="35" a="1"/>
  <c r="M25" i="35"/>
  <c r="F57" i="35"/>
  <c r="BR160" i="35" a="1"/>
  <c r="D21" i="35"/>
  <c r="BB146" i="35" a="1"/>
  <c r="Y41" i="35" a="1"/>
  <c r="L114" i="3"/>
  <c r="M64" i="35"/>
  <c r="AK157" i="35" a="1"/>
  <c r="N137" i="35"/>
  <c r="D92" i="35"/>
  <c r="AC254" i="35" a="1"/>
  <c r="BP192" i="35" a="1"/>
  <c r="AN204" i="35"/>
  <c r="BO132" i="35" a="1"/>
  <c r="AK151" i="35" a="1"/>
  <c r="BK138" i="35" a="1"/>
  <c r="BF106" i="35" a="1"/>
  <c r="S32" i="35" a="1"/>
  <c r="W125" i="35" a="1"/>
  <c r="BA197" i="35" a="1"/>
  <c r="AI77" i="35" a="1"/>
  <c r="BB119" i="35" a="1"/>
  <c r="BA191" i="35" a="1"/>
  <c r="N72" i="35"/>
  <c r="BQ95" i="35" a="1"/>
  <c r="AP127" i="35"/>
  <c r="E163" i="35"/>
  <c r="AG25" i="35" a="1"/>
  <c r="AP152" i="35"/>
  <c r="K75" i="35"/>
  <c r="AQ48" i="35"/>
  <c r="BM89" i="35" a="1"/>
  <c r="BG26" i="35" a="1"/>
  <c r="N17" i="35"/>
  <c r="AZ158" i="35" a="1"/>
  <c r="BH23" i="35" a="1"/>
  <c r="AW142" i="35" a="1"/>
  <c r="I18" i="35"/>
  <c r="G34" i="35"/>
  <c r="AQ54" i="35"/>
  <c r="L195" i="35"/>
  <c r="G154" i="35"/>
  <c r="H207" i="35"/>
  <c r="AJ173" i="35" a="1"/>
  <c r="Q204" i="35" a="1"/>
  <c r="BQ146" i="35" a="1"/>
  <c r="BD100" i="35" a="1"/>
  <c r="BU17" i="35" a="1"/>
  <c r="BC81" i="35" a="1"/>
  <c r="V156" i="35" a="1"/>
  <c r="S141" i="35" a="1"/>
  <c r="BM37" i="35" a="1"/>
  <c r="BF107" i="35" a="1"/>
  <c r="AU24" i="35" a="1"/>
  <c r="AO120" i="35"/>
  <c r="AO19" i="35"/>
  <c r="K44" i="35"/>
  <c r="I169" i="35"/>
  <c r="M81" i="35"/>
  <c r="F99" i="35"/>
  <c r="H226" i="3"/>
  <c r="BA46" i="35" a="1"/>
  <c r="AX72" i="35" a="1"/>
  <c r="AG98" i="3"/>
  <c r="AZ33" i="35" a="1"/>
  <c r="BF35" i="35" a="1"/>
  <c r="K25" i="35"/>
  <c r="BL27" i="35" a="1"/>
  <c r="H98" i="35"/>
  <c r="L137" i="35"/>
  <c r="AG194" i="3"/>
  <c r="BF81" i="35" a="1"/>
  <c r="AA78" i="35" a="1"/>
  <c r="X22" i="35" a="1"/>
  <c r="BJ137" i="35" a="1"/>
  <c r="AS94" i="35"/>
  <c r="BG83" i="35" a="1"/>
  <c r="F38" i="35"/>
  <c r="AW51" i="35" a="1"/>
  <c r="E147" i="35"/>
  <c r="Q146" i="35" a="1"/>
  <c r="BG54" i="35" a="1"/>
  <c r="BT89" i="35" a="1"/>
  <c r="AV79" i="35" a="1"/>
  <c r="BB139" i="35" a="1"/>
  <c r="BF67" i="35" a="1"/>
  <c r="U45" i="35" a="1"/>
  <c r="P110" i="35" a="1"/>
  <c r="I194" i="3"/>
  <c r="BA59" i="35" a="1"/>
  <c r="AM54" i="35"/>
  <c r="BJ193" i="35" a="1"/>
  <c r="X35" i="35" a="1"/>
  <c r="Y98" i="3"/>
  <c r="BD131" i="35" a="1"/>
  <c r="C34" i="35" a="1"/>
  <c r="Y69" i="35" a="1"/>
  <c r="BP103" i="35" a="1"/>
  <c r="AF151" i="35" a="1"/>
  <c r="H214" i="35"/>
  <c r="BF109" i="35" a="1"/>
  <c r="BR62" i="35" a="1"/>
  <c r="AG122" i="35" a="1"/>
  <c r="BT48" i="35" a="1"/>
  <c r="AI185" i="35" a="1"/>
  <c r="BN23" i="35" a="1"/>
  <c r="AY122" i="35" a="1"/>
  <c r="AA66" i="35" a="1"/>
  <c r="M31" i="35"/>
  <c r="BH44" i="35" a="1"/>
  <c r="AX125" i="35" a="1"/>
  <c r="AR40" i="35"/>
  <c r="M158" i="35"/>
  <c r="BH79" i="35" a="1"/>
  <c r="X18" i="35" a="1"/>
  <c r="AS148" i="35"/>
  <c r="AX49" i="35" a="1"/>
  <c r="AB194" i="3"/>
  <c r="M106" i="35"/>
  <c r="BR153" i="35" a="1"/>
  <c r="AM43" i="35"/>
  <c r="AF67" i="35" a="1"/>
  <c r="AX102" i="35" a="1"/>
  <c r="AW59" i="35" a="1"/>
  <c r="V71" i="35" a="1"/>
  <c r="AO142" i="35"/>
  <c r="AX149" i="35" a="1"/>
  <c r="AS121" i="35"/>
  <c r="O50" i="3"/>
  <c r="K109" i="35"/>
  <c r="AZ79" i="35" a="1"/>
  <c r="AS62" i="35"/>
  <c r="AX63" i="35" a="1"/>
  <c r="AZ95" i="35" a="1"/>
  <c r="AU23" i="35" a="1"/>
  <c r="BB33" i="35" a="1"/>
  <c r="BF127" i="35" a="1"/>
  <c r="S25" i="35" a="1"/>
  <c r="T50" i="3"/>
  <c r="T35" i="35" a="1"/>
  <c r="AJ79" i="35" a="1"/>
  <c r="BE59" i="35" a="1"/>
  <c r="AN95" i="35"/>
  <c r="X125" i="35" a="1"/>
  <c r="AD114" i="35" a="1"/>
  <c r="BE97" i="35" a="1"/>
  <c r="G116" i="35"/>
  <c r="AB46" i="35" a="1"/>
  <c r="BB82" i="35" a="1"/>
  <c r="BL46" i="35" a="1"/>
  <c r="K23" i="35"/>
  <c r="U218" i="35" a="1"/>
  <c r="AW44" i="35" a="1"/>
  <c r="BG169" i="35" a="1"/>
  <c r="AE19" i="35" a="1"/>
  <c r="BI33" i="35" a="1"/>
  <c r="U74" i="35" a="1"/>
  <c r="AR76" i="35"/>
  <c r="G218" i="35"/>
  <c r="Z92" i="35" a="1"/>
  <c r="AU179" i="35" a="1"/>
  <c r="AN68" i="35"/>
  <c r="U48" i="35" a="1"/>
  <c r="BB95" i="35" a="1"/>
  <c r="AF110" i="35" a="1"/>
  <c r="AA90" i="35" a="1"/>
  <c r="AC35" i="35" a="1"/>
  <c r="BH104" i="35" a="1"/>
  <c r="V187" i="35" a="1"/>
  <c r="R96" i="35" a="1"/>
  <c r="W178" i="35" a="1"/>
  <c r="AB36" i="35" a="1"/>
  <c r="E172" i="35"/>
  <c r="AM120" i="35"/>
  <c r="BL116" i="35" a="1"/>
  <c r="AV57" i="35" a="1"/>
  <c r="AN17" i="35"/>
  <c r="BJ34" i="35" a="1"/>
  <c r="BB61" i="35" a="1"/>
  <c r="BK76" i="35" a="1"/>
  <c r="K84" i="35"/>
  <c r="AV85" i="35" a="1"/>
  <c r="AG114" i="3"/>
  <c r="BK27" i="35" a="1"/>
  <c r="AU60" i="35" a="1"/>
  <c r="AO84" i="35"/>
  <c r="F67" i="35"/>
  <c r="AY83" i="35" a="1"/>
  <c r="AJ68" i="35" a="1"/>
  <c r="X141" i="35" a="1"/>
  <c r="AC84" i="35" a="1"/>
  <c r="AB21" i="35" a="1"/>
  <c r="G26" i="35"/>
  <c r="J82" i="3"/>
  <c r="AE79" i="35" a="1"/>
  <c r="H194" i="3"/>
  <c r="K76" i="35"/>
  <c r="R61" i="35" a="1"/>
  <c r="S66" i="35" a="1"/>
  <c r="BN97" i="35" a="1"/>
  <c r="S59" i="35" a="1"/>
  <c r="AY75" i="35" a="1"/>
  <c r="BN17" i="35" a="1"/>
  <c r="AA61" i="35" a="1"/>
  <c r="AU84" i="35" a="1"/>
  <c r="H152" i="35"/>
  <c r="AE171" i="35" a="1"/>
  <c r="AO149" i="35"/>
  <c r="M195" i="35"/>
  <c r="F95" i="35"/>
  <c r="AA42" i="35" a="1"/>
  <c r="BH92" i="35" a="1"/>
  <c r="BU141" i="35" a="1"/>
  <c r="AD137" i="35" a="1"/>
  <c r="AS161" i="35"/>
  <c r="K57" i="35"/>
  <c r="AB82" i="3"/>
  <c r="AU62" i="35" a="1"/>
  <c r="AG58" i="35" a="1"/>
  <c r="AX83" i="35" a="1"/>
  <c r="L96" i="35"/>
  <c r="J190" i="35"/>
  <c r="AH85" i="35" a="1"/>
  <c r="P111" i="35" a="1"/>
  <c r="I79" i="35"/>
  <c r="W18" i="35" a="1"/>
  <c r="AS134" i="35"/>
  <c r="BM27" i="35" a="1"/>
  <c r="X120" i="35" a="1"/>
  <c r="G66" i="35"/>
  <c r="BI94" i="35" a="1"/>
  <c r="G49" i="35"/>
  <c r="AD139" i="35" a="1"/>
  <c r="AJ34" i="35" a="1"/>
  <c r="BU37" i="35" a="1"/>
  <c r="V226" i="3"/>
  <c r="AQ35" i="35"/>
  <c r="AC91" i="35" a="1"/>
  <c r="AR96" i="35"/>
  <c r="E75" i="35"/>
  <c r="AB53" i="35" a="1"/>
  <c r="J150" i="35"/>
  <c r="BK114" i="35" a="1"/>
  <c r="AQ174" i="35"/>
  <c r="W147" i="35" a="1"/>
  <c r="R80" i="35" a="1"/>
  <c r="AG94" i="35" a="1"/>
  <c r="BD44" i="35" a="1"/>
  <c r="AA121" i="35" a="1"/>
  <c r="E31" i="35"/>
  <c r="AG46" i="35" a="1"/>
  <c r="AJ164" i="35" a="1"/>
  <c r="W178" i="3"/>
  <c r="I107" i="35"/>
  <c r="BL43" i="35" a="1"/>
  <c r="AB23" i="35" a="1"/>
  <c r="BI68" i="35" a="1"/>
  <c r="G149" i="35"/>
  <c r="BO175" i="35" a="1"/>
  <c r="BT179" i="35" a="1"/>
  <c r="X92" i="35" a="1"/>
  <c r="J82" i="35"/>
  <c r="Q163" i="35" a="1"/>
  <c r="BP94" i="35" a="1"/>
  <c r="BQ102" i="35" a="1"/>
  <c r="BF164" i="35" a="1"/>
  <c r="Y170" i="35" a="1"/>
  <c r="I55" i="35"/>
  <c r="AH178" i="3"/>
  <c r="BM48" i="35" a="1"/>
  <c r="BF193" i="35" a="1"/>
  <c r="J247" i="35"/>
  <c r="BH130" i="35" a="1"/>
  <c r="BJ92" i="35" a="1"/>
  <c r="I34" i="35"/>
  <c r="T166" i="35" a="1"/>
  <c r="AH123" i="35" a="1"/>
  <c r="X222" i="35" a="1"/>
  <c r="BJ188" i="35" a="1"/>
  <c r="BR141" i="35" a="1"/>
  <c r="AX40" i="35" a="1"/>
  <c r="N74" i="35"/>
  <c r="W66" i="35" a="1"/>
  <c r="AH62" i="35" a="1"/>
  <c r="BT156" i="35" a="1"/>
  <c r="AC131" i="35" a="1"/>
  <c r="X107" i="35" a="1"/>
  <c r="BQ247" i="35" a="1"/>
  <c r="AJ22" i="35" a="1"/>
  <c r="Z196" i="35" a="1"/>
  <c r="BN50" i="35" a="1"/>
  <c r="AR204" i="35"/>
  <c r="BJ85" i="35" a="1"/>
  <c r="T226" i="35" a="1"/>
  <c r="E123" i="35"/>
  <c r="V55" i="35" a="1"/>
  <c r="AC122" i="35" a="1"/>
  <c r="AK34" i="35" a="1"/>
  <c r="AB193" i="35" a="1"/>
  <c r="BH90" i="35" a="1"/>
  <c r="Y22" i="35" a="1"/>
  <c r="X218" i="35" a="1"/>
  <c r="C130" i="35" a="1"/>
  <c r="E47" i="35"/>
  <c r="M68" i="35"/>
  <c r="BF28" i="35" a="1"/>
  <c r="H39" i="35"/>
  <c r="Y26" i="35" a="1"/>
  <c r="AV18" i="35" a="1"/>
  <c r="X50" i="35" a="1"/>
  <c r="AE95" i="35" a="1"/>
  <c r="AX24" i="35" a="1"/>
  <c r="BO108" i="35" a="1"/>
  <c r="BL121" i="35" a="1"/>
  <c r="AP74" i="35"/>
  <c r="BL29" i="35" a="1"/>
  <c r="BK199" i="35" a="1"/>
  <c r="BH26" i="35" a="1"/>
  <c r="AO68" i="35"/>
  <c r="K242" i="3"/>
  <c r="AI93" i="35" a="1"/>
  <c r="BH133" i="35" a="1"/>
  <c r="BN28" i="35" a="1"/>
  <c r="U41" i="35" a="1"/>
  <c r="Z59" i="35" a="1"/>
  <c r="R34" i="35" a="1"/>
  <c r="S101" i="35" a="1"/>
  <c r="AC114" i="3"/>
  <c r="BJ86" i="35" a="1"/>
  <c r="AU77" i="35" a="1"/>
  <c r="S180" i="35" a="1"/>
  <c r="AJ122" i="35" a="1"/>
  <c r="BL105" i="35" a="1"/>
  <c r="H164" i="35"/>
  <c r="W96" i="35" a="1"/>
  <c r="BN57" i="35" a="1"/>
  <c r="H161" i="35"/>
  <c r="AI105" i="35" a="1"/>
  <c r="BR25" i="35" a="1"/>
  <c r="BM99" i="35" a="1"/>
  <c r="BM214" i="35" a="1"/>
  <c r="AM70" i="35"/>
  <c r="AI238" i="35" a="1"/>
  <c r="BP70" i="35" a="1"/>
  <c r="F162" i="35"/>
  <c r="Q96" i="35" a="1"/>
  <c r="AM186" i="35"/>
  <c r="BI131" i="35" a="1"/>
  <c r="BE58" i="35" a="1"/>
  <c r="R242" i="35" a="1"/>
  <c r="E154" i="35"/>
  <c r="AZ178" i="35" a="1"/>
  <c r="AY37" i="35" a="1"/>
  <c r="BM144" i="35" a="1"/>
  <c r="AY233" i="35" a="1"/>
  <c r="BN63" i="35" a="1"/>
  <c r="D102" i="35"/>
  <c r="J221" i="35"/>
  <c r="BK142" i="35" a="1"/>
  <c r="M120" i="35"/>
  <c r="AX51" i="35" a="1"/>
  <c r="X21" i="35" a="1"/>
  <c r="BC64" i="35" a="1"/>
  <c r="G44" i="35"/>
  <c r="AW33" i="35" a="1"/>
  <c r="BM175" i="35" a="1"/>
  <c r="BI71" i="35" a="1"/>
  <c r="BT115" i="35" a="1"/>
  <c r="AO25" i="35"/>
  <c r="F56" i="35"/>
  <c r="BU103" i="35" a="1"/>
  <c r="K258" i="3"/>
  <c r="AM134" i="35"/>
  <c r="BC32" i="35" a="1"/>
  <c r="BU121" i="35" a="1"/>
  <c r="AC178" i="3"/>
  <c r="BD125" i="35" a="1"/>
  <c r="AK70" i="35" a="1"/>
  <c r="AC67" i="35" a="1"/>
  <c r="BP61" i="35" a="1"/>
  <c r="AV62" i="35" a="1"/>
  <c r="E95" i="35"/>
  <c r="AV150" i="35" a="1"/>
  <c r="AG51" i="35" a="1"/>
  <c r="AX96" i="35" a="1"/>
  <c r="J101" i="35"/>
  <c r="AY91" i="35" a="1"/>
  <c r="AI44" i="35" a="1"/>
  <c r="Z69" i="35" a="1"/>
  <c r="L34" i="3"/>
  <c r="N160" i="35"/>
  <c r="BM18" i="35" a="1"/>
  <c r="R146" i="35" a="1"/>
  <c r="BT47" i="35" a="1"/>
  <c r="M78" i="35"/>
  <c r="W93" i="35" a="1"/>
  <c r="AR120" i="35"/>
  <c r="BP110" i="35" a="1"/>
  <c r="N68" i="35"/>
  <c r="AP40" i="35"/>
  <c r="AB94" i="35" a="1"/>
  <c r="Q70" i="35" a="1"/>
  <c r="BG234" i="35" a="1"/>
  <c r="X59" i="35" a="1"/>
  <c r="BO88" i="35" a="1"/>
  <c r="BE113" i="35" a="1"/>
  <c r="BS91" i="35" a="1"/>
  <c r="BN34" i="35" a="1"/>
  <c r="AN51" i="35"/>
  <c r="AG205" i="35" a="1"/>
  <c r="E158" i="35"/>
  <c r="P51" i="35" a="1"/>
  <c r="AX168" i="35" a="1"/>
  <c r="AE112" i="35" a="1"/>
  <c r="BT66" i="35" a="1"/>
  <c r="AM73" i="35"/>
  <c r="BJ46" i="35" a="1"/>
  <c r="BF85" i="35" a="1"/>
  <c r="AI190" i="35" a="1"/>
  <c r="N53" i="35"/>
  <c r="I74" i="35"/>
  <c r="K21" i="35"/>
  <c r="S71" i="35" a="1"/>
  <c r="AC58" i="35" a="1"/>
  <c r="AP109" i="35"/>
  <c r="AD172" i="35" a="1"/>
  <c r="BS54" i="35" a="1"/>
  <c r="AM63" i="35"/>
  <c r="BB120" i="35" a="1"/>
  <c r="H35" i="35"/>
  <c r="J258" i="3"/>
  <c r="BA107" i="35" a="1"/>
  <c r="K72" i="35"/>
  <c r="AV103" i="35" a="1"/>
  <c r="N81" i="35"/>
  <c r="AI87" i="35" a="1"/>
  <c r="V196" i="35" a="1"/>
  <c r="S27" i="35" a="1"/>
  <c r="AM77" i="35"/>
  <c r="BG44" i="35" a="1"/>
  <c r="BR112" i="35" a="1"/>
  <c r="BK55" i="35" a="1"/>
  <c r="N162" i="3"/>
  <c r="AZ88" i="35" a="1"/>
  <c r="N91" i="35"/>
  <c r="BM85" i="35" a="1"/>
  <c r="BU159" i="35" a="1"/>
  <c r="Y31" i="35" a="1"/>
  <c r="BN78" i="35" a="1"/>
  <c r="AZ86" i="35" a="1"/>
  <c r="AY28" i="35" a="1"/>
  <c r="Y60" i="35" a="1"/>
  <c r="AF162" i="3"/>
  <c r="BC139" i="35" a="1"/>
  <c r="Q144" i="35" a="1"/>
  <c r="AV83" i="35" a="1"/>
  <c r="U46" i="35" a="1"/>
  <c r="BC120" i="35" a="1"/>
  <c r="AV138" i="35" a="1"/>
  <c r="AV128" i="35" a="1"/>
  <c r="Y186" i="35" a="1"/>
  <c r="AP165" i="35"/>
  <c r="W203" i="35" a="1"/>
  <c r="X76" i="35" a="1"/>
  <c r="BG187" i="35" a="1"/>
  <c r="BN142" i="35" a="1"/>
  <c r="BD108" i="35" a="1"/>
  <c r="BR113" i="35" a="1"/>
  <c r="BI83" i="35" a="1"/>
  <c r="BI88" i="35" a="1"/>
  <c r="AX80" i="35" a="1"/>
  <c r="AD145" i="35" a="1"/>
  <c r="BC23" i="35" a="1"/>
  <c r="BE92" i="35" a="1"/>
  <c r="BB84" i="35" a="1"/>
  <c r="W222" i="35" a="1"/>
  <c r="AG70" i="35" a="1"/>
  <c r="AA27" i="35" a="1"/>
  <c r="BN120" i="35" a="1"/>
  <c r="AX206" i="35" a="1"/>
  <c r="BH232" i="35" a="1"/>
  <c r="AP85" i="35"/>
  <c r="AJ171" i="35" a="1"/>
  <c r="BD150" i="35" a="1"/>
  <c r="C78" i="35" a="1"/>
  <c r="AG153" i="35" a="1"/>
  <c r="BH84" i="35" a="1"/>
  <c r="BN156" i="35" a="1"/>
  <c r="C74" i="35" a="1"/>
  <c r="BG99" i="35" a="1"/>
  <c r="BG107" i="35" a="1"/>
  <c r="AM152" i="35"/>
  <c r="AM60" i="35"/>
  <c r="U108" i="35" a="1"/>
  <c r="BD145" i="35" a="1"/>
  <c r="X81" i="35" a="1"/>
  <c r="C56" i="35" a="1"/>
  <c r="AP24" i="35"/>
  <c r="BQ61" i="35" a="1"/>
  <c r="BH168" i="35" a="1"/>
  <c r="AM148" i="35"/>
  <c r="AI41" i="35" a="1"/>
  <c r="BF70" i="35" a="1"/>
  <c r="I88" i="35"/>
  <c r="AY191" i="35" a="1"/>
  <c r="Y179" i="35" a="1"/>
  <c r="T242" i="3"/>
  <c r="AM137" i="35"/>
  <c r="J77" i="35"/>
  <c r="AN222" i="35"/>
  <c r="K157" i="35"/>
  <c r="AM19" i="35"/>
  <c r="AJ145" i="35" a="1"/>
  <c r="BL206" i="35" a="1"/>
  <c r="AR33" i="35"/>
  <c r="BB118" i="35" a="1"/>
  <c r="D42" i="35"/>
  <c r="BJ76" i="35" a="1"/>
  <c r="AD85" i="35" a="1"/>
  <c r="BB136" i="35" a="1"/>
  <c r="X31" i="35" a="1"/>
  <c r="AI194" i="3"/>
  <c r="AQ55" i="35"/>
  <c r="AN241" i="35"/>
  <c r="T18" i="3"/>
  <c r="AE25" i="35" a="1"/>
  <c r="AH40" i="35" a="1"/>
  <c r="AK38" i="35" a="1"/>
  <c r="W28" i="35" a="1"/>
  <c r="AA274" i="3"/>
  <c r="AP91" i="35"/>
  <c r="AW132" i="35" a="1"/>
  <c r="P242" i="3"/>
  <c r="BQ105" i="35" a="1"/>
  <c r="AH36" i="35" a="1"/>
  <c r="BL65" i="35" a="1"/>
  <c r="AJ87" i="35" a="1"/>
  <c r="AW124" i="35" a="1"/>
  <c r="U233" i="35" a="1"/>
  <c r="R47" i="35" a="1"/>
  <c r="BI130" i="35" a="1"/>
  <c r="BB81" i="35" a="1"/>
  <c r="AH22" i="35" a="1"/>
  <c r="X144" i="35" a="1"/>
  <c r="AU38" i="35" a="1"/>
  <c r="BI144" i="35" a="1"/>
  <c r="S82" i="35" a="1"/>
  <c r="BA55" i="35" a="1"/>
  <c r="BQ116" i="35" a="1"/>
  <c r="AF112" i="35" a="1"/>
  <c r="AY93" i="35" a="1"/>
  <c r="AE82" i="3"/>
  <c r="AA103" i="35" a="1"/>
  <c r="BR42" i="35" a="1"/>
  <c r="BN107" i="35" a="1"/>
  <c r="BH34" i="35" a="1"/>
  <c r="AX41" i="35" a="1"/>
  <c r="BH31" i="35" a="1"/>
  <c r="N178" i="3"/>
  <c r="AS17" i="35"/>
  <c r="S35" i="35" a="1"/>
  <c r="AB258" i="3"/>
  <c r="BC247" i="35" a="1"/>
  <c r="AP75" i="35"/>
  <c r="BU18" i="35" a="1"/>
  <c r="R178" i="3"/>
  <c r="X258" i="3"/>
  <c r="AJ21" i="35" a="1"/>
  <c r="AU164" i="35" a="1"/>
  <c r="AD84" i="35" a="1"/>
  <c r="AX196" i="35" a="1"/>
  <c r="BN45" i="35" a="1"/>
  <c r="X103" i="35" a="1"/>
  <c r="AG20" i="35" a="1"/>
  <c r="BO83" i="35" a="1"/>
  <c r="BF160" i="35" a="1"/>
  <c r="AH127" i="35" a="1"/>
  <c r="AB237" i="35" a="1"/>
  <c r="E105" i="35"/>
  <c r="AD21" i="35" a="1"/>
  <c r="AE62" i="35" a="1"/>
  <c r="D53" i="35"/>
  <c r="BG144" i="35" a="1"/>
  <c r="BA78" i="35" a="1"/>
  <c r="BQ77" i="35" a="1"/>
  <c r="E71" i="35"/>
  <c r="U17" i="35" a="1"/>
  <c r="I124" i="35"/>
  <c r="N49" i="35"/>
  <c r="Q82" i="3"/>
  <c r="AE46" i="35" a="1"/>
  <c r="Z77" i="35" a="1"/>
  <c r="BI81" i="35" a="1"/>
  <c r="AO76" i="35"/>
  <c r="J41" i="35"/>
  <c r="AX50" i="35" a="1"/>
  <c r="AS146" i="35"/>
  <c r="U69" i="35" a="1"/>
  <c r="BP33" i="35" a="1"/>
  <c r="AC80" i="35" a="1"/>
  <c r="C50" i="35" a="1"/>
  <c r="Q83" i="35" a="1"/>
  <c r="BR92" i="35" a="1"/>
  <c r="BF116" i="35" a="1"/>
  <c r="AD108" i="35" a="1"/>
  <c r="Z22" i="35" a="1"/>
  <c r="BR37" i="35" a="1"/>
  <c r="AA210" i="3"/>
  <c r="Y107" i="35" a="1"/>
  <c r="AM20" i="35"/>
  <c r="AN54" i="35"/>
  <c r="BL190" i="35" a="1"/>
  <c r="X84" i="35" a="1"/>
  <c r="BT57" i="35" a="1"/>
  <c r="N108" i="35"/>
  <c r="BU21" i="35" a="1"/>
  <c r="BL106" i="35" a="1"/>
  <c r="AP81" i="35"/>
  <c r="AR91" i="35"/>
  <c r="AN32" i="35"/>
  <c r="J220" i="35"/>
  <c r="AA79" i="35" a="1"/>
  <c r="BS194" i="35" a="1"/>
  <c r="U148" i="35" a="1"/>
  <c r="AE226" i="3"/>
  <c r="Q79" i="35" a="1"/>
  <c r="G177" i="35"/>
  <c r="U110" i="35" a="1"/>
  <c r="AF64" i="35" a="1"/>
  <c r="J35" i="35"/>
  <c r="AE118" i="35" a="1"/>
  <c r="AZ94" i="35" a="1"/>
  <c r="BO100" i="35" a="1"/>
  <c r="BQ118" i="35" a="1"/>
  <c r="BB26" i="35" a="1"/>
  <c r="AN47" i="35"/>
  <c r="BU209" i="35" a="1"/>
  <c r="AZ48" i="35" a="1"/>
  <c r="J39" i="35"/>
  <c r="AM41" i="35"/>
  <c r="BM40" i="35" a="1"/>
  <c r="BK143" i="35" a="1"/>
  <c r="AZ93" i="35" a="1"/>
  <c r="BM69" i="35" a="1"/>
  <c r="AO79" i="35"/>
  <c r="H41" i="35"/>
  <c r="BS36" i="35" a="1"/>
  <c r="BF83" i="35" a="1"/>
  <c r="K31" i="35"/>
  <c r="BF140" i="35" a="1"/>
  <c r="AH57" i="35" a="1"/>
  <c r="AO33" i="35"/>
  <c r="BG47" i="35" a="1"/>
  <c r="N78" i="35"/>
  <c r="BE84" i="35" a="1"/>
  <c r="BC27" i="35" a="1"/>
  <c r="K77" i="35"/>
  <c r="BS31" i="35" a="1"/>
  <c r="G128" i="35"/>
  <c r="AH105" i="35" a="1"/>
  <c r="BL189" i="35" a="1"/>
  <c r="J30" i="35"/>
  <c r="S40" i="35" a="1"/>
  <c r="W95" i="35" a="1"/>
  <c r="BD119" i="35" a="1"/>
  <c r="AK130" i="35" a="1"/>
  <c r="AZ85" i="35" a="1"/>
  <c r="AB76" i="35" a="1"/>
  <c r="BI79" i="35" a="1"/>
  <c r="AV146" i="35" a="1"/>
  <c r="X51" i="35" a="1"/>
  <c r="Y38" i="35" a="1"/>
  <c r="BB109" i="35" a="1"/>
  <c r="AM47" i="35"/>
  <c r="AD101" i="35" a="1"/>
  <c r="AB48" i="35" a="1"/>
  <c r="BR24" i="35" a="1"/>
  <c r="G52" i="35"/>
  <c r="AM48" i="35"/>
  <c r="K200" i="35"/>
  <c r="M201" i="35"/>
  <c r="W99" i="35" a="1"/>
  <c r="D40" i="35"/>
  <c r="J139" i="35"/>
  <c r="AD56" i="35" a="1"/>
  <c r="V104" i="35" a="1"/>
  <c r="BS169" i="35" a="1"/>
  <c r="BE79" i="35" a="1"/>
  <c r="F29" i="35"/>
  <c r="AK68" i="35" a="1"/>
  <c r="AV82" i="35" a="1"/>
  <c r="K194" i="3"/>
  <c r="D33" i="35"/>
  <c r="BG30" i="35" a="1"/>
  <c r="BG195" i="35" a="1"/>
  <c r="BA38" i="35" a="1"/>
  <c r="BH67" i="35" a="1"/>
  <c r="T54" i="35" a="1"/>
  <c r="BS34" i="35" a="1"/>
  <c r="BD99" i="35" a="1"/>
  <c r="AN70" i="35"/>
  <c r="BG128" i="35" a="1"/>
  <c r="AU155" i="35" a="1"/>
  <c r="AB103" i="35" a="1"/>
  <c r="H55" i="35"/>
  <c r="C177" i="35" a="1"/>
  <c r="I23" i="35"/>
  <c r="AK22" i="35" a="1"/>
  <c r="BU58" i="35" a="1"/>
  <c r="AZ70" i="35" a="1"/>
  <c r="BC105" i="35" a="1"/>
  <c r="BG105" i="35" a="1"/>
  <c r="BN178" i="35" a="1"/>
  <c r="X210" i="3"/>
  <c r="U130" i="35" a="1"/>
  <c r="AW38" i="35" a="1"/>
  <c r="AH274" i="3"/>
  <c r="M47" i="35"/>
  <c r="BK185" i="35" a="1"/>
  <c r="AH135" i="35" a="1"/>
  <c r="AU55" i="35" a="1"/>
  <c r="AI213" i="35" a="1"/>
  <c r="AV45" i="35" a="1"/>
  <c r="AO128" i="35"/>
  <c r="BT151" i="35" a="1"/>
  <c r="AM32" i="35"/>
  <c r="E150" i="35"/>
  <c r="AB50" i="35" a="1"/>
  <c r="AO184" i="35"/>
  <c r="N114" i="35"/>
  <c r="BC82" i="35" a="1"/>
  <c r="AW39" i="35" a="1"/>
  <c r="S42" i="35" a="1"/>
  <c r="BP21" i="35" a="1"/>
  <c r="BD20" i="35" a="1"/>
  <c r="X191" i="35" a="1"/>
  <c r="BC95" i="35" a="1"/>
  <c r="AY195" i="35" a="1"/>
  <c r="BS71" i="35" a="1"/>
  <c r="O98" i="3"/>
  <c r="Y114" i="3"/>
  <c r="C58" i="35" a="1"/>
  <c r="AB268" i="35" a="1"/>
  <c r="AK167" i="35" a="1"/>
  <c r="AI233" i="35" a="1"/>
  <c r="AO88" i="35"/>
  <c r="AQ38" i="35"/>
  <c r="AQ94" i="35"/>
  <c r="T141" i="35" a="1"/>
  <c r="Y168" i="35" a="1"/>
  <c r="BS122" i="35" a="1"/>
  <c r="BB163" i="35" a="1"/>
  <c r="BF155" i="35" a="1"/>
  <c r="BF95" i="35" a="1"/>
  <c r="AA220" i="35" a="1"/>
  <c r="AE181" i="35" a="1"/>
  <c r="L172" i="35"/>
  <c r="E22" i="35"/>
  <c r="AI86" i="35" a="1"/>
  <c r="BM46" i="35" a="1"/>
  <c r="BD161" i="35" a="1"/>
  <c r="BF69" i="35" a="1"/>
  <c r="F178" i="35"/>
  <c r="AN144" i="35"/>
  <c r="Z210" i="3"/>
  <c r="BN232" i="35" a="1"/>
  <c r="AD135" i="35" a="1"/>
  <c r="W21" i="35" a="1"/>
  <c r="R121" i="35" a="1"/>
  <c r="AY188" i="35" a="1"/>
  <c r="AO147" i="35"/>
  <c r="AC36" i="35" a="1"/>
  <c r="F219" i="35"/>
  <c r="BU112" i="35" a="1"/>
  <c r="Y47" i="35" a="1"/>
  <c r="H94" i="35"/>
  <c r="F97" i="35"/>
  <c r="G99" i="35"/>
  <c r="K68" i="35"/>
  <c r="G138" i="35"/>
  <c r="AJ33" i="35" a="1"/>
  <c r="D46" i="35"/>
  <c r="AK62" i="35" a="1"/>
  <c r="AV110" i="35" a="1"/>
  <c r="I227" i="35"/>
  <c r="K232" i="35"/>
  <c r="M62" i="35"/>
  <c r="U32" i="35" a="1"/>
  <c r="AG38" i="35" a="1"/>
  <c r="AE34" i="3"/>
  <c r="BU36" i="35" a="1"/>
  <c r="U72" i="35" a="1"/>
  <c r="F20" i="35"/>
  <c r="AQ82" i="35"/>
  <c r="BN129" i="35" a="1"/>
  <c r="BA105" i="35" a="1"/>
  <c r="Q81" i="35" a="1"/>
  <c r="J290" i="3"/>
  <c r="M75" i="35"/>
  <c r="BG45" i="35" a="1"/>
  <c r="AU49" i="35" a="1"/>
  <c r="BB194" i="35" a="1"/>
  <c r="AU29" i="35" a="1"/>
  <c r="AE26" i="35" a="1"/>
  <c r="BR193" i="35" a="1"/>
  <c r="BE101" i="35" a="1"/>
  <c r="BO65" i="35" a="1"/>
  <c r="AP173" i="35"/>
  <c r="E159" i="35"/>
  <c r="K82" i="35"/>
  <c r="L85" i="35"/>
  <c r="AI208" i="35" a="1"/>
  <c r="AM132" i="35"/>
  <c r="BK274" i="35" a="1"/>
  <c r="BF211" i="35" a="1"/>
  <c r="AD32" i="35" a="1"/>
  <c r="BQ154" i="35" a="1"/>
  <c r="BM76" i="35" a="1"/>
  <c r="E133" i="35"/>
  <c r="BQ171" i="35" a="1"/>
  <c r="L61" i="35"/>
  <c r="Y204" i="35" a="1"/>
  <c r="BE149" i="35" a="1"/>
  <c r="AU226" i="35" a="1"/>
  <c r="J232" i="35"/>
  <c r="AW68" i="35" a="1"/>
  <c r="AH110" i="35" a="1"/>
  <c r="BI56" i="35" a="1"/>
  <c r="BC55" i="35" a="1"/>
  <c r="BJ164" i="35" a="1"/>
  <c r="BN61" i="35" a="1"/>
  <c r="AS92" i="35"/>
  <c r="AW19" i="35" a="1"/>
  <c r="BU102" i="35" a="1"/>
  <c r="I70" i="35"/>
  <c r="L29" i="35"/>
  <c r="AW22" i="35" a="1"/>
  <c r="R56" i="35" a="1"/>
  <c r="AC76" i="35" a="1"/>
  <c r="BF57" i="35" a="1"/>
  <c r="BC198" i="35" a="1"/>
  <c r="H33" i="35"/>
  <c r="S61" i="35" a="1"/>
  <c r="D54" i="35"/>
  <c r="BJ154" i="35" a="1"/>
  <c r="AD105" i="35" a="1"/>
  <c r="Z18" i="3"/>
  <c r="D127" i="35"/>
  <c r="BD76" i="35" a="1"/>
  <c r="BS161" i="35" a="1"/>
  <c r="BC90" i="35" a="1"/>
  <c r="U71" i="35" a="1"/>
  <c r="BA108" i="35" a="1"/>
  <c r="BI26" i="35" a="1"/>
  <c r="AM22" i="35"/>
  <c r="AG193" i="35" a="1"/>
  <c r="BU120" i="35" a="1"/>
  <c r="BF105" i="35" a="1"/>
  <c r="W89" i="35" a="1"/>
  <c r="BT58" i="35" a="1"/>
  <c r="AF159" i="35" a="1"/>
  <c r="AH226" i="3"/>
  <c r="BB104" i="35" a="1"/>
  <c r="BQ29" i="35" a="1"/>
  <c r="BQ78" i="35" a="1"/>
  <c r="L72" i="35"/>
  <c r="L112" i="35"/>
  <c r="R113" i="35" a="1"/>
  <c r="E207" i="35"/>
  <c r="BN38" i="35" a="1"/>
  <c r="BK129" i="35" a="1"/>
  <c r="AY182" i="35" a="1"/>
  <c r="S117" i="35" a="1"/>
  <c r="AD67" i="35" a="1"/>
  <c r="BN194" i="35" a="1"/>
  <c r="I36" i="35"/>
  <c r="BT28" i="35" a="1"/>
  <c r="Z46" i="35" a="1"/>
  <c r="BR76" i="35" a="1"/>
  <c r="BS51" i="35" a="1"/>
  <c r="AV46" i="35" a="1"/>
  <c r="BG91" i="35" a="1"/>
  <c r="AZ216" i="35" a="1"/>
  <c r="AS82" i="35"/>
  <c r="BB39" i="35" a="1"/>
  <c r="BU83" i="35" a="1"/>
  <c r="X64" i="35" a="1"/>
  <c r="BL172" i="35" a="1"/>
  <c r="AJ133" i="35" a="1"/>
  <c r="BD41" i="35" a="1"/>
  <c r="AC102" i="35" a="1"/>
  <c r="Y226" i="3"/>
  <c r="BM111" i="35" a="1"/>
  <c r="BA86" i="35" a="1"/>
  <c r="F55" i="35"/>
  <c r="AV25" i="35" a="1"/>
  <c r="N98" i="3"/>
  <c r="BJ44" i="35" a="1"/>
  <c r="BQ66" i="35" a="1"/>
  <c r="Q45" i="35" a="1"/>
  <c r="AF210" i="3"/>
  <c r="BN110" i="35" a="1"/>
  <c r="Y50" i="3"/>
  <c r="AW137" i="35" a="1"/>
  <c r="N94" i="35"/>
  <c r="V65" i="35" a="1"/>
  <c r="AK43" i="35" a="1"/>
  <c r="K274" i="3"/>
  <c r="AH171" i="35" a="1"/>
  <c r="N18" i="35"/>
  <c r="G58" i="35"/>
  <c r="AR61" i="35"/>
  <c r="N121" i="35"/>
  <c r="AD54" i="35" a="1"/>
  <c r="G50" i="3"/>
  <c r="AG90" i="35" a="1"/>
  <c r="BS61" i="35" a="1"/>
  <c r="AG62" i="35" a="1"/>
  <c r="V107" i="35" a="1"/>
  <c r="Q138" i="35" a="1"/>
  <c r="S146" i="3"/>
  <c r="I178" i="3"/>
  <c r="AF53" i="35" a="1"/>
  <c r="BN181" i="35" a="1"/>
  <c r="Q105" i="35" a="1"/>
  <c r="AX169" i="35" a="1"/>
  <c r="AN81" i="35"/>
  <c r="AF60" i="35" a="1"/>
  <c r="W123" i="35" a="1"/>
  <c r="H57" i="35"/>
  <c r="BF92" i="35" a="1"/>
  <c r="M104" i="35"/>
  <c r="AZ107" i="35" a="1"/>
  <c r="C186" i="35" a="1"/>
  <c r="BB17" i="35" a="1"/>
  <c r="AK109" i="35" a="1"/>
  <c r="BE18" i="35" a="1"/>
  <c r="AB38" i="35" a="1"/>
  <c r="BE82" i="35" a="1"/>
  <c r="AF185" i="35" a="1"/>
  <c r="BL67" i="35" a="1"/>
  <c r="BI25" i="35" a="1"/>
  <c r="Q114" i="3"/>
  <c r="J38" i="35"/>
  <c r="AO91" i="35"/>
  <c r="AM84" i="35"/>
  <c r="AQ131" i="35"/>
  <c r="F191" i="35"/>
  <c r="F31" i="35"/>
  <c r="BQ104" i="35" a="1"/>
  <c r="Q55" i="35" a="1"/>
  <c r="BG141" i="35" a="1"/>
  <c r="AE114" i="3"/>
  <c r="X26" i="35" a="1"/>
  <c r="BM115" i="35" a="1"/>
  <c r="BI49" i="35" a="1"/>
  <c r="BN43" i="35" a="1"/>
  <c r="M103" i="35"/>
  <c r="AC52" i="35" a="1"/>
  <c r="AW151" i="35" a="1"/>
  <c r="AP51" i="35"/>
  <c r="BL226" i="35" a="1"/>
  <c r="BM95" i="35" a="1"/>
  <c r="AH52" i="35" a="1"/>
  <c r="BE137" i="35" a="1"/>
  <c r="J53" i="35"/>
  <c r="AI117" i="35" a="1"/>
  <c r="I125" i="35"/>
  <c r="BC56" i="35" a="1"/>
  <c r="U199" i="35" a="1"/>
  <c r="AS23" i="35"/>
  <c r="W114" i="3"/>
  <c r="X69" i="35" a="1"/>
  <c r="BD182" i="35" a="1"/>
  <c r="W75" i="35" a="1"/>
  <c r="I112" i="35"/>
  <c r="AC226" i="3"/>
  <c r="AN132" i="35"/>
  <c r="AN243" i="35"/>
  <c r="AU107" i="35" a="1"/>
  <c r="Y99" i="35" a="1"/>
  <c r="AX52" i="35" a="1"/>
  <c r="AW106" i="35" a="1"/>
  <c r="R19" i="35" a="1"/>
  <c r="Z68" i="35" a="1"/>
  <c r="AJ102" i="35" a="1"/>
  <c r="AB79" i="35" a="1"/>
  <c r="BU82" i="35" a="1"/>
  <c r="E43" i="35"/>
  <c r="AA188" i="35" a="1"/>
  <c r="E96" i="35"/>
  <c r="BC41" i="35" a="1"/>
  <c r="AI150" i="35" a="1"/>
  <c r="AV111" i="35" a="1"/>
  <c r="BN33" i="35" a="1"/>
  <c r="M91" i="35"/>
  <c r="L77" i="35"/>
  <c r="BR60" i="35" a="1"/>
  <c r="BH97" i="35" a="1"/>
  <c r="BA44" i="35" a="1"/>
  <c r="V290" i="3"/>
  <c r="AG178" i="3"/>
  <c r="AD146" i="3"/>
  <c r="AE41" i="35" a="1"/>
  <c r="L156" i="35"/>
  <c r="AO32" i="35"/>
  <c r="AZ189" i="35" a="1"/>
  <c r="AI242" i="3"/>
  <c r="G41" i="35"/>
  <c r="E21" i="35"/>
  <c r="BM135" i="35" a="1"/>
  <c r="AQ72" i="35"/>
  <c r="AR145" i="35"/>
  <c r="BK107" i="35" a="1"/>
  <c r="BC20" i="35" a="1"/>
  <c r="AX134" i="35" a="1"/>
  <c r="BM203" i="35" a="1"/>
  <c r="AR192" i="35"/>
  <c r="BI219" i="35" a="1"/>
  <c r="Q99" i="35" a="1"/>
  <c r="S102" i="35" a="1"/>
  <c r="N158" i="35"/>
  <c r="BN52" i="35" a="1"/>
  <c r="AB34" i="3"/>
  <c r="AQ134" i="35"/>
  <c r="AF146" i="35" a="1"/>
  <c r="AH50" i="3"/>
  <c r="J126" i="35"/>
  <c r="I258" i="3"/>
  <c r="E36" i="35"/>
  <c r="AB98" i="3"/>
  <c r="D118" i="35"/>
  <c r="S114" i="3"/>
  <c r="O242" i="3"/>
  <c r="AI23" i="35" a="1"/>
  <c r="BS174" i="35" a="1"/>
  <c r="AA47" i="35" a="1"/>
  <c r="S242" i="3"/>
  <c r="AH18" i="3"/>
  <c r="R227" i="35" a="1"/>
  <c r="AG80" i="35" a="1"/>
  <c r="P98" i="3"/>
  <c r="BF51" i="35" a="1"/>
  <c r="L133" i="35"/>
  <c r="BK71" i="35" a="1"/>
  <c r="D115" i="35"/>
  <c r="J32" i="35"/>
  <c r="AO71" i="35"/>
  <c r="BP183" i="35" a="1"/>
  <c r="AG96" i="35" a="1"/>
  <c r="AD39" i="35" a="1"/>
  <c r="H150" i="35"/>
  <c r="BS46" i="35" a="1"/>
  <c r="AG82" i="35" a="1"/>
  <c r="AM49" i="35"/>
  <c r="Z108" i="35" a="1"/>
  <c r="AA21" i="35" a="1"/>
  <c r="V159" i="35" a="1"/>
  <c r="V110" i="35" a="1"/>
  <c r="BK46" i="35" a="1"/>
  <c r="BG87" i="35" a="1"/>
  <c r="D81" i="35"/>
  <c r="AN149" i="35"/>
  <c r="AW36" i="35" a="1"/>
  <c r="BJ31" i="35" a="1"/>
  <c r="AZ60" i="35" a="1"/>
  <c r="BG58" i="35" a="1"/>
  <c r="AD34" i="3"/>
  <c r="R189" i="35" a="1"/>
  <c r="AU134" i="35" a="1"/>
  <c r="AG48" i="35" a="1"/>
  <c r="AU122" i="35" a="1"/>
  <c r="AI178" i="3"/>
  <c r="X139" i="35" a="1"/>
  <c r="BD142" i="35" a="1"/>
  <c r="AJ158" i="35" a="1"/>
  <c r="AF30" i="35" a="1"/>
  <c r="BR102" i="35" a="1"/>
  <c r="O34" i="3"/>
  <c r="M194" i="3"/>
  <c r="AX54" i="35" a="1"/>
  <c r="J34" i="3"/>
  <c r="BL47" i="35" a="1"/>
  <c r="AX55" i="35" a="1"/>
  <c r="AU175" i="35" a="1"/>
  <c r="BN48" i="35" a="1"/>
  <c r="BI124" i="35" a="1"/>
  <c r="BB137" i="35" a="1"/>
  <c r="F25" i="35"/>
  <c r="H30" i="35"/>
  <c r="BT190" i="35" a="1"/>
  <c r="AC22" i="35" a="1"/>
  <c r="U29" i="35" a="1"/>
  <c r="BF90" i="35" a="1"/>
  <c r="BI35" i="35" a="1"/>
  <c r="AD37" i="35" a="1"/>
  <c r="BD66" i="35" a="1"/>
  <c r="AB174" i="35" a="1"/>
  <c r="H22" i="35"/>
  <c r="N99" i="35"/>
  <c r="AO110" i="35"/>
  <c r="AC37" i="35" a="1"/>
  <c r="AC179" i="35" a="1"/>
  <c r="BO137" i="35" a="1"/>
  <c r="BO58" i="35" a="1"/>
  <c r="AI92" i="35" a="1"/>
  <c r="BN54" i="35" a="1"/>
  <c r="G119" i="35"/>
  <c r="BO140" i="35" a="1"/>
  <c r="BM93" i="35" a="1"/>
  <c r="BS112" i="35" a="1"/>
  <c r="Q57" i="35" a="1"/>
  <c r="S31" i="35" a="1"/>
  <c r="AE33" i="35" a="1"/>
  <c r="AQ29" i="35"/>
  <c r="BT65" i="35" a="1"/>
  <c r="AM109" i="35"/>
  <c r="AQ26" i="35"/>
  <c r="BL70" i="35" a="1"/>
  <c r="BQ36" i="35" a="1"/>
  <c r="BJ90" i="35" a="1"/>
  <c r="AX36" i="35" a="1"/>
  <c r="Y101" i="35" a="1"/>
  <c r="AM86" i="35"/>
  <c r="U40" i="35" a="1"/>
  <c r="AU32" i="35" a="1"/>
  <c r="AV32" i="35" a="1"/>
  <c r="C26" i="35" a="1"/>
  <c r="I226" i="3"/>
  <c r="O210" i="3"/>
  <c r="AP66" i="35"/>
  <c r="W51" i="35" a="1"/>
  <c r="R42" i="35" a="1"/>
  <c r="BH27" i="35" a="1"/>
  <c r="L89" i="35"/>
  <c r="BI47" i="35" a="1"/>
  <c r="P62" i="35" a="1"/>
  <c r="BP42" i="35" a="1"/>
  <c r="AZ39" i="35" a="1"/>
  <c r="AA50" i="3"/>
  <c r="BJ65" i="35" a="1"/>
  <c r="G162" i="3"/>
  <c r="AK93" i="35" a="1"/>
  <c r="BG149" i="35" a="1"/>
  <c r="BE91" i="35" a="1"/>
  <c r="BG66" i="35" a="1"/>
  <c r="U165" i="35" a="1"/>
  <c r="AR22" i="35"/>
  <c r="Q194" i="3"/>
  <c r="AK86" i="35" a="1"/>
  <c r="BI50" i="35" a="1"/>
  <c r="AQ66" i="35"/>
  <c r="H32" i="35"/>
  <c r="BQ189" i="35" a="1"/>
  <c r="AZ97" i="35" a="1"/>
  <c r="Q100" i="35" a="1"/>
  <c r="Z258" i="3"/>
  <c r="AV204" i="35" a="1"/>
  <c r="AX71" i="35" a="1"/>
  <c r="L162" i="3"/>
  <c r="BE136" i="35" a="1"/>
  <c r="AH76" i="35" a="1"/>
  <c r="J99" i="35"/>
  <c r="BF44" i="35" a="1"/>
  <c r="J149" i="35"/>
  <c r="J144" i="35"/>
  <c r="V47" i="35" a="1"/>
  <c r="D125" i="35"/>
  <c r="BJ167" i="35" a="1"/>
  <c r="BI150" i="35" a="1"/>
  <c r="AF43" i="35" a="1"/>
  <c r="AH87" i="35" a="1"/>
  <c r="BQ129" i="35" a="1"/>
  <c r="AF97" i="35" a="1"/>
  <c r="BR50" i="35" a="1"/>
  <c r="AG109" i="35" a="1"/>
  <c r="BG204" i="35" a="1"/>
  <c r="BE161" i="35" a="1"/>
  <c r="L82" i="3"/>
  <c r="AP39" i="35"/>
  <c r="BL37" i="35" a="1"/>
  <c r="BS79" i="35" a="1"/>
  <c r="J162" i="3"/>
  <c r="C79" i="35" a="1"/>
  <c r="V108" i="35" a="1"/>
  <c r="G115" i="35"/>
  <c r="AC83" i="35" a="1"/>
  <c r="AR128" i="35"/>
  <c r="BQ27" i="35" a="1"/>
  <c r="Y25" i="35" a="1"/>
  <c r="BS24" i="35" a="1"/>
  <c r="AN37" i="35"/>
  <c r="BU35" i="35" a="1"/>
  <c r="AA162" i="3"/>
  <c r="L33" i="35"/>
  <c r="BE40" i="35" a="1"/>
  <c r="AD66" i="35" a="1"/>
  <c r="AI104" i="35" a="1"/>
  <c r="Q29" i="35" a="1"/>
  <c r="Q42" i="35" a="1"/>
  <c r="H114" i="3"/>
  <c r="J18" i="3"/>
  <c r="X242" i="3"/>
  <c r="BE27" i="35" a="1"/>
  <c r="BT63" i="35" a="1"/>
  <c r="D52" i="35"/>
  <c r="AW122" i="35" a="1"/>
  <c r="AG47" i="35" a="1"/>
  <c r="AA156" i="35" a="1"/>
  <c r="AC226" i="35" a="1"/>
  <c r="AJ117" i="35" a="1"/>
  <c r="BO37" i="35" a="1"/>
  <c r="AF173" i="35" a="1"/>
  <c r="AN31" i="35"/>
  <c r="Y150" i="35" a="1"/>
  <c r="K18" i="35"/>
  <c r="L18" i="35"/>
  <c r="BT180" i="35" a="1"/>
  <c r="AD242" i="3"/>
  <c r="U85" i="35" a="1"/>
  <c r="AF41" i="35" a="1"/>
  <c r="BE80" i="35" a="1"/>
  <c r="AA101" i="35" a="1"/>
  <c r="AO97" i="35"/>
  <c r="AB34" i="35" a="1"/>
  <c r="AP121" i="35"/>
  <c r="AO188" i="35"/>
  <c r="S18" i="3"/>
  <c r="Z23" i="35" a="1"/>
  <c r="AG24" i="35" a="1"/>
  <c r="AA226" i="3"/>
  <c r="J135" i="35"/>
  <c r="AZ74" i="35" a="1"/>
  <c r="BH224" i="35" a="1"/>
  <c r="R114" i="3"/>
  <c r="V75" i="35" a="1"/>
  <c r="N54" i="35"/>
  <c r="BL77" i="35" a="1"/>
  <c r="AY73" i="35" a="1"/>
  <c r="BN167" i="35" a="1"/>
  <c r="Q124" i="35" a="1"/>
  <c r="AS114" i="35"/>
  <c r="G90" i="35"/>
  <c r="AG39" i="35" a="1"/>
  <c r="BF120" i="35" a="1"/>
  <c r="BS104" i="35" a="1"/>
  <c r="BP47" i="35" a="1"/>
  <c r="P258" i="3"/>
  <c r="BR170" i="35" a="1"/>
  <c r="AK146" i="35" a="1"/>
  <c r="BI28" i="35" a="1"/>
  <c r="AD71" i="35" a="1"/>
  <c r="J23" i="35"/>
  <c r="AN119" i="35"/>
  <c r="BD121" i="35" a="1"/>
  <c r="Q215" i="35" a="1"/>
  <c r="AI174" i="35" a="1"/>
  <c r="BL84" i="35" a="1"/>
  <c r="BE19" i="35" a="1"/>
  <c r="BT166" i="35" a="1"/>
  <c r="AB32" i="35" a="1"/>
  <c r="D63" i="35"/>
  <c r="AH92" i="35" a="1"/>
  <c r="Z47" i="35" a="1"/>
  <c r="BP83" i="35" a="1"/>
  <c r="AA160" i="35" a="1"/>
  <c r="Z96" i="35" a="1"/>
  <c r="AH146" i="3"/>
  <c r="Z178" i="3"/>
  <c r="BE44" i="35" a="1"/>
  <c r="AI50" i="3"/>
  <c r="W191" i="35" a="1"/>
  <c r="I47" i="35"/>
  <c r="AC79" i="35" a="1"/>
  <c r="BS95" i="35" a="1"/>
  <c r="BH135" i="35" a="1"/>
  <c r="AA132" i="35" a="1"/>
  <c r="W183" i="35" a="1"/>
  <c r="V137" i="35" a="1"/>
  <c r="BK45" i="35" a="1"/>
  <c r="AY50" i="35" a="1"/>
  <c r="AZ78" i="35" a="1"/>
  <c r="T210" i="3"/>
  <c r="AO46" i="35"/>
  <c r="BJ69" i="35" a="1"/>
  <c r="AF92" i="35" a="1"/>
  <c r="BR36" i="35" a="1"/>
  <c r="L66" i="35"/>
  <c r="AH149" i="35" a="1"/>
  <c r="J148" i="35"/>
  <c r="BC34" i="35" a="1"/>
  <c r="BI30" i="35" a="1"/>
  <c r="BG62" i="35" a="1"/>
  <c r="X37" i="35" a="1"/>
  <c r="Q51" i="35" a="1"/>
  <c r="I150" i="35"/>
  <c r="AI20" i="35" a="1"/>
  <c r="BM78" i="35" a="1"/>
  <c r="D87" i="35"/>
  <c r="AZ69" i="35" a="1"/>
  <c r="AZ127" i="35" a="1"/>
  <c r="AC27" i="35" a="1"/>
  <c r="P48" i="35" a="1"/>
  <c r="W110" i="35" a="1"/>
  <c r="BM127" i="35" a="1"/>
  <c r="Q162" i="3"/>
  <c r="AN133" i="35"/>
  <c r="E112" i="35"/>
  <c r="E33" i="35"/>
  <c r="BT125" i="35" a="1"/>
  <c r="BA203" i="35" a="1"/>
  <c r="BC59" i="35" a="1"/>
  <c r="H82" i="3"/>
  <c r="BN59" i="35" a="1"/>
  <c r="L274" i="3"/>
  <c r="BA67" i="35" a="1"/>
  <c r="E67" i="35"/>
  <c r="AU20" i="35" a="1"/>
  <c r="BS66" i="35" a="1"/>
  <c r="P120" i="35" a="1"/>
  <c r="E214" i="35"/>
  <c r="AY36" i="35" a="1"/>
  <c r="BH47" i="35" a="1"/>
  <c r="AD99" i="35" a="1"/>
  <c r="AX29" i="35" a="1"/>
  <c r="AO96" i="35"/>
  <c r="AA39" i="35" a="1"/>
  <c r="BM110" i="35" a="1"/>
  <c r="AH82" i="3"/>
  <c r="AG76" i="35" a="1"/>
  <c r="AE210" i="3"/>
  <c r="D193" i="35"/>
  <c r="AQ158" i="35"/>
  <c r="BK52" i="35" a="1"/>
  <c r="P144" i="35" a="1"/>
  <c r="V38" i="35" a="1"/>
  <c r="AP36" i="35"/>
  <c r="AG258" i="3"/>
  <c r="K90" i="35"/>
  <c r="BH83" i="35" a="1"/>
  <c r="BG159" i="35" a="1"/>
  <c r="AD202" i="35" a="1"/>
  <c r="BP57" i="35" a="1"/>
  <c r="BT95" i="35" a="1"/>
  <c r="S77" i="35" a="1"/>
  <c r="BS44" i="35" a="1"/>
  <c r="G78" i="35"/>
  <c r="AM69" i="35"/>
  <c r="F86" i="35"/>
  <c r="AG210" i="3"/>
  <c r="AC163" i="35" a="1"/>
  <c r="X146" i="35" a="1"/>
  <c r="U30" i="35" a="1"/>
  <c r="AZ173" i="35" a="1"/>
  <c r="BH77" i="35" a="1"/>
  <c r="I95" i="35"/>
  <c r="S148" i="35" a="1"/>
  <c r="AW224" i="35" a="1"/>
  <c r="BH49" i="35" a="1"/>
  <c r="AQ41" i="35"/>
  <c r="J63" i="35"/>
  <c r="AK87" i="35" a="1"/>
  <c r="Y105" i="35" a="1"/>
  <c r="K22" i="35"/>
  <c r="BO31" i="35" a="1"/>
  <c r="Q69" i="35" a="1"/>
  <c r="BE25" i="35" a="1"/>
  <c r="BU40" i="35" a="1"/>
  <c r="G110" i="35"/>
  <c r="BE105" i="35" a="1"/>
  <c r="BJ87" i="35" a="1"/>
  <c r="AI226" i="3"/>
  <c r="V125" i="35" a="1"/>
  <c r="BM108" i="35" a="1"/>
  <c r="AW119" i="35" a="1"/>
  <c r="BL48" i="35" a="1"/>
  <c r="AK150" i="35" a="1"/>
  <c r="I134" i="35"/>
  <c r="Z83" i="35" a="1"/>
  <c r="BD21" i="35" a="1"/>
  <c r="BM59" i="35" a="1"/>
  <c r="AD26" i="35" a="1"/>
  <c r="E20" i="35"/>
  <c r="BJ207" i="35" a="1"/>
  <c r="AD65" i="35" a="1"/>
  <c r="BH33" i="35" a="1"/>
  <c r="I162" i="3"/>
  <c r="BA39" i="35" a="1"/>
  <c r="T36" i="35" a="1"/>
  <c r="H274" i="3"/>
  <c r="J116" i="35"/>
  <c r="BR81" i="35" a="1"/>
  <c r="AM106" i="35"/>
  <c r="BL24" i="35" a="1"/>
  <c r="V109" i="35" a="1"/>
  <c r="D36" i="35"/>
  <c r="P114" i="3"/>
  <c r="N135" i="35"/>
  <c r="I210" i="3"/>
  <c r="BQ167" i="35" a="1"/>
  <c r="AE31" i="35" a="1"/>
  <c r="AG143" i="35" a="1"/>
  <c r="Y20" i="35" a="1"/>
  <c r="P149" i="35" a="1"/>
  <c r="BP23" i="35" a="1"/>
  <c r="BI70" i="35" a="1"/>
  <c r="AM168" i="35"/>
  <c r="O146" i="3"/>
  <c r="BF96" i="35" a="1"/>
  <c r="AG104" i="35" a="1"/>
  <c r="AM57" i="35"/>
  <c r="K114" i="3"/>
  <c r="AF31" i="35" a="1"/>
  <c r="AK17" i="35" a="1"/>
  <c r="K67" i="35"/>
  <c r="BT99" i="35" a="1"/>
  <c r="AY39" i="35" a="1"/>
  <c r="BS48" i="35" a="1"/>
  <c r="AA146" i="3"/>
  <c r="BL88" i="35" a="1"/>
  <c r="Y44" i="35" a="1"/>
  <c r="AG44" i="35" a="1"/>
  <c r="F182" i="35"/>
  <c r="AP144" i="35"/>
  <c r="U117" i="35" a="1"/>
  <c r="W64" i="35" a="1"/>
  <c r="BJ124" i="35" a="1"/>
  <c r="AA96" i="35" a="1"/>
  <c r="AB26" i="35" a="1"/>
  <c r="AV64" i="35" a="1"/>
  <c r="Z64" i="35" a="1"/>
  <c r="V72" i="35" a="1"/>
  <c r="BK66" i="35" a="1"/>
  <c r="BR91" i="35" a="1"/>
  <c r="S74" i="35" a="1"/>
  <c r="AK35" i="35" a="1"/>
  <c r="AA204" i="35" a="1"/>
  <c r="Z76" i="35" a="1"/>
  <c r="Z157" i="35" a="1"/>
  <c r="V236" i="35" a="1"/>
  <c r="AB40" i="35" a="1"/>
  <c r="E64" i="35"/>
  <c r="AP20" i="35"/>
  <c r="T29" i="35" a="1"/>
  <c r="BG92" i="35" a="1"/>
  <c r="AO182" i="35"/>
  <c r="AP21" i="35"/>
  <c r="M135" i="35"/>
  <c r="O290" i="3"/>
  <c r="N104" i="35"/>
  <c r="BE209" i="35" a="1"/>
  <c r="V27" i="35" a="1"/>
  <c r="N28" i="35"/>
  <c r="AN52" i="35"/>
  <c r="AE137" i="35" a="1"/>
  <c r="P50" i="3"/>
  <c r="AU99" i="35" a="1"/>
  <c r="P113" i="35" a="1"/>
  <c r="AP73" i="35"/>
  <c r="N116" i="35"/>
  <c r="AY64" i="35" a="1"/>
  <c r="C84" i="35" a="1"/>
  <c r="AI290" i="3"/>
  <c r="H105" i="35"/>
  <c r="BD61" i="35" a="1"/>
  <c r="AF114" i="35" a="1"/>
  <c r="J22" i="35"/>
  <c r="AJ35" i="35" a="1"/>
  <c r="BQ144" i="35" a="1"/>
  <c r="E108" i="35"/>
  <c r="BN175" i="35" a="1"/>
  <c r="AI115" i="35" a="1"/>
  <c r="AE167" i="35" a="1"/>
  <c r="J28" i="35"/>
  <c r="L258" i="3"/>
  <c r="U119" i="35" a="1"/>
  <c r="BQ65" i="35" a="1"/>
  <c r="D149" i="35"/>
  <c r="Z107" i="35" a="1"/>
  <c r="BP39" i="35" a="1"/>
  <c r="AB182" i="35" a="1"/>
  <c r="AC135" i="35" a="1"/>
  <c r="AU161" i="35" a="1"/>
  <c r="AQ39" i="35"/>
  <c r="Q21" i="35" a="1"/>
  <c r="Y178" i="3"/>
  <c r="AU116" i="35" a="1"/>
  <c r="K140" i="35"/>
  <c r="BG67" i="35" a="1"/>
  <c r="AV118" i="35" a="1"/>
  <c r="AR44" i="35"/>
  <c r="D41" i="35"/>
  <c r="BF61" i="35" a="1"/>
  <c r="BT68" i="35" a="1"/>
  <c r="T19" i="35" a="1"/>
  <c r="Z31" i="35" a="1"/>
  <c r="BG22" i="35" a="1"/>
  <c r="E66" i="35"/>
  <c r="AB178" i="3"/>
  <c r="AU26" i="35" a="1"/>
  <c r="X178" i="3"/>
  <c r="AC212" i="35" a="1"/>
  <c r="AP147" i="35"/>
  <c r="BD46" i="35" a="1"/>
  <c r="BP127" i="35" a="1"/>
  <c r="I69" i="35"/>
  <c r="AF158" i="35" a="1"/>
  <c r="AJ138" i="35" a="1"/>
  <c r="BF89" i="35" a="1"/>
  <c r="BJ52" i="35" a="1"/>
  <c r="M67" i="35"/>
  <c r="BD78" i="35" a="1"/>
  <c r="H137" i="35"/>
  <c r="Q102" i="35" a="1"/>
  <c r="BN118" i="35" a="1"/>
  <c r="BL149" i="35" a="1"/>
  <c r="H68" i="35"/>
  <c r="BQ32" i="35" a="1"/>
  <c r="AP93" i="35"/>
  <c r="AZ174" i="35" a="1"/>
  <c r="H290" i="3"/>
  <c r="S51" i="35" a="1"/>
  <c r="I82" i="3"/>
  <c r="AH82" i="35" a="1"/>
  <c r="C123" i="35" a="1"/>
  <c r="AC97" i="35" a="1"/>
  <c r="BB218" i="35" a="1"/>
  <c r="V29" i="35" a="1"/>
  <c r="AP88" i="35"/>
  <c r="V99" i="35" a="1"/>
  <c r="AF68" i="35" a="1"/>
  <c r="F102" i="35"/>
  <c r="BK40" i="35" a="1"/>
  <c r="BQ47" i="35" a="1"/>
  <c r="AW58" i="35" a="1"/>
  <c r="AH162" i="3"/>
  <c r="V274" i="3"/>
  <c r="BI27" i="35" a="1"/>
  <c r="X89" i="35" a="1"/>
  <c r="BG41" i="35" a="1"/>
  <c r="AS124" i="35"/>
  <c r="AY67" i="35" a="1"/>
  <c r="AK44" i="35" a="1"/>
  <c r="Z93" i="35" a="1"/>
  <c r="V165" i="35" a="1"/>
  <c r="Q117" i="35" a="1"/>
  <c r="I19" i="35"/>
  <c r="BR90" i="35" a="1"/>
  <c r="X83" i="35" a="1"/>
  <c r="AS97" i="35"/>
  <c r="M52" i="35"/>
  <c r="BC140" i="35" a="1"/>
  <c r="AJ220" i="35" a="1"/>
  <c r="BG227" i="35" a="1"/>
  <c r="D85" i="35"/>
  <c r="AE50" i="3"/>
  <c r="AN111" i="35"/>
  <c r="BT34" i="35" a="1"/>
  <c r="AC54" i="35" a="1"/>
  <c r="G50" i="35"/>
  <c r="W87" i="35" a="1"/>
  <c r="BQ39" i="35" a="1"/>
  <c r="N88" i="35"/>
  <c r="AG82" i="3"/>
  <c r="AR244" i="35"/>
  <c r="BA190" i="35" a="1"/>
  <c r="AW216" i="35" a="1"/>
  <c r="AB69" i="35" a="1"/>
  <c r="G258" i="3"/>
  <c r="AS55" i="35"/>
  <c r="AB138" i="35" a="1"/>
  <c r="AD38" i="35" a="1"/>
  <c r="AD50" i="3"/>
  <c r="T34" i="3"/>
  <c r="AF125" i="35" a="1"/>
  <c r="P109" i="35" a="1"/>
  <c r="BR29" i="35" a="1"/>
  <c r="BT90" i="35" a="1"/>
  <c r="AB210" i="3"/>
  <c r="BE73" i="35" a="1"/>
  <c r="AU109" i="35" a="1"/>
  <c r="I18" i="3"/>
  <c r="K129" i="35"/>
  <c r="BL66" i="35" a="1"/>
  <c r="P96" i="35" a="1"/>
  <c r="W172" i="35" a="1"/>
  <c r="L242" i="3"/>
  <c r="Q113" i="35" a="1"/>
  <c r="AU37" i="35" a="1"/>
  <c r="AI146" i="3"/>
  <c r="BL17" i="35" a="1"/>
  <c r="AV117" i="35" a="1"/>
  <c r="BR18" i="35" a="1"/>
  <c r="S49" i="35" a="1"/>
  <c r="O162" i="3"/>
  <c r="AW17" i="35" a="1"/>
  <c r="Q106" i="35" a="1"/>
  <c r="BS60" i="35" a="1"/>
  <c r="AS47" i="35"/>
  <c r="K94" i="35"/>
  <c r="AE86" i="35" a="1"/>
  <c r="AU28" i="35" a="1"/>
  <c r="AJ153" i="35" a="1"/>
  <c r="AZ80" i="35" a="1"/>
  <c r="BU34" i="35" a="1"/>
  <c r="AO94" i="35"/>
  <c r="J106" i="35"/>
  <c r="AG99" i="35" a="1"/>
  <c r="BT78" i="35" a="1"/>
  <c r="S100" i="35" a="1"/>
  <c r="S88" i="35" a="1"/>
  <c r="S83" i="35" a="1"/>
  <c r="AQ177" i="35"/>
  <c r="AF48" i="35" a="1"/>
  <c r="E92" i="35"/>
  <c r="BS56" i="35" a="1"/>
  <c r="AC29" i="35" a="1"/>
  <c r="I179" i="35"/>
  <c r="AF82" i="3"/>
  <c r="C63" i="35" a="1"/>
  <c r="D20" i="35"/>
  <c r="AH43" i="35" a="1"/>
  <c r="Q44" i="35" a="1"/>
  <c r="Y130" i="35" a="1"/>
  <c r="O258" i="3"/>
  <c r="G194" i="3"/>
  <c r="J97" i="35"/>
  <c r="BC68" i="35" a="1"/>
  <c r="BO30" i="35" a="1"/>
  <c r="P18" i="3"/>
  <c r="AM68" i="35"/>
  <c r="AP137" i="35"/>
  <c r="AH90" i="35" a="1"/>
  <c r="BM67" i="35" a="1"/>
  <c r="K18" i="3"/>
  <c r="AO173" i="35"/>
  <c r="BT17" i="35" a="1"/>
  <c r="AM105" i="35"/>
  <c r="V26" i="35" a="1"/>
  <c r="H131" i="35"/>
  <c r="W258" i="3"/>
  <c r="P159" i="35" a="1"/>
  <c r="J49" i="35"/>
  <c r="AQ31" i="35"/>
  <c r="AE42" i="35" a="1"/>
  <c r="BB97" i="35" a="1"/>
  <c r="J56" i="35"/>
  <c r="BB197" i="35" a="1"/>
  <c r="AQ44" i="35"/>
  <c r="BU86" i="35" a="1"/>
  <c r="AQ36" i="35"/>
  <c r="Z56" i="35" a="1"/>
  <c r="J93" i="35"/>
  <c r="K198" i="35"/>
  <c r="AZ65" i="35" a="1"/>
  <c r="BL81" i="35" a="1"/>
  <c r="AX108" i="35" a="1"/>
  <c r="BA21" i="35" a="1"/>
  <c r="D93" i="35"/>
  <c r="Z97" i="35" a="1"/>
  <c r="AX160" i="35" a="1"/>
  <c r="F30" i="35"/>
  <c r="BR73" i="35" a="1"/>
  <c r="BN90" i="35" a="1"/>
  <c r="G181" i="35"/>
  <c r="E193" i="35"/>
  <c r="AA150" i="35" a="1"/>
  <c r="AZ103" i="35" a="1"/>
  <c r="AH242" i="3"/>
  <c r="BE89" i="35" a="1"/>
  <c r="BA65" i="35" a="1"/>
  <c r="BO29" i="35" a="1"/>
  <c r="BU126" i="35" a="1"/>
  <c r="U42" i="35" a="1"/>
  <c r="AN79" i="35"/>
  <c r="BG38" i="35" a="1"/>
  <c r="AG50" i="3"/>
  <c r="BT33" i="35" a="1"/>
  <c r="BR65" i="35" a="1"/>
  <c r="AM101" i="35"/>
  <c r="AB30" i="35" a="1"/>
  <c r="O226" i="3"/>
  <c r="AA18" i="3"/>
  <c r="AG29" i="35" a="1"/>
  <c r="BA47" i="35" a="1"/>
  <c r="AE22" i="35" a="1"/>
  <c r="AH134" i="35" a="1"/>
  <c r="BM39" i="35" a="1"/>
  <c r="S165" i="35" a="1"/>
  <c r="L50" i="3"/>
  <c r="R84" i="35" a="1"/>
  <c r="AP182" i="35"/>
  <c r="P98" i="35" a="1"/>
  <c r="BH177" i="35" a="1"/>
  <c r="T98" i="35" a="1"/>
  <c r="BA20" i="35" a="1"/>
  <c r="AD178" i="3"/>
  <c r="BB96" i="35" a="1"/>
  <c r="J127" i="35"/>
  <c r="W55" i="35" a="1"/>
  <c r="AG226" i="3"/>
  <c r="BH190" i="35" a="1"/>
  <c r="Y80" i="35" a="1"/>
  <c r="S129" i="35" a="1"/>
  <c r="D108" i="35"/>
  <c r="AB146" i="3"/>
  <c r="G98" i="3"/>
  <c r="AM164" i="35"/>
  <c r="AA53" i="35" a="1"/>
  <c r="AH126" i="35" a="1"/>
  <c r="BK88" i="35" a="1"/>
  <c r="V53" i="35" a="1"/>
  <c r="C148" i="35" a="1"/>
  <c r="M114" i="3"/>
  <c r="BG108" i="35" a="1"/>
  <c r="BC101" i="35" a="1"/>
  <c r="W98" i="3"/>
  <c r="BR27" i="35" a="1"/>
  <c r="AU117" i="35" a="1"/>
  <c r="BF159" i="35" a="1"/>
  <c r="AW72" i="35" a="1"/>
  <c r="AZ101" i="35" a="1"/>
  <c r="G226" i="3"/>
  <c r="BS100" i="35" a="1"/>
  <c r="F78" i="35"/>
  <c r="BI17" i="35" a="1"/>
  <c r="AF290" i="3"/>
  <c r="AU80" i="35" a="1"/>
  <c r="AA20" i="35" a="1"/>
  <c r="AD74" i="35" a="1"/>
  <c r="BA80" i="35" a="1"/>
  <c r="P29" i="35" a="1"/>
  <c r="I49" i="35"/>
  <c r="I35" i="35"/>
  <c r="BE72" i="35" a="1"/>
  <c r="G51" i="35"/>
  <c r="L227" i="35"/>
  <c r="BM68" i="35" a="1"/>
  <c r="N183" i="35"/>
  <c r="K85" i="35"/>
  <c r="BR63" i="35" a="1"/>
  <c r="AQ144" i="35"/>
  <c r="L41" i="35"/>
  <c r="U57" i="35" a="1"/>
  <c r="V42" i="35" a="1"/>
  <c r="N52" i="35"/>
  <c r="Q150" i="35" a="1"/>
  <c r="AO166" i="35"/>
  <c r="AN35" i="35"/>
  <c r="T93" i="35" a="1"/>
  <c r="U210" i="3"/>
  <c r="BL33" i="35" a="1"/>
  <c r="AA123" i="35" a="1"/>
  <c r="AP92" i="35"/>
  <c r="AK92" i="35" a="1"/>
  <c r="J79" i="35"/>
  <c r="AI34" i="3"/>
  <c r="BT30" i="35" a="1"/>
  <c r="AR62" i="35"/>
  <c r="Z80" i="35" a="1"/>
  <c r="AQ86" i="35"/>
  <c r="H18" i="35"/>
  <c r="G53" i="35"/>
  <c r="AJ55" i="35" a="1"/>
  <c r="K71" i="35"/>
  <c r="AA111" i="35" a="1"/>
  <c r="AR78" i="35"/>
  <c r="AA86" i="35" a="1"/>
  <c r="BN65" i="35" a="1"/>
  <c r="BM58" i="35" a="1"/>
  <c r="BG42" i="35" a="1"/>
  <c r="C61" i="35" a="1"/>
  <c r="I98" i="3"/>
  <c r="Z38" i="35" a="1"/>
  <c r="C17" i="35" a="1"/>
  <c r="BB93" i="35" a="1"/>
  <c r="BB77" i="35" a="1"/>
  <c r="AD28" i="35" a="1"/>
  <c r="BQ23" i="35" a="1"/>
  <c r="BR31" i="35" a="1"/>
  <c r="AN41" i="35"/>
  <c r="BF139" i="35" a="1"/>
  <c r="BR142" i="35" a="1"/>
  <c r="N101" i="35"/>
  <c r="BC99" i="35" a="1"/>
  <c r="P273" i="35" a="1"/>
  <c r="W33" i="35" a="1"/>
  <c r="AI126" i="35" a="1"/>
  <c r="AY169" i="35" a="1"/>
  <c r="AM95" i="35"/>
  <c r="AD18" i="3"/>
  <c r="BB86" i="35" a="1"/>
  <c r="AF95" i="35" a="1"/>
  <c r="AI91" i="35" a="1"/>
  <c r="BJ139" i="35" a="1"/>
  <c r="AK82" i="35" a="1"/>
  <c r="N166" i="35"/>
  <c r="X239" i="35" a="1"/>
  <c r="BS82" i="35" a="1"/>
  <c r="U34" i="3"/>
  <c r="T178" i="3"/>
  <c r="BP86" i="35" a="1"/>
  <c r="S22" i="35" a="1"/>
  <c r="Z130" i="35" a="1"/>
  <c r="BA159" i="35" a="1"/>
  <c r="Z220" i="35" a="1"/>
  <c r="X108" i="35" a="1"/>
  <c r="BL34" i="35" a="1"/>
  <c r="AS73" i="35"/>
  <c r="AQ155" i="35"/>
  <c r="AC85" i="35" a="1"/>
  <c r="Q122" i="35" a="1"/>
  <c r="BB99" i="35" a="1"/>
  <c r="AC113" i="35" a="1"/>
  <c r="W26" i="35" a="1"/>
  <c r="H178" i="3"/>
  <c r="BI18" i="35" a="1"/>
  <c r="BU76" i="35" a="1"/>
  <c r="AG33" i="35" a="1"/>
  <c r="AC99" i="35" a="1"/>
  <c r="X25" i="35" a="1"/>
  <c r="P73" i="35" a="1"/>
  <c r="BF20" i="35" a="1"/>
  <c r="BF66" i="35" a="1"/>
  <c r="W194" i="3"/>
  <c r="AJ149" i="35" a="1"/>
  <c r="Y146" i="35" a="1"/>
  <c r="Y187" i="35" a="1"/>
  <c r="BK163" i="35" a="1"/>
  <c r="BC74" i="35" a="1"/>
  <c r="AK30" i="35" a="1"/>
  <c r="BG59" i="35" a="1"/>
  <c r="BA161" i="35" a="1"/>
  <c r="BK120" i="35" a="1"/>
  <c r="BB30" i="35" a="1"/>
  <c r="AC48" i="35" a="1"/>
  <c r="AK178" i="35" a="1"/>
  <c r="S132" i="35" a="1"/>
  <c r="AJ66" i="35" a="1"/>
  <c r="BB28" i="35" a="1"/>
  <c r="BS65" i="35" a="1"/>
  <c r="AZ26" i="35" a="1"/>
  <c r="V114" i="3"/>
  <c r="D26" i="35"/>
  <c r="AY56" i="35" a="1"/>
  <c r="BD134" i="35" a="1"/>
  <c r="BS124" i="35" a="1"/>
  <c r="AB31" i="35" a="1"/>
  <c r="AU198" i="35" a="1"/>
  <c r="R43" i="35" a="1"/>
  <c r="P101" i="35" a="1"/>
  <c r="BI160" i="35" a="1"/>
  <c r="BA160" i="35" a="1"/>
  <c r="BI222" i="35" a="1"/>
  <c r="M46" i="35"/>
  <c r="P63" i="35" a="1"/>
  <c r="X38" i="35" a="1"/>
  <c r="V32" i="35" a="1"/>
  <c r="BS55" i="35" a="1"/>
  <c r="BB170" i="35" a="1"/>
  <c r="BB89" i="35" a="1"/>
  <c r="J210" i="3"/>
  <c r="AB96" i="35" a="1"/>
  <c r="X149" i="35" a="1"/>
  <c r="D35" i="35"/>
  <c r="BO38" i="35" a="1"/>
  <c r="X95" i="35" a="1"/>
  <c r="BJ240" i="35" a="1"/>
  <c r="BL96" i="35" a="1"/>
  <c r="AA25" i="35" a="1"/>
  <c r="J83" i="35"/>
  <c r="BD104" i="35" a="1"/>
  <c r="U178" i="35" a="1"/>
  <c r="AH64" i="35" a="1"/>
  <c r="AQ75" i="35"/>
  <c r="G45" i="35"/>
  <c r="AO56" i="35"/>
  <c r="E30" i="35"/>
  <c r="W81" i="35" a="1"/>
  <c r="BN20" i="35" a="1"/>
  <c r="BD87" i="35" a="1"/>
  <c r="G155" i="35"/>
  <c r="G18" i="3"/>
  <c r="AE174" i="35" a="1"/>
  <c r="BU20" i="35" a="1"/>
  <c r="AI157" i="35" a="1"/>
  <c r="Y65" i="35" a="1"/>
  <c r="M82" i="3"/>
  <c r="H18" i="3"/>
  <c r="X24" i="35" a="1"/>
  <c r="Z171" i="35" a="1"/>
  <c r="W79" i="35" a="1"/>
  <c r="K100" i="35"/>
  <c r="AR95" i="35"/>
  <c r="AY117" i="35" a="1"/>
  <c r="P166" i="35" a="1"/>
  <c r="L290" i="3"/>
  <c r="BO109" i="35" a="1"/>
  <c r="BA26" i="35" a="1"/>
  <c r="AC86" i="35" a="1"/>
  <c r="AY53" i="35" a="1"/>
  <c r="Q72" i="35" a="1"/>
  <c r="H166" i="35"/>
  <c r="AR36" i="35"/>
  <c r="T194" i="3"/>
  <c r="AB133" i="35" a="1"/>
  <c r="BE32" i="35" a="1"/>
  <c r="BI99" i="35" a="1"/>
  <c r="BH75" i="35" a="1"/>
  <c r="AQ132" i="35"/>
  <c r="AX22" i="35" a="1"/>
  <c r="Z27" i="35" a="1"/>
  <c r="BP106" i="35" a="1"/>
  <c r="AJ37" i="35" a="1"/>
  <c r="U18" i="35" a="1"/>
  <c r="E139" i="35"/>
  <c r="G82" i="3"/>
  <c r="Q121" i="35" a="1"/>
  <c r="J178" i="3"/>
  <c r="E94" i="35"/>
  <c r="AE93" i="35" a="1"/>
  <c r="AU225" i="35" a="1"/>
  <c r="AN24" i="35"/>
  <c r="BG93" i="35" a="1"/>
  <c r="BB34" i="35" a="1"/>
  <c r="BP32" i="35" a="1"/>
  <c r="BP74" i="35" a="1"/>
  <c r="L244" i="35"/>
  <c r="BT54" i="35" a="1"/>
  <c r="AX85" i="35" a="1"/>
  <c r="AZ171" i="35" a="1"/>
  <c r="I53" i="35"/>
  <c r="BS83" i="35" a="1"/>
  <c r="R35" i="35" a="1"/>
  <c r="BT46" i="35" a="1"/>
  <c r="Z36" i="35" a="1"/>
  <c r="U122" i="35" a="1"/>
  <c r="BS42" i="35" a="1"/>
  <c r="AX165" i="35" a="1"/>
  <c r="G60" i="35"/>
  <c r="L38" i="35"/>
  <c r="M53" i="35"/>
  <c r="Q58" i="35" a="1"/>
  <c r="BN36" i="35" a="1"/>
  <c r="AH106" i="35" a="1"/>
  <c r="AI88" i="35" a="1"/>
  <c r="Z37" i="35" a="1"/>
  <c r="BR86" i="35" a="1"/>
  <c r="L178" i="3"/>
  <c r="N40" i="35"/>
  <c r="AH80" i="35" a="1"/>
  <c r="P103" i="35" a="1"/>
  <c r="P210" i="3"/>
  <c r="AX64" i="35" a="1"/>
  <c r="BB68" i="35" a="1"/>
  <c r="AX53" i="35" a="1"/>
  <c r="T53" i="35" a="1"/>
  <c r="D23" i="35"/>
  <c r="T258" i="3"/>
  <c r="BE133" i="35" a="1"/>
  <c r="AX76" i="35" a="1"/>
  <c r="BG122" i="35" a="1"/>
  <c r="BD174" i="35" a="1"/>
  <c r="AE290" i="3"/>
  <c r="BH68" i="35" a="1"/>
  <c r="K178" i="3"/>
  <c r="AN33" i="35"/>
  <c r="D27" i="35"/>
  <c r="AH168" i="35" a="1"/>
  <c r="AI25" i="35" a="1"/>
  <c r="Z32" i="35" a="1"/>
  <c r="AE80" i="35" a="1"/>
  <c r="P54" i="35" a="1"/>
  <c r="BO35" i="35" a="1"/>
  <c r="J27" i="35"/>
  <c r="E93" i="35"/>
  <c r="AV84" i="35" a="1"/>
  <c r="BS87" i="35" a="1"/>
  <c r="BU42" i="35" a="1"/>
  <c r="BE110" i="35" a="1"/>
  <c r="U67" i="35" a="1"/>
  <c r="Z50" i="3"/>
  <c r="AC95" i="35" a="1"/>
  <c r="AZ105" i="35" a="1"/>
  <c r="AE270" i="35" a="1"/>
  <c r="AU184" i="35" a="1"/>
  <c r="AE49" i="35" a="1"/>
  <c r="K73" i="35"/>
  <c r="N97" i="35"/>
  <c r="H52" i="35"/>
  <c r="J186" i="35"/>
  <c r="L226" i="3"/>
  <c r="BQ122" i="35" a="1"/>
  <c r="BR34" i="35" a="1"/>
  <c r="M226" i="3"/>
  <c r="BF60" i="35" a="1"/>
  <c r="AH114" i="3"/>
  <c r="BC92" i="35" a="1"/>
  <c r="AV172" i="35" a="1"/>
  <c r="AU214" i="35" a="1"/>
  <c r="AZ136" i="35" a="1"/>
  <c r="BL178" i="35" a="1"/>
  <c r="BM145" i="35" a="1"/>
  <c r="I73" i="35"/>
  <c r="BO24" i="35" a="1"/>
  <c r="BO144" i="35" a="1"/>
  <c r="AO45" i="35"/>
  <c r="U31" i="35" a="1"/>
  <c r="AS54" i="35"/>
  <c r="I135" i="35"/>
  <c r="X162" i="3"/>
  <c r="AY66" i="35" a="1"/>
  <c r="AM75" i="35"/>
  <c r="G56" i="35"/>
  <c r="BU65" i="35" a="1"/>
  <c r="U226" i="3"/>
  <c r="BU29" i="35" a="1"/>
  <c r="Q145" i="35" a="1"/>
  <c r="AB102" i="35" a="1"/>
  <c r="X71" i="35" a="1"/>
  <c r="AP50" i="35"/>
  <c r="AG162" i="3"/>
  <c r="C55" i="35" a="1"/>
  <c r="AD124" i="35" a="1"/>
  <c r="V210" i="3"/>
  <c r="Z41" i="35" a="1"/>
  <c r="BR32" i="35" a="1"/>
  <c r="W113" i="35" a="1"/>
  <c r="AS120" i="35"/>
  <c r="J140" i="35"/>
  <c r="J80" i="35"/>
  <c r="V74" i="35" a="1"/>
  <c r="AJ192" i="35" a="1"/>
  <c r="AA26" i="35" a="1"/>
  <c r="BO126" i="35" a="1"/>
  <c r="BT116" i="35" a="1"/>
  <c r="BO28" i="35" a="1"/>
  <c r="S210" i="3"/>
  <c r="Z82" i="3"/>
  <c r="V44" i="35" a="1"/>
  <c r="P65" i="35" a="1"/>
  <c r="BK90" i="35" a="1"/>
  <c r="R50" i="3"/>
  <c r="AC162" i="3"/>
  <c r="X146" i="3"/>
  <c r="AE141" i="35" a="1"/>
  <c r="S163" i="35" a="1"/>
  <c r="BM224" i="35" a="1"/>
  <c r="T153" i="35" a="1"/>
  <c r="AS102" i="35"/>
  <c r="I75" i="35"/>
  <c r="AW23" i="35" a="1"/>
  <c r="BP187" i="35" a="1"/>
  <c r="E107" i="35"/>
  <c r="M17" i="35"/>
  <c r="AK52" i="35" a="1"/>
  <c r="AK104" i="35" a="1"/>
  <c r="Y51" i="35" a="1"/>
  <c r="AQ83" i="35"/>
  <c r="AX57" i="35" a="1"/>
  <c r="L31" i="35"/>
  <c r="BF27" i="35" a="1"/>
  <c r="AJ110" i="35" a="1"/>
  <c r="W102" i="35" a="1"/>
  <c r="U190" i="35" a="1"/>
  <c r="BH35" i="35" a="1"/>
  <c r="BP51" i="35" a="1"/>
  <c r="AK23" i="35" a="1"/>
  <c r="BG53" i="35" a="1"/>
  <c r="BK50" i="35" a="1"/>
  <c r="AF34" i="35" a="1"/>
  <c r="AQ136" i="35"/>
  <c r="AY82" i="35" a="1"/>
  <c r="AH48" i="35" a="1"/>
  <c r="H43" i="35"/>
  <c r="AP58" i="35"/>
  <c r="R75" i="35" a="1"/>
  <c r="C66" i="35" a="1"/>
  <c r="BK200" i="35" a="1"/>
  <c r="AO73" i="35"/>
  <c r="S58" i="35" a="1"/>
  <c r="C70" i="35" a="1"/>
  <c r="Q32" i="35" a="1"/>
  <c r="X40" i="35" a="1"/>
  <c r="AU87" i="35" a="1"/>
  <c r="AU129" i="35" a="1"/>
  <c r="AK89" i="35" a="1"/>
  <c r="BE74" i="35" a="1"/>
  <c r="BG31" i="35" a="1"/>
  <c r="AO103" i="35"/>
  <c r="F75" i="35"/>
  <c r="AI42" i="35" a="1"/>
  <c r="S85" i="35" a="1"/>
  <c r="S128" i="35" a="1"/>
  <c r="BK39" i="35" a="1"/>
  <c r="J242" i="3"/>
  <c r="AO158" i="35"/>
  <c r="AD148" i="35" a="1"/>
  <c r="BQ63" i="35" a="1"/>
  <c r="J87" i="35"/>
  <c r="J145" i="35"/>
  <c r="BE81" i="35" a="1"/>
  <c r="G161" i="35"/>
  <c r="Z129" i="35" a="1"/>
  <c r="Z114" i="3"/>
  <c r="T32" i="35" a="1"/>
  <c r="AV218" i="35" a="1"/>
  <c r="BK122" i="35" a="1"/>
  <c r="R41" i="35" a="1"/>
  <c r="AK49" i="35" a="1"/>
  <c r="H53" i="35"/>
  <c r="AG42" i="35" a="1"/>
  <c r="BM50" i="35" a="1"/>
  <c r="BB53" i="35" a="1"/>
  <c r="AW167" i="35" a="1"/>
  <c r="BD79" i="35" a="1"/>
  <c r="D34" i="35"/>
  <c r="BP62" i="35" a="1"/>
  <c r="AD82" i="3"/>
  <c r="BC22" i="35" a="1"/>
  <c r="AR97" i="35"/>
  <c r="BQ38" i="35" a="1"/>
  <c r="BK30" i="35" a="1"/>
  <c r="I114" i="3"/>
  <c r="AX135" i="35" a="1"/>
  <c r="X274" i="3"/>
  <c r="L109" i="35"/>
  <c r="AW83" i="35" a="1"/>
  <c r="I146" i="3"/>
  <c r="AV76" i="35" a="1"/>
  <c r="BB62" i="35" a="1"/>
  <c r="AC185" i="35" a="1"/>
  <c r="AZ71" i="35" a="1"/>
  <c r="BQ76" i="35" a="1"/>
  <c r="AE72" i="35" a="1"/>
  <c r="AF114" i="3"/>
  <c r="L46" i="35"/>
  <c r="L87" i="35"/>
  <c r="BR144" i="35" a="1"/>
  <c r="L53" i="35"/>
  <c r="AE146" i="3"/>
  <c r="AA77" i="35" a="1"/>
  <c r="W100" i="35" a="1"/>
  <c r="BM121" i="35" a="1"/>
  <c r="BN93" i="35" a="1"/>
  <c r="AM189" i="35"/>
  <c r="W162" i="3"/>
  <c r="Z274" i="3"/>
  <c r="L37" i="35"/>
  <c r="L210" i="3"/>
  <c r="AS39" i="35"/>
  <c r="P162" i="3"/>
  <c r="BN93" i="35" l="1"/>
  <c r="BM121" i="35"/>
  <c r="W100" i="35"/>
  <c r="AA77" i="35"/>
  <c r="BR144" i="35"/>
  <c r="AE72" i="35"/>
  <c r="BQ76" i="35"/>
  <c r="AZ71" i="35"/>
  <c r="AC185" i="35"/>
  <c r="BB62" i="35"/>
  <c r="AV76" i="35"/>
  <c r="AW83" i="35"/>
  <c r="AX135" i="35"/>
  <c r="BK30" i="35"/>
  <c r="BQ38" i="35"/>
  <c r="BC22" i="35"/>
  <c r="BP62" i="35"/>
  <c r="BD79" i="35"/>
  <c r="AW167" i="35"/>
  <c r="BB53" i="35"/>
  <c r="BM50" i="35"/>
  <c r="AG42" i="35"/>
  <c r="AK49" i="35"/>
  <c r="R41" i="35"/>
  <c r="BK122" i="35"/>
  <c r="AV218" i="35"/>
  <c r="T32" i="35"/>
  <c r="Z129" i="35"/>
  <c r="BE81" i="35"/>
  <c r="BQ63" i="35"/>
  <c r="AD148" i="35"/>
  <c r="BK39" i="35"/>
  <c r="S128" i="35"/>
  <c r="S85" i="35"/>
  <c r="AI42" i="35"/>
  <c r="BG31" i="35"/>
  <c r="BE74" i="35"/>
  <c r="AK89" i="35"/>
  <c r="AU129" i="35"/>
  <c r="AU87" i="35"/>
  <c r="X40" i="35"/>
  <c r="Q32" i="35"/>
  <c r="C70" i="35"/>
  <c r="S58" i="35"/>
  <c r="BK200" i="35"/>
  <c r="C66" i="35"/>
  <c r="R75" i="35"/>
  <c r="AH48" i="35"/>
  <c r="AY82" i="35"/>
  <c r="AF34" i="35"/>
  <c r="BK50" i="35"/>
  <c r="BG53" i="35"/>
  <c r="AK23" i="35"/>
  <c r="BP51" i="35"/>
  <c r="BH35" i="35"/>
  <c r="U190" i="35"/>
  <c r="W102" i="35"/>
  <c r="AJ110" i="35"/>
  <c r="BF27" i="35"/>
  <c r="AX57" i="35"/>
  <c r="Y51" i="35"/>
  <c r="AK104" i="35"/>
  <c r="AK52" i="35"/>
  <c r="BP187" i="35"/>
  <c r="AW23" i="35"/>
  <c r="T153" i="35"/>
  <c r="BM224" i="35"/>
  <c r="S163" i="35"/>
  <c r="AE141" i="35"/>
  <c r="BK90" i="35"/>
  <c r="P65" i="35"/>
  <c r="V44" i="35"/>
  <c r="BO28" i="35"/>
  <c r="BT116" i="35"/>
  <c r="BO126" i="35"/>
  <c r="AA26" i="35"/>
  <c r="AJ192" i="35"/>
  <c r="V74" i="35"/>
  <c r="W113" i="35"/>
  <c r="BR32" i="35"/>
  <c r="Z41" i="35"/>
  <c r="AD124" i="35"/>
  <c r="C55" i="35"/>
  <c r="X71" i="35"/>
  <c r="AB102" i="35"/>
  <c r="Q145" i="35"/>
  <c r="BU29" i="35"/>
  <c r="BU65" i="35"/>
  <c r="AY66" i="35"/>
  <c r="U31" i="35"/>
  <c r="BO144" i="35"/>
  <c r="BO24" i="35"/>
  <c r="BM145" i="35"/>
  <c r="BL178" i="35"/>
  <c r="AZ136" i="35"/>
  <c r="AU214" i="35"/>
  <c r="AV172" i="35"/>
  <c r="BC92" i="35"/>
  <c r="BF60" i="35"/>
  <c r="BR34" i="35"/>
  <c r="BQ122" i="35"/>
  <c r="AE49" i="35"/>
  <c r="AU184" i="35"/>
  <c r="AE270" i="35"/>
  <c r="AZ105" i="35"/>
  <c r="AC95" i="35"/>
  <c r="U67" i="35"/>
  <c r="BE110" i="35"/>
  <c r="BU42" i="35"/>
  <c r="BS87" i="35"/>
  <c r="AV84" i="35"/>
  <c r="BO35" i="35"/>
  <c r="P54" i="35"/>
  <c r="AE80" i="35"/>
  <c r="Z32" i="35"/>
  <c r="AI25" i="35"/>
  <c r="AH168" i="35"/>
  <c r="BH68" i="35"/>
  <c r="BD174" i="35"/>
  <c r="BG122" i="35"/>
  <c r="AX76" i="35"/>
  <c r="BE133" i="35"/>
  <c r="T53" i="35"/>
  <c r="AX53" i="35"/>
  <c r="BB68" i="35"/>
  <c r="AX64" i="35"/>
  <c r="P103" i="35"/>
  <c r="AH80" i="35"/>
  <c r="BR86" i="35"/>
  <c r="Z37" i="35"/>
  <c r="AI88" i="35"/>
  <c r="AH106" i="35"/>
  <c r="BN36" i="35"/>
  <c r="Q58" i="35"/>
  <c r="AX165" i="35"/>
  <c r="BS42" i="35"/>
  <c r="U122" i="35"/>
  <c r="Z36" i="35"/>
  <c r="BT46" i="35"/>
  <c r="R35" i="35"/>
  <c r="BS83" i="35"/>
  <c r="AZ171" i="35"/>
  <c r="AX85" i="35"/>
  <c r="BT54" i="35"/>
  <c r="BP74" i="35"/>
  <c r="BP32" i="35"/>
  <c r="BB34" i="35"/>
  <c r="BG93" i="35"/>
  <c r="AU225" i="35"/>
  <c r="AE93" i="35"/>
  <c r="Q121" i="35"/>
  <c r="U18" i="35"/>
  <c r="AJ37" i="35"/>
  <c r="BP106" i="35"/>
  <c r="Z27" i="35"/>
  <c r="AX22" i="35"/>
  <c r="BH75" i="35"/>
  <c r="BI99" i="35"/>
  <c r="BE32" i="35"/>
  <c r="AB133" i="35"/>
  <c r="Q72" i="35"/>
  <c r="AY53" i="35"/>
  <c r="AC86" i="35"/>
  <c r="BA26" i="35"/>
  <c r="BO109" i="35"/>
  <c r="P166" i="35"/>
  <c r="AY117" i="35"/>
  <c r="W79" i="35"/>
  <c r="Z171" i="35"/>
  <c r="X24" i="35"/>
  <c r="Y65" i="35"/>
  <c r="AI157" i="35"/>
  <c r="BU20" i="35"/>
  <c r="AE174" i="35"/>
  <c r="BD87" i="35"/>
  <c r="BN20" i="35"/>
  <c r="W81" i="35"/>
  <c r="AH64" i="35"/>
  <c r="U178" i="35"/>
  <c r="BD104" i="35"/>
  <c r="AA25" i="35"/>
  <c r="BL96" i="35"/>
  <c r="BJ240" i="35"/>
  <c r="X95" i="35"/>
  <c r="BO38" i="35"/>
  <c r="X149" i="35"/>
  <c r="AB96" i="35"/>
  <c r="BB89" i="35"/>
  <c r="BB170" i="35"/>
  <c r="BS55" i="35"/>
  <c r="V32" i="35"/>
  <c r="X38" i="35"/>
  <c r="P63" i="35"/>
  <c r="BI222" i="35"/>
  <c r="BA160" i="35"/>
  <c r="BI160" i="35"/>
  <c r="P101" i="35"/>
  <c r="R43" i="35"/>
  <c r="AU198" i="35"/>
  <c r="AB31" i="35"/>
  <c r="BS124" i="35"/>
  <c r="BD134" i="35"/>
  <c r="AY56" i="35"/>
  <c r="AZ26" i="35"/>
  <c r="BS65" i="35"/>
  <c r="BB28" i="35"/>
  <c r="AJ66" i="35"/>
  <c r="S132" i="35"/>
  <c r="AK178" i="35"/>
  <c r="AC48" i="35"/>
  <c r="BB30" i="35"/>
  <c r="BK120" i="35"/>
  <c r="BA161" i="35"/>
  <c r="BG59" i="35"/>
  <c r="AK30" i="35"/>
  <c r="BC74" i="35"/>
  <c r="BK163" i="35"/>
  <c r="Y187" i="35"/>
  <c r="Y146" i="35"/>
  <c r="AJ149" i="35"/>
  <c r="BF66" i="35"/>
  <c r="BF20" i="35"/>
  <c r="P73" i="35"/>
  <c r="X25" i="35"/>
  <c r="AC99" i="35"/>
  <c r="AG33" i="35"/>
  <c r="BU76" i="35"/>
  <c r="BI18" i="35"/>
  <c r="W26" i="35"/>
  <c r="AC113" i="35"/>
  <c r="BB99" i="35"/>
  <c r="Q122" i="35"/>
  <c r="AC85" i="35"/>
  <c r="BL34" i="35"/>
  <c r="X108" i="35"/>
  <c r="Z220" i="35"/>
  <c r="BA159" i="35"/>
  <c r="Z130" i="35"/>
  <c r="S22" i="35"/>
  <c r="BP86" i="35"/>
  <c r="BS82" i="35"/>
  <c r="X239" i="35"/>
  <c r="AK82" i="35"/>
  <c r="BJ139" i="35"/>
  <c r="AI91" i="35"/>
  <c r="AF95" i="35"/>
  <c r="BB86" i="35"/>
  <c r="AY169" i="35"/>
  <c r="AI126" i="35"/>
  <c r="W33" i="35"/>
  <c r="P273" i="35"/>
  <c r="BC99" i="35"/>
  <c r="BR142" i="35"/>
  <c r="BF139" i="35"/>
  <c r="BR31" i="35"/>
  <c r="BQ23" i="35"/>
  <c r="AD28" i="35"/>
  <c r="BB77" i="35"/>
  <c r="BB93" i="35"/>
  <c r="C17" i="35"/>
  <c r="Z38" i="35"/>
  <c r="C61" i="35"/>
  <c r="BG42" i="35"/>
  <c r="BM58" i="35"/>
  <c r="BN65" i="35"/>
  <c r="AA86" i="35"/>
  <c r="AA111" i="35"/>
  <c r="AJ55" i="35"/>
  <c r="Z80" i="35"/>
  <c r="BT30" i="35"/>
  <c r="AK92" i="35"/>
  <c r="AA123" i="35"/>
  <c r="BL33" i="35"/>
  <c r="T93" i="35"/>
  <c r="Q150" i="35"/>
  <c r="V42" i="35"/>
  <c r="U57" i="35"/>
  <c r="BR63" i="35"/>
  <c r="BM68" i="35"/>
  <c r="BE72" i="35"/>
  <c r="P29" i="35"/>
  <c r="BA80" i="35"/>
  <c r="AD74" i="35"/>
  <c r="AA20" i="35"/>
  <c r="AU80" i="35"/>
  <c r="BI17" i="35"/>
  <c r="BS100" i="35"/>
  <c r="AZ101" i="35"/>
  <c r="AW72" i="35"/>
  <c r="BF159" i="35"/>
  <c r="AU117" i="35"/>
  <c r="BR27" i="35"/>
  <c r="BC101" i="35"/>
  <c r="BG108" i="35"/>
  <c r="C148" i="35"/>
  <c r="V53" i="35"/>
  <c r="BK88" i="35"/>
  <c r="AH126" i="35"/>
  <c r="AA53" i="35"/>
  <c r="S129" i="35"/>
  <c r="Y80" i="35"/>
  <c r="BH190" i="35"/>
  <c r="W55" i="35"/>
  <c r="BB96" i="35"/>
  <c r="BA20" i="35"/>
  <c r="T98" i="35"/>
  <c r="BH177" i="35"/>
  <c r="P98" i="35"/>
  <c r="R84" i="35"/>
  <c r="S165" i="35"/>
  <c r="BM39" i="35"/>
  <c r="AH134" i="35"/>
  <c r="AE22" i="35"/>
  <c r="BA47" i="35"/>
  <c r="AG29" i="35"/>
  <c r="AB30" i="35"/>
  <c r="BR65" i="35"/>
  <c r="BT33" i="35"/>
  <c r="BG38" i="35"/>
  <c r="U42" i="35"/>
  <c r="BU126" i="35"/>
  <c r="BO29" i="35"/>
  <c r="BA65" i="35"/>
  <c r="BE89" i="35"/>
  <c r="AZ103" i="35"/>
  <c r="AA150" i="35"/>
  <c r="BN90" i="35"/>
  <c r="BR73" i="35"/>
  <c r="AX160" i="35"/>
  <c r="Z97" i="35"/>
  <c r="BA21" i="35"/>
  <c r="AX108" i="35"/>
  <c r="BL81" i="35"/>
  <c r="AZ65" i="35"/>
  <c r="Z56" i="35"/>
  <c r="BU86" i="35"/>
  <c r="BB197" i="35"/>
  <c r="BB97" i="35"/>
  <c r="AE42" i="35"/>
  <c r="P159" i="35"/>
  <c r="V26" i="35"/>
  <c r="BT17" i="35"/>
  <c r="BM67" i="35"/>
  <c r="AH90" i="35"/>
  <c r="BO30" i="35"/>
  <c r="BC68" i="35"/>
  <c r="Y130" i="35"/>
  <c r="Q44" i="35"/>
  <c r="AH43" i="35"/>
  <c r="C63" i="35"/>
  <c r="AC29" i="35"/>
  <c r="BS56" i="35"/>
  <c r="AF48" i="35"/>
  <c r="S83" i="35"/>
  <c r="S88" i="35"/>
  <c r="S100" i="35"/>
  <c r="BT78" i="35"/>
  <c r="AG99" i="35"/>
  <c r="BU34" i="35"/>
  <c r="AZ80" i="35"/>
  <c r="AJ153" i="35"/>
  <c r="AU28" i="35"/>
  <c r="AE86" i="35"/>
  <c r="BS60" i="35"/>
  <c r="Q106" i="35"/>
  <c r="AW17" i="35"/>
  <c r="S49" i="35"/>
  <c r="BR18" i="35"/>
  <c r="AV117" i="35"/>
  <c r="BL17" i="35"/>
  <c r="AU37" i="35"/>
  <c r="Q113" i="35"/>
  <c r="W172" i="35"/>
  <c r="P96" i="35"/>
  <c r="BL66" i="35"/>
  <c r="AU109" i="35"/>
  <c r="BE73" i="35"/>
  <c r="BT90" i="35"/>
  <c r="BR29" i="35"/>
  <c r="P109" i="35"/>
  <c r="AF125" i="35"/>
  <c r="AD38" i="35"/>
  <c r="AB138" i="35"/>
  <c r="AB69" i="35"/>
  <c r="AW216" i="35"/>
  <c r="BA190" i="35"/>
  <c r="BQ39" i="35"/>
  <c r="W87" i="35"/>
  <c r="AC54" i="35"/>
  <c r="BT34" i="35"/>
  <c r="BG227" i="35"/>
  <c r="AJ220" i="35"/>
  <c r="BC140" i="35"/>
  <c r="X83" i="35"/>
  <c r="BR90" i="35"/>
  <c r="Q117" i="35"/>
  <c r="V165" i="35"/>
  <c r="Z93" i="35"/>
  <c r="AK44" i="35"/>
  <c r="AY67" i="35"/>
  <c r="BG41" i="35"/>
  <c r="X89" i="35"/>
  <c r="BI27" i="35"/>
  <c r="AW58" i="35"/>
  <c r="BQ47" i="35"/>
  <c r="BK40" i="35"/>
  <c r="AF68" i="35"/>
  <c r="V99" i="35"/>
  <c r="V29" i="35"/>
  <c r="BB218" i="35"/>
  <c r="AC97" i="35"/>
  <c r="C123" i="35"/>
  <c r="AH82" i="35"/>
  <c r="S51" i="35"/>
  <c r="AZ174" i="35"/>
  <c r="BQ32" i="35"/>
  <c r="BL149" i="35"/>
  <c r="BN118" i="35"/>
  <c r="Q102" i="35"/>
  <c r="BD78" i="35"/>
  <c r="BJ52" i="35"/>
  <c r="BF89" i="35"/>
  <c r="AJ138" i="35"/>
  <c r="AF158" i="35"/>
  <c r="BP127" i="35"/>
  <c r="BD46" i="35"/>
  <c r="AC212" i="35"/>
  <c r="AU26" i="35"/>
  <c r="BG22" i="35"/>
  <c r="Z31" i="35"/>
  <c r="T19" i="35"/>
  <c r="BT68" i="35"/>
  <c r="BF61" i="35"/>
  <c r="AV118" i="35"/>
  <c r="BG67" i="35"/>
  <c r="AU116" i="35"/>
  <c r="Q21" i="35"/>
  <c r="AU161" i="35"/>
  <c r="AC135" i="35"/>
  <c r="AB182" i="35"/>
  <c r="BP39" i="35"/>
  <c r="Z107" i="35"/>
  <c r="BQ65" i="35"/>
  <c r="U119" i="35"/>
  <c r="AE167" i="35"/>
  <c r="AI115" i="35"/>
  <c r="BN175" i="35"/>
  <c r="BQ144" i="35"/>
  <c r="AJ35" i="35"/>
  <c r="AF114" i="35"/>
  <c r="BD61" i="35"/>
  <c r="C84" i="35"/>
  <c r="AY64" i="35"/>
  <c r="P113" i="35"/>
  <c r="AU99" i="35"/>
  <c r="AE137" i="35"/>
  <c r="V27" i="35"/>
  <c r="BE209" i="35"/>
  <c r="BG92" i="35"/>
  <c r="T29" i="35"/>
  <c r="AB40" i="35"/>
  <c r="V236" i="35"/>
  <c r="Z157" i="35"/>
  <c r="Z76" i="35"/>
  <c r="AA204" i="35"/>
  <c r="AK35" i="35"/>
  <c r="S74" i="35"/>
  <c r="BR91" i="35"/>
  <c r="BK66" i="35"/>
  <c r="V72" i="35"/>
  <c r="Z64" i="35"/>
  <c r="AV64" i="35"/>
  <c r="AB26" i="35"/>
  <c r="AA96" i="35"/>
  <c r="BJ124" i="35"/>
  <c r="W64" i="35"/>
  <c r="U117" i="35"/>
  <c r="AG44" i="35"/>
  <c r="Y44" i="35"/>
  <c r="BL88" i="35"/>
  <c r="BS48" i="35"/>
  <c r="AY39" i="35"/>
  <c r="BT99" i="35"/>
  <c r="AK17" i="35"/>
  <c r="AF31" i="35"/>
  <c r="AG104" i="35"/>
  <c r="BF96" i="35"/>
  <c r="BI70" i="35"/>
  <c r="BP23" i="35"/>
  <c r="P149" i="35"/>
  <c r="Y20" i="35"/>
  <c r="AG143" i="35"/>
  <c r="AE31" i="35"/>
  <c r="BQ167" i="35"/>
  <c r="V109" i="35"/>
  <c r="BL24" i="35"/>
  <c r="BR81" i="35"/>
  <c r="T36" i="35"/>
  <c r="BA39" i="35"/>
  <c r="BH33" i="35"/>
  <c r="AD65" i="35"/>
  <c r="BJ207" i="35"/>
  <c r="AD26" i="35"/>
  <c r="BM59" i="35"/>
  <c r="BD21" i="35"/>
  <c r="Z83" i="35"/>
  <c r="AK150" i="35"/>
  <c r="BL48" i="35"/>
  <c r="AW119" i="35"/>
  <c r="BM108" i="35"/>
  <c r="V125" i="35"/>
  <c r="BJ87" i="35"/>
  <c r="BE105" i="35"/>
  <c r="BU40" i="35"/>
  <c r="BE25" i="35"/>
  <c r="Q69" i="35"/>
  <c r="BO31" i="35"/>
  <c r="Y105" i="35"/>
  <c r="AK87" i="35"/>
  <c r="BH49" i="35"/>
  <c r="AW224" i="35"/>
  <c r="S148" i="35"/>
  <c r="BH77" i="35"/>
  <c r="AZ173" i="35"/>
  <c r="U30" i="35"/>
  <c r="X146" i="35"/>
  <c r="AC163" i="35"/>
  <c r="BS44" i="35"/>
  <c r="S77" i="35"/>
  <c r="BT95" i="35"/>
  <c r="BP57" i="35"/>
  <c r="AD202" i="35"/>
  <c r="BG159" i="35"/>
  <c r="BH83" i="35"/>
  <c r="V38" i="35"/>
  <c r="P144" i="35"/>
  <c r="BK52" i="35"/>
  <c r="AG76" i="35"/>
  <c r="BM110" i="35"/>
  <c r="AA39" i="35"/>
  <c r="AX29" i="35"/>
  <c r="AD99" i="35"/>
  <c r="BH47" i="35"/>
  <c r="AY36" i="35"/>
  <c r="P120" i="35"/>
  <c r="BS66" i="35"/>
  <c r="AU20" i="35"/>
  <c r="BA67" i="35"/>
  <c r="BN59" i="35"/>
  <c r="BC59" i="35"/>
  <c r="BA203" i="35"/>
  <c r="BT125" i="35"/>
  <c r="BM127" i="35"/>
  <c r="W110" i="35"/>
  <c r="P48" i="35"/>
  <c r="AC27" i="35"/>
  <c r="AZ127" i="35"/>
  <c r="AZ69" i="35"/>
  <c r="BM78" i="35"/>
  <c r="AI20" i="35"/>
  <c r="Q51" i="35"/>
  <c r="X37" i="35"/>
  <c r="BG62" i="35"/>
  <c r="BI30" i="35"/>
  <c r="BC34" i="35"/>
  <c r="AH149" i="35"/>
  <c r="BR36" i="35"/>
  <c r="AF92" i="35"/>
  <c r="BJ69" i="35"/>
  <c r="AZ78" i="35"/>
  <c r="AY50" i="35"/>
  <c r="BK45" i="35"/>
  <c r="V137" i="35"/>
  <c r="W183" i="35"/>
  <c r="AA132" i="35"/>
  <c r="BH135" i="35"/>
  <c r="BS95" i="35"/>
  <c r="AC79" i="35"/>
  <c r="W191" i="35"/>
  <c r="BE44" i="35"/>
  <c r="Z96" i="35"/>
  <c r="AA160" i="35"/>
  <c r="BP83" i="35"/>
  <c r="Z47" i="35"/>
  <c r="AH92" i="35"/>
  <c r="AB32" i="35"/>
  <c r="BT166" i="35"/>
  <c r="BE19" i="35"/>
  <c r="BL84" i="35"/>
  <c r="AI174" i="35"/>
  <c r="Q215" i="35"/>
  <c r="BD121" i="35"/>
  <c r="AD71" i="35"/>
  <c r="BI28" i="35"/>
  <c r="AK146" i="35"/>
  <c r="BR170" i="35"/>
  <c r="BP47" i="35"/>
  <c r="BS104" i="35"/>
  <c r="BF120" i="35"/>
  <c r="AG39" i="35"/>
  <c r="Q124" i="35"/>
  <c r="BN167" i="35"/>
  <c r="AY73" i="35"/>
  <c r="BL77" i="35"/>
  <c r="V75" i="35"/>
  <c r="BH224" i="35"/>
  <c r="AZ74" i="35"/>
  <c r="AG24" i="35"/>
  <c r="Z23" i="35"/>
  <c r="AB34" i="35"/>
  <c r="AA101" i="35"/>
  <c r="BE80" i="35"/>
  <c r="AF41" i="35"/>
  <c r="U85" i="35"/>
  <c r="BT180" i="35"/>
  <c r="Y150" i="35"/>
  <c r="AF173" i="35"/>
  <c r="BO37" i="35"/>
  <c r="AJ117" i="35"/>
  <c r="AC226" i="35"/>
  <c r="AA156" i="35"/>
  <c r="AG47" i="35"/>
  <c r="AW122" i="35"/>
  <c r="BT63" i="35"/>
  <c r="BE27" i="35"/>
  <c r="Q42" i="35"/>
  <c r="Q29" i="35"/>
  <c r="AI104" i="35"/>
  <c r="AD66" i="35"/>
  <c r="BE40" i="35"/>
  <c r="BU35" i="35"/>
  <c r="BS24" i="35"/>
  <c r="Y25" i="35"/>
  <c r="BQ27" i="35"/>
  <c r="AC83" i="35"/>
  <c r="V108" i="35"/>
  <c r="C79" i="35"/>
  <c r="BS79" i="35"/>
  <c r="BL37" i="35"/>
  <c r="BE161" i="35"/>
  <c r="BG204" i="35"/>
  <c r="AG109" i="35"/>
  <c r="BR50" i="35"/>
  <c r="AF97" i="35"/>
  <c r="BQ129" i="35"/>
  <c r="AH87" i="35"/>
  <c r="AF43" i="35"/>
  <c r="BI150" i="35"/>
  <c r="BJ167" i="35"/>
  <c r="V47" i="35"/>
  <c r="BF44" i="35"/>
  <c r="AH76" i="35"/>
  <c r="BE136" i="35"/>
  <c r="AX71" i="35"/>
  <c r="AV204" i="35"/>
  <c r="Q100" i="35"/>
  <c r="AZ97" i="35"/>
  <c r="BQ189" i="35"/>
  <c r="BI50" i="35"/>
  <c r="AK86" i="35"/>
  <c r="U165" i="35"/>
  <c r="BG66" i="35"/>
  <c r="BE91" i="35"/>
  <c r="BG149" i="35"/>
  <c r="AK93" i="35"/>
  <c r="BJ65" i="35"/>
  <c r="AZ39" i="35"/>
  <c r="BP42" i="35"/>
  <c r="P62" i="35"/>
  <c r="BI47" i="35"/>
  <c r="BH27" i="35"/>
  <c r="R42" i="35"/>
  <c r="W51" i="35"/>
  <c r="C26" i="35"/>
  <c r="AV32" i="35"/>
  <c r="AU32" i="35"/>
  <c r="U40" i="35"/>
  <c r="Y101" i="35"/>
  <c r="AX36" i="35"/>
  <c r="BJ90" i="35"/>
  <c r="BQ36" i="35"/>
  <c r="BL70" i="35"/>
  <c r="BT65" i="35"/>
  <c r="AE33" i="35"/>
  <c r="S31" i="35"/>
  <c r="Q57" i="35"/>
  <c r="BS112" i="35"/>
  <c r="BM93" i="35"/>
  <c r="BO140" i="35"/>
  <c r="BN54" i="35"/>
  <c r="AI92" i="35"/>
  <c r="BO58" i="35"/>
  <c r="BO137" i="35"/>
  <c r="AC179" i="35"/>
  <c r="AC37" i="35"/>
  <c r="AB174" i="35"/>
  <c r="BD66" i="35"/>
  <c r="AD37" i="35"/>
  <c r="BI35" i="35"/>
  <c r="BF90" i="35"/>
  <c r="U29" i="35"/>
  <c r="AC22" i="35"/>
  <c r="BT190" i="35"/>
  <c r="BB137" i="35"/>
  <c r="BI124" i="35"/>
  <c r="BN48" i="35"/>
  <c r="AU175" i="35"/>
  <c r="AX55" i="35"/>
  <c r="BL47" i="35"/>
  <c r="AX54" i="35"/>
  <c r="BR102" i="35"/>
  <c r="AF30" i="35"/>
  <c r="AJ158" i="35"/>
  <c r="BD142" i="35"/>
  <c r="X139" i="35"/>
  <c r="AU122" i="35"/>
  <c r="AG48" i="35"/>
  <c r="AU134" i="35"/>
  <c r="R189" i="35"/>
  <c r="BG58" i="35"/>
  <c r="AZ60" i="35"/>
  <c r="BJ31" i="35"/>
  <c r="AW36" i="35"/>
  <c r="BG87" i="35"/>
  <c r="BK46" i="35"/>
  <c r="V110" i="35"/>
  <c r="V159" i="35"/>
  <c r="AA21" i="35"/>
  <c r="Z108" i="35"/>
  <c r="AG82" i="35"/>
  <c r="BS46" i="35"/>
  <c r="AD39" i="35"/>
  <c r="AG96" i="35"/>
  <c r="BP183" i="35"/>
  <c r="BK71" i="35"/>
  <c r="BF51" i="35"/>
  <c r="AG80" i="35"/>
  <c r="R227" i="35"/>
  <c r="AA47" i="35"/>
  <c r="BS174" i="35"/>
  <c r="AI23" i="35"/>
  <c r="AF146" i="35"/>
  <c r="BN52" i="35"/>
  <c r="S102" i="35"/>
  <c r="Q99" i="35"/>
  <c r="BI219" i="35"/>
  <c r="BM203" i="35"/>
  <c r="AX134" i="35"/>
  <c r="BC20" i="35"/>
  <c r="BK107" i="35"/>
  <c r="BM135" i="35"/>
  <c r="AZ189" i="35"/>
  <c r="AE41" i="35"/>
  <c r="BA44" i="35"/>
  <c r="BH97" i="35"/>
  <c r="BR60" i="35"/>
  <c r="BN33" i="35"/>
  <c r="AV111" i="35"/>
  <c r="AI150" i="35"/>
  <c r="BC41" i="35"/>
  <c r="AA188" i="35"/>
  <c r="BU82" i="35"/>
  <c r="AB79" i="35"/>
  <c r="AJ102" i="35"/>
  <c r="Z68" i="35"/>
  <c r="R19" i="35"/>
  <c r="AW106" i="35"/>
  <c r="AX52" i="35"/>
  <c r="Y99" i="35"/>
  <c r="AU107" i="35"/>
  <c r="W75" i="35"/>
  <c r="BD182" i="35"/>
  <c r="X69" i="35"/>
  <c r="U199" i="35"/>
  <c r="BC56" i="35"/>
  <c r="AI117" i="35"/>
  <c r="BE137" i="35"/>
  <c r="AH52" i="35"/>
  <c r="BM95" i="35"/>
  <c r="BL226" i="35"/>
  <c r="AW151" i="35"/>
  <c r="AC52" i="35"/>
  <c r="BN43" i="35"/>
  <c r="BI49" i="35"/>
  <c r="BM115" i="35"/>
  <c r="X26" i="35"/>
  <c r="BG141" i="35"/>
  <c r="Q55" i="35"/>
  <c r="BQ104" i="35"/>
  <c r="BI25" i="35"/>
  <c r="BL67" i="35"/>
  <c r="AF185" i="35"/>
  <c r="BE82" i="35"/>
  <c r="AB38" i="35"/>
  <c r="BE18" i="35"/>
  <c r="AK109" i="35"/>
  <c r="BB17" i="35"/>
  <c r="C186" i="35"/>
  <c r="AZ107" i="35"/>
  <c r="BF92" i="35"/>
  <c r="W123" i="35"/>
  <c r="AF60" i="35"/>
  <c r="AX169" i="35"/>
  <c r="Q105" i="35"/>
  <c r="BN181" i="35"/>
  <c r="AF53" i="35"/>
  <c r="Q138" i="35"/>
  <c r="V107" i="35"/>
  <c r="AG62" i="35"/>
  <c r="BS61" i="35"/>
  <c r="AG90" i="35"/>
  <c r="AD54" i="35"/>
  <c r="AH171" i="35"/>
  <c r="AK43" i="35"/>
  <c r="V65" i="35"/>
  <c r="AW137" i="35"/>
  <c r="BN110" i="35"/>
  <c r="Q45" i="35"/>
  <c r="BQ66" i="35"/>
  <c r="BJ44" i="35"/>
  <c r="AV25" i="35"/>
  <c r="BA86" i="35"/>
  <c r="BM111" i="35"/>
  <c r="AC102" i="35"/>
  <c r="BD41" i="35"/>
  <c r="AJ133" i="35"/>
  <c r="BL172" i="35"/>
  <c r="X64" i="35"/>
  <c r="BU83" i="35"/>
  <c r="BB39" i="35"/>
  <c r="AZ216" i="35"/>
  <c r="BG91" i="35"/>
  <c r="AV46" i="35"/>
  <c r="BS51" i="35"/>
  <c r="BR76" i="35"/>
  <c r="Z46" i="35"/>
  <c r="BT28" i="35"/>
  <c r="BN194" i="35"/>
  <c r="AD67" i="35"/>
  <c r="S117" i="35"/>
  <c r="AY182" i="35"/>
  <c r="BK129" i="35"/>
  <c r="BN38" i="35"/>
  <c r="R113" i="35"/>
  <c r="BQ78" i="35"/>
  <c r="BQ29" i="35"/>
  <c r="BB104" i="35"/>
  <c r="AF159" i="35"/>
  <c r="BT58" i="35"/>
  <c r="W89" i="35"/>
  <c r="BF105" i="35"/>
  <c r="BU120" i="35"/>
  <c r="AG193" i="35"/>
  <c r="BI26" i="35"/>
  <c r="BA108" i="35"/>
  <c r="U71" i="35"/>
  <c r="BC90" i="35"/>
  <c r="BS161" i="35"/>
  <c r="BD76" i="35"/>
  <c r="AD105" i="35"/>
  <c r="BJ154" i="35"/>
  <c r="S61" i="35"/>
  <c r="BC198" i="35"/>
  <c r="BF57" i="35"/>
  <c r="AC76" i="35"/>
  <c r="R56" i="35"/>
  <c r="AW22" i="35"/>
  <c r="BU102" i="35"/>
  <c r="AW19" i="35"/>
  <c r="BN61" i="35"/>
  <c r="BJ164" i="35"/>
  <c r="BC55" i="35"/>
  <c r="BI56" i="35"/>
  <c r="AH110" i="35"/>
  <c r="AW68" i="35"/>
  <c r="AU226" i="35"/>
  <c r="BE149" i="35"/>
  <c r="Y204" i="35"/>
  <c r="BQ171" i="35"/>
  <c r="BM76" i="35"/>
  <c r="BQ154" i="35"/>
  <c r="AD32" i="35"/>
  <c r="BF211" i="35"/>
  <c r="BK274" i="35"/>
  <c r="AI208" i="35"/>
  <c r="BO65" i="35"/>
  <c r="BE101" i="35"/>
  <c r="BR193" i="35"/>
  <c r="AE26" i="35"/>
  <c r="AU29" i="35"/>
  <c r="BB194" i="35"/>
  <c r="AU49" i="35"/>
  <c r="BG45" i="35"/>
  <c r="Q81" i="35"/>
  <c r="BA105" i="35"/>
  <c r="BN129" i="35"/>
  <c r="U72" i="35"/>
  <c r="BU36" i="35"/>
  <c r="AG38" i="35"/>
  <c r="U32" i="35"/>
  <c r="AV110" i="35"/>
  <c r="AK62" i="35"/>
  <c r="AJ33" i="35"/>
  <c r="Y47" i="35"/>
  <c r="BU112" i="35"/>
  <c r="AC36" i="35"/>
  <c r="AY188" i="35"/>
  <c r="R121" i="35"/>
  <c r="W21" i="35"/>
  <c r="AD135" i="35"/>
  <c r="BN232" i="35"/>
  <c r="BF69" i="35"/>
  <c r="BD161" i="35"/>
  <c r="BM46" i="35"/>
  <c r="AI86" i="35"/>
  <c r="AE181" i="35"/>
  <c r="AA220" i="35"/>
  <c r="BF95" i="35"/>
  <c r="BF155" i="35"/>
  <c r="BB163" i="35"/>
  <c r="BS122" i="35"/>
  <c r="Y168" i="35"/>
  <c r="T141" i="35"/>
  <c r="AI233" i="35"/>
  <c r="AK167" i="35"/>
  <c r="AB268" i="35"/>
  <c r="C58" i="35"/>
  <c r="BS71" i="35"/>
  <c r="AY195" i="35"/>
  <c r="BC95" i="35"/>
  <c r="X191" i="35"/>
  <c r="BD20" i="35"/>
  <c r="BP21" i="35"/>
  <c r="S42" i="35"/>
  <c r="AW39" i="35"/>
  <c r="BC82" i="35"/>
  <c r="AB50" i="35"/>
  <c r="BT151" i="35"/>
  <c r="AV45" i="35"/>
  <c r="AI213" i="35"/>
  <c r="AU55" i="35"/>
  <c r="AH135" i="35"/>
  <c r="BK185" i="35"/>
  <c r="AW38" i="35"/>
  <c r="U130" i="35"/>
  <c r="BN178" i="35"/>
  <c r="BG105" i="35"/>
  <c r="BC105" i="35"/>
  <c r="AZ70" i="35"/>
  <c r="BU58" i="35"/>
  <c r="AK22" i="35"/>
  <c r="C177" i="35"/>
  <c r="AB103" i="35"/>
  <c r="AU155" i="35"/>
  <c r="BG128" i="35"/>
  <c r="BD99" i="35"/>
  <c r="BS34" i="35"/>
  <c r="T54" i="35"/>
  <c r="BH67" i="35"/>
  <c r="BA38" i="35"/>
  <c r="BG195" i="35"/>
  <c r="BG30" i="35"/>
  <c r="AV82" i="35"/>
  <c r="AK68" i="35"/>
  <c r="BE79" i="35"/>
  <c r="BS169" i="35"/>
  <c r="V104" i="35"/>
  <c r="AD56" i="35"/>
  <c r="W99" i="35"/>
  <c r="BR24" i="35"/>
  <c r="AB48" i="35"/>
  <c r="AD101" i="35"/>
  <c r="BB109" i="35"/>
  <c r="Y38" i="35"/>
  <c r="X51" i="35"/>
  <c r="AV146" i="35"/>
  <c r="BI79" i="35"/>
  <c r="AB76" i="35"/>
  <c r="AZ85" i="35"/>
  <c r="AK130" i="35"/>
  <c r="BD119" i="35"/>
  <c r="W95" i="35"/>
  <c r="S40" i="35"/>
  <c r="BL189" i="35"/>
  <c r="AH105" i="35"/>
  <c r="BS31" i="35"/>
  <c r="BC27" i="35"/>
  <c r="BE84" i="35"/>
  <c r="BG47" i="35"/>
  <c r="AH57" i="35"/>
  <c r="BF140" i="35"/>
  <c r="BF83" i="35"/>
  <c r="BS36" i="35"/>
  <c r="BM69" i="35"/>
  <c r="AZ93" i="35"/>
  <c r="BK143" i="35"/>
  <c r="BM40" i="35"/>
  <c r="AZ48" i="35"/>
  <c r="BU209" i="35"/>
  <c r="BB26" i="35"/>
  <c r="BQ118" i="35"/>
  <c r="BO100" i="35"/>
  <c r="AZ94" i="35"/>
  <c r="AE118" i="35"/>
  <c r="AF64" i="35"/>
  <c r="U110" i="35"/>
  <c r="Q79" i="35"/>
  <c r="U148" i="35"/>
  <c r="BS194" i="35"/>
  <c r="AA79" i="35"/>
  <c r="BL106" i="35"/>
  <c r="BU21" i="35"/>
  <c r="BT57" i="35"/>
  <c r="X84" i="35"/>
  <c r="BL190" i="35"/>
  <c r="Y107" i="35"/>
  <c r="BR37" i="35"/>
  <c r="Z22" i="35"/>
  <c r="AD108" i="35"/>
  <c r="BF116" i="35"/>
  <c r="BR92" i="35"/>
  <c r="Q83" i="35"/>
  <c r="C50" i="35"/>
  <c r="AC80" i="35"/>
  <c r="BP33" i="35"/>
  <c r="U69" i="35"/>
  <c r="AX50" i="35"/>
  <c r="BI81" i="35"/>
  <c r="Z77" i="35"/>
  <c r="AE46" i="35"/>
  <c r="U17" i="35"/>
  <c r="BQ77" i="35"/>
  <c r="BA78" i="35"/>
  <c r="BG144" i="35"/>
  <c r="AE62" i="35"/>
  <c r="AD21" i="35"/>
  <c r="AB237" i="35"/>
  <c r="AH127" i="35"/>
  <c r="BF160" i="35"/>
  <c r="BO83" i="35"/>
  <c r="AG20" i="35"/>
  <c r="X103" i="35"/>
  <c r="BN45" i="35"/>
  <c r="AX196" i="35"/>
  <c r="AD84" i="35"/>
  <c r="AU164" i="35"/>
  <c r="AJ21" i="35"/>
  <c r="BU18" i="35"/>
  <c r="BC247" i="35"/>
  <c r="S35" i="35"/>
  <c r="BH31" i="35"/>
  <c r="AX41" i="35"/>
  <c r="BH34" i="35"/>
  <c r="BN107" i="35"/>
  <c r="BR42" i="35"/>
  <c r="AA103" i="35"/>
  <c r="AY93" i="35"/>
  <c r="AF112" i="35"/>
  <c r="BQ116" i="35"/>
  <c r="BA55" i="35"/>
  <c r="S82" i="35"/>
  <c r="BI144" i="35"/>
  <c r="AU38" i="35"/>
  <c r="X144" i="35"/>
  <c r="AH22" i="35"/>
  <c r="BB81" i="35"/>
  <c r="BI130" i="35"/>
  <c r="R47" i="35"/>
  <c r="U233" i="35"/>
  <c r="AW124" i="35"/>
  <c r="AJ87" i="35"/>
  <c r="BL65" i="35"/>
  <c r="AH36" i="35"/>
  <c r="BQ105" i="35"/>
  <c r="AW132" i="35"/>
  <c r="W28" i="35"/>
  <c r="AK38" i="35"/>
  <c r="AH40" i="35"/>
  <c r="AE25" i="35"/>
  <c r="X31" i="35"/>
  <c r="BB136" i="35"/>
  <c r="AD85" i="35"/>
  <c r="BJ76" i="35"/>
  <c r="BB118" i="35"/>
  <c r="BL206" i="35"/>
  <c r="AJ145" i="35"/>
  <c r="Y179" i="35"/>
  <c r="AY191" i="35"/>
  <c r="BF70" i="35"/>
  <c r="AI41" i="35"/>
  <c r="BH168" i="35"/>
  <c r="BQ61" i="35"/>
  <c r="C56" i="35"/>
  <c r="X81" i="35"/>
  <c r="BD145" i="35"/>
  <c r="U108" i="35"/>
  <c r="BG107" i="35"/>
  <c r="BG99" i="35"/>
  <c r="C74" i="35"/>
  <c r="BN156" i="35"/>
  <c r="BH84" i="35"/>
  <c r="AG153" i="35"/>
  <c r="C78" i="35"/>
  <c r="BD150" i="35"/>
  <c r="AJ171" i="35"/>
  <c r="BH232" i="35"/>
  <c r="AX206" i="35"/>
  <c r="BN120" i="35"/>
  <c r="AA27" i="35"/>
  <c r="AG70" i="35"/>
  <c r="W222" i="35"/>
  <c r="BB84" i="35"/>
  <c r="BE92" i="35"/>
  <c r="BC23" i="35"/>
  <c r="AD145" i="35"/>
  <c r="AX80" i="35"/>
  <c r="BI88" i="35"/>
  <c r="BI83" i="35"/>
  <c r="BR113" i="35"/>
  <c r="BD108" i="35"/>
  <c r="BN142" i="35"/>
  <c r="BG187" i="35"/>
  <c r="X76" i="35"/>
  <c r="W203" i="35"/>
  <c r="Y186" i="35"/>
  <c r="AV128" i="35"/>
  <c r="AV138" i="35"/>
  <c r="BC120" i="35"/>
  <c r="U46" i="35"/>
  <c r="AV83" i="35"/>
  <c r="Q144" i="35"/>
  <c r="BC139" i="35"/>
  <c r="Y60" i="35"/>
  <c r="AY28" i="35"/>
  <c r="AZ86" i="35"/>
  <c r="BN78" i="35"/>
  <c r="Y31" i="35"/>
  <c r="BU159" i="35"/>
  <c r="BM85" i="35"/>
  <c r="AZ88" i="35"/>
  <c r="BK55" i="35"/>
  <c r="BR112" i="35"/>
  <c r="BG44" i="35"/>
  <c r="S27" i="35"/>
  <c r="V196" i="35"/>
  <c r="AI87" i="35"/>
  <c r="AV103" i="35"/>
  <c r="BA107" i="35"/>
  <c r="BB120" i="35"/>
  <c r="BS54" i="35"/>
  <c r="AD172" i="35"/>
  <c r="AC58" i="35"/>
  <c r="S71" i="35"/>
  <c r="AI190" i="35"/>
  <c r="BF85" i="35"/>
  <c r="BJ46" i="35"/>
  <c r="BT66" i="35"/>
  <c r="AE112" i="35"/>
  <c r="AX168" i="35"/>
  <c r="P51" i="35"/>
  <c r="AG205" i="35"/>
  <c r="BN34" i="35"/>
  <c r="BS91" i="35"/>
  <c r="BE113" i="35"/>
  <c r="BO88" i="35"/>
  <c r="X59" i="35"/>
  <c r="BG234" i="35"/>
  <c r="Q70" i="35"/>
  <c r="AB94" i="35"/>
  <c r="BP110" i="35"/>
  <c r="W93" i="35"/>
  <c r="BT47" i="35"/>
  <c r="R146" i="35"/>
  <c r="BM18" i="35"/>
  <c r="Z69" i="35"/>
  <c r="AI44" i="35"/>
  <c r="AY91" i="35"/>
  <c r="AX96" i="35"/>
  <c r="AG51" i="35"/>
  <c r="AV150" i="35"/>
  <c r="AV62" i="35"/>
  <c r="BP61" i="35"/>
  <c r="AC67" i="35"/>
  <c r="AK70" i="35"/>
  <c r="BD125" i="35"/>
  <c r="BU121" i="35"/>
  <c r="BC32" i="35"/>
  <c r="BU103" i="35"/>
  <c r="BT115" i="35"/>
  <c r="BI71" i="35"/>
  <c r="BM175" i="35"/>
  <c r="AW33" i="35"/>
  <c r="BC64" i="35"/>
  <c r="X21" i="35"/>
  <c r="AX51" i="35"/>
  <c r="BK142" i="35"/>
  <c r="BN63" i="35"/>
  <c r="AY233" i="35"/>
  <c r="BM144" i="35"/>
  <c r="AY37" i="35"/>
  <c r="AZ178" i="35"/>
  <c r="R242" i="35"/>
  <c r="BE58" i="35"/>
  <c r="BI131" i="35"/>
  <c r="Q96" i="35"/>
  <c r="BP70" i="35"/>
  <c r="AI238" i="35"/>
  <c r="BM214" i="35"/>
  <c r="BM99" i="35"/>
  <c r="BR25" i="35"/>
  <c r="AI105" i="35"/>
  <c r="BN57" i="35"/>
  <c r="W96" i="35"/>
  <c r="BL105" i="35"/>
  <c r="AJ122" i="35"/>
  <c r="S180" i="35"/>
  <c r="AU77" i="35"/>
  <c r="BJ86" i="35"/>
  <c r="S101" i="35"/>
  <c r="R34" i="35"/>
  <c r="Z59" i="35"/>
  <c r="U41" i="35"/>
  <c r="BN28" i="35"/>
  <c r="BH133" i="35"/>
  <c r="AI93" i="35"/>
  <c r="BH26" i="35"/>
  <c r="BK199" i="35"/>
  <c r="BL29" i="35"/>
  <c r="BL121" i="35"/>
  <c r="BO108" i="35"/>
  <c r="AX24" i="35"/>
  <c r="AE95" i="35"/>
  <c r="X50" i="35"/>
  <c r="AV18" i="35"/>
  <c r="Y26" i="35"/>
  <c r="BF28" i="35"/>
  <c r="C130" i="35"/>
  <c r="X218" i="35"/>
  <c r="Y22" i="35"/>
  <c r="BH90" i="35"/>
  <c r="AB193" i="35"/>
  <c r="AK34" i="35"/>
  <c r="AC122" i="35"/>
  <c r="V55" i="35"/>
  <c r="T226" i="35"/>
  <c r="BJ85" i="35"/>
  <c r="BN50" i="35"/>
  <c r="Z196" i="35"/>
  <c r="AJ22" i="35"/>
  <c r="BQ247" i="35"/>
  <c r="X107" i="35"/>
  <c r="AC131" i="35"/>
  <c r="BT156" i="35"/>
  <c r="AH62" i="35"/>
  <c r="W66" i="35"/>
  <c r="AX40" i="35"/>
  <c r="BR141" i="35"/>
  <c r="BJ188" i="35"/>
  <c r="X222" i="35"/>
  <c r="AH123" i="35"/>
  <c r="T166" i="35"/>
  <c r="BJ92" i="35"/>
  <c r="BH130" i="35"/>
  <c r="BF193" i="35"/>
  <c r="BM48" i="35"/>
  <c r="Y170" i="35"/>
  <c r="BF164" i="35"/>
  <c r="BQ102" i="35"/>
  <c r="BP94" i="35"/>
  <c r="Q163" i="35"/>
  <c r="X92" i="35"/>
  <c r="BT179" i="35"/>
  <c r="BO175" i="35"/>
  <c r="BI68" i="35"/>
  <c r="AB23" i="35"/>
  <c r="BL43" i="35"/>
  <c r="AJ164" i="35"/>
  <c r="AG46" i="35"/>
  <c r="AA121" i="35"/>
  <c r="BD44" i="35"/>
  <c r="AG94" i="35"/>
  <c r="R80" i="35"/>
  <c r="W147" i="35"/>
  <c r="BK114" i="35"/>
  <c r="AB53" i="35"/>
  <c r="AC91" i="35"/>
  <c r="BU37" i="35"/>
  <c r="AJ34" i="35"/>
  <c r="AD139" i="35"/>
  <c r="BI94" i="35"/>
  <c r="X120" i="35"/>
  <c r="BM27" i="35"/>
  <c r="W18" i="35"/>
  <c r="P111" i="35"/>
  <c r="AH85" i="35"/>
  <c r="AX83" i="35"/>
  <c r="AG58" i="35"/>
  <c r="AU62" i="35"/>
  <c r="AD137" i="35"/>
  <c r="BU141" i="35"/>
  <c r="BH92" i="35"/>
  <c r="AA42" i="35"/>
  <c r="AE171" i="35"/>
  <c r="AU84" i="35"/>
  <c r="AA61" i="35"/>
  <c r="BN17" i="35"/>
  <c r="AY75" i="35"/>
  <c r="S59" i="35"/>
  <c r="BN97" i="35"/>
  <c r="S66" i="35"/>
  <c r="R61" i="35"/>
  <c r="AE79" i="35"/>
  <c r="AB21" i="35"/>
  <c r="AC84" i="35"/>
  <c r="X141" i="35"/>
  <c r="AJ68" i="35"/>
  <c r="AY83" i="35"/>
  <c r="AU60" i="35"/>
  <c r="BK27" i="35"/>
  <c r="AV85" i="35"/>
  <c r="BK76" i="35"/>
  <c r="BB61" i="35"/>
  <c r="BJ34" i="35"/>
  <c r="AV57" i="35"/>
  <c r="BL116" i="35"/>
  <c r="AB36" i="35"/>
  <c r="W178" i="35"/>
  <c r="R96" i="35"/>
  <c r="V187" i="35"/>
  <c r="BH104" i="35"/>
  <c r="AC35" i="35"/>
  <c r="AA90" i="35"/>
  <c r="AF110" i="35"/>
  <c r="BB95" i="35"/>
  <c r="U48" i="35"/>
  <c r="AU179" i="35"/>
  <c r="Z92" i="35"/>
  <c r="U74" i="35"/>
  <c r="BI33" i="35"/>
  <c r="AE19" i="35"/>
  <c r="BG169" i="35"/>
  <c r="AW44" i="35"/>
  <c r="U218" i="35"/>
  <c r="BL46" i="35"/>
  <c r="BB82" i="35"/>
  <c r="AB46" i="35"/>
  <c r="BE97" i="35"/>
  <c r="AD114" i="35"/>
  <c r="X125" i="35"/>
  <c r="BE59" i="35"/>
  <c r="AJ79" i="35"/>
  <c r="T35" i="35"/>
  <c r="S25" i="35"/>
  <c r="BF127" i="35"/>
  <c r="BB33" i="35"/>
  <c r="AU23" i="35"/>
  <c r="AZ95" i="35"/>
  <c r="AX63" i="35"/>
  <c r="AZ79" i="35"/>
  <c r="AX149" i="35"/>
  <c r="V71" i="35"/>
  <c r="AW59" i="35"/>
  <c r="AX102" i="35"/>
  <c r="AF67" i="35"/>
  <c r="BR153" i="35"/>
  <c r="AX49" i="35"/>
  <c r="X18" i="35"/>
  <c r="BH79" i="35"/>
  <c r="AX125" i="35"/>
  <c r="BH44" i="35"/>
  <c r="AA66" i="35"/>
  <c r="AY122" i="35"/>
  <c r="BN23" i="35"/>
  <c r="AI185" i="35"/>
  <c r="BT48" i="35"/>
  <c r="AG122" i="35"/>
  <c r="BR62" i="35"/>
  <c r="BF109" i="35"/>
  <c r="AF151" i="35"/>
  <c r="BP103" i="35"/>
  <c r="Y69" i="35"/>
  <c r="C34" i="35"/>
  <c r="BD131" i="35"/>
  <c r="X35" i="35"/>
  <c r="BJ193" i="35"/>
  <c r="BA59" i="35"/>
  <c r="P110" i="35"/>
  <c r="U45" i="35"/>
  <c r="BF67" i="35"/>
  <c r="BB139" i="35"/>
  <c r="AV79" i="35"/>
  <c r="BT89" i="35"/>
  <c r="BG54" i="35"/>
  <c r="Q146" i="35"/>
  <c r="AW51" i="35"/>
  <c r="BG83" i="35"/>
  <c r="BJ137" i="35"/>
  <c r="X22" i="35"/>
  <c r="AA78" i="35"/>
  <c r="BF81" i="35"/>
  <c r="BL27" i="35"/>
  <c r="BF35" i="35"/>
  <c r="AZ33" i="35"/>
  <c r="AX72" i="35"/>
  <c r="BA46" i="35"/>
  <c r="AU24" i="35"/>
  <c r="BF107" i="35"/>
  <c r="BM37" i="35"/>
  <c r="S141" i="35"/>
  <c r="V156" i="35"/>
  <c r="BC81" i="35"/>
  <c r="BU17" i="35"/>
  <c r="BD100" i="35"/>
  <c r="BQ146" i="35"/>
  <c r="Q204" i="35"/>
  <c r="AJ173" i="35"/>
  <c r="AW142" i="35"/>
  <c r="BH23" i="35"/>
  <c r="AZ158" i="35"/>
  <c r="BG26" i="35"/>
  <c r="BM89" i="35"/>
  <c r="AG25" i="35"/>
  <c r="BQ95" i="35"/>
  <c r="BA191" i="35"/>
  <c r="BB119" i="35"/>
  <c r="AI77" i="35"/>
  <c r="BA197" i="35"/>
  <c r="W125" i="35"/>
  <c r="S32" i="35"/>
  <c r="BF106" i="35"/>
  <c r="BK138" i="35"/>
  <c r="AK151" i="35"/>
  <c r="BO132" i="35"/>
  <c r="BP192" i="35"/>
  <c r="AC254" i="35"/>
  <c r="AK157" i="35"/>
  <c r="Y41" i="35"/>
  <c r="BB146" i="35"/>
  <c r="BR160" i="35"/>
  <c r="BS19" i="35"/>
  <c r="BL42" i="35"/>
  <c r="BE153" i="35"/>
  <c r="BM77" i="35"/>
  <c r="BQ180" i="35"/>
  <c r="BE184" i="35"/>
  <c r="BJ99" i="35"/>
  <c r="Y24" i="35"/>
  <c r="U161" i="35"/>
  <c r="AE29" i="35"/>
  <c r="AH67" i="35"/>
  <c r="BE36" i="35"/>
  <c r="BA68" i="35"/>
  <c r="AI222" i="35"/>
  <c r="AV130" i="35"/>
  <c r="R190" i="35"/>
  <c r="Z160" i="35"/>
  <c r="BP149" i="35"/>
  <c r="BB216" i="35"/>
  <c r="AD75" i="35"/>
  <c r="AV17" i="35"/>
  <c r="AZ36" i="35"/>
  <c r="AV74" i="35"/>
  <c r="AG77" i="35"/>
  <c r="BR20" i="35"/>
  <c r="BB69" i="35"/>
  <c r="X20" i="35"/>
  <c r="BC63" i="35"/>
  <c r="Y59" i="35"/>
  <c r="AA75" i="35"/>
  <c r="V98" i="35"/>
  <c r="AJ70" i="35"/>
  <c r="BL55" i="35"/>
  <c r="BO161" i="35"/>
  <c r="BD118" i="35"/>
  <c r="BF68" i="35"/>
  <c r="AW90" i="35"/>
  <c r="AC25" i="35"/>
  <c r="BJ54" i="35"/>
  <c r="V61" i="35"/>
  <c r="AJ52" i="35"/>
  <c r="AJ118" i="35"/>
  <c r="C18" i="35"/>
  <c r="BT163" i="35"/>
  <c r="BE31" i="35"/>
  <c r="AZ45" i="35"/>
  <c r="AA28" i="35"/>
  <c r="AY47" i="35"/>
  <c r="BO128" i="35"/>
  <c r="P44" i="35"/>
  <c r="BS165" i="35"/>
  <c r="BN70" i="35"/>
  <c r="AI40" i="35"/>
  <c r="AA169" i="35"/>
  <c r="AX180" i="35"/>
  <c r="BJ78" i="35"/>
  <c r="BH32" i="35"/>
  <c r="AH113" i="35"/>
  <c r="Z118" i="35"/>
  <c r="AI24" i="35"/>
  <c r="C136" i="35"/>
  <c r="AD33" i="35"/>
  <c r="BP63" i="35"/>
  <c r="AV71" i="35"/>
  <c r="BP79" i="35"/>
  <c r="P25" i="35"/>
  <c r="AC55" i="35"/>
  <c r="BA121" i="35"/>
  <c r="AD128" i="35"/>
  <c r="U26" i="35"/>
  <c r="C108" i="35"/>
  <c r="S63" i="35"/>
  <c r="AU34" i="35"/>
  <c r="BH62" i="35"/>
  <c r="BO147" i="35"/>
  <c r="T72" i="35"/>
  <c r="AH215" i="35"/>
  <c r="R77" i="35"/>
  <c r="AJ103" i="35"/>
  <c r="P136" i="35"/>
  <c r="AF38" i="35"/>
  <c r="BH107" i="35"/>
  <c r="U183" i="35"/>
  <c r="BH185" i="35"/>
  <c r="AZ207" i="35"/>
  <c r="R234" i="35"/>
  <c r="AV199" i="35"/>
  <c r="AB189" i="35"/>
  <c r="AV36" i="35"/>
  <c r="AO9" i="26"/>
  <c r="BU189" i="35"/>
  <c r="AZ44" i="35"/>
  <c r="BN211" i="35"/>
  <c r="AX185" i="35"/>
  <c r="AX179" i="35"/>
  <c r="BK187" i="35"/>
  <c r="AK237" i="35"/>
  <c r="AX129" i="35"/>
  <c r="S50" i="35"/>
  <c r="BG120" i="35"/>
  <c r="AC184" i="35"/>
  <c r="BI118" i="35"/>
  <c r="BH18" i="35"/>
  <c r="Y192" i="35"/>
  <c r="BM92" i="35"/>
  <c r="BH115" i="35"/>
  <c r="W50" i="35"/>
  <c r="AG36" i="35"/>
  <c r="BJ79" i="35"/>
  <c r="AF105" i="35"/>
  <c r="T40" i="35"/>
  <c r="AA22" i="35"/>
  <c r="BB46" i="35"/>
  <c r="BB79" i="35"/>
  <c r="BI86" i="35"/>
  <c r="Y29" i="35"/>
  <c r="AE166" i="35"/>
  <c r="Q22" i="35"/>
  <c r="W80" i="35"/>
  <c r="BM91" i="35"/>
  <c r="BL109" i="35"/>
  <c r="AG18" i="35"/>
  <c r="X61" i="35"/>
  <c r="BG153" i="35"/>
  <c r="BP169" i="35"/>
  <c r="Y78" i="35"/>
  <c r="BO94" i="35"/>
  <c r="BC61" i="35"/>
  <c r="AI128" i="35"/>
  <c r="BH147" i="35"/>
  <c r="BL217" i="35"/>
  <c r="AU57" i="35"/>
  <c r="Y124" i="35"/>
  <c r="BE61" i="35"/>
  <c r="AI108" i="35"/>
  <c r="V113" i="35"/>
  <c r="BH101" i="35"/>
  <c r="BC102" i="35"/>
  <c r="BK41" i="35"/>
  <c r="BD34" i="35"/>
  <c r="BE45" i="35"/>
  <c r="AA38" i="35"/>
  <c r="Y119" i="35"/>
  <c r="X140" i="35"/>
  <c r="BM52" i="35"/>
  <c r="AK94" i="35"/>
  <c r="U195" i="35"/>
  <c r="Q67" i="35"/>
  <c r="AA19" i="35"/>
  <c r="BB179" i="35"/>
  <c r="BJ144" i="35"/>
  <c r="S244" i="35"/>
  <c r="AJ44" i="35"/>
  <c r="AX137" i="35"/>
  <c r="BI69" i="35"/>
  <c r="R208" i="35"/>
  <c r="S116" i="35"/>
  <c r="AV93" i="35"/>
  <c r="BJ82" i="35"/>
  <c r="BR106" i="35"/>
  <c r="BC133" i="35"/>
  <c r="BT53" i="35"/>
  <c r="U51" i="35"/>
  <c r="BB75" i="35"/>
  <c r="Z67" i="35"/>
  <c r="T73" i="35"/>
  <c r="BB169" i="35"/>
  <c r="BD31" i="35"/>
  <c r="BJ152" i="35"/>
  <c r="V222" i="35"/>
  <c r="S17" i="35"/>
  <c r="BA88" i="35"/>
  <c r="BT135" i="35"/>
  <c r="BF43" i="35"/>
  <c r="BN186" i="35"/>
  <c r="V101" i="35"/>
  <c r="BN119" i="35"/>
  <c r="BG155" i="35"/>
  <c r="T175" i="35"/>
  <c r="T127" i="35"/>
  <c r="AD30" i="35"/>
  <c r="AK108" i="35"/>
  <c r="AW66" i="35"/>
  <c r="BP107" i="35"/>
  <c r="R178" i="35"/>
  <c r="T64" i="35"/>
  <c r="X62" i="35"/>
  <c r="W73" i="35"/>
  <c r="V129" i="35"/>
  <c r="AW134" i="35"/>
  <c r="AV26" i="35"/>
  <c r="AU92" i="35"/>
  <c r="BQ147" i="35"/>
  <c r="AU120" i="35"/>
  <c r="BF88" i="35"/>
  <c r="U98" i="35"/>
  <c r="AX142" i="35"/>
  <c r="BF198" i="35"/>
  <c r="BE129" i="35"/>
  <c r="BU98" i="35"/>
  <c r="AV115" i="35"/>
  <c r="BP202" i="35"/>
  <c r="AV202" i="35"/>
  <c r="AA145" i="35"/>
  <c r="BD168" i="35"/>
  <c r="AE175" i="35"/>
  <c r="AK83" i="35"/>
  <c r="BT154" i="35"/>
  <c r="U264" i="35"/>
  <c r="AF180" i="35"/>
  <c r="BH273" i="35"/>
  <c r="AH198" i="35"/>
  <c r="BN202" i="35"/>
  <c r="Q88" i="35"/>
  <c r="AC19" i="35"/>
  <c r="T48" i="35"/>
  <c r="AH84" i="35"/>
  <c r="AZ140" i="35"/>
  <c r="V18" i="35"/>
  <c r="Q74" i="35"/>
  <c r="BG79" i="35"/>
  <c r="P57" i="35"/>
  <c r="Z73" i="35"/>
  <c r="AH31" i="35"/>
  <c r="BU62" i="35"/>
  <c r="AI71" i="35"/>
  <c r="AB87" i="35"/>
  <c r="BS94" i="35"/>
  <c r="U79" i="35"/>
  <c r="C80" i="35"/>
  <c r="AB47" i="35"/>
  <c r="BL99" i="35"/>
  <c r="BK84" i="35"/>
  <c r="BC30" i="35"/>
  <c r="BL110" i="35"/>
  <c r="AG75" i="35"/>
  <c r="AG71" i="35"/>
  <c r="AV94" i="35"/>
  <c r="T136" i="35"/>
  <c r="AX58" i="35"/>
  <c r="R30" i="35"/>
  <c r="R57" i="35"/>
  <c r="AA81" i="35"/>
  <c r="AG131" i="35"/>
  <c r="Y94" i="35"/>
  <c r="AU74" i="35"/>
  <c r="Y125" i="35"/>
  <c r="BF141" i="35"/>
  <c r="P135" i="35"/>
  <c r="Z25" i="35"/>
  <c r="BP121" i="35"/>
  <c r="AX148" i="35"/>
  <c r="C190" i="35"/>
  <c r="AD144" i="35"/>
  <c r="AH95" i="35"/>
  <c r="BJ110" i="35"/>
  <c r="AU82" i="35"/>
  <c r="BJ19" i="35"/>
  <c r="AZ40" i="35"/>
  <c r="AF29" i="35"/>
  <c r="BA56" i="35"/>
  <c r="AX78" i="35"/>
  <c r="AB95" i="35"/>
  <c r="AA84" i="35"/>
  <c r="BR127" i="35"/>
  <c r="BS107" i="35"/>
  <c r="BI63" i="35"/>
  <c r="BO67" i="35"/>
  <c r="AK138" i="35"/>
  <c r="BG123" i="35"/>
  <c r="P102" i="35"/>
  <c r="BB87" i="35"/>
  <c r="P193" i="35"/>
  <c r="W256" i="35"/>
  <c r="AJ54" i="35"/>
  <c r="AI69" i="35"/>
  <c r="BC96" i="35"/>
  <c r="BH138" i="35"/>
  <c r="X70" i="35"/>
  <c r="W245" i="35"/>
  <c r="R20" i="35"/>
  <c r="BD86" i="35"/>
  <c r="BO223" i="35"/>
  <c r="AJ116" i="35"/>
  <c r="Q190" i="35"/>
  <c r="BP96" i="35"/>
  <c r="S97" i="35"/>
  <c r="C42" i="35"/>
  <c r="R54" i="35"/>
  <c r="AX124" i="35"/>
  <c r="BO158" i="35"/>
  <c r="AI47" i="35"/>
  <c r="U78" i="35"/>
  <c r="AY25" i="35"/>
  <c r="AE194" i="35"/>
  <c r="BD64" i="35"/>
  <c r="AF85" i="35"/>
  <c r="BF131" i="35"/>
  <c r="BN49" i="35"/>
  <c r="T104" i="35"/>
  <c r="Z81" i="35"/>
  <c r="BB51" i="35"/>
  <c r="BN60" i="35"/>
  <c r="BJ36" i="35"/>
  <c r="BP48" i="35"/>
  <c r="BI138" i="35"/>
  <c r="AU102" i="35"/>
  <c r="BF202" i="35"/>
  <c r="BJ74" i="35"/>
  <c r="BJ185" i="35"/>
  <c r="BC224" i="35"/>
  <c r="AU271" i="35"/>
  <c r="T150" i="35"/>
  <c r="AZ76" i="35"/>
  <c r="AX79" i="35"/>
  <c r="C128" i="35"/>
  <c r="AK106" i="35"/>
  <c r="AE37" i="35"/>
  <c r="BM22" i="35"/>
  <c r="BO141" i="35"/>
  <c r="BQ96" i="35"/>
  <c r="BC126" i="35"/>
  <c r="BR210" i="35"/>
  <c r="BF37" i="35"/>
  <c r="BK70" i="35"/>
  <c r="Z39" i="35"/>
  <c r="BP85" i="35"/>
  <c r="BK86" i="35"/>
  <c r="AZ55" i="35"/>
  <c r="AY89" i="35"/>
  <c r="BK175" i="35"/>
  <c r="AJ58" i="35"/>
  <c r="AZ49" i="35"/>
  <c r="AB184" i="35"/>
  <c r="BE188" i="35"/>
  <c r="AJ100" i="35"/>
  <c r="AH42" i="35"/>
  <c r="BJ93" i="35"/>
  <c r="BK105" i="35"/>
  <c r="BQ125" i="35"/>
  <c r="BT104" i="35"/>
  <c r="BJ80" i="35"/>
  <c r="AZ98" i="35"/>
  <c r="AU36" i="35"/>
  <c r="BT118" i="35"/>
  <c r="BF101" i="35"/>
  <c r="C38" i="35"/>
  <c r="Q153" i="35"/>
  <c r="C43" i="35"/>
  <c r="AB163" i="35"/>
  <c r="AY213" i="35"/>
  <c r="T106" i="35"/>
  <c r="AE27" i="35"/>
  <c r="BB49" i="35"/>
  <c r="BE50" i="35"/>
  <c r="BP49" i="35"/>
  <c r="BR192" i="35"/>
  <c r="BN82" i="35"/>
  <c r="BN133" i="35"/>
  <c r="BU164" i="35"/>
  <c r="BA48" i="35"/>
  <c r="BM116" i="35"/>
  <c r="Y45" i="35"/>
  <c r="Y50" i="35"/>
  <c r="AD24" i="35"/>
  <c r="Q110" i="35"/>
  <c r="Y115" i="35"/>
  <c r="AX97" i="35"/>
  <c r="AU66" i="35"/>
  <c r="Y40" i="35"/>
  <c r="BT45" i="35"/>
  <c r="V211" i="35"/>
  <c r="AY136" i="35"/>
  <c r="T59" i="35"/>
  <c r="AZ41" i="35"/>
  <c r="AF69" i="35"/>
  <c r="Y138" i="35"/>
  <c r="AW86" i="35"/>
  <c r="Z154" i="35"/>
  <c r="BC87" i="35"/>
  <c r="BL91" i="35"/>
  <c r="BF30" i="35"/>
  <c r="AU54" i="35"/>
  <c r="AG65" i="35"/>
  <c r="BP41" i="35"/>
  <c r="S119" i="35"/>
  <c r="BI32" i="35"/>
  <c r="BA269" i="35"/>
  <c r="AZ197" i="35"/>
  <c r="T105" i="35"/>
  <c r="AA24" i="35"/>
  <c r="BF50" i="35"/>
  <c r="BI217" i="35"/>
  <c r="AC152" i="35"/>
  <c r="BS81" i="35"/>
  <c r="T221" i="35"/>
  <c r="P67" i="35"/>
  <c r="BQ31" i="35"/>
  <c r="AG54" i="35"/>
  <c r="BF49" i="35"/>
  <c r="BA96" i="35"/>
  <c r="BN161" i="35"/>
  <c r="AW77" i="35"/>
  <c r="BP25" i="35"/>
  <c r="AI26" i="35"/>
  <c r="AY123" i="35"/>
  <c r="AY130" i="35"/>
  <c r="AD34" i="35"/>
  <c r="AV98" i="35"/>
  <c r="AA60" i="35"/>
  <c r="BN22" i="35"/>
  <c r="Y153" i="35"/>
  <c r="BT112" i="35"/>
  <c r="AE160" i="35"/>
  <c r="AY153" i="35"/>
  <c r="AY141" i="35"/>
  <c r="Z94" i="35"/>
  <c r="BD130" i="35"/>
  <c r="BB103" i="35"/>
  <c r="BF130" i="35"/>
  <c r="BS62" i="35"/>
  <c r="BE218" i="35"/>
  <c r="BQ79" i="35"/>
  <c r="T128" i="35"/>
  <c r="AV65" i="35"/>
  <c r="BA45" i="35"/>
  <c r="BO55" i="35"/>
  <c r="BP98" i="35"/>
  <c r="T135" i="35"/>
  <c r="AK197" i="35"/>
  <c r="AX18" i="35"/>
  <c r="X223" i="35"/>
  <c r="BS139" i="35"/>
  <c r="BR190" i="35"/>
  <c r="BI156" i="35"/>
  <c r="BH178" i="35"/>
  <c r="BE201" i="35"/>
  <c r="P77" i="35"/>
  <c r="BD92" i="35"/>
  <c r="BJ134" i="35"/>
  <c r="BF203" i="35"/>
  <c r="AF160" i="35"/>
  <c r="BM20" i="35"/>
  <c r="BL179" i="35"/>
  <c r="BP150" i="35"/>
  <c r="AC162" i="35"/>
  <c r="AX166" i="35"/>
  <c r="BI109" i="35"/>
  <c r="AE162" i="35"/>
  <c r="AY139" i="35"/>
  <c r="W36" i="35"/>
  <c r="AX21" i="35"/>
  <c r="AH226" i="35"/>
  <c r="AH58" i="35"/>
  <c r="AD78" i="35"/>
  <c r="BL101" i="35"/>
  <c r="AX17" i="35"/>
  <c r="AC121" i="35"/>
  <c r="AF28" i="35"/>
  <c r="Z30" i="35"/>
  <c r="BN152" i="35"/>
  <c r="AD231" i="35"/>
  <c r="AD49" i="35"/>
  <c r="P76" i="35"/>
  <c r="BO125" i="35"/>
  <c r="BO66" i="35"/>
  <c r="BM53" i="35"/>
  <c r="AK51" i="35"/>
  <c r="AC151" i="35"/>
  <c r="V91" i="35"/>
  <c r="BU47" i="35"/>
  <c r="BA24" i="35"/>
  <c r="BB73" i="35"/>
  <c r="BO56" i="35"/>
  <c r="AC44" i="35"/>
  <c r="AW181" i="35"/>
  <c r="V150" i="35"/>
  <c r="Z26" i="35"/>
  <c r="Q75" i="35"/>
  <c r="BI65" i="35"/>
  <c r="U23" i="35"/>
  <c r="C95" i="35"/>
  <c r="BE145" i="35"/>
  <c r="AY119" i="35"/>
  <c r="AK169" i="35"/>
  <c r="W62" i="35"/>
  <c r="BO50" i="35"/>
  <c r="C159" i="35"/>
  <c r="AY106" i="35"/>
  <c r="AC255" i="35"/>
  <c r="BF110" i="35"/>
  <c r="AJ190" i="35"/>
  <c r="BT143" i="35"/>
  <c r="AJ91" i="35"/>
  <c r="AI127" i="35"/>
  <c r="AX70" i="35"/>
  <c r="BE30" i="35"/>
  <c r="AE128" i="35"/>
  <c r="AA31" i="35"/>
  <c r="BG124" i="35"/>
  <c r="BR98" i="35"/>
  <c r="AE51" i="35"/>
  <c r="BU55" i="35"/>
  <c r="AZ137" i="35"/>
  <c r="AD102" i="35"/>
  <c r="BJ97" i="35"/>
  <c r="BE20" i="35"/>
  <c r="X150" i="35"/>
  <c r="S21" i="35"/>
  <c r="BS30" i="35"/>
  <c r="R69" i="35"/>
  <c r="BC19" i="35"/>
  <c r="BM106" i="35"/>
  <c r="BL18" i="35"/>
  <c r="P85" i="35"/>
  <c r="R177" i="35"/>
  <c r="BL87" i="35"/>
  <c r="BU93" i="35"/>
  <c r="BJ104" i="35"/>
  <c r="BL97" i="35"/>
  <c r="AJ101" i="35"/>
  <c r="BC138" i="35"/>
  <c r="P35" i="35"/>
  <c r="W49" i="35"/>
  <c r="AU86" i="35"/>
  <c r="AD9" i="26"/>
  <c r="AD42" i="35"/>
  <c r="V123" i="35"/>
  <c r="BI41" i="35"/>
  <c r="BS141" i="35"/>
  <c r="BC72" i="35"/>
  <c r="Y46" i="35"/>
  <c r="W67" i="35"/>
  <c r="AG50" i="35"/>
  <c r="V177" i="35"/>
  <c r="AV228" i="35"/>
  <c r="AE63" i="35"/>
  <c r="T24" i="35"/>
  <c r="V59" i="35"/>
  <c r="BR70" i="35"/>
  <c r="AK209" i="35"/>
  <c r="BK61" i="35"/>
  <c r="BF77" i="35"/>
  <c r="BQ94" i="35"/>
  <c r="AD77" i="35"/>
  <c r="AY80" i="35"/>
  <c r="BU220" i="35"/>
  <c r="AZ104" i="35"/>
  <c r="S90" i="35"/>
  <c r="BL191" i="35"/>
  <c r="BS26" i="35"/>
  <c r="AW121" i="35"/>
  <c r="AC40" i="35"/>
  <c r="BU67" i="35"/>
  <c r="BD42" i="35"/>
  <c r="BJ68" i="35"/>
  <c r="BC206" i="35"/>
  <c r="BI52" i="35"/>
  <c r="AW159" i="35"/>
  <c r="AF145" i="35"/>
  <c r="BB152" i="35"/>
  <c r="BU85" i="35"/>
  <c r="BO96" i="35"/>
  <c r="R131" i="35"/>
  <c r="BG69" i="35"/>
  <c r="W209" i="35"/>
  <c r="X118" i="35"/>
  <c r="Z222" i="35"/>
  <c r="BL82" i="35"/>
  <c r="BB78" i="35"/>
  <c r="BM34" i="35"/>
  <c r="C91" i="35"/>
  <c r="Y183" i="35"/>
  <c r="BC149" i="35"/>
  <c r="BR104" i="35"/>
  <c r="BT40" i="35"/>
  <c r="BT50" i="35"/>
  <c r="BQ17" i="35"/>
  <c r="BD103" i="35"/>
  <c r="AD31" i="35"/>
  <c r="W223" i="35"/>
  <c r="AJ17" i="35"/>
  <c r="BL63" i="35"/>
  <c r="AB44" i="35"/>
  <c r="BG82" i="35"/>
  <c r="AI114" i="35"/>
  <c r="BA60" i="35"/>
  <c r="T83" i="35"/>
  <c r="BN83" i="35"/>
  <c r="AZ42" i="35"/>
  <c r="AV56" i="35"/>
  <c r="AI50" i="35"/>
  <c r="C195" i="35"/>
  <c r="AC49" i="35"/>
  <c r="AV77" i="35"/>
  <c r="BJ37" i="35"/>
  <c r="AK42" i="35"/>
  <c r="P66" i="35"/>
  <c r="BF177" i="35"/>
  <c r="Z164" i="35"/>
  <c r="BO180" i="35"/>
  <c r="AV40" i="35"/>
  <c r="AG52" i="35"/>
  <c r="BA29" i="35"/>
  <c r="BG104" i="35"/>
  <c r="BE86" i="35"/>
  <c r="AV96" i="35"/>
  <c r="AY40" i="35"/>
  <c r="V83" i="35"/>
  <c r="BQ137" i="35"/>
  <c r="AU209" i="35"/>
  <c r="X93" i="35"/>
  <c r="AY81" i="35"/>
  <c r="BE56" i="35"/>
  <c r="BN62" i="35"/>
  <c r="Z170" i="35"/>
  <c r="R87" i="35"/>
  <c r="BD208" i="35"/>
  <c r="BA140" i="35"/>
  <c r="BS103" i="35"/>
  <c r="AK100" i="35"/>
  <c r="BO131" i="35"/>
  <c r="Q198" i="35"/>
  <c r="S169" i="35"/>
  <c r="BU110" i="35"/>
  <c r="BC80" i="35"/>
  <c r="AF260" i="35"/>
  <c r="P61" i="35"/>
  <c r="BK79" i="35"/>
  <c r="Y85" i="35"/>
  <c r="AB35" i="35"/>
  <c r="AG19" i="35"/>
  <c r="BE100" i="35"/>
  <c r="BM60" i="35"/>
  <c r="AA64" i="35"/>
  <c r="AI175" i="35"/>
  <c r="P190" i="35"/>
  <c r="AZ35" i="35"/>
  <c r="R29" i="35"/>
  <c r="BS97" i="35"/>
  <c r="U81" i="35"/>
  <c r="X167" i="35"/>
  <c r="BR195" i="35"/>
  <c r="BT81" i="35"/>
  <c r="BP125" i="35"/>
  <c r="BF162" i="35"/>
  <c r="Y147" i="35"/>
  <c r="AX105" i="35"/>
  <c r="BB162" i="35"/>
  <c r="BM84" i="35"/>
  <c r="BD18" i="35"/>
  <c r="BB140" i="35"/>
  <c r="BD85" i="35"/>
  <c r="V62" i="35"/>
  <c r="BC183" i="35"/>
  <c r="R136" i="35"/>
  <c r="AH93" i="35"/>
  <c r="BA172" i="35"/>
  <c r="AV92" i="35"/>
  <c r="BS108" i="35"/>
  <c r="AW129" i="35"/>
  <c r="BH25" i="35"/>
  <c r="P131" i="35"/>
  <c r="Y209" i="35"/>
  <c r="Y181" i="35"/>
  <c r="AD106" i="35"/>
  <c r="AE134" i="35"/>
  <c r="AK110" i="35"/>
  <c r="BT216" i="35"/>
  <c r="BU113" i="35"/>
  <c r="AW92" i="35"/>
  <c r="U93" i="35"/>
  <c r="BK53" i="35"/>
  <c r="BB71" i="35"/>
  <c r="Q187" i="35"/>
  <c r="AC75" i="35"/>
  <c r="S57" i="35"/>
  <c r="Q62" i="35"/>
  <c r="AY29" i="35"/>
  <c r="BD54" i="35"/>
  <c r="AB176" i="35"/>
  <c r="BU181" i="35"/>
  <c r="AG92" i="35"/>
  <c r="BG118" i="35"/>
  <c r="AD58" i="35"/>
  <c r="AC43" i="35"/>
  <c r="AE100" i="35"/>
  <c r="AV157" i="35"/>
  <c r="AW135" i="35"/>
  <c r="AX44" i="35"/>
  <c r="BU119" i="35"/>
  <c r="BO54" i="35"/>
  <c r="BQ42" i="35"/>
  <c r="BQ93" i="35"/>
  <c r="BE93" i="35"/>
  <c r="S38" i="35"/>
  <c r="BB90" i="35"/>
  <c r="BA113" i="35"/>
  <c r="W137" i="35"/>
  <c r="AV73" i="35"/>
  <c r="X159" i="35"/>
  <c r="BB56" i="35"/>
  <c r="AE43" i="35"/>
  <c r="AU39" i="35"/>
  <c r="AY21" i="35"/>
  <c r="AD109" i="35"/>
  <c r="AD118" i="35"/>
  <c r="BD69" i="35"/>
  <c r="AI165" i="35"/>
  <c r="AK135" i="35"/>
  <c r="BC75" i="35"/>
  <c r="AA122" i="35"/>
  <c r="X44" i="35"/>
  <c r="AU52" i="35"/>
  <c r="BP164" i="35"/>
  <c r="AC105" i="35"/>
  <c r="BO20" i="35"/>
  <c r="AC118" i="35"/>
  <c r="AU125" i="35"/>
  <c r="T86" i="35"/>
  <c r="BM33" i="35"/>
  <c r="X219" i="35"/>
  <c r="AW49" i="35"/>
  <c r="X106" i="35"/>
  <c r="C119" i="35"/>
  <c r="AC23" i="35"/>
  <c r="BC70" i="35"/>
  <c r="AJ144" i="35"/>
  <c r="BI57" i="35"/>
  <c r="BK123" i="35"/>
  <c r="AW48" i="35"/>
  <c r="BH184" i="35"/>
  <c r="BB116" i="35"/>
  <c r="AF122" i="35"/>
  <c r="BA53" i="35"/>
  <c r="BE164" i="35"/>
  <c r="BH29" i="35"/>
  <c r="BE35" i="35"/>
  <c r="S78" i="35"/>
  <c r="AU196" i="35"/>
  <c r="AY27" i="35"/>
  <c r="BL164" i="35"/>
  <c r="BQ173" i="35"/>
  <c r="BP35" i="35"/>
  <c r="BP120" i="35"/>
  <c r="BL262" i="35"/>
  <c r="BO72" i="35"/>
  <c r="X177" i="35"/>
  <c r="BT96" i="35"/>
  <c r="T84" i="35"/>
  <c r="BH17" i="35"/>
  <c r="BD25" i="35"/>
  <c r="BH38" i="35"/>
  <c r="AK75" i="35"/>
  <c r="BJ57" i="35"/>
  <c r="T26" i="35"/>
  <c r="W58" i="35"/>
  <c r="U36" i="35"/>
  <c r="BN32" i="35"/>
  <c r="BG177" i="35"/>
  <c r="Q107" i="35"/>
  <c r="AJ76" i="35"/>
  <c r="AW144" i="35"/>
  <c r="Y56" i="35"/>
  <c r="BG102" i="35"/>
  <c r="BC31" i="35"/>
  <c r="V43" i="35"/>
  <c r="BI165" i="35"/>
  <c r="AC132" i="35"/>
  <c r="AU213" i="35"/>
  <c r="Q133" i="35"/>
  <c r="BP81" i="35"/>
  <c r="W235" i="35"/>
  <c r="BO110" i="35"/>
  <c r="W61" i="35"/>
  <c r="BM98" i="35"/>
  <c r="AG141" i="35"/>
  <c r="P105" i="35"/>
  <c r="AC56" i="35"/>
  <c r="U92" i="35"/>
  <c r="BK189" i="35"/>
  <c r="AF74" i="35"/>
  <c r="AD138" i="35"/>
  <c r="AX23" i="35"/>
  <c r="X112" i="35"/>
  <c r="P185" i="35"/>
  <c r="BJ122" i="35"/>
  <c r="AY165" i="35"/>
  <c r="BM166" i="35"/>
  <c r="BI176" i="35"/>
  <c r="AG91" i="35"/>
  <c r="AC214" i="35"/>
  <c r="AB105" i="35"/>
  <c r="AB33" i="35"/>
  <c r="AU83" i="35"/>
  <c r="AW34" i="35"/>
  <c r="T37" i="35"/>
  <c r="AJ211" i="35"/>
  <c r="AI56" i="35"/>
  <c r="BU78" i="35"/>
  <c r="AC168" i="35"/>
  <c r="AW65" i="35"/>
  <c r="Z33" i="35"/>
  <c r="BH56" i="35"/>
  <c r="C71" i="35"/>
  <c r="BI104" i="35"/>
  <c r="BD30" i="35"/>
  <c r="AC145" i="35"/>
  <c r="V268" i="35"/>
  <c r="BS59" i="35"/>
  <c r="X98" i="35"/>
  <c r="BO114" i="35"/>
  <c r="BD89" i="35"/>
  <c r="V102" i="35"/>
  <c r="T47" i="35"/>
  <c r="AX111" i="35"/>
  <c r="AY164" i="35"/>
  <c r="BL228" i="35"/>
  <c r="W148" i="35"/>
  <c r="BQ165" i="35"/>
  <c r="U83" i="35"/>
  <c r="AZ256" i="35"/>
  <c r="BN221" i="35"/>
  <c r="AK54" i="35"/>
  <c r="BC104" i="35"/>
  <c r="AY193" i="35"/>
  <c r="BA34" i="35"/>
  <c r="AG98" i="35"/>
  <c r="AD134" i="35"/>
  <c r="BH66" i="35"/>
  <c r="C200" i="35"/>
  <c r="Q71" i="35"/>
  <c r="BH50" i="35"/>
  <c r="AK88" i="35"/>
  <c r="BQ82" i="35"/>
  <c r="BH40" i="35"/>
  <c r="Q31" i="35"/>
  <c r="BR46" i="35"/>
  <c r="W44" i="35"/>
  <c r="BC144" i="35"/>
  <c r="AF76" i="35"/>
  <c r="AK33" i="35"/>
  <c r="AB153" i="35"/>
  <c r="BI80" i="35"/>
  <c r="Z133" i="35"/>
  <c r="X82" i="35"/>
  <c r="AB20" i="35"/>
  <c r="X29" i="35"/>
  <c r="AD25" i="35"/>
  <c r="BF99" i="35"/>
  <c r="X68" i="35"/>
  <c r="AY170" i="35"/>
  <c r="R94" i="35"/>
  <c r="Z109" i="35"/>
  <c r="BJ176" i="35"/>
  <c r="BJ75" i="35"/>
  <c r="AF20" i="35"/>
  <c r="AG55" i="35"/>
  <c r="U107" i="35"/>
  <c r="U131" i="35"/>
  <c r="AK149" i="35"/>
  <c r="AE182" i="35"/>
  <c r="BR75" i="35"/>
  <c r="AC248" i="35"/>
  <c r="AW158" i="35"/>
  <c r="Y215" i="35"/>
  <c r="BN239" i="35"/>
  <c r="BK17" i="35"/>
  <c r="AI149" i="35"/>
  <c r="AA210" i="35"/>
  <c r="AV61" i="35"/>
  <c r="Y73" i="35"/>
  <c r="BU77" i="35"/>
  <c r="AY108" i="35"/>
  <c r="V52" i="35"/>
  <c r="BC177" i="35"/>
  <c r="BK19" i="35"/>
  <c r="BT141" i="35"/>
  <c r="BB160" i="35"/>
  <c r="AW37" i="35"/>
  <c r="R89" i="35"/>
  <c r="AB49" i="35"/>
  <c r="BL45" i="35"/>
  <c r="BS179" i="35"/>
  <c r="AH49" i="35"/>
  <c r="AA110" i="35"/>
  <c r="AU64" i="35"/>
  <c r="BI175" i="35"/>
  <c r="AB42" i="35"/>
  <c r="W109" i="35"/>
  <c r="U176" i="35"/>
  <c r="AB107" i="35"/>
  <c r="AH154" i="35"/>
  <c r="AJ86" i="35"/>
  <c r="AI95" i="35"/>
  <c r="BO23" i="35"/>
  <c r="BL41" i="35"/>
  <c r="AX66" i="35"/>
  <c r="BB59" i="35"/>
  <c r="W19" i="35"/>
  <c r="AF88" i="35"/>
  <c r="BK36" i="35"/>
  <c r="BS86" i="35"/>
  <c r="BR41" i="35"/>
  <c r="AB77" i="35"/>
  <c r="BE42" i="35"/>
  <c r="AW116" i="35"/>
  <c r="V89" i="35"/>
  <c r="AI100" i="35"/>
  <c r="BC69" i="35"/>
  <c r="BP80" i="35"/>
  <c r="AX181" i="35"/>
  <c r="Y141" i="35"/>
  <c r="AV53" i="35"/>
  <c r="AB144" i="35"/>
  <c r="AB217" i="35"/>
  <c r="P39" i="35"/>
  <c r="BC112" i="35"/>
  <c r="Q92" i="35"/>
  <c r="AV102" i="35"/>
  <c r="AK127" i="35"/>
  <c r="BT146" i="35"/>
  <c r="U115" i="35"/>
  <c r="AX152" i="35"/>
  <c r="BF102" i="35"/>
  <c r="AV114" i="35"/>
  <c r="BG125" i="35"/>
  <c r="BD59" i="35"/>
  <c r="AH172" i="35"/>
  <c r="AK50" i="35"/>
  <c r="BT101" i="35"/>
  <c r="AZ21" i="35"/>
  <c r="AW111" i="35"/>
  <c r="BB129" i="35"/>
  <c r="AY118" i="35"/>
  <c r="AZ89" i="35"/>
  <c r="BG90" i="35"/>
  <c r="AZ62" i="35"/>
  <c r="C45" i="35"/>
  <c r="AK155" i="35"/>
  <c r="Y132" i="35"/>
  <c r="BA103" i="35"/>
  <c r="BM159" i="35"/>
  <c r="AK177" i="35"/>
  <c r="BI102" i="35"/>
  <c r="AD73" i="35"/>
  <c r="AJ99" i="35"/>
  <c r="P56" i="35"/>
  <c r="U94" i="35"/>
  <c r="AJ81" i="35"/>
  <c r="BD158" i="35"/>
  <c r="BB100" i="35"/>
  <c r="BL44" i="35"/>
  <c r="AI136" i="35"/>
  <c r="BP144" i="35"/>
  <c r="BU89" i="35"/>
  <c r="AX175" i="35"/>
  <c r="AF82" i="35"/>
  <c r="AU25" i="35"/>
  <c r="AI94" i="35"/>
  <c r="BA77" i="35"/>
  <c r="AA51" i="35"/>
  <c r="BN30" i="35"/>
  <c r="V34" i="35"/>
  <c r="AW75" i="35"/>
  <c r="AE71" i="35"/>
  <c r="BI181" i="35"/>
  <c r="BS33" i="35"/>
  <c r="AV21" i="35"/>
  <c r="BA62" i="35"/>
  <c r="AJ32" i="35"/>
  <c r="C125" i="35"/>
  <c r="AJ90" i="35"/>
  <c r="R25" i="35"/>
  <c r="AX90" i="35"/>
  <c r="S53" i="35"/>
  <c r="Y109" i="35"/>
  <c r="X130" i="35"/>
  <c r="AZ138" i="35"/>
  <c r="AI48" i="35"/>
  <c r="Q176" i="35"/>
  <c r="AJ129" i="35"/>
  <c r="BP101" i="35"/>
  <c r="BQ19" i="35"/>
  <c r="AA62" i="35"/>
  <c r="BS74" i="35"/>
  <c r="AI57" i="35"/>
  <c r="BH88" i="35"/>
  <c r="BG25" i="35"/>
  <c r="BF29" i="35"/>
  <c r="V149" i="35"/>
  <c r="BJ172" i="35"/>
  <c r="BO151" i="35"/>
  <c r="C40" i="35"/>
  <c r="AA182" i="35"/>
  <c r="AD70" i="35"/>
  <c r="Q60" i="35"/>
  <c r="BR176" i="35"/>
  <c r="T71" i="35"/>
  <c r="BJ111" i="35"/>
  <c r="U54" i="35"/>
  <c r="BK68" i="35"/>
  <c r="C160" i="35"/>
  <c r="AE85" i="35"/>
  <c r="BL100" i="35"/>
  <c r="AE156" i="35"/>
  <c r="BU79" i="35"/>
  <c r="AY59" i="35"/>
  <c r="AX20" i="35"/>
  <c r="BO133" i="35"/>
  <c r="AC78" i="35"/>
  <c r="BJ189" i="35"/>
  <c r="Z42" i="35"/>
  <c r="BJ43" i="35"/>
  <c r="BQ40" i="35"/>
  <c r="AY49" i="35"/>
  <c r="BL150" i="35"/>
  <c r="BR161" i="35"/>
  <c r="AX38" i="35"/>
  <c r="AB81" i="35"/>
  <c r="BJ174" i="35"/>
  <c r="BM209" i="35"/>
  <c r="BG46" i="35"/>
  <c r="AH160" i="35"/>
  <c r="BE75" i="35"/>
  <c r="AD185" i="35"/>
  <c r="X122" i="35"/>
  <c r="U187" i="35"/>
  <c r="AF102" i="35"/>
  <c r="BQ140" i="35"/>
  <c r="BA51" i="35"/>
  <c r="BC175" i="35"/>
  <c r="AA29" i="35"/>
  <c r="BF84" i="35"/>
  <c r="BR47" i="35"/>
  <c r="P74" i="35"/>
  <c r="AC96" i="35"/>
  <c r="R200" i="35"/>
  <c r="AW25" i="35"/>
  <c r="Y37" i="35"/>
  <c r="BR44" i="35"/>
  <c r="AJ59" i="35"/>
  <c r="Q175" i="35"/>
  <c r="BQ92" i="35"/>
  <c r="C30" i="35"/>
  <c r="BI95" i="35"/>
  <c r="AH165" i="35"/>
  <c r="AZ37" i="35"/>
  <c r="BC42" i="35"/>
  <c r="AH88" i="35"/>
  <c r="BT182" i="35"/>
  <c r="X100" i="35"/>
  <c r="S48" i="35"/>
  <c r="S212" i="35"/>
  <c r="BB185" i="35"/>
  <c r="AX94" i="35"/>
  <c r="AF45" i="35"/>
  <c r="Z63" i="35"/>
  <c r="BB164" i="35"/>
  <c r="AV163" i="35"/>
  <c r="BO69" i="35"/>
  <c r="BU80" i="35"/>
  <c r="S18" i="35"/>
  <c r="Z44" i="35"/>
  <c r="AX27" i="35"/>
  <c r="U173" i="35"/>
  <c r="BF42" i="35"/>
  <c r="BC107" i="35"/>
  <c r="BF78" i="35"/>
  <c r="AX151" i="35"/>
  <c r="BJ106" i="35"/>
  <c r="AZ72" i="35"/>
  <c r="BB40" i="35"/>
  <c r="BP71" i="35"/>
  <c r="BL98" i="35"/>
  <c r="BL127" i="35"/>
  <c r="BG18" i="35"/>
  <c r="AY46" i="35"/>
  <c r="BR49" i="35"/>
  <c r="V64" i="35"/>
  <c r="AK113" i="35"/>
  <c r="AE53" i="35"/>
  <c r="W77" i="35"/>
  <c r="P17" i="35"/>
  <c r="W48" i="35"/>
  <c r="BJ67" i="35"/>
  <c r="AC41" i="35"/>
  <c r="AW40" i="35"/>
  <c r="BC127" i="35"/>
  <c r="W23" i="35"/>
  <c r="W227" i="35"/>
  <c r="BK164" i="35"/>
  <c r="Z43" i="35"/>
  <c r="BH57" i="35"/>
  <c r="P156" i="35"/>
  <c r="BL104" i="35"/>
  <c r="BI58" i="35"/>
  <c r="AB62" i="35"/>
  <c r="AZ90" i="35"/>
  <c r="AE237" i="35"/>
  <c r="AI202" i="35"/>
  <c r="BG49" i="35"/>
  <c r="AH70" i="35"/>
  <c r="AG154" i="35"/>
  <c r="AF37" i="35"/>
  <c r="BE52" i="35"/>
  <c r="AV253" i="35"/>
  <c r="BQ71" i="35"/>
  <c r="BT144" i="35"/>
  <c r="AH170" i="35"/>
  <c r="BF119" i="35"/>
  <c r="BU173" i="35"/>
  <c r="BM47" i="35"/>
  <c r="R129" i="35"/>
  <c r="AA54" i="35"/>
  <c r="BQ183" i="35"/>
  <c r="BS183" i="35"/>
  <c r="BE24" i="35"/>
  <c r="BG215" i="35"/>
  <c r="BR126" i="35"/>
  <c r="BA27" i="35"/>
  <c r="W32" i="35"/>
  <c r="V68" i="35"/>
  <c r="P114" i="35"/>
  <c r="T79" i="35"/>
  <c r="BD127" i="35"/>
  <c r="BU60" i="35"/>
  <c r="U134" i="35"/>
  <c r="AV24" i="35"/>
  <c r="AH124" i="35"/>
  <c r="AK31" i="35"/>
  <c r="AB17" i="35"/>
  <c r="AU162" i="35"/>
  <c r="Q80" i="35"/>
  <c r="BK89" i="35"/>
  <c r="AI207" i="35"/>
  <c r="AX110" i="35"/>
  <c r="S178" i="35"/>
  <c r="U155" i="35"/>
  <c r="BH251" i="35"/>
  <c r="BN228" i="35"/>
  <c r="W45" i="35"/>
  <c r="AA128" i="35"/>
  <c r="Y17" i="35"/>
  <c r="BG85" i="35"/>
  <c r="R52" i="35"/>
  <c r="BT148" i="35"/>
  <c r="AW193" i="35"/>
  <c r="AJ89" i="35"/>
  <c r="Y137" i="35"/>
  <c r="Q26" i="35"/>
  <c r="BK47" i="35"/>
  <c r="AD55" i="35"/>
  <c r="BH144" i="35"/>
  <c r="AI70" i="35"/>
  <c r="W115" i="35"/>
  <c r="R72" i="35"/>
  <c r="BH21" i="35"/>
  <c r="BR68" i="35"/>
  <c r="BG81" i="35"/>
  <c r="AY69" i="35"/>
  <c r="BE95" i="35"/>
  <c r="BB219" i="35"/>
  <c r="BD28" i="35"/>
  <c r="BK228" i="35"/>
  <c r="BI23" i="35"/>
  <c r="AG108" i="35"/>
  <c r="AU101" i="35"/>
  <c r="T41" i="35"/>
  <c r="Z70" i="35"/>
  <c r="BD52" i="35"/>
  <c r="BF152" i="35"/>
  <c r="BB138" i="35"/>
  <c r="BN27" i="35"/>
  <c r="AJ43" i="35"/>
  <c r="BJ63" i="35"/>
  <c r="V31" i="35"/>
  <c r="BC77" i="35"/>
  <c r="Q165" i="35"/>
  <c r="AE34" i="35"/>
  <c r="AY102" i="35"/>
  <c r="AJ24" i="35"/>
  <c r="BR139" i="35"/>
  <c r="BD133" i="35"/>
  <c r="AG184" i="35"/>
  <c r="R175" i="35"/>
  <c r="BF223" i="35"/>
  <c r="BF167" i="35"/>
  <c r="BS162" i="35"/>
  <c r="BU27" i="35"/>
  <c r="P40" i="35"/>
  <c r="BI159" i="35"/>
  <c r="V90" i="35"/>
  <c r="BC136" i="35"/>
  <c r="BA126" i="35"/>
  <c r="AC81" i="35"/>
  <c r="Y195" i="35"/>
  <c r="BT32" i="35"/>
  <c r="BG114" i="35"/>
  <c r="AK21" i="35"/>
  <c r="AJ69" i="35"/>
  <c r="BU124" i="35"/>
  <c r="BC114" i="35"/>
  <c r="U44" i="35"/>
  <c r="BO40" i="35"/>
  <c r="BJ45" i="35"/>
  <c r="BL51" i="35"/>
  <c r="BL58" i="35"/>
  <c r="BL20" i="35"/>
  <c r="AC30" i="35"/>
  <c r="BQ202" i="35"/>
  <c r="BO47" i="35"/>
  <c r="BF93" i="35"/>
  <c r="BE90" i="35"/>
  <c r="V41" i="35"/>
  <c r="Q98" i="35"/>
  <c r="AC126" i="35"/>
  <c r="BT76" i="35"/>
  <c r="AG69" i="35"/>
  <c r="BF74" i="35"/>
  <c r="AV141" i="35"/>
  <c r="BG162" i="35"/>
  <c r="Y165" i="35"/>
  <c r="AE50" i="35"/>
  <c r="AE68" i="35"/>
  <c r="C51" i="35"/>
  <c r="BK31" i="35"/>
  <c r="BU31" i="35"/>
  <c r="P204" i="35"/>
  <c r="AB114" i="35"/>
  <c r="AW250" i="35"/>
  <c r="AA173" i="35"/>
  <c r="BI116" i="35"/>
  <c r="AA17" i="35"/>
  <c r="BT24" i="35"/>
  <c r="X85" i="35"/>
  <c r="R49" i="35"/>
  <c r="AW99" i="35"/>
  <c r="W144" i="35"/>
  <c r="Q61" i="35"/>
  <c r="AG93" i="35"/>
  <c r="BF181" i="35"/>
  <c r="BF175" i="35"/>
  <c r="AA46" i="35"/>
  <c r="AA56" i="35"/>
  <c r="BA70" i="35"/>
  <c r="BP195" i="35"/>
  <c r="AX112" i="35"/>
  <c r="Y114" i="35"/>
  <c r="BK64" i="35"/>
  <c r="BL114" i="35"/>
  <c r="AC65" i="35"/>
  <c r="BR123" i="35"/>
  <c r="BU131" i="35"/>
  <c r="AI51" i="35"/>
  <c r="T121" i="35"/>
  <c r="BG76" i="35"/>
  <c r="AI96" i="35"/>
  <c r="T101" i="35"/>
  <c r="P70" i="35"/>
  <c r="AH32" i="35"/>
  <c r="BB63" i="35"/>
  <c r="BE147" i="35"/>
  <c r="S65" i="35"/>
  <c r="AD183" i="35"/>
  <c r="BA184" i="35"/>
  <c r="BL71" i="35"/>
  <c r="AY149" i="35"/>
  <c r="BQ75" i="35"/>
  <c r="BK177" i="35"/>
  <c r="AI19" i="35"/>
  <c r="BR64" i="35"/>
  <c r="BS110" i="35"/>
  <c r="AC134" i="35"/>
  <c r="AX113" i="35"/>
  <c r="W199" i="35"/>
  <c r="BA129" i="35"/>
  <c r="AW88" i="35"/>
  <c r="BC53" i="35"/>
  <c r="T89" i="35"/>
  <c r="BO93" i="35"/>
  <c r="AG49" i="35"/>
  <c r="AZ199" i="35"/>
  <c r="T183" i="35"/>
  <c r="BS109" i="35"/>
  <c r="BQ46" i="35"/>
  <c r="AI58" i="35"/>
  <c r="S41" i="35"/>
  <c r="Q134" i="35"/>
  <c r="BT55" i="35"/>
  <c r="BM104" i="35"/>
  <c r="R68" i="35"/>
  <c r="BD83" i="35"/>
  <c r="BJ138" i="35"/>
  <c r="V48" i="35"/>
  <c r="BD88" i="35"/>
  <c r="Q56" i="35"/>
  <c r="S203" i="35"/>
  <c r="AH118" i="35"/>
  <c r="BU214" i="35"/>
  <c r="BN151" i="35"/>
  <c r="BN112" i="35"/>
  <c r="BQ90" i="35"/>
  <c r="AX67" i="35"/>
  <c r="BN132" i="35"/>
  <c r="BB228" i="35"/>
  <c r="C20" i="35"/>
  <c r="BT88" i="35"/>
  <c r="AY142" i="35"/>
  <c r="AB113" i="35"/>
  <c r="BO71" i="35"/>
  <c r="BA189" i="35"/>
  <c r="BR216" i="35"/>
  <c r="BR200" i="35"/>
  <c r="BB66" i="35"/>
  <c r="AI145" i="35"/>
  <c r="BS72" i="35"/>
  <c r="BJ56" i="35"/>
  <c r="P43" i="35"/>
  <c r="BH87" i="35"/>
  <c r="BR125" i="35"/>
  <c r="W98" i="35"/>
  <c r="BT127" i="35"/>
  <c r="C88" i="35"/>
  <c r="C102" i="35"/>
  <c r="AA82" i="35"/>
  <c r="BT86" i="35"/>
  <c r="Y70" i="35"/>
  <c r="AY184" i="35"/>
  <c r="AY87" i="35"/>
  <c r="Z91" i="35"/>
  <c r="AB68" i="35"/>
  <c r="AX147" i="35"/>
  <c r="BB102" i="35"/>
  <c r="AW42" i="35"/>
  <c r="AF59" i="35"/>
  <c r="AK78" i="35"/>
  <c r="BA90" i="35"/>
  <c r="U61" i="35"/>
  <c r="V33" i="35"/>
  <c r="AH139" i="35"/>
  <c r="BC73" i="35"/>
  <c r="P99" i="35"/>
  <c r="BL135" i="35"/>
  <c r="BF158" i="35"/>
  <c r="W17" i="35"/>
  <c r="BA25" i="35"/>
  <c r="AE44" i="35"/>
  <c r="P92" i="35"/>
  <c r="BM17" i="35"/>
  <c r="Z78" i="35"/>
  <c r="V87" i="35"/>
  <c r="BR204" i="35"/>
  <c r="U168" i="35"/>
  <c r="AB110" i="35"/>
  <c r="BK106" i="35"/>
  <c r="BF126" i="35"/>
  <c r="BB224" i="35"/>
  <c r="T90" i="35"/>
  <c r="BF53" i="35"/>
  <c r="AI90" i="35"/>
  <c r="T17" i="35"/>
  <c r="BH76" i="35"/>
  <c r="AD197" i="35"/>
  <c r="BI87" i="35"/>
  <c r="Y176" i="35"/>
  <c r="AV178" i="35"/>
  <c r="S159" i="35"/>
  <c r="BH116" i="35"/>
  <c r="BR57" i="35"/>
  <c r="V23" i="35"/>
  <c r="BB36" i="35"/>
  <c r="AY179" i="35"/>
  <c r="BD164" i="35"/>
  <c r="AC178" i="35"/>
  <c r="AV158" i="35"/>
  <c r="AV31" i="35"/>
  <c r="BU117" i="35"/>
  <c r="BB147" i="35"/>
  <c r="AI134" i="35"/>
  <c r="BK91" i="35"/>
  <c r="Z51" i="35"/>
  <c r="BA30" i="35"/>
  <c r="BP55" i="35"/>
  <c r="P31" i="35"/>
  <c r="BB180" i="35"/>
  <c r="C47" i="35"/>
  <c r="BU64" i="35"/>
  <c r="AW94" i="35"/>
  <c r="AF196" i="35"/>
  <c r="BP88" i="35"/>
  <c r="BD72" i="35"/>
  <c r="R193" i="35"/>
  <c r="BQ88" i="35"/>
  <c r="AF177" i="35"/>
  <c r="U87" i="35"/>
  <c r="BI91" i="35"/>
  <c r="AV51" i="35"/>
  <c r="BO45" i="35"/>
  <c r="AI81" i="35"/>
  <c r="W127" i="35"/>
  <c r="AY32" i="35"/>
  <c r="BF115" i="35"/>
  <c r="BN139" i="35"/>
  <c r="S86" i="35"/>
  <c r="X80" i="35"/>
  <c r="BM55" i="35"/>
  <c r="T50" i="35"/>
  <c r="AE66" i="35"/>
  <c r="AZ17" i="35"/>
  <c r="AA237" i="35"/>
  <c r="BG152" i="35"/>
  <c r="U138" i="35"/>
  <c r="AE136" i="35"/>
  <c r="T18" i="35"/>
  <c r="BA118" i="35"/>
  <c r="BH100" i="35"/>
  <c r="BG178" i="35"/>
  <c r="X43" i="35"/>
  <c r="AZ198" i="35"/>
  <c r="V84" i="35"/>
  <c r="BA109" i="35"/>
  <c r="T251" i="35"/>
  <c r="P81" i="35"/>
  <c r="T42" i="35"/>
  <c r="AU21" i="35"/>
  <c r="AW145" i="35"/>
  <c r="BH164" i="35"/>
  <c r="AA228" i="35"/>
  <c r="BJ125" i="35"/>
  <c r="BD138" i="35"/>
  <c r="AH180" i="35"/>
  <c r="AD47" i="35"/>
  <c r="AK90" i="35"/>
  <c r="BI37" i="35"/>
  <c r="BD120" i="35"/>
  <c r="AH54" i="35"/>
  <c r="AF56" i="35"/>
  <c r="BR22" i="35"/>
  <c r="BP166" i="35"/>
  <c r="U97" i="35"/>
  <c r="BU125" i="35"/>
  <c r="BT114" i="35"/>
  <c r="U28" i="35"/>
  <c r="AF138" i="35"/>
  <c r="AI43" i="35"/>
  <c r="BC137" i="35"/>
  <c r="BJ123" i="35"/>
  <c r="AE98" i="35"/>
  <c r="AV49" i="35"/>
  <c r="BM149" i="35"/>
  <c r="BO87" i="35"/>
  <c r="BT126" i="35"/>
  <c r="BI168" i="35"/>
  <c r="AE35" i="35"/>
  <c r="P137" i="35"/>
  <c r="P124" i="35"/>
  <c r="AF62" i="35"/>
  <c r="Y21" i="35"/>
  <c r="BU91" i="35"/>
  <c r="Y36" i="35"/>
  <c r="BL165" i="35"/>
  <c r="AK121" i="35"/>
  <c r="AU174" i="35"/>
  <c r="AI214" i="35"/>
  <c r="AU81" i="35"/>
  <c r="BH129" i="35"/>
  <c r="BB64" i="35"/>
  <c r="BS76" i="35"/>
  <c r="V56" i="35"/>
  <c r="BP134" i="35"/>
  <c r="AX161" i="35"/>
  <c r="AF93" i="35"/>
  <c r="R145" i="35"/>
  <c r="AV66" i="35"/>
  <c r="V215" i="35"/>
  <c r="AW192" i="35"/>
  <c r="BO98" i="35"/>
  <c r="BQ33" i="35"/>
  <c r="AH140" i="35"/>
  <c r="U185" i="35"/>
  <c r="V147" i="35"/>
  <c r="AF71" i="35"/>
  <c r="AF171" i="35"/>
  <c r="Y23" i="35"/>
  <c r="BP69" i="35"/>
  <c r="X60" i="35"/>
  <c r="AX95" i="35"/>
  <c r="W101" i="35"/>
  <c r="AB63" i="35"/>
  <c r="BD156" i="35"/>
  <c r="R32" i="35"/>
  <c r="AD82" i="35"/>
  <c r="AJ196" i="35"/>
  <c r="R65" i="35"/>
  <c r="P21" i="35"/>
  <c r="X34" i="35"/>
  <c r="BI67" i="35"/>
  <c r="AW78" i="35"/>
  <c r="AE57" i="35"/>
  <c r="Q89" i="35"/>
  <c r="BL21" i="35"/>
  <c r="AC103" i="35"/>
  <c r="BN137" i="35"/>
  <c r="BT106" i="35"/>
  <c r="BT102" i="35"/>
  <c r="R48" i="35"/>
  <c r="BJ21" i="35"/>
  <c r="BR128" i="35"/>
  <c r="U151" i="35"/>
  <c r="BC213" i="35"/>
  <c r="Y213" i="35"/>
  <c r="Z203" i="35"/>
  <c r="BT213" i="35"/>
  <c r="S107" i="35"/>
  <c r="AJ45" i="35"/>
  <c r="AH25" i="35"/>
  <c r="T62" i="35"/>
  <c r="T96" i="35"/>
  <c r="AH46" i="35"/>
  <c r="BR84" i="35"/>
  <c r="AY72" i="35"/>
  <c r="BS152" i="35"/>
  <c r="BM19" i="35"/>
  <c r="BD49" i="35"/>
  <c r="BI142" i="35"/>
  <c r="BH182" i="35"/>
  <c r="Q94" i="35"/>
  <c r="S187" i="35"/>
  <c r="AH73" i="35"/>
  <c r="BH103" i="35"/>
  <c r="BM72" i="35"/>
  <c r="AW52" i="35"/>
  <c r="BD43" i="35"/>
  <c r="V233" i="35"/>
  <c r="T240" i="35"/>
  <c r="BF46" i="35"/>
  <c r="AA18" i="35"/>
  <c r="AI73" i="35"/>
  <c r="AB22" i="35"/>
  <c r="BK72" i="35"/>
  <c r="BT29" i="35"/>
  <c r="AF79" i="35"/>
  <c r="Q53" i="35"/>
  <c r="BO78" i="35"/>
  <c r="AK79" i="35"/>
  <c r="BC186" i="35"/>
  <c r="AA115" i="35"/>
  <c r="AE144" i="35"/>
  <c r="BM218" i="35"/>
  <c r="BN143" i="35"/>
  <c r="AB86" i="35"/>
  <c r="AE158" i="35"/>
  <c r="BQ212" i="35"/>
  <c r="X138" i="35"/>
  <c r="BS129" i="35"/>
  <c r="BK20" i="35"/>
  <c r="AA68" i="35"/>
  <c r="AG84" i="35"/>
  <c r="AH17" i="35"/>
  <c r="BA254" i="35"/>
  <c r="BF122" i="35"/>
  <c r="AK212" i="35"/>
  <c r="BC60" i="35"/>
  <c r="AU72" i="35"/>
  <c r="Y96" i="35"/>
  <c r="BQ43" i="35"/>
  <c r="BK100" i="35"/>
  <c r="AV108" i="35"/>
  <c r="C92" i="35"/>
  <c r="T20" i="35"/>
  <c r="U47" i="35"/>
  <c r="BS89" i="35"/>
  <c r="P27" i="35"/>
  <c r="AI33" i="35"/>
  <c r="AU33" i="35"/>
  <c r="AW55" i="35"/>
  <c r="P60" i="35"/>
  <c r="BN66" i="35"/>
  <c r="AH81" i="35"/>
  <c r="R33" i="35"/>
  <c r="AC186" i="35"/>
  <c r="BS93" i="35"/>
  <c r="Z19" i="35"/>
  <c r="BD143" i="35"/>
  <c r="AD221" i="35"/>
  <c r="BU38" i="35"/>
  <c r="BD93" i="35"/>
  <c r="AC66" i="35"/>
  <c r="BN146" i="35"/>
  <c r="AD97" i="35"/>
  <c r="S193" i="35"/>
  <c r="C53" i="35"/>
  <c r="W25" i="35"/>
  <c r="AE130" i="35"/>
  <c r="BO25" i="35"/>
  <c r="BO149" i="35"/>
  <c r="AJ80" i="35"/>
  <c r="Y225" i="35"/>
  <c r="AU59" i="35"/>
  <c r="BU151" i="35"/>
  <c r="T67" i="35"/>
  <c r="BR158" i="35"/>
  <c r="BC259" i="35"/>
  <c r="BL89" i="35"/>
  <c r="AU46" i="35"/>
  <c r="U49" i="35"/>
  <c r="BK24" i="35"/>
  <c r="AU22" i="35"/>
  <c r="AH24" i="35"/>
  <c r="BE60" i="35"/>
  <c r="V70" i="35"/>
  <c r="BI78" i="35"/>
  <c r="BK25" i="35"/>
  <c r="AB60" i="35"/>
  <c r="AI173" i="35"/>
  <c r="C77" i="35"/>
  <c r="X133" i="35"/>
  <c r="AJ57" i="35"/>
  <c r="R93" i="35"/>
  <c r="BR82" i="35"/>
  <c r="AY76" i="35"/>
  <c r="AH196" i="35"/>
  <c r="BN89" i="35"/>
  <c r="BD55" i="35"/>
  <c r="Z40" i="35"/>
  <c r="BD24" i="35"/>
  <c r="T177" i="35"/>
  <c r="BR244" i="35"/>
  <c r="Z28" i="35"/>
  <c r="BI93" i="35"/>
  <c r="AZ157" i="35"/>
  <c r="BE199" i="35"/>
  <c r="BQ233" i="35"/>
  <c r="BS115" i="35"/>
  <c r="AU114" i="35"/>
  <c r="BR79" i="35"/>
  <c r="BP176" i="35"/>
  <c r="V158" i="35"/>
  <c r="S95" i="35"/>
  <c r="AA72" i="35"/>
  <c r="AG95" i="35"/>
  <c r="BM74" i="35"/>
  <c r="BQ136" i="35"/>
  <c r="BQ194" i="35"/>
  <c r="P68" i="35"/>
  <c r="BS98" i="35"/>
  <c r="Q23" i="35"/>
  <c r="BS149" i="35"/>
  <c r="BI19" i="35"/>
  <c r="AF58" i="35"/>
  <c r="BS53" i="35"/>
  <c r="Z145" i="35"/>
  <c r="AB90" i="35"/>
  <c r="AG168" i="35"/>
  <c r="BQ145" i="35"/>
  <c r="AE140" i="35"/>
  <c r="AB51" i="35"/>
  <c r="Z150" i="35"/>
  <c r="BS171" i="35"/>
  <c r="BL68" i="35"/>
  <c r="BR94" i="35"/>
  <c r="BC86" i="35"/>
  <c r="AK63" i="35"/>
  <c r="BN174" i="35"/>
  <c r="BC141" i="35"/>
  <c r="BD74" i="35"/>
  <c r="AV109" i="35"/>
  <c r="T85" i="35"/>
  <c r="BS63" i="35"/>
  <c r="BO39" i="35"/>
  <c r="V58" i="35"/>
  <c r="R139" i="35"/>
  <c r="AI55" i="35"/>
  <c r="AW140" i="35"/>
  <c r="AB106" i="35"/>
  <c r="BP78" i="35"/>
  <c r="BI44" i="35"/>
  <c r="S33" i="35"/>
  <c r="AB61" i="35"/>
  <c r="BH69" i="35"/>
  <c r="BM131" i="35"/>
  <c r="V88" i="35"/>
  <c r="Y258" i="35"/>
  <c r="S134" i="35"/>
  <c r="AJ123" i="35"/>
  <c r="AZ190" i="35"/>
  <c r="BN51" i="35"/>
  <c r="AK19" i="35"/>
  <c r="U142" i="35"/>
  <c r="AG31" i="35"/>
  <c r="AG27" i="35"/>
  <c r="AF73" i="35"/>
  <c r="BT20" i="35"/>
  <c r="X53" i="35"/>
  <c r="BP30" i="35"/>
  <c r="AC155" i="35"/>
  <c r="BC200" i="35"/>
  <c r="U66" i="35"/>
  <c r="Y128" i="35"/>
  <c r="AY128" i="35"/>
  <c r="BB91" i="35"/>
  <c r="BA201" i="35"/>
  <c r="BL182" i="35"/>
  <c r="AX203" i="35"/>
  <c r="S182" i="35"/>
  <c r="BD39" i="35"/>
  <c r="BB98" i="35"/>
  <c r="AK45" i="35"/>
  <c r="BS208" i="35"/>
  <c r="AY55" i="35"/>
  <c r="BI103" i="35"/>
  <c r="BQ45" i="35"/>
  <c r="AI61" i="35"/>
  <c r="AK39" i="35"/>
  <c r="R148" i="35"/>
  <c r="R159" i="35"/>
  <c r="AI74" i="35"/>
  <c r="T130" i="35"/>
  <c r="AA50" i="35"/>
  <c r="AE69" i="35"/>
  <c r="W29" i="35"/>
  <c r="BS155" i="35"/>
  <c r="AA41" i="35"/>
  <c r="AC109" i="35"/>
  <c r="AW43" i="35"/>
  <c r="BU43" i="35"/>
  <c r="Z85" i="35"/>
  <c r="AB136" i="35"/>
  <c r="BB55" i="35"/>
  <c r="Y135" i="35"/>
  <c r="BM109" i="35"/>
  <c r="BG70" i="35"/>
  <c r="AB98" i="35"/>
  <c r="BI132" i="35"/>
  <c r="BB143" i="35"/>
  <c r="BG72" i="35"/>
  <c r="AF19" i="35"/>
  <c r="AV196" i="35"/>
  <c r="AC68" i="35"/>
  <c r="X117" i="35"/>
  <c r="AJ25" i="35"/>
  <c r="Y66" i="35"/>
  <c r="BM228" i="35"/>
  <c r="AF169" i="35"/>
  <c r="C147" i="35"/>
  <c r="BF113" i="35"/>
  <c r="AZ110" i="35"/>
  <c r="AH137" i="35"/>
  <c r="AA44" i="35"/>
  <c r="BF176" i="35"/>
  <c r="BD50" i="35"/>
  <c r="AF61" i="35"/>
  <c r="BO107" i="35"/>
  <c r="Z172" i="35"/>
  <c r="BL92" i="35"/>
  <c r="AV227" i="35"/>
  <c r="U55" i="35"/>
  <c r="U91" i="35"/>
  <c r="BP24" i="35"/>
  <c r="AF208" i="35"/>
  <c r="P33" i="35"/>
  <c r="BR33" i="35"/>
  <c r="AY199" i="35"/>
  <c r="BN19" i="35"/>
  <c r="BU71" i="35"/>
  <c r="AE87" i="35"/>
  <c r="T46" i="35"/>
  <c r="BO167" i="35"/>
  <c r="AJ166" i="35"/>
  <c r="BG179" i="35"/>
  <c r="AF106" i="35"/>
  <c r="AK59" i="35"/>
  <c r="Q93" i="35"/>
  <c r="Z54" i="35"/>
  <c r="BN153" i="35"/>
  <c r="BF59" i="35"/>
  <c r="BR35" i="35"/>
  <c r="BE63" i="35"/>
  <c r="AJ18" i="35"/>
  <c r="BO60" i="35"/>
  <c r="AF39" i="35"/>
  <c r="BS180" i="35"/>
  <c r="BI29" i="35"/>
  <c r="AV50" i="35"/>
  <c r="AX162" i="35"/>
  <c r="AK116" i="35"/>
  <c r="BQ98" i="35"/>
  <c r="BK60" i="35"/>
  <c r="BQ37" i="35"/>
  <c r="BT80" i="35"/>
  <c r="BJ194" i="35"/>
  <c r="BO79" i="35"/>
  <c r="BJ83" i="35"/>
  <c r="BE78" i="35"/>
  <c r="BG137" i="35"/>
  <c r="AF136" i="35"/>
  <c r="C115" i="35"/>
  <c r="AF107" i="35"/>
  <c r="BB211" i="35"/>
  <c r="BC48" i="35"/>
  <c r="BN96" i="35"/>
  <c r="R28" i="35"/>
  <c r="AV139" i="35"/>
  <c r="BA75" i="35"/>
  <c r="AX136" i="35"/>
  <c r="BC62" i="35"/>
  <c r="BO68" i="35"/>
  <c r="U216" i="35"/>
  <c r="BN171" i="35"/>
  <c r="BJ49" i="35"/>
  <c r="AB167" i="35"/>
  <c r="BB181" i="35"/>
  <c r="W116" i="35"/>
  <c r="AI64" i="35"/>
  <c r="R140" i="35"/>
  <c r="BI96" i="35"/>
  <c r="AD81" i="35"/>
  <c r="BC108" i="35"/>
  <c r="X79" i="35"/>
  <c r="R261" i="35"/>
  <c r="BF76" i="35"/>
  <c r="C19" i="35"/>
  <c r="BD45" i="35"/>
  <c r="BD152" i="35"/>
  <c r="R135" i="35"/>
  <c r="AA174" i="35"/>
  <c r="W69" i="35"/>
  <c r="AU121" i="35"/>
  <c r="BD60" i="35"/>
  <c r="BC100" i="35"/>
  <c r="BJ27" i="35"/>
  <c r="BG39" i="35"/>
  <c r="V178" i="35"/>
  <c r="AJ176" i="35"/>
  <c r="AW61" i="35"/>
  <c r="BF118" i="35"/>
  <c r="AU48" i="35"/>
  <c r="BE49" i="35"/>
  <c r="X101" i="35"/>
  <c r="BS99" i="35"/>
  <c r="X105" i="35"/>
  <c r="BF48" i="35"/>
  <c r="BR147" i="35"/>
  <c r="BO185" i="35"/>
  <c r="BA162" i="35"/>
  <c r="BT107" i="35"/>
  <c r="AE89" i="35"/>
  <c r="Y200" i="35"/>
  <c r="BE191" i="35"/>
  <c r="AE159" i="35"/>
  <c r="BP148" i="35"/>
  <c r="BK56" i="35"/>
  <c r="BM79" i="35"/>
  <c r="BQ48" i="35"/>
  <c r="V57" i="35"/>
  <c r="BH199" i="35"/>
  <c r="BT97" i="35"/>
  <c r="AZ162" i="35"/>
  <c r="BA228" i="35"/>
  <c r="AY78" i="35"/>
  <c r="BI38" i="35"/>
  <c r="BM71" i="35"/>
  <c r="BP155" i="35"/>
  <c r="Z24" i="35"/>
  <c r="AA175" i="35"/>
  <c r="W158" i="35"/>
  <c r="P130" i="35"/>
  <c r="S43" i="35"/>
  <c r="BO152" i="35"/>
  <c r="AB134" i="35"/>
  <c r="AG119" i="35"/>
  <c r="AW91" i="35"/>
  <c r="BS121" i="35"/>
  <c r="Q46" i="35"/>
  <c r="AD59" i="35"/>
  <c r="BE85" i="35"/>
  <c r="BS20" i="35"/>
  <c r="BR169" i="35"/>
  <c r="AF46" i="35"/>
  <c r="AY107" i="35"/>
  <c r="X27" i="35"/>
  <c r="Q30" i="35"/>
  <c r="BH156" i="35"/>
  <c r="AH98" i="35"/>
  <c r="AX154" i="35"/>
  <c r="BI60" i="35"/>
  <c r="X47" i="35"/>
  <c r="AX61" i="35"/>
  <c r="BG32" i="35"/>
  <c r="S131" i="35"/>
  <c r="AH89" i="35"/>
  <c r="W103" i="35"/>
  <c r="AX197" i="35"/>
  <c r="BE124" i="35"/>
  <c r="W38" i="35"/>
  <c r="BE174" i="35"/>
  <c r="AA93" i="35"/>
  <c r="AA172" i="35"/>
  <c r="AK105" i="35"/>
  <c r="S143" i="35"/>
  <c r="AH209" i="35"/>
  <c r="BN192" i="35"/>
  <c r="BH158" i="35"/>
  <c r="AY44" i="35"/>
  <c r="BR74" i="35"/>
  <c r="BT130" i="35"/>
  <c r="S140" i="35"/>
  <c r="BK144" i="35"/>
  <c r="AZ215" i="35"/>
  <c r="AJ60" i="35"/>
  <c r="BD17" i="35"/>
  <c r="AA55" i="35"/>
  <c r="Q82" i="35"/>
  <c r="BA100" i="35"/>
  <c r="C83" i="35"/>
  <c r="BF25" i="35"/>
  <c r="C28" i="35"/>
  <c r="AW41" i="35"/>
  <c r="BP76" i="35"/>
  <c r="AY129" i="35"/>
  <c r="BD77" i="35"/>
  <c r="BJ60" i="35"/>
  <c r="X75" i="35"/>
  <c r="AC61" i="35"/>
  <c r="Y67" i="35"/>
  <c r="BA66" i="35"/>
  <c r="X110" i="35"/>
  <c r="BU97" i="35"/>
  <c r="BP36" i="35"/>
  <c r="AA116" i="35"/>
  <c r="BK92" i="35"/>
  <c r="R90" i="35"/>
  <c r="AG127" i="35"/>
  <c r="AA76" i="35"/>
  <c r="S211" i="35"/>
  <c r="V17" i="35"/>
  <c r="AV33" i="35"/>
  <c r="P36" i="35"/>
  <c r="BG121" i="35"/>
  <c r="BQ52" i="35"/>
  <c r="AI38" i="35"/>
  <c r="BU192" i="35"/>
  <c r="BH146" i="35"/>
  <c r="BS128" i="35"/>
  <c r="AI37" i="35"/>
  <c r="BL130" i="35"/>
  <c r="BQ168" i="35"/>
  <c r="BK194" i="35"/>
  <c r="AE102" i="35"/>
  <c r="AV198" i="35"/>
  <c r="Y87" i="35"/>
  <c r="AB147" i="35"/>
  <c r="AU71" i="35"/>
  <c r="BH28" i="35"/>
  <c r="BD96" i="35"/>
  <c r="S139" i="35"/>
  <c r="AV47" i="35"/>
  <c r="AJ199" i="35"/>
  <c r="AY120" i="35"/>
  <c r="U70" i="35"/>
  <c r="S26" i="35"/>
  <c r="Z134" i="35"/>
  <c r="Q168" i="35"/>
  <c r="AC140" i="35"/>
  <c r="T34" i="35"/>
  <c r="AI30" i="35"/>
  <c r="BB115" i="35"/>
  <c r="AW143" i="35"/>
  <c r="BG55" i="35"/>
  <c r="BD109" i="35"/>
  <c r="BN150" i="35"/>
  <c r="BO86" i="35"/>
  <c r="BE134" i="35"/>
  <c r="Y71" i="35"/>
  <c r="BK147" i="35"/>
  <c r="BS92" i="35"/>
  <c r="BQ263" i="35"/>
  <c r="BK132" i="35"/>
  <c r="AG181" i="35"/>
  <c r="BE167" i="35"/>
  <c r="AF90" i="35"/>
  <c r="T49" i="35"/>
  <c r="Y77" i="35"/>
  <c r="AG139" i="35"/>
  <c r="AH59" i="35"/>
  <c r="Q91" i="35"/>
  <c r="P28" i="35"/>
  <c r="AY114" i="35"/>
  <c r="V201" i="35"/>
  <c r="R21" i="35"/>
  <c r="BR120" i="35"/>
  <c r="R18" i="35"/>
  <c r="AV37" i="35"/>
  <c r="U56" i="35"/>
  <c r="S157" i="35"/>
  <c r="AH63" i="35"/>
  <c r="BO27" i="35"/>
  <c r="AC45" i="35"/>
  <c r="BN159" i="35"/>
  <c r="BQ160" i="35"/>
  <c r="BD27" i="35"/>
  <c r="BF56" i="35"/>
  <c r="BD129" i="35"/>
  <c r="BQ64" i="35"/>
  <c r="BL32" i="35"/>
  <c r="BE26" i="35"/>
  <c r="AU19" i="35"/>
  <c r="BA196" i="35"/>
  <c r="BE111" i="35"/>
  <c r="BU51" i="35"/>
  <c r="U101" i="35"/>
  <c r="BG88" i="35"/>
  <c r="BJ149" i="35"/>
  <c r="BU130" i="35"/>
  <c r="BG163" i="35"/>
  <c r="S135" i="35"/>
  <c r="BQ20" i="35"/>
  <c r="AW148" i="35"/>
  <c r="AA219" i="35"/>
  <c r="O9" i="26"/>
  <c r="S52" i="35"/>
  <c r="AX46" i="35"/>
  <c r="S130" i="35"/>
  <c r="BK118" i="35"/>
  <c r="Y198" i="35"/>
  <c r="BL38" i="35"/>
  <c r="C57" i="35"/>
  <c r="BO82" i="35"/>
  <c r="P80" i="35"/>
  <c r="AV177" i="35"/>
  <c r="BF58" i="35"/>
  <c r="AY144" i="35"/>
  <c r="S79" i="35"/>
  <c r="Z260" i="35"/>
  <c r="BN99" i="35"/>
  <c r="AA167" i="35"/>
  <c r="Q132" i="35"/>
  <c r="BK63" i="35"/>
  <c r="BD94" i="35"/>
  <c r="AX68" i="35"/>
  <c r="AF86" i="35"/>
  <c r="BD202" i="35"/>
  <c r="AB155" i="35"/>
  <c r="AF192" i="35"/>
  <c r="BO19" i="35"/>
  <c r="BM177" i="35"/>
  <c r="BK172" i="35"/>
  <c r="AZ50" i="35"/>
  <c r="AV90" i="35"/>
  <c r="AU108" i="35"/>
  <c r="BG111" i="35"/>
  <c r="AV23" i="35"/>
  <c r="BH65" i="35"/>
  <c r="AX115" i="35"/>
  <c r="BH72" i="35"/>
  <c r="BM103" i="35"/>
  <c r="AJ72" i="35"/>
  <c r="BR168" i="35"/>
  <c r="AJ213" i="35"/>
  <c r="AH33" i="35"/>
  <c r="S75" i="35"/>
  <c r="BO49" i="35"/>
  <c r="AU146" i="35"/>
  <c r="AK111" i="35"/>
  <c r="AU69" i="35"/>
  <c r="AA171" i="35"/>
  <c r="P246" i="35"/>
  <c r="AU95" i="35"/>
  <c r="AA48" i="35"/>
  <c r="BC171" i="35"/>
  <c r="U158" i="35"/>
  <c r="BS52" i="35"/>
  <c r="Z155" i="35"/>
  <c r="BA220" i="35"/>
  <c r="Y89" i="35"/>
  <c r="AW127" i="35"/>
  <c r="AX56" i="35"/>
  <c r="BI140" i="35"/>
  <c r="BD201" i="35"/>
  <c r="AJ23" i="35"/>
  <c r="AZ30" i="35"/>
  <c r="BQ148" i="35"/>
  <c r="AW46" i="35"/>
  <c r="AZ96" i="35"/>
  <c r="AF51" i="35"/>
  <c r="AF175" i="35"/>
  <c r="X74" i="35"/>
  <c r="AZ68" i="35"/>
  <c r="BL192" i="35"/>
  <c r="AZ47" i="35"/>
  <c r="AU265" i="35"/>
  <c r="BS178" i="35"/>
  <c r="AK40" i="35"/>
  <c r="V20" i="35"/>
  <c r="Z115" i="35"/>
  <c r="BB38" i="35"/>
  <c r="T63" i="35"/>
  <c r="U193" i="35"/>
  <c r="BU244" i="35"/>
  <c r="AY110" i="35"/>
  <c r="AW120" i="35"/>
  <c r="W24" i="35"/>
  <c r="Q123" i="35"/>
  <c r="AK112" i="35"/>
  <c r="BG255" i="35"/>
  <c r="L24" i="40"/>
  <c r="AE107" i="35"/>
  <c r="BI210" i="35"/>
  <c r="AG120" i="35"/>
  <c r="AZ111" i="35"/>
  <c r="BD68" i="35"/>
  <c r="BG146" i="35"/>
  <c r="AF36" i="35"/>
  <c r="BM87" i="35"/>
  <c r="C144" i="35"/>
  <c r="AU221" i="35"/>
  <c r="AA146" i="35"/>
  <c r="BL133" i="35"/>
  <c r="BQ80" i="35"/>
  <c r="BS32" i="35"/>
  <c r="AH143" i="35"/>
  <c r="AG28" i="35"/>
  <c r="BU114" i="35"/>
  <c r="BG103" i="35"/>
  <c r="AH146" i="35"/>
  <c r="AU31" i="35"/>
  <c r="X152" i="35"/>
  <c r="Z90" i="35"/>
  <c r="Z113" i="35"/>
  <c r="Y152" i="35"/>
  <c r="AG35" i="35"/>
  <c r="AX153" i="35"/>
  <c r="BH42" i="35"/>
  <c r="AI35" i="35"/>
  <c r="R38" i="35"/>
  <c r="BG97" i="35"/>
  <c r="BB65" i="35"/>
  <c r="Z79" i="35"/>
  <c r="AU103" i="35"/>
  <c r="AJ231" i="35"/>
  <c r="BJ55" i="35"/>
  <c r="P203" i="35"/>
  <c r="AX117" i="35"/>
  <c r="Z132" i="35"/>
  <c r="BO85" i="35"/>
  <c r="BP34" i="35"/>
  <c r="BT231" i="35"/>
  <c r="AC159" i="35"/>
  <c r="X132" i="35"/>
  <c r="BC131" i="35"/>
  <c r="AZ148" i="35"/>
  <c r="AK122" i="35"/>
  <c r="AX88" i="35"/>
  <c r="AA58" i="35"/>
  <c r="BO64" i="35"/>
  <c r="BR26" i="35"/>
  <c r="AJ74" i="35"/>
  <c r="BS191" i="35"/>
  <c r="Q85" i="35"/>
  <c r="AY48" i="35"/>
  <c r="BC110" i="35"/>
  <c r="BM31" i="35"/>
  <c r="AF165" i="35"/>
  <c r="BP180" i="35"/>
  <c r="R229" i="35"/>
  <c r="BQ83" i="35"/>
  <c r="AW74" i="35"/>
  <c r="BL180" i="35"/>
  <c r="BA104" i="35"/>
  <c r="AW45" i="35"/>
  <c r="BM132" i="35"/>
  <c r="S76" i="35"/>
  <c r="T146" i="35"/>
  <c r="BL40" i="35"/>
  <c r="BK109" i="35"/>
  <c r="BO61" i="35"/>
  <c r="AV91" i="35"/>
  <c r="X54" i="35"/>
  <c r="AJ115" i="35"/>
  <c r="BR215" i="35"/>
  <c r="V167" i="35"/>
  <c r="BR198" i="35"/>
  <c r="BP66" i="35"/>
  <c r="T247" i="35"/>
  <c r="U227" i="35"/>
  <c r="W40" i="35"/>
  <c r="AH112" i="35"/>
  <c r="BL78" i="35"/>
  <c r="BK227" i="35"/>
  <c r="Y151" i="35"/>
  <c r="BP227" i="35"/>
  <c r="BP207" i="35"/>
  <c r="AX199" i="35"/>
  <c r="BF138" i="35"/>
  <c r="C180" i="35"/>
  <c r="Q20" i="35"/>
  <c r="AX35" i="35"/>
  <c r="W59" i="35"/>
  <c r="BS148" i="35"/>
  <c r="BI151" i="35"/>
  <c r="AG81" i="35"/>
  <c r="AE155" i="35"/>
  <c r="AX121" i="35"/>
  <c r="BF117" i="35"/>
  <c r="BM182" i="35"/>
  <c r="AU44" i="35"/>
  <c r="BL234" i="35"/>
  <c r="Z48" i="35"/>
  <c r="AE60" i="35"/>
  <c r="BL156" i="35"/>
  <c r="W84" i="35"/>
  <c r="AU256" i="35"/>
  <c r="BH123" i="35"/>
  <c r="W150" i="35"/>
  <c r="BU50" i="35"/>
  <c r="AE64" i="35"/>
  <c r="AF18" i="35"/>
  <c r="BL218" i="35"/>
  <c r="BL123" i="35"/>
  <c r="T176" i="35"/>
  <c r="BL69" i="35"/>
  <c r="R59" i="35"/>
  <c r="AI109" i="35"/>
  <c r="AU43" i="35"/>
  <c r="BD149" i="35"/>
  <c r="AJ237" i="35"/>
  <c r="AF94" i="35"/>
  <c r="BB45" i="35"/>
  <c r="V135" i="35"/>
  <c r="AZ84" i="35"/>
  <c r="BS167" i="35"/>
  <c r="AD199" i="35"/>
  <c r="AI141" i="35"/>
  <c r="AW177" i="35"/>
  <c r="BP159" i="35"/>
  <c r="Y177" i="35"/>
  <c r="X134" i="35"/>
  <c r="W74" i="35"/>
  <c r="AH79" i="35"/>
  <c r="AV95" i="35"/>
  <c r="Z116" i="35"/>
  <c r="AY161" i="35"/>
  <c r="AC106" i="35"/>
  <c r="AI125" i="35"/>
  <c r="T31" i="35"/>
  <c r="AH157" i="35"/>
  <c r="AA112" i="35"/>
  <c r="U186" i="35"/>
  <c r="AY115" i="35"/>
  <c r="W43" i="35"/>
  <c r="X86" i="35"/>
  <c r="AY132" i="35"/>
  <c r="Z87" i="35"/>
  <c r="BA164" i="35"/>
  <c r="W111" i="35"/>
  <c r="AE55" i="35"/>
  <c r="BU104" i="35"/>
  <c r="AC172" i="35"/>
  <c r="U76" i="35"/>
  <c r="BL242" i="35"/>
  <c r="W37" i="35"/>
  <c r="AX75" i="35"/>
  <c r="V180" i="35"/>
  <c r="AW130" i="35"/>
  <c r="BL231" i="35"/>
  <c r="U43" i="35"/>
  <c r="W35" i="35"/>
  <c r="AX25" i="35"/>
  <c r="U143" i="35"/>
  <c r="AI232" i="35"/>
  <c r="H20" i="40"/>
  <c r="AX87" i="35"/>
  <c r="AI83" i="35"/>
  <c r="Q50" i="35"/>
  <c r="S29" i="35"/>
  <c r="BC26" i="35"/>
  <c r="BP130" i="35"/>
  <c r="BK154" i="35"/>
  <c r="AB85" i="35"/>
  <c r="C60" i="35"/>
  <c r="BO225" i="35"/>
  <c r="AJ186" i="35"/>
  <c r="BG75" i="35"/>
  <c r="AW27" i="35"/>
  <c r="BQ55" i="35"/>
  <c r="BB123" i="35"/>
  <c r="AW80" i="35"/>
  <c r="AF148" i="35"/>
  <c r="AW182" i="35"/>
  <c r="T103" i="35"/>
  <c r="BH131" i="35"/>
  <c r="AZ32" i="35"/>
  <c r="AY43" i="35"/>
  <c r="R37" i="35"/>
  <c r="BI147" i="35"/>
  <c r="AY96" i="35"/>
  <c r="AX104" i="35"/>
  <c r="AX19" i="35"/>
  <c r="V111" i="35"/>
  <c r="BB141" i="35"/>
  <c r="AF212" i="35"/>
  <c r="BM57" i="35"/>
  <c r="U50" i="35"/>
  <c r="S23" i="35"/>
  <c r="BF112" i="35"/>
  <c r="BP218" i="35"/>
  <c r="Y169" i="35"/>
  <c r="BA50" i="35"/>
  <c r="AD48" i="35"/>
  <c r="BR43" i="35"/>
  <c r="AY97" i="35"/>
  <c r="BL169" i="35"/>
  <c r="BG35" i="35"/>
  <c r="BA168" i="35"/>
  <c r="BB18" i="35"/>
  <c r="BL227" i="35"/>
  <c r="Z105" i="35"/>
  <c r="BS84" i="35"/>
  <c r="C132" i="35"/>
  <c r="W122" i="35"/>
  <c r="BI111" i="35"/>
  <c r="BK148" i="35"/>
  <c r="AC157" i="35"/>
  <c r="AZ164" i="35"/>
  <c r="AW95" i="35"/>
  <c r="AC142" i="35"/>
  <c r="BK179" i="35"/>
  <c r="BJ145" i="35"/>
  <c r="BC43" i="35"/>
  <c r="BC45" i="35"/>
  <c r="AA158" i="35"/>
  <c r="BR67" i="35"/>
  <c r="R22" i="35"/>
  <c r="BD71" i="35"/>
  <c r="AE150" i="35"/>
  <c r="C73" i="35"/>
  <c r="BE69" i="35"/>
  <c r="BR85" i="35"/>
  <c r="P112" i="35"/>
  <c r="Z215" i="35"/>
  <c r="BS176" i="35"/>
  <c r="BL112" i="35"/>
  <c r="T210" i="35"/>
  <c r="BF144" i="35"/>
  <c r="T164" i="35"/>
  <c r="BG63" i="35"/>
  <c r="AG114" i="35"/>
  <c r="AB91" i="35"/>
  <c r="AV60" i="35"/>
  <c r="BQ112" i="35"/>
  <c r="BT27" i="35"/>
  <c r="BQ157" i="35"/>
  <c r="Y35" i="35"/>
  <c r="R115" i="35"/>
  <c r="R40" i="35"/>
  <c r="AA185" i="35"/>
  <c r="AI170" i="35"/>
  <c r="BK28" i="35"/>
  <c r="Z131" i="35"/>
  <c r="BD102" i="35"/>
  <c r="Q158" i="35"/>
  <c r="V189" i="35"/>
  <c r="BJ208" i="35"/>
  <c r="BH61" i="35"/>
  <c r="AF27" i="35"/>
  <c r="BU69" i="35"/>
  <c r="AJ124" i="35"/>
  <c r="AF52" i="35"/>
  <c r="BF137" i="35"/>
  <c r="AU171" i="35"/>
  <c r="AU63" i="35"/>
  <c r="AB158" i="35"/>
  <c r="AW50" i="35"/>
  <c r="U53" i="35"/>
  <c r="BN105" i="35"/>
  <c r="BO106" i="35"/>
  <c r="BB107" i="35"/>
  <c r="BM28" i="35"/>
  <c r="V19" i="35"/>
  <c r="AU68" i="35"/>
  <c r="BE29" i="35"/>
  <c r="AE97" i="35"/>
  <c r="BD47" i="35"/>
  <c r="BF54" i="35"/>
  <c r="V206" i="35"/>
  <c r="AY157" i="35"/>
  <c r="AH66" i="35"/>
  <c r="BG78" i="35"/>
  <c r="P86" i="35"/>
  <c r="BB85" i="35"/>
  <c r="AC177" i="35"/>
  <c r="AA136" i="35"/>
  <c r="BH149" i="35"/>
  <c r="BA61" i="35"/>
  <c r="V170" i="35"/>
  <c r="BB70" i="35"/>
  <c r="AK129" i="35"/>
  <c r="AZ184" i="35"/>
  <c r="AH56" i="35"/>
  <c r="BE21" i="35"/>
  <c r="AX123" i="35"/>
  <c r="BN31" i="35"/>
  <c r="C93" i="35"/>
  <c r="BE118" i="35"/>
  <c r="R116" i="35"/>
  <c r="AZ195" i="35"/>
  <c r="AZ120" i="35"/>
  <c r="AB109" i="35"/>
  <c r="AY243" i="35"/>
  <c r="BK183" i="35"/>
  <c r="AJ195" i="35"/>
  <c r="AY135" i="35"/>
  <c r="BP20" i="35"/>
  <c r="R111" i="35"/>
  <c r="V120" i="35"/>
  <c r="C260" i="35"/>
  <c r="BA43" i="35"/>
  <c r="AD87" i="35"/>
  <c r="BB125" i="35"/>
  <c r="AK98" i="35"/>
  <c r="AA164" i="35"/>
  <c r="BL154" i="35"/>
  <c r="AF77" i="35"/>
  <c r="BJ112" i="35"/>
  <c r="AF268" i="35"/>
  <c r="BE206" i="35"/>
  <c r="BN103" i="35"/>
  <c r="BN173" i="35"/>
  <c r="AF164" i="35"/>
  <c r="BL35" i="35"/>
  <c r="AU131" i="35"/>
  <c r="V63" i="35"/>
  <c r="S94" i="35"/>
  <c r="AY58" i="35"/>
  <c r="BL144" i="35"/>
  <c r="AE229" i="35"/>
  <c r="AF103" i="35"/>
  <c r="BF41" i="35"/>
  <c r="AH71" i="35"/>
  <c r="BT84" i="35"/>
  <c r="BB35" i="35"/>
  <c r="P87" i="35"/>
  <c r="AJ26" i="35"/>
  <c r="BH255" i="35"/>
  <c r="AB104" i="35"/>
  <c r="Z144" i="35"/>
  <c r="AX65" i="35"/>
  <c r="AI147" i="35"/>
  <c r="BH30" i="35"/>
  <c r="AF194" i="35"/>
  <c r="V45" i="35"/>
  <c r="BJ162" i="35"/>
  <c r="C124" i="35"/>
  <c r="AF184" i="35"/>
  <c r="BL181" i="35"/>
  <c r="S161" i="35"/>
  <c r="BS205" i="35"/>
  <c r="BF39" i="35"/>
  <c r="AB223" i="35"/>
  <c r="AE28" i="35"/>
  <c r="AV264" i="35"/>
  <c r="R119" i="35"/>
  <c r="AC38" i="35"/>
  <c r="BU100" i="35"/>
  <c r="BR189" i="35"/>
  <c r="BC40" i="35"/>
  <c r="BQ57" i="35"/>
  <c r="R156" i="35"/>
  <c r="BK94" i="35"/>
  <c r="Z166" i="35"/>
  <c r="BB144" i="35"/>
  <c r="BK51" i="35"/>
  <c r="BK207" i="35"/>
  <c r="BP220" i="35"/>
  <c r="AW29" i="35"/>
  <c r="BR131" i="35"/>
  <c r="BR130" i="35"/>
  <c r="AF75" i="35"/>
  <c r="R100" i="35"/>
  <c r="AW26" i="35"/>
  <c r="BH181" i="35"/>
  <c r="AV215" i="35"/>
  <c r="AF168" i="35"/>
  <c r="AF119" i="35"/>
  <c r="AV38" i="35"/>
  <c r="BQ60" i="35"/>
  <c r="Y246" i="35"/>
  <c r="BU165" i="35"/>
  <c r="BN92" i="35"/>
  <c r="R109" i="35"/>
  <c r="AF81" i="35"/>
  <c r="BO99" i="35"/>
  <c r="BC66" i="35"/>
  <c r="X97" i="35"/>
  <c r="BN191" i="35"/>
  <c r="BQ25" i="35"/>
  <c r="BJ64" i="35"/>
  <c r="BS78" i="35"/>
  <c r="AH69" i="35"/>
  <c r="X46" i="35"/>
  <c r="BT93" i="35"/>
  <c r="AI102" i="35"/>
  <c r="BP29" i="35"/>
  <c r="AD142" i="35"/>
  <c r="R206" i="35"/>
  <c r="AF83" i="35"/>
  <c r="BH212" i="35"/>
  <c r="BN76" i="35"/>
  <c r="BL202" i="35"/>
  <c r="AG159" i="35"/>
  <c r="P196" i="35"/>
  <c r="X189" i="35"/>
  <c r="W139" i="35"/>
  <c r="BH173" i="35"/>
  <c r="AV100" i="35"/>
  <c r="BA135" i="35"/>
  <c r="BQ111" i="35"/>
  <c r="Y112" i="35"/>
  <c r="AE146" i="35"/>
  <c r="BO195" i="35"/>
  <c r="AD190" i="35"/>
  <c r="AC93" i="35"/>
  <c r="BL210" i="35"/>
  <c r="T30" i="35"/>
  <c r="BL74" i="35"/>
  <c r="BJ50" i="35"/>
  <c r="AX28" i="35"/>
  <c r="BT38" i="35"/>
  <c r="S174" i="35"/>
  <c r="BK168" i="35"/>
  <c r="C153" i="35"/>
  <c r="R212" i="35"/>
  <c r="BF145" i="35"/>
  <c r="BF129" i="35"/>
  <c r="X225" i="35"/>
  <c r="BN25" i="35"/>
  <c r="BB41" i="35"/>
  <c r="Z49" i="35"/>
  <c r="AE73" i="35"/>
  <c r="BL170" i="35"/>
  <c r="AG116" i="35"/>
  <c r="BA176" i="35"/>
  <c r="AF144" i="35"/>
  <c r="R17" i="35"/>
  <c r="AZ153" i="35"/>
  <c r="BE163" i="35"/>
  <c r="BN216" i="35"/>
  <c r="AD46" i="35"/>
  <c r="Z114" i="35"/>
  <c r="BK117" i="35"/>
  <c r="S215" i="35"/>
  <c r="BP65" i="35"/>
  <c r="R78" i="35"/>
  <c r="AE203" i="35"/>
  <c r="BP102" i="35"/>
  <c r="BT91" i="35"/>
  <c r="T201" i="35"/>
  <c r="AG145" i="35"/>
  <c r="AY51" i="35"/>
  <c r="BC165" i="35"/>
  <c r="BJ179" i="35"/>
  <c r="BK38" i="35"/>
  <c r="AU112" i="35"/>
  <c r="V82" i="35"/>
  <c r="C104" i="35"/>
  <c r="BC180" i="35"/>
  <c r="Y90" i="35"/>
  <c r="AI72" i="35"/>
  <c r="AV78" i="35"/>
  <c r="AA95" i="35"/>
  <c r="BJ213" i="35"/>
  <c r="X96" i="35"/>
  <c r="AC24" i="35"/>
  <c r="BC39" i="35"/>
  <c r="AI34" i="35"/>
  <c r="BD40" i="35"/>
  <c r="Y86" i="35"/>
  <c r="BM26" i="35"/>
  <c r="BM65" i="35"/>
  <c r="BI186" i="35"/>
  <c r="BA120" i="35"/>
  <c r="T27" i="35"/>
  <c r="R241" i="35"/>
  <c r="BE28" i="35"/>
  <c r="BG34" i="35"/>
  <c r="V230" i="35"/>
  <c r="AH96" i="35"/>
  <c r="AU128" i="35"/>
  <c r="BI245" i="35"/>
  <c r="BB110" i="35"/>
  <c r="R45" i="35"/>
  <c r="AY22" i="35"/>
  <c r="BS209" i="35"/>
  <c r="AV201" i="35"/>
  <c r="BT110" i="35"/>
  <c r="AV28" i="35"/>
  <c r="V139" i="35"/>
  <c r="BT103" i="35"/>
  <c r="AE17" i="35"/>
  <c r="P84" i="35"/>
  <c r="BC240" i="35"/>
  <c r="Z183" i="35"/>
  <c r="BH217" i="35"/>
  <c r="AJ177" i="35"/>
  <c r="AY194" i="35"/>
  <c r="BP43" i="35"/>
  <c r="V133" i="35"/>
  <c r="BU24" i="35"/>
  <c r="AJ106" i="35"/>
  <c r="AZ64" i="35"/>
  <c r="BB31" i="35"/>
  <c r="AG89" i="35"/>
  <c r="BD113" i="35"/>
  <c r="BE221" i="35"/>
  <c r="BT31" i="35"/>
  <c r="W27" i="35"/>
  <c r="T102" i="35"/>
  <c r="AK152" i="35"/>
  <c r="BD267" i="35"/>
  <c r="BB25" i="35"/>
  <c r="BM128" i="35"/>
  <c r="AE232" i="35"/>
  <c r="W83" i="35"/>
  <c r="AD216" i="35"/>
  <c r="BP170" i="35"/>
  <c r="BE151" i="35"/>
  <c r="BA93" i="35"/>
  <c r="BN87" i="35"/>
  <c r="V35" i="35"/>
  <c r="C111" i="35"/>
  <c r="AA155" i="35"/>
  <c r="AD170" i="35"/>
  <c r="BE51" i="35"/>
  <c r="AD43" i="35"/>
  <c r="BN163" i="35"/>
  <c r="AD41" i="35"/>
  <c r="BH24" i="35"/>
  <c r="AD189" i="35"/>
  <c r="Z74" i="35"/>
  <c r="BJ169" i="35"/>
  <c r="C21" i="35"/>
  <c r="BD117" i="35"/>
  <c r="BK95" i="35"/>
  <c r="AU91" i="35"/>
  <c r="BL129" i="35"/>
  <c r="BQ139" i="35"/>
  <c r="Y57" i="35"/>
  <c r="AY229" i="35"/>
  <c r="AK61" i="35"/>
  <c r="AC166" i="35"/>
  <c r="BK69" i="35"/>
  <c r="BA95" i="35"/>
  <c r="BQ110" i="35"/>
  <c r="Z65" i="35"/>
  <c r="AJ71" i="35"/>
  <c r="BU73" i="35"/>
  <c r="AJ141" i="35"/>
  <c r="AW79" i="35"/>
  <c r="BN168" i="35"/>
  <c r="AU172" i="35"/>
  <c r="Q120" i="35"/>
  <c r="AI148" i="35"/>
  <c r="AB241" i="35"/>
  <c r="BC122" i="35"/>
  <c r="AG136" i="35"/>
  <c r="P26" i="35"/>
  <c r="AH44" i="35"/>
  <c r="P181" i="35"/>
  <c r="X180" i="35"/>
  <c r="BE119" i="35"/>
  <c r="V119" i="35"/>
  <c r="BU39" i="35"/>
  <c r="AJ78" i="35"/>
  <c r="AC115" i="35"/>
  <c r="BM183" i="35"/>
  <c r="AW89" i="35"/>
  <c r="AC70" i="35"/>
  <c r="T133" i="35"/>
  <c r="AD64" i="35"/>
  <c r="AF91" i="35"/>
  <c r="X28" i="35"/>
  <c r="T109" i="35"/>
  <c r="BM176" i="35"/>
  <c r="Q109" i="35"/>
  <c r="AJ41" i="35"/>
  <c r="BL28" i="35"/>
  <c r="BK67" i="35"/>
  <c r="BK22" i="35"/>
  <c r="AE164" i="35"/>
  <c r="AZ130" i="35"/>
  <c r="BK23" i="35"/>
  <c r="BA208" i="35"/>
  <c r="BO153" i="35"/>
  <c r="AI66" i="35"/>
  <c r="C64" i="35"/>
  <c r="AB45" i="35"/>
  <c r="AF21" i="35"/>
  <c r="P59" i="35"/>
  <c r="Q179" i="35"/>
  <c r="S64" i="35"/>
  <c r="AU85" i="35"/>
  <c r="BK127" i="35"/>
  <c r="BC38" i="35"/>
  <c r="BI53" i="35"/>
  <c r="AD174" i="35"/>
  <c r="P225" i="35"/>
  <c r="BH159" i="35"/>
  <c r="U171" i="35"/>
  <c r="BU202" i="35"/>
  <c r="Z126" i="35"/>
  <c r="BQ58" i="35"/>
  <c r="C137" i="35"/>
  <c r="W47" i="35"/>
  <c r="T45" i="35"/>
  <c r="BC153" i="35"/>
  <c r="BI31" i="35"/>
  <c r="AV116" i="35"/>
  <c r="AX140" i="35"/>
  <c r="BP95" i="35"/>
  <c r="Q264" i="35"/>
  <c r="Z180" i="35"/>
  <c r="C181" i="35"/>
  <c r="BB171" i="35"/>
  <c r="BA72" i="35"/>
  <c r="P94" i="35"/>
  <c r="AV70" i="35"/>
  <c r="T217" i="35"/>
  <c r="BS123" i="35"/>
  <c r="AX60" i="35"/>
  <c r="AJ88" i="35"/>
  <c r="T169" i="35"/>
  <c r="Z66" i="35"/>
  <c r="BG133" i="35"/>
  <c r="AA69" i="35"/>
  <c r="AH129" i="35"/>
  <c r="T186" i="35"/>
  <c r="BQ203" i="35"/>
  <c r="AE169" i="35"/>
  <c r="BS143" i="35"/>
  <c r="BO75" i="35"/>
  <c r="AE109" i="35"/>
  <c r="BC24" i="35"/>
  <c r="AG206" i="35"/>
  <c r="AB52" i="35"/>
  <c r="C69" i="35"/>
  <c r="BI75" i="35"/>
  <c r="AF44" i="35"/>
  <c r="AV63" i="35"/>
  <c r="P42" i="35"/>
  <c r="AY133" i="35"/>
  <c r="C41" i="35"/>
  <c r="AC71" i="35"/>
  <c r="X30" i="35"/>
  <c r="BC164" i="35"/>
  <c r="BO18" i="35"/>
  <c r="AG87" i="35"/>
  <c r="AJ200" i="35"/>
  <c r="BE94" i="35"/>
  <c r="AB140" i="35"/>
  <c r="T25" i="35"/>
  <c r="AA70" i="35"/>
  <c r="BI205" i="35"/>
  <c r="AC17" i="35"/>
  <c r="V22" i="35"/>
  <c r="AC47" i="35"/>
  <c r="BJ119" i="35"/>
  <c r="BP158" i="35"/>
  <c r="BM147" i="35"/>
  <c r="BA180" i="35"/>
  <c r="AD188" i="35"/>
  <c r="AI171" i="35"/>
  <c r="AJ254" i="35"/>
  <c r="Q73" i="35"/>
  <c r="AY259" i="35"/>
  <c r="BN74" i="35"/>
  <c r="AE104" i="35"/>
  <c r="BF142" i="35"/>
  <c r="BP142" i="35"/>
  <c r="BQ127" i="35"/>
  <c r="BA98" i="35"/>
  <c r="BS111" i="35"/>
  <c r="BC57" i="35"/>
  <c r="BI34" i="35"/>
  <c r="BR103" i="35"/>
  <c r="BF79" i="35"/>
  <c r="U270" i="35"/>
  <c r="BU155" i="35"/>
  <c r="U109" i="35"/>
  <c r="BF94" i="35"/>
  <c r="AI80" i="35"/>
  <c r="AK47" i="35"/>
  <c r="AI89" i="35"/>
  <c r="BR17" i="35"/>
  <c r="BM141" i="35"/>
  <c r="BK232" i="35"/>
  <c r="BS217" i="35"/>
  <c r="BM254" i="35"/>
  <c r="Q59" i="35"/>
  <c r="P69" i="35"/>
  <c r="BA195" i="35"/>
  <c r="AI135" i="35"/>
  <c r="AX132" i="35"/>
  <c r="AH132" i="35"/>
  <c r="BU44" i="35"/>
  <c r="AF167" i="35"/>
  <c r="Z169" i="35"/>
  <c r="Y163" i="35"/>
  <c r="W270" i="35"/>
  <c r="S185" i="35"/>
  <c r="AH30" i="35"/>
  <c r="R172" i="35"/>
  <c r="AY88" i="35"/>
  <c r="V105" i="35"/>
  <c r="X114" i="35"/>
  <c r="AU27" i="35"/>
  <c r="BL30" i="35"/>
  <c r="BM54" i="35"/>
  <c r="AC124" i="35"/>
  <c r="BS38" i="35"/>
  <c r="BH139" i="35"/>
  <c r="AV87" i="35"/>
  <c r="R70" i="35"/>
  <c r="BT73" i="35"/>
  <c r="AC90" i="35"/>
  <c r="AC21" i="35"/>
  <c r="AY214" i="35"/>
  <c r="AK191" i="35"/>
  <c r="BA138" i="35"/>
  <c r="BQ85" i="35"/>
  <c r="W149" i="35"/>
  <c r="AU211" i="35"/>
  <c r="AG164" i="35"/>
  <c r="BU169" i="35"/>
  <c r="AG101" i="35"/>
  <c r="C216" i="35"/>
  <c r="AV209" i="35"/>
  <c r="AB9" i="26"/>
  <c r="W34" i="35"/>
  <c r="AV20" i="35"/>
  <c r="R60" i="35"/>
  <c r="BT60" i="35"/>
  <c r="AJ61" i="35"/>
  <c r="W214" i="35"/>
  <c r="BM170" i="35"/>
  <c r="BI77" i="35"/>
  <c r="BI119" i="35"/>
  <c r="BA151" i="35"/>
  <c r="BJ135" i="35"/>
  <c r="Y217" i="35"/>
  <c r="BA181" i="35"/>
  <c r="BD190" i="35"/>
  <c r="AA52" i="35"/>
  <c r="BB168" i="35"/>
  <c r="S191" i="35"/>
  <c r="BP199" i="35"/>
  <c r="BN135" i="35"/>
  <c r="BS182" i="35"/>
  <c r="BJ28" i="35"/>
  <c r="BG33" i="35"/>
  <c r="R98" i="35"/>
  <c r="BE23" i="35"/>
  <c r="AJ46" i="35"/>
  <c r="BD91" i="35"/>
  <c r="AF23" i="35"/>
  <c r="Y154" i="35"/>
  <c r="BS137" i="35"/>
  <c r="X57" i="35"/>
  <c r="BK73" i="35"/>
  <c r="AV171" i="35"/>
  <c r="S60" i="35"/>
  <c r="BT194" i="35"/>
  <c r="BJ120" i="35"/>
  <c r="BO102" i="35"/>
  <c r="BJ131" i="35"/>
  <c r="AI84" i="35"/>
  <c r="BF104" i="35"/>
  <c r="T110" i="35"/>
  <c r="BQ50" i="35"/>
  <c r="AJ130" i="35"/>
  <c r="BG48" i="35"/>
  <c r="BQ72" i="35"/>
  <c r="AU149" i="35"/>
  <c r="BP135" i="35"/>
  <c r="AI45" i="35"/>
  <c r="BT105" i="35"/>
  <c r="BM63" i="35"/>
  <c r="AA153" i="35"/>
  <c r="X165" i="35"/>
  <c r="BI192" i="35"/>
  <c r="BD146" i="35"/>
  <c r="BK78" i="35"/>
  <c r="R157" i="35"/>
  <c r="BN258" i="35"/>
  <c r="R114" i="35"/>
  <c r="BL119" i="35"/>
  <c r="BT152" i="35"/>
  <c r="BH167" i="35"/>
  <c r="U111" i="35"/>
  <c r="U22" i="35"/>
  <c r="W211" i="35"/>
  <c r="BN98" i="35"/>
  <c r="AI32" i="35"/>
  <c r="AF182" i="35"/>
  <c r="X124" i="35"/>
  <c r="AG66" i="35"/>
  <c r="AE20" i="35"/>
  <c r="C90" i="35"/>
  <c r="AJ157" i="35"/>
  <c r="U58" i="35"/>
  <c r="BC29" i="35"/>
  <c r="BF22" i="35"/>
  <c r="AD204" i="35"/>
  <c r="BL56" i="35"/>
  <c r="BT51" i="35"/>
  <c r="BG27" i="35"/>
  <c r="C99" i="35"/>
  <c r="AW57" i="35"/>
  <c r="AV143" i="35"/>
  <c r="BC54" i="35"/>
  <c r="Q258" i="35"/>
  <c r="P230" i="35"/>
  <c r="T44" i="35"/>
  <c r="BR107" i="35"/>
  <c r="AJ47" i="35"/>
  <c r="AU41" i="35"/>
  <c r="BE148" i="35"/>
  <c r="BM217" i="35"/>
  <c r="AG67" i="35"/>
  <c r="AD120" i="35"/>
  <c r="AZ196" i="35"/>
  <c r="BM137" i="35"/>
  <c r="BD32" i="35"/>
  <c r="T194" i="35"/>
  <c r="AD136" i="35"/>
  <c r="W155" i="35"/>
  <c r="AF47" i="35"/>
  <c r="AV89" i="35"/>
  <c r="S105" i="35"/>
  <c r="BE104" i="35"/>
  <c r="BG138" i="35"/>
  <c r="W160" i="35"/>
  <c r="AF191" i="35"/>
  <c r="Q178" i="35"/>
  <c r="BU250" i="35"/>
  <c r="BO187" i="35"/>
  <c r="AV59" i="35"/>
  <c r="AF161" i="35"/>
  <c r="BI45" i="35"/>
  <c r="BO221" i="35"/>
  <c r="AG258" i="35"/>
  <c r="S120" i="35"/>
  <c r="W120" i="35"/>
  <c r="T55" i="35"/>
  <c r="BG57" i="35"/>
  <c r="AA87" i="35"/>
  <c r="BQ133" i="35"/>
  <c r="S115" i="35"/>
  <c r="Y156" i="35"/>
  <c r="Q28" i="35"/>
  <c r="P177" i="35"/>
  <c r="BO41" i="35"/>
  <c r="BP156" i="35"/>
  <c r="BP154" i="35"/>
  <c r="Y39" i="35"/>
  <c r="AG188" i="35"/>
  <c r="AK28" i="35"/>
  <c r="BP146" i="35"/>
  <c r="BQ230" i="35"/>
  <c r="AX77" i="35"/>
  <c r="T117" i="35"/>
  <c r="BH166" i="35"/>
  <c r="AK219" i="35"/>
  <c r="R209" i="35"/>
  <c r="AD80" i="35"/>
  <c r="U196" i="35"/>
  <c r="BH231" i="35"/>
  <c r="BJ77" i="35"/>
  <c r="BJ209" i="35"/>
  <c r="BL137" i="35"/>
  <c r="BN147" i="35"/>
  <c r="AF150" i="35"/>
  <c r="C35" i="35"/>
  <c r="Q147" i="35"/>
  <c r="T56" i="35"/>
  <c r="AW82" i="35"/>
  <c r="BK43" i="35"/>
  <c r="BA92" i="35"/>
  <c r="BB23" i="35"/>
  <c r="S99" i="35"/>
  <c r="AK76" i="35"/>
  <c r="BU88" i="35"/>
  <c r="Z102" i="35"/>
  <c r="R46" i="35"/>
  <c r="AW81" i="35"/>
  <c r="AX120" i="35"/>
  <c r="BA35" i="35"/>
  <c r="BU135" i="35"/>
  <c r="BO229" i="35"/>
  <c r="BC157" i="35"/>
  <c r="BQ24" i="35"/>
  <c r="C23" i="35"/>
  <c r="BI73" i="35"/>
  <c r="BJ100" i="35"/>
  <c r="AB92" i="35"/>
  <c r="AG41" i="35"/>
  <c r="BQ86" i="35"/>
  <c r="U103" i="35"/>
  <c r="AD193" i="35"/>
  <c r="BT139" i="35"/>
  <c r="V124" i="35"/>
  <c r="AA142" i="35"/>
  <c r="AW123" i="35"/>
  <c r="AD45" i="35"/>
  <c r="Z57" i="35"/>
  <c r="Q171" i="35"/>
  <c r="T66" i="35"/>
  <c r="AD206" i="35"/>
  <c r="Z202" i="35"/>
  <c r="Z209" i="35"/>
  <c r="BH52" i="35"/>
  <c r="BT36" i="35"/>
  <c r="BS73" i="35"/>
  <c r="AH53" i="35"/>
  <c r="BH134" i="35"/>
  <c r="U188" i="35"/>
  <c r="R150" i="35"/>
  <c r="C267" i="35"/>
  <c r="AD116" i="35"/>
  <c r="BP82" i="35"/>
  <c r="V130" i="35"/>
  <c r="AB177" i="35"/>
  <c r="BQ87" i="35"/>
  <c r="AZ73" i="35"/>
  <c r="BT153" i="35"/>
  <c r="U27" i="35"/>
  <c r="AC104" i="35"/>
  <c r="AB19" i="35"/>
  <c r="BA74" i="35"/>
  <c r="BK221" i="35"/>
  <c r="AU219" i="35"/>
  <c r="AC203" i="35"/>
  <c r="BU101" i="35"/>
  <c r="C193" i="35"/>
  <c r="BO190" i="35"/>
  <c r="BT83" i="35"/>
  <c r="AC204" i="35"/>
  <c r="Q160" i="35"/>
  <c r="AK213" i="35"/>
  <c r="BJ39" i="35"/>
  <c r="BJ150" i="35"/>
  <c r="AW117" i="35"/>
  <c r="Z163" i="35"/>
  <c r="BL188" i="35"/>
  <c r="V207" i="35"/>
  <c r="AZ67" i="35"/>
  <c r="AV72" i="35"/>
  <c r="AJ134" i="35"/>
  <c r="BD26" i="35"/>
  <c r="BG135" i="35"/>
  <c r="BB132" i="35"/>
  <c r="BP56" i="35"/>
  <c r="AW103" i="35"/>
  <c r="Y248" i="35"/>
  <c r="AE152" i="35"/>
  <c r="AC98" i="35"/>
  <c r="BT72" i="35"/>
  <c r="AK74" i="35"/>
  <c r="Q101" i="35"/>
  <c r="BP141" i="35"/>
  <c r="V93" i="35"/>
  <c r="R179" i="35"/>
  <c r="BI51" i="35"/>
  <c r="AB82" i="35"/>
  <c r="AK37" i="35"/>
  <c r="C117" i="35"/>
  <c r="U59" i="35"/>
  <c r="BR39" i="35"/>
  <c r="BE120" i="35"/>
  <c r="BN184" i="35"/>
  <c r="AE120" i="35"/>
  <c r="AH101" i="35"/>
  <c r="AW73" i="35"/>
  <c r="BG210" i="35"/>
  <c r="BO101" i="35"/>
  <c r="BP50" i="35"/>
  <c r="AV35" i="35"/>
  <c r="BT42" i="35"/>
  <c r="R58" i="35"/>
  <c r="AB165" i="35"/>
  <c r="AY18" i="35"/>
  <c r="T107" i="35"/>
  <c r="BM130" i="35"/>
  <c r="AV127" i="35"/>
  <c r="BG220" i="35"/>
  <c r="X176" i="35"/>
  <c r="BC216" i="35"/>
  <c r="BO168" i="35"/>
  <c r="BG219" i="35"/>
  <c r="V25" i="35"/>
  <c r="C135" i="35"/>
  <c r="BE140" i="35"/>
  <c r="BO17" i="35"/>
  <c r="BB52" i="35"/>
  <c r="BL72" i="35"/>
  <c r="Q167" i="35"/>
  <c r="X183" i="35"/>
  <c r="BC167" i="35"/>
  <c r="AY71" i="35"/>
  <c r="BA57" i="35"/>
  <c r="BA158" i="35"/>
  <c r="BJ59" i="35"/>
  <c r="BG28" i="35"/>
  <c r="AU75" i="35"/>
  <c r="AB161" i="35"/>
  <c r="S44" i="35"/>
  <c r="AV181" i="35"/>
  <c r="BN68" i="35"/>
  <c r="BA69" i="35"/>
  <c r="AC133" i="35"/>
  <c r="U52" i="35"/>
  <c r="AJ137" i="35"/>
  <c r="BA209" i="35"/>
  <c r="BR115" i="35"/>
  <c r="Z174" i="35"/>
  <c r="AV180" i="35"/>
  <c r="AD121" i="35"/>
  <c r="BC225" i="35"/>
  <c r="V142" i="35"/>
  <c r="AH206" i="35"/>
  <c r="AA74" i="35"/>
  <c r="Y84" i="35"/>
  <c r="AK57" i="35"/>
  <c r="AJ218" i="35"/>
  <c r="AK69" i="35"/>
  <c r="AK171" i="35"/>
  <c r="AG175" i="35"/>
  <c r="AJ140" i="35"/>
  <c r="U204" i="35"/>
  <c r="AC144" i="35"/>
  <c r="W142" i="35"/>
  <c r="C81" i="35"/>
  <c r="T91" i="35"/>
  <c r="W182" i="35"/>
  <c r="AG113" i="35"/>
  <c r="AU195" i="35"/>
  <c r="C54" i="35"/>
  <c r="BU72" i="35"/>
  <c r="BP174" i="35"/>
  <c r="AU215" i="35"/>
  <c r="BL171" i="35"/>
  <c r="BR71" i="35"/>
  <c r="BJ61" i="35"/>
  <c r="BL175" i="35"/>
  <c r="AJ85" i="35"/>
  <c r="C109" i="35"/>
  <c r="BF40" i="35"/>
  <c r="AA23" i="35"/>
  <c r="AX116" i="35"/>
  <c r="BM155" i="35"/>
  <c r="AE117" i="35"/>
  <c r="S89" i="35"/>
  <c r="AK53" i="35"/>
  <c r="BH60" i="35"/>
  <c r="BU74" i="35"/>
  <c r="V92" i="35"/>
  <c r="AG138" i="35"/>
  <c r="V79" i="35"/>
  <c r="AB99" i="35"/>
  <c r="AD165" i="35"/>
  <c r="U33" i="35"/>
  <c r="W177" i="35"/>
  <c r="BR178" i="35"/>
  <c r="AE199" i="35"/>
  <c r="U105" i="35"/>
  <c r="Q33" i="35"/>
  <c r="Q39" i="35"/>
  <c r="BO52" i="35"/>
  <c r="AX103" i="35"/>
  <c r="BR183" i="35"/>
  <c r="AC77" i="35"/>
  <c r="BK54" i="35"/>
  <c r="BQ54" i="35"/>
  <c r="AD52" i="35"/>
  <c r="BK103" i="35"/>
  <c r="AX109" i="35"/>
  <c r="BI173" i="35"/>
  <c r="S123" i="35"/>
  <c r="AD208" i="35"/>
  <c r="BA166" i="35"/>
  <c r="C223" i="35"/>
  <c r="BR202" i="35"/>
  <c r="AC108" i="35"/>
  <c r="Q186" i="35"/>
  <c r="BM185" i="35"/>
  <c r="AF188" i="35"/>
  <c r="BT21" i="35"/>
  <c r="BB88" i="35"/>
  <c r="BG71" i="35"/>
  <c r="BN106" i="35"/>
  <c r="AK124" i="35"/>
  <c r="BC91" i="35"/>
  <c r="Q66" i="35"/>
  <c r="AD40" i="35"/>
  <c r="AG135" i="35"/>
  <c r="P45" i="35"/>
  <c r="BD219" i="35"/>
  <c r="T100" i="35"/>
  <c r="BL23" i="35"/>
  <c r="Q49" i="35"/>
  <c r="BO246" i="35"/>
  <c r="BE159" i="35"/>
  <c r="BR116" i="35"/>
  <c r="AA159" i="35"/>
  <c r="BD33" i="35"/>
  <c r="BH36" i="35"/>
  <c r="AY54" i="35"/>
  <c r="S37" i="35"/>
  <c r="S110" i="35"/>
  <c r="AY112" i="35"/>
  <c r="BR96" i="35"/>
  <c r="BA84" i="35"/>
  <c r="AK176" i="35"/>
  <c r="R88" i="35"/>
  <c r="BF72" i="35"/>
  <c r="R118" i="35"/>
  <c r="BM81" i="35"/>
  <c r="R92" i="35"/>
  <c r="T65" i="35"/>
  <c r="AA141" i="35"/>
  <c r="AU88" i="35"/>
  <c r="AD259" i="35"/>
  <c r="X104" i="35"/>
  <c r="BJ158" i="35"/>
  <c r="AD164" i="35"/>
  <c r="AW115" i="35"/>
  <c r="BT159" i="35"/>
  <c r="BN72" i="35"/>
  <c r="R62" i="35"/>
  <c r="BO127" i="35"/>
  <c r="AJ82" i="35"/>
  <c r="AY235" i="35"/>
  <c r="AK77" i="35"/>
  <c r="BG112" i="35"/>
  <c r="BN79" i="35"/>
  <c r="BT227" i="35"/>
  <c r="T77" i="35"/>
  <c r="BR87" i="35"/>
  <c r="BG199" i="35"/>
  <c r="BL186" i="35"/>
  <c r="X19" i="35"/>
  <c r="AD83" i="35"/>
  <c r="BQ236" i="35"/>
  <c r="AK141" i="35"/>
  <c r="C44" i="35"/>
  <c r="P209" i="35"/>
  <c r="BA124" i="35"/>
  <c r="BH242" i="35"/>
  <c r="BO199" i="35"/>
  <c r="BT109" i="35"/>
  <c r="BK80" i="35"/>
  <c r="AF121" i="35"/>
  <c r="BF52" i="35"/>
  <c r="AK107" i="35"/>
  <c r="AX39" i="35"/>
  <c r="AY109" i="35"/>
  <c r="AU93" i="35"/>
  <c r="P176" i="35"/>
  <c r="AY30" i="35"/>
  <c r="BI36" i="35"/>
  <c r="AY263" i="35"/>
  <c r="BT26" i="35"/>
  <c r="BH91" i="35"/>
  <c r="AK159" i="35"/>
  <c r="AW104" i="35"/>
  <c r="Q194" i="35"/>
  <c r="BT150" i="35"/>
  <c r="AH141" i="35"/>
  <c r="BI120" i="35"/>
  <c r="BK57" i="35"/>
  <c r="AI17" i="35"/>
  <c r="BG171" i="35"/>
  <c r="AV174" i="35"/>
  <c r="BH22" i="35"/>
  <c r="R102" i="35"/>
  <c r="Z167" i="35"/>
  <c r="BQ161" i="35"/>
  <c r="BS120" i="35"/>
  <c r="AZ43" i="35"/>
  <c r="AE78" i="35"/>
  <c r="AJ105" i="35"/>
  <c r="AZ58" i="35"/>
  <c r="AA104" i="35"/>
  <c r="Y54" i="35"/>
  <c r="BC21" i="35"/>
  <c r="AF99" i="35"/>
  <c r="R74" i="35"/>
  <c r="AW169" i="35"/>
  <c r="BS130" i="35"/>
  <c r="Z173" i="35"/>
  <c r="AV224" i="35"/>
  <c r="BR66" i="35"/>
  <c r="BR146" i="35"/>
  <c r="AE213" i="35"/>
  <c r="AE190" i="35"/>
  <c r="BQ108" i="35"/>
  <c r="BA110" i="35"/>
  <c r="BO178" i="35"/>
  <c r="AI118" i="35"/>
  <c r="BR72" i="35"/>
  <c r="AI138" i="35"/>
  <c r="AG200" i="35"/>
  <c r="AU145" i="35"/>
  <c r="BH125" i="35"/>
  <c r="BG193" i="35"/>
  <c r="BN29" i="35"/>
  <c r="AE91" i="35"/>
  <c r="C112" i="35"/>
  <c r="BD29" i="35"/>
  <c r="W91" i="35"/>
  <c r="R137" i="35"/>
  <c r="Y226" i="35"/>
  <c r="Z200" i="35"/>
  <c r="AE81" i="35"/>
  <c r="U231" i="35"/>
  <c r="BK195" i="35"/>
  <c r="BQ26" i="35"/>
  <c r="AZ24" i="35"/>
  <c r="T152" i="35"/>
  <c r="AU163" i="35"/>
  <c r="AF247" i="35"/>
  <c r="AE32" i="35"/>
  <c r="AV140" i="35"/>
  <c r="R39" i="35"/>
  <c r="AK103" i="35"/>
  <c r="Z231" i="35"/>
  <c r="AG195" i="35"/>
  <c r="W221" i="35"/>
  <c r="Y43" i="35"/>
  <c r="X45" i="35"/>
  <c r="X247" i="35"/>
  <c r="V214" i="35"/>
  <c r="BM119" i="35"/>
  <c r="BF239" i="35"/>
  <c r="AC127" i="35"/>
  <c r="BQ28" i="35"/>
  <c r="T112" i="35"/>
  <c r="BL253" i="35"/>
  <c r="BM196" i="35"/>
  <c r="AV123" i="35"/>
  <c r="BH249" i="35"/>
  <c r="AZ66" i="35"/>
  <c r="AA147" i="35"/>
  <c r="AG123" i="35"/>
  <c r="L33" i="40"/>
  <c r="AJ191" i="35"/>
  <c r="Q154" i="35"/>
  <c r="BO115" i="35"/>
  <c r="BC44" i="35"/>
  <c r="U215" i="35"/>
  <c r="T21" i="35"/>
  <c r="C142" i="35"/>
  <c r="BF197" i="35"/>
  <c r="Q196" i="35"/>
  <c r="AW206" i="35"/>
  <c r="AZ29" i="35"/>
  <c r="BU196" i="35"/>
  <c r="AZ168" i="35"/>
  <c r="BK238" i="35"/>
  <c r="R235" i="35"/>
  <c r="AI245" i="35"/>
  <c r="BH143" i="35"/>
  <c r="BL216" i="35"/>
  <c r="AX47" i="35"/>
  <c r="BP252" i="35"/>
  <c r="AK55" i="35"/>
  <c r="BG86" i="35"/>
  <c r="BG89" i="35"/>
  <c r="AG83" i="35"/>
  <c r="AB175" i="35"/>
  <c r="BU118" i="35"/>
  <c r="AE116" i="35"/>
  <c r="BR165" i="35"/>
  <c r="AB57" i="35"/>
  <c r="AI46" i="35"/>
  <c r="AK91" i="35"/>
  <c r="AC74" i="35"/>
  <c r="BP123" i="35"/>
  <c r="BD111" i="35"/>
  <c r="BD98" i="35"/>
  <c r="AB123" i="35"/>
  <c r="BL93" i="35"/>
  <c r="AC51" i="35"/>
  <c r="BR203" i="35"/>
  <c r="BF222" i="35"/>
  <c r="AJ156" i="35"/>
  <c r="U75" i="35"/>
  <c r="BQ187" i="35"/>
  <c r="BF17" i="35"/>
  <c r="BS147" i="35"/>
  <c r="BK108" i="35"/>
  <c r="AE74" i="35"/>
  <c r="BR108" i="35"/>
  <c r="R76" i="35"/>
  <c r="BA101" i="35"/>
  <c r="P89" i="35"/>
  <c r="AH207" i="35"/>
  <c r="AA151" i="35"/>
  <c r="AV148" i="35"/>
  <c r="X55" i="35"/>
  <c r="AC31" i="35"/>
  <c r="W71" i="35"/>
  <c r="Z21" i="35"/>
  <c r="BO77" i="35"/>
  <c r="AH38" i="35"/>
  <c r="AB146" i="35"/>
  <c r="BE162" i="35"/>
  <c r="Z98" i="35"/>
  <c r="BI257" i="35"/>
  <c r="AI139" i="35"/>
  <c r="AD36" i="35"/>
  <c r="T205" i="35"/>
  <c r="BL201" i="35"/>
  <c r="BD235" i="35"/>
  <c r="AF223" i="35"/>
  <c r="BS190" i="35"/>
  <c r="R164" i="35"/>
  <c r="BG74" i="35"/>
  <c r="BU128" i="35"/>
  <c r="BC17" i="35"/>
  <c r="Z185" i="35"/>
  <c r="U181" i="35"/>
  <c r="W118" i="35"/>
  <c r="BO34" i="35"/>
  <c r="BC116" i="35"/>
  <c r="U121" i="35"/>
  <c r="AJ20" i="35"/>
  <c r="AU227" i="35"/>
  <c r="U118" i="35"/>
  <c r="BO113" i="35"/>
  <c r="T184" i="35"/>
  <c r="AH111" i="35"/>
  <c r="BP138" i="35"/>
  <c r="BP68" i="35"/>
  <c r="BB44" i="35"/>
  <c r="AX186" i="35"/>
  <c r="BB20" i="35"/>
  <c r="BG230" i="35"/>
  <c r="BI22" i="35"/>
  <c r="BE166" i="35"/>
  <c r="C39" i="35"/>
  <c r="Q37" i="35"/>
  <c r="Y55" i="35"/>
  <c r="Q112" i="35"/>
  <c r="AU187" i="35"/>
  <c r="AD18" i="35"/>
  <c r="AI60" i="35"/>
  <c r="U82" i="35"/>
  <c r="AG63" i="35"/>
  <c r="BE71" i="35"/>
  <c r="AY154" i="35"/>
  <c r="BN95" i="35"/>
  <c r="BP38" i="35"/>
  <c r="AK227" i="35"/>
  <c r="BE176" i="35"/>
  <c r="AB37" i="35"/>
  <c r="BO44" i="35"/>
  <c r="BP201" i="35"/>
  <c r="X58" i="35"/>
  <c r="BS151" i="35"/>
  <c r="AE76" i="35"/>
  <c r="T174" i="35"/>
  <c r="BF215" i="35"/>
  <c r="BK101" i="35"/>
  <c r="AB117" i="35"/>
  <c r="AW163" i="35"/>
  <c r="BB188" i="35"/>
  <c r="AC73" i="35"/>
  <c r="BH172" i="35"/>
  <c r="BQ141" i="35"/>
  <c r="AB212" i="35"/>
  <c r="AH221" i="35"/>
  <c r="AH21" i="35"/>
  <c r="AH159" i="35"/>
  <c r="BF154" i="35"/>
  <c r="BF73" i="35"/>
  <c r="BI110" i="35"/>
  <c r="AX177" i="35"/>
  <c r="BA58" i="35"/>
  <c r="Z88" i="35"/>
  <c r="AA135" i="35"/>
  <c r="BE47" i="35"/>
  <c r="BI85" i="35"/>
  <c r="R83" i="35"/>
  <c r="BU46" i="35"/>
  <c r="BR135" i="35"/>
  <c r="AH181" i="35"/>
  <c r="AG110" i="35"/>
  <c r="BI200" i="35"/>
  <c r="AA186" i="35"/>
  <c r="V146" i="35"/>
  <c r="AF225" i="35"/>
  <c r="V67" i="35"/>
  <c r="AC46" i="35"/>
  <c r="X39" i="35"/>
  <c r="BU19" i="35"/>
  <c r="BS77" i="35"/>
  <c r="S67" i="35"/>
  <c r="AA109" i="35"/>
  <c r="AE40" i="35"/>
  <c r="BM49" i="35"/>
  <c r="AJ19" i="35"/>
  <c r="AH138" i="35"/>
  <c r="BF192" i="35"/>
  <c r="BE207" i="35"/>
  <c r="U95" i="35"/>
  <c r="W161" i="35"/>
  <c r="V60" i="35"/>
  <c r="AY221" i="35"/>
  <c r="AI187" i="35"/>
  <c r="BN126" i="35"/>
  <c r="BR217" i="35"/>
  <c r="BO183" i="35"/>
  <c r="BJ47" i="35"/>
  <c r="AH188" i="35"/>
  <c r="AC128" i="35"/>
  <c r="BG168" i="35"/>
  <c r="BT79" i="35"/>
  <c r="BR69" i="35"/>
  <c r="AZ202" i="35"/>
  <c r="BK98" i="35"/>
  <c r="BS47" i="35"/>
  <c r="BT87" i="35"/>
  <c r="T95" i="35"/>
  <c r="AB210" i="35"/>
  <c r="BN40" i="35"/>
  <c r="BM42" i="35"/>
  <c r="BF86" i="35"/>
  <c r="T58" i="35"/>
  <c r="BJ236" i="35"/>
  <c r="AV81" i="35"/>
  <c r="BT19" i="35"/>
  <c r="BI55" i="35"/>
  <c r="AY35" i="35"/>
  <c r="BG96" i="35"/>
  <c r="Y83" i="35"/>
  <c r="AB67" i="35"/>
  <c r="AC34" i="35"/>
  <c r="AE39" i="35"/>
  <c r="AE65" i="35"/>
  <c r="AK137" i="35"/>
  <c r="AW141" i="35"/>
  <c r="AG124" i="35"/>
  <c r="BS105" i="35"/>
  <c r="BJ41" i="35"/>
  <c r="AK99" i="35"/>
  <c r="BN75" i="35"/>
  <c r="AD92" i="35"/>
  <c r="BB161" i="35"/>
  <c r="R31" i="35"/>
  <c r="BA22" i="35"/>
  <c r="P18" i="35"/>
  <c r="BU92" i="35"/>
  <c r="BO33" i="35"/>
  <c r="BL107" i="35"/>
  <c r="AD117" i="35"/>
  <c r="BN55" i="35"/>
  <c r="BT92" i="35"/>
  <c r="T197" i="35"/>
  <c r="AA89" i="35"/>
  <c r="BA157" i="35"/>
  <c r="BD53" i="35"/>
  <c r="BH140" i="35"/>
  <c r="AY105" i="35"/>
  <c r="S208" i="35"/>
  <c r="BM123" i="35"/>
  <c r="AI76" i="35"/>
  <c r="AZ183" i="35"/>
  <c r="AW136" i="35"/>
  <c r="BG247" i="35"/>
  <c r="U68" i="35"/>
  <c r="BO57" i="35"/>
  <c r="BP126" i="35"/>
  <c r="AU70" i="35"/>
  <c r="W76" i="35"/>
  <c r="BE70" i="35"/>
  <c r="BH186" i="35"/>
  <c r="V80" i="35"/>
  <c r="BM70" i="35"/>
  <c r="BI163" i="35"/>
  <c r="BU215" i="35"/>
  <c r="Y171" i="35"/>
  <c r="T51" i="35"/>
  <c r="BB241" i="35"/>
  <c r="BU49" i="35"/>
  <c r="T99" i="35"/>
  <c r="AU217" i="35"/>
  <c r="BK65" i="35"/>
  <c r="BJ62" i="35"/>
  <c r="BC150" i="35"/>
  <c r="Y52" i="35"/>
  <c r="BG186" i="35"/>
  <c r="AW30" i="35"/>
  <c r="BO130" i="35"/>
  <c r="BT82" i="35"/>
  <c r="BJ35" i="35"/>
  <c r="AI220" i="35"/>
  <c r="BI187" i="35"/>
  <c r="AK190" i="35"/>
  <c r="BJ115" i="35"/>
  <c r="AE188" i="35"/>
  <c r="U106" i="35"/>
  <c r="BP208" i="35"/>
  <c r="BR100" i="35"/>
  <c r="AX48" i="35"/>
  <c r="Z243" i="35"/>
  <c r="AW263" i="35"/>
  <c r="C94" i="35"/>
  <c r="U24" i="35"/>
  <c r="BU52" i="35"/>
  <c r="BO213" i="35"/>
  <c r="AV132" i="35"/>
  <c r="AW47" i="35"/>
  <c r="AV210" i="35"/>
  <c r="AV190" i="35"/>
  <c r="BS102" i="35"/>
  <c r="W219" i="35"/>
  <c r="Z50" i="35"/>
  <c r="BH270" i="35"/>
  <c r="BU273" i="35"/>
  <c r="AB25" i="35"/>
  <c r="BJ42" i="35"/>
  <c r="T94" i="35"/>
  <c r="BM80" i="35"/>
  <c r="BL128" i="35"/>
  <c r="BI74" i="35"/>
  <c r="AJ31" i="35"/>
  <c r="AW201" i="35"/>
  <c r="X78" i="35"/>
  <c r="BP18" i="35"/>
  <c r="BC118" i="35"/>
  <c r="Q19" i="35"/>
  <c r="BN203" i="35"/>
  <c r="W171" i="35"/>
  <c r="BU145" i="35"/>
  <c r="AX69" i="35"/>
  <c r="AA67" i="35"/>
  <c r="Q136" i="35"/>
  <c r="AU251" i="35"/>
  <c r="S91" i="35"/>
  <c r="BC84" i="35"/>
  <c r="Y227" i="35"/>
  <c r="P132" i="35"/>
  <c r="BT35" i="35"/>
  <c r="BF179" i="35"/>
  <c r="Y53" i="35"/>
  <c r="AJ126" i="35"/>
  <c r="BJ187" i="35"/>
  <c r="BP119" i="35"/>
  <c r="BB226" i="35"/>
  <c r="P142" i="35"/>
  <c r="BG17" i="35"/>
  <c r="AC253" i="35"/>
  <c r="AG121" i="35"/>
  <c r="BL236" i="35"/>
  <c r="AW96" i="35"/>
  <c r="AJ30" i="35"/>
  <c r="BJ103" i="35"/>
  <c r="BH74" i="35"/>
  <c r="BE158" i="35"/>
  <c r="V227" i="35"/>
  <c r="BQ30" i="35"/>
  <c r="BT64" i="35"/>
  <c r="W185" i="35"/>
  <c r="X136" i="35"/>
  <c r="BQ35" i="35"/>
  <c r="R222" i="35"/>
  <c r="BK178" i="35"/>
  <c r="AC114" i="35"/>
  <c r="BS154" i="35"/>
  <c r="BD19" i="35"/>
  <c r="BC52" i="35"/>
  <c r="BU160" i="35"/>
  <c r="Y100" i="35"/>
  <c r="T22" i="35"/>
  <c r="AF174" i="35"/>
  <c r="AA88" i="35"/>
  <c r="Y62" i="35"/>
  <c r="BF128" i="35"/>
  <c r="AV58" i="35"/>
  <c r="S45" i="35"/>
  <c r="AJ73" i="35"/>
  <c r="AG152" i="35"/>
  <c r="BO46" i="35"/>
  <c r="U150" i="35"/>
  <c r="X32" i="35"/>
  <c r="V122" i="35"/>
  <c r="U160" i="35"/>
  <c r="V106" i="35"/>
  <c r="BC152" i="35"/>
  <c r="AU51" i="35"/>
  <c r="BI260" i="35"/>
  <c r="BA116" i="35"/>
  <c r="U217" i="35"/>
  <c r="BE41" i="35"/>
  <c r="BN46" i="35"/>
  <c r="AH94" i="35"/>
  <c r="BD195" i="35"/>
  <c r="BJ101" i="35"/>
  <c r="AG231" i="35"/>
  <c r="AY143" i="35"/>
  <c r="BM165" i="35"/>
  <c r="X33" i="35"/>
  <c r="BQ169" i="35"/>
  <c r="AU17" i="35"/>
  <c r="BG65" i="35"/>
  <c r="AY116" i="35"/>
  <c r="AZ20" i="35"/>
  <c r="BP53" i="35"/>
  <c r="AF120" i="35"/>
  <c r="BK110" i="35"/>
  <c r="BO51" i="35"/>
  <c r="BR54" i="35"/>
  <c r="AK115" i="35"/>
  <c r="X172" i="35"/>
  <c r="AA32" i="35"/>
  <c r="AZ109" i="35"/>
  <c r="AW93" i="35"/>
  <c r="AF206" i="35"/>
  <c r="BC113" i="35"/>
  <c r="AY99" i="35"/>
  <c r="BA17" i="35"/>
  <c r="P192" i="35"/>
  <c r="AF176" i="35"/>
  <c r="AX171" i="35"/>
  <c r="R107" i="35"/>
  <c r="BM100" i="35"/>
  <c r="W117" i="35"/>
  <c r="BP165" i="35"/>
  <c r="BL83" i="35"/>
  <c r="BU184" i="35"/>
  <c r="AZ31" i="35"/>
  <c r="BE138" i="35"/>
  <c r="BQ170" i="35"/>
  <c r="AZ160" i="35"/>
  <c r="BH215" i="35"/>
  <c r="Z181" i="35"/>
  <c r="U205" i="35"/>
  <c r="BK170" i="35"/>
  <c r="BA97" i="35"/>
  <c r="BA23" i="35"/>
  <c r="BT22" i="35"/>
  <c r="Q52" i="35"/>
  <c r="BT172" i="35"/>
  <c r="BN222" i="35"/>
  <c r="X41" i="35"/>
  <c r="BM30" i="35"/>
  <c r="BP31" i="35"/>
  <c r="AY92" i="35"/>
  <c r="BU94" i="35"/>
  <c r="BP116" i="35"/>
  <c r="BG24" i="35"/>
  <c r="W63" i="35"/>
  <c r="C62" i="35"/>
  <c r="BB47" i="35"/>
  <c r="P212" i="35"/>
  <c r="C194" i="35"/>
  <c r="BD84" i="35"/>
  <c r="BE121" i="35"/>
  <c r="BU140" i="35"/>
  <c r="C114" i="35"/>
  <c r="C184" i="35"/>
  <c r="AV125" i="35"/>
  <c r="BN183" i="35"/>
  <c r="V126" i="35"/>
  <c r="T68" i="35"/>
  <c r="AF142" i="35"/>
  <c r="Z110" i="35"/>
  <c r="BP17" i="35"/>
  <c r="AE103" i="35"/>
  <c r="U153" i="35"/>
  <c r="BL158" i="35"/>
  <c r="BK44" i="35"/>
  <c r="R36" i="35"/>
  <c r="BC49" i="35"/>
  <c r="T230" i="35"/>
  <c r="BD137" i="35"/>
  <c r="AG129" i="35"/>
  <c r="P34" i="35"/>
  <c r="P50" i="35"/>
  <c r="BP87" i="35"/>
  <c r="AA99" i="35"/>
  <c r="BM142" i="35"/>
  <c r="AJ113" i="35"/>
  <c r="BD205" i="35"/>
  <c r="BP237" i="35"/>
  <c r="BC222" i="35"/>
  <c r="AA209" i="35"/>
  <c r="AX30" i="35"/>
  <c r="BG60" i="35"/>
  <c r="AK174" i="35"/>
  <c r="AH166" i="35"/>
  <c r="U208" i="35"/>
  <c r="AY113" i="35"/>
  <c r="AJ131" i="35"/>
  <c r="BO104" i="35"/>
  <c r="BH43" i="35"/>
  <c r="Q119" i="35"/>
  <c r="AX32" i="35"/>
  <c r="W65" i="35"/>
  <c r="W104" i="35"/>
  <c r="BI24" i="35"/>
  <c r="AW67" i="35"/>
  <c r="AA139" i="35"/>
  <c r="BO26" i="35"/>
  <c r="BS28" i="35"/>
  <c r="Y212" i="35"/>
  <c r="AV136" i="35"/>
  <c r="AD159" i="35"/>
  <c r="X88" i="35"/>
  <c r="W41" i="35"/>
  <c r="AG60" i="35"/>
  <c r="W194" i="35"/>
  <c r="BB22" i="35"/>
  <c r="BG147" i="35"/>
  <c r="BP26" i="35"/>
  <c r="BH89" i="35"/>
  <c r="T74" i="35"/>
  <c r="AV112" i="35"/>
  <c r="AX37" i="35"/>
  <c r="S189" i="35"/>
  <c r="BP93" i="35"/>
  <c r="BI89" i="35"/>
  <c r="BQ134" i="35"/>
  <c r="BG21" i="35"/>
  <c r="BG23" i="35"/>
  <c r="AX130" i="35"/>
  <c r="BO197" i="35"/>
  <c r="BL139" i="35"/>
  <c r="BH114" i="35"/>
  <c r="BQ84" i="35"/>
  <c r="AW21" i="35"/>
  <c r="Y76" i="35"/>
  <c r="U104" i="35"/>
  <c r="BN26" i="35"/>
  <c r="BR266" i="35"/>
  <c r="BD136" i="35"/>
  <c r="Q87" i="35"/>
  <c r="AC141" i="35"/>
  <c r="AC100" i="35"/>
  <c r="BH108" i="35"/>
  <c r="BO22" i="35"/>
  <c r="AZ83" i="35"/>
  <c r="AI75" i="35"/>
  <c r="Q114" i="35"/>
  <c r="BH73" i="35"/>
  <c r="BF21" i="35"/>
  <c r="AJ114" i="35"/>
  <c r="Z20" i="35"/>
  <c r="BS255" i="35"/>
  <c r="BD65" i="35"/>
  <c r="Y161" i="35"/>
  <c r="AH125" i="35"/>
  <c r="AW128" i="35"/>
  <c r="BC51" i="35"/>
  <c r="AA85" i="35"/>
  <c r="BA106" i="35"/>
  <c r="BC83" i="35"/>
  <c r="BN134" i="35"/>
  <c r="AZ75" i="35"/>
  <c r="BH39" i="35"/>
  <c r="AJ51" i="35"/>
  <c r="BA42" i="35"/>
  <c r="W138" i="35"/>
  <c r="AH41" i="35"/>
  <c r="Q218" i="35"/>
  <c r="BC260" i="35"/>
  <c r="X49" i="35"/>
  <c r="BA83" i="35"/>
  <c r="BN84" i="35"/>
  <c r="AU210" i="35"/>
  <c r="BS204" i="35"/>
  <c r="P107" i="35"/>
  <c r="BA142" i="35"/>
  <c r="AX131" i="35"/>
  <c r="BU212" i="35"/>
  <c r="W153" i="35"/>
  <c r="AV223" i="35"/>
  <c r="AW138" i="35"/>
  <c r="X169" i="35"/>
  <c r="V117" i="35"/>
  <c r="T167" i="35"/>
  <c r="BQ143" i="35"/>
  <c r="AB101" i="35"/>
  <c r="AI200" i="35"/>
  <c r="BF98" i="35"/>
  <c r="AK25" i="35"/>
  <c r="AV121" i="35"/>
  <c r="U147" i="35"/>
  <c r="P148" i="35"/>
  <c r="V76" i="35"/>
  <c r="BR93" i="35"/>
  <c r="BT158" i="35"/>
  <c r="P125" i="35"/>
  <c r="Y98" i="35"/>
  <c r="X48" i="35"/>
  <c r="BK62" i="35"/>
  <c r="R142" i="35"/>
  <c r="AH228" i="35"/>
  <c r="Q24" i="35"/>
  <c r="BP92" i="35"/>
  <c r="X151" i="35"/>
  <c r="P53" i="35"/>
  <c r="BH48" i="35"/>
  <c r="AG59" i="35"/>
  <c r="AY70" i="35"/>
  <c r="AH100" i="35"/>
  <c r="X65" i="35"/>
  <c r="BL147" i="35"/>
  <c r="BU41" i="35"/>
  <c r="Q116" i="35"/>
  <c r="BD57" i="35"/>
  <c r="BG154" i="35"/>
  <c r="BH189" i="35"/>
  <c r="AY52" i="35"/>
  <c r="Q155" i="35"/>
  <c r="U99" i="35"/>
  <c r="AC218" i="35"/>
  <c r="Z100" i="35"/>
  <c r="Y118" i="35"/>
  <c r="BS133" i="35"/>
  <c r="C202" i="35"/>
  <c r="BF237" i="35"/>
  <c r="BE143" i="35"/>
  <c r="Q54" i="35"/>
  <c r="X220" i="35"/>
  <c r="AJ64" i="35"/>
  <c r="AX159" i="35"/>
  <c r="AI228" i="35"/>
  <c r="BU66" i="35"/>
  <c r="AK102" i="35"/>
  <c r="BF147" i="35"/>
  <c r="BP45" i="35"/>
  <c r="BC194" i="35"/>
  <c r="AI120" i="35"/>
  <c r="W220" i="35"/>
  <c r="V261" i="35"/>
  <c r="P38" i="35"/>
  <c r="Y113" i="35"/>
  <c r="BH179" i="35"/>
  <c r="BN44" i="35"/>
  <c r="AW54" i="35"/>
  <c r="C75" i="35"/>
  <c r="C22" i="35"/>
  <c r="BU75" i="35"/>
  <c r="BN21" i="35"/>
  <c r="P138" i="35"/>
  <c r="AI63" i="35"/>
  <c r="BR38" i="35"/>
  <c r="S96" i="35"/>
  <c r="BN69" i="35"/>
  <c r="BG115" i="35"/>
  <c r="AD61" i="35"/>
  <c r="P167" i="35"/>
  <c r="BI167" i="35"/>
  <c r="AV129" i="35"/>
  <c r="AY65" i="35"/>
  <c r="BH78" i="35"/>
  <c r="AH254" i="35"/>
  <c r="BK162" i="35"/>
  <c r="BD132" i="35"/>
  <c r="AI67" i="35"/>
  <c r="AE61" i="35"/>
  <c r="AJ182" i="35"/>
  <c r="AE191" i="35"/>
  <c r="AG117" i="35"/>
  <c r="BP112" i="35"/>
  <c r="X187" i="35"/>
  <c r="BM229" i="35"/>
  <c r="BE223" i="35"/>
  <c r="T118" i="35"/>
  <c r="AB71" i="35"/>
  <c r="BI146" i="35"/>
  <c r="P141" i="35"/>
  <c r="AH214" i="35"/>
  <c r="AH19" i="35"/>
  <c r="S138" i="35"/>
  <c r="BF23" i="35"/>
  <c r="AD186" i="35"/>
  <c r="Y97" i="35"/>
  <c r="AK29" i="35"/>
  <c r="BN197" i="35"/>
  <c r="BJ220" i="35"/>
  <c r="Z149" i="35"/>
  <c r="V143" i="35"/>
  <c r="AZ219" i="35"/>
  <c r="T87" i="35"/>
  <c r="AI183" i="35"/>
  <c r="BF62" i="35"/>
  <c r="BJ177" i="35"/>
  <c r="AI112" i="35"/>
  <c r="BP114" i="35"/>
  <c r="BO43" i="35"/>
  <c r="AV68" i="35"/>
  <c r="BK130" i="35"/>
  <c r="AX201" i="35"/>
  <c r="AE105" i="35"/>
  <c r="Y64" i="35"/>
  <c r="AU76" i="35"/>
  <c r="BB74" i="35"/>
  <c r="BP184" i="35"/>
  <c r="T76" i="35"/>
  <c r="AA119" i="35"/>
  <c r="BO211" i="35"/>
  <c r="W92" i="35"/>
  <c r="W68" i="35"/>
  <c r="BD56" i="35"/>
  <c r="BB142" i="35"/>
  <c r="AZ59" i="35"/>
  <c r="Q181" i="35"/>
  <c r="W141" i="35"/>
  <c r="BR28" i="35"/>
  <c r="AC266" i="35"/>
  <c r="BI166" i="35"/>
  <c r="T57" i="35"/>
  <c r="BS158" i="35"/>
  <c r="AC205" i="35"/>
  <c r="BN155" i="35"/>
  <c r="BQ155" i="35"/>
  <c r="BS125" i="35"/>
  <c r="AE45" i="35"/>
  <c r="AE101" i="35"/>
  <c r="BB92" i="35"/>
  <c r="BH99" i="35"/>
  <c r="BH171" i="35"/>
  <c r="AK81" i="35"/>
  <c r="BF82" i="35"/>
  <c r="BI189" i="35"/>
  <c r="BP67" i="35"/>
  <c r="BI40" i="35"/>
  <c r="C126" i="35"/>
  <c r="Q97" i="35"/>
  <c r="W165" i="35"/>
  <c r="BC191" i="35"/>
  <c r="AF32" i="35"/>
  <c r="BS50" i="35"/>
  <c r="AZ102" i="35"/>
  <c r="BS68" i="35"/>
  <c r="AV67" i="35"/>
  <c r="BQ51" i="35"/>
  <c r="BQ175" i="35"/>
  <c r="U172" i="35"/>
  <c r="X178" i="35"/>
  <c r="BN124" i="35"/>
  <c r="BM43" i="35"/>
  <c r="BU162" i="35"/>
  <c r="BA188" i="35"/>
  <c r="BC78" i="35"/>
  <c r="AX219" i="35"/>
  <c r="Q172" i="35"/>
  <c r="BI20" i="35"/>
  <c r="AA166" i="35"/>
  <c r="BB106" i="35"/>
  <c r="BQ224" i="35"/>
  <c r="S173" i="35"/>
  <c r="Q48" i="35"/>
  <c r="AW168" i="35"/>
  <c r="BJ30" i="35"/>
  <c r="X91" i="35"/>
  <c r="BQ131" i="35"/>
  <c r="BU106" i="35"/>
  <c r="BI48" i="35"/>
  <c r="C127" i="35"/>
  <c r="BU57" i="35"/>
  <c r="AG137" i="35"/>
  <c r="AC143" i="35"/>
  <c r="X116" i="35"/>
  <c r="P128" i="35"/>
  <c r="BI106" i="35"/>
  <c r="BC128" i="35"/>
  <c r="BQ109" i="35"/>
  <c r="BE142" i="35"/>
  <c r="AE99" i="35"/>
  <c r="BF24" i="35"/>
  <c r="BH45" i="35"/>
  <c r="BO112" i="35"/>
  <c r="BA265" i="35"/>
  <c r="AK72" i="35"/>
  <c r="Q76" i="35"/>
  <c r="BL138" i="35"/>
  <c r="V145" i="35"/>
  <c r="C87" i="35"/>
  <c r="Y188" i="35"/>
  <c r="AH222" i="35"/>
  <c r="AU65" i="35"/>
  <c r="W108" i="35"/>
  <c r="BE66" i="35"/>
  <c r="AU139" i="35"/>
  <c r="BB124" i="35"/>
  <c r="Y140" i="35"/>
  <c r="AK97" i="35"/>
  <c r="X63" i="35"/>
  <c r="BI43" i="35"/>
  <c r="AI68" i="35"/>
  <c r="Y143" i="35"/>
  <c r="AE75" i="35"/>
  <c r="AW87" i="35"/>
  <c r="AE18" i="35"/>
  <c r="AJ215" i="35"/>
  <c r="BT37" i="35"/>
  <c r="BS23" i="35"/>
  <c r="AE178" i="35"/>
  <c r="Y159" i="35"/>
  <c r="BI188" i="35"/>
  <c r="T129" i="35"/>
  <c r="AI176" i="35"/>
  <c r="BG37" i="35"/>
  <c r="R259" i="35"/>
  <c r="S20" i="35"/>
  <c r="BG36" i="35"/>
  <c r="BF91" i="35"/>
  <c r="AB143" i="35"/>
  <c r="BF212" i="35"/>
  <c r="AI116" i="35"/>
  <c r="BD215" i="35"/>
  <c r="BA165" i="35"/>
  <c r="U60" i="35"/>
  <c r="R24" i="35"/>
  <c r="U179" i="35"/>
  <c r="AE48" i="35"/>
  <c r="AV156" i="35"/>
  <c r="Z82" i="35"/>
  <c r="AZ56" i="35"/>
  <c r="AZ22" i="35"/>
  <c r="AD72" i="35"/>
  <c r="X197" i="35"/>
  <c r="AX138" i="35"/>
  <c r="BB42" i="35"/>
  <c r="BJ24" i="35"/>
  <c r="Y33" i="35"/>
  <c r="Q244" i="35"/>
  <c r="BI171" i="35"/>
  <c r="W52" i="35"/>
  <c r="BF65" i="35"/>
  <c r="AF118" i="35"/>
  <c r="BG95" i="35"/>
  <c r="AW18" i="35"/>
  <c r="AI49" i="35"/>
  <c r="P46" i="35"/>
  <c r="AK27" i="35"/>
  <c r="U174" i="35"/>
  <c r="T207" i="35"/>
  <c r="W135" i="35"/>
  <c r="BP191" i="35"/>
  <c r="BE98" i="35"/>
  <c r="BP210" i="35"/>
  <c r="AE170" i="35"/>
  <c r="AA83" i="35"/>
  <c r="BK74" i="35"/>
  <c r="BB253" i="35"/>
  <c r="BK149" i="35"/>
  <c r="BK180" i="35"/>
  <c r="AK24" i="35"/>
  <c r="AC60" i="35"/>
  <c r="W175" i="35"/>
  <c r="BF123" i="35"/>
  <c r="BK87" i="35"/>
  <c r="BJ148" i="35"/>
  <c r="AI21" i="35"/>
  <c r="AV42" i="35"/>
  <c r="AE96" i="35"/>
  <c r="BF97" i="35"/>
  <c r="BM94" i="35"/>
  <c r="AX262" i="35"/>
  <c r="BA28" i="35"/>
  <c r="AD119" i="35"/>
  <c r="BC47" i="35"/>
  <c r="BE132" i="35"/>
  <c r="AU180" i="35"/>
  <c r="AW62" i="35"/>
  <c r="AE123" i="35"/>
  <c r="AC170" i="35"/>
  <c r="BN108" i="35"/>
  <c r="BH155" i="35"/>
  <c r="AC28" i="35"/>
  <c r="BG131" i="35"/>
  <c r="Y68" i="35"/>
  <c r="BS114" i="35"/>
  <c r="BB155" i="35"/>
  <c r="BL208" i="35"/>
  <c r="BF87" i="35"/>
  <c r="BL52" i="35"/>
  <c r="AG140" i="35"/>
  <c r="AB64" i="35"/>
  <c r="AH83" i="35"/>
  <c r="AY177" i="35"/>
  <c r="BU210" i="35"/>
  <c r="AH155" i="35"/>
  <c r="AZ117" i="35"/>
  <c r="BI220" i="35"/>
  <c r="AV34" i="35"/>
  <c r="BU222" i="35"/>
  <c r="AU47" i="35"/>
  <c r="BI193" i="35"/>
  <c r="BN198" i="35"/>
  <c r="BO222" i="35"/>
  <c r="BK260" i="35"/>
  <c r="BH81" i="35"/>
  <c r="BL185" i="35"/>
  <c r="BI153" i="35"/>
  <c r="BA252" i="35"/>
  <c r="AE234" i="35"/>
  <c r="BQ237" i="35"/>
  <c r="BT140" i="35"/>
  <c r="BE127" i="35"/>
  <c r="W78" i="35"/>
  <c r="BL60" i="35"/>
  <c r="BG56" i="35"/>
  <c r="BA41" i="35"/>
  <c r="BP73" i="35"/>
  <c r="R101" i="35"/>
  <c r="AA105" i="35"/>
  <c r="X102" i="35"/>
  <c r="V246" i="35"/>
  <c r="S147" i="35"/>
  <c r="AB124" i="35"/>
  <c r="BR105" i="35"/>
  <c r="AG163" i="35"/>
  <c r="BR55" i="35"/>
  <c r="BE165" i="35"/>
  <c r="BM44" i="35"/>
  <c r="BB192" i="35"/>
  <c r="BC196" i="35"/>
  <c r="BM171" i="35"/>
  <c r="AU56" i="35"/>
  <c r="BO97" i="35"/>
  <c r="R174" i="35"/>
  <c r="BR137" i="35"/>
  <c r="AA80" i="35"/>
  <c r="BU70" i="35"/>
  <c r="AH65" i="35"/>
  <c r="AB169" i="35"/>
  <c r="BQ210" i="35"/>
  <c r="AD113" i="35"/>
  <c r="BP105" i="35"/>
  <c r="BE88" i="35"/>
  <c r="AF109" i="35"/>
  <c r="BE62" i="35"/>
  <c r="AW131" i="35"/>
  <c r="BG43" i="35"/>
  <c r="R64" i="35"/>
  <c r="BM163" i="35"/>
  <c r="Z269" i="35"/>
  <c r="AD90" i="35"/>
  <c r="BQ128" i="35"/>
  <c r="P115" i="35"/>
  <c r="AD140" i="35"/>
  <c r="R155" i="35"/>
  <c r="X204" i="35"/>
  <c r="BS69" i="35"/>
  <c r="AW200" i="35"/>
  <c r="Z52" i="35"/>
  <c r="AK195" i="35"/>
  <c r="Q27" i="35"/>
  <c r="BJ147" i="35"/>
  <c r="BE22" i="35"/>
  <c r="AY156" i="35"/>
  <c r="BR133" i="35"/>
  <c r="BN77" i="35"/>
  <c r="V103" i="35"/>
  <c r="BL54" i="35"/>
  <c r="AA65" i="35"/>
  <c r="X67" i="35"/>
  <c r="Q78" i="35"/>
  <c r="AZ177" i="35"/>
  <c r="AZ34" i="35"/>
  <c r="BP28" i="35"/>
  <c r="AG23" i="35"/>
  <c r="BJ33" i="35"/>
  <c r="BU30" i="35"/>
  <c r="BM139" i="35"/>
  <c r="C96" i="35"/>
  <c r="V95" i="35"/>
  <c r="Q41" i="35"/>
  <c r="AA217" i="35"/>
  <c r="BA210" i="35"/>
  <c r="W105" i="35"/>
  <c r="BC197" i="35"/>
  <c r="W272" i="35"/>
  <c r="BP168" i="35"/>
  <c r="AF147" i="35"/>
  <c r="AZ23" i="35"/>
  <c r="BP58" i="35"/>
  <c r="BL142" i="35"/>
  <c r="BG257" i="35"/>
  <c r="S28" i="35"/>
  <c r="BH188" i="35"/>
  <c r="BK119" i="35"/>
  <c r="AA37" i="35"/>
  <c r="BN214" i="35"/>
  <c r="BJ129" i="35"/>
  <c r="AG112" i="35"/>
  <c r="AW180" i="35"/>
  <c r="AK32" i="35"/>
  <c r="AB93" i="35"/>
  <c r="S93" i="35"/>
  <c r="BA31" i="35"/>
  <c r="BC36" i="35"/>
  <c r="BI152" i="35"/>
  <c r="Q131" i="35"/>
  <c r="BJ17" i="35"/>
  <c r="AG102" i="35"/>
  <c r="AK145" i="35"/>
  <c r="BN206" i="35"/>
  <c r="BT69" i="35"/>
  <c r="AZ61" i="35"/>
  <c r="Y232" i="35"/>
  <c r="C59" i="35"/>
  <c r="T120" i="35"/>
  <c r="S30" i="35"/>
  <c r="AW63" i="35"/>
  <c r="BC98" i="35"/>
  <c r="AH28" i="35"/>
  <c r="BR188" i="35"/>
  <c r="BA218" i="35"/>
  <c r="BT52" i="35"/>
  <c r="BK146" i="35"/>
  <c r="AI131" i="35"/>
  <c r="Q152" i="35"/>
  <c r="AU182" i="35"/>
  <c r="P49" i="35"/>
  <c r="BA173" i="35"/>
  <c r="BH119" i="35"/>
  <c r="BD173" i="35"/>
  <c r="BU144" i="35"/>
  <c r="AV211" i="35"/>
  <c r="C85" i="35"/>
  <c r="V116" i="35"/>
  <c r="Q161" i="35"/>
  <c r="BJ29" i="35"/>
  <c r="AI53" i="35"/>
  <c r="BN91" i="35"/>
  <c r="BH54" i="35"/>
  <c r="BH59" i="35"/>
  <c r="AX26" i="35"/>
  <c r="Z62" i="35"/>
  <c r="BQ67" i="35"/>
  <c r="AJ189" i="35"/>
  <c r="BE196" i="35"/>
  <c r="AG86" i="35"/>
  <c r="AZ81" i="35"/>
  <c r="BP100" i="35"/>
  <c r="AI209" i="35"/>
  <c r="AZ125" i="35"/>
  <c r="P139" i="35"/>
  <c r="BM146" i="35"/>
  <c r="BH70" i="35"/>
  <c r="BS185" i="35"/>
  <c r="W22" i="35"/>
  <c r="BL152" i="35"/>
  <c r="AG107" i="35"/>
  <c r="BJ186" i="35"/>
  <c r="AD27" i="35"/>
  <c r="BG77" i="35"/>
  <c r="BU54" i="35"/>
  <c r="AC232" i="35"/>
  <c r="AK193" i="35"/>
  <c r="AW174" i="35"/>
  <c r="AK136" i="35"/>
  <c r="BJ136" i="35"/>
  <c r="AV101" i="35"/>
  <c r="V21" i="35"/>
  <c r="P218" i="35"/>
  <c r="AI99" i="35"/>
  <c r="BG119" i="35"/>
  <c r="S183" i="35"/>
  <c r="AC72" i="35"/>
  <c r="C98" i="35"/>
  <c r="AH184" i="35"/>
  <c r="S47" i="35"/>
  <c r="AA73" i="35"/>
  <c r="BH93" i="35"/>
  <c r="V115" i="35"/>
  <c r="BF34" i="35"/>
  <c r="AK256" i="35"/>
  <c r="R81" i="35"/>
  <c r="AG53" i="35"/>
  <c r="AF42" i="35"/>
  <c r="AC64" i="35"/>
  <c r="Z84" i="35"/>
  <c r="BB19" i="35"/>
  <c r="BU95" i="35"/>
  <c r="BJ141" i="35"/>
  <c r="W240" i="35"/>
  <c r="AX31" i="35"/>
  <c r="BR134" i="35"/>
  <c r="BO76" i="35"/>
  <c r="BB37" i="35"/>
  <c r="R122" i="35"/>
  <c r="BL94" i="35"/>
  <c r="BN145" i="35"/>
  <c r="BU81" i="35"/>
  <c r="X123" i="35"/>
  <c r="AH68" i="35"/>
  <c r="R247" i="35"/>
  <c r="BG150" i="35"/>
  <c r="BQ217" i="35"/>
  <c r="BT162" i="35"/>
  <c r="AY205" i="35"/>
  <c r="AK148" i="35"/>
  <c r="BO90" i="35"/>
  <c r="AU124" i="35"/>
  <c r="BD38" i="35"/>
  <c r="BA36" i="35"/>
  <c r="BJ20" i="35"/>
  <c r="AU53" i="35"/>
  <c r="AC53" i="35"/>
  <c r="AF57" i="35"/>
  <c r="BD48" i="35"/>
  <c r="BR88" i="35"/>
  <c r="BI76" i="35"/>
  <c r="BA40" i="35"/>
  <c r="AB192" i="35"/>
  <c r="AB128" i="35"/>
  <c r="BJ58" i="35"/>
  <c r="BL31" i="35"/>
  <c r="Q169" i="35"/>
  <c r="Y81" i="35"/>
  <c r="BB105" i="35"/>
  <c r="AX187" i="35"/>
  <c r="AU96" i="35"/>
  <c r="AH189" i="35"/>
  <c r="BM61" i="35"/>
  <c r="P19" i="35"/>
  <c r="AE21" i="35"/>
  <c r="BF26" i="35"/>
  <c r="AA71" i="35"/>
  <c r="BJ38" i="35"/>
  <c r="AG79" i="35"/>
  <c r="AX139" i="35"/>
  <c r="BE103" i="35"/>
  <c r="AK84" i="35"/>
  <c r="AB171" i="35"/>
  <c r="V140" i="35"/>
  <c r="BB43" i="35"/>
  <c r="T156" i="35"/>
  <c r="BG129" i="35"/>
  <c r="BP111" i="35"/>
  <c r="AU110" i="35"/>
  <c r="BG143" i="35"/>
  <c r="BN141" i="35"/>
  <c r="BP132" i="35"/>
  <c r="BT108" i="35"/>
  <c r="C185" i="35"/>
  <c r="AY168" i="35"/>
  <c r="BQ174" i="35"/>
  <c r="C151" i="35"/>
  <c r="AJ29" i="35"/>
  <c r="T132" i="35"/>
  <c r="AH86" i="35"/>
  <c r="AJ40" i="35"/>
  <c r="AH109" i="35"/>
  <c r="S98" i="35"/>
  <c r="T81" i="35"/>
  <c r="BC156" i="35"/>
  <c r="V121" i="35"/>
  <c r="AE54" i="35"/>
  <c r="BF36" i="35"/>
  <c r="BA149" i="35"/>
  <c r="P191" i="35"/>
  <c r="AG220" i="35"/>
  <c r="Y95" i="35"/>
  <c r="X17" i="35"/>
  <c r="AI244" i="35"/>
  <c r="AA206" i="35"/>
  <c r="V118" i="35"/>
  <c r="BA52" i="35"/>
  <c r="AG30" i="35"/>
  <c r="BB48" i="35"/>
  <c r="AX62" i="35"/>
  <c r="Q47" i="35"/>
  <c r="AI164" i="35"/>
  <c r="AG197" i="35"/>
  <c r="BB101" i="35"/>
  <c r="BO169" i="35"/>
  <c r="C197" i="35"/>
  <c r="BH121" i="35"/>
  <c r="AV119" i="35"/>
  <c r="Z18" i="35"/>
  <c r="AI152" i="35"/>
  <c r="BJ254" i="35"/>
  <c r="V162" i="35"/>
  <c r="AJ96" i="35"/>
  <c r="AH147" i="35"/>
  <c r="BG198" i="35"/>
  <c r="BQ114" i="35"/>
  <c r="Q68" i="35"/>
  <c r="BG214" i="35"/>
  <c r="BB195" i="35"/>
  <c r="AI124" i="35"/>
  <c r="AA98" i="35"/>
  <c r="AI181" i="35"/>
  <c r="P79" i="35"/>
  <c r="AJ50" i="35"/>
  <c r="Q35" i="35"/>
  <c r="Z162" i="35"/>
  <c r="AW31" i="35"/>
  <c r="AD17" i="35"/>
  <c r="BS131" i="35"/>
  <c r="BR83" i="35"/>
  <c r="AB55" i="35"/>
  <c r="BS144" i="35"/>
  <c r="U124" i="35"/>
  <c r="BG19" i="35"/>
  <c r="AY152" i="35"/>
  <c r="AX34" i="35"/>
  <c r="AZ100" i="35"/>
  <c r="BO181" i="35"/>
  <c r="BQ182" i="35"/>
  <c r="AI82" i="35"/>
  <c r="U38" i="35"/>
  <c r="BF225" i="35"/>
  <c r="W202" i="35"/>
  <c r="BN37" i="35"/>
  <c r="BP109" i="35"/>
  <c r="BM32" i="35"/>
  <c r="BJ81" i="35"/>
  <c r="BC187" i="35"/>
  <c r="X143" i="35"/>
  <c r="Y126" i="35"/>
  <c r="BB21" i="35"/>
  <c r="AI18" i="35"/>
  <c r="AJ49" i="35"/>
  <c r="AK64" i="35"/>
  <c r="T158" i="35"/>
  <c r="BH150" i="35"/>
  <c r="AI78" i="35"/>
  <c r="BM64" i="35"/>
  <c r="BD151" i="35"/>
  <c r="BA250" i="35"/>
  <c r="R180" i="35"/>
  <c r="BA153" i="35"/>
  <c r="BC235" i="35"/>
  <c r="AX218" i="35"/>
  <c r="AE250" i="35"/>
  <c r="BJ26" i="35"/>
  <c r="BH55" i="35"/>
  <c r="BM83" i="35"/>
  <c r="T82" i="35"/>
  <c r="BQ186" i="35"/>
  <c r="BE157" i="35"/>
  <c r="Z72" i="35"/>
  <c r="BD75" i="35"/>
  <c r="AC42" i="35"/>
  <c r="AE110" i="35"/>
  <c r="BR97" i="35"/>
  <c r="P175" i="35"/>
  <c r="BC85" i="35"/>
  <c r="BF196" i="35"/>
  <c r="X36" i="35"/>
  <c r="BO32" i="35"/>
  <c r="W54" i="35"/>
  <c r="AI144" i="35"/>
  <c r="AY38" i="35"/>
  <c r="L13" i="40"/>
  <c r="Z148" i="35"/>
  <c r="BN42" i="35"/>
  <c r="C46" i="35"/>
  <c r="AJ147" i="35"/>
  <c r="BO179" i="35"/>
  <c r="AI160" i="35"/>
  <c r="Q130" i="35"/>
  <c r="AG34" i="35"/>
  <c r="BS156" i="35"/>
  <c r="Z158" i="35"/>
  <c r="BD188" i="35"/>
  <c r="C107" i="35"/>
  <c r="BI100" i="35"/>
  <c r="AJ167" i="35"/>
  <c r="X181" i="35"/>
  <c r="W82" i="35"/>
  <c r="S181" i="35"/>
  <c r="T38" i="35"/>
  <c r="BS96" i="35"/>
  <c r="BK174" i="35"/>
  <c r="BK82" i="35"/>
  <c r="AG78" i="35"/>
  <c r="BN102" i="35"/>
  <c r="AA114" i="35"/>
  <c r="W174" i="35"/>
  <c r="BU48" i="35"/>
  <c r="U20" i="35"/>
  <c r="AA107" i="35"/>
  <c r="AF50" i="35"/>
  <c r="Q25" i="35"/>
  <c r="BK116" i="35"/>
  <c r="AU154" i="35"/>
  <c r="AJ221" i="35"/>
  <c r="C100" i="35"/>
  <c r="AE30" i="35"/>
  <c r="AA57" i="35"/>
  <c r="AA102" i="35"/>
  <c r="AI36" i="35"/>
  <c r="C178" i="35"/>
  <c r="AC181" i="35"/>
  <c r="S39" i="35"/>
  <c r="BR249" i="35"/>
  <c r="BL39" i="35"/>
  <c r="S109" i="35"/>
  <c r="AD19" i="35"/>
  <c r="AI197" i="35"/>
  <c r="BF186" i="35"/>
  <c r="R239" i="35"/>
  <c r="AX114" i="35"/>
  <c r="BB184" i="35"/>
  <c r="BF63" i="35"/>
  <c r="AD103" i="35"/>
  <c r="AF117" i="35"/>
  <c r="AK36" i="35"/>
  <c r="U35" i="35"/>
  <c r="AC171" i="35"/>
  <c r="BU182" i="35"/>
  <c r="BM195" i="35"/>
  <c r="BT75" i="35"/>
  <c r="U90" i="35"/>
  <c r="BJ171" i="35"/>
  <c r="C248" i="35"/>
  <c r="P23" i="35"/>
  <c r="AE52" i="35"/>
  <c r="AJ169" i="35"/>
  <c r="BT136" i="35"/>
  <c r="Z216" i="35"/>
  <c r="X202" i="35"/>
  <c r="BQ198" i="35"/>
  <c r="AH78" i="35"/>
  <c r="AZ119" i="35"/>
  <c r="BH141" i="35"/>
  <c r="BI135" i="35"/>
  <c r="BL117" i="35"/>
  <c r="AJ151" i="35"/>
  <c r="C82" i="35"/>
  <c r="BK85" i="35"/>
  <c r="BG117" i="35"/>
  <c r="BT233" i="35"/>
  <c r="BO120" i="35"/>
  <c r="AF26" i="35"/>
  <c r="AD53" i="35"/>
  <c r="BQ119" i="35"/>
  <c r="AX73" i="35"/>
  <c r="S111" i="35"/>
  <c r="U182" i="35"/>
  <c r="BN165" i="35"/>
  <c r="AH199" i="35"/>
  <c r="BL57" i="35"/>
  <c r="AB39" i="35"/>
  <c r="T78" i="35"/>
  <c r="BN58" i="35"/>
  <c r="BT56" i="35"/>
  <c r="BA87" i="35"/>
  <c r="S46" i="35"/>
  <c r="AG43" i="35"/>
  <c r="BM38" i="35"/>
  <c r="V205" i="35"/>
  <c r="R66" i="35"/>
  <c r="AB83" i="35"/>
  <c r="BT59" i="35"/>
  <c r="AF130" i="35"/>
  <c r="BI97" i="35"/>
  <c r="S145" i="35"/>
  <c r="BO139" i="35"/>
  <c r="BB251" i="35"/>
  <c r="BB133" i="35"/>
  <c r="C31" i="35"/>
  <c r="AC111" i="35"/>
  <c r="BQ132" i="35"/>
  <c r="R264" i="35"/>
  <c r="BS225" i="35"/>
  <c r="R103" i="35"/>
  <c r="AH51" i="35"/>
  <c r="Y178" i="35"/>
  <c r="AD60" i="35"/>
  <c r="AG115" i="35"/>
  <c r="BG253" i="35"/>
  <c r="BT138" i="35"/>
  <c r="AX126" i="35"/>
  <c r="AB120" i="35"/>
  <c r="C101" i="35"/>
  <c r="AA35" i="35"/>
  <c r="AZ188" i="35"/>
  <c r="BL103" i="35"/>
  <c r="BM173" i="35"/>
  <c r="BD23" i="35"/>
  <c r="R130" i="35"/>
  <c r="C156" i="35"/>
  <c r="BJ22" i="35"/>
  <c r="BC119" i="35"/>
  <c r="BP27" i="35"/>
  <c r="C103" i="35"/>
  <c r="BK49" i="35"/>
  <c r="AV52" i="35"/>
  <c r="AU135" i="35"/>
  <c r="AV166" i="35"/>
  <c r="BD128" i="35"/>
  <c r="R221" i="35"/>
  <c r="BT25" i="35"/>
  <c r="BB112" i="35"/>
  <c r="U232" i="35"/>
  <c r="AG118" i="35"/>
  <c r="AZ222" i="35"/>
  <c r="P224" i="35"/>
  <c r="BB126" i="35"/>
  <c r="AE38" i="35"/>
  <c r="AK123" i="35"/>
  <c r="BN47" i="35"/>
  <c r="BS45" i="35"/>
  <c r="S238" i="35"/>
  <c r="AC147" i="35"/>
  <c r="AD132" i="35"/>
  <c r="BO81" i="35"/>
  <c r="AD20" i="35"/>
  <c r="AH150" i="35"/>
  <c r="AU133" i="35"/>
  <c r="AK80" i="35"/>
  <c r="W189" i="35"/>
  <c r="BI105" i="35"/>
  <c r="AF207" i="35"/>
  <c r="AE56" i="35"/>
  <c r="AB173" i="35"/>
  <c r="C89" i="35"/>
  <c r="C122" i="35"/>
  <c r="AE94" i="35"/>
  <c r="BM62" i="35"/>
  <c r="AW76" i="35"/>
  <c r="BF168" i="35"/>
  <c r="AG103" i="35"/>
  <c r="BE65" i="35"/>
  <c r="AH23" i="35"/>
  <c r="BJ109" i="35"/>
  <c r="BM199" i="35"/>
  <c r="AG32" i="35"/>
  <c r="BL153" i="35"/>
  <c r="AH231" i="35"/>
  <c r="AZ106" i="35"/>
  <c r="BD154" i="35"/>
  <c r="BA137" i="35"/>
  <c r="U133" i="35"/>
  <c r="AG272" i="35"/>
  <c r="BO70" i="35"/>
  <c r="AW69" i="35"/>
  <c r="BF183" i="35"/>
  <c r="X90" i="35"/>
  <c r="BC188" i="35"/>
  <c r="BK33" i="35"/>
  <c r="BQ18" i="35"/>
  <c r="X158" i="35"/>
  <c r="AB172" i="35"/>
  <c r="BM82" i="35"/>
  <c r="BM122" i="35"/>
  <c r="AZ28" i="35"/>
  <c r="BQ91" i="35"/>
  <c r="AI52" i="35"/>
  <c r="AY197" i="35"/>
  <c r="AW259" i="35"/>
  <c r="AZ19" i="35"/>
  <c r="AW150" i="35"/>
  <c r="P82" i="35"/>
  <c r="BC251" i="35"/>
  <c r="AF153" i="35"/>
  <c r="BN169" i="35"/>
  <c r="AC246" i="35"/>
  <c r="P30" i="35"/>
  <c r="AV105" i="35"/>
  <c r="BA183" i="35"/>
  <c r="AW211" i="35"/>
  <c r="BH19" i="35"/>
  <c r="BC155" i="35"/>
  <c r="U162" i="35"/>
  <c r="P194" i="35"/>
  <c r="P126" i="35"/>
  <c r="W173" i="35"/>
  <c r="BN227" i="35"/>
  <c r="AG45" i="35"/>
  <c r="BT119" i="35"/>
  <c r="AG156" i="35"/>
  <c r="BU167" i="35"/>
  <c r="BA221" i="35"/>
  <c r="AI155" i="35"/>
  <c r="AE139" i="35"/>
  <c r="AU42" i="35"/>
  <c r="C150" i="35"/>
  <c r="BN219" i="35"/>
  <c r="AH163" i="35"/>
  <c r="Q185" i="35"/>
  <c r="BR174" i="35"/>
  <c r="BF161" i="35"/>
  <c r="AD211" i="35"/>
  <c r="BE173" i="35"/>
  <c r="BS18" i="35"/>
  <c r="BO105" i="35"/>
  <c r="W201" i="35"/>
  <c r="AW231" i="35"/>
  <c r="AI110" i="35"/>
  <c r="BB54" i="35"/>
  <c r="BA119" i="35"/>
  <c r="BP186" i="35"/>
  <c r="AA178" i="35"/>
  <c r="Q128" i="35"/>
  <c r="Y142" i="35"/>
  <c r="AI186" i="35"/>
  <c r="Z186" i="35"/>
  <c r="BU134" i="35"/>
  <c r="S172" i="35"/>
  <c r="BH191" i="35"/>
  <c r="BJ163" i="35"/>
  <c r="AG178" i="35"/>
  <c r="AW109" i="35"/>
  <c r="AZ124" i="35"/>
  <c r="BC154" i="35"/>
  <c r="R171" i="35"/>
  <c r="BD114" i="35"/>
  <c r="BU105" i="35"/>
  <c r="AZ25" i="35"/>
  <c r="P106" i="35"/>
  <c r="AK96" i="35"/>
  <c r="BD191" i="35"/>
  <c r="BR45" i="35"/>
  <c r="BS175" i="35"/>
  <c r="AG213" i="35"/>
  <c r="AK201" i="35"/>
  <c r="BA202" i="35"/>
  <c r="P93" i="35"/>
  <c r="T122" i="35"/>
  <c r="BN131" i="35"/>
  <c r="BI21" i="35"/>
  <c r="V96" i="35"/>
  <c r="AF237" i="35"/>
  <c r="BH201" i="35"/>
  <c r="Y48" i="35"/>
  <c r="Q118" i="35"/>
  <c r="AJ63" i="35"/>
  <c r="S103" i="35"/>
  <c r="BN104" i="35"/>
  <c r="Z195" i="35"/>
  <c r="BS200" i="35"/>
  <c r="W131" i="35"/>
  <c r="AI79" i="35"/>
  <c r="BL145" i="35"/>
  <c r="BF108" i="35"/>
  <c r="X99" i="35"/>
  <c r="C24" i="35"/>
  <c r="BI117" i="35"/>
  <c r="AV194" i="35"/>
  <c r="AC138" i="35"/>
  <c r="AJ36" i="35"/>
  <c r="AB130" i="35"/>
  <c r="AH26" i="35"/>
  <c r="AI154" i="35"/>
  <c r="AD209" i="35"/>
  <c r="AG88" i="35"/>
  <c r="AD94" i="35"/>
  <c r="R181" i="35"/>
  <c r="BQ97" i="35"/>
  <c r="Z75" i="35"/>
  <c r="U129" i="35"/>
  <c r="BJ225" i="35"/>
  <c r="BU236" i="35"/>
  <c r="AE143" i="35"/>
  <c r="Y104" i="35"/>
  <c r="C189" i="35"/>
  <c r="AV195" i="35"/>
  <c r="T212" i="35"/>
  <c r="BB67" i="35"/>
  <c r="AZ258" i="35"/>
  <c r="BA33" i="35"/>
  <c r="BN18" i="35"/>
  <c r="AH18" i="35"/>
  <c r="BU265" i="35"/>
  <c r="AK18" i="35"/>
  <c r="AX86" i="35"/>
  <c r="P207" i="35"/>
  <c r="BT157" i="35"/>
  <c r="X87" i="35"/>
  <c r="BF45" i="35"/>
  <c r="AI59" i="35"/>
  <c r="BC166" i="35"/>
  <c r="AC130" i="35"/>
  <c r="BS40" i="35"/>
  <c r="AD166" i="35"/>
  <c r="AF49" i="35"/>
  <c r="AI256" i="35"/>
  <c r="AB137" i="35"/>
  <c r="BP118" i="35"/>
  <c r="AI182" i="35"/>
  <c r="BH252" i="35"/>
  <c r="R82" i="35"/>
  <c r="Z124" i="35"/>
  <c r="Z232" i="35"/>
  <c r="C140" i="35"/>
  <c r="BQ164" i="35"/>
  <c r="BU116" i="35"/>
  <c r="Z35" i="35"/>
  <c r="P55" i="35"/>
  <c r="AF70" i="35"/>
  <c r="BR172" i="35"/>
  <c r="AV99" i="35"/>
  <c r="BS80" i="35"/>
  <c r="AE201" i="35"/>
  <c r="AW184" i="35"/>
  <c r="T137" i="35"/>
  <c r="T69" i="35"/>
  <c r="AD154" i="35"/>
  <c r="AY180" i="35"/>
  <c r="Q43" i="35"/>
  <c r="BM29" i="35"/>
  <c r="AW32" i="35"/>
  <c r="AA233" i="35"/>
  <c r="BJ191" i="35"/>
  <c r="T125" i="35"/>
  <c r="BD67" i="35"/>
  <c r="U201" i="35"/>
  <c r="AA34" i="35"/>
  <c r="AC82" i="35"/>
  <c r="AY100" i="35"/>
  <c r="AC94" i="35"/>
  <c r="AF100" i="35"/>
  <c r="AV88" i="35"/>
  <c r="AW107" i="35"/>
  <c r="X42" i="35"/>
  <c r="AJ111" i="35"/>
  <c r="U114" i="35"/>
  <c r="AA125" i="35"/>
  <c r="X216" i="35"/>
  <c r="BR61" i="35"/>
  <c r="AC26" i="35"/>
  <c r="BF64" i="35"/>
  <c r="AX92" i="35"/>
  <c r="BT211" i="35"/>
  <c r="AY19" i="35"/>
  <c r="BU219" i="35"/>
  <c r="AB228" i="35"/>
  <c r="BR109" i="35"/>
  <c r="AX89" i="35"/>
  <c r="BD209" i="35"/>
  <c r="AU115" i="35"/>
  <c r="BA178" i="35"/>
  <c r="BO103" i="35"/>
  <c r="BR124" i="35"/>
  <c r="AI180" i="35"/>
  <c r="BI39" i="35"/>
  <c r="BR56" i="35"/>
  <c r="AZ135" i="35"/>
  <c r="X137" i="35"/>
  <c r="AH119" i="35"/>
  <c r="BS37" i="35"/>
  <c r="U127" i="35"/>
  <c r="AK143" i="35"/>
  <c r="BU28" i="35"/>
  <c r="BL166" i="35"/>
  <c r="BG194" i="35"/>
  <c r="AE228" i="35"/>
  <c r="AU104" i="35"/>
  <c r="BH170" i="35"/>
  <c r="P41" i="35"/>
  <c r="BE37" i="35"/>
  <c r="Q170" i="35"/>
  <c r="AA168" i="35"/>
  <c r="T131" i="35"/>
  <c r="R53" i="35"/>
  <c r="BE204" i="35"/>
  <c r="AA59" i="35"/>
  <c r="BT226" i="35"/>
  <c r="BB247" i="35"/>
  <c r="X66" i="35"/>
  <c r="AF55" i="35"/>
  <c r="AY181" i="35"/>
  <c r="BN123" i="35"/>
  <c r="AJ94" i="35"/>
  <c r="BQ153" i="35"/>
  <c r="AU159" i="35"/>
  <c r="AV122" i="35"/>
  <c r="BE83" i="35"/>
  <c r="R166" i="35"/>
  <c r="AU222" i="35"/>
  <c r="Y221" i="35"/>
  <c r="BJ272" i="35"/>
  <c r="AK202" i="35"/>
  <c r="Z99" i="35"/>
  <c r="P150" i="35"/>
  <c r="AF80" i="35"/>
  <c r="AH60" i="35"/>
  <c r="AF220" i="35"/>
  <c r="AD173" i="35"/>
  <c r="BO84" i="35"/>
  <c r="BN122" i="35"/>
  <c r="P20" i="35"/>
  <c r="BU90" i="35"/>
  <c r="S195" i="35"/>
  <c r="BG182" i="35"/>
  <c r="Z151" i="35"/>
  <c r="BN172" i="35"/>
  <c r="T216" i="35"/>
  <c r="Y202" i="35"/>
  <c r="AV97" i="35"/>
  <c r="P164" i="35"/>
  <c r="BO216" i="35"/>
  <c r="AJ178" i="35"/>
  <c r="AU150" i="35"/>
  <c r="AZ51" i="35"/>
  <c r="AB148" i="35"/>
  <c r="AK255" i="35"/>
  <c r="AW60" i="35"/>
  <c r="BL25" i="35"/>
  <c r="AC69" i="35"/>
  <c r="BA19" i="35"/>
  <c r="BA64" i="35"/>
  <c r="BI231" i="35"/>
  <c r="AG183" i="35"/>
  <c r="AD178" i="35"/>
  <c r="AC120" i="35"/>
  <c r="AB208" i="35"/>
  <c r="AF134" i="35"/>
  <c r="BE154" i="35"/>
  <c r="BP171" i="35"/>
  <c r="AC20" i="35"/>
  <c r="BP263" i="35"/>
  <c r="Q17" i="35"/>
  <c r="V86" i="35"/>
  <c r="S229" i="35"/>
  <c r="BS177" i="35"/>
  <c r="AF132" i="35"/>
  <c r="AI166" i="35"/>
  <c r="BD22" i="35"/>
  <c r="W72" i="35"/>
  <c r="V24" i="35"/>
  <c r="AD214" i="35"/>
  <c r="X148" i="35"/>
  <c r="BI191" i="35"/>
  <c r="BT173" i="35"/>
  <c r="BI90" i="35"/>
  <c r="BN241" i="35"/>
  <c r="BN85" i="35"/>
  <c r="BB27" i="35"/>
  <c r="BU45" i="35"/>
  <c r="BO215" i="35"/>
  <c r="BM45" i="35"/>
  <c r="AJ219" i="35"/>
  <c r="AA126" i="35"/>
  <c r="AB242" i="35"/>
  <c r="AU188" i="35"/>
  <c r="AV135" i="35"/>
  <c r="AH27" i="35"/>
  <c r="AB80" i="35"/>
  <c r="R50" i="35"/>
  <c r="BD95" i="35"/>
  <c r="AJ175" i="35"/>
  <c r="AZ38" i="35"/>
  <c r="BB270" i="35"/>
  <c r="AE245" i="35"/>
  <c r="W152" i="35"/>
  <c r="BL76" i="35"/>
  <c r="BM102" i="35"/>
  <c r="BT74" i="35"/>
  <c r="BC134" i="35"/>
  <c r="BH180" i="35"/>
  <c r="AE219" i="35"/>
  <c r="AH107" i="35"/>
  <c r="BB134" i="35"/>
  <c r="W228" i="35"/>
  <c r="AU97" i="35"/>
  <c r="BL59" i="35"/>
  <c r="AW176" i="35"/>
  <c r="BC67" i="35"/>
  <c r="BP185" i="35"/>
  <c r="AJ93" i="35"/>
  <c r="BK58" i="35"/>
  <c r="AF17" i="35"/>
  <c r="AG180" i="35"/>
  <c r="R110" i="35"/>
  <c r="BE102" i="35"/>
  <c r="AA33" i="35"/>
  <c r="BL124" i="35"/>
  <c r="BG29" i="35"/>
  <c r="BA223" i="35"/>
  <c r="AI113" i="35"/>
  <c r="AY134" i="35"/>
  <c r="BB57" i="35"/>
  <c r="P172" i="35"/>
  <c r="V100" i="35"/>
  <c r="BM124" i="35"/>
  <c r="T218" i="35"/>
  <c r="S62" i="35"/>
  <c r="BA163" i="35"/>
  <c r="BE190" i="35"/>
  <c r="Z55" i="35"/>
  <c r="BS17" i="35"/>
  <c r="BS170" i="35"/>
  <c r="Y91" i="35"/>
  <c r="BI42" i="35"/>
  <c r="AV41" i="35"/>
  <c r="AV104" i="35"/>
  <c r="AH173" i="35"/>
  <c r="AU111" i="35"/>
  <c r="AZ82" i="35"/>
  <c r="BO21" i="35"/>
  <c r="BH46" i="35"/>
  <c r="BR101" i="35"/>
  <c r="BN138" i="35"/>
  <c r="AZ149" i="35"/>
  <c r="Q34" i="35"/>
  <c r="BU61" i="35"/>
  <c r="R27" i="35"/>
  <c r="BU146" i="35"/>
  <c r="BG98" i="35"/>
  <c r="C65" i="35"/>
  <c r="H10" i="40"/>
  <c r="BP108" i="35"/>
  <c r="AX194" i="35"/>
  <c r="BA200" i="35"/>
  <c r="BF124" i="35"/>
  <c r="BT176" i="35"/>
  <c r="BN24" i="35"/>
  <c r="AV126" i="35"/>
  <c r="BO165" i="35"/>
  <c r="AF84" i="35"/>
  <c r="AU100" i="35"/>
  <c r="BH86" i="35"/>
  <c r="Y127" i="35"/>
  <c r="BL174" i="35"/>
  <c r="BG109" i="35"/>
  <c r="AX163" i="35"/>
  <c r="AF200" i="35"/>
  <c r="AF128" i="35"/>
  <c r="AU152" i="35"/>
  <c r="BK115" i="35"/>
  <c r="BK206" i="35"/>
  <c r="U141" i="35"/>
  <c r="BR95" i="35"/>
  <c r="AE173" i="35"/>
  <c r="AG132" i="35"/>
  <c r="BQ106" i="35"/>
  <c r="BH118" i="35"/>
  <c r="AA201" i="35"/>
  <c r="X211" i="35"/>
  <c r="AX45" i="35"/>
  <c r="C97" i="35"/>
  <c r="BN218" i="35"/>
  <c r="AJ155" i="35"/>
  <c r="S199" i="35"/>
  <c r="AW236" i="35"/>
  <c r="AV191" i="35"/>
  <c r="AI130" i="35"/>
  <c r="BQ21" i="35"/>
  <c r="AG203" i="35"/>
  <c r="AX141" i="35"/>
  <c r="BM161" i="35"/>
  <c r="AZ170" i="35"/>
  <c r="AK126" i="35"/>
  <c r="BT167" i="35"/>
  <c r="BQ53" i="35"/>
  <c r="AJ161" i="35"/>
  <c r="U73" i="35"/>
  <c r="AV173" i="35"/>
  <c r="AG151" i="35"/>
  <c r="T139" i="35"/>
  <c r="BK26" i="35"/>
  <c r="BU143" i="35"/>
  <c r="V188" i="35"/>
  <c r="BQ149" i="35"/>
  <c r="AH162" i="35"/>
  <c r="AG237" i="35"/>
  <c r="S142" i="35"/>
  <c r="AC33" i="35"/>
  <c r="BS215" i="35"/>
  <c r="BR138" i="35"/>
  <c r="BH205" i="35"/>
  <c r="AI153" i="35"/>
  <c r="AV39" i="35"/>
  <c r="Q219" i="35"/>
  <c r="BN144" i="35"/>
  <c r="Y58" i="35"/>
  <c r="AI27" i="35"/>
  <c r="BS21" i="35"/>
  <c r="BL49" i="35"/>
  <c r="AH235" i="35"/>
  <c r="BG100" i="35"/>
  <c r="AK200" i="35"/>
  <c r="W30" i="35"/>
  <c r="AJ139" i="35"/>
  <c r="BH210" i="35"/>
  <c r="BN56" i="35"/>
  <c r="BE87" i="35"/>
  <c r="AH29" i="35"/>
  <c r="AK236" i="35"/>
  <c r="AZ194" i="35"/>
  <c r="V97" i="35"/>
  <c r="BL90" i="35"/>
  <c r="Z95" i="35"/>
  <c r="BF220" i="35"/>
  <c r="P22" i="35"/>
  <c r="AC191" i="35"/>
  <c r="AE119" i="35"/>
  <c r="AU67" i="35"/>
  <c r="BB108" i="35"/>
  <c r="BJ108" i="35"/>
  <c r="AV48" i="35"/>
  <c r="BG164" i="35"/>
  <c r="BI196" i="35"/>
  <c r="BH96" i="35"/>
  <c r="BH233" i="35"/>
  <c r="AH133" i="35"/>
  <c r="AX84" i="35"/>
  <c r="AY61" i="35"/>
  <c r="BG136" i="35"/>
  <c r="AW113" i="35"/>
  <c r="X182" i="35"/>
  <c r="BU213" i="35"/>
  <c r="BF189" i="35"/>
  <c r="BE152" i="35"/>
  <c r="BR241" i="35"/>
  <c r="AD86" i="35"/>
  <c r="AB185" i="35"/>
  <c r="AE108" i="35"/>
  <c r="BG205" i="35"/>
  <c r="BJ88" i="35"/>
  <c r="BM36" i="35"/>
  <c r="BU63" i="35"/>
  <c r="Z146" i="35"/>
  <c r="AH128" i="35"/>
  <c r="Y116" i="35"/>
  <c r="AH108" i="35"/>
  <c r="Z178" i="35"/>
  <c r="W42" i="35"/>
  <c r="AB73" i="35"/>
  <c r="BH58" i="35"/>
  <c r="T92" i="35"/>
  <c r="BP122" i="35"/>
  <c r="BC46" i="35"/>
  <c r="BQ59" i="35"/>
  <c r="BK34" i="35"/>
  <c r="AU113" i="35"/>
  <c r="BD175" i="35"/>
  <c r="AI274" i="35"/>
  <c r="BB130" i="35"/>
  <c r="AY230" i="35"/>
  <c r="Y160" i="35"/>
  <c r="Y121" i="35"/>
  <c r="R91" i="35"/>
  <c r="R104" i="35"/>
  <c r="BO205" i="35"/>
  <c r="W31" i="35"/>
  <c r="U112" i="35"/>
  <c r="AK120" i="35"/>
  <c r="AE77" i="35"/>
  <c r="AE142" i="35"/>
  <c r="AD194" i="35"/>
  <c r="BD124" i="35"/>
  <c r="AE88" i="35"/>
  <c r="W156" i="35"/>
  <c r="BE192" i="35"/>
  <c r="AB119" i="35"/>
  <c r="Q38" i="35"/>
  <c r="BJ126" i="35"/>
  <c r="AY148" i="35"/>
  <c r="BB204" i="35"/>
  <c r="AX213" i="35"/>
  <c r="BQ185" i="35"/>
  <c r="AA94" i="35"/>
  <c r="X253" i="35"/>
  <c r="AH102" i="35"/>
  <c r="AC112" i="35"/>
  <c r="Y103" i="35"/>
  <c r="BU223" i="35"/>
  <c r="BC115" i="35"/>
  <c r="AH186" i="35"/>
  <c r="S152" i="35"/>
  <c r="C105" i="35"/>
  <c r="BF19" i="35"/>
  <c r="BP178" i="35"/>
  <c r="Y233" i="35"/>
  <c r="S55" i="35"/>
  <c r="BL200" i="35"/>
  <c r="S151" i="35"/>
  <c r="X163" i="35"/>
  <c r="H11" i="40"/>
  <c r="AG173" i="35"/>
  <c r="W229" i="35"/>
  <c r="AG191" i="35"/>
  <c r="BO172" i="35"/>
  <c r="AB178" i="35"/>
  <c r="AI158" i="35"/>
  <c r="BN64" i="35"/>
  <c r="BM86" i="35"/>
  <c r="BE186" i="35"/>
  <c r="Q108" i="35"/>
  <c r="AB58" i="35"/>
  <c r="BG188" i="35"/>
  <c r="BR21" i="35"/>
  <c r="BB175" i="35"/>
  <c r="T196" i="35"/>
  <c r="Y182" i="35"/>
  <c r="BQ218" i="35"/>
  <c r="BB113" i="35"/>
  <c r="BL148" i="35"/>
  <c r="X188" i="35"/>
  <c r="BQ70" i="35"/>
  <c r="BC18" i="35"/>
  <c r="BJ23" i="35"/>
  <c r="BR89" i="35"/>
  <c r="W20" i="35"/>
  <c r="Y162" i="35"/>
  <c r="BL95" i="35"/>
  <c r="X262" i="35"/>
  <c r="BJ113" i="35"/>
  <c r="BP203" i="35"/>
  <c r="BP140" i="35"/>
  <c r="BT123" i="35"/>
  <c r="BC76" i="35"/>
  <c r="BG50" i="35"/>
  <c r="BR80" i="35"/>
  <c r="BR132" i="35"/>
  <c r="BP244" i="35"/>
  <c r="P152" i="35"/>
  <c r="BN158" i="35"/>
  <c r="Y106" i="35"/>
  <c r="BA115" i="35"/>
  <c r="BC210" i="35"/>
  <c r="U206" i="35"/>
  <c r="BO63" i="35"/>
  <c r="AK189" i="35"/>
  <c r="BT236" i="35"/>
  <c r="Y223" i="35"/>
  <c r="AV107" i="35"/>
  <c r="BS193" i="35"/>
  <c r="AB188" i="35"/>
  <c r="BF134" i="35"/>
  <c r="C145" i="35"/>
  <c r="BT210" i="35"/>
  <c r="AK71" i="35"/>
  <c r="BS67" i="35"/>
  <c r="AZ131" i="35"/>
  <c r="X186" i="35"/>
  <c r="BP75" i="35"/>
  <c r="BB172" i="35"/>
  <c r="BJ105" i="35"/>
  <c r="AD184" i="35"/>
  <c r="BE216" i="35"/>
  <c r="BT132" i="35"/>
  <c r="AU123" i="35"/>
  <c r="BL184" i="35"/>
  <c r="Q86" i="35"/>
  <c r="BA99" i="35"/>
  <c r="R165" i="35"/>
  <c r="S106" i="35"/>
  <c r="BH20" i="35"/>
  <c r="AJ236" i="35"/>
  <c r="Z161" i="35"/>
  <c r="BJ98" i="35"/>
  <c r="AW35" i="35"/>
  <c r="AG105" i="35"/>
  <c r="AV179" i="35"/>
  <c r="AD150" i="35"/>
  <c r="X56" i="35"/>
  <c r="AE23" i="35"/>
  <c r="C218" i="35"/>
  <c r="BQ231" i="35"/>
  <c r="AD68" i="35"/>
  <c r="BI170" i="35"/>
  <c r="AY208" i="35"/>
  <c r="BG68" i="35"/>
  <c r="BR232" i="35"/>
  <c r="AF127" i="35"/>
  <c r="BG20" i="35"/>
  <c r="BA85" i="35"/>
  <c r="AC247" i="35"/>
  <c r="X52" i="35"/>
  <c r="AY203" i="35"/>
  <c r="U132" i="35"/>
  <c r="AB100" i="35"/>
  <c r="Y158" i="35"/>
  <c r="AD96" i="35"/>
  <c r="BQ56" i="35"/>
  <c r="BH234" i="35"/>
  <c r="BQ69" i="35"/>
  <c r="BJ132" i="35"/>
  <c r="AF25" i="35"/>
  <c r="AK66" i="35"/>
  <c r="X201" i="35"/>
  <c r="C52" i="35"/>
  <c r="AZ155" i="35"/>
  <c r="BC117" i="35"/>
  <c r="X173" i="35"/>
  <c r="AX243" i="35"/>
  <c r="AC39" i="35"/>
  <c r="BU168" i="35"/>
  <c r="AJ28" i="35"/>
  <c r="Y131" i="35"/>
  <c r="BT18" i="35"/>
  <c r="C29" i="35"/>
  <c r="AD69" i="35"/>
  <c r="AD35" i="35"/>
  <c r="BA222" i="35"/>
  <c r="R63" i="35"/>
  <c r="AD225" i="35"/>
  <c r="BD236" i="35"/>
  <c r="Y174" i="35"/>
  <c r="AB218" i="35"/>
  <c r="W121" i="35"/>
  <c r="BO231" i="35"/>
  <c r="T181" i="35"/>
  <c r="BT98" i="35"/>
  <c r="AJ188" i="35"/>
  <c r="BH154" i="35"/>
  <c r="AY45" i="35"/>
  <c r="BD203" i="35"/>
  <c r="T185" i="35"/>
  <c r="BU68" i="35"/>
  <c r="AE230" i="35"/>
  <c r="BI92" i="35"/>
  <c r="AD115" i="35"/>
  <c r="BA170" i="35"/>
  <c r="AK139" i="35"/>
  <c r="BR154" i="35"/>
  <c r="T148" i="35"/>
  <c r="AU105" i="35"/>
  <c r="U116" i="35"/>
  <c r="BN201" i="35"/>
  <c r="BN80" i="35"/>
  <c r="BK77" i="35"/>
  <c r="BS49" i="35"/>
  <c r="G9" i="26"/>
  <c r="AH37" i="35"/>
  <c r="AF35" i="35"/>
  <c r="AJ84" i="35"/>
  <c r="W112" i="35"/>
  <c r="V46" i="35"/>
  <c r="BR30" i="35"/>
  <c r="BQ81" i="35"/>
  <c r="AI212" i="35"/>
  <c r="AH195" i="35"/>
  <c r="BL86" i="35"/>
  <c r="V249" i="35"/>
  <c r="Z229" i="35"/>
  <c r="C221" i="35"/>
  <c r="BL50" i="35"/>
  <c r="BQ123" i="35"/>
  <c r="AA129" i="35"/>
  <c r="BU127" i="35"/>
  <c r="Z104" i="35"/>
  <c r="BD204" i="35"/>
  <c r="W126" i="35"/>
  <c r="BP206" i="35"/>
  <c r="AG125" i="35"/>
  <c r="T60" i="35"/>
  <c r="BK136" i="35"/>
  <c r="BL19" i="35"/>
  <c r="V66" i="35"/>
  <c r="AX98" i="35"/>
  <c r="BC163" i="35"/>
  <c r="R141" i="35"/>
  <c r="BE64" i="35"/>
  <c r="P116" i="35"/>
  <c r="AG171" i="35"/>
  <c r="BJ197" i="35"/>
  <c r="BT175" i="35"/>
  <c r="W190" i="35"/>
  <c r="BM208" i="35"/>
  <c r="AA227" i="35"/>
  <c r="T52" i="35"/>
  <c r="AF262" i="35"/>
  <c r="BR271" i="35"/>
  <c r="P58" i="35"/>
  <c r="AW108" i="35"/>
  <c r="BE156" i="35"/>
  <c r="BD140" i="35"/>
  <c r="AF78" i="35"/>
  <c r="AJ97" i="35"/>
  <c r="BH106" i="35"/>
  <c r="AU148" i="35"/>
  <c r="BO170" i="35"/>
  <c r="BR118" i="35"/>
  <c r="BP152" i="35"/>
  <c r="BC58" i="35"/>
  <c r="AV237" i="35"/>
  <c r="V160" i="35"/>
  <c r="BP77" i="35"/>
  <c r="BP258" i="35"/>
  <c r="AC89" i="35"/>
  <c r="AF227" i="35"/>
  <c r="BD179" i="35"/>
  <c r="R95" i="35"/>
  <c r="Z143" i="35"/>
  <c r="Z60" i="35"/>
  <c r="BQ89" i="35"/>
  <c r="BP190" i="35"/>
  <c r="R162" i="35"/>
  <c r="BC232" i="35"/>
  <c r="C243" i="35"/>
  <c r="BE48" i="35"/>
  <c r="BN193" i="35"/>
  <c r="AZ257" i="35"/>
  <c r="Q140" i="35"/>
  <c r="AB141" i="35"/>
  <c r="AD213" i="35"/>
  <c r="BQ204" i="35"/>
  <c r="S108" i="35"/>
  <c r="BM114" i="35"/>
  <c r="BF169" i="35"/>
  <c r="BG101" i="35"/>
  <c r="S34" i="35"/>
  <c r="Q103" i="35"/>
  <c r="AA43" i="35"/>
  <c r="AU79" i="35"/>
  <c r="V50" i="35"/>
  <c r="AE126" i="35"/>
  <c r="BG130" i="35"/>
  <c r="BQ242" i="35"/>
  <c r="AX172" i="35"/>
  <c r="AC136" i="35"/>
  <c r="AA100" i="35"/>
  <c r="V154" i="35"/>
  <c r="AH55" i="35"/>
  <c r="BD184" i="35"/>
  <c r="AV80" i="35"/>
  <c r="AJ95" i="35"/>
  <c r="AZ181" i="35"/>
  <c r="AX99" i="35"/>
  <c r="BH228" i="35"/>
  <c r="V157" i="35"/>
  <c r="BG191" i="35"/>
  <c r="BS127" i="35"/>
  <c r="AF89" i="35"/>
  <c r="BB167" i="35"/>
  <c r="AI246" i="35"/>
  <c r="AH205" i="35"/>
  <c r="W180" i="35"/>
  <c r="BM75" i="35"/>
  <c r="AF63" i="35"/>
  <c r="BK37" i="35"/>
  <c r="AD163" i="35"/>
  <c r="BU217" i="35"/>
  <c r="AF66" i="35"/>
  <c r="BQ178" i="35"/>
  <c r="AU176" i="35"/>
  <c r="AD179" i="35"/>
  <c r="AZ132" i="35"/>
  <c r="R55" i="35"/>
  <c r="BO263" i="35"/>
  <c r="BC35" i="35"/>
  <c r="AA180" i="35"/>
  <c r="BB24" i="35"/>
  <c r="BE239" i="35"/>
  <c r="AU168" i="35"/>
  <c r="Z249" i="35"/>
  <c r="AI259" i="35"/>
  <c r="AY17" i="35"/>
  <c r="BD159" i="35"/>
  <c r="BL194" i="35"/>
  <c r="X127" i="35"/>
  <c r="V40" i="35"/>
  <c r="Y144" i="35"/>
  <c r="BG110" i="35"/>
  <c r="AY222" i="35"/>
  <c r="BA111" i="35"/>
  <c r="X190" i="35"/>
  <c r="Y136" i="35"/>
  <c r="AJ127" i="35"/>
  <c r="BA239" i="35"/>
  <c r="P205" i="35"/>
  <c r="T70" i="35"/>
  <c r="R185" i="35"/>
  <c r="BJ114" i="35"/>
  <c r="AI103" i="35"/>
  <c r="AE70" i="35"/>
  <c r="BI61" i="35"/>
  <c r="P129" i="35"/>
  <c r="BA192" i="35"/>
  <c r="BH124" i="35"/>
  <c r="BP173" i="35"/>
  <c r="BN86" i="35"/>
  <c r="V37" i="35"/>
  <c r="BP64" i="35"/>
  <c r="C133" i="35"/>
  <c r="R105" i="35"/>
  <c r="BO171" i="35"/>
  <c r="BL61" i="35"/>
  <c r="AG64" i="35"/>
  <c r="AU218" i="35"/>
  <c r="Y72" i="35"/>
  <c r="AA216" i="35"/>
  <c r="Z17" i="35"/>
  <c r="AI162" i="35"/>
  <c r="P71" i="35"/>
  <c r="BM143" i="35"/>
  <c r="AI31" i="35"/>
  <c r="T189" i="35"/>
  <c r="AE148" i="35"/>
  <c r="AF87" i="35"/>
  <c r="BM138" i="35"/>
  <c r="BI194" i="35"/>
  <c r="S84" i="35"/>
  <c r="BB214" i="35"/>
  <c r="AG85" i="35"/>
  <c r="BK208" i="35"/>
  <c r="Z184" i="35"/>
  <c r="BE126" i="35"/>
  <c r="AZ91" i="35"/>
  <c r="BK171" i="35"/>
  <c r="BE57" i="35"/>
  <c r="AJ42" i="35"/>
  <c r="C164" i="35"/>
  <c r="AI210" i="35"/>
  <c r="BD122" i="35"/>
  <c r="Y82" i="35"/>
  <c r="Y129" i="35"/>
  <c r="AW155" i="35"/>
  <c r="AI123" i="35"/>
  <c r="AU106" i="35"/>
  <c r="AE84" i="35"/>
  <c r="BL26" i="35"/>
  <c r="AX164" i="35"/>
  <c r="U157" i="35"/>
  <c r="BT248" i="35"/>
  <c r="X77" i="35"/>
  <c r="S196" i="35"/>
  <c r="S213" i="35"/>
  <c r="AH152" i="35"/>
  <c r="BB135" i="35"/>
  <c r="BG142" i="35"/>
  <c r="AX198" i="35"/>
  <c r="AY126" i="35"/>
  <c r="AD157" i="35"/>
  <c r="AX170" i="35"/>
  <c r="BN209" i="35"/>
  <c r="BG172" i="35"/>
  <c r="Y110" i="35"/>
  <c r="R127" i="35"/>
  <c r="AE58" i="35"/>
  <c r="AH77" i="35"/>
  <c r="AG100" i="35"/>
  <c r="AA190" i="35"/>
  <c r="T88" i="35"/>
  <c r="AD93" i="35"/>
  <c r="U152" i="35"/>
  <c r="W124" i="35"/>
  <c r="BJ205" i="35"/>
  <c r="BI207" i="35"/>
  <c r="P145" i="35"/>
  <c r="BC268" i="35"/>
  <c r="BD207" i="35"/>
  <c r="BG40" i="35"/>
  <c r="BU96" i="35"/>
  <c r="BT212" i="35"/>
  <c r="BC199" i="35"/>
  <c r="BT235" i="35"/>
  <c r="BF47" i="35"/>
  <c r="AU78" i="35"/>
  <c r="T149" i="35"/>
  <c r="AX107" i="35"/>
  <c r="AY90" i="35"/>
  <c r="BK214" i="35"/>
  <c r="AZ123" i="35"/>
  <c r="AX230" i="35"/>
  <c r="BR143" i="35"/>
  <c r="U163" i="35"/>
  <c r="AV161" i="35"/>
  <c r="V28" i="35"/>
  <c r="BU26" i="35"/>
  <c r="T161" i="35"/>
  <c r="BR148" i="35"/>
  <c r="BQ113" i="35"/>
  <c r="X236" i="35"/>
  <c r="AK194" i="35"/>
  <c r="AE24" i="35"/>
  <c r="T115" i="35"/>
  <c r="BT174" i="35"/>
  <c r="BH37" i="35"/>
  <c r="AE215" i="35"/>
  <c r="AF96" i="35"/>
  <c r="BD107" i="35"/>
  <c r="AD89" i="35"/>
  <c r="AV124" i="35"/>
  <c r="BB80" i="35"/>
  <c r="AV213" i="35"/>
  <c r="BJ165" i="35"/>
  <c r="BU158" i="35"/>
  <c r="BH128" i="35"/>
  <c r="BB239" i="35"/>
  <c r="BK176" i="35"/>
  <c r="BO188" i="35"/>
  <c r="BD193" i="35"/>
  <c r="AG187" i="35"/>
  <c r="BS146" i="35"/>
  <c r="P47" i="35"/>
  <c r="AV106" i="35"/>
  <c r="X221" i="35"/>
  <c r="BI139" i="35"/>
  <c r="AV29" i="35"/>
  <c r="BC147" i="35"/>
  <c r="BT128" i="35"/>
  <c r="AH122" i="35"/>
  <c r="BQ99" i="35"/>
  <c r="BA81" i="35"/>
  <c r="Z45" i="35"/>
  <c r="AK188" i="35"/>
  <c r="AC32" i="35"/>
  <c r="BJ206" i="35"/>
  <c r="AJ119" i="35"/>
  <c r="BK139" i="35"/>
  <c r="AY224" i="35"/>
  <c r="T33" i="35"/>
  <c r="AJ104" i="35"/>
  <c r="BC88" i="35"/>
  <c r="Y175" i="35"/>
  <c r="AV149" i="35"/>
  <c r="AY218" i="35"/>
  <c r="BR122" i="35"/>
  <c r="AW162" i="35"/>
  <c r="Z137" i="35"/>
  <c r="AB187" i="35"/>
  <c r="S92" i="35"/>
  <c r="AA157" i="35"/>
  <c r="AZ161" i="35"/>
  <c r="BD35" i="35"/>
  <c r="BG64" i="35"/>
  <c r="BK96" i="35"/>
  <c r="AX33" i="35"/>
  <c r="Q174" i="35"/>
  <c r="Y18" i="35"/>
  <c r="BE205" i="35"/>
  <c r="Q111" i="35"/>
  <c r="AD153" i="35"/>
  <c r="AK186" i="35"/>
  <c r="AD98" i="35"/>
  <c r="AB28" i="35"/>
  <c r="BM73" i="35"/>
  <c r="BA217" i="35"/>
  <c r="AX91" i="35"/>
  <c r="BK121" i="35"/>
  <c r="BF31" i="35"/>
  <c r="R85" i="35"/>
  <c r="AU30" i="35"/>
  <c r="BT133" i="35"/>
  <c r="BC71" i="35"/>
  <c r="Q148" i="35"/>
  <c r="BJ51" i="35"/>
  <c r="BO48" i="35"/>
  <c r="AX204" i="35"/>
  <c r="BB153" i="35"/>
  <c r="AC117" i="35"/>
  <c r="AD62" i="35"/>
  <c r="Y61" i="35"/>
  <c r="BI143" i="35"/>
  <c r="AG40" i="35"/>
  <c r="AK125" i="35"/>
  <c r="BP54" i="35"/>
  <c r="AY60" i="35"/>
  <c r="BG139" i="35"/>
  <c r="C25" i="35"/>
  <c r="AE129" i="35"/>
  <c r="U62" i="35"/>
  <c r="AW24" i="35"/>
  <c r="BI179" i="35"/>
  <c r="AI203" i="35"/>
  <c r="P122" i="35"/>
  <c r="AB66" i="35"/>
  <c r="R173" i="35"/>
  <c r="BK48" i="35"/>
  <c r="BO160" i="35"/>
  <c r="AB122" i="35"/>
  <c r="AW125" i="35"/>
  <c r="V219" i="35"/>
  <c r="BL187" i="35"/>
  <c r="AF101" i="35"/>
  <c r="BN101" i="35"/>
  <c r="P88" i="35"/>
  <c r="BE76" i="35"/>
  <c r="BC193" i="35"/>
  <c r="AZ221" i="35"/>
  <c r="P188" i="35"/>
  <c r="BI108" i="35"/>
  <c r="BI157" i="35"/>
  <c r="C191" i="35"/>
  <c r="X175" i="35"/>
  <c r="AC63" i="35"/>
  <c r="BF153" i="35"/>
  <c r="BB196" i="35"/>
  <c r="Z9" i="26"/>
  <c r="BJ72" i="35"/>
  <c r="BE17" i="35"/>
  <c r="BK112" i="35"/>
  <c r="BS90" i="35"/>
  <c r="AG167" i="35"/>
  <c r="BA79" i="35"/>
  <c r="BC145" i="35"/>
  <c r="BK75" i="35"/>
  <c r="S158" i="35"/>
  <c r="P222" i="35"/>
  <c r="AX43" i="35"/>
  <c r="BF180" i="35"/>
  <c r="BN53" i="35"/>
  <c r="Q40" i="35"/>
  <c r="AD100" i="35"/>
  <c r="V81" i="35"/>
  <c r="AJ132" i="35"/>
  <c r="C162" i="35"/>
  <c r="BR173" i="35"/>
  <c r="U65" i="35"/>
  <c r="BG184" i="35"/>
  <c r="AU119" i="35"/>
  <c r="Q90" i="35"/>
  <c r="C158" i="35"/>
  <c r="Z188" i="35"/>
  <c r="BE67" i="35"/>
  <c r="BM90" i="35"/>
  <c r="BU183" i="35"/>
  <c r="BN115" i="35"/>
  <c r="BI158" i="35"/>
  <c r="BI84" i="35"/>
  <c r="BN35" i="35"/>
  <c r="BK137" i="35"/>
  <c r="AM9" i="26"/>
  <c r="AD236" i="35"/>
  <c r="Q199" i="35"/>
  <c r="X174" i="35"/>
  <c r="BF103" i="35"/>
  <c r="AF104" i="35"/>
  <c r="Y207" i="35"/>
  <c r="BE172" i="35"/>
  <c r="AX239" i="35"/>
  <c r="BH109" i="35"/>
  <c r="AW269" i="35"/>
  <c r="AE115" i="35"/>
  <c r="BM66" i="35"/>
  <c r="AH179" i="35"/>
  <c r="BD80" i="35"/>
  <c r="AC88" i="35"/>
  <c r="AZ53" i="35"/>
  <c r="AU199" i="35"/>
  <c r="BO257" i="35"/>
  <c r="BF75" i="35"/>
  <c r="P197" i="35"/>
  <c r="BG213" i="35"/>
  <c r="Z89" i="35"/>
  <c r="BU109" i="35"/>
  <c r="AG74" i="35"/>
  <c r="BD227" i="35"/>
  <c r="AI151" i="35"/>
  <c r="AV131" i="35"/>
  <c r="C49" i="35"/>
  <c r="P91" i="35"/>
  <c r="BS218" i="35"/>
  <c r="AW28" i="35"/>
  <c r="BD51" i="35"/>
  <c r="S36" i="35"/>
  <c r="P169" i="35"/>
  <c r="BE195" i="35"/>
  <c r="AF98" i="35"/>
  <c r="AH200" i="35"/>
  <c r="BL111" i="35"/>
  <c r="AX223" i="35"/>
  <c r="BU152" i="35"/>
  <c r="V153" i="35"/>
  <c r="BN179" i="35"/>
  <c r="BC65" i="35"/>
  <c r="AA241" i="35"/>
  <c r="AW20" i="35"/>
  <c r="U37" i="35"/>
  <c r="Z213" i="35"/>
  <c r="AZ163" i="35"/>
  <c r="C146" i="35"/>
  <c r="BD36" i="35"/>
  <c r="BP175" i="35"/>
  <c r="T23" i="35"/>
  <c r="BU129" i="35"/>
  <c r="BA152" i="35"/>
  <c r="V85" i="35"/>
  <c r="BH122" i="35"/>
  <c r="Q213" i="35"/>
  <c r="AD57" i="35"/>
  <c r="BL196" i="35"/>
  <c r="BD58" i="35"/>
  <c r="BS64" i="35"/>
  <c r="BD176" i="35"/>
  <c r="AC199" i="35"/>
  <c r="BE34" i="35"/>
  <c r="AB18" i="35"/>
  <c r="BS41" i="35"/>
  <c r="AE176" i="35"/>
  <c r="AC92" i="35"/>
  <c r="P123" i="35"/>
  <c r="BO162" i="35"/>
  <c r="AV134" i="35"/>
  <c r="AI129" i="35"/>
  <c r="AB127" i="35"/>
  <c r="AH47" i="35"/>
  <c r="AU98" i="35"/>
  <c r="AJ187" i="35"/>
  <c r="V218" i="35"/>
  <c r="AU58" i="35"/>
  <c r="BU59" i="35"/>
  <c r="V78" i="35"/>
  <c r="BD185" i="35"/>
  <c r="BF33" i="35"/>
  <c r="X94" i="35"/>
  <c r="AC146" i="35"/>
  <c r="BN185" i="35"/>
  <c r="AW84" i="35"/>
  <c r="AZ54" i="35"/>
  <c r="AA108" i="35"/>
  <c r="BK29" i="35"/>
  <c r="AD129" i="35"/>
  <c r="C175" i="35"/>
  <c r="U39" i="35"/>
  <c r="AW126" i="35"/>
  <c r="P242" i="35"/>
  <c r="Q64" i="35"/>
  <c r="BD172" i="35"/>
  <c r="AV43" i="35"/>
  <c r="AB27" i="35"/>
  <c r="AY31" i="35"/>
  <c r="BO138" i="35"/>
  <c r="P95" i="35"/>
  <c r="BE53" i="35"/>
  <c r="AG165" i="35"/>
  <c r="BK42" i="35"/>
  <c r="R160" i="35"/>
  <c r="BR117" i="35"/>
  <c r="BB232" i="35"/>
  <c r="BO177" i="35"/>
  <c r="AW105" i="35"/>
  <c r="BL113" i="35"/>
  <c r="AD127" i="35"/>
  <c r="AH39" i="35"/>
  <c r="BM101" i="35"/>
  <c r="AW64" i="35"/>
  <c r="BE139" i="35"/>
  <c r="H24" i="40"/>
  <c r="P24" i="40" s="1"/>
  <c r="AC123" i="35"/>
  <c r="W114" i="35"/>
  <c r="BB60" i="35"/>
  <c r="Z101" i="35"/>
  <c r="AX100" i="35"/>
  <c r="Y63" i="35"/>
  <c r="BU205" i="35"/>
  <c r="BU194" i="35"/>
  <c r="BD63" i="35"/>
  <c r="BU33" i="35"/>
  <c r="Z123" i="35"/>
  <c r="BP40" i="35"/>
  <c r="S216" i="35"/>
  <c r="BA123" i="35"/>
  <c r="BM136" i="35"/>
  <c r="C129" i="35"/>
  <c r="BT39" i="35"/>
  <c r="C48" i="35"/>
  <c r="AG148" i="35"/>
  <c r="BK32" i="35"/>
  <c r="BA114" i="35"/>
  <c r="C157" i="35"/>
  <c r="AE165" i="35"/>
  <c r="AX42" i="35"/>
  <c r="AJ77" i="35"/>
  <c r="S72" i="35"/>
  <c r="AB74" i="35"/>
  <c r="BQ156" i="35"/>
  <c r="BA63" i="35"/>
  <c r="BI72" i="35"/>
  <c r="BK35" i="35"/>
  <c r="AG56" i="35"/>
  <c r="BM156" i="35"/>
  <c r="AW102" i="35"/>
  <c r="BT85" i="35"/>
  <c r="V39" i="35"/>
  <c r="AZ208" i="35"/>
  <c r="AI29" i="35"/>
  <c r="AJ39" i="35"/>
  <c r="AJ67" i="35"/>
  <c r="BU84" i="35"/>
  <c r="R154" i="35"/>
  <c r="BT160" i="35"/>
  <c r="AA133" i="35"/>
  <c r="AI216" i="35"/>
  <c r="BM113" i="35"/>
  <c r="AD181" i="35"/>
  <c r="R152" i="35"/>
  <c r="BS163" i="35"/>
  <c r="AE47" i="35"/>
  <c r="V161" i="35"/>
  <c r="AI98" i="35"/>
  <c r="BJ95" i="35"/>
  <c r="AJ92" i="35"/>
  <c r="BR23" i="35"/>
  <c r="Z142" i="35"/>
  <c r="Y79" i="35"/>
  <c r="BO123" i="35"/>
  <c r="BC172" i="35"/>
  <c r="BH98" i="35"/>
  <c r="Y122" i="35"/>
  <c r="AB225" i="35"/>
  <c r="Q65" i="35"/>
  <c r="BA49" i="35"/>
  <c r="AW202" i="35"/>
  <c r="AG97" i="35"/>
  <c r="BK124" i="35"/>
  <c r="P134" i="35"/>
  <c r="AD222" i="35"/>
  <c r="AB139" i="35"/>
  <c r="BM189" i="35"/>
  <c r="U234" i="35"/>
  <c r="AI122" i="35"/>
  <c r="AF143" i="35"/>
  <c r="BH200" i="35"/>
  <c r="AK46" i="35"/>
  <c r="AW133" i="35"/>
  <c r="BU25" i="35"/>
  <c r="BE96" i="35"/>
  <c r="BU32" i="35"/>
  <c r="AJ168" i="35"/>
  <c r="BO135" i="35"/>
  <c r="X194" i="35"/>
  <c r="BC233" i="35"/>
  <c r="BB166" i="35"/>
  <c r="AY23" i="35"/>
  <c r="R161" i="35"/>
  <c r="AY200" i="35"/>
  <c r="AU261" i="35"/>
  <c r="H16" i="40"/>
  <c r="BC28" i="35"/>
  <c r="BR40" i="35"/>
  <c r="BS192" i="35"/>
  <c r="Z244" i="35"/>
  <c r="AH151" i="35"/>
  <c r="BS35" i="35"/>
  <c r="S162" i="35"/>
  <c r="AX82" i="35"/>
  <c r="AH177" i="35"/>
  <c r="BI107" i="35"/>
  <c r="BD90" i="35"/>
  <c r="Y167" i="35"/>
  <c r="BC50" i="35"/>
  <c r="Y185" i="35"/>
  <c r="BP44" i="35"/>
  <c r="BP172" i="35"/>
  <c r="AY85" i="35"/>
  <c r="BT168" i="35"/>
  <c r="BO80" i="35"/>
  <c r="AX106" i="35"/>
  <c r="AY150" i="35"/>
  <c r="BU172" i="35"/>
  <c r="BA112" i="35"/>
  <c r="BS145" i="35"/>
  <c r="T199" i="35"/>
  <c r="AE67" i="35"/>
  <c r="AH72" i="35"/>
  <c r="Y93" i="35"/>
  <c r="S136" i="35"/>
  <c r="BM129" i="35"/>
  <c r="AI39" i="35"/>
  <c r="AG194" i="35"/>
  <c r="S56" i="35"/>
  <c r="Y193" i="35"/>
  <c r="BC159" i="35"/>
  <c r="BT70" i="35"/>
  <c r="BO176" i="35"/>
  <c r="BM267" i="35"/>
  <c r="AA226" i="35"/>
  <c r="T233" i="35"/>
  <c r="AZ255" i="35"/>
  <c r="BN263" i="35"/>
  <c r="BS254" i="35"/>
  <c r="BR52" i="35"/>
  <c r="AG130" i="35"/>
  <c r="BA128" i="35"/>
  <c r="AA131" i="35"/>
  <c r="AB65" i="35"/>
  <c r="AE113" i="35"/>
  <c r="P180" i="35"/>
  <c r="AU50" i="35"/>
  <c r="BJ214" i="35"/>
  <c r="AD223" i="35"/>
  <c r="BR265" i="35"/>
  <c r="BQ220" i="35"/>
  <c r="BQ195" i="35"/>
  <c r="BM181" i="35"/>
  <c r="W88" i="35"/>
  <c r="U63" i="35"/>
  <c r="AX93" i="35"/>
  <c r="AG204" i="35"/>
  <c r="AX133" i="35"/>
  <c r="AV133" i="35"/>
  <c r="AB78" i="35"/>
  <c r="X126" i="35"/>
  <c r="AW160" i="35"/>
  <c r="BH237" i="35"/>
  <c r="AC160" i="35"/>
  <c r="AC59" i="35"/>
  <c r="BI169" i="35"/>
  <c r="AY127" i="35"/>
  <c r="BN162" i="35"/>
  <c r="BR226" i="35"/>
  <c r="Q18" i="35"/>
  <c r="T28" i="35"/>
  <c r="BS43" i="35"/>
  <c r="BJ70" i="35"/>
  <c r="BG94" i="35"/>
  <c r="AC125" i="35"/>
  <c r="AK60" i="35"/>
  <c r="V36" i="35"/>
  <c r="AY86" i="35"/>
  <c r="BP60" i="35"/>
  <c r="P147" i="35"/>
  <c r="BJ217" i="35"/>
  <c r="Q191" i="35"/>
  <c r="BJ157" i="35"/>
  <c r="Z187" i="35"/>
  <c r="AH191" i="35"/>
  <c r="BN240" i="35"/>
  <c r="BH193" i="35"/>
  <c r="X224" i="35"/>
  <c r="V192" i="35"/>
  <c r="BE141" i="35"/>
  <c r="BG207" i="35"/>
  <c r="T143" i="35"/>
  <c r="AJ183" i="35"/>
  <c r="BK217" i="35"/>
  <c r="AZ167" i="35"/>
  <c r="BA144" i="35"/>
  <c r="BG61" i="35"/>
  <c r="Z119" i="35"/>
  <c r="BB273" i="35"/>
  <c r="AD79" i="35"/>
  <c r="S176" i="35"/>
  <c r="AA194" i="35"/>
  <c r="X234" i="35"/>
  <c r="Y247" i="35"/>
  <c r="S112" i="35"/>
  <c r="BS189" i="35"/>
  <c r="AE212" i="35"/>
  <c r="BS186" i="35"/>
  <c r="Y19" i="35"/>
  <c r="C246" i="35"/>
  <c r="BA182" i="35"/>
  <c r="AD152" i="35"/>
  <c r="T170" i="35"/>
  <c r="Z34" i="35"/>
  <c r="BJ161" i="35"/>
  <c r="BD180" i="35"/>
  <c r="AH216" i="35"/>
  <c r="R97" i="35"/>
  <c r="AB166" i="35"/>
  <c r="U64" i="35"/>
  <c r="BJ190" i="35"/>
  <c r="BJ18" i="35"/>
  <c r="AA268" i="35"/>
  <c r="BM96" i="35"/>
  <c r="T43" i="35"/>
  <c r="BO143" i="35"/>
  <c r="Z204" i="35"/>
  <c r="BG232" i="35"/>
  <c r="AF33" i="35"/>
  <c r="BL141" i="35"/>
  <c r="AA134" i="35"/>
  <c r="AB240" i="35"/>
  <c r="AW228" i="35"/>
  <c r="AU230" i="35"/>
  <c r="AI169" i="35"/>
  <c r="AE135" i="35"/>
  <c r="AA202" i="35"/>
  <c r="AZ245" i="35"/>
  <c r="Q207" i="35"/>
  <c r="P241" i="35"/>
  <c r="BK18" i="35"/>
  <c r="BJ210" i="35"/>
  <c r="BP243" i="35"/>
  <c r="P237" i="35"/>
  <c r="AU45" i="35"/>
  <c r="P160" i="35"/>
  <c r="AD104" i="35"/>
  <c r="BN236" i="35"/>
  <c r="BJ178" i="35"/>
  <c r="AV22" i="35"/>
  <c r="AJ120" i="35"/>
  <c r="BT234" i="35"/>
  <c r="AU170" i="35"/>
  <c r="BL146" i="35"/>
  <c r="C263" i="35"/>
  <c r="AD126" i="35"/>
  <c r="AF111" i="35"/>
  <c r="C183" i="35"/>
  <c r="AV203" i="35"/>
  <c r="BD258" i="35"/>
  <c r="S237" i="35"/>
  <c r="Y190" i="35"/>
  <c r="BQ260" i="35"/>
  <c r="BD233" i="35"/>
  <c r="BM202" i="35"/>
  <c r="AZ211" i="35"/>
  <c r="AW53" i="35"/>
  <c r="BK269" i="35"/>
  <c r="BT187" i="35"/>
  <c r="BS173" i="35"/>
  <c r="BM172" i="35"/>
  <c r="Z140" i="35"/>
  <c r="AW98" i="35"/>
  <c r="Z218" i="35"/>
  <c r="BS25" i="35"/>
  <c r="V30" i="35"/>
  <c r="AK205" i="35"/>
  <c r="AW254" i="35"/>
  <c r="AZ108" i="35"/>
  <c r="P250" i="35"/>
  <c r="BQ22" i="35"/>
  <c r="BP188" i="35"/>
  <c r="AZ179" i="35"/>
  <c r="BG217" i="35"/>
  <c r="BM213" i="35"/>
  <c r="AI265" i="35"/>
  <c r="Z199" i="35"/>
  <c r="V94" i="35"/>
  <c r="BH110" i="35"/>
  <c r="AG199" i="35"/>
  <c r="BU23" i="35"/>
  <c r="Y49" i="35"/>
  <c r="BH152" i="35"/>
  <c r="AD169" i="35"/>
  <c r="U230" i="35"/>
  <c r="AK20" i="35"/>
  <c r="AJ108" i="35"/>
  <c r="S81" i="35"/>
  <c r="X171" i="35"/>
  <c r="AC148" i="35"/>
  <c r="AY84" i="35"/>
  <c r="BG106" i="35"/>
  <c r="AX195" i="35"/>
  <c r="AH103" i="35"/>
  <c r="BQ49" i="35"/>
  <c r="BT61" i="35"/>
  <c r="AU267" i="35"/>
  <c r="BS250" i="35"/>
  <c r="BI201" i="35"/>
  <c r="AW56" i="35"/>
  <c r="AZ112" i="35"/>
  <c r="BD139" i="35"/>
  <c r="BQ258" i="35"/>
  <c r="C212" i="35"/>
  <c r="BC173" i="35"/>
  <c r="BF271" i="35"/>
  <c r="BA145" i="35"/>
  <c r="S263" i="35"/>
  <c r="AU151" i="35"/>
  <c r="BM51" i="35"/>
  <c r="BP97" i="35"/>
  <c r="BC106" i="35"/>
  <c r="BD73" i="35"/>
  <c r="BP72" i="35"/>
  <c r="AB29" i="35"/>
  <c r="BL225" i="35"/>
  <c r="T168" i="35"/>
  <c r="V138" i="35"/>
  <c r="BO261" i="35"/>
  <c r="Y166" i="35"/>
  <c r="W274" i="35"/>
  <c r="BB182" i="35"/>
  <c r="T265" i="35"/>
  <c r="BM253" i="35"/>
  <c r="Q203" i="35"/>
  <c r="BH223" i="35"/>
  <c r="AK221" i="35"/>
  <c r="BG212" i="35"/>
  <c r="AJ263" i="35"/>
  <c r="Q182" i="35"/>
  <c r="BD221" i="35"/>
  <c r="R86" i="35"/>
  <c r="BB32" i="35"/>
  <c r="Y30" i="35"/>
  <c r="BC220" i="35"/>
  <c r="P162" i="35"/>
  <c r="AU138" i="35"/>
  <c r="W97" i="35"/>
  <c r="AZ116" i="35"/>
  <c r="AB72" i="35"/>
  <c r="BG231" i="35"/>
  <c r="Y201" i="35"/>
  <c r="BK254" i="35"/>
  <c r="AJ184" i="35"/>
  <c r="BA261" i="35"/>
  <c r="AA92" i="35"/>
  <c r="BQ130" i="35"/>
  <c r="U200" i="35"/>
  <c r="AW153" i="35"/>
  <c r="AI179" i="35"/>
  <c r="AU94" i="35"/>
  <c r="BD196" i="35"/>
  <c r="BF274" i="35"/>
  <c r="BO129" i="35"/>
  <c r="AW97" i="35"/>
  <c r="AX143" i="35"/>
  <c r="AG240" i="35"/>
  <c r="Z198" i="35"/>
  <c r="Y32" i="35"/>
  <c r="AF22" i="35"/>
  <c r="AH156" i="35"/>
  <c r="BI236" i="35"/>
  <c r="BB176" i="35"/>
  <c r="BG73" i="35"/>
  <c r="R71" i="35"/>
  <c r="Q195" i="35"/>
  <c r="BH80" i="35"/>
  <c r="AH242" i="35"/>
  <c r="AE133" i="35"/>
  <c r="C211" i="35"/>
  <c r="AI106" i="35"/>
  <c r="AY147" i="35"/>
  <c r="BM222" i="35"/>
  <c r="AB125" i="35"/>
  <c r="BI149" i="35"/>
  <c r="BR225" i="35"/>
  <c r="BB269" i="35"/>
  <c r="V232" i="35"/>
  <c r="AD111" i="35"/>
  <c r="AC261" i="35"/>
  <c r="T173" i="35"/>
  <c r="BJ25" i="35"/>
  <c r="Q162" i="35"/>
  <c r="AX259" i="35"/>
  <c r="BG80" i="35"/>
  <c r="BO122" i="35"/>
  <c r="AX214" i="35"/>
  <c r="BP84" i="35"/>
  <c r="V148" i="35"/>
  <c r="BD62" i="35"/>
  <c r="AD143" i="35"/>
  <c r="AV86" i="35"/>
  <c r="BN177" i="35"/>
  <c r="W176" i="35"/>
  <c r="BQ152" i="35"/>
  <c r="BA134" i="35"/>
  <c r="Z177" i="35"/>
  <c r="BB254" i="35"/>
  <c r="BU22" i="35"/>
  <c r="BE55" i="35"/>
  <c r="AA36" i="35"/>
  <c r="Y219" i="35"/>
  <c r="P173" i="35"/>
  <c r="BR235" i="35"/>
  <c r="BU153" i="35"/>
  <c r="T187" i="35"/>
  <c r="AI230" i="35"/>
  <c r="P104" i="35"/>
  <c r="AY240" i="35"/>
  <c r="AV164" i="35"/>
  <c r="BU199" i="35"/>
  <c r="V112" i="35"/>
  <c r="BL108" i="35"/>
  <c r="BD70" i="35"/>
  <c r="Q36" i="35"/>
  <c r="BQ228" i="35"/>
  <c r="BM223" i="35"/>
  <c r="AK9" i="26"/>
  <c r="P228" i="35"/>
  <c r="BP215" i="35"/>
  <c r="BR157" i="35"/>
  <c r="AK242" i="35"/>
  <c r="P155" i="35"/>
  <c r="AF131" i="35"/>
  <c r="BR163" i="35"/>
  <c r="BT161" i="35"/>
  <c r="BL160" i="35"/>
  <c r="C234" i="35"/>
  <c r="AK41" i="35"/>
  <c r="AZ126" i="35"/>
  <c r="BF150" i="35"/>
  <c r="AH257" i="35"/>
  <c r="Q95" i="35"/>
  <c r="BF165" i="35"/>
  <c r="AV184" i="35"/>
  <c r="BU238" i="35"/>
  <c r="AU156" i="35"/>
  <c r="BC271" i="35"/>
  <c r="Q115" i="35"/>
  <c r="BO256" i="35"/>
  <c r="C224" i="35"/>
  <c r="AK215" i="35"/>
  <c r="BK198" i="35"/>
  <c r="BS39" i="35"/>
  <c r="BI206" i="35"/>
  <c r="S19" i="35"/>
  <c r="BB154" i="35"/>
  <c r="S80" i="35"/>
  <c r="AC180" i="35"/>
  <c r="AE147" i="35"/>
  <c r="AD195" i="35"/>
  <c r="BL73" i="35"/>
  <c r="AX59" i="35"/>
  <c r="Q84" i="35"/>
  <c r="AE131" i="35"/>
  <c r="AZ99" i="35"/>
  <c r="C213" i="35"/>
  <c r="AW273" i="35"/>
  <c r="V225" i="35"/>
  <c r="AA49" i="35"/>
  <c r="S121" i="35"/>
  <c r="BB58" i="35"/>
  <c r="P258" i="35"/>
  <c r="BE117" i="35"/>
  <c r="W246" i="35"/>
  <c r="AG166" i="35"/>
  <c r="BA117" i="35"/>
  <c r="T252" i="35"/>
  <c r="BE187" i="35"/>
  <c r="AG22" i="35"/>
  <c r="BC94" i="35"/>
  <c r="BI127" i="35"/>
  <c r="AF218" i="35"/>
  <c r="BT122" i="35"/>
  <c r="W119" i="35"/>
  <c r="BS172" i="35"/>
  <c r="BE220" i="35"/>
  <c r="BU207" i="35"/>
  <c r="AJ107" i="35"/>
  <c r="C68" i="35"/>
  <c r="BI211" i="35"/>
  <c r="BE210" i="35"/>
  <c r="BU142" i="35"/>
  <c r="AA198" i="35"/>
  <c r="BP226" i="35"/>
  <c r="BE144" i="35"/>
  <c r="R149" i="35"/>
  <c r="R188" i="35"/>
  <c r="AD76" i="35"/>
  <c r="BK263" i="35"/>
  <c r="P265" i="35"/>
  <c r="P248" i="35"/>
  <c r="X109" i="35"/>
  <c r="W143" i="35"/>
  <c r="R214" i="35"/>
  <c r="BH82" i="35"/>
  <c r="BR214" i="35"/>
  <c r="BS75" i="35"/>
  <c r="AZ118" i="35"/>
  <c r="AE138" i="35"/>
  <c r="U80" i="35"/>
  <c r="C76" i="35"/>
  <c r="BP99" i="35"/>
  <c r="U128" i="35"/>
  <c r="BB76" i="35"/>
  <c r="W86" i="35"/>
  <c r="AK165" i="35"/>
  <c r="R112" i="35"/>
  <c r="BL240" i="35"/>
  <c r="T227" i="35"/>
  <c r="AG222" i="35"/>
  <c r="AY24" i="35"/>
  <c r="AI54" i="35"/>
  <c r="Z212" i="35"/>
  <c r="S179" i="35"/>
  <c r="R197" i="35"/>
  <c r="AI241" i="35"/>
  <c r="Z138" i="35"/>
  <c r="AB211" i="35"/>
  <c r="AF226" i="35"/>
  <c r="AI194" i="35"/>
  <c r="AC198" i="35"/>
  <c r="AU18" i="35"/>
  <c r="T111" i="35"/>
  <c r="BG174" i="35"/>
  <c r="BN136" i="35"/>
  <c r="Z206" i="35"/>
  <c r="P133" i="35"/>
  <c r="AY68" i="35"/>
  <c r="BK213" i="35"/>
  <c r="P165" i="35"/>
  <c r="BE146" i="35"/>
  <c r="AH197" i="35"/>
  <c r="AB129" i="35"/>
  <c r="BI203" i="35"/>
  <c r="BM201" i="35"/>
  <c r="AY167" i="35"/>
  <c r="BL132" i="35"/>
  <c r="BS237" i="35"/>
  <c r="BB150" i="35"/>
  <c r="BE222" i="35"/>
  <c r="Y111" i="35"/>
  <c r="AW226" i="35"/>
  <c r="BL22" i="35"/>
  <c r="BR228" i="35"/>
  <c r="BO224" i="35"/>
  <c r="Y74" i="35"/>
  <c r="Y272" i="35"/>
  <c r="P64" i="35"/>
  <c r="AH255" i="35"/>
  <c r="BG84" i="35"/>
  <c r="R125" i="35"/>
  <c r="AH74" i="35"/>
  <c r="T39" i="35"/>
  <c r="AK207" i="35"/>
  <c r="BH227" i="35"/>
  <c r="BA231" i="35"/>
  <c r="BH169" i="35"/>
  <c r="BS251" i="35"/>
  <c r="BR58" i="35"/>
  <c r="AJ198" i="35"/>
  <c r="BQ166" i="35"/>
  <c r="AG170" i="35"/>
  <c r="BE252" i="35"/>
  <c r="BI154" i="35"/>
  <c r="BE38" i="35"/>
  <c r="C214" i="35"/>
  <c r="BE115" i="35"/>
  <c r="AY158" i="35"/>
  <c r="BT134" i="35"/>
  <c r="BS22" i="35"/>
  <c r="BT111" i="35"/>
  <c r="BK93" i="35"/>
  <c r="W56" i="35"/>
  <c r="BI46" i="35"/>
  <c r="U25" i="35"/>
  <c r="Y264" i="35"/>
  <c r="AX176" i="35"/>
  <c r="BQ208" i="35"/>
  <c r="AG226" i="35"/>
  <c r="T234" i="35"/>
  <c r="BH195" i="35"/>
  <c r="Z217" i="35"/>
  <c r="C174" i="35"/>
  <c r="BF188" i="35"/>
  <c r="BE189" i="35"/>
  <c r="BK245" i="35"/>
  <c r="AV216" i="35"/>
  <c r="AA118" i="35"/>
  <c r="BP219" i="35"/>
  <c r="AF126" i="35"/>
  <c r="AJ193" i="35"/>
  <c r="BU242" i="35"/>
  <c r="AV55" i="35"/>
  <c r="AW173" i="35"/>
  <c r="P37" i="35"/>
  <c r="AD261" i="35"/>
  <c r="BS220" i="35"/>
  <c r="T214" i="35"/>
  <c r="BI266" i="35"/>
  <c r="AA149" i="35"/>
  <c r="AZ122" i="35"/>
  <c r="V69" i="35"/>
  <c r="R79" i="35"/>
  <c r="BO146" i="35"/>
  <c r="Q135" i="35"/>
  <c r="BJ107" i="35"/>
  <c r="BG208" i="35"/>
  <c r="T97" i="35"/>
  <c r="AW272" i="35"/>
  <c r="AA254" i="35"/>
  <c r="BT62" i="35"/>
  <c r="AY173" i="35"/>
  <c r="AB159" i="35"/>
  <c r="AA162" i="35"/>
  <c r="AF190" i="35"/>
  <c r="AD224" i="35"/>
  <c r="AE210" i="35"/>
  <c r="BA259" i="35"/>
  <c r="BI214" i="35"/>
  <c r="V77" i="35"/>
  <c r="BG211" i="35"/>
  <c r="V49" i="35"/>
  <c r="BS27" i="35"/>
  <c r="W90" i="35"/>
  <c r="BR78" i="35"/>
  <c r="BA94" i="35"/>
  <c r="BI161" i="35"/>
  <c r="BC135" i="35"/>
  <c r="X121" i="35"/>
  <c r="V216" i="35"/>
  <c r="AH219" i="35"/>
  <c r="BP198" i="35"/>
  <c r="BB111" i="35"/>
  <c r="AX128" i="35"/>
  <c r="R196" i="35"/>
  <c r="AB135" i="35"/>
  <c r="BP167" i="35"/>
  <c r="BJ102" i="35"/>
  <c r="AG177" i="35"/>
  <c r="AF202" i="35"/>
  <c r="C143" i="35"/>
  <c r="U175" i="35"/>
  <c r="Q225" i="35"/>
  <c r="AF40" i="35"/>
  <c r="BG173" i="35"/>
  <c r="BA73" i="35"/>
  <c r="AK73" i="35"/>
  <c r="BH111" i="35"/>
  <c r="C171" i="35"/>
  <c r="BT94" i="35"/>
  <c r="BH41" i="35"/>
  <c r="U84" i="35"/>
  <c r="BH63" i="35"/>
  <c r="BK159" i="35"/>
  <c r="BB225" i="35"/>
  <c r="BU87" i="35"/>
  <c r="BC37" i="35"/>
  <c r="BR53" i="35"/>
  <c r="P90" i="35"/>
  <c r="BU176" i="35"/>
  <c r="U250" i="35"/>
  <c r="AY155" i="35"/>
  <c r="BN140" i="35"/>
  <c r="AU237" i="35"/>
  <c r="S69" i="35"/>
  <c r="Q253" i="35"/>
  <c r="BB203" i="35"/>
  <c r="AB179" i="35"/>
  <c r="Q210" i="35"/>
  <c r="AD23" i="35"/>
  <c r="BF214" i="35"/>
  <c r="BD178" i="35"/>
  <c r="BD241" i="35"/>
  <c r="X184" i="35"/>
  <c r="AF116" i="35"/>
  <c r="R204" i="35"/>
  <c r="BM125" i="35"/>
  <c r="X215" i="35"/>
  <c r="AX188" i="35"/>
  <c r="BU262" i="35"/>
  <c r="BK83" i="35"/>
  <c r="AJ48" i="35"/>
  <c r="AH121" i="35"/>
  <c r="BO174" i="35"/>
  <c r="BD97" i="35"/>
  <c r="AC227" i="35"/>
  <c r="AD203" i="35"/>
  <c r="R99" i="35"/>
  <c r="BO269" i="35"/>
  <c r="AZ251" i="35"/>
  <c r="S200" i="35"/>
  <c r="BT192" i="35"/>
  <c r="BA198" i="35"/>
  <c r="BM152" i="35"/>
  <c r="BB234" i="35"/>
  <c r="BO210" i="35"/>
  <c r="V168" i="35"/>
  <c r="AC239" i="35"/>
  <c r="W238" i="35"/>
  <c r="AJ264" i="35"/>
  <c r="S127" i="35"/>
  <c r="AI111" i="35"/>
  <c r="S104" i="35"/>
  <c r="BH225" i="35"/>
  <c r="AI159" i="35"/>
  <c r="Q231" i="35"/>
  <c r="BJ96" i="35"/>
  <c r="AH217" i="35"/>
  <c r="AJ62" i="35"/>
  <c r="BI247" i="35"/>
  <c r="BT200" i="35"/>
  <c r="AZ156" i="35"/>
  <c r="T243" i="35"/>
  <c r="BL162" i="35"/>
  <c r="AX127" i="35"/>
  <c r="W57" i="35"/>
  <c r="BL62" i="35"/>
  <c r="BM212" i="35"/>
  <c r="BN176" i="35"/>
  <c r="BL207" i="35"/>
  <c r="AV75" i="35"/>
  <c r="BT43" i="35"/>
  <c r="AH130" i="35"/>
  <c r="S122" i="35"/>
  <c r="AZ193" i="35"/>
  <c r="AG179" i="35"/>
  <c r="BM184" i="35"/>
  <c r="BU180" i="35"/>
  <c r="AJ148" i="35"/>
  <c r="R44" i="35"/>
  <c r="AJ229" i="35"/>
  <c r="V73" i="35"/>
  <c r="BA148" i="35"/>
  <c r="BC178" i="35"/>
  <c r="AC116" i="35"/>
  <c r="Z121" i="35"/>
  <c r="AW164" i="35"/>
  <c r="AE122" i="35"/>
  <c r="BD177" i="35"/>
  <c r="T209" i="35"/>
  <c r="X113" i="35"/>
  <c r="AF265" i="35"/>
  <c r="T250" i="35"/>
  <c r="R232" i="35"/>
  <c r="AE124" i="35"/>
  <c r="BA150" i="35"/>
  <c r="BT201" i="35"/>
  <c r="BJ219" i="35"/>
  <c r="BR236" i="35"/>
  <c r="BA167" i="35"/>
  <c r="Y197" i="35"/>
  <c r="Z197" i="35"/>
  <c r="AJ27" i="35"/>
  <c r="AJ162" i="35"/>
  <c r="BJ66" i="35"/>
  <c r="BG190" i="35"/>
  <c r="W128" i="35"/>
  <c r="AC101" i="35"/>
  <c r="BM35" i="35"/>
  <c r="C118" i="35"/>
  <c r="Y241" i="35"/>
  <c r="BL118" i="35"/>
  <c r="BP46" i="35"/>
  <c r="S126" i="35"/>
  <c r="AZ63" i="35"/>
  <c r="BT100" i="35"/>
  <c r="BT113" i="35"/>
  <c r="BM157" i="35"/>
  <c r="AU263" i="35"/>
  <c r="AY104" i="35"/>
  <c r="AH144" i="35"/>
  <c r="P229" i="35"/>
  <c r="Y172" i="35"/>
  <c r="BQ252" i="35"/>
  <c r="AF72" i="35"/>
  <c r="AU253" i="35"/>
  <c r="BI114" i="35"/>
  <c r="BN189" i="35"/>
  <c r="P217" i="35"/>
  <c r="R143" i="35"/>
  <c r="W129" i="35"/>
  <c r="BC93" i="35"/>
  <c r="AH212" i="35"/>
  <c r="BT165" i="35"/>
  <c r="W53" i="35"/>
  <c r="BK155" i="35"/>
  <c r="AI107" i="35"/>
  <c r="BG52" i="35"/>
  <c r="W85" i="35"/>
  <c r="BB94" i="35"/>
  <c r="AA161" i="35"/>
  <c r="AZ27" i="35"/>
  <c r="Q104" i="35"/>
  <c r="AG215" i="35"/>
  <c r="BG200" i="35"/>
  <c r="BH175" i="35"/>
  <c r="BN264" i="35"/>
  <c r="AB43" i="35"/>
  <c r="BD167" i="35"/>
  <c r="BR99" i="35"/>
  <c r="BR237" i="35"/>
  <c r="U226" i="35"/>
  <c r="BE198" i="35"/>
  <c r="Z242" i="35"/>
  <c r="AK67" i="35"/>
  <c r="BR258" i="35"/>
  <c r="V114" i="35"/>
  <c r="W184" i="35"/>
  <c r="AC182" i="35"/>
  <c r="AD156" i="35"/>
  <c r="S204" i="35"/>
  <c r="BP128" i="35"/>
  <c r="BH202" i="35"/>
  <c r="T119" i="35"/>
  <c r="AW172" i="35"/>
  <c r="R138" i="35"/>
  <c r="T213" i="35"/>
  <c r="C199" i="35"/>
  <c r="BT131" i="35"/>
  <c r="BI59" i="35"/>
  <c r="BT204" i="35"/>
  <c r="BK250" i="35"/>
  <c r="BG156" i="35"/>
  <c r="BJ258" i="35"/>
  <c r="AH169" i="35"/>
  <c r="AK274" i="35"/>
  <c r="BT193" i="35"/>
  <c r="AX192" i="35"/>
  <c r="BU245" i="35"/>
  <c r="BT178" i="35"/>
  <c r="BK193" i="35"/>
  <c r="BI121" i="35"/>
  <c r="AY26" i="35"/>
  <c r="BS136" i="35"/>
  <c r="AE151" i="35"/>
  <c r="AV69" i="35"/>
  <c r="AZ244" i="35"/>
  <c r="BL203" i="35"/>
  <c r="BG238" i="35"/>
  <c r="BD166" i="35"/>
  <c r="BS29" i="35"/>
  <c r="AG241" i="35"/>
  <c r="AY202" i="35"/>
  <c r="AU61" i="35"/>
  <c r="BQ34" i="35"/>
  <c r="AF140" i="35"/>
  <c r="R213" i="35"/>
  <c r="BQ68" i="35"/>
  <c r="BB83" i="35"/>
  <c r="AC87" i="35"/>
  <c r="AU166" i="35"/>
  <c r="S177" i="35"/>
  <c r="AA45" i="35"/>
  <c r="BK141" i="35"/>
  <c r="BL85" i="35"/>
  <c r="AU191" i="35"/>
  <c r="U242" i="35"/>
  <c r="BN121" i="35"/>
  <c r="AI189" i="35"/>
  <c r="BH53" i="35"/>
  <c r="AF124" i="35"/>
  <c r="P72" i="35"/>
  <c r="AG182" i="35"/>
  <c r="BJ91" i="35"/>
  <c r="Y27" i="35"/>
  <c r="U213" i="35"/>
  <c r="BB151" i="35"/>
  <c r="AA165" i="35"/>
  <c r="T142" i="35"/>
  <c r="W132" i="35"/>
  <c r="AU144" i="35"/>
  <c r="BC148" i="35"/>
  <c r="AV27" i="35"/>
  <c r="AY166" i="35"/>
  <c r="P24" i="35"/>
  <c r="BJ73" i="35"/>
  <c r="AZ133" i="35"/>
  <c r="AJ150" i="35"/>
  <c r="BJ116" i="35"/>
  <c r="AU118" i="35"/>
  <c r="BA54" i="35"/>
  <c r="AC161" i="35"/>
  <c r="AD63" i="35"/>
  <c r="AD22" i="35"/>
  <c r="C206" i="35"/>
  <c r="Z175" i="35"/>
  <c r="BU149" i="35"/>
  <c r="X196" i="35"/>
  <c r="BG180" i="35"/>
  <c r="AF217" i="35"/>
  <c r="AK210" i="35"/>
  <c r="T163" i="35"/>
  <c r="AI243" i="35"/>
  <c r="Q63" i="35"/>
  <c r="BB209" i="35"/>
  <c r="BU239" i="35"/>
  <c r="BJ32" i="35"/>
  <c r="P163" i="35"/>
  <c r="AE198" i="35"/>
  <c r="BM249" i="35"/>
  <c r="AB222" i="35"/>
  <c r="Q224" i="35"/>
  <c r="T80" i="35"/>
  <c r="BA76" i="35"/>
  <c r="AK163" i="35"/>
  <c r="V54" i="35"/>
  <c r="BS134" i="35"/>
  <c r="BP225" i="35"/>
  <c r="BH145" i="35"/>
  <c r="AK220" i="35"/>
  <c r="BD265" i="35"/>
  <c r="P261" i="35"/>
  <c r="BA274" i="35"/>
  <c r="BQ126" i="35"/>
  <c r="AK131" i="35"/>
  <c r="AX246" i="35"/>
  <c r="R184" i="35"/>
  <c r="AU197" i="35"/>
  <c r="T61" i="35"/>
  <c r="BU246" i="35"/>
  <c r="BR114" i="35"/>
  <c r="BQ44" i="35"/>
  <c r="BR51" i="35"/>
  <c r="BC256" i="35"/>
  <c r="U140" i="35"/>
  <c r="BB174" i="35"/>
  <c r="P244" i="35"/>
  <c r="P219" i="35"/>
  <c r="AH99" i="35"/>
  <c r="AJ225" i="35"/>
  <c r="Q157" i="35"/>
  <c r="BI112" i="35"/>
  <c r="Q230" i="35"/>
  <c r="BM194" i="35"/>
  <c r="BQ222" i="35"/>
  <c r="R158" i="35"/>
  <c r="AY183" i="35"/>
  <c r="AG256" i="35"/>
  <c r="BU185" i="35"/>
  <c r="AI199" i="35"/>
  <c r="AC62" i="35"/>
  <c r="C120" i="35"/>
  <c r="BU261" i="35"/>
  <c r="AY20" i="35"/>
  <c r="AF155" i="35"/>
  <c r="AF172" i="35"/>
  <c r="Q242" i="35"/>
  <c r="BO74" i="35"/>
  <c r="AU40" i="35"/>
  <c r="V220" i="35"/>
  <c r="W244" i="35"/>
  <c r="BN149" i="35"/>
  <c r="P253" i="35"/>
  <c r="AV260" i="35"/>
  <c r="BG167" i="35"/>
  <c r="AK267" i="35"/>
  <c r="AV200" i="35"/>
  <c r="BE246" i="35"/>
  <c r="AI85" i="35"/>
  <c r="W237" i="35"/>
  <c r="P157" i="35"/>
  <c r="AJ204" i="35"/>
  <c r="X23" i="35"/>
  <c r="BF190" i="35"/>
  <c r="BH120" i="35"/>
  <c r="AF65" i="35"/>
  <c r="U212" i="35"/>
  <c r="Y208" i="35"/>
  <c r="BG183" i="35"/>
  <c r="AH158" i="35"/>
  <c r="U100" i="35"/>
  <c r="BI62" i="35"/>
  <c r="AB111" i="35"/>
  <c r="T165" i="35"/>
  <c r="Y237" i="35"/>
  <c r="BD274" i="35"/>
  <c r="BU163" i="35"/>
  <c r="BG113" i="35"/>
  <c r="U221" i="35"/>
  <c r="BI272" i="35"/>
  <c r="BJ89" i="35"/>
  <c r="BR149" i="35"/>
  <c r="BJ71" i="35"/>
  <c r="AH45" i="35"/>
  <c r="AK199" i="35"/>
  <c r="C67" i="35"/>
  <c r="Z117" i="35"/>
  <c r="AD125" i="35"/>
  <c r="BG254" i="35"/>
  <c r="BS153" i="35"/>
  <c r="BR48" i="35"/>
  <c r="BQ192" i="35"/>
  <c r="AB89" i="35"/>
  <c r="BN88" i="35"/>
  <c r="Q77" i="35"/>
  <c r="BS58" i="35"/>
  <c r="AI191" i="35"/>
  <c r="AI119" i="35"/>
  <c r="BA131" i="35"/>
  <c r="BJ244" i="35"/>
  <c r="BH208" i="35"/>
  <c r="V163" i="35"/>
  <c r="V199" i="35"/>
  <c r="BM210" i="35"/>
  <c r="AB116" i="35"/>
  <c r="BP194" i="35"/>
  <c r="BC170" i="35"/>
  <c r="BB202" i="35"/>
  <c r="AB75" i="35"/>
  <c r="C27" i="35"/>
  <c r="BE106" i="35"/>
  <c r="AH104" i="35"/>
  <c r="BE183" i="35"/>
  <c r="AW100" i="35"/>
  <c r="BD81" i="35"/>
  <c r="Q209" i="35"/>
  <c r="BK128" i="35"/>
  <c r="BQ223" i="35"/>
  <c r="BL212" i="35"/>
  <c r="U244" i="35"/>
  <c r="BG175" i="35"/>
  <c r="BF191" i="35"/>
  <c r="BH211" i="35"/>
  <c r="AK248" i="35"/>
  <c r="AH131" i="35"/>
  <c r="BD271" i="35"/>
  <c r="BM88" i="35"/>
  <c r="AZ213" i="35"/>
  <c r="AG26" i="35"/>
  <c r="AC167" i="35"/>
  <c r="W164" i="35"/>
  <c r="Y108" i="35"/>
  <c r="T113" i="35"/>
  <c r="U77" i="35"/>
  <c r="Z139" i="35"/>
  <c r="BO209" i="35"/>
  <c r="AU147" i="35"/>
  <c r="AA30" i="35"/>
  <c r="AK26" i="35"/>
  <c r="Q247" i="35"/>
  <c r="AF141" i="35"/>
  <c r="BP91" i="35"/>
  <c r="BQ103" i="35"/>
  <c r="AW118" i="35"/>
  <c r="AH136" i="35"/>
  <c r="BM24" i="35"/>
  <c r="BH142" i="35"/>
  <c r="Q151" i="35"/>
  <c r="BE130" i="35"/>
  <c r="BT215" i="35"/>
  <c r="BS243" i="35"/>
  <c r="BK150" i="35"/>
  <c r="Z165" i="35"/>
  <c r="BD255" i="35"/>
  <c r="BF163" i="35"/>
  <c r="R108" i="35"/>
  <c r="AA137" i="35"/>
  <c r="AV268" i="35"/>
  <c r="AU252" i="35"/>
  <c r="BI213" i="35"/>
  <c r="BP131" i="35"/>
  <c r="AJ38" i="35"/>
  <c r="P259" i="35"/>
  <c r="AZ142" i="35"/>
  <c r="AC50" i="35"/>
  <c r="W217" i="35"/>
  <c r="BI64" i="35"/>
  <c r="AA144" i="35"/>
  <c r="U88" i="35"/>
  <c r="BP89" i="35"/>
  <c r="BB29" i="35"/>
  <c r="V200" i="35"/>
  <c r="BB158" i="35"/>
  <c r="BN71" i="35"/>
  <c r="BE170" i="35"/>
  <c r="BC185" i="35"/>
  <c r="BS187" i="35"/>
  <c r="BT265" i="35"/>
  <c r="AX210" i="35"/>
  <c r="BP136" i="35"/>
  <c r="BK188" i="35"/>
  <c r="AE255" i="35"/>
  <c r="AZ121" i="35"/>
  <c r="BS221" i="35"/>
  <c r="AV233" i="35"/>
  <c r="S87" i="35"/>
  <c r="BR129" i="35"/>
  <c r="AK119" i="35"/>
  <c r="AG198" i="35"/>
  <c r="BA125" i="35"/>
  <c r="AB180" i="35"/>
  <c r="AH220" i="35"/>
  <c r="AC153" i="35"/>
  <c r="AW271" i="35"/>
  <c r="AG111" i="35"/>
  <c r="T108" i="35"/>
  <c r="Z147" i="35"/>
  <c r="BJ155" i="35"/>
  <c r="AF211" i="35"/>
  <c r="AX81" i="35"/>
  <c r="AY103" i="35"/>
  <c r="AK263" i="35"/>
  <c r="P186" i="35"/>
  <c r="BK182" i="35"/>
  <c r="S231" i="35"/>
  <c r="AF198" i="35"/>
  <c r="BG271" i="35"/>
  <c r="BL255" i="35"/>
  <c r="C227" i="35"/>
  <c r="BS106" i="35"/>
  <c r="BB190" i="35"/>
  <c r="X111" i="35"/>
  <c r="C198" i="35"/>
  <c r="BB165" i="35"/>
  <c r="BK81" i="35"/>
  <c r="U144" i="35"/>
  <c r="AC150" i="35"/>
  <c r="BQ124" i="35"/>
  <c r="AY145" i="35"/>
  <c r="X246" i="35"/>
  <c r="AG216" i="35"/>
  <c r="BH235" i="35"/>
  <c r="BB227" i="35"/>
  <c r="BT185" i="35"/>
  <c r="AI163" i="35"/>
  <c r="BO203" i="35"/>
  <c r="X128" i="35"/>
  <c r="AY63" i="35"/>
  <c r="AU130" i="35"/>
  <c r="AK208" i="35"/>
  <c r="P174" i="35"/>
  <c r="BM126" i="35"/>
  <c r="BO217" i="35"/>
  <c r="AW188" i="35"/>
  <c r="BR145" i="35"/>
  <c r="BM154" i="35"/>
  <c r="AJ65" i="35"/>
  <c r="BS164" i="35"/>
  <c r="AU208" i="35"/>
  <c r="AI142" i="35"/>
  <c r="BJ48" i="35"/>
  <c r="AI62" i="35"/>
  <c r="BU147" i="35"/>
  <c r="C167" i="35"/>
  <c r="AZ165" i="35"/>
  <c r="AH50" i="35"/>
  <c r="AW71" i="35"/>
  <c r="BF32" i="35"/>
  <c r="BP139" i="35"/>
  <c r="AX183" i="35"/>
  <c r="BC195" i="35"/>
  <c r="W107" i="35"/>
  <c r="BC79" i="35"/>
  <c r="AH271" i="35"/>
  <c r="BK157" i="35"/>
  <c r="AB160" i="35"/>
  <c r="BK135" i="35"/>
  <c r="BM215" i="35"/>
  <c r="AW101" i="35"/>
  <c r="BH51" i="35"/>
  <c r="P215" i="35"/>
  <c r="Q267" i="35"/>
  <c r="R170" i="35"/>
  <c r="AV214" i="35"/>
  <c r="AJ203" i="35"/>
  <c r="AI177" i="35"/>
  <c r="AG202" i="35"/>
  <c r="BQ121" i="35"/>
  <c r="Y42" i="35"/>
  <c r="BE46" i="35"/>
  <c r="BT77" i="35"/>
  <c r="Z53" i="35"/>
  <c r="AB154" i="35"/>
  <c r="AY212" i="35"/>
  <c r="AF24" i="35"/>
  <c r="AH116" i="35"/>
  <c r="BC142" i="35"/>
  <c r="AV186" i="35"/>
  <c r="Z192" i="35"/>
  <c r="V179" i="35"/>
  <c r="AX193" i="35"/>
  <c r="AK118" i="35"/>
  <c r="BQ41" i="35"/>
  <c r="BC272" i="35"/>
  <c r="AK144" i="35"/>
  <c r="U149" i="35"/>
  <c r="BB157" i="35"/>
  <c r="AY254" i="35"/>
  <c r="T159" i="35"/>
  <c r="C251" i="35"/>
  <c r="BI137" i="35"/>
  <c r="P146" i="35"/>
  <c r="AZ52" i="35"/>
  <c r="AF203" i="35"/>
  <c r="BA132" i="35"/>
  <c r="AA176" i="35"/>
  <c r="AD162" i="35"/>
  <c r="BO189" i="35"/>
  <c r="AC274" i="35"/>
  <c r="BI253" i="35"/>
  <c r="X142" i="35"/>
  <c r="V267" i="35"/>
  <c r="AI146" i="35"/>
  <c r="AZ147" i="35"/>
  <c r="AF242" i="35"/>
  <c r="AY77" i="35"/>
  <c r="BJ140" i="35"/>
  <c r="AJ136" i="35"/>
  <c r="Q227" i="35"/>
  <c r="BN125" i="35"/>
  <c r="BS88" i="35"/>
  <c r="AH182" i="35"/>
  <c r="W208" i="35"/>
  <c r="BE43" i="35"/>
  <c r="BN113" i="35"/>
  <c r="P187" i="35"/>
  <c r="BE179" i="35"/>
  <c r="BL115" i="35"/>
  <c r="BQ229" i="35"/>
  <c r="C228" i="35"/>
  <c r="BD160" i="35"/>
  <c r="BI182" i="35"/>
  <c r="BM167" i="35"/>
  <c r="Z86" i="35"/>
  <c r="BG151" i="35"/>
  <c r="AZ228" i="35"/>
  <c r="BH204" i="35"/>
  <c r="BJ238" i="35"/>
  <c r="BP205" i="35"/>
  <c r="BK237" i="35"/>
  <c r="S209" i="35"/>
  <c r="P232" i="35"/>
  <c r="R51" i="35"/>
  <c r="BS210" i="35"/>
  <c r="BN41" i="35"/>
  <c r="AK101" i="35"/>
  <c r="BQ151" i="35"/>
  <c r="AD168" i="35"/>
  <c r="BU148" i="35"/>
  <c r="S149" i="35"/>
  <c r="BF135" i="35"/>
  <c r="AK196" i="35"/>
  <c r="AU160" i="35"/>
  <c r="Z194" i="35"/>
  <c r="BA214" i="35"/>
  <c r="AA183" i="35"/>
  <c r="BO258" i="35"/>
  <c r="BA267" i="35"/>
  <c r="AF229" i="35"/>
  <c r="BL167" i="35"/>
  <c r="R144" i="35"/>
  <c r="AI218" i="35"/>
  <c r="P151" i="35"/>
  <c r="R253" i="35"/>
  <c r="BU56" i="35"/>
  <c r="AA232" i="35"/>
  <c r="BT171" i="35"/>
  <c r="BM179" i="35"/>
  <c r="AD274" i="35"/>
  <c r="C37" i="35"/>
  <c r="AI193" i="35"/>
  <c r="AY41" i="35"/>
  <c r="BL221" i="35"/>
  <c r="AJ121" i="35"/>
  <c r="BA185" i="35"/>
  <c r="S186" i="35"/>
  <c r="AV229" i="35"/>
  <c r="AH268" i="35"/>
  <c r="X185" i="35"/>
  <c r="BG134" i="35"/>
  <c r="BL161" i="35"/>
  <c r="R191" i="35"/>
  <c r="BO253" i="35"/>
  <c r="BE99" i="35"/>
  <c r="V258" i="35"/>
  <c r="AW198" i="35"/>
  <c r="AY206" i="35"/>
  <c r="AA124" i="35"/>
  <c r="AH218" i="35"/>
  <c r="AU153" i="35"/>
  <c r="U236" i="35"/>
  <c r="AJ230" i="35"/>
  <c r="S54" i="35"/>
  <c r="BH102" i="35"/>
  <c r="AK168" i="35"/>
  <c r="AU73" i="35"/>
  <c r="BE39" i="35"/>
  <c r="AD123" i="35"/>
  <c r="AE172" i="35"/>
  <c r="BQ243" i="35"/>
  <c r="U166" i="35"/>
  <c r="AH210" i="35"/>
  <c r="BP270" i="35"/>
  <c r="BE215" i="35"/>
  <c r="Q229" i="35"/>
  <c r="AU241" i="35"/>
  <c r="C245" i="35"/>
  <c r="BC204" i="35"/>
  <c r="T203" i="35"/>
  <c r="AI229" i="35"/>
  <c r="BB229" i="35"/>
  <c r="BL199" i="35"/>
  <c r="BB114" i="35"/>
  <c r="U21" i="35"/>
  <c r="AK132" i="35"/>
  <c r="AC158" i="35"/>
  <c r="BO191" i="35"/>
  <c r="BT49" i="35"/>
  <c r="BF174" i="35"/>
  <c r="BK102" i="35"/>
  <c r="BT189" i="35"/>
  <c r="BO208" i="35"/>
  <c r="P52" i="35"/>
  <c r="BL53" i="35"/>
  <c r="AG142" i="35"/>
  <c r="BL159" i="35"/>
  <c r="R216" i="35"/>
  <c r="BC230" i="35"/>
  <c r="AH194" i="35"/>
  <c r="AB198" i="35"/>
  <c r="BI178" i="35"/>
  <c r="BF151" i="35"/>
  <c r="BK104" i="35"/>
  <c r="AY209" i="35"/>
  <c r="BM105" i="35"/>
  <c r="AV241" i="35"/>
  <c r="AV54" i="35"/>
  <c r="AZ18" i="35"/>
  <c r="BA136" i="35"/>
  <c r="BI129" i="35"/>
  <c r="BK59" i="35"/>
  <c r="AJ75" i="35"/>
  <c r="W70" i="35"/>
  <c r="AZ139" i="35"/>
  <c r="AB41" i="35"/>
  <c r="AF133" i="35"/>
  <c r="R163" i="35"/>
  <c r="AC119" i="35"/>
  <c r="BH157" i="35"/>
  <c r="AI121" i="35"/>
  <c r="BP179" i="35"/>
  <c r="V169" i="35"/>
  <c r="C210" i="35"/>
  <c r="R167" i="35"/>
  <c r="BG170" i="35"/>
  <c r="AA63" i="35"/>
  <c r="AC129" i="35"/>
  <c r="BT145" i="35"/>
  <c r="Q254" i="35"/>
  <c r="L15" i="40"/>
  <c r="BI122" i="35"/>
  <c r="Y88" i="35"/>
  <c r="BN252" i="35"/>
  <c r="BT259" i="35"/>
  <c r="BP259" i="35"/>
  <c r="W60" i="35"/>
  <c r="BL260" i="35"/>
  <c r="AE268" i="35"/>
  <c r="BF243" i="35"/>
  <c r="BO36" i="35"/>
  <c r="R73" i="35"/>
  <c r="AE59" i="35"/>
  <c r="BI126" i="35"/>
  <c r="AJ205" i="35"/>
  <c r="AC107" i="35"/>
  <c r="BR177" i="35"/>
  <c r="BB131" i="35"/>
  <c r="BQ74" i="35"/>
  <c r="AV189" i="35"/>
  <c r="Q129" i="35"/>
  <c r="BE150" i="35"/>
  <c r="BG126" i="35"/>
  <c r="AA40" i="35"/>
  <c r="BR171" i="35"/>
  <c r="BQ142" i="35"/>
  <c r="BP117" i="35"/>
  <c r="BS188" i="35"/>
  <c r="BD199" i="35"/>
  <c r="BA179" i="35"/>
  <c r="AY101" i="35"/>
  <c r="BB186" i="35"/>
  <c r="BC205" i="35"/>
  <c r="AC154" i="35"/>
  <c r="BD126" i="35"/>
  <c r="BL220" i="35"/>
  <c r="AK166" i="35"/>
  <c r="BM140" i="35"/>
  <c r="Z141" i="35"/>
  <c r="BN204" i="35"/>
  <c r="R153" i="35"/>
  <c r="AG174" i="35"/>
  <c r="BH64" i="35"/>
  <c r="V155" i="35"/>
  <c r="BD189" i="35"/>
  <c r="BG261" i="35"/>
  <c r="BF136" i="35"/>
  <c r="AV113" i="35"/>
  <c r="BE178" i="35"/>
  <c r="BP113" i="35"/>
  <c r="BC168" i="35"/>
  <c r="W187" i="35"/>
  <c r="AZ218" i="35"/>
  <c r="X129" i="35"/>
  <c r="T126" i="35"/>
  <c r="BC184" i="35"/>
  <c r="AG72" i="35"/>
  <c r="AH153" i="35"/>
  <c r="AZ92" i="35"/>
  <c r="AZ87" i="35"/>
  <c r="BO148" i="35"/>
  <c r="BU111" i="35"/>
  <c r="BD82" i="35"/>
  <c r="AI22" i="35"/>
  <c r="U96" i="35"/>
  <c r="Z58" i="35"/>
  <c r="BR208" i="35"/>
  <c r="AF215" i="35"/>
  <c r="Z71" i="35"/>
  <c r="BM204" i="35"/>
  <c r="BL122" i="35"/>
  <c r="C257" i="35"/>
  <c r="AB84" i="35"/>
  <c r="BM221" i="35"/>
  <c r="BO157" i="35"/>
  <c r="V191" i="35"/>
  <c r="S154" i="35"/>
  <c r="BQ188" i="35"/>
  <c r="AE186" i="35"/>
  <c r="AB202" i="35"/>
  <c r="AJ270" i="35"/>
  <c r="P221" i="35"/>
  <c r="BO226" i="35"/>
  <c r="AU248" i="35"/>
  <c r="U34" i="35"/>
  <c r="BB222" i="35"/>
  <c r="BS70" i="35"/>
  <c r="BC208" i="35"/>
  <c r="BK134" i="35"/>
  <c r="BD144" i="35"/>
  <c r="AD141" i="35"/>
  <c r="AU235" i="35"/>
  <c r="BF125" i="35"/>
  <c r="Q164" i="35"/>
  <c r="BE238" i="35"/>
  <c r="BC33" i="35"/>
  <c r="S155" i="35"/>
  <c r="AA208" i="35"/>
  <c r="BJ195" i="35"/>
  <c r="BM107" i="35"/>
  <c r="V171" i="35"/>
  <c r="BC190" i="35"/>
  <c r="T202" i="35"/>
  <c r="AZ185" i="35"/>
  <c r="AE90" i="35"/>
  <c r="BM188" i="35"/>
  <c r="BM247" i="35"/>
  <c r="T116" i="35"/>
  <c r="AK56" i="35"/>
  <c r="S214" i="35"/>
  <c r="AI97" i="35"/>
  <c r="BL64" i="35"/>
  <c r="AC57" i="35"/>
  <c r="AY42" i="35"/>
  <c r="W162" i="35"/>
  <c r="P78" i="35"/>
  <c r="AG274" i="35"/>
  <c r="Q193" i="35"/>
  <c r="BQ206" i="35"/>
  <c r="C188" i="35"/>
  <c r="T9" i="26"/>
  <c r="V51" i="35"/>
  <c r="AX156" i="35"/>
  <c r="BC182" i="35"/>
  <c r="BN39" i="35"/>
  <c r="Y120" i="35"/>
  <c r="BR152" i="35"/>
  <c r="BG181" i="35"/>
  <c r="AK48" i="35"/>
  <c r="AB88" i="35"/>
  <c r="BQ256" i="35"/>
  <c r="AI161" i="35"/>
  <c r="BF249" i="35"/>
  <c r="BQ115" i="35"/>
  <c r="BO89" i="35"/>
  <c r="BB177" i="35"/>
  <c r="AY95" i="35"/>
  <c r="AE187" i="35"/>
  <c r="BM187" i="35"/>
  <c r="BJ175" i="35"/>
  <c r="T235" i="35"/>
  <c r="BN100" i="35"/>
  <c r="Q212" i="35"/>
  <c r="AA138" i="35"/>
  <c r="BC174" i="35"/>
  <c r="BS201" i="35"/>
  <c r="R243" i="35"/>
  <c r="AI137" i="35"/>
  <c r="AK58" i="35"/>
  <c r="BN94" i="35"/>
  <c r="AW194" i="35"/>
  <c r="AW264" i="35"/>
  <c r="T154" i="35"/>
  <c r="BR166" i="35"/>
  <c r="BD155" i="35"/>
  <c r="AJ217" i="35"/>
  <c r="BF208" i="35"/>
  <c r="AE206" i="35"/>
  <c r="BU53" i="35"/>
  <c r="T75" i="35"/>
  <c r="BE54" i="35"/>
  <c r="BK201" i="35"/>
  <c r="W46" i="35"/>
  <c r="AA117" i="35"/>
  <c r="BF205" i="35"/>
  <c r="BO73" i="35"/>
  <c r="AH34" i="35"/>
  <c r="AF214" i="35"/>
  <c r="R147" i="35"/>
  <c r="BL273" i="35"/>
  <c r="P97" i="35"/>
  <c r="AD198" i="35"/>
  <c r="AZ129" i="35"/>
  <c r="BP177" i="35"/>
  <c r="AV168" i="35"/>
  <c r="BQ107" i="35"/>
  <c r="P184" i="35"/>
  <c r="C161" i="35"/>
  <c r="BG161" i="35"/>
  <c r="AW242" i="35"/>
  <c r="P243" i="35"/>
  <c r="AW139" i="35"/>
  <c r="BG256" i="35"/>
  <c r="BR140" i="35"/>
  <c r="BM56" i="35"/>
  <c r="BN251" i="35"/>
  <c r="C72" i="35"/>
  <c r="AV44" i="35"/>
  <c r="S118" i="35"/>
  <c r="X203" i="35"/>
  <c r="C86" i="35"/>
  <c r="X72" i="35"/>
  <c r="AJ98" i="35"/>
  <c r="AD167" i="35"/>
  <c r="Z191" i="35"/>
  <c r="AE132" i="35"/>
  <c r="P32" i="35"/>
  <c r="R266" i="35"/>
  <c r="AE218" i="35"/>
  <c r="U156" i="35"/>
  <c r="Y191" i="35"/>
  <c r="BU150" i="35"/>
  <c r="BE68" i="35"/>
  <c r="BH162" i="35"/>
  <c r="BH203" i="35"/>
  <c r="AC139" i="35"/>
  <c r="S167" i="35"/>
  <c r="BC25" i="35"/>
  <c r="BP115" i="35"/>
  <c r="BT41" i="35"/>
  <c r="AG169" i="35"/>
  <c r="BL195" i="35"/>
  <c r="Z106" i="35"/>
  <c r="BM23" i="35"/>
  <c r="AF266" i="35"/>
  <c r="AN9" i="26"/>
  <c r="C207" i="35"/>
  <c r="AY79" i="35"/>
  <c r="AK65" i="35"/>
  <c r="AG57" i="35"/>
  <c r="X250" i="35"/>
  <c r="BO42" i="35"/>
  <c r="AU186" i="35"/>
  <c r="BG148" i="35"/>
  <c r="V182" i="35"/>
  <c r="AY249" i="35"/>
  <c r="BA82" i="35"/>
  <c r="AV248" i="35"/>
  <c r="AH97" i="35"/>
  <c r="AH176" i="35"/>
  <c r="S249" i="35"/>
  <c r="AJ194" i="35"/>
  <c r="BK267" i="35"/>
  <c r="BA71" i="35"/>
  <c r="AF115" i="35"/>
  <c r="S194" i="35"/>
  <c r="BI101" i="35"/>
  <c r="S70" i="35"/>
  <c r="AI65" i="35"/>
  <c r="U192" i="35"/>
  <c r="BN81" i="35"/>
  <c r="V136" i="35"/>
  <c r="AF162" i="35"/>
  <c r="Z29" i="35"/>
  <c r="BN67" i="35"/>
  <c r="P75" i="35"/>
  <c r="BF224" i="35"/>
  <c r="BA255" i="35"/>
  <c r="Q183" i="35"/>
  <c r="Z189" i="35"/>
  <c r="BD101" i="35"/>
  <c r="BR167" i="35"/>
  <c r="BA174" i="35"/>
  <c r="BM245" i="35"/>
  <c r="AA91" i="35"/>
  <c r="AF149" i="35"/>
  <c r="AF213" i="35"/>
  <c r="BP232" i="35"/>
  <c r="Q184" i="35"/>
  <c r="BD110" i="35"/>
  <c r="BD200" i="35"/>
  <c r="AZ46" i="35"/>
  <c r="BO136" i="35"/>
  <c r="BB50" i="35"/>
  <c r="U146" i="35"/>
  <c r="BE107" i="35"/>
  <c r="BA89" i="35"/>
  <c r="BJ117" i="35"/>
  <c r="AH75" i="35"/>
  <c r="AU90" i="35"/>
  <c r="BK152" i="35"/>
  <c r="AW85" i="35"/>
  <c r="BG157" i="35"/>
  <c r="BO206" i="35"/>
  <c r="AD176" i="35"/>
  <c r="AU220" i="35"/>
  <c r="AG242" i="35"/>
  <c r="AG186" i="35"/>
  <c r="BT117" i="35"/>
  <c r="BA257" i="35"/>
  <c r="T134" i="35"/>
  <c r="AB150" i="35"/>
  <c r="AY33" i="35"/>
  <c r="X166" i="35"/>
  <c r="S133" i="35"/>
  <c r="P168" i="35"/>
  <c r="AX249" i="35"/>
  <c r="AH114" i="35"/>
  <c r="BD214" i="35"/>
  <c r="AE193" i="35"/>
  <c r="BI264" i="35"/>
  <c r="K9" i="26"/>
  <c r="BL75" i="35"/>
  <c r="BI225" i="35"/>
  <c r="BL237" i="35"/>
  <c r="AB203" i="35"/>
  <c r="AC216" i="35"/>
  <c r="R199" i="35"/>
  <c r="BL263" i="35"/>
  <c r="BT218" i="35"/>
  <c r="AJ252" i="35"/>
  <c r="AY219" i="35"/>
  <c r="BD238" i="35"/>
  <c r="AD232" i="35"/>
  <c r="AV252" i="35"/>
  <c r="BF217" i="35"/>
  <c r="AE236" i="35"/>
  <c r="AY175" i="35"/>
  <c r="BS150" i="35"/>
  <c r="Y236" i="35"/>
  <c r="AD91" i="35"/>
  <c r="BH126" i="35"/>
  <c r="X212" i="35"/>
  <c r="BJ181" i="35"/>
  <c r="X145" i="35"/>
  <c r="BA242" i="35"/>
  <c r="AI143" i="35"/>
  <c r="BL259" i="35"/>
  <c r="AY273" i="35"/>
  <c r="BH174" i="35"/>
  <c r="AW209" i="35"/>
  <c r="P264" i="35"/>
  <c r="BQ254" i="35"/>
  <c r="AB206" i="35"/>
  <c r="H12" i="40"/>
  <c r="AB142" i="35"/>
  <c r="AG239" i="35"/>
  <c r="BC212" i="35"/>
  <c r="BP241" i="35"/>
  <c r="BP204" i="35"/>
  <c r="T270" i="35"/>
  <c r="Y9" i="26"/>
  <c r="BB213" i="35"/>
  <c r="BL176" i="35"/>
  <c r="L27" i="40"/>
  <c r="AK214" i="35"/>
  <c r="AB157" i="35"/>
  <c r="AC176" i="35"/>
  <c r="R151" i="35"/>
  <c r="BB236" i="35"/>
  <c r="C222" i="35"/>
  <c r="AY266" i="35"/>
  <c r="AA192" i="35"/>
  <c r="BI218" i="35"/>
  <c r="C258" i="35"/>
  <c r="BD231" i="35"/>
  <c r="BO207" i="35"/>
  <c r="AG190" i="35"/>
  <c r="AJ202" i="35"/>
  <c r="BF199" i="35"/>
  <c r="W207" i="35"/>
  <c r="BA91" i="35"/>
  <c r="BJ246" i="35"/>
  <c r="BI202" i="35"/>
  <c r="AV208" i="35"/>
  <c r="BT217" i="35"/>
  <c r="BN217" i="35"/>
  <c r="BP37" i="35"/>
  <c r="W133" i="35"/>
  <c r="AX220" i="35"/>
  <c r="AX155" i="35"/>
  <c r="AU185" i="35"/>
  <c r="V23" i="10"/>
  <c r="S14" i="4"/>
  <c r="AA9" i="24" s="1"/>
  <c r="V24" i="10"/>
  <c r="V22" i="10"/>
  <c r="S48" i="4" s="1"/>
  <c r="AB9" i="24" s="1"/>
  <c r="BS159" i="35"/>
  <c r="BT270" i="35"/>
  <c r="BK166" i="35"/>
  <c r="BR259" i="35"/>
  <c r="X131" i="35"/>
  <c r="BC211" i="35"/>
  <c r="BO166" i="35"/>
  <c r="Z128" i="35"/>
  <c r="Y271" i="35"/>
  <c r="BO243" i="35"/>
  <c r="BG51" i="35"/>
  <c r="BS135" i="35"/>
  <c r="BC207" i="35"/>
  <c r="AQ9" i="26"/>
  <c r="AF204" i="35"/>
  <c r="BL79" i="35"/>
  <c r="V266" i="35"/>
  <c r="Q127" i="35"/>
  <c r="AG37" i="35"/>
  <c r="BM148" i="35"/>
  <c r="AY185" i="35"/>
  <c r="AY74" i="35"/>
  <c r="H15" i="40"/>
  <c r="P15" i="40" s="1"/>
  <c r="W140" i="35"/>
  <c r="BP129" i="35"/>
  <c r="AK154" i="35"/>
  <c r="AY223" i="35"/>
  <c r="BL233" i="35"/>
  <c r="AY256" i="35"/>
  <c r="AU177" i="35"/>
  <c r="AK170" i="35"/>
  <c r="BT223" i="35"/>
  <c r="AH174" i="35"/>
  <c r="AK211" i="35"/>
  <c r="R133" i="35"/>
  <c r="AX231" i="35"/>
  <c r="BN160" i="35"/>
  <c r="AC193" i="35"/>
  <c r="BG127" i="35"/>
  <c r="BA122" i="35"/>
  <c r="BT262" i="35"/>
  <c r="BO228" i="35"/>
  <c r="BJ248" i="35"/>
  <c r="U170" i="35"/>
  <c r="AY186" i="35"/>
  <c r="AW253" i="35"/>
  <c r="AJ256" i="35"/>
  <c r="BU258" i="35"/>
  <c r="BO150" i="35"/>
  <c r="AC210" i="35"/>
  <c r="BQ62" i="35"/>
  <c r="BI252" i="35"/>
  <c r="AA250" i="35"/>
  <c r="BD217" i="35"/>
  <c r="Z253" i="35"/>
  <c r="BI125" i="35"/>
  <c r="BB189" i="35"/>
  <c r="AV142" i="35"/>
  <c r="BR77" i="35"/>
  <c r="BG192" i="35"/>
  <c r="L12" i="40"/>
  <c r="AE216" i="35"/>
  <c r="AR9" i="26"/>
  <c r="BD115" i="35"/>
  <c r="P239" i="35"/>
  <c r="BQ201" i="35"/>
  <c r="X135" i="35"/>
  <c r="BE230" i="35"/>
  <c r="AU228" i="35"/>
  <c r="AY190" i="35"/>
  <c r="AA214" i="35"/>
  <c r="BR179" i="35"/>
  <c r="AY211" i="35"/>
  <c r="BG116" i="35"/>
  <c r="BA37" i="35"/>
  <c r="AY228" i="35"/>
  <c r="AK245" i="35"/>
  <c r="AI211" i="35"/>
  <c r="C182" i="35"/>
  <c r="C220" i="35"/>
  <c r="AD149" i="35"/>
  <c r="BD244" i="35"/>
  <c r="BQ269" i="35"/>
  <c r="X170" i="35"/>
  <c r="W233" i="35"/>
  <c r="T160" i="35"/>
  <c r="AH227" i="35"/>
  <c r="BC209" i="35"/>
  <c r="AD235" i="35"/>
  <c r="BM186" i="35"/>
  <c r="BE211" i="35"/>
  <c r="Q222" i="35"/>
  <c r="AE266" i="35"/>
  <c r="BE262" i="35"/>
  <c r="BD213" i="35"/>
  <c r="BG222" i="35"/>
  <c r="AA223" i="35"/>
  <c r="BR59" i="35"/>
  <c r="BM206" i="35"/>
  <c r="BS242" i="35"/>
  <c r="AY125" i="35"/>
  <c r="BU170" i="35"/>
  <c r="AU167" i="35"/>
  <c r="BR230" i="35"/>
  <c r="BK145" i="35"/>
  <c r="AG17" i="35"/>
  <c r="BE233" i="35"/>
  <c r="BF100" i="35"/>
  <c r="AU223" i="35"/>
  <c r="AU35" i="35"/>
  <c r="P83" i="35"/>
  <c r="BI128" i="35"/>
  <c r="AW166" i="35"/>
  <c r="AF186" i="35"/>
  <c r="AG106" i="35"/>
  <c r="V176" i="35"/>
  <c r="L30" i="40"/>
  <c r="AC187" i="35"/>
  <c r="AB204" i="35"/>
  <c r="AD50" i="35"/>
  <c r="BS216" i="35"/>
  <c r="AZ261" i="35"/>
  <c r="AI132" i="35"/>
  <c r="BM257" i="35"/>
  <c r="AJ239" i="35"/>
  <c r="S219" i="35"/>
  <c r="AJ181" i="35"/>
  <c r="BH213" i="35"/>
  <c r="BN116" i="35"/>
  <c r="T182" i="35"/>
  <c r="BH194" i="35"/>
  <c r="AJ222" i="35"/>
  <c r="C139" i="35"/>
  <c r="BU137" i="35"/>
  <c r="Z127" i="35"/>
  <c r="BD245" i="35"/>
  <c r="AA248" i="35"/>
  <c r="S256" i="35"/>
  <c r="AI172" i="35"/>
  <c r="AK249" i="35"/>
  <c r="BA238" i="35"/>
  <c r="AV230" i="35"/>
  <c r="T190" i="35"/>
  <c r="BS253" i="35"/>
  <c r="AY162" i="35"/>
  <c r="V217" i="35"/>
  <c r="H30" i="40"/>
  <c r="BT249" i="35"/>
  <c r="W166" i="35"/>
  <c r="BB208" i="35"/>
  <c r="U249" i="35"/>
  <c r="BH136" i="35"/>
  <c r="AF123" i="35"/>
  <c r="AY111" i="35"/>
  <c r="AH224" i="35"/>
  <c r="BC249" i="35"/>
  <c r="AH253" i="35"/>
  <c r="P226" i="35"/>
  <c r="AJ56" i="35"/>
  <c r="V231" i="35"/>
  <c r="BA156" i="35"/>
  <c r="AF256" i="35"/>
  <c r="BG209" i="35"/>
  <c r="BQ238" i="35"/>
  <c r="BE244" i="35"/>
  <c r="S270" i="35"/>
  <c r="BU108" i="35"/>
  <c r="W24" i="10"/>
  <c r="T14" i="4"/>
  <c r="AC9" i="24" s="1"/>
  <c r="W23" i="10"/>
  <c r="W22" i="10"/>
  <c r="T48" i="4" s="1"/>
  <c r="AD9" i="24" s="1"/>
  <c r="AH232" i="35"/>
  <c r="BA143" i="35"/>
  <c r="BA235" i="35"/>
  <c r="BA199" i="35"/>
  <c r="BF230" i="35"/>
  <c r="AG155" i="35"/>
  <c r="BP242" i="35"/>
  <c r="BB127" i="35"/>
  <c r="BK233" i="35"/>
  <c r="U211" i="35"/>
  <c r="AW157" i="35"/>
  <c r="Y211" i="35"/>
  <c r="AU183" i="35"/>
  <c r="BH163" i="35"/>
  <c r="BE131" i="35"/>
  <c r="AZ143" i="35"/>
  <c r="C169" i="35"/>
  <c r="BH253" i="35"/>
  <c r="BN154" i="35"/>
  <c r="AC229" i="35"/>
  <c r="BH264" i="35"/>
  <c r="W212" i="35"/>
  <c r="AA272" i="35"/>
  <c r="BA194" i="35"/>
  <c r="BC161" i="35"/>
  <c r="W130" i="35"/>
  <c r="V228" i="35"/>
  <c r="AA179" i="35"/>
  <c r="W262" i="35"/>
  <c r="S240" i="35"/>
  <c r="W154" i="35"/>
  <c r="BP52" i="35"/>
  <c r="Z252" i="35"/>
  <c r="BD169" i="35"/>
  <c r="H18" i="40"/>
  <c r="AE83" i="35"/>
  <c r="BJ231" i="35"/>
  <c r="BA226" i="35"/>
  <c r="AY271" i="35"/>
  <c r="BE128" i="35"/>
  <c r="AE239" i="35"/>
  <c r="W163" i="35"/>
  <c r="AC249" i="35"/>
  <c r="H26" i="40"/>
  <c r="AH183" i="35"/>
  <c r="BR213" i="35"/>
  <c r="AF258" i="35"/>
  <c r="AE238" i="35"/>
  <c r="AB132" i="35"/>
  <c r="BP90" i="35"/>
  <c r="BG218" i="35"/>
  <c r="BS181" i="35"/>
  <c r="BS132" i="35"/>
  <c r="BI185" i="35"/>
  <c r="AK260" i="35"/>
  <c r="AH261" i="35"/>
  <c r="BP197" i="35"/>
  <c r="BS273" i="35"/>
  <c r="BI227" i="35"/>
  <c r="AA140" i="35"/>
  <c r="BP267" i="35"/>
  <c r="BA227" i="35"/>
  <c r="BR197" i="35"/>
  <c r="BT251" i="35"/>
  <c r="AB200" i="35"/>
  <c r="P108" i="35"/>
  <c r="C208" i="35"/>
  <c r="AH120" i="35"/>
  <c r="BB217" i="35"/>
  <c r="BB252" i="35"/>
  <c r="AW185" i="35"/>
  <c r="Z230" i="35"/>
  <c r="U268" i="35"/>
  <c r="BR184" i="35"/>
  <c r="AK226" i="35"/>
  <c r="AF139" i="35"/>
  <c r="Q143" i="35"/>
  <c r="AZ227" i="35"/>
  <c r="BE224" i="35"/>
  <c r="BP137" i="35"/>
  <c r="C154" i="35"/>
  <c r="U123" i="35"/>
  <c r="BE263" i="35"/>
  <c r="BH71" i="35"/>
  <c r="BJ170" i="35"/>
  <c r="AW114" i="35"/>
  <c r="AH192" i="35"/>
  <c r="BO155" i="35"/>
  <c r="BR205" i="35"/>
  <c r="L22" i="40"/>
  <c r="AC258" i="35"/>
  <c r="BF229" i="35"/>
  <c r="AJ209" i="35"/>
  <c r="BE197" i="35"/>
  <c r="Y92" i="35"/>
  <c r="AB214" i="35"/>
  <c r="BN248" i="35"/>
  <c r="AU236" i="35"/>
  <c r="BS226" i="35"/>
  <c r="Y205" i="35"/>
  <c r="AZ57" i="35"/>
  <c r="BB191" i="35"/>
  <c r="AA243" i="35"/>
  <c r="AE161" i="35"/>
  <c r="V134" i="35"/>
  <c r="Z182" i="35"/>
  <c r="BT195" i="35"/>
  <c r="BA171" i="35"/>
  <c r="BR155" i="35"/>
  <c r="AK204" i="35"/>
  <c r="BS212" i="35"/>
  <c r="AV144" i="35"/>
  <c r="X273" i="35"/>
  <c r="AZ192" i="35"/>
  <c r="BD181" i="35"/>
  <c r="V166" i="35"/>
  <c r="W192" i="35"/>
  <c r="BS195" i="35"/>
  <c r="BN109" i="35"/>
  <c r="C138" i="35"/>
  <c r="BE77" i="35"/>
  <c r="AZ234" i="35"/>
  <c r="AB183" i="35"/>
  <c r="AZ113" i="35"/>
  <c r="U136" i="35"/>
  <c r="Q241" i="35"/>
  <c r="Y139" i="35"/>
  <c r="C192" i="35"/>
  <c r="AU194" i="35"/>
  <c r="AB191" i="35"/>
  <c r="AE204" i="35"/>
  <c r="T147" i="35"/>
  <c r="AU205" i="35"/>
  <c r="S268" i="35"/>
  <c r="BK212" i="35"/>
  <c r="BB250" i="35"/>
  <c r="AE125" i="35"/>
  <c r="BH262" i="35"/>
  <c r="R249" i="35"/>
  <c r="BD237" i="35"/>
  <c r="S206" i="35"/>
  <c r="T144" i="35"/>
  <c r="AK156" i="35"/>
  <c r="BF111" i="35"/>
  <c r="BH187" i="35"/>
  <c r="BJ53" i="35"/>
  <c r="AA264" i="35"/>
  <c r="AV147" i="35"/>
  <c r="BI66" i="35"/>
  <c r="BE112" i="35"/>
  <c r="AW178" i="35"/>
  <c r="BJ127" i="35"/>
  <c r="BD165" i="35"/>
  <c r="AY121" i="35"/>
  <c r="AU173" i="35"/>
  <c r="AJ235" i="35"/>
  <c r="T157" i="35"/>
  <c r="AX225" i="35"/>
  <c r="AE264" i="35"/>
  <c r="P234" i="35"/>
  <c r="BJ215" i="35"/>
  <c r="BH271" i="35"/>
  <c r="AC236" i="35"/>
  <c r="BS248" i="35"/>
  <c r="AB205" i="35"/>
  <c r="BR191" i="35"/>
  <c r="AW246" i="35"/>
  <c r="AA154" i="35"/>
  <c r="BE114" i="35"/>
  <c r="BN130" i="35"/>
  <c r="BB221" i="35"/>
  <c r="AH260" i="35"/>
  <c r="AX205" i="35"/>
  <c r="AD200" i="35"/>
  <c r="BL143" i="35"/>
  <c r="R203" i="35"/>
  <c r="BF238" i="35"/>
  <c r="AY236" i="35"/>
  <c r="BM259" i="35"/>
  <c r="AV249" i="35"/>
  <c r="BU272" i="35"/>
  <c r="AY244" i="35"/>
  <c r="AZ230" i="35"/>
  <c r="BB249" i="35"/>
  <c r="AB156" i="35"/>
  <c r="V251" i="35"/>
  <c r="BS256" i="35"/>
  <c r="AV222" i="35"/>
  <c r="Z223" i="35"/>
  <c r="AK198" i="35"/>
  <c r="AX267" i="35"/>
  <c r="BF156" i="35"/>
  <c r="BI155" i="35"/>
  <c r="AA203" i="35"/>
  <c r="BA130" i="35"/>
  <c r="AI140" i="35"/>
  <c r="BF133" i="35"/>
  <c r="AE222" i="35"/>
  <c r="AX207" i="35"/>
  <c r="AY207" i="35"/>
  <c r="AI156" i="35"/>
  <c r="AE259" i="35"/>
  <c r="C149" i="35"/>
  <c r="BC179" i="35"/>
  <c r="AK160" i="35"/>
  <c r="V254" i="35"/>
  <c r="V229" i="35"/>
  <c r="BL258" i="35"/>
  <c r="BU132" i="35"/>
  <c r="AW257" i="35"/>
  <c r="BS196" i="35"/>
  <c r="AJ214" i="35"/>
  <c r="AX157" i="35"/>
  <c r="AA177" i="35"/>
  <c r="BU191" i="35"/>
  <c r="BN187" i="35"/>
  <c r="BJ94" i="35"/>
  <c r="AH233" i="35"/>
  <c r="BF266" i="35"/>
  <c r="X217" i="35"/>
  <c r="BL215" i="35"/>
  <c r="AC244" i="35"/>
  <c r="BR181" i="35"/>
  <c r="BG225" i="35"/>
  <c r="AK224" i="35"/>
  <c r="S156" i="35"/>
  <c r="BQ191" i="35"/>
  <c r="BH230" i="35"/>
  <c r="AW203" i="35"/>
  <c r="BU204" i="35"/>
  <c r="AI272" i="35"/>
  <c r="AI167" i="35"/>
  <c r="AZ172" i="35"/>
  <c r="AZ263" i="35"/>
  <c r="BK21" i="35"/>
  <c r="BE185" i="35"/>
  <c r="AJ207" i="35"/>
  <c r="U154" i="35"/>
  <c r="S205" i="35"/>
  <c r="V262" i="35"/>
  <c r="AG267" i="35"/>
  <c r="BA213" i="35"/>
  <c r="U137" i="35"/>
  <c r="AI269" i="35"/>
  <c r="BI190" i="35"/>
  <c r="BT266" i="35"/>
  <c r="BU248" i="35"/>
  <c r="X198" i="35"/>
  <c r="BF114" i="35"/>
  <c r="AB234" i="35"/>
  <c r="BF219" i="35"/>
  <c r="BE123" i="35"/>
  <c r="AB126" i="35"/>
  <c r="P208" i="35"/>
  <c r="AC225" i="35"/>
  <c r="BO95" i="35"/>
  <c r="AJ255" i="35"/>
  <c r="AF166" i="35"/>
  <c r="AX270" i="35"/>
  <c r="BK97" i="35"/>
  <c r="BF269" i="35"/>
  <c r="AV183" i="35"/>
  <c r="AF108" i="35"/>
  <c r="BJ266" i="35"/>
  <c r="BP196" i="35"/>
  <c r="R250" i="35"/>
  <c r="AC271" i="35"/>
  <c r="AK85" i="35"/>
  <c r="T178" i="35"/>
  <c r="BU200" i="35"/>
  <c r="W195" i="35"/>
  <c r="AD182" i="35"/>
  <c r="X156" i="35"/>
  <c r="AV160" i="35"/>
  <c r="BB178" i="35"/>
  <c r="AA270" i="35"/>
  <c r="R128" i="35"/>
  <c r="BU263" i="35"/>
  <c r="AY270" i="35"/>
  <c r="BU136" i="35"/>
  <c r="BI244" i="35"/>
  <c r="BE213" i="35"/>
  <c r="BF149" i="35"/>
  <c r="BB257" i="35"/>
  <c r="H29" i="40"/>
  <c r="BO194" i="35"/>
  <c r="BT246" i="35"/>
  <c r="AZ114" i="35"/>
  <c r="T172" i="35"/>
  <c r="R126" i="35"/>
  <c r="BL173" i="35"/>
  <c r="AX241" i="35"/>
  <c r="W253" i="35"/>
  <c r="AG21" i="35"/>
  <c r="BO91" i="35"/>
  <c r="BK169" i="35"/>
  <c r="BJ166" i="35"/>
  <c r="BB215" i="35"/>
  <c r="BH117" i="35"/>
  <c r="Y214" i="35"/>
  <c r="U198" i="35"/>
  <c r="C131" i="35"/>
  <c r="BI141" i="35"/>
  <c r="AY251" i="35"/>
  <c r="AY140" i="35"/>
  <c r="BJ196" i="35"/>
  <c r="AH241" i="35"/>
  <c r="BS101" i="35"/>
  <c r="R106" i="35"/>
  <c r="AY159" i="35"/>
  <c r="AH35" i="35"/>
  <c r="AH91" i="35"/>
  <c r="BH137" i="35"/>
  <c r="AE180" i="35"/>
  <c r="BU237" i="35"/>
  <c r="AV162" i="35"/>
  <c r="V260" i="35"/>
  <c r="BP247" i="35"/>
  <c r="AG160" i="35"/>
  <c r="BF185" i="35"/>
  <c r="AW217" i="35"/>
  <c r="AA148" i="35"/>
  <c r="BJ201" i="35"/>
  <c r="BD147" i="35"/>
  <c r="BO202" i="35"/>
  <c r="BG185" i="35"/>
  <c r="AU169" i="35"/>
  <c r="AB115" i="35"/>
  <c r="P170" i="35"/>
  <c r="AJ241" i="35"/>
  <c r="BE234" i="35"/>
  <c r="AK95" i="35"/>
  <c r="BK191" i="35"/>
  <c r="AE149" i="35"/>
  <c r="AW195" i="35"/>
  <c r="BR159" i="35"/>
  <c r="BC246" i="35"/>
  <c r="AC194" i="35"/>
  <c r="BD186" i="35"/>
  <c r="BA256" i="35"/>
  <c r="BL80" i="35"/>
  <c r="Z176" i="35"/>
  <c r="AJ260" i="35"/>
  <c r="H31" i="40"/>
  <c r="BS268" i="35"/>
  <c r="Q180" i="35"/>
  <c r="AU245" i="35"/>
  <c r="BH254" i="35"/>
  <c r="AZ152" i="35"/>
  <c r="AH237" i="35"/>
  <c r="BL219" i="35"/>
  <c r="BF253" i="35"/>
  <c r="Q236" i="35"/>
  <c r="AX190" i="35"/>
  <c r="AD207" i="35"/>
  <c r="AX74" i="35"/>
  <c r="U169" i="35"/>
  <c r="BM178" i="35"/>
  <c r="AA271" i="35"/>
  <c r="BT267" i="35"/>
  <c r="BU264" i="35"/>
  <c r="Q142" i="35"/>
  <c r="BS116" i="35"/>
  <c r="AC223" i="35"/>
  <c r="Z251" i="35"/>
  <c r="BA212" i="35"/>
  <c r="AC156" i="35"/>
  <c r="BR227" i="35"/>
  <c r="AC272" i="35"/>
  <c r="AK243" i="35"/>
  <c r="T255" i="35"/>
  <c r="U145" i="35"/>
  <c r="BQ190" i="35"/>
  <c r="AF137" i="35"/>
  <c r="AB199" i="35"/>
  <c r="AJ165" i="35"/>
  <c r="AU136" i="35"/>
  <c r="BD123" i="35"/>
  <c r="BF200" i="35"/>
  <c r="P211" i="35"/>
  <c r="AZ186" i="35"/>
  <c r="BI183" i="35"/>
  <c r="BF121" i="35"/>
  <c r="AK134" i="35"/>
  <c r="AV153" i="35"/>
  <c r="AC245" i="35"/>
  <c r="BI98" i="35"/>
  <c r="S198" i="35"/>
  <c r="BM174" i="35"/>
  <c r="AJ245" i="35"/>
  <c r="BK113" i="35"/>
  <c r="S153" i="35"/>
  <c r="AB54" i="35"/>
  <c r="AY238" i="35"/>
  <c r="S225" i="35"/>
  <c r="V272" i="35"/>
  <c r="V194" i="35"/>
  <c r="AB181" i="35"/>
  <c r="P195" i="35"/>
  <c r="U252" i="35"/>
  <c r="BI195" i="35"/>
  <c r="BS142" i="35"/>
  <c r="BH207" i="35"/>
  <c r="V209" i="35"/>
  <c r="AV152" i="35"/>
  <c r="Z201" i="35"/>
  <c r="S239" i="35"/>
  <c r="AI264" i="35"/>
  <c r="AH145" i="35"/>
  <c r="AG210" i="35"/>
  <c r="C219" i="35"/>
  <c r="AZ254" i="35"/>
  <c r="AW219" i="35"/>
  <c r="BS57" i="35"/>
  <c r="L25" i="40"/>
  <c r="AI205" i="35"/>
  <c r="AE227" i="35"/>
  <c r="BS213" i="35"/>
  <c r="BS197" i="35"/>
  <c r="BL136" i="35"/>
  <c r="AA191" i="35"/>
  <c r="BD171" i="35"/>
  <c r="BK197" i="35"/>
  <c r="AU181" i="35"/>
  <c r="V131" i="35"/>
  <c r="P249" i="35"/>
  <c r="AD110" i="35"/>
  <c r="BC245" i="35"/>
  <c r="AG128" i="35"/>
  <c r="AW70" i="35"/>
  <c r="AI192" i="35"/>
  <c r="AV182" i="35"/>
  <c r="AX236" i="35"/>
  <c r="S171" i="35"/>
  <c r="AY176" i="35"/>
  <c r="U180" i="35"/>
  <c r="BB173" i="35"/>
  <c r="BL235" i="35"/>
  <c r="Z234" i="35"/>
  <c r="BF216" i="35"/>
  <c r="T138" i="35"/>
  <c r="BK158" i="35"/>
  <c r="R223" i="35"/>
  <c r="AX173" i="35"/>
  <c r="V271" i="35"/>
  <c r="AG61" i="35"/>
  <c r="BR251" i="35"/>
  <c r="BO119" i="35"/>
  <c r="P171" i="35"/>
  <c r="AH256" i="35"/>
  <c r="AW233" i="35"/>
  <c r="T123" i="35"/>
  <c r="BQ159" i="35"/>
  <c r="AJ253" i="35"/>
  <c r="BR242" i="35"/>
  <c r="X195" i="35"/>
  <c r="T271" i="35"/>
  <c r="AE248" i="35"/>
  <c r="BG259" i="35"/>
  <c r="AV176" i="35"/>
  <c r="BQ199" i="35"/>
  <c r="BQ215" i="35"/>
  <c r="P117" i="35"/>
  <c r="BR252" i="35"/>
  <c r="AU201" i="35"/>
  <c r="BQ267" i="35"/>
  <c r="AF178" i="35"/>
  <c r="AJ266" i="35"/>
  <c r="BQ120" i="35"/>
  <c r="BT149" i="35"/>
  <c r="W106" i="35"/>
  <c r="BJ160" i="35"/>
  <c r="AH175" i="35"/>
  <c r="AE224" i="35"/>
  <c r="BT207" i="35"/>
  <c r="AW255" i="35"/>
  <c r="BU115" i="35"/>
  <c r="BN117" i="35"/>
  <c r="AD238" i="35"/>
  <c r="BQ135" i="35"/>
  <c r="AW268" i="35"/>
  <c r="AW165" i="35"/>
  <c r="AX250" i="35"/>
  <c r="BF265" i="35"/>
  <c r="BR239" i="35"/>
  <c r="BG166" i="35"/>
  <c r="AW179" i="35"/>
  <c r="Z112" i="35"/>
  <c r="BM168" i="35"/>
  <c r="BQ272" i="35"/>
  <c r="BM246" i="35"/>
  <c r="AB24" i="35"/>
  <c r="BA18" i="35"/>
  <c r="BH85" i="35"/>
  <c r="X164" i="35"/>
  <c r="BO53" i="35"/>
  <c r="AD107" i="35"/>
  <c r="BT67" i="35"/>
  <c r="AJ53" i="35"/>
  <c r="X160" i="35"/>
  <c r="U194" i="35"/>
  <c r="AX224" i="35"/>
  <c r="AU126" i="35"/>
  <c r="BU107" i="35"/>
  <c r="BT258" i="35"/>
  <c r="W169" i="35"/>
  <c r="S218" i="35"/>
  <c r="S114" i="35"/>
  <c r="AW239" i="35"/>
  <c r="BB72" i="35"/>
  <c r="W259" i="35"/>
  <c r="AW175" i="35"/>
  <c r="AD234" i="35"/>
  <c r="BS85" i="35"/>
  <c r="R182" i="35"/>
  <c r="T145" i="35"/>
  <c r="AA163" i="35"/>
  <c r="X73" i="35"/>
  <c r="BM21" i="35"/>
  <c r="Z120" i="35"/>
  <c r="BO220" i="35"/>
  <c r="BS229" i="35"/>
  <c r="AH148" i="35"/>
  <c r="Y230" i="35"/>
  <c r="AD258" i="35"/>
  <c r="AA262" i="35"/>
  <c r="Y134" i="35"/>
  <c r="Y268" i="35"/>
  <c r="R195" i="35"/>
  <c r="AA97" i="35"/>
  <c r="BH165" i="35"/>
  <c r="BN190" i="35"/>
  <c r="P274" i="35"/>
  <c r="BA169" i="35"/>
  <c r="AV250" i="35"/>
  <c r="BG132" i="35"/>
  <c r="BS224" i="35"/>
  <c r="S68" i="35"/>
  <c r="U203" i="35"/>
  <c r="AE121" i="35"/>
  <c r="AG73" i="35"/>
  <c r="AC189" i="35"/>
  <c r="BJ183" i="35"/>
  <c r="BP200" i="35"/>
  <c r="AC183" i="35"/>
  <c r="C176" i="35"/>
  <c r="BC129" i="35"/>
  <c r="AB229" i="35"/>
  <c r="BL102" i="35"/>
  <c r="R23" i="35"/>
  <c r="X115" i="35"/>
  <c r="AH249" i="35"/>
  <c r="BO62" i="35"/>
  <c r="BR218" i="35"/>
  <c r="AG232" i="35"/>
  <c r="AF251" i="35"/>
  <c r="AA274" i="35"/>
  <c r="AK254" i="35"/>
  <c r="R168" i="35"/>
  <c r="BK181" i="35"/>
  <c r="L14" i="10"/>
  <c r="L12" i="10"/>
  <c r="I45" i="4" s="1"/>
  <c r="L6" i="24" s="1"/>
  <c r="L13" i="10"/>
  <c r="I11" i="4"/>
  <c r="K6" i="24" s="1"/>
  <c r="Q272" i="35"/>
  <c r="BC215" i="35"/>
  <c r="BU232" i="35"/>
  <c r="BJ227" i="35"/>
  <c r="U259" i="35"/>
  <c r="AF232" i="35"/>
  <c r="BU198" i="35"/>
  <c r="T155" i="35"/>
  <c r="AF135" i="35"/>
  <c r="U167" i="35"/>
  <c r="BQ251" i="35"/>
  <c r="BU218" i="35"/>
  <c r="AY189" i="35"/>
  <c r="Y199" i="35"/>
  <c r="BR196" i="35"/>
  <c r="BT197" i="35"/>
  <c r="BA102" i="35"/>
  <c r="BC202" i="35"/>
  <c r="BU229" i="35"/>
  <c r="AZ187" i="35"/>
  <c r="C170" i="35"/>
  <c r="AG233" i="35"/>
  <c r="BE248" i="35"/>
  <c r="AY192" i="35"/>
  <c r="AC110" i="35"/>
  <c r="AH115" i="35"/>
  <c r="BH132" i="35"/>
  <c r="P235" i="35"/>
  <c r="BQ100" i="35"/>
  <c r="AX233" i="35"/>
  <c r="AD244" i="35"/>
  <c r="AI195" i="35"/>
  <c r="C264" i="35"/>
  <c r="BH105" i="35"/>
  <c r="AE246" i="35"/>
  <c r="V174" i="35"/>
  <c r="BU249" i="35"/>
  <c r="BD162" i="35"/>
  <c r="V257" i="35"/>
  <c r="BS241" i="35"/>
  <c r="AD130" i="35"/>
  <c r="AK180" i="35"/>
  <c r="U159" i="35"/>
  <c r="BB223" i="35"/>
  <c r="BN73" i="35"/>
  <c r="AW252" i="35"/>
  <c r="Z103" i="35"/>
  <c r="Q141" i="35"/>
  <c r="Y149" i="35"/>
  <c r="AF189" i="35"/>
  <c r="BR211" i="35"/>
  <c r="AB59" i="35"/>
  <c r="BJ128" i="35"/>
  <c r="BE254" i="35"/>
  <c r="AB131" i="35"/>
  <c r="AI258" i="35"/>
  <c r="BC125" i="35"/>
  <c r="I20" i="4"/>
  <c r="K15" i="24" s="1"/>
  <c r="L47" i="10"/>
  <c r="I54" i="4" s="1"/>
  <c r="L15" i="24" s="1"/>
  <c r="L48" i="10"/>
  <c r="L49" i="10"/>
  <c r="AY241" i="35"/>
  <c r="AW213" i="35"/>
  <c r="BO182" i="35"/>
  <c r="BB148" i="35"/>
  <c r="P266" i="35"/>
  <c r="BP181" i="35"/>
  <c r="BR263" i="35"/>
  <c r="AD95" i="35"/>
  <c r="AD112" i="35"/>
  <c r="AB216" i="35"/>
  <c r="BC158" i="35"/>
  <c r="BD225" i="35"/>
  <c r="AB164" i="35"/>
  <c r="BA273" i="35"/>
  <c r="BC221" i="35"/>
  <c r="BS198" i="35"/>
  <c r="Y267" i="35"/>
  <c r="P161" i="35"/>
  <c r="BR110" i="35"/>
  <c r="T124" i="35"/>
  <c r="BU216" i="35"/>
  <c r="BM191" i="35"/>
  <c r="BS238" i="35"/>
  <c r="AZ169" i="35"/>
  <c r="BO267" i="35"/>
  <c r="AU240" i="35"/>
  <c r="T219" i="35"/>
  <c r="BF254" i="35"/>
  <c r="Q177" i="35"/>
  <c r="AU231" i="35"/>
  <c r="U113" i="35"/>
  <c r="BL197" i="35"/>
  <c r="AF245" i="35"/>
  <c r="BJ223" i="35"/>
  <c r="BD153" i="35"/>
  <c r="AK175" i="35"/>
  <c r="V132" i="35"/>
  <c r="AY187" i="35"/>
  <c r="R187" i="35"/>
  <c r="AH238" i="35"/>
  <c r="BI148" i="35"/>
  <c r="X254" i="35"/>
  <c r="AF250" i="35"/>
  <c r="X241" i="35"/>
  <c r="AK233" i="35"/>
  <c r="BJ142" i="35"/>
  <c r="BT155" i="35"/>
  <c r="AB145" i="35"/>
  <c r="AW156" i="35"/>
  <c r="AF230" i="35"/>
  <c r="S271" i="35"/>
  <c r="AX238" i="35"/>
  <c r="BO198" i="35"/>
  <c r="X272" i="35"/>
  <c r="Z156" i="35"/>
  <c r="BS138" i="35"/>
  <c r="AA200" i="35"/>
  <c r="BM238" i="35"/>
  <c r="BT191" i="35"/>
  <c r="BK186" i="35"/>
  <c r="BA216" i="35"/>
  <c r="BC203" i="35"/>
  <c r="BR254" i="35"/>
  <c r="BP160" i="35"/>
  <c r="AB152" i="35"/>
  <c r="BA127" i="35"/>
  <c r="AZ115" i="35"/>
  <c r="AW190" i="35"/>
  <c r="BT225" i="35"/>
  <c r="BO116" i="35"/>
  <c r="BS223" i="35"/>
  <c r="BK231" i="35"/>
  <c r="BA32" i="35"/>
  <c r="AH246" i="35"/>
  <c r="BE200" i="35"/>
  <c r="BM180" i="35"/>
  <c r="BI115" i="35"/>
  <c r="U239" i="35"/>
  <c r="BC219" i="35"/>
  <c r="BC97" i="35"/>
  <c r="AZ146" i="35"/>
  <c r="AF152" i="35"/>
  <c r="BL251" i="35"/>
  <c r="S226" i="35"/>
  <c r="AC231" i="35"/>
  <c r="BT124" i="35"/>
  <c r="BH260" i="35"/>
  <c r="BJ199" i="35"/>
  <c r="BS203" i="35"/>
  <c r="BF143" i="35"/>
  <c r="BH112" i="35"/>
  <c r="Y133" i="35"/>
  <c r="V175" i="35"/>
  <c r="BH198" i="35"/>
  <c r="AE202" i="35"/>
  <c r="T256" i="35"/>
  <c r="AV193" i="35"/>
  <c r="AY216" i="35"/>
  <c r="AZ141" i="35"/>
  <c r="BR162" i="35"/>
  <c r="AE195" i="35"/>
  <c r="AK218" i="35"/>
  <c r="AD131" i="35"/>
  <c r="C33" i="35"/>
  <c r="AC209" i="35"/>
  <c r="AJ142" i="35"/>
  <c r="Z264" i="35"/>
  <c r="BK230" i="35"/>
  <c r="BD251" i="35"/>
  <c r="S24" i="35"/>
  <c r="BU230" i="35"/>
  <c r="AG211" i="35"/>
  <c r="BF171" i="35"/>
  <c r="AY261" i="35"/>
  <c r="AA261" i="35"/>
  <c r="BO234" i="35"/>
  <c r="S210" i="35"/>
  <c r="W168" i="35"/>
  <c r="BQ158" i="35"/>
  <c r="C32" i="35"/>
  <c r="BD210" i="35"/>
  <c r="BK167" i="35"/>
  <c r="BI162" i="35"/>
  <c r="BC218" i="35"/>
  <c r="BP133" i="35"/>
  <c r="AA212" i="35"/>
  <c r="Z168" i="35"/>
  <c r="BJ156" i="35"/>
  <c r="AF231" i="35"/>
  <c r="BR269" i="35"/>
  <c r="AY264" i="35"/>
  <c r="BT183" i="35"/>
  <c r="BS166" i="35"/>
  <c r="AY94" i="35"/>
  <c r="AU272" i="35"/>
  <c r="BJ200" i="35"/>
  <c r="T225" i="35"/>
  <c r="AV205" i="35"/>
  <c r="AA221" i="35"/>
  <c r="BE171" i="35"/>
  <c r="BM233" i="35"/>
  <c r="AV19" i="35"/>
  <c r="BL131" i="35"/>
  <c r="AX182" i="35"/>
  <c r="BD250" i="35"/>
  <c r="BC109" i="35"/>
  <c r="AK173" i="35"/>
  <c r="W157" i="35"/>
  <c r="BQ184" i="35"/>
  <c r="AU141" i="35"/>
  <c r="AT9" i="26"/>
  <c r="BD157" i="35"/>
  <c r="R192" i="35"/>
  <c r="BD220" i="35"/>
  <c r="AK257" i="35"/>
  <c r="AK183" i="35"/>
  <c r="BO121" i="35"/>
  <c r="BB266" i="35"/>
  <c r="AB149" i="35"/>
  <c r="BU221" i="35"/>
  <c r="BG245" i="35"/>
  <c r="BR220" i="35"/>
  <c r="BF80" i="35"/>
  <c r="U19" i="35"/>
  <c r="BO192" i="35"/>
  <c r="AW112" i="35"/>
  <c r="AB209" i="35"/>
  <c r="BE108" i="35"/>
  <c r="AY57" i="35"/>
  <c r="BF132" i="35"/>
  <c r="Q126" i="35"/>
  <c r="AW161" i="35"/>
  <c r="BS117" i="35"/>
  <c r="BE181" i="35"/>
  <c r="AY227" i="35"/>
  <c r="BN230" i="35"/>
  <c r="AA127" i="35"/>
  <c r="BL248" i="35"/>
  <c r="Y220" i="35"/>
  <c r="BO201" i="35"/>
  <c r="C106" i="35"/>
  <c r="BG236" i="35"/>
  <c r="BK209" i="35"/>
  <c r="AC197" i="35"/>
  <c r="AK253" i="35"/>
  <c r="BQ200" i="35"/>
  <c r="BA241" i="35"/>
  <c r="Z136" i="35"/>
  <c r="BP19" i="35"/>
  <c r="AB56" i="35"/>
  <c r="AW154" i="35"/>
  <c r="AE214" i="35"/>
  <c r="BD206" i="35"/>
  <c r="AJ154" i="35"/>
  <c r="Q270" i="35"/>
  <c r="AY217" i="35"/>
  <c r="BU255" i="35"/>
  <c r="AA187" i="35"/>
  <c r="AW208" i="35"/>
  <c r="BB274" i="35"/>
  <c r="BP151" i="35"/>
  <c r="BR185" i="35"/>
  <c r="BP162" i="35"/>
  <c r="BP221" i="35"/>
  <c r="P260" i="35"/>
  <c r="C205" i="35"/>
  <c r="AK258" i="35"/>
  <c r="AC201" i="35"/>
  <c r="Z254" i="35"/>
  <c r="BI263" i="35"/>
  <c r="BH94" i="35"/>
  <c r="BE194" i="35"/>
  <c r="BT260" i="35"/>
  <c r="S241" i="35"/>
  <c r="AJ210" i="35"/>
  <c r="AZ182" i="35"/>
  <c r="U177" i="35"/>
  <c r="BA175" i="35"/>
  <c r="AB244" i="35"/>
  <c r="AG68" i="35"/>
  <c r="BD194" i="35"/>
  <c r="Z228" i="35"/>
  <c r="Z258" i="35"/>
  <c r="AV170" i="35"/>
  <c r="AF157" i="35"/>
  <c r="BM219" i="35"/>
  <c r="T266" i="35"/>
  <c r="BK173" i="35"/>
  <c r="BD223" i="35"/>
  <c r="BL274" i="35"/>
  <c r="BI123" i="35"/>
  <c r="AK271" i="35"/>
  <c r="BM112" i="35"/>
  <c r="AJ146" i="35"/>
  <c r="AX232" i="35"/>
  <c r="AI28" i="35"/>
  <c r="BD266" i="35"/>
  <c r="BG223" i="35"/>
  <c r="AC220" i="35"/>
  <c r="AI224" i="35"/>
  <c r="BG145" i="35"/>
  <c r="BU224" i="35"/>
  <c r="AC195" i="35"/>
  <c r="V186" i="35"/>
  <c r="BL241" i="35"/>
  <c r="S266" i="35"/>
  <c r="BC192" i="35"/>
  <c r="U238" i="35"/>
  <c r="BE203" i="35"/>
  <c r="BF228" i="35"/>
  <c r="AB221" i="35"/>
  <c r="AW146" i="35"/>
  <c r="AE261" i="35"/>
  <c r="BC264" i="35"/>
  <c r="T267" i="35"/>
  <c r="AW191" i="35"/>
  <c r="AZ226" i="35"/>
  <c r="U235" i="35"/>
  <c r="W236" i="35"/>
  <c r="T44" i="10"/>
  <c r="T42" i="10"/>
  <c r="Q53" i="4" s="1"/>
  <c r="X14" i="24" s="1"/>
  <c r="T43" i="10"/>
  <c r="Q19" i="4"/>
  <c r="W14" i="24" s="1"/>
  <c r="BA133" i="35"/>
  <c r="BA233" i="35"/>
  <c r="C113" i="35"/>
  <c r="AV30" i="35"/>
  <c r="AG201" i="35"/>
  <c r="BB156" i="35"/>
  <c r="AH167" i="35"/>
  <c r="AD217" i="35"/>
  <c r="BD37" i="35"/>
  <c r="BU211" i="35"/>
  <c r="BU228" i="35"/>
  <c r="AU157" i="35"/>
  <c r="AU268" i="35"/>
  <c r="X162" i="35"/>
  <c r="BK140" i="35"/>
  <c r="AY138" i="35"/>
  <c r="V173" i="35"/>
  <c r="T140" i="35"/>
  <c r="BQ244" i="35"/>
  <c r="BL134" i="35"/>
  <c r="BQ101" i="35"/>
  <c r="AE241" i="35"/>
  <c r="BB145" i="35"/>
  <c r="S220" i="35"/>
  <c r="BT221" i="35"/>
  <c r="Q173" i="35"/>
  <c r="BU201" i="35"/>
  <c r="AA260" i="35"/>
  <c r="BB230" i="35"/>
  <c r="U164" i="35"/>
  <c r="Y180" i="35"/>
  <c r="AB261" i="35"/>
  <c r="U240" i="35"/>
  <c r="C196" i="35"/>
  <c r="AW212" i="35"/>
  <c r="BM153" i="35"/>
  <c r="V152" i="35"/>
  <c r="C165" i="35"/>
  <c r="AJ172" i="35"/>
  <c r="BE193" i="35"/>
  <c r="BB212" i="35"/>
  <c r="W226" i="35"/>
  <c r="R124" i="35"/>
  <c r="BQ207" i="35"/>
  <c r="AC190" i="35"/>
  <c r="AF154" i="35"/>
  <c r="AD227" i="35"/>
  <c r="BD242" i="35"/>
  <c r="AI227" i="35"/>
  <c r="AD158" i="35"/>
  <c r="AU193" i="35"/>
  <c r="V235" i="35"/>
  <c r="BN254" i="35"/>
  <c r="AF273" i="35"/>
  <c r="BJ151" i="35"/>
  <c r="AK244" i="35"/>
  <c r="BN273" i="35"/>
  <c r="AD246" i="35"/>
  <c r="BJ192" i="35"/>
  <c r="AB207" i="35"/>
  <c r="AH20" i="35"/>
  <c r="BI212" i="35"/>
  <c r="BT44" i="35"/>
  <c r="BH236" i="35"/>
  <c r="U89" i="35"/>
  <c r="BS267" i="35"/>
  <c r="AE183" i="35"/>
  <c r="K7" i="10"/>
  <c r="H44" i="4" s="1"/>
  <c r="J5" i="24" s="1"/>
  <c r="K8" i="10"/>
  <c r="K9" i="10"/>
  <c r="H10" i="4"/>
  <c r="I5" i="24" s="1"/>
  <c r="P200" i="35"/>
  <c r="W265" i="35"/>
  <c r="BD112" i="35"/>
  <c r="AU158" i="35"/>
  <c r="AD249" i="35"/>
  <c r="BM169" i="35"/>
  <c r="W269" i="35"/>
  <c r="AC269" i="35"/>
  <c r="AW149" i="35"/>
  <c r="U260" i="35"/>
  <c r="BI228" i="35"/>
  <c r="BR194" i="35"/>
  <c r="C173" i="35"/>
  <c r="BQ172" i="35"/>
  <c r="T179" i="35"/>
  <c r="AX200" i="35"/>
  <c r="BD216" i="35"/>
  <c r="AG260" i="35"/>
  <c r="BE227" i="35"/>
  <c r="Z226" i="35"/>
  <c r="AZ220" i="35"/>
  <c r="AX211" i="35"/>
  <c r="AZ229" i="35"/>
  <c r="AX237" i="35"/>
  <c r="AI201" i="35"/>
  <c r="BP182" i="35"/>
  <c r="BK229" i="35"/>
  <c r="AB70" i="35"/>
  <c r="AK182" i="35"/>
  <c r="T262" i="35"/>
  <c r="AJ152" i="35"/>
  <c r="BT120" i="35"/>
  <c r="AV137" i="35"/>
  <c r="AH61" i="35"/>
  <c r="BA262" i="35"/>
  <c r="AD151" i="35"/>
  <c r="BM162" i="35"/>
  <c r="AB254" i="35"/>
  <c r="C215" i="35"/>
  <c r="AU250" i="35"/>
  <c r="C250" i="35"/>
  <c r="BI136" i="35"/>
  <c r="C163" i="35"/>
  <c r="BO92" i="35"/>
  <c r="U262" i="35"/>
  <c r="Q205" i="35"/>
  <c r="AZ134" i="35"/>
  <c r="AB219" i="35"/>
  <c r="BT177" i="35"/>
  <c r="AA251" i="35"/>
  <c r="AC235" i="35"/>
  <c r="AK192" i="35"/>
  <c r="AC211" i="35"/>
  <c r="BM198" i="35"/>
  <c r="BR121" i="35"/>
  <c r="BJ143" i="35"/>
  <c r="AE92" i="35"/>
  <c r="Q17" i="10"/>
  <c r="N47" i="4" s="1"/>
  <c r="N13" i="4"/>
  <c r="Q19" i="10"/>
  <c r="Q18" i="10"/>
  <c r="BD218" i="35"/>
  <c r="Y189" i="35"/>
  <c r="BL140" i="35"/>
  <c r="W136" i="35"/>
  <c r="W159" i="35"/>
  <c r="AD250" i="35"/>
  <c r="AV169" i="35"/>
  <c r="BF172" i="35"/>
  <c r="BE122" i="35"/>
  <c r="AD191" i="35"/>
  <c r="BO193" i="35"/>
  <c r="AY201" i="35"/>
  <c r="AA258" i="35"/>
  <c r="BR248" i="35"/>
  <c r="AU249" i="35"/>
  <c r="V185" i="35"/>
  <c r="AY269" i="35"/>
  <c r="AY231" i="35"/>
  <c r="BK156" i="35"/>
  <c r="Z225" i="35"/>
  <c r="BN234" i="35"/>
  <c r="BL265" i="35"/>
  <c r="BR274" i="35"/>
  <c r="U224" i="35"/>
  <c r="BK190" i="35"/>
  <c r="AI217" i="35"/>
  <c r="S146" i="35"/>
  <c r="AW187" i="35"/>
  <c r="AA195" i="35"/>
  <c r="AK246" i="35"/>
  <c r="BK242" i="35"/>
  <c r="W241" i="35"/>
  <c r="BT129" i="35"/>
  <c r="AJ257" i="35"/>
  <c r="Q166" i="35"/>
  <c r="AH239" i="35"/>
  <c r="AX118" i="35"/>
  <c r="S168" i="35"/>
  <c r="AH201" i="35"/>
  <c r="BQ239" i="35"/>
  <c r="R120" i="35"/>
  <c r="BF166" i="35"/>
  <c r="R132" i="35"/>
  <c r="C110" i="35"/>
  <c r="C172" i="35"/>
  <c r="BP157" i="35"/>
  <c r="BT142" i="35"/>
  <c r="BF18" i="35"/>
  <c r="AH193" i="35"/>
  <c r="C134" i="35"/>
  <c r="BP145" i="35"/>
  <c r="BT203" i="35"/>
  <c r="BJ226" i="35"/>
  <c r="S113" i="35"/>
  <c r="BT170" i="35"/>
  <c r="BS140" i="35"/>
  <c r="BU231" i="35"/>
  <c r="AJ248" i="35"/>
  <c r="Z135" i="35"/>
  <c r="AI101" i="35"/>
  <c r="AE209" i="35"/>
  <c r="BQ162" i="35"/>
  <c r="BC132" i="35"/>
  <c r="BI177" i="35"/>
  <c r="R194" i="35"/>
  <c r="BQ177" i="35"/>
  <c r="X214" i="35"/>
  <c r="W134" i="35"/>
  <c r="AE168" i="35"/>
  <c r="AJ112" i="35"/>
  <c r="BB122" i="35"/>
  <c r="U126" i="35"/>
  <c r="BR119" i="35"/>
  <c r="BR111" i="35"/>
  <c r="BD170" i="35"/>
  <c r="V141" i="35"/>
  <c r="BB259" i="35"/>
  <c r="P153" i="35"/>
  <c r="S175" i="35"/>
  <c r="AB245" i="35"/>
  <c r="BM25" i="35"/>
  <c r="AC18" i="35"/>
  <c r="BK261" i="35"/>
  <c r="P198" i="35"/>
  <c r="Z190" i="35"/>
  <c r="X261" i="35"/>
  <c r="BA249" i="35"/>
  <c r="BL256" i="35"/>
  <c r="Y123" i="35"/>
  <c r="BJ168" i="35"/>
  <c r="BQ205" i="35"/>
  <c r="BG176" i="35"/>
  <c r="AW220" i="35"/>
  <c r="AJ226" i="35"/>
  <c r="AW251" i="35"/>
  <c r="BR229" i="35"/>
  <c r="BK125" i="35"/>
  <c r="BF258" i="35"/>
  <c r="BJ204" i="35"/>
  <c r="AA130" i="35"/>
  <c r="AK142" i="35"/>
  <c r="BN166" i="35"/>
  <c r="AU192" i="35"/>
  <c r="BL36" i="35"/>
  <c r="BM216" i="35"/>
  <c r="BC226" i="35"/>
  <c r="BB183" i="35"/>
  <c r="AI188" i="35"/>
  <c r="BE235" i="35"/>
  <c r="AC18" i="10"/>
  <c r="Z13" i="4"/>
  <c r="AO8" i="24" s="1"/>
  <c r="AC19" i="10"/>
  <c r="AC17" i="10"/>
  <c r="Z47" i="4" s="1"/>
  <c r="AP8" i="24" s="1"/>
  <c r="T188" i="35"/>
  <c r="BP189" i="35"/>
  <c r="Q260" i="35"/>
  <c r="BS168" i="35"/>
  <c r="U120" i="35"/>
  <c r="AE247" i="35"/>
  <c r="U220" i="35"/>
  <c r="AC137" i="35"/>
  <c r="BH197" i="35"/>
  <c r="BD222" i="35"/>
  <c r="BK258" i="35"/>
  <c r="X248" i="35"/>
  <c r="AY146" i="35"/>
  <c r="BS157" i="35"/>
  <c r="AF170" i="35"/>
  <c r="AF201" i="35"/>
  <c r="AI223" i="35"/>
  <c r="BO111" i="35"/>
  <c r="R169" i="35"/>
  <c r="BP104" i="35"/>
  <c r="BP209" i="35"/>
  <c r="BR156" i="35"/>
  <c r="AX191" i="35"/>
  <c r="BO159" i="35"/>
  <c r="BK111" i="35"/>
  <c r="R246" i="35"/>
  <c r="BG197" i="35"/>
  <c r="Q192" i="35"/>
  <c r="AC33" i="10"/>
  <c r="AC32" i="10"/>
  <c r="Z51" i="4" s="1"/>
  <c r="AP12" i="24" s="1"/>
  <c r="Z17" i="4"/>
  <c r="AO12" i="24" s="1"/>
  <c r="AC34" i="10"/>
  <c r="BB206" i="35"/>
  <c r="Y222" i="35"/>
  <c r="AE235" i="35"/>
  <c r="BA139" i="35"/>
  <c r="AY172" i="35"/>
  <c r="BC201" i="35"/>
  <c r="Z159" i="35"/>
  <c r="BK151" i="35"/>
  <c r="BQ73" i="35"/>
  <c r="S137" i="35"/>
  <c r="Q159" i="35"/>
  <c r="BS261" i="35"/>
  <c r="AK203" i="35"/>
  <c r="AY198" i="35"/>
  <c r="AA269" i="35"/>
  <c r="BM265" i="35"/>
  <c r="BJ252" i="35"/>
  <c r="BI267" i="35"/>
  <c r="R230" i="35"/>
  <c r="BN196" i="35"/>
  <c r="AK172" i="35"/>
  <c r="BM41" i="35"/>
  <c r="AA189" i="35"/>
  <c r="C121" i="35"/>
  <c r="AD29" i="35"/>
  <c r="T238" i="35"/>
  <c r="BU266" i="35"/>
  <c r="BT222" i="35"/>
  <c r="U207" i="35"/>
  <c r="R67" i="35"/>
  <c r="AE163" i="35"/>
  <c r="BK273" i="35"/>
  <c r="BE168" i="35"/>
  <c r="BM118" i="35"/>
  <c r="BF71" i="35"/>
  <c r="BU195" i="35"/>
  <c r="R251" i="35"/>
  <c r="Q149" i="35"/>
  <c r="AZ246" i="35"/>
  <c r="BK253" i="35"/>
  <c r="BK226" i="35"/>
  <c r="BE212" i="35"/>
  <c r="Y117" i="35"/>
  <c r="AZ243" i="35"/>
  <c r="BG267" i="35"/>
  <c r="BP163" i="35"/>
  <c r="BP59" i="35"/>
  <c r="BH241" i="35"/>
  <c r="X9" i="26"/>
  <c r="AE254" i="35"/>
  <c r="X238" i="35"/>
  <c r="BT229" i="35"/>
  <c r="AK216" i="35"/>
  <c r="BG239" i="35"/>
  <c r="R257" i="35"/>
  <c r="R231" i="35"/>
  <c r="X228" i="35"/>
  <c r="BG248" i="35"/>
  <c r="BI258" i="35"/>
  <c r="BQ209" i="35"/>
  <c r="AB273" i="35"/>
  <c r="AH270" i="35"/>
  <c r="BK192" i="35"/>
  <c r="BE255" i="35"/>
  <c r="S124" i="35"/>
  <c r="BH183" i="35"/>
  <c r="AY163" i="35"/>
  <c r="AY178" i="35"/>
  <c r="AG172" i="35"/>
  <c r="U210" i="35"/>
  <c r="BB159" i="35"/>
  <c r="Z262" i="35"/>
  <c r="BO254" i="35"/>
  <c r="BD268" i="35"/>
  <c r="BP253" i="35"/>
  <c r="AB121" i="35"/>
  <c r="BF204" i="35"/>
  <c r="R211" i="35"/>
  <c r="BN207" i="35"/>
  <c r="BA154" i="35"/>
  <c r="X119" i="35"/>
  <c r="BI113" i="35"/>
  <c r="AU229" i="35"/>
  <c r="AK179" i="35"/>
  <c r="AV151" i="35"/>
  <c r="U245" i="35"/>
  <c r="BQ221" i="35"/>
  <c r="AY98" i="35"/>
  <c r="Q240" i="35"/>
  <c r="BP273" i="35"/>
  <c r="AY274" i="35"/>
  <c r="BJ211" i="35"/>
  <c r="BL168" i="35"/>
  <c r="BB243" i="35"/>
  <c r="BK224" i="35"/>
  <c r="BT261" i="35"/>
  <c r="AU132" i="35"/>
  <c r="BM200" i="35"/>
  <c r="AA113" i="35"/>
  <c r="BD106" i="35"/>
  <c r="BF272" i="35"/>
  <c r="AA266" i="35"/>
  <c r="BU188" i="35"/>
  <c r="BM197" i="35"/>
  <c r="AU206" i="35"/>
  <c r="X210" i="35"/>
  <c r="AU233" i="35"/>
  <c r="BL120" i="35"/>
  <c r="AK140" i="35"/>
  <c r="AV145" i="35"/>
  <c r="BR19" i="35"/>
  <c r="AJ243" i="35"/>
  <c r="Q216" i="35"/>
  <c r="BD116" i="35"/>
  <c r="AD44" i="35"/>
  <c r="BI82" i="35"/>
  <c r="BK205" i="35"/>
  <c r="BJ40" i="35"/>
  <c r="BM274" i="35"/>
  <c r="AF224" i="35"/>
  <c r="BN180" i="35"/>
  <c r="AH211" i="35"/>
  <c r="T192" i="35"/>
  <c r="BI208" i="35"/>
  <c r="BI197" i="35"/>
  <c r="BF244" i="35"/>
  <c r="T162" i="35"/>
  <c r="BM225" i="35"/>
  <c r="Q257" i="35"/>
  <c r="BP143" i="35"/>
  <c r="AD12" i="10"/>
  <c r="AA45" i="4" s="1"/>
  <c r="AR6" i="24" s="1"/>
  <c r="AD13" i="10"/>
  <c r="AD14" i="10"/>
  <c r="AA11" i="4"/>
  <c r="AQ6" i="24" s="1"/>
  <c r="BL209" i="35"/>
  <c r="BK161" i="35"/>
  <c r="BI145" i="35"/>
  <c r="BI255" i="35"/>
  <c r="X229" i="35"/>
  <c r="AU260" i="35"/>
  <c r="BQ214" i="35"/>
  <c r="AG230" i="35"/>
  <c r="V221" i="35"/>
  <c r="BK218" i="35"/>
  <c r="BE202" i="35"/>
  <c r="AY34" i="35"/>
  <c r="BM120" i="35"/>
  <c r="BJ182" i="35"/>
  <c r="BI180" i="35"/>
  <c r="V269" i="35"/>
  <c r="C242" i="35"/>
  <c r="S253" i="35"/>
  <c r="R233" i="35"/>
  <c r="Z256" i="35"/>
  <c r="BG224" i="35"/>
  <c r="BG241" i="35"/>
  <c r="V198" i="35"/>
  <c r="S265" i="35"/>
  <c r="V183" i="35"/>
  <c r="S262" i="35"/>
  <c r="BA253" i="35"/>
  <c r="BN164" i="35"/>
  <c r="BE177" i="35"/>
  <c r="BC237" i="35"/>
  <c r="C268" i="35"/>
  <c r="AD256" i="35"/>
  <c r="AG189" i="35"/>
  <c r="AG134" i="35"/>
  <c r="BP262" i="35"/>
  <c r="BS270" i="35"/>
  <c r="X231" i="35"/>
  <c r="T200" i="35"/>
  <c r="BC255" i="35"/>
  <c r="Z111" i="35"/>
  <c r="L17" i="40"/>
  <c r="BB210" i="35"/>
  <c r="W145" i="35"/>
  <c r="BE241" i="35"/>
  <c r="AY265" i="35"/>
  <c r="BK234" i="35"/>
  <c r="X200" i="35"/>
  <c r="AX240" i="35"/>
  <c r="AU212" i="35"/>
  <c r="Q156" i="35"/>
  <c r="BK264" i="35"/>
  <c r="AX144" i="35"/>
  <c r="W9" i="26"/>
  <c r="AI198" i="35"/>
  <c r="BB128" i="35"/>
  <c r="AD260" i="35"/>
  <c r="BO164" i="35"/>
  <c r="Q271" i="35"/>
  <c r="BA236" i="35"/>
  <c r="BO219" i="35"/>
  <c r="AE127" i="35"/>
  <c r="U86" i="35"/>
  <c r="AK206" i="35"/>
  <c r="BF262" i="35"/>
  <c r="V273" i="35"/>
  <c r="BB237" i="35"/>
  <c r="BL252" i="35"/>
  <c r="BG246" i="35"/>
  <c r="X258" i="35"/>
  <c r="AE243" i="35"/>
  <c r="AE207" i="35"/>
  <c r="BM134" i="35"/>
  <c r="AI249" i="35"/>
  <c r="L16" i="40"/>
  <c r="P183" i="35"/>
  <c r="Y239" i="35"/>
  <c r="BQ181" i="35"/>
  <c r="BE33" i="35"/>
  <c r="C249" i="35"/>
  <c r="AI251" i="35"/>
  <c r="AD187" i="35"/>
  <c r="T224" i="35"/>
  <c r="BO264" i="35"/>
  <c r="BC243" i="35"/>
  <c r="W198" i="35"/>
  <c r="S207" i="35"/>
  <c r="AZ217" i="35"/>
  <c r="AW186" i="35"/>
  <c r="AZ239" i="35"/>
  <c r="BE225" i="35"/>
  <c r="P267" i="35"/>
  <c r="U197" i="35"/>
  <c r="C239" i="35"/>
  <c r="Z246" i="35"/>
  <c r="AH263" i="35"/>
  <c r="BC176" i="35"/>
  <c r="Y249" i="35"/>
  <c r="AC192" i="35"/>
  <c r="U253" i="35"/>
  <c r="AE211" i="35"/>
  <c r="AD229" i="35"/>
  <c r="BL238" i="35"/>
  <c r="Q265" i="35"/>
  <c r="Y273" i="35"/>
  <c r="BH214" i="35"/>
  <c r="AX216" i="35"/>
  <c r="P202" i="35"/>
  <c r="Q250" i="35"/>
  <c r="BH153" i="35"/>
  <c r="L10" i="40"/>
  <c r="BG250" i="35"/>
  <c r="BG260" i="35"/>
  <c r="BK239" i="35"/>
  <c r="BR234" i="35"/>
  <c r="AG234" i="35"/>
  <c r="AH262" i="35"/>
  <c r="W13" i="10"/>
  <c r="W12" i="10"/>
  <c r="T45" i="4" s="1"/>
  <c r="AD6" i="24" s="1"/>
  <c r="W14" i="10"/>
  <c r="T11" i="4"/>
  <c r="AC6" i="24" s="1"/>
  <c r="Z259" i="35"/>
  <c r="AA242" i="35"/>
  <c r="AX235" i="35"/>
  <c r="S247" i="35"/>
  <c r="BI209" i="35"/>
  <c r="BH226" i="35"/>
  <c r="BE251" i="35"/>
  <c r="AV245" i="35"/>
  <c r="BM266" i="35"/>
  <c r="AI257" i="35"/>
  <c r="Z236" i="35"/>
  <c r="AU140" i="35"/>
  <c r="BJ265" i="35"/>
  <c r="BR219" i="35"/>
  <c r="AK162" i="35"/>
  <c r="AI260" i="35"/>
  <c r="BA155" i="35"/>
  <c r="BH113" i="35"/>
  <c r="V224" i="35"/>
  <c r="L28" i="40"/>
  <c r="AE205" i="35"/>
  <c r="AB264" i="35"/>
  <c r="BJ251" i="35"/>
  <c r="AU190" i="35"/>
  <c r="BN128" i="35"/>
  <c r="BS236" i="35"/>
  <c r="BI242" i="35"/>
  <c r="BJ121" i="35"/>
  <c r="AB118" i="35"/>
  <c r="AD263" i="35"/>
  <c r="BB246" i="35"/>
  <c r="AK252" i="35"/>
  <c r="BE180" i="35"/>
  <c r="X11" i="4"/>
  <c r="AK6" i="24" s="1"/>
  <c r="AA13" i="10"/>
  <c r="AA12" i="10"/>
  <c r="X45" i="4" s="1"/>
  <c r="AL6" i="24" s="1"/>
  <c r="AA14" i="10"/>
  <c r="BC146" i="35"/>
  <c r="P262" i="35"/>
  <c r="AJ265" i="35"/>
  <c r="BI273" i="35"/>
  <c r="AD269" i="35"/>
  <c r="AI184" i="35"/>
  <c r="AF257" i="35"/>
  <c r="BM243" i="35"/>
  <c r="AG212" i="35"/>
  <c r="AV154" i="35"/>
  <c r="T211" i="35"/>
  <c r="AZ260" i="35"/>
  <c r="AG196" i="35"/>
  <c r="AA249" i="35"/>
  <c r="V259" i="35"/>
  <c r="BN157" i="35"/>
  <c r="AG221" i="35"/>
  <c r="W239" i="35"/>
  <c r="X237" i="35"/>
  <c r="AC200" i="35"/>
  <c r="AD51" i="35"/>
  <c r="AK259" i="35"/>
  <c r="Z247" i="35"/>
  <c r="BT256" i="35"/>
  <c r="AV225" i="35"/>
  <c r="AK223" i="35"/>
  <c r="AV188" i="35"/>
  <c r="BU243" i="35"/>
  <c r="BR268" i="35"/>
  <c r="Y34" i="35"/>
  <c r="W9" i="10"/>
  <c r="T10" i="4"/>
  <c r="AC5" i="24" s="1"/>
  <c r="W8" i="10"/>
  <c r="W7" i="10"/>
  <c r="T44" i="4" s="1"/>
  <c r="AD5" i="24" s="1"/>
  <c r="S264" i="35"/>
  <c r="Z235" i="35"/>
  <c r="AD254" i="35"/>
  <c r="BQ257" i="35"/>
  <c r="S267" i="35"/>
  <c r="BE249" i="35"/>
  <c r="S228" i="35"/>
  <c r="Y194" i="35"/>
  <c r="BK220" i="35"/>
  <c r="BK252" i="35"/>
  <c r="V204" i="35"/>
  <c r="AC222" i="35"/>
  <c r="BR273" i="35"/>
  <c r="AC230" i="35"/>
  <c r="AX208" i="35"/>
  <c r="AJ125" i="35"/>
  <c r="BG196" i="35"/>
  <c r="AJ247" i="35"/>
  <c r="BQ235" i="35"/>
  <c r="BH256" i="35"/>
  <c r="AF197" i="35"/>
  <c r="R225" i="35"/>
  <c r="BK131" i="35"/>
  <c r="AZ231" i="35"/>
  <c r="Y184" i="35"/>
  <c r="C266" i="35"/>
  <c r="U265" i="35"/>
  <c r="BR261" i="35"/>
  <c r="AD122" i="35"/>
  <c r="H19" i="40"/>
  <c r="AD241" i="35"/>
  <c r="C232" i="35"/>
  <c r="X265" i="35"/>
  <c r="BQ227" i="35"/>
  <c r="L20" i="40"/>
  <c r="R270" i="35"/>
  <c r="P233" i="35"/>
  <c r="BJ222" i="35"/>
  <c r="AD243" i="35"/>
  <c r="BN266" i="35"/>
  <c r="AZ145" i="35"/>
  <c r="L11" i="40"/>
  <c r="BJ235" i="35"/>
  <c r="AV165" i="35"/>
  <c r="AD230" i="35"/>
  <c r="BT147" i="35"/>
  <c r="AU262" i="35"/>
  <c r="AY245" i="35"/>
  <c r="Q200" i="35"/>
  <c r="BE264" i="35"/>
  <c r="AS9" i="26"/>
  <c r="AD218" i="35"/>
  <c r="S190" i="35"/>
  <c r="AI255" i="35"/>
  <c r="L18" i="40"/>
  <c r="Z193" i="35"/>
  <c r="AY237" i="35"/>
  <c r="Q139" i="35"/>
  <c r="X192" i="35"/>
  <c r="BH238" i="35"/>
  <c r="S261" i="35"/>
  <c r="L8" i="40"/>
  <c r="S258" i="35"/>
  <c r="AW215" i="35"/>
  <c r="BM272" i="35"/>
  <c r="BS211" i="35"/>
  <c r="T246" i="35"/>
  <c r="BG268" i="35"/>
  <c r="AB230" i="35"/>
  <c r="AV217" i="35"/>
  <c r="BM97" i="35"/>
  <c r="BE242" i="35"/>
  <c r="X147" i="35"/>
  <c r="AH203" i="35"/>
  <c r="AW171" i="35"/>
  <c r="BU271" i="35"/>
  <c r="BL213" i="35"/>
  <c r="AB232" i="35"/>
  <c r="AI263" i="35"/>
  <c r="BB220" i="35"/>
  <c r="C269" i="35"/>
  <c r="BC162" i="35"/>
  <c r="BN170" i="35"/>
  <c r="BE226" i="35"/>
  <c r="BU226" i="35"/>
  <c r="BP260" i="35"/>
  <c r="T208" i="35"/>
  <c r="BL155" i="35"/>
  <c r="AF248" i="35"/>
  <c r="BN200" i="35"/>
  <c r="P240" i="35"/>
  <c r="R11" i="4"/>
  <c r="U12" i="10"/>
  <c r="R45" i="4" s="1"/>
  <c r="U14" i="10"/>
  <c r="U13" i="10"/>
  <c r="BO204" i="35"/>
  <c r="P154" i="35"/>
  <c r="AH244" i="35"/>
  <c r="Z214" i="35"/>
  <c r="AG235" i="35"/>
  <c r="U139" i="35"/>
  <c r="V245" i="35"/>
  <c r="Y234" i="35"/>
  <c r="AB168" i="35"/>
  <c r="Y157" i="35"/>
  <c r="BG251" i="35"/>
  <c r="R123" i="35"/>
  <c r="AH208" i="35"/>
  <c r="Y210" i="35"/>
  <c r="AX150" i="35"/>
  <c r="BL270" i="35"/>
  <c r="BC258" i="35"/>
  <c r="AB262" i="35"/>
  <c r="AB249" i="35"/>
  <c r="BE228" i="35"/>
  <c r="R245" i="35"/>
  <c r="V264" i="35"/>
  <c r="W242" i="35"/>
  <c r="BA234" i="35"/>
  <c r="BC241" i="35"/>
  <c r="BN210" i="35"/>
  <c r="AE200" i="35"/>
  <c r="AA184" i="35"/>
  <c r="Y216" i="35"/>
  <c r="BB262" i="35"/>
  <c r="AX244" i="35"/>
  <c r="AF181" i="35"/>
  <c r="S192" i="35"/>
  <c r="Q233" i="35"/>
  <c r="BT208" i="35"/>
  <c r="BO142" i="35"/>
  <c r="V210" i="35"/>
  <c r="BF232" i="35"/>
  <c r="BN188" i="35"/>
  <c r="BT184" i="35"/>
  <c r="X209" i="35"/>
  <c r="AZ206" i="35"/>
  <c r="AX257" i="35"/>
  <c r="BK271" i="35"/>
  <c r="E23" i="4"/>
  <c r="C18" i="24" s="1"/>
  <c r="H64" i="10"/>
  <c r="H63" i="10"/>
  <c r="H62" i="10"/>
  <c r="E57" i="4" s="1"/>
  <c r="D18" i="24" s="1"/>
  <c r="BE247" i="35"/>
  <c r="BM211" i="35"/>
  <c r="AK270" i="35"/>
  <c r="BA187" i="35"/>
  <c r="BI216" i="35"/>
  <c r="AH178" i="35"/>
  <c r="BN259" i="35"/>
  <c r="S166" i="35"/>
  <c r="AJ135" i="35"/>
  <c r="BO59" i="35"/>
  <c r="AU204" i="35"/>
  <c r="AK161" i="35"/>
  <c r="AJ143" i="35"/>
  <c r="AW266" i="35"/>
  <c r="AE153" i="35"/>
  <c r="Z245" i="35"/>
  <c r="BT220" i="35"/>
  <c r="AW147" i="35"/>
  <c r="BJ230" i="35"/>
  <c r="C244" i="35"/>
  <c r="BI259" i="35"/>
  <c r="F11" i="4"/>
  <c r="E6" i="24" s="1"/>
  <c r="I12" i="10"/>
  <c r="F45" i="4" s="1"/>
  <c r="F6" i="24" s="1"/>
  <c r="I14" i="10"/>
  <c r="I13" i="10"/>
  <c r="X264" i="35"/>
  <c r="BA186" i="35"/>
  <c r="AU273" i="35"/>
  <c r="AF254" i="35"/>
  <c r="Q239" i="35"/>
  <c r="AK187" i="35"/>
  <c r="AC267" i="35"/>
  <c r="BI204" i="35"/>
  <c r="AJ83" i="35"/>
  <c r="BJ130" i="35"/>
  <c r="V212" i="35"/>
  <c r="AJ170" i="35"/>
  <c r="BO145" i="35"/>
  <c r="AX212" i="35"/>
  <c r="BO259" i="35"/>
  <c r="BE272" i="35"/>
  <c r="BF146" i="35"/>
  <c r="BQ216" i="35"/>
  <c r="AZ210" i="35"/>
  <c r="BS235" i="35"/>
  <c r="AP9" i="26"/>
  <c r="BG233" i="35"/>
  <c r="BP147" i="35"/>
  <c r="AD220" i="35"/>
  <c r="BG140" i="35"/>
  <c r="AB97" i="35"/>
  <c r="BA215" i="35"/>
  <c r="BM269" i="35"/>
  <c r="BJ84" i="35"/>
  <c r="BE265" i="35"/>
  <c r="BS199" i="35"/>
  <c r="BN212" i="35"/>
  <c r="AV226" i="35"/>
  <c r="BJ228" i="35"/>
  <c r="W200" i="35"/>
  <c r="AZ166" i="35"/>
  <c r="BB255" i="35"/>
  <c r="Y75" i="35"/>
  <c r="BR260" i="35"/>
  <c r="AB170" i="35"/>
  <c r="BP214" i="35"/>
  <c r="AK114" i="35"/>
  <c r="AD273" i="35"/>
  <c r="BQ176" i="35"/>
  <c r="BN127" i="35"/>
  <c r="BB199" i="35"/>
  <c r="BA246" i="35"/>
  <c r="BM237" i="35"/>
  <c r="AK164" i="35"/>
  <c r="BU253" i="35"/>
  <c r="BA207" i="35"/>
  <c r="BF263" i="35"/>
  <c r="AZ159" i="35"/>
  <c r="C179" i="35"/>
  <c r="X252" i="35"/>
  <c r="AB251" i="35"/>
  <c r="BS269" i="35"/>
  <c r="AA193" i="35"/>
  <c r="BL183" i="35"/>
  <c r="AK239" i="35"/>
  <c r="AZ223" i="35"/>
  <c r="BS271" i="35"/>
  <c r="BP250" i="35"/>
  <c r="BT196" i="35"/>
  <c r="W271" i="35"/>
  <c r="AD242" i="35"/>
  <c r="AA213" i="35"/>
  <c r="AC164" i="35"/>
  <c r="X153" i="35"/>
  <c r="H14" i="40"/>
  <c r="BC123" i="35"/>
  <c r="BN243" i="35"/>
  <c r="AZ253" i="35"/>
  <c r="S245" i="35"/>
  <c r="V151" i="35"/>
  <c r="BC89" i="35"/>
  <c r="AK234" i="35"/>
  <c r="AA120" i="35"/>
  <c r="BC229" i="35"/>
  <c r="C141" i="35"/>
  <c r="R207" i="35"/>
  <c r="W230" i="35"/>
  <c r="Z207" i="35"/>
  <c r="BQ226" i="35"/>
  <c r="BP249" i="35"/>
  <c r="BQ179" i="35"/>
  <c r="BP153" i="35"/>
  <c r="BT247" i="35"/>
  <c r="BO227" i="35"/>
  <c r="AU247" i="35"/>
  <c r="BN225" i="35"/>
  <c r="AX217" i="35"/>
  <c r="BE219" i="35"/>
  <c r="AU127" i="35"/>
  <c r="BI198" i="35"/>
  <c r="BO244" i="35"/>
  <c r="AU89" i="35"/>
  <c r="W218" i="35"/>
  <c r="BD239" i="35"/>
  <c r="AU200" i="35"/>
  <c r="AV234" i="35"/>
  <c r="AE179" i="35"/>
  <c r="AF13" i="10"/>
  <c r="AF14" i="10"/>
  <c r="AC11" i="4"/>
  <c r="AU6" i="24" s="1"/>
  <c r="AF12" i="10"/>
  <c r="AC45" i="4" s="1"/>
  <c r="AV6" i="24" s="1"/>
  <c r="AV197" i="35"/>
  <c r="BL198" i="35"/>
  <c r="X154" i="35"/>
  <c r="BK203" i="35"/>
  <c r="BP216" i="35"/>
  <c r="BK210" i="35"/>
  <c r="V172" i="35"/>
  <c r="AZ176" i="35"/>
  <c r="AU142" i="35"/>
  <c r="Z238" i="35"/>
  <c r="BS246" i="35"/>
  <c r="BE169" i="35"/>
  <c r="BL229" i="35"/>
  <c r="BF182" i="35"/>
  <c r="AZ77" i="35"/>
  <c r="AA240" i="35"/>
  <c r="BJ260" i="35"/>
  <c r="AZ151" i="35"/>
  <c r="R215" i="35"/>
  <c r="BU235" i="35"/>
  <c r="AH117" i="35"/>
  <c r="U214" i="35"/>
  <c r="AW196" i="35"/>
  <c r="R201" i="35"/>
  <c r="BP272" i="35"/>
  <c r="T264" i="35"/>
  <c r="BL125" i="35"/>
  <c r="BA245" i="35"/>
  <c r="BM192" i="35"/>
  <c r="V240" i="35"/>
  <c r="AU266" i="35"/>
  <c r="BK216" i="35"/>
  <c r="AX273" i="35"/>
  <c r="BB117" i="35"/>
  <c r="BR164" i="35"/>
  <c r="AA170" i="35"/>
  <c r="BN233" i="35"/>
  <c r="BN231" i="35"/>
  <c r="Q249" i="35"/>
  <c r="AU258" i="35"/>
  <c r="AY250" i="35"/>
  <c r="AK158" i="35"/>
  <c r="BD187" i="35"/>
  <c r="AC264" i="35"/>
  <c r="AX247" i="35"/>
  <c r="Z250" i="35"/>
  <c r="AJ223" i="35"/>
  <c r="BI223" i="35"/>
  <c r="BM232" i="35"/>
  <c r="S250" i="35"/>
  <c r="BT228" i="35"/>
  <c r="BH263" i="35"/>
  <c r="AY258" i="35"/>
  <c r="P263" i="35"/>
  <c r="BU268" i="35"/>
  <c r="AK264" i="35"/>
  <c r="BS214" i="35"/>
  <c r="BT137" i="35"/>
  <c r="S188" i="35"/>
  <c r="AW152" i="35"/>
  <c r="BD253" i="35"/>
  <c r="AB224" i="35"/>
  <c r="BF38" i="35"/>
  <c r="BI54" i="35"/>
  <c r="AD146" i="35"/>
  <c r="AH185" i="35"/>
  <c r="AC228" i="35"/>
  <c r="BJ247" i="35"/>
  <c r="BA177" i="35"/>
  <c r="V203" i="35"/>
  <c r="T254" i="35"/>
  <c r="AF54" i="35"/>
  <c r="BG243" i="35"/>
  <c r="BS113" i="35"/>
  <c r="BK251" i="35"/>
  <c r="BC130" i="35"/>
  <c r="BU157" i="35"/>
  <c r="AF252" i="35"/>
  <c r="Z270" i="35"/>
  <c r="BD163" i="35"/>
  <c r="AW110" i="35"/>
  <c r="BK241" i="35"/>
  <c r="BK99" i="35"/>
  <c r="AZ201" i="35"/>
  <c r="AW210" i="35"/>
  <c r="BF206" i="35"/>
  <c r="AV270" i="35"/>
  <c r="AA106" i="35"/>
  <c r="BE109" i="35"/>
  <c r="Z61" i="35"/>
  <c r="S224" i="35"/>
  <c r="BD183" i="35"/>
  <c r="BU99" i="35"/>
  <c r="U222" i="35"/>
  <c r="AD253" i="35"/>
  <c r="AA238" i="35"/>
  <c r="Y240" i="35"/>
  <c r="W263" i="35"/>
  <c r="BI172" i="35"/>
  <c r="BD226" i="35"/>
  <c r="AV262" i="35"/>
  <c r="AX245" i="35"/>
  <c r="AH272" i="35"/>
  <c r="AB271" i="35"/>
  <c r="BO200" i="35"/>
  <c r="AX178" i="35"/>
  <c r="T18" i="4"/>
  <c r="AC13" i="24" s="1"/>
  <c r="W38" i="10"/>
  <c r="W39" i="10"/>
  <c r="W37" i="10"/>
  <c r="T52" i="4" s="1"/>
  <c r="AD13" i="24" s="1"/>
  <c r="AY160" i="35"/>
  <c r="Y7" i="10"/>
  <c r="V44" i="4" s="1"/>
  <c r="AH5" i="24" s="1"/>
  <c r="V10" i="4"/>
  <c r="AG5" i="24" s="1"/>
  <c r="Y9" i="10"/>
  <c r="Y8" i="10"/>
  <c r="AW223" i="35"/>
  <c r="BR243" i="35"/>
  <c r="W213" i="35"/>
  <c r="AX242" i="35"/>
  <c r="BK196" i="35"/>
  <c r="Y261" i="35"/>
  <c r="S252" i="35"/>
  <c r="BR207" i="35"/>
  <c r="W255" i="35"/>
  <c r="BK219" i="35"/>
  <c r="R240" i="35"/>
  <c r="Y102" i="35"/>
  <c r="BN148" i="35"/>
  <c r="BO196" i="35"/>
  <c r="BL247" i="35"/>
  <c r="AE36" i="35"/>
  <c r="BK259" i="35"/>
  <c r="AH252" i="35"/>
  <c r="BK153" i="35"/>
  <c r="BL151" i="35"/>
  <c r="C204" i="35"/>
  <c r="AU259" i="35"/>
  <c r="AX229" i="35"/>
  <c r="BS260" i="35"/>
  <c r="V127" i="35"/>
  <c r="AG253" i="35"/>
  <c r="Z125" i="35"/>
  <c r="U202" i="35"/>
  <c r="BR247" i="35"/>
  <c r="BB265" i="35"/>
  <c r="AF113" i="35"/>
  <c r="AJ246" i="35"/>
  <c r="X260" i="35"/>
  <c r="AZ274" i="35"/>
  <c r="BR257" i="35"/>
  <c r="AH213" i="35"/>
  <c r="U223" i="35"/>
  <c r="AJ201" i="35"/>
  <c r="T231" i="35"/>
  <c r="AJ212" i="35"/>
  <c r="BU154" i="35"/>
  <c r="BQ117" i="35"/>
  <c r="AD257" i="35"/>
  <c r="U184" i="35"/>
  <c r="AC252" i="35"/>
  <c r="AK262" i="35"/>
  <c r="V9" i="26"/>
  <c r="BN274" i="35"/>
  <c r="AX226" i="35"/>
  <c r="AZ225" i="35"/>
  <c r="U256" i="35"/>
  <c r="AJ267" i="35"/>
  <c r="BI232" i="35"/>
  <c r="BJ202" i="35"/>
  <c r="AY124" i="35"/>
  <c r="BK248" i="35"/>
  <c r="Y28" i="35"/>
  <c r="BN271" i="35"/>
  <c r="Q226" i="35"/>
  <c r="BF247" i="35"/>
  <c r="BG272" i="35"/>
  <c r="AI268" i="35"/>
  <c r="AZ128" i="35"/>
  <c r="BO156" i="35"/>
  <c r="BO173" i="35"/>
  <c r="BT273" i="35"/>
  <c r="BU171" i="35"/>
  <c r="AI9" i="26"/>
  <c r="Z179" i="35"/>
  <c r="Q14" i="10"/>
  <c r="Q13" i="10"/>
  <c r="N11" i="4"/>
  <c r="Q12" i="10"/>
  <c r="N45" i="4" s="1"/>
  <c r="X232" i="35"/>
  <c r="AU203" i="35"/>
  <c r="AC240" i="35"/>
  <c r="G14" i="4"/>
  <c r="G9" i="24" s="1"/>
  <c r="J24" i="10"/>
  <c r="J23" i="10"/>
  <c r="J22" i="10"/>
  <c r="G48" i="4" s="1"/>
  <c r="H9" i="24" s="1"/>
  <c r="W188" i="35"/>
  <c r="P119" i="35"/>
  <c r="BM151" i="35"/>
  <c r="BT121" i="35"/>
  <c r="BM256" i="35"/>
  <c r="C166" i="35"/>
  <c r="AV258" i="35"/>
  <c r="AX145" i="35"/>
  <c r="BS230" i="35"/>
  <c r="R202" i="35"/>
  <c r="BP261" i="35"/>
  <c r="BR180" i="35"/>
  <c r="BH243" i="35"/>
  <c r="AG229" i="35"/>
  <c r="AA252" i="35"/>
  <c r="BF207" i="35"/>
  <c r="BS126" i="35"/>
  <c r="X255" i="35"/>
  <c r="BG189" i="35"/>
  <c r="BH192" i="35"/>
  <c r="AC149" i="35"/>
  <c r="BE135" i="35"/>
  <c r="W179" i="35"/>
  <c r="AD160" i="35"/>
  <c r="BU206" i="35"/>
  <c r="AB162" i="35"/>
  <c r="BN268" i="35"/>
  <c r="AV155" i="35"/>
  <c r="AV192" i="35"/>
  <c r="AE263" i="35"/>
  <c r="V144" i="35"/>
  <c r="BH240" i="35"/>
  <c r="AA259" i="35"/>
  <c r="BD224" i="35"/>
  <c r="T222" i="35"/>
  <c r="C217" i="35"/>
  <c r="BA232" i="35"/>
  <c r="BN195" i="35"/>
  <c r="BQ271" i="35"/>
  <c r="AD133" i="35"/>
  <c r="BT23" i="35"/>
  <c r="T244" i="35"/>
  <c r="AB252" i="35"/>
  <c r="BD197" i="35"/>
  <c r="X245" i="35"/>
  <c r="AW222" i="35"/>
  <c r="BP231" i="35"/>
  <c r="BE175" i="35"/>
  <c r="AW189" i="35"/>
  <c r="AA44" i="10"/>
  <c r="AA42" i="10"/>
  <c r="X53" i="4" s="1"/>
  <c r="AL14" i="24" s="1"/>
  <c r="X19" i="4"/>
  <c r="AK14" i="24" s="1"/>
  <c r="AA43" i="10"/>
  <c r="AU234" i="35"/>
  <c r="X13" i="10"/>
  <c r="U11" i="4"/>
  <c r="AE6" i="24" s="1"/>
  <c r="X14" i="10"/>
  <c r="X12" i="10"/>
  <c r="U45" i="4" s="1"/>
  <c r="AF6" i="24" s="1"/>
  <c r="AV207" i="35"/>
  <c r="BH266" i="35"/>
  <c r="T215" i="35"/>
  <c r="AB266" i="35"/>
  <c r="AG144" i="35"/>
  <c r="AX122" i="35"/>
  <c r="BO184" i="35"/>
  <c r="BS232" i="35"/>
  <c r="BU193" i="35"/>
  <c r="AL9" i="26"/>
  <c r="K29" i="4"/>
  <c r="O24" i="24" s="1"/>
  <c r="N83" i="10"/>
  <c r="N84" i="10"/>
  <c r="BB271" i="35"/>
  <c r="BI184" i="35"/>
  <c r="AF129" i="35"/>
  <c r="T191" i="35"/>
  <c r="X271" i="35"/>
  <c r="AG269" i="35"/>
  <c r="AY225" i="35"/>
  <c r="BF233" i="35"/>
  <c r="U135" i="35"/>
  <c r="BA225" i="35"/>
  <c r="X274" i="35"/>
  <c r="T263" i="35"/>
  <c r="X33" i="10"/>
  <c r="X34" i="10"/>
  <c r="U17" i="4"/>
  <c r="AE12" i="24" s="1"/>
  <c r="X32" i="10"/>
  <c r="U51" i="4" s="1"/>
  <c r="AF12" i="24" s="1"/>
  <c r="C261" i="35"/>
  <c r="W250" i="35"/>
  <c r="BI262" i="35"/>
  <c r="AD177" i="35"/>
  <c r="T223" i="35"/>
  <c r="AH236" i="35"/>
  <c r="AZ209" i="35"/>
  <c r="BC273" i="35"/>
  <c r="BI251" i="35"/>
  <c r="AH267" i="35"/>
  <c r="BO250" i="35"/>
  <c r="BD232" i="35"/>
  <c r="BG201" i="35"/>
  <c r="BD240" i="35"/>
  <c r="Q221" i="35"/>
  <c r="BU247" i="35"/>
  <c r="BM239" i="35"/>
  <c r="AZ250" i="35"/>
  <c r="BL250" i="35"/>
  <c r="R134" i="35"/>
  <c r="BL239" i="35"/>
  <c r="Y262" i="35"/>
  <c r="BC160" i="35"/>
  <c r="AC188" i="35"/>
  <c r="BH127" i="35"/>
  <c r="AZ237" i="35"/>
  <c r="AX227" i="35"/>
  <c r="BT237" i="35"/>
  <c r="AD262" i="35"/>
  <c r="BU190" i="35"/>
  <c r="X155" i="35"/>
  <c r="BL224" i="35"/>
  <c r="AF9" i="26"/>
  <c r="T220" i="35"/>
  <c r="BO260" i="35"/>
  <c r="BS118" i="35"/>
  <c r="AB213" i="35"/>
  <c r="BU156" i="35"/>
  <c r="AC208" i="35"/>
  <c r="W197" i="35"/>
  <c r="BA204" i="35"/>
  <c r="S248" i="35"/>
  <c r="AJ228" i="35"/>
  <c r="AA222" i="35"/>
  <c r="BE208" i="35"/>
  <c r="BO248" i="35"/>
  <c r="BQ150" i="35"/>
  <c r="AF272" i="35"/>
  <c r="V226" i="35"/>
  <c r="AV273" i="35"/>
  <c r="S197" i="35"/>
  <c r="AY260" i="35"/>
  <c r="BC236" i="35"/>
  <c r="AW230" i="35"/>
  <c r="X242" i="35"/>
  <c r="AG150" i="35"/>
  <c r="Y257" i="35"/>
  <c r="AZ150" i="35"/>
  <c r="AK272" i="35"/>
  <c r="BF268" i="35"/>
  <c r="BO274" i="35"/>
  <c r="W146" i="35"/>
  <c r="AG161" i="35"/>
  <c r="C271" i="35"/>
  <c r="BT164" i="35"/>
  <c r="BR267" i="35"/>
  <c r="BM244" i="35"/>
  <c r="H9" i="10"/>
  <c r="E10" i="4"/>
  <c r="C5" i="24" s="1"/>
  <c r="H8" i="10"/>
  <c r="H7" i="10"/>
  <c r="E44" i="4" s="1"/>
  <c r="D5" i="24" s="1"/>
  <c r="AE185" i="35"/>
  <c r="AI242" i="35"/>
  <c r="BT239" i="35"/>
  <c r="AJ47" i="10"/>
  <c r="AG54" i="4" s="1"/>
  <c r="Z15" i="24" s="1"/>
  <c r="AJ48" i="10"/>
  <c r="AG20" i="4"/>
  <c r="Y15" i="24" s="1"/>
  <c r="AJ49" i="10"/>
  <c r="R265" i="35"/>
  <c r="BR209" i="35"/>
  <c r="K17" i="10"/>
  <c r="H47" i="4" s="1"/>
  <c r="J8" i="24" s="1"/>
  <c r="K18" i="10"/>
  <c r="H13" i="4"/>
  <c r="I8" i="24" s="1"/>
  <c r="K19" i="10"/>
  <c r="Q214" i="35"/>
  <c r="BS249" i="35"/>
  <c r="BF195" i="35"/>
  <c r="BS259" i="35"/>
  <c r="AA211" i="35"/>
  <c r="AY210" i="35"/>
  <c r="AD251" i="35"/>
  <c r="BB233" i="35"/>
  <c r="C238" i="35"/>
  <c r="BR246" i="35"/>
  <c r="BQ261" i="35"/>
  <c r="BF55" i="35"/>
  <c r="V213" i="35"/>
  <c r="Z257" i="35"/>
  <c r="C235" i="35"/>
  <c r="Q223" i="35"/>
  <c r="Y173" i="35"/>
  <c r="Y148" i="35"/>
  <c r="AW197" i="35"/>
  <c r="AV263" i="35"/>
  <c r="BJ241" i="35"/>
  <c r="BI224" i="35"/>
  <c r="R248" i="35"/>
  <c r="Q137" i="35"/>
  <c r="BC169" i="35"/>
  <c r="BG226" i="35"/>
  <c r="BS219" i="35"/>
  <c r="T195" i="35"/>
  <c r="BC262" i="35"/>
  <c r="C273" i="35"/>
  <c r="BM117" i="35"/>
  <c r="U267" i="35"/>
  <c r="R26" i="35"/>
  <c r="AK222" i="35"/>
  <c r="BG202" i="35"/>
  <c r="C230" i="35"/>
  <c r="AF255" i="35"/>
  <c r="R258" i="35"/>
  <c r="BP224" i="35"/>
  <c r="AG133" i="35"/>
  <c r="AK228" i="35"/>
  <c r="AH250" i="35"/>
  <c r="AE262" i="35"/>
  <c r="BQ262" i="35"/>
  <c r="AJ174" i="35"/>
  <c r="BT205" i="35"/>
  <c r="P179" i="35"/>
  <c r="BO124" i="35"/>
  <c r="BT199" i="35"/>
  <c r="S73" i="35"/>
  <c r="BF201" i="35"/>
  <c r="AJ179" i="35"/>
  <c r="BA193" i="35"/>
  <c r="BG252" i="35"/>
  <c r="L34" i="40"/>
  <c r="AW244" i="35"/>
  <c r="BI164" i="35"/>
  <c r="P189" i="35"/>
  <c r="W257" i="35"/>
  <c r="BG269" i="35"/>
  <c r="AF156" i="35"/>
  <c r="BC244" i="35"/>
  <c r="BF148" i="35"/>
  <c r="AY234" i="35"/>
  <c r="AD147" i="35"/>
  <c r="BF221" i="35"/>
  <c r="AH187" i="35"/>
  <c r="BR206" i="35"/>
  <c r="AK266" i="35"/>
  <c r="P199" i="35"/>
  <c r="BK240" i="35"/>
  <c r="V243" i="35"/>
  <c r="J44" i="10"/>
  <c r="J42" i="10"/>
  <c r="G53" i="4" s="1"/>
  <c r="H14" i="24" s="1"/>
  <c r="G19" i="4"/>
  <c r="G14" i="24" s="1"/>
  <c r="J43" i="10"/>
  <c r="BF157" i="35"/>
  <c r="AE184" i="35"/>
  <c r="V247" i="35"/>
  <c r="BR222" i="35"/>
  <c r="BA244" i="35"/>
  <c r="AA236" i="35"/>
  <c r="AU143" i="35"/>
  <c r="AG228" i="35"/>
  <c r="BB240" i="35"/>
  <c r="BS160" i="35"/>
  <c r="BJ212" i="35"/>
  <c r="BR221" i="35"/>
  <c r="AI204" i="35"/>
  <c r="AE189" i="35"/>
  <c r="T171" i="35"/>
  <c r="BF261" i="35"/>
  <c r="BF194" i="35"/>
  <c r="AY151" i="35"/>
  <c r="BT243" i="35"/>
  <c r="R236" i="35"/>
  <c r="AA196" i="35"/>
  <c r="BP234" i="35"/>
  <c r="AJ227" i="35"/>
  <c r="BP124" i="35"/>
  <c r="BR231" i="35"/>
  <c r="BM164" i="35"/>
  <c r="BB193" i="35"/>
  <c r="BO252" i="35"/>
  <c r="AG247" i="35"/>
  <c r="BG165" i="35"/>
  <c r="BC121" i="35"/>
  <c r="W170" i="35"/>
  <c r="BT202" i="35"/>
  <c r="AA215" i="35"/>
  <c r="AC175" i="35"/>
  <c r="BI239" i="35"/>
  <c r="AE221" i="35"/>
  <c r="AB248" i="35"/>
  <c r="AW204" i="35"/>
  <c r="AZ233" i="35"/>
  <c r="BO163" i="35"/>
  <c r="Q234" i="35"/>
  <c r="R205" i="35"/>
  <c r="AY62" i="35"/>
  <c r="BS184" i="35"/>
  <c r="T151" i="35"/>
  <c r="AU243" i="35"/>
  <c r="AZ271" i="35"/>
  <c r="AA181" i="35"/>
  <c r="BJ242" i="35"/>
  <c r="AC219" i="35"/>
  <c r="AH142" i="35"/>
  <c r="R176" i="35"/>
  <c r="BI246" i="35"/>
  <c r="AG162" i="35"/>
  <c r="BR262" i="35"/>
  <c r="BJ218" i="35"/>
  <c r="BL272" i="35"/>
  <c r="BU186" i="35"/>
  <c r="AB17" i="10"/>
  <c r="Y47" i="4" s="1"/>
  <c r="AN8" i="24" s="1"/>
  <c r="AB19" i="10"/>
  <c r="Y13" i="4"/>
  <c r="AM8" i="24" s="1"/>
  <c r="AB18" i="10"/>
  <c r="AA205" i="35"/>
  <c r="AF183" i="35"/>
  <c r="AV159" i="35"/>
  <c r="BO154" i="35"/>
  <c r="S164" i="35"/>
  <c r="AD270" i="35"/>
  <c r="BP211" i="35"/>
  <c r="BE155" i="35"/>
  <c r="BS231" i="35"/>
  <c r="P182" i="35"/>
  <c r="AI271" i="35"/>
  <c r="AE106" i="35"/>
  <c r="BE160" i="35"/>
  <c r="BR212" i="35"/>
  <c r="BT186" i="35"/>
  <c r="W248" i="35"/>
  <c r="W39" i="35"/>
  <c r="BH95" i="35"/>
  <c r="AK231" i="35"/>
  <c r="AC165" i="35"/>
  <c r="AU254" i="35"/>
  <c r="AD201" i="35"/>
  <c r="BO218" i="35"/>
  <c r="Q252" i="35"/>
  <c r="AW241" i="35"/>
  <c r="BL211" i="35"/>
  <c r="BK243" i="35"/>
  <c r="BE243" i="35"/>
  <c r="V263" i="35"/>
  <c r="AF209" i="35"/>
  <c r="AF267" i="35"/>
  <c r="BI199" i="35"/>
  <c r="BB149" i="35"/>
  <c r="K11" i="4"/>
  <c r="O6" i="24" s="1"/>
  <c r="N12" i="10"/>
  <c r="K45" i="4" s="1"/>
  <c r="P6" i="24" s="1"/>
  <c r="N14" i="10"/>
  <c r="N13" i="10"/>
  <c r="BO186" i="35"/>
  <c r="BR186" i="35"/>
  <c r="BJ259" i="35"/>
  <c r="BP223" i="35"/>
  <c r="BJ118" i="35"/>
  <c r="Z224" i="35"/>
  <c r="T193" i="35"/>
  <c r="BS206" i="35"/>
  <c r="BC223" i="35"/>
  <c r="BA146" i="35"/>
  <c r="BI229" i="35"/>
  <c r="BE258" i="35"/>
  <c r="BE237" i="35"/>
  <c r="BJ198" i="35"/>
  <c r="BM252" i="35"/>
  <c r="AB269" i="35"/>
  <c r="BF178" i="35"/>
  <c r="AC206" i="35"/>
  <c r="BE182" i="35"/>
  <c r="BR264" i="35"/>
  <c r="BH221" i="35"/>
  <c r="BT188" i="35"/>
  <c r="P256" i="35"/>
  <c r="BL269" i="35"/>
  <c r="BR136" i="35"/>
  <c r="AY220" i="35"/>
  <c r="T260" i="35"/>
  <c r="AX146" i="35"/>
  <c r="BS262" i="35"/>
  <c r="BK204" i="35"/>
  <c r="AJ180" i="35"/>
  <c r="BC267" i="35"/>
  <c r="BH261" i="35"/>
  <c r="AF222" i="35"/>
  <c r="P143" i="35"/>
  <c r="H23" i="40"/>
  <c r="X205" i="35"/>
  <c r="BG206" i="35"/>
  <c r="Z18" i="10"/>
  <c r="W13" i="4"/>
  <c r="AI8" i="24" s="1"/>
  <c r="Z17" i="10"/>
  <c r="W47" i="4" s="1"/>
  <c r="AJ8" i="24" s="1"/>
  <c r="Z19" i="10"/>
  <c r="BI261" i="35"/>
  <c r="AH234" i="35"/>
  <c r="AF205" i="35"/>
  <c r="AE82" i="35"/>
  <c r="BE231" i="35"/>
  <c r="R268" i="35"/>
  <c r="E18" i="4"/>
  <c r="C13" i="24" s="1"/>
  <c r="H38" i="10"/>
  <c r="H39" i="10"/>
  <c r="H37" i="10"/>
  <c r="E52" i="4" s="1"/>
  <c r="D13" i="24" s="1"/>
  <c r="AU269" i="35"/>
  <c r="AD175" i="35"/>
  <c r="Y252" i="35"/>
  <c r="AG158" i="35"/>
  <c r="AI270" i="35"/>
  <c r="P254" i="35"/>
  <c r="BU161" i="35"/>
  <c r="R218" i="35"/>
  <c r="U263" i="35"/>
  <c r="T204" i="35"/>
  <c r="P158" i="35"/>
  <c r="AI237" i="35"/>
  <c r="Y206" i="35"/>
  <c r="AH223" i="35"/>
  <c r="AZ273" i="35"/>
  <c r="S235" i="35"/>
  <c r="BR182" i="35"/>
  <c r="V164" i="35"/>
  <c r="BK236" i="35"/>
  <c r="BC103" i="35"/>
  <c r="BS227" i="35"/>
  <c r="T180" i="35"/>
  <c r="T242" i="35"/>
  <c r="BD148" i="35"/>
  <c r="Z205" i="35"/>
  <c r="AH9" i="26"/>
  <c r="BU178" i="35"/>
  <c r="AA255" i="35"/>
  <c r="AX202" i="35"/>
  <c r="AB190" i="35"/>
  <c r="P213" i="35"/>
  <c r="BK215" i="35"/>
  <c r="BL205" i="35"/>
  <c r="BU175" i="35"/>
  <c r="BU259" i="35"/>
  <c r="X213" i="35"/>
  <c r="Z272" i="35"/>
  <c r="BF257" i="35"/>
  <c r="AZ267" i="35"/>
  <c r="AX261" i="35"/>
  <c r="AE196" i="35"/>
  <c r="BP256" i="35"/>
  <c r="AB220" i="35"/>
  <c r="R244" i="35"/>
  <c r="R183" i="35"/>
  <c r="BS264" i="35"/>
  <c r="BB121" i="35"/>
  <c r="H27" i="40"/>
  <c r="BH222" i="35"/>
  <c r="BC270" i="35"/>
  <c r="T206" i="35"/>
  <c r="C155" i="35"/>
  <c r="BG270" i="35"/>
  <c r="C116" i="35"/>
  <c r="BK126" i="35"/>
  <c r="Z122" i="35"/>
  <c r="BC228" i="35"/>
  <c r="Q197" i="35"/>
  <c r="Q206" i="35"/>
  <c r="BK133" i="35"/>
  <c r="BJ216" i="35"/>
  <c r="AH240" i="35"/>
  <c r="V237" i="35"/>
  <c r="BK268" i="35"/>
  <c r="R186" i="35"/>
  <c r="BP233" i="35"/>
  <c r="AJ9" i="26"/>
  <c r="V195" i="35"/>
  <c r="Z241" i="35"/>
  <c r="BP257" i="35"/>
  <c r="AI252" i="35"/>
  <c r="BT71" i="35"/>
  <c r="AD212" i="35"/>
  <c r="BT242" i="35"/>
  <c r="AD266" i="35"/>
  <c r="BQ234" i="35"/>
  <c r="AZ180" i="35"/>
  <c r="AH247" i="35"/>
  <c r="AJ233" i="35"/>
  <c r="BK235" i="35"/>
  <c r="BC151" i="35"/>
  <c r="U29" i="10"/>
  <c r="R15" i="4"/>
  <c r="U27" i="10"/>
  <c r="R49" i="4" s="1"/>
  <c r="U28" i="10"/>
  <c r="AC263" i="35"/>
  <c r="L23" i="40"/>
  <c r="Y250" i="35"/>
  <c r="AV235" i="35"/>
  <c r="AF233" i="35"/>
  <c r="BI233" i="35"/>
  <c r="AA225" i="35"/>
  <c r="N9" i="26"/>
  <c r="BM230" i="35"/>
  <c r="BI235" i="35"/>
  <c r="Y145" i="35"/>
  <c r="AY131" i="35"/>
  <c r="AZ248" i="35"/>
  <c r="BN199" i="35"/>
  <c r="AI240" i="35"/>
  <c r="X244" i="35"/>
  <c r="C229" i="35"/>
  <c r="BF236" i="35"/>
  <c r="X270" i="35"/>
  <c r="AE37" i="10"/>
  <c r="AB52" i="4" s="1"/>
  <c r="AT13" i="24" s="1"/>
  <c r="AE39" i="10"/>
  <c r="AB18" i="4"/>
  <c r="AS13" i="24" s="1"/>
  <c r="AE38" i="10"/>
  <c r="AD264" i="35"/>
  <c r="AJ216" i="35"/>
  <c r="L23" i="10"/>
  <c r="I14" i="4"/>
  <c r="K9" i="24" s="1"/>
  <c r="L24" i="10"/>
  <c r="L22" i="10"/>
  <c r="I48" i="4" s="1"/>
  <c r="L9" i="24" s="1"/>
  <c r="BH250" i="35"/>
  <c r="AU216" i="35"/>
  <c r="P252" i="35"/>
  <c r="BI243" i="35"/>
  <c r="U255" i="35"/>
  <c r="T273" i="35"/>
  <c r="X263" i="35"/>
  <c r="AB195" i="35"/>
  <c r="Y263" i="35"/>
  <c r="BJ224" i="35"/>
  <c r="AD74" i="10"/>
  <c r="AA26" i="4"/>
  <c r="AQ21" i="24" s="1"/>
  <c r="AD73" i="10"/>
  <c r="AG15" i="4"/>
  <c r="Y10" i="24" s="1"/>
  <c r="AJ28" i="10"/>
  <c r="AJ29" i="10"/>
  <c r="AJ27" i="10"/>
  <c r="AG49" i="4" s="1"/>
  <c r="Z10" i="24" s="1"/>
  <c r="BQ259" i="35"/>
  <c r="Q269" i="35"/>
  <c r="AE225" i="35"/>
  <c r="BD261" i="35"/>
  <c r="AJ262" i="35"/>
  <c r="BQ255" i="35"/>
  <c r="Q10" i="4"/>
  <c r="W5" i="24" s="1"/>
  <c r="T8" i="10"/>
  <c r="T7" i="10"/>
  <c r="Q44" i="4" s="1"/>
  <c r="X5" i="24" s="1"/>
  <c r="T9" i="10"/>
  <c r="BU240" i="35"/>
  <c r="BO238" i="35"/>
  <c r="AU238" i="35"/>
  <c r="T74" i="10"/>
  <c r="Q26" i="4"/>
  <c r="W21" i="24" s="1"/>
  <c r="T73" i="10"/>
  <c r="BG249" i="35"/>
  <c r="P236" i="35"/>
  <c r="BH229" i="35"/>
  <c r="AV212" i="35"/>
  <c r="AI215" i="35"/>
  <c r="BO273" i="35"/>
  <c r="BK223" i="35"/>
  <c r="R252" i="35"/>
  <c r="AE252" i="35"/>
  <c r="BO268" i="35"/>
  <c r="Y196" i="35"/>
  <c r="BM158" i="35"/>
  <c r="BA230" i="35"/>
  <c r="BJ274" i="35"/>
  <c r="AI168" i="35"/>
  <c r="BS266" i="35"/>
  <c r="X168" i="35"/>
  <c r="BE240" i="35"/>
  <c r="AH248" i="35"/>
  <c r="T253" i="35"/>
  <c r="T232" i="35"/>
  <c r="S222" i="35"/>
  <c r="AV271" i="35"/>
  <c r="AJ38" i="10"/>
  <c r="AJ39" i="10"/>
  <c r="AJ37" i="10"/>
  <c r="AG52" i="4" s="1"/>
  <c r="Z13" i="24" s="1"/>
  <c r="AG18" i="4"/>
  <c r="Y13" i="24" s="1"/>
  <c r="AE24" i="10"/>
  <c r="AE22" i="10"/>
  <c r="AB48" i="4" s="1"/>
  <c r="AT9" i="24" s="1"/>
  <c r="AE23" i="10"/>
  <c r="AB14" i="4"/>
  <c r="AS9" i="24" s="1"/>
  <c r="V234" i="35"/>
  <c r="L29" i="40"/>
  <c r="BU177" i="35"/>
  <c r="AB250" i="35"/>
  <c r="AY137" i="35"/>
  <c r="W243" i="35"/>
  <c r="Q217" i="35"/>
  <c r="V250" i="35"/>
  <c r="BF245" i="35"/>
  <c r="AI178" i="35"/>
  <c r="Z210" i="35"/>
  <c r="BA147" i="35"/>
  <c r="R220" i="35"/>
  <c r="BA211" i="35"/>
  <c r="AG146" i="35"/>
  <c r="BN250" i="35"/>
  <c r="BL204" i="35"/>
  <c r="BA243" i="35"/>
  <c r="X206" i="35"/>
  <c r="AC251" i="35"/>
  <c r="AW267" i="35"/>
  <c r="AI248" i="35"/>
  <c r="AI253" i="35"/>
  <c r="Q202" i="35"/>
  <c r="AV246" i="35"/>
  <c r="BG265" i="35"/>
  <c r="W264" i="35"/>
  <c r="AH251" i="35"/>
  <c r="AG126" i="35"/>
  <c r="X161" i="35"/>
  <c r="BJ267" i="35"/>
  <c r="BA270" i="35"/>
  <c r="BT274" i="35"/>
  <c r="AD252" i="35"/>
  <c r="BC189" i="35"/>
  <c r="BF213" i="35"/>
  <c r="AE258" i="35"/>
  <c r="AZ175" i="35"/>
  <c r="AU246" i="35"/>
  <c r="AB197" i="35"/>
  <c r="AC202" i="35"/>
  <c r="BU139" i="35"/>
  <c r="BO212" i="35"/>
  <c r="AV221" i="35"/>
  <c r="V29" i="10"/>
  <c r="V28" i="10"/>
  <c r="S15" i="4"/>
  <c r="AA10" i="24" s="1"/>
  <c r="V27" i="10"/>
  <c r="S49" i="4" s="1"/>
  <c r="AB10" i="24" s="1"/>
  <c r="T229" i="35"/>
  <c r="BE271" i="35"/>
  <c r="BG273" i="35"/>
  <c r="AE217" i="35"/>
  <c r="AZ236" i="35"/>
  <c r="BB201" i="35"/>
  <c r="AF271" i="35"/>
  <c r="AI250" i="35"/>
  <c r="AX251" i="35"/>
  <c r="O20" i="4"/>
  <c r="U15" i="24" s="1"/>
  <c r="R49" i="10"/>
  <c r="R48" i="10"/>
  <c r="R47" i="10"/>
  <c r="O54" i="4" s="1"/>
  <c r="V15" i="24" s="1"/>
  <c r="AJ109" i="35"/>
  <c r="BF240" i="35"/>
  <c r="AG236" i="35"/>
  <c r="BN208" i="35"/>
  <c r="AV266" i="35"/>
  <c r="AB260" i="35"/>
  <c r="BA229" i="35"/>
  <c r="X193" i="35"/>
  <c r="BB187" i="35"/>
  <c r="AC257" i="35"/>
  <c r="Z265" i="35"/>
  <c r="W206" i="35"/>
  <c r="BJ261" i="35"/>
  <c r="BH265" i="35"/>
  <c r="Q228" i="35"/>
  <c r="AV243" i="35"/>
  <c r="C209" i="35"/>
  <c r="BO118" i="35"/>
  <c r="AE233" i="35"/>
  <c r="AD196" i="35"/>
  <c r="AZ204" i="35"/>
  <c r="AX222" i="35"/>
  <c r="C274" i="35"/>
  <c r="AW256" i="35"/>
  <c r="BT264" i="35"/>
  <c r="U189" i="35"/>
  <c r="Z153" i="35"/>
  <c r="Y255" i="35"/>
  <c r="BE274" i="35"/>
  <c r="BG263" i="35"/>
  <c r="AX221" i="35"/>
  <c r="S221" i="35"/>
  <c r="BH196" i="35"/>
  <c r="BH269" i="35"/>
  <c r="Y260" i="35"/>
  <c r="BQ253" i="35"/>
  <c r="BR255" i="35"/>
  <c r="BL266" i="35"/>
  <c r="AV240" i="35"/>
  <c r="AV269" i="35"/>
  <c r="BS245" i="35"/>
  <c r="BM242" i="35"/>
  <c r="BJ270" i="35"/>
  <c r="BN182" i="35"/>
  <c r="BI134" i="35"/>
  <c r="BO134" i="35"/>
  <c r="AC256" i="35"/>
  <c r="BP228" i="35"/>
  <c r="BP265" i="35"/>
  <c r="BF248" i="35"/>
  <c r="BF218" i="35"/>
  <c r="BC261" i="35"/>
  <c r="S269" i="35"/>
  <c r="BJ271" i="35"/>
  <c r="AW232" i="35"/>
  <c r="BC252" i="35"/>
  <c r="AD247" i="35"/>
  <c r="Q28" i="10"/>
  <c r="Q29" i="10"/>
  <c r="N15" i="4"/>
  <c r="Q27" i="10"/>
  <c r="N49" i="4" s="1"/>
  <c r="AV236" i="35"/>
  <c r="AY246" i="35"/>
  <c r="AX268" i="35"/>
  <c r="H32" i="40"/>
  <c r="BG216" i="35"/>
  <c r="BF170" i="35"/>
  <c r="BB207" i="35"/>
  <c r="Z233" i="35"/>
  <c r="BC231" i="35"/>
  <c r="BE268" i="35"/>
  <c r="BJ180" i="35"/>
  <c r="BN261" i="35"/>
  <c r="C256" i="35"/>
  <c r="AU255" i="35"/>
  <c r="X256" i="35"/>
  <c r="L9" i="26"/>
  <c r="AG48" i="10"/>
  <c r="AG49" i="10"/>
  <c r="AD20" i="4"/>
  <c r="AW15" i="24" s="1"/>
  <c r="AG47" i="10"/>
  <c r="AD54" i="4" s="1"/>
  <c r="AX15" i="24" s="1"/>
  <c r="V253" i="35"/>
  <c r="AJ224" i="35"/>
  <c r="U125" i="35"/>
  <c r="AV167" i="35"/>
  <c r="AB255" i="35"/>
  <c r="Y251" i="35"/>
  <c r="Z274" i="35"/>
  <c r="BP22" i="35"/>
  <c r="BU234" i="35"/>
  <c r="BG242" i="35"/>
  <c r="AW170" i="35"/>
  <c r="BU122" i="35"/>
  <c r="AX265" i="35"/>
  <c r="I23" i="10"/>
  <c r="I22" i="10"/>
  <c r="F48" i="4" s="1"/>
  <c r="F9" i="24" s="1"/>
  <c r="F14" i="4"/>
  <c r="E9" i="24" s="1"/>
  <c r="I24" i="10"/>
  <c r="BP246" i="35"/>
  <c r="BI254" i="35"/>
  <c r="BI174" i="35"/>
  <c r="BN215" i="35"/>
  <c r="AF187" i="35"/>
  <c r="W224" i="35"/>
  <c r="AX184" i="35"/>
  <c r="X243" i="35"/>
  <c r="BI226" i="35"/>
  <c r="AF269" i="35"/>
  <c r="AB186" i="35"/>
  <c r="AF52" i="10"/>
  <c r="AC55" i="4" s="1"/>
  <c r="AV16" i="24" s="1"/>
  <c r="AF54" i="10"/>
  <c r="AC21" i="4"/>
  <c r="AU16" i="24" s="1"/>
  <c r="AF53" i="10"/>
  <c r="AJ244" i="35"/>
  <c r="BM236" i="35"/>
  <c r="AF261" i="35"/>
  <c r="BS247" i="35"/>
  <c r="BF241" i="35"/>
  <c r="AD248" i="35"/>
  <c r="BO272" i="35"/>
  <c r="BI265" i="35"/>
  <c r="AG207" i="35"/>
  <c r="X257" i="35"/>
  <c r="AA239" i="35"/>
  <c r="BK265" i="35"/>
  <c r="BI270" i="35"/>
  <c r="BD263" i="35"/>
  <c r="U209" i="35"/>
  <c r="BE256" i="35"/>
  <c r="AF270" i="35"/>
  <c r="AF263" i="35"/>
  <c r="AX248" i="35"/>
  <c r="Y274" i="35"/>
  <c r="AF195" i="35"/>
  <c r="AD240" i="35"/>
  <c r="BJ257" i="35"/>
  <c r="BD198" i="35"/>
  <c r="AD205" i="35"/>
  <c r="BO232" i="35"/>
  <c r="BD246" i="35"/>
  <c r="R224" i="35"/>
  <c r="U237" i="35"/>
  <c r="AG248" i="35"/>
  <c r="P268" i="35"/>
  <c r="AE17" i="10"/>
  <c r="AB47" i="4" s="1"/>
  <c r="AT8" i="24" s="1"/>
  <c r="AE18" i="10"/>
  <c r="AB13" i="4"/>
  <c r="AS8" i="24" s="1"/>
  <c r="AE19" i="10"/>
  <c r="C236" i="35"/>
  <c r="AY272" i="35"/>
  <c r="BK249" i="35"/>
  <c r="AD228" i="35"/>
  <c r="BC227" i="35"/>
  <c r="BS233" i="35"/>
  <c r="AZ238" i="35"/>
  <c r="Y228" i="35"/>
  <c r="AF239" i="35"/>
  <c r="AF244" i="35"/>
  <c r="BN235" i="35"/>
  <c r="AA33" i="10"/>
  <c r="AA34" i="10"/>
  <c r="AA32" i="10"/>
  <c r="X51" i="4" s="1"/>
  <c r="AL12" i="24" s="1"/>
  <c r="X17" i="4"/>
  <c r="AK12" i="24" s="1"/>
  <c r="AA234" i="35"/>
  <c r="BE273" i="35"/>
  <c r="BH267" i="35"/>
  <c r="BF209" i="35"/>
  <c r="Y242" i="35"/>
  <c r="V197" i="35"/>
  <c r="BH206" i="35"/>
  <c r="BE253" i="35"/>
  <c r="BJ153" i="35"/>
  <c r="BL126" i="35"/>
  <c r="AE242" i="35"/>
  <c r="BL245" i="35"/>
  <c r="S254" i="35"/>
  <c r="V255" i="35"/>
  <c r="BU174" i="35"/>
  <c r="AE274" i="35"/>
  <c r="AI266" i="35"/>
  <c r="P247" i="35"/>
  <c r="BH246" i="35"/>
  <c r="BO230" i="35"/>
  <c r="BJ256" i="35"/>
  <c r="BQ163" i="35"/>
  <c r="W181" i="35"/>
  <c r="AI133" i="35"/>
  <c r="BD254" i="35"/>
  <c r="BB248" i="35"/>
  <c r="P118" i="35"/>
  <c r="BQ240" i="35"/>
  <c r="L30" i="4"/>
  <c r="Q25" i="24" s="1"/>
  <c r="O88" i="10"/>
  <c r="O89" i="10"/>
  <c r="Y270" i="35"/>
  <c r="T272" i="35"/>
  <c r="BJ184" i="35"/>
  <c r="AK250" i="35"/>
  <c r="BG203" i="35"/>
  <c r="T228" i="35"/>
  <c r="AB12" i="10"/>
  <c r="Y45" i="4" s="1"/>
  <c r="AN6" i="24" s="1"/>
  <c r="Y11" i="4"/>
  <c r="AM6" i="24" s="1"/>
  <c r="AB14" i="10"/>
  <c r="AB13" i="10"/>
  <c r="AG29" i="10"/>
  <c r="AD15" i="4"/>
  <c r="AW10" i="24" s="1"/>
  <c r="AG27" i="10"/>
  <c r="AD49" i="4" s="1"/>
  <c r="AX10" i="24" s="1"/>
  <c r="AG28" i="10"/>
  <c r="S255" i="35"/>
  <c r="S223" i="35"/>
  <c r="BQ193" i="35"/>
  <c r="V181" i="35"/>
  <c r="AC273" i="35"/>
  <c r="BU187" i="35"/>
  <c r="AD192" i="35"/>
  <c r="AE177" i="35"/>
  <c r="P255" i="35"/>
  <c r="BH247" i="35"/>
  <c r="R117" i="35"/>
  <c r="AW183" i="35"/>
  <c r="BH220" i="35"/>
  <c r="W186" i="35"/>
  <c r="AJ232" i="35"/>
  <c r="BD105" i="35"/>
  <c r="AF234" i="35"/>
  <c r="BF226" i="35"/>
  <c r="BJ237" i="35"/>
  <c r="C36" i="35"/>
  <c r="P127" i="35"/>
  <c r="BT169" i="35"/>
  <c r="AD155" i="35"/>
  <c r="AC221" i="35"/>
  <c r="AK184" i="35"/>
  <c r="S217" i="35"/>
  <c r="AK185" i="35"/>
  <c r="W216" i="35"/>
  <c r="Y244" i="35"/>
  <c r="AK247" i="35"/>
  <c r="AG224" i="35"/>
  <c r="AJ234" i="35"/>
  <c r="BM263" i="35"/>
  <c r="AC262" i="35"/>
  <c r="BL249" i="35"/>
  <c r="T114" i="35"/>
  <c r="BG262" i="35"/>
  <c r="Z219" i="35"/>
  <c r="W267" i="35"/>
  <c r="P121" i="35"/>
  <c r="AB258" i="35"/>
  <c r="BF227" i="35"/>
  <c r="AI196" i="35"/>
  <c r="AA218" i="35"/>
  <c r="AF243" i="35"/>
  <c r="AW218" i="35"/>
  <c r="AB108" i="35"/>
  <c r="AV219" i="35"/>
  <c r="AA235" i="35"/>
  <c r="AF235" i="35"/>
  <c r="U228" i="35"/>
  <c r="AU224" i="35"/>
  <c r="AB201" i="35"/>
  <c r="AG176" i="35"/>
  <c r="BD234" i="35"/>
  <c r="BC181" i="35"/>
  <c r="BN249" i="35"/>
  <c r="AG149" i="35"/>
  <c r="BD211" i="35"/>
  <c r="U53" i="10"/>
  <c r="R21" i="4"/>
  <c r="U54" i="10"/>
  <c r="U52" i="10"/>
  <c r="R55" i="4" s="1"/>
  <c r="AB235" i="35"/>
  <c r="W193" i="35"/>
  <c r="BD243" i="35"/>
  <c r="AG157" i="35"/>
  <c r="BJ250" i="35"/>
  <c r="AE251" i="35"/>
  <c r="AJ185" i="35"/>
  <c r="BO237" i="35"/>
  <c r="AG223" i="35"/>
  <c r="BJ243" i="35"/>
  <c r="BR238" i="35"/>
  <c r="O8" i="10"/>
  <c r="O9" i="10"/>
  <c r="L10" i="4"/>
  <c r="Q5" i="24" s="1"/>
  <c r="O7" i="10"/>
  <c r="L44" i="4" s="1"/>
  <c r="R5" i="24" s="1"/>
  <c r="AD245" i="35"/>
  <c r="AC237" i="35"/>
  <c r="Z240" i="35"/>
  <c r="P201" i="35"/>
  <c r="BO117" i="35"/>
  <c r="AX174" i="35"/>
  <c r="U266" i="35"/>
  <c r="BB200" i="35"/>
  <c r="AV175" i="35"/>
  <c r="V238" i="35"/>
  <c r="BN255" i="35"/>
  <c r="AC268" i="35"/>
  <c r="AC215" i="35"/>
  <c r="S259" i="35"/>
  <c r="AH229" i="35"/>
  <c r="BM234" i="35"/>
  <c r="BA251" i="35"/>
  <c r="AG270" i="35"/>
  <c r="BB244" i="35"/>
  <c r="AX253" i="35"/>
  <c r="S144" i="35"/>
  <c r="L22" i="4"/>
  <c r="Q17" i="24" s="1"/>
  <c r="O58" i="10"/>
  <c r="O57" i="10"/>
  <c r="L56" i="4" s="1"/>
  <c r="R17" i="24" s="1"/>
  <c r="O59" i="10"/>
  <c r="W225" i="35"/>
  <c r="W273" i="35"/>
  <c r="X227" i="35"/>
  <c r="Q243" i="35"/>
  <c r="AD239" i="35"/>
  <c r="AV206" i="35"/>
  <c r="R210" i="35"/>
  <c r="AJ163" i="35"/>
  <c r="AC173" i="35"/>
  <c r="AG244" i="35"/>
  <c r="AE192" i="35"/>
  <c r="AW243" i="35"/>
  <c r="J58" i="10"/>
  <c r="G22" i="4"/>
  <c r="G17" i="24" s="1"/>
  <c r="J59" i="10"/>
  <c r="J57" i="10"/>
  <c r="G56" i="4" s="1"/>
  <c r="H17" i="24" s="1"/>
  <c r="AZ270" i="35"/>
  <c r="BN247" i="35"/>
  <c r="BU197" i="35"/>
  <c r="Q220" i="35"/>
  <c r="Y229" i="35"/>
  <c r="BD229" i="35"/>
  <c r="AD267" i="35"/>
  <c r="BK247" i="35"/>
  <c r="Y203" i="35"/>
  <c r="BH268" i="35"/>
  <c r="AK128" i="35"/>
  <c r="J19" i="4"/>
  <c r="M14" i="24" s="1"/>
  <c r="M42" i="10"/>
  <c r="J53" i="4" s="1"/>
  <c r="N14" i="24" s="1"/>
  <c r="M43" i="10"/>
  <c r="M44" i="10"/>
  <c r="AD233" i="35"/>
  <c r="BP248" i="35"/>
  <c r="AJ159" i="35"/>
  <c r="BB260" i="35"/>
  <c r="AG192" i="35"/>
  <c r="AX158" i="35"/>
  <c r="Y235" i="35"/>
  <c r="BT254" i="35"/>
  <c r="BG221" i="35"/>
  <c r="BJ173" i="35"/>
  <c r="BD259" i="35"/>
  <c r="AG252" i="35"/>
  <c r="BH176" i="35"/>
  <c r="T249" i="35"/>
  <c r="AF219" i="35"/>
  <c r="BC250" i="35"/>
  <c r="AC169" i="35"/>
  <c r="W232" i="35"/>
  <c r="X179" i="35"/>
  <c r="BN111" i="35"/>
  <c r="AE226" i="35"/>
  <c r="AB238" i="35"/>
  <c r="AU165" i="35"/>
  <c r="BN220" i="35"/>
  <c r="S274" i="35"/>
  <c r="AF163" i="35"/>
  <c r="BN223" i="35"/>
  <c r="AI254" i="35"/>
  <c r="P178" i="35"/>
  <c r="BQ248" i="35"/>
  <c r="BF231" i="35"/>
  <c r="W204" i="35"/>
  <c r="AA199" i="35"/>
  <c r="BH161" i="35"/>
  <c r="AE157" i="35"/>
  <c r="AB196" i="35"/>
  <c r="BS272" i="35"/>
  <c r="BK184" i="35"/>
  <c r="H21" i="40"/>
  <c r="P220" i="35"/>
  <c r="AY239" i="35"/>
  <c r="T237" i="35"/>
  <c r="AG7" i="10"/>
  <c r="AD44" i="4" s="1"/>
  <c r="AX5" i="24" s="1"/>
  <c r="AG8" i="10"/>
  <c r="AG9" i="10"/>
  <c r="AD10" i="4"/>
  <c r="AW5" i="24" s="1"/>
  <c r="AB43" i="10"/>
  <c r="AB42" i="10"/>
  <c r="Y53" i="4" s="1"/>
  <c r="AN14" i="24" s="1"/>
  <c r="Y19" i="4"/>
  <c r="AM14" i="24" s="1"/>
  <c r="AB44" i="10"/>
  <c r="BL257" i="35"/>
  <c r="BI248" i="35"/>
  <c r="V242" i="35"/>
  <c r="BC242" i="35"/>
  <c r="AE197" i="35"/>
  <c r="AZ249" i="35"/>
  <c r="BD135" i="35"/>
  <c r="AW227" i="35"/>
  <c r="BN246" i="35"/>
  <c r="C253" i="35"/>
  <c r="BA260" i="35"/>
  <c r="W258" i="35"/>
  <c r="BS202" i="35"/>
  <c r="BB264" i="35"/>
  <c r="BB268" i="35"/>
  <c r="BA219" i="35"/>
  <c r="BM250" i="35"/>
  <c r="BN224" i="35"/>
  <c r="T236" i="35"/>
  <c r="BK222" i="35"/>
  <c r="BG274" i="35"/>
  <c r="AE240" i="35"/>
  <c r="AK230" i="35"/>
  <c r="BU203" i="35"/>
  <c r="AV231" i="35"/>
  <c r="BG160" i="35"/>
  <c r="AZ191" i="35"/>
  <c r="BU270" i="35"/>
  <c r="C254" i="35"/>
  <c r="AJ272" i="35"/>
  <c r="N47" i="10"/>
  <c r="K54" i="4" s="1"/>
  <c r="P15" i="24" s="1"/>
  <c r="N48" i="10"/>
  <c r="N49" i="10"/>
  <c r="K20" i="4"/>
  <c r="O15" i="24" s="1"/>
  <c r="U246" i="35"/>
  <c r="AI27" i="10"/>
  <c r="AF49" i="4" s="1"/>
  <c r="BB10" i="24" s="1"/>
  <c r="AF15" i="4"/>
  <c r="BA10" i="24" s="1"/>
  <c r="AI29" i="10"/>
  <c r="AI28" i="10"/>
  <c r="AB226" i="35"/>
  <c r="Q208" i="35"/>
  <c r="BG228" i="35"/>
  <c r="BD264" i="35"/>
  <c r="Q268" i="35"/>
  <c r="BS228" i="35"/>
  <c r="AY226" i="35"/>
  <c r="BS263" i="35"/>
  <c r="BR201" i="35"/>
  <c r="AB274" i="35"/>
  <c r="BO214" i="35"/>
  <c r="AW245" i="35"/>
  <c r="V184" i="35"/>
  <c r="BP255" i="35"/>
  <c r="AI261" i="35"/>
  <c r="BM240" i="35"/>
  <c r="AD219" i="35"/>
  <c r="BK225" i="35"/>
  <c r="AG147" i="35"/>
  <c r="AA207" i="35"/>
  <c r="K88" i="10"/>
  <c r="H30" i="4"/>
  <c r="I25" i="24" s="1"/>
  <c r="K89" i="10"/>
  <c r="AK238" i="35"/>
  <c r="AD58" i="10"/>
  <c r="AD59" i="10"/>
  <c r="AA22" i="4"/>
  <c r="AQ17" i="24" s="1"/>
  <c r="AD57" i="10"/>
  <c r="AA56" i="4" s="1"/>
  <c r="AR17" i="24" s="1"/>
  <c r="X251" i="35"/>
  <c r="AX260" i="35"/>
  <c r="BA237" i="35"/>
  <c r="BD260" i="35"/>
  <c r="P223" i="35"/>
  <c r="P210" i="35"/>
  <c r="BJ269" i="35"/>
  <c r="Q188" i="35"/>
  <c r="P214" i="35"/>
  <c r="H17" i="40"/>
  <c r="P17" i="40" s="1"/>
  <c r="BB245" i="35"/>
  <c r="AV259" i="35"/>
  <c r="C152" i="35"/>
  <c r="Q266" i="35"/>
  <c r="BR270" i="35"/>
  <c r="AC238" i="35"/>
  <c r="S251" i="35"/>
  <c r="BF246" i="35"/>
  <c r="X22" i="4"/>
  <c r="AK17" i="24" s="1"/>
  <c r="AA58" i="10"/>
  <c r="AA59" i="10"/>
  <c r="AA57" i="10"/>
  <c r="X56" i="4" s="1"/>
  <c r="AL17" i="24" s="1"/>
  <c r="T32" i="10"/>
  <c r="Q51" i="4" s="1"/>
  <c r="X12" i="24" s="1"/>
  <c r="Q17" i="4"/>
  <c r="W12" i="24" s="1"/>
  <c r="T34" i="10"/>
  <c r="T33" i="10"/>
  <c r="BC143" i="35"/>
  <c r="BC217" i="35"/>
  <c r="AG273" i="35"/>
  <c r="AE260" i="35"/>
  <c r="W251" i="35"/>
  <c r="AY247" i="35"/>
  <c r="Y238" i="35"/>
  <c r="BN265" i="35"/>
  <c r="AB194" i="35"/>
  <c r="AY196" i="35"/>
  <c r="C187" i="35"/>
  <c r="AD180" i="35"/>
  <c r="AZ272" i="35"/>
  <c r="AI239" i="35"/>
  <c r="BM241" i="35"/>
  <c r="S234" i="35"/>
  <c r="AA257" i="35"/>
  <c r="U247" i="35"/>
  <c r="P100" i="35"/>
  <c r="AH243" i="35"/>
  <c r="BB205" i="35"/>
  <c r="BR253" i="35"/>
  <c r="P231" i="35"/>
  <c r="L19" i="40"/>
  <c r="AB259" i="35"/>
  <c r="X199" i="35"/>
  <c r="BD141" i="35"/>
  <c r="BM227" i="35"/>
  <c r="AJ128" i="35"/>
  <c r="BM160" i="35"/>
  <c r="AW229" i="35"/>
  <c r="AU257" i="35"/>
  <c r="BD273" i="35"/>
  <c r="AI219" i="35"/>
  <c r="BK257" i="35"/>
  <c r="BB198" i="35"/>
  <c r="V244" i="35"/>
  <c r="BT241" i="35"/>
  <c r="AD210" i="35"/>
  <c r="BD230" i="35"/>
  <c r="BP217" i="35"/>
  <c r="AH225" i="35"/>
  <c r="AA263" i="35"/>
  <c r="BA224" i="35"/>
  <c r="U271" i="35"/>
  <c r="T261" i="35"/>
  <c r="BB256" i="35"/>
  <c r="AC265" i="35"/>
  <c r="BM248" i="35"/>
  <c r="S201" i="35"/>
  <c r="BL244" i="35"/>
  <c r="K13" i="4"/>
  <c r="O8" i="24" s="1"/>
  <c r="N18" i="10"/>
  <c r="N17" i="10"/>
  <c r="K47" i="4" s="1"/>
  <c r="P8" i="24" s="1"/>
  <c r="N19" i="10"/>
  <c r="AG271" i="35"/>
  <c r="AH164" i="35"/>
  <c r="U248" i="35"/>
  <c r="BR187" i="35"/>
  <c r="AY215" i="35"/>
  <c r="BD192" i="35"/>
  <c r="BR150" i="35"/>
  <c r="BD228" i="35"/>
  <c r="AA247" i="35"/>
  <c r="AC7" i="10"/>
  <c r="Z44" i="4" s="1"/>
  <c r="AP5" i="24" s="1"/>
  <c r="AC8" i="10"/>
  <c r="AC9" i="10"/>
  <c r="Z10" i="4"/>
  <c r="AO5" i="24" s="1"/>
  <c r="AK241" i="35"/>
  <c r="BM193" i="35"/>
  <c r="BP212" i="35"/>
  <c r="BT206" i="35"/>
  <c r="AB231" i="35"/>
  <c r="AG249" i="35"/>
  <c r="BE217" i="35"/>
  <c r="F22" i="4"/>
  <c r="E17" i="24" s="1"/>
  <c r="I57" i="10"/>
  <c r="F56" i="4" s="1"/>
  <c r="F17" i="24" s="1"/>
  <c r="I58" i="10"/>
  <c r="I59" i="10"/>
  <c r="BC257" i="35"/>
  <c r="BM261" i="35"/>
  <c r="BP229" i="35"/>
  <c r="BS252" i="35"/>
  <c r="Q235" i="35"/>
  <c r="AA273" i="35"/>
  <c r="AC174" i="35"/>
  <c r="R217" i="35"/>
  <c r="BQ250" i="35"/>
  <c r="AG255" i="35"/>
  <c r="AK268" i="35"/>
  <c r="V190" i="35"/>
  <c r="BH257" i="35"/>
  <c r="Q125" i="35"/>
  <c r="BE261" i="35"/>
  <c r="BN262" i="35"/>
  <c r="AD271" i="35"/>
  <c r="J74" i="10"/>
  <c r="J73" i="10"/>
  <c r="G26" i="4"/>
  <c r="G21" i="24" s="1"/>
  <c r="AJ273" i="35"/>
  <c r="AV232" i="35"/>
  <c r="AG243" i="35"/>
  <c r="T269" i="35"/>
  <c r="AV261" i="35"/>
  <c r="W210" i="35"/>
  <c r="R260" i="35"/>
  <c r="BC248" i="35"/>
  <c r="BI215" i="35"/>
  <c r="BM220" i="35"/>
  <c r="AK147" i="35"/>
  <c r="C241" i="35"/>
  <c r="S260" i="35"/>
  <c r="AZ224" i="35"/>
  <c r="S125" i="35"/>
  <c r="BD272" i="35"/>
  <c r="BT219" i="35"/>
  <c r="AF43" i="10"/>
  <c r="AC19" i="4"/>
  <c r="AU14" i="24" s="1"/>
  <c r="AF44" i="10"/>
  <c r="AF42" i="10"/>
  <c r="AC53" i="4" s="1"/>
  <c r="AV14" i="24" s="1"/>
  <c r="Z22" i="10"/>
  <c r="W48" i="4" s="1"/>
  <c r="AJ9" i="24" s="1"/>
  <c r="W14" i="4"/>
  <c r="AI9" i="24" s="1"/>
  <c r="Z24" i="10"/>
  <c r="Z23" i="10"/>
  <c r="AE11" i="4"/>
  <c r="AY6" i="24" s="1"/>
  <c r="AH13" i="10"/>
  <c r="AH14" i="10"/>
  <c r="AH12" i="10"/>
  <c r="AE45" i="4" s="1"/>
  <c r="AZ6" i="24" s="1"/>
  <c r="BN229" i="35"/>
  <c r="AK181" i="35"/>
  <c r="AC243" i="35"/>
  <c r="R267" i="35"/>
  <c r="BM150" i="35"/>
  <c r="Q9" i="10"/>
  <c r="Q8" i="10"/>
  <c r="Q7" i="10"/>
  <c r="N44" i="4" s="1"/>
  <c r="N10" i="4"/>
  <c r="L14" i="4"/>
  <c r="Q9" i="24" s="1"/>
  <c r="O24" i="10"/>
  <c r="O22" i="10"/>
  <c r="L48" i="4" s="1"/>
  <c r="R9" i="24" s="1"/>
  <c r="O23" i="10"/>
  <c r="AZ259" i="35"/>
  <c r="C237" i="35"/>
  <c r="AG218" i="35"/>
  <c r="AF228" i="35"/>
  <c r="BT214" i="35"/>
  <c r="AW248" i="35"/>
  <c r="W94" i="35"/>
  <c r="BI133" i="35"/>
  <c r="BM133" i="35"/>
  <c r="T259" i="35"/>
  <c r="E9" i="26"/>
  <c r="AA18" i="10"/>
  <c r="X13" i="4"/>
  <c r="AK8" i="24" s="1"/>
  <c r="AA17" i="10"/>
  <c r="X47" i="4" s="1"/>
  <c r="AL8" i="24" s="1"/>
  <c r="AA19" i="10"/>
  <c r="BL177" i="35"/>
  <c r="C168" i="35"/>
  <c r="P257" i="35"/>
  <c r="BT245" i="35"/>
  <c r="AC224" i="35"/>
  <c r="Q262" i="35"/>
  <c r="Z268" i="35"/>
  <c r="BE257" i="35"/>
  <c r="U241" i="35"/>
  <c r="BN213" i="35"/>
  <c r="S170" i="35"/>
  <c r="AB227" i="35"/>
  <c r="Z152" i="35"/>
  <c r="BP193" i="35"/>
  <c r="BL214" i="35"/>
  <c r="BD269" i="35"/>
  <c r="U102" i="35"/>
  <c r="BC214" i="35"/>
  <c r="BC269" i="35"/>
  <c r="AA253" i="35"/>
  <c r="BG235" i="35"/>
  <c r="AI206" i="35"/>
  <c r="AX189" i="35"/>
  <c r="M59" i="10"/>
  <c r="J22" i="4"/>
  <c r="M17" i="24" s="1"/>
  <c r="M57" i="10"/>
  <c r="J56" i="4" s="1"/>
  <c r="N17" i="24" s="1"/>
  <c r="M58" i="10"/>
  <c r="AB239" i="35"/>
  <c r="BO247" i="35"/>
  <c r="AG227" i="35"/>
  <c r="BR233" i="35"/>
  <c r="AU9" i="26"/>
  <c r="AW249" i="35"/>
  <c r="AB263" i="35"/>
  <c r="T248" i="35"/>
  <c r="Z227" i="35"/>
  <c r="BP213" i="35"/>
  <c r="BT244" i="35"/>
  <c r="BO251" i="35"/>
  <c r="BM251" i="35"/>
  <c r="C240" i="35"/>
  <c r="AD237" i="35"/>
  <c r="AK235" i="35"/>
  <c r="BQ270" i="35"/>
  <c r="BS240" i="35"/>
  <c r="M17" i="10"/>
  <c r="J47" i="4" s="1"/>
  <c r="N8" i="24" s="1"/>
  <c r="J13" i="4"/>
  <c r="M8" i="24" s="1"/>
  <c r="M18" i="10"/>
  <c r="M19" i="10"/>
  <c r="AF240" i="35"/>
  <c r="Q189" i="35"/>
  <c r="BU241" i="35"/>
  <c r="AV274" i="35"/>
  <c r="AG266" i="35"/>
  <c r="AF179" i="35"/>
  <c r="BS222" i="35"/>
  <c r="AC270" i="35"/>
  <c r="AH230" i="35"/>
  <c r="AU189" i="35"/>
  <c r="AW205" i="35"/>
  <c r="AD93" i="10"/>
  <c r="AD94" i="10"/>
  <c r="AA31" i="4"/>
  <c r="AQ26" i="24" s="1"/>
  <c r="Z221" i="35"/>
  <c r="AJ208" i="35"/>
  <c r="X157" i="35"/>
  <c r="W167" i="35"/>
  <c r="BI241" i="35"/>
  <c r="AG185" i="35"/>
  <c r="AW225" i="35"/>
  <c r="AE145" i="35"/>
  <c r="BQ211" i="35"/>
  <c r="AW221" i="35"/>
  <c r="BJ133" i="35"/>
  <c r="BF255" i="35"/>
  <c r="Q251" i="35"/>
  <c r="AW234" i="35"/>
  <c r="V193" i="35"/>
  <c r="AK117" i="35"/>
  <c r="O18" i="4"/>
  <c r="U13" i="24" s="1"/>
  <c r="R39" i="10"/>
  <c r="R38" i="10"/>
  <c r="R37" i="10"/>
  <c r="O52" i="4" s="1"/>
  <c r="V13" i="24" s="1"/>
  <c r="Y245" i="35"/>
  <c r="AD226" i="35"/>
  <c r="BA263" i="35"/>
  <c r="AZ240" i="35"/>
  <c r="BR256" i="35"/>
  <c r="AB112" i="35"/>
  <c r="U251" i="35"/>
  <c r="H22" i="40"/>
  <c r="P22" i="40" s="1"/>
  <c r="BF184" i="35"/>
  <c r="BJ249" i="35"/>
  <c r="BB267" i="35"/>
  <c r="BJ233" i="35"/>
  <c r="AX167" i="35"/>
  <c r="S272" i="35"/>
  <c r="BA264" i="35"/>
  <c r="BT240" i="35"/>
  <c r="X24" i="10"/>
  <c r="X23" i="10"/>
  <c r="X22" i="10"/>
  <c r="U48" i="4" s="1"/>
  <c r="AF9" i="24" s="1"/>
  <c r="U14" i="4"/>
  <c r="AE9" i="24" s="1"/>
  <c r="BM190" i="35"/>
  <c r="W268" i="35"/>
  <c r="AU242" i="35"/>
  <c r="Z266" i="35"/>
  <c r="BR272" i="35"/>
  <c r="AB253" i="35"/>
  <c r="AX228" i="35"/>
  <c r="AI221" i="35"/>
  <c r="BI256" i="35"/>
  <c r="Z11" i="4"/>
  <c r="AO6" i="24" s="1"/>
  <c r="AC13" i="10"/>
  <c r="AC14" i="10"/>
  <c r="AC12" i="10"/>
  <c r="Z45" i="4" s="1"/>
  <c r="AP6" i="24" s="1"/>
  <c r="V128" i="35"/>
  <c r="P140" i="35"/>
  <c r="W11" i="4"/>
  <c r="AI6" i="24" s="1"/>
  <c r="Z13" i="10"/>
  <c r="Z12" i="10"/>
  <c r="W45" i="4" s="1"/>
  <c r="AJ6" i="24" s="1"/>
  <c r="Z14" i="10"/>
  <c r="AK232" i="35"/>
  <c r="AK225" i="35"/>
  <c r="AW199" i="35"/>
  <c r="AE244" i="35"/>
  <c r="AV120" i="35"/>
  <c r="AV257" i="35"/>
  <c r="AW258" i="35"/>
  <c r="BJ239" i="35"/>
  <c r="AJ251" i="35"/>
  <c r="Y13" i="10"/>
  <c r="V11" i="4"/>
  <c r="AG6" i="24" s="1"/>
  <c r="Y12" i="10"/>
  <c r="V45" i="4" s="1"/>
  <c r="AH6" i="24" s="1"/>
  <c r="Y14" i="10"/>
  <c r="AY267" i="35"/>
  <c r="BP161" i="35"/>
  <c r="AF238" i="35"/>
  <c r="AK273" i="35"/>
  <c r="C233" i="35"/>
  <c r="BI249" i="35"/>
  <c r="R274" i="35"/>
  <c r="BD212" i="35"/>
  <c r="BL267" i="35"/>
  <c r="Y224" i="35"/>
  <c r="BF173" i="35"/>
  <c r="P272" i="35"/>
  <c r="AI234" i="35"/>
  <c r="AZ269" i="35"/>
  <c r="AY171" i="35"/>
  <c r="C255" i="35"/>
  <c r="Z248" i="35"/>
  <c r="AX254" i="35"/>
  <c r="BT198" i="35"/>
  <c r="V270" i="35"/>
  <c r="BU123" i="35"/>
  <c r="R226" i="35"/>
  <c r="BD247" i="35"/>
  <c r="AD272" i="35"/>
  <c r="Y164" i="35"/>
  <c r="AB151" i="35"/>
  <c r="BC111" i="35"/>
  <c r="AJ274" i="35"/>
  <c r="BB235" i="35"/>
  <c r="AW238" i="35"/>
  <c r="BQ265" i="35"/>
  <c r="Q232" i="35"/>
  <c r="BL232" i="35"/>
  <c r="BM271" i="35"/>
  <c r="BA141" i="35"/>
  <c r="S184" i="35"/>
  <c r="V252" i="35"/>
  <c r="BU269" i="35"/>
  <c r="Z271" i="35"/>
  <c r="AG238" i="35"/>
  <c r="AW265" i="35"/>
  <c r="U243" i="35"/>
  <c r="AH161" i="35"/>
  <c r="Q43" i="10"/>
  <c r="Q44" i="10"/>
  <c r="N19" i="4"/>
  <c r="Q42" i="10"/>
  <c r="N53" i="4" s="1"/>
  <c r="BQ273" i="35"/>
  <c r="T13" i="4"/>
  <c r="AC8" i="24" s="1"/>
  <c r="W17" i="10"/>
  <c r="T47" i="4" s="1"/>
  <c r="AD8" i="24" s="1"/>
  <c r="W18" i="10"/>
  <c r="W19" i="10"/>
  <c r="BF210" i="35"/>
  <c r="BG229" i="35"/>
  <c r="AK229" i="35"/>
  <c r="AH266" i="35"/>
  <c r="BC263" i="35"/>
  <c r="Q237" i="35"/>
  <c r="BD270" i="35"/>
  <c r="BJ146" i="35"/>
  <c r="AV187" i="35"/>
  <c r="BG266" i="35"/>
  <c r="BM235" i="35"/>
  <c r="S273" i="35"/>
  <c r="AF241" i="35"/>
  <c r="BU138" i="35"/>
  <c r="Q238" i="35"/>
  <c r="BJ234" i="35"/>
  <c r="AC234" i="35"/>
  <c r="T245" i="35"/>
  <c r="AG219" i="35"/>
  <c r="AK265" i="35"/>
  <c r="AE249" i="35"/>
  <c r="AE111" i="35"/>
  <c r="BJ263" i="35"/>
  <c r="BC253" i="35"/>
  <c r="AW247" i="35"/>
  <c r="AF210" i="35"/>
  <c r="BU225" i="35"/>
  <c r="AF216" i="35"/>
  <c r="AJ250" i="35"/>
  <c r="U225" i="35"/>
  <c r="P238" i="35"/>
  <c r="BT209" i="35"/>
  <c r="BR245" i="35"/>
  <c r="W254" i="35"/>
  <c r="BH244" i="35"/>
  <c r="BJ203" i="35"/>
  <c r="BK266" i="35"/>
  <c r="AG259" i="35"/>
  <c r="Z267" i="35"/>
  <c r="AZ268" i="35"/>
  <c r="BH259" i="35"/>
  <c r="AC217" i="35"/>
  <c r="P78" i="10"/>
  <c r="M28" i="4"/>
  <c r="S23" i="24" s="1"/>
  <c r="P79" i="10"/>
  <c r="AZ200" i="35"/>
  <c r="AW260" i="35"/>
  <c r="AG246" i="35"/>
  <c r="BQ138" i="35"/>
  <c r="BD256" i="35"/>
  <c r="AD13" i="4"/>
  <c r="AW8" i="24" s="1"/>
  <c r="AG19" i="10"/>
  <c r="AG17" i="10"/>
  <c r="AD47" i="4" s="1"/>
  <c r="AX8" i="24" s="1"/>
  <c r="AG18" i="10"/>
  <c r="AF249" i="35"/>
  <c r="AV242" i="35"/>
  <c r="BU166" i="35"/>
  <c r="BP238" i="35"/>
  <c r="X267" i="35"/>
  <c r="BO245" i="35"/>
  <c r="BP222" i="35"/>
  <c r="BL271" i="35"/>
  <c r="BG240" i="35"/>
  <c r="AC250" i="35"/>
  <c r="X240" i="35"/>
  <c r="Y266" i="35"/>
  <c r="S230" i="35"/>
  <c r="BI271" i="35"/>
  <c r="BH209" i="35"/>
  <c r="Y24" i="10"/>
  <c r="Y23" i="10"/>
  <c r="Y22" i="10"/>
  <c r="V48" i="4" s="1"/>
  <c r="AH9" i="24" s="1"/>
  <c r="V14" i="4"/>
  <c r="AG9" i="24" s="1"/>
  <c r="BJ232" i="35"/>
  <c r="BO241" i="35"/>
  <c r="BT252" i="35"/>
  <c r="AY252" i="35"/>
  <c r="BS239" i="35"/>
  <c r="BL157" i="35"/>
  <c r="C231" i="35"/>
  <c r="U274" i="35"/>
  <c r="AD88" i="35"/>
  <c r="AC213" i="35"/>
  <c r="AF19" i="10"/>
  <c r="AF17" i="10"/>
  <c r="AC47" i="4" s="1"/>
  <c r="AV8" i="24" s="1"/>
  <c r="AC13" i="4"/>
  <c r="AU8" i="24" s="1"/>
  <c r="AF18" i="10"/>
  <c r="R12" i="10"/>
  <c r="O45" i="4" s="1"/>
  <c r="V6" i="24" s="1"/>
  <c r="R13" i="10"/>
  <c r="R14" i="10"/>
  <c r="O11" i="4"/>
  <c r="U6" i="24" s="1"/>
  <c r="AH190" i="35"/>
  <c r="AI225" i="35"/>
  <c r="BN253" i="35"/>
  <c r="Q245" i="35"/>
  <c r="AA143" i="35"/>
  <c r="P227" i="35"/>
  <c r="BL254" i="35"/>
  <c r="BC274" i="35"/>
  <c r="BR151" i="35"/>
  <c r="S243" i="35"/>
  <c r="P206" i="35"/>
  <c r="AZ247" i="35"/>
  <c r="AY242" i="35"/>
  <c r="AG217" i="35"/>
  <c r="T258" i="35"/>
  <c r="P269" i="35"/>
  <c r="AE256" i="35"/>
  <c r="BI250" i="35"/>
  <c r="AY232" i="35"/>
  <c r="AG225" i="35"/>
  <c r="H13" i="40"/>
  <c r="AY268" i="35"/>
  <c r="BP239" i="35"/>
  <c r="U258" i="35"/>
  <c r="AI231" i="35"/>
  <c r="AH202" i="35"/>
  <c r="AA197" i="35"/>
  <c r="AA244" i="35"/>
  <c r="W151" i="35"/>
  <c r="BK211" i="35"/>
  <c r="G10" i="4"/>
  <c r="G5" i="24" s="1"/>
  <c r="J8" i="10"/>
  <c r="J9" i="10"/>
  <c r="J7" i="10"/>
  <c r="G44" i="4" s="1"/>
  <c r="H5" i="24" s="1"/>
  <c r="BK160" i="35"/>
  <c r="AW237" i="35"/>
  <c r="Z261" i="35"/>
  <c r="BI221" i="35"/>
  <c r="V49" i="10"/>
  <c r="V47" i="10"/>
  <c r="S54" i="4" s="1"/>
  <c r="AB15" i="24" s="1"/>
  <c r="V48" i="10"/>
  <c r="S20" i="4"/>
  <c r="AA15" i="24" s="1"/>
  <c r="AC241" i="35"/>
  <c r="BO242" i="35"/>
  <c r="AY248" i="35"/>
  <c r="Y265" i="35"/>
  <c r="C252" i="35"/>
  <c r="AZ252" i="35"/>
  <c r="H34" i="40"/>
  <c r="P34" i="40" s="1"/>
  <c r="AG251" i="35"/>
  <c r="T47" i="10"/>
  <c r="Q54" i="4" s="1"/>
  <c r="X15" i="24" s="1"/>
  <c r="T49" i="10"/>
  <c r="Q20" i="4"/>
  <c r="W15" i="24" s="1"/>
  <c r="T48" i="10"/>
  <c r="BN269" i="35"/>
  <c r="AZ262" i="35"/>
  <c r="Z54" i="10"/>
  <c r="Z52" i="10"/>
  <c r="W55" i="4" s="1"/>
  <c r="AJ16" i="24" s="1"/>
  <c r="Z53" i="10"/>
  <c r="W21" i="4"/>
  <c r="AI16" i="24" s="1"/>
  <c r="BD257" i="35"/>
  <c r="BU208" i="35"/>
  <c r="O19" i="10"/>
  <c r="O17" i="10"/>
  <c r="L47" i="4" s="1"/>
  <c r="R8" i="24" s="1"/>
  <c r="O18" i="10"/>
  <c r="L13" i="4"/>
  <c r="Q8" i="24" s="1"/>
  <c r="P245" i="35"/>
  <c r="BA268" i="35"/>
  <c r="W29" i="10"/>
  <c r="W28" i="10"/>
  <c r="W27" i="10"/>
  <c r="T49" i="4" s="1"/>
  <c r="AD10" i="24" s="1"/>
  <c r="T15" i="4"/>
  <c r="AC10" i="24" s="1"/>
  <c r="AJ268" i="35"/>
  <c r="BK244" i="35"/>
  <c r="BU252" i="35"/>
  <c r="BE125" i="35"/>
  <c r="AX269" i="35"/>
  <c r="BM226" i="35"/>
  <c r="BQ196" i="35"/>
  <c r="AC44" i="10"/>
  <c r="AC43" i="10"/>
  <c r="Z19" i="4"/>
  <c r="AO14" i="24" s="1"/>
  <c r="AC42" i="10"/>
  <c r="Z53" i="4" s="1"/>
  <c r="AP14" i="24" s="1"/>
  <c r="U9" i="26"/>
  <c r="M12" i="10"/>
  <c r="J45" i="4" s="1"/>
  <c r="N6" i="24" s="1"/>
  <c r="M13" i="10"/>
  <c r="M14" i="10"/>
  <c r="J11" i="4"/>
  <c r="M6" i="24" s="1"/>
  <c r="U24" i="4"/>
  <c r="AE19" i="24" s="1"/>
  <c r="X68" i="10"/>
  <c r="X69" i="10"/>
  <c r="BE214" i="35"/>
  <c r="BJ159" i="35"/>
  <c r="AG265" i="35"/>
  <c r="AY257" i="35"/>
  <c r="H22" i="10"/>
  <c r="E48" i="4" s="1"/>
  <c r="D9" i="24" s="1"/>
  <c r="E14" i="4"/>
  <c r="C9" i="24" s="1"/>
  <c r="H23" i="10"/>
  <c r="H24" i="10"/>
  <c r="BN226" i="35"/>
  <c r="P271" i="35"/>
  <c r="AD255" i="35"/>
  <c r="BA266" i="35"/>
  <c r="BM268" i="35"/>
  <c r="BI238" i="35"/>
  <c r="AA267" i="35"/>
  <c r="BT250" i="35"/>
  <c r="S233" i="35"/>
  <c r="BE245" i="35"/>
  <c r="BH148" i="35"/>
  <c r="BA206" i="35"/>
  <c r="BB231" i="35"/>
  <c r="I9" i="26"/>
  <c r="I33" i="10"/>
  <c r="I34" i="10"/>
  <c r="I32" i="10"/>
  <c r="F51" i="4" s="1"/>
  <c r="F12" i="24" s="1"/>
  <c r="F17" i="4"/>
  <c r="E12" i="24" s="1"/>
  <c r="AF246" i="35"/>
  <c r="AJ19" i="10"/>
  <c r="AG13" i="4"/>
  <c r="Y8" i="24" s="1"/>
  <c r="AJ17" i="10"/>
  <c r="AG47" i="4" s="1"/>
  <c r="Z8" i="24" s="1"/>
  <c r="AJ18" i="10"/>
  <c r="BB242" i="35"/>
  <c r="BA247" i="35"/>
  <c r="BF234" i="35"/>
  <c r="Q255" i="35"/>
  <c r="BT269" i="35"/>
  <c r="AB233" i="35"/>
  <c r="Z237" i="35"/>
  <c r="AJ242" i="35"/>
  <c r="BT232" i="35"/>
  <c r="S202" i="35"/>
  <c r="BO240" i="35"/>
  <c r="AE223" i="35"/>
  <c r="BC238" i="35"/>
  <c r="AH259" i="35"/>
  <c r="L19" i="10"/>
  <c r="L17" i="10"/>
  <c r="I47" i="4" s="1"/>
  <c r="L8" i="24" s="1"/>
  <c r="I13" i="4"/>
  <c r="K8" i="24" s="1"/>
  <c r="L18" i="10"/>
  <c r="BT268" i="35"/>
  <c r="BN114" i="35"/>
  <c r="BP266" i="35"/>
  <c r="BL163" i="35"/>
  <c r="AV239" i="35"/>
  <c r="AX209" i="35"/>
  <c r="C201" i="35"/>
  <c r="V223" i="35"/>
  <c r="AA246" i="35"/>
  <c r="S232" i="35"/>
  <c r="Y256" i="35"/>
  <c r="BA271" i="35"/>
  <c r="AJ206" i="35"/>
  <c r="J24" i="4"/>
  <c r="M19" i="24" s="1"/>
  <c r="M68" i="10"/>
  <c r="M69" i="10"/>
  <c r="AD53" i="10"/>
  <c r="AA21" i="4"/>
  <c r="AQ16" i="24" s="1"/>
  <c r="AD54" i="10"/>
  <c r="AD52" i="10"/>
  <c r="AA55" i="4" s="1"/>
  <c r="AR16" i="24" s="1"/>
  <c r="BA272" i="35"/>
  <c r="BR240" i="35"/>
  <c r="BK165" i="35"/>
  <c r="F21" i="4"/>
  <c r="E16" i="24" s="1"/>
  <c r="I54" i="10"/>
  <c r="I53" i="10"/>
  <c r="I52" i="10"/>
  <c r="F55" i="4" s="1"/>
  <c r="F16" i="24" s="1"/>
  <c r="X268" i="35"/>
  <c r="AJ240" i="35"/>
  <c r="AV247" i="35"/>
  <c r="K53" i="10"/>
  <c r="H21" i="4"/>
  <c r="I16" i="24" s="1"/>
  <c r="K54" i="10"/>
  <c r="K52" i="10"/>
  <c r="H55" i="4" s="1"/>
  <c r="J16" i="24" s="1"/>
  <c r="BJ229" i="35"/>
  <c r="H14" i="10"/>
  <c r="H13" i="10"/>
  <c r="H12" i="10"/>
  <c r="E45" i="4" s="1"/>
  <c r="D6" i="24" s="1"/>
  <c r="E11" i="4"/>
  <c r="C6" i="24" s="1"/>
  <c r="BS265" i="35"/>
  <c r="AE58" i="10"/>
  <c r="AE57" i="10"/>
  <c r="AB56" i="4" s="1"/>
  <c r="AT17" i="24" s="1"/>
  <c r="AB22" i="4"/>
  <c r="AS17" i="24" s="1"/>
  <c r="AE59" i="10"/>
  <c r="AF274" i="35"/>
  <c r="AG11" i="4"/>
  <c r="Y6" i="24" s="1"/>
  <c r="AJ13" i="10"/>
  <c r="AJ12" i="10"/>
  <c r="AG45" i="4" s="1"/>
  <c r="Z6" i="24" s="1"/>
  <c r="AJ14" i="10"/>
  <c r="BL268" i="35"/>
  <c r="R18" i="10"/>
  <c r="R19" i="10"/>
  <c r="O13" i="4"/>
  <c r="U8" i="24" s="1"/>
  <c r="R17" i="10"/>
  <c r="O47" i="4" s="1"/>
  <c r="V8" i="24" s="1"/>
  <c r="T21" i="4"/>
  <c r="AC16" i="24" s="1"/>
  <c r="W53" i="10"/>
  <c r="W54" i="10"/>
  <c r="W52" i="10"/>
  <c r="T55" i="4" s="1"/>
  <c r="AD16" i="24" s="1"/>
  <c r="BG258" i="35"/>
  <c r="AY174" i="35"/>
  <c r="BQ232" i="35"/>
  <c r="BO265" i="35"/>
  <c r="BH248" i="35"/>
  <c r="Q246" i="35"/>
  <c r="AX119" i="35"/>
  <c r="AE208" i="35"/>
  <c r="BL193" i="35"/>
  <c r="AJ258" i="35"/>
  <c r="X59" i="10"/>
  <c r="U22" i="4"/>
  <c r="AE17" i="24" s="1"/>
  <c r="X58" i="10"/>
  <c r="X57" i="10"/>
  <c r="U56" i="4" s="1"/>
  <c r="AF17" i="24" s="1"/>
  <c r="Y259" i="35"/>
  <c r="S27" i="10"/>
  <c r="P49" i="4" s="1"/>
  <c r="S28" i="10"/>
  <c r="S29" i="10"/>
  <c r="P15" i="4"/>
  <c r="AU239" i="35"/>
  <c r="BI234" i="35"/>
  <c r="W234" i="35"/>
  <c r="J19" i="10"/>
  <c r="J17" i="10"/>
  <c r="G47" i="4" s="1"/>
  <c r="H8" i="24" s="1"/>
  <c r="J18" i="10"/>
  <c r="G13" i="4"/>
  <c r="G8" i="24" s="1"/>
  <c r="AH204" i="35"/>
  <c r="T239" i="35"/>
  <c r="AI32" i="10"/>
  <c r="AF51" i="4" s="1"/>
  <c r="BB12" i="24" s="1"/>
  <c r="AI33" i="10"/>
  <c r="AI34" i="10"/>
  <c r="AF17" i="4"/>
  <c r="BA12" i="24" s="1"/>
  <c r="R8" i="10"/>
  <c r="R9" i="10"/>
  <c r="O10" i="4"/>
  <c r="U5" i="24" s="1"/>
  <c r="R7" i="10"/>
  <c r="O44" i="4" s="1"/>
  <c r="V5" i="24" s="1"/>
  <c r="AG9" i="26"/>
  <c r="AX256" i="35"/>
  <c r="AZ232" i="35"/>
  <c r="S24" i="10"/>
  <c r="S22" i="10"/>
  <c r="P48" i="4" s="1"/>
  <c r="P14" i="4"/>
  <c r="S23" i="10"/>
  <c r="BA258" i="35"/>
  <c r="P59" i="10"/>
  <c r="M22" i="4"/>
  <c r="S17" i="24" s="1"/>
  <c r="P58" i="10"/>
  <c r="P57" i="10"/>
  <c r="M56" i="4" s="1"/>
  <c r="T17" i="24" s="1"/>
  <c r="BH151" i="35"/>
  <c r="AE253" i="35"/>
  <c r="BT257" i="35"/>
  <c r="AZ242" i="35"/>
  <c r="M9" i="26"/>
  <c r="AZ265" i="35"/>
  <c r="BE250" i="35"/>
  <c r="S246" i="35"/>
  <c r="AW270" i="35"/>
  <c r="R262" i="35"/>
  <c r="BI274" i="35"/>
  <c r="U269" i="35"/>
  <c r="AV256" i="35"/>
  <c r="S39" i="10"/>
  <c r="S37" i="10"/>
  <c r="P52" i="4" s="1"/>
  <c r="P18" i="4"/>
  <c r="S38" i="10"/>
  <c r="BM207" i="35"/>
  <c r="H8" i="40"/>
  <c r="P8" i="40" s="1"/>
  <c r="P216" i="35"/>
  <c r="BM255" i="35"/>
  <c r="AV255" i="35"/>
  <c r="W266" i="35"/>
  <c r="BL230" i="35"/>
  <c r="AX266" i="35"/>
  <c r="BC234" i="35"/>
  <c r="BL264" i="35"/>
  <c r="Q211" i="35"/>
  <c r="AA224" i="35"/>
  <c r="U10" i="4"/>
  <c r="AE5" i="24" s="1"/>
  <c r="X7" i="10"/>
  <c r="U44" i="4" s="1"/>
  <c r="AF5" i="24" s="1"/>
  <c r="X9" i="10"/>
  <c r="X8" i="10"/>
  <c r="BG264" i="35"/>
  <c r="BP268" i="35"/>
  <c r="AW207" i="35"/>
  <c r="AU274" i="35"/>
  <c r="BM270" i="35"/>
  <c r="Y231" i="35"/>
  <c r="V265" i="35"/>
  <c r="BB258" i="35"/>
  <c r="BQ274" i="35"/>
  <c r="R273" i="35"/>
  <c r="V208" i="35"/>
  <c r="AA229" i="35"/>
  <c r="L32" i="40"/>
  <c r="BT255" i="35"/>
  <c r="AX215" i="35"/>
  <c r="U98" i="10"/>
  <c r="U99" i="10"/>
  <c r="R33" i="4"/>
  <c r="W260" i="35"/>
  <c r="Q24" i="10"/>
  <c r="Q23" i="10"/>
  <c r="N14" i="4"/>
  <c r="Q22" i="10"/>
  <c r="N48" i="4" s="1"/>
  <c r="BC266" i="35"/>
  <c r="X37" i="10"/>
  <c r="U52" i="4" s="1"/>
  <c r="AF13" i="24" s="1"/>
  <c r="X39" i="10"/>
  <c r="U18" i="4"/>
  <c r="AE13" i="24" s="1"/>
  <c r="X38" i="10"/>
  <c r="AH274" i="35"/>
  <c r="BN256" i="35"/>
  <c r="N33" i="10"/>
  <c r="K17" i="4"/>
  <c r="O12" i="24" s="1"/>
  <c r="N34" i="10"/>
  <c r="N32" i="10"/>
  <c r="K51" i="4" s="1"/>
  <c r="P12" i="24" s="1"/>
  <c r="AC196" i="35"/>
  <c r="AA20" i="4"/>
  <c r="AQ15" i="24" s="1"/>
  <c r="AD47" i="10"/>
  <c r="AA54" i="4" s="1"/>
  <c r="AR15" i="24" s="1"/>
  <c r="AD48" i="10"/>
  <c r="AD49" i="10"/>
  <c r="AV267" i="35"/>
  <c r="AE73" i="10"/>
  <c r="AB26" i="4"/>
  <c r="AS21" i="24" s="1"/>
  <c r="AE74" i="10"/>
  <c r="W44" i="10"/>
  <c r="W42" i="10"/>
  <c r="T53" i="4" s="1"/>
  <c r="AD14" i="24" s="1"/>
  <c r="W43" i="10"/>
  <c r="T19" i="4"/>
  <c r="AC14" i="24" s="1"/>
  <c r="AD23" i="4"/>
  <c r="AW18" i="24" s="1"/>
  <c r="AG64" i="10"/>
  <c r="AG63" i="10"/>
  <c r="AG62" i="10"/>
  <c r="AD57" i="4" s="1"/>
  <c r="AX18" i="24" s="1"/>
  <c r="AE114" i="35"/>
  <c r="BH216" i="35"/>
  <c r="BP251" i="35"/>
  <c r="BH219" i="35"/>
  <c r="BK256" i="35"/>
  <c r="R269" i="35"/>
  <c r="AV254" i="35"/>
  <c r="BD252" i="35"/>
  <c r="BF259" i="35"/>
  <c r="BJ253" i="35"/>
  <c r="AZ214" i="35"/>
  <c r="AG262" i="35"/>
  <c r="AX263" i="35"/>
  <c r="BR223" i="35"/>
  <c r="Z208" i="35"/>
  <c r="AG58" i="10"/>
  <c r="AD22" i="4"/>
  <c r="AW17" i="24" s="1"/>
  <c r="AG59" i="10"/>
  <c r="AG57" i="10"/>
  <c r="AD56" i="4" s="1"/>
  <c r="AX17" i="24" s="1"/>
  <c r="T68" i="10"/>
  <c r="T69" i="10"/>
  <c r="Q24" i="4"/>
  <c r="W19" i="24" s="1"/>
  <c r="BO235" i="35"/>
  <c r="S257" i="35"/>
  <c r="AA89" i="10"/>
  <c r="X30" i="4"/>
  <c r="AK25" i="24" s="1"/>
  <c r="AA88" i="10"/>
  <c r="AV265" i="35"/>
  <c r="AG268" i="35"/>
  <c r="BQ249" i="35"/>
  <c r="AG245" i="35"/>
  <c r="AE20" i="4"/>
  <c r="AY15" i="24" s="1"/>
  <c r="AH47" i="10"/>
  <c r="AE54" i="4" s="1"/>
  <c r="AZ15" i="24" s="1"/>
  <c r="AH48" i="10"/>
  <c r="AH49" i="10"/>
  <c r="AY204" i="35"/>
  <c r="Q261" i="35"/>
  <c r="AU232" i="35"/>
  <c r="BE229" i="35"/>
  <c r="BD248" i="35"/>
  <c r="AX101" i="35"/>
  <c r="BC239" i="35"/>
  <c r="BJ245" i="35"/>
  <c r="BS258" i="35"/>
  <c r="U254" i="35"/>
  <c r="U28" i="4"/>
  <c r="AE23" i="24" s="1"/>
  <c r="X78" i="10"/>
  <c r="X79" i="10"/>
  <c r="BN272" i="35"/>
  <c r="BE259" i="35"/>
  <c r="BQ241" i="35"/>
  <c r="S44" i="10"/>
  <c r="P19" i="4"/>
  <c r="S43" i="10"/>
  <c r="S42" i="10"/>
  <c r="P53" i="4" s="1"/>
  <c r="AH22" i="10"/>
  <c r="AE48" i="4" s="1"/>
  <c r="AZ9" i="24" s="1"/>
  <c r="AH24" i="10"/>
  <c r="AH23" i="10"/>
  <c r="AE14" i="4"/>
  <c r="AY9" i="24" s="1"/>
  <c r="BL243" i="35"/>
  <c r="AI273" i="35"/>
  <c r="R271" i="35"/>
  <c r="BL261" i="35"/>
  <c r="BP236" i="35"/>
  <c r="H25" i="40"/>
  <c r="P25" i="40" s="1"/>
  <c r="R13" i="4"/>
  <c r="U18" i="10"/>
  <c r="U19" i="10"/>
  <c r="U17" i="10"/>
  <c r="R47" i="4" s="1"/>
  <c r="BT253" i="35"/>
  <c r="T198" i="35"/>
  <c r="AV251" i="35"/>
  <c r="BO262" i="35"/>
  <c r="AC233" i="35"/>
  <c r="N24" i="10"/>
  <c r="N23" i="10"/>
  <c r="N22" i="10"/>
  <c r="K48" i="4" s="1"/>
  <c r="P9" i="24" s="1"/>
  <c r="K14" i="4"/>
  <c r="O9" i="24" s="1"/>
  <c r="BF187" i="35"/>
  <c r="AZ203" i="35"/>
  <c r="U219" i="35"/>
  <c r="O17" i="4"/>
  <c r="U12" i="24" s="1"/>
  <c r="R34" i="10"/>
  <c r="R33" i="10"/>
  <c r="R32" i="10"/>
  <c r="O51" i="4" s="1"/>
  <c r="V12" i="24" s="1"/>
  <c r="L11" i="4"/>
  <c r="Q6" i="24" s="1"/>
  <c r="O14" i="10"/>
  <c r="O13" i="10"/>
  <c r="O12" i="10"/>
  <c r="L45" i="4" s="1"/>
  <c r="R6" i="24" s="1"/>
  <c r="AU207" i="35"/>
  <c r="BR199" i="35"/>
  <c r="BT238" i="35"/>
  <c r="BN245" i="35"/>
  <c r="BJ262" i="35"/>
  <c r="BJ273" i="35"/>
  <c r="AB267" i="35"/>
  <c r="AY255" i="35"/>
  <c r="BP271" i="35"/>
  <c r="T54" i="10"/>
  <c r="T53" i="10"/>
  <c r="T52" i="10"/>
  <c r="Q55" i="4" s="1"/>
  <c r="X16" i="24" s="1"/>
  <c r="Q21" i="4"/>
  <c r="W16" i="24" s="1"/>
  <c r="BE236" i="35"/>
  <c r="R263" i="35"/>
  <c r="BI230" i="35"/>
  <c r="C270" i="35"/>
  <c r="AG263" i="35"/>
  <c r="AH273" i="35"/>
  <c r="BP269" i="35"/>
  <c r="L37" i="10"/>
  <c r="I52" i="4" s="1"/>
  <c r="L13" i="24" s="1"/>
  <c r="L39" i="10"/>
  <c r="I18" i="4"/>
  <c r="K13" i="24" s="1"/>
  <c r="L38" i="10"/>
  <c r="BQ197" i="35"/>
  <c r="BS257" i="35"/>
  <c r="BS119" i="35"/>
  <c r="AZ154" i="35"/>
  <c r="AC22" i="10"/>
  <c r="Z48" i="4" s="1"/>
  <c r="AP9" i="24" s="1"/>
  <c r="AC23" i="10"/>
  <c r="Z14" i="4"/>
  <c r="AO9" i="24" s="1"/>
  <c r="AC24" i="10"/>
  <c r="AX272" i="35"/>
  <c r="T12" i="10"/>
  <c r="Q45" i="4" s="1"/>
  <c r="X6" i="24" s="1"/>
  <c r="T13" i="10"/>
  <c r="Q11" i="4"/>
  <c r="W6" i="24" s="1"/>
  <c r="T14" i="10"/>
  <c r="BQ245" i="35"/>
  <c r="BD262" i="35"/>
  <c r="BR224" i="35"/>
  <c r="AD171" i="35"/>
  <c r="K14" i="10"/>
  <c r="K13" i="10"/>
  <c r="H11" i="4"/>
  <c r="I6" i="24" s="1"/>
  <c r="K12" i="10"/>
  <c r="H45" i="4" s="1"/>
  <c r="J6" i="24" s="1"/>
  <c r="U229" i="35"/>
  <c r="R198" i="35"/>
  <c r="BH274" i="35"/>
  <c r="BA240" i="35"/>
  <c r="AJ160" i="35"/>
  <c r="AE271" i="35"/>
  <c r="BE116" i="35"/>
  <c r="AB257" i="35"/>
  <c r="AA152" i="35"/>
  <c r="BT271" i="35"/>
  <c r="AY253" i="35"/>
  <c r="BU133" i="35"/>
  <c r="BF242" i="35"/>
  <c r="BO271" i="35"/>
  <c r="BO255" i="35"/>
  <c r="Y99" i="10"/>
  <c r="V33" i="4"/>
  <c r="AG28" i="24" s="1"/>
  <c r="Y98" i="10"/>
  <c r="BJ221" i="35"/>
  <c r="BF270" i="35"/>
  <c r="BH258" i="35"/>
  <c r="AF24" i="4"/>
  <c r="BA19" i="24" s="1"/>
  <c r="AI69" i="10"/>
  <c r="AI68" i="10"/>
  <c r="Z255" i="35"/>
  <c r="AG257" i="35"/>
  <c r="V256" i="35"/>
  <c r="AF193" i="35"/>
  <c r="AH19" i="10"/>
  <c r="AH17" i="10"/>
  <c r="AE47" i="4" s="1"/>
  <c r="AZ8" i="24" s="1"/>
  <c r="AE13" i="4"/>
  <c r="AY8" i="24" s="1"/>
  <c r="AH18" i="10"/>
  <c r="AJ197" i="35"/>
  <c r="U49" i="10"/>
  <c r="U47" i="10"/>
  <c r="R54" i="4" s="1"/>
  <c r="R20" i="4"/>
  <c r="U48" i="10"/>
  <c r="AV244" i="35"/>
  <c r="BT272" i="35"/>
  <c r="AJ259" i="35"/>
  <c r="AG29" i="4"/>
  <c r="Y24" i="24" s="1"/>
  <c r="AJ83" i="10"/>
  <c r="AJ84" i="10"/>
  <c r="BU233" i="35"/>
  <c r="BF251" i="35"/>
  <c r="I47" i="10"/>
  <c r="F54" i="4" s="1"/>
  <c r="F15" i="24" s="1"/>
  <c r="I49" i="10"/>
  <c r="I48" i="10"/>
  <c r="F20" i="4"/>
  <c r="E15" i="24" s="1"/>
  <c r="AH245" i="35"/>
  <c r="W231" i="35"/>
  <c r="Q248" i="35"/>
  <c r="BO270" i="35"/>
  <c r="U9" i="10"/>
  <c r="R10" i="4"/>
  <c r="U7" i="10"/>
  <c r="R44" i="4" s="1"/>
  <c r="U8" i="10"/>
  <c r="AG214" i="35"/>
  <c r="AB256" i="35"/>
  <c r="W205" i="35"/>
  <c r="AI235" i="35"/>
  <c r="AU202" i="35"/>
  <c r="BB261" i="35"/>
  <c r="L21" i="40"/>
  <c r="AG254" i="35"/>
  <c r="C203" i="35"/>
  <c r="AE272" i="35"/>
  <c r="P8" i="10"/>
  <c r="P7" i="10"/>
  <c r="M44" i="4" s="1"/>
  <c r="T5" i="24" s="1"/>
  <c r="M10" i="4"/>
  <c r="S5" i="24" s="1"/>
  <c r="P9" i="10"/>
  <c r="S236" i="35"/>
  <c r="BF256" i="35"/>
  <c r="W34" i="10"/>
  <c r="T17" i="4"/>
  <c r="AC12" i="24" s="1"/>
  <c r="W32" i="10"/>
  <c r="T51" i="4" s="1"/>
  <c r="AD12" i="24" s="1"/>
  <c r="W33" i="10"/>
  <c r="BF273" i="35"/>
  <c r="AZ205" i="35"/>
  <c r="BG158" i="35"/>
  <c r="AI236" i="35"/>
  <c r="U257" i="35"/>
  <c r="AB215" i="35"/>
  <c r="M28" i="10"/>
  <c r="M29" i="10"/>
  <c r="M27" i="10"/>
  <c r="J49" i="4" s="1"/>
  <c r="N10" i="24" s="1"/>
  <c r="J15" i="4"/>
  <c r="M10" i="24" s="1"/>
  <c r="S150" i="35"/>
  <c r="Z239" i="35"/>
  <c r="AU264" i="35"/>
  <c r="AB247" i="35"/>
  <c r="V248" i="35"/>
  <c r="G11" i="4"/>
  <c r="G6" i="24" s="1"/>
  <c r="J14" i="10"/>
  <c r="J13" i="10"/>
  <c r="J12" i="10"/>
  <c r="G45" i="4" s="1"/>
  <c r="H6" i="24" s="1"/>
  <c r="L53" i="10"/>
  <c r="I21" i="4"/>
  <c r="K16" i="24" s="1"/>
  <c r="L52" i="10"/>
  <c r="I55" i="4" s="1"/>
  <c r="L16" i="24" s="1"/>
  <c r="L54" i="10"/>
  <c r="BB263" i="35"/>
  <c r="AH258" i="35"/>
  <c r="BU179" i="35"/>
  <c r="W261" i="35"/>
  <c r="AK261" i="35"/>
  <c r="BM231" i="35"/>
  <c r="M8" i="10"/>
  <c r="M7" i="10"/>
  <c r="J44" i="4" s="1"/>
  <c r="N5" i="24" s="1"/>
  <c r="M9" i="10"/>
  <c r="J10" i="4"/>
  <c r="M5" i="24" s="1"/>
  <c r="K34" i="10"/>
  <c r="H17" i="4"/>
  <c r="I12" i="24" s="1"/>
  <c r="K33" i="10"/>
  <c r="K32" i="10"/>
  <c r="H51" i="4" s="1"/>
  <c r="J12" i="24" s="1"/>
  <c r="AZ264" i="35"/>
  <c r="U273" i="35"/>
  <c r="AJ271" i="35"/>
  <c r="R238" i="35"/>
  <c r="BM205" i="35"/>
  <c r="BE270" i="35"/>
  <c r="E15" i="4"/>
  <c r="C10" i="24" s="1"/>
  <c r="H29" i="10"/>
  <c r="H28" i="10"/>
  <c r="H27" i="10"/>
  <c r="E49" i="4" s="1"/>
  <c r="D10" i="24" s="1"/>
  <c r="AA231" i="35"/>
  <c r="L28" i="4"/>
  <c r="Q23" i="24" s="1"/>
  <c r="O79" i="10"/>
  <c r="O78" i="10"/>
  <c r="C225" i="35"/>
  <c r="S19" i="10"/>
  <c r="P13" i="4"/>
  <c r="S17" i="10"/>
  <c r="P47" i="4" s="1"/>
  <c r="S18" i="10"/>
  <c r="AA245" i="35"/>
  <c r="BQ213" i="35"/>
  <c r="S227" i="35"/>
  <c r="AF9" i="10"/>
  <c r="AF8" i="10"/>
  <c r="AF7" i="10"/>
  <c r="AC44" i="4" s="1"/>
  <c r="AV5" i="24" s="1"/>
  <c r="AC10" i="4"/>
  <c r="AU5" i="24" s="1"/>
  <c r="X266" i="35"/>
  <c r="BS207" i="35"/>
  <c r="Y243" i="35"/>
  <c r="AB272" i="35"/>
  <c r="I10" i="4"/>
  <c r="K5" i="24" s="1"/>
  <c r="L7" i="10"/>
  <c r="I44" i="4" s="1"/>
  <c r="L5" i="24" s="1"/>
  <c r="L9" i="10"/>
  <c r="L8" i="10"/>
  <c r="Y23" i="4"/>
  <c r="AM18" i="24" s="1"/>
  <c r="AB64" i="10"/>
  <c r="AB63" i="10"/>
  <c r="AB62" i="10"/>
  <c r="Y57" i="4" s="1"/>
  <c r="AN18" i="24" s="1"/>
  <c r="X207" i="35"/>
  <c r="AW262" i="35"/>
  <c r="BP264" i="35"/>
  <c r="BN267" i="35"/>
  <c r="AK251" i="35"/>
  <c r="AD215" i="35"/>
  <c r="R9" i="26"/>
  <c r="AD161" i="35"/>
  <c r="P270" i="35"/>
  <c r="R255" i="35"/>
  <c r="AF221" i="35"/>
  <c r="AF259" i="35"/>
  <c r="G24" i="4"/>
  <c r="G19" i="24" s="1"/>
  <c r="J68" i="10"/>
  <c r="J69" i="10"/>
  <c r="AF13" i="4"/>
  <c r="BA8" i="24" s="1"/>
  <c r="AI18" i="10"/>
  <c r="AI19" i="10"/>
  <c r="AI17" i="10"/>
  <c r="AF47" i="4" s="1"/>
  <c r="BB8" i="24" s="1"/>
  <c r="R219" i="35"/>
  <c r="BN237" i="35"/>
  <c r="BP245" i="35"/>
  <c r="BU254" i="35"/>
  <c r="BN242" i="35"/>
  <c r="BO249" i="35"/>
  <c r="C262" i="35"/>
  <c r="K49" i="10"/>
  <c r="K48" i="10"/>
  <c r="K47" i="10"/>
  <c r="H54" i="4" s="1"/>
  <c r="J15" i="24" s="1"/>
  <c r="H20" i="4"/>
  <c r="I15" i="24" s="1"/>
  <c r="BP254" i="35"/>
  <c r="AC259" i="35"/>
  <c r="BB238" i="35"/>
  <c r="AG209" i="35"/>
  <c r="V9" i="10"/>
  <c r="V7" i="10"/>
  <c r="S44" i="4" s="1"/>
  <c r="AB5" i="24" s="1"/>
  <c r="S10" i="4"/>
  <c r="AA5" i="24" s="1"/>
  <c r="V8" i="10"/>
  <c r="Q274" i="35"/>
  <c r="AG250" i="35"/>
  <c r="BF267" i="35"/>
  <c r="AD265" i="35"/>
  <c r="U272" i="35"/>
  <c r="Z211" i="35"/>
  <c r="AE154" i="35"/>
  <c r="AZ144" i="35"/>
  <c r="W247" i="35"/>
  <c r="T268" i="35"/>
  <c r="N78" i="10"/>
  <c r="N79" i="10"/>
  <c r="K28" i="4"/>
  <c r="O23" i="24" s="1"/>
  <c r="BJ268" i="35"/>
  <c r="AA24" i="10"/>
  <c r="AA22" i="10"/>
  <c r="X48" i="4" s="1"/>
  <c r="AL9" i="24" s="1"/>
  <c r="AA23" i="10"/>
  <c r="X14" i="4"/>
  <c r="AK9" i="24" s="1"/>
  <c r="AG264" i="35"/>
  <c r="BM258" i="35"/>
  <c r="S160" i="35"/>
  <c r="Q9" i="26"/>
  <c r="BH160" i="35"/>
  <c r="Y155" i="35"/>
  <c r="AA256" i="35"/>
  <c r="AI226" i="35"/>
  <c r="AB243" i="35"/>
  <c r="Z273" i="35"/>
  <c r="W249" i="35"/>
  <c r="AX234" i="35"/>
  <c r="BE232" i="35"/>
  <c r="BH239" i="35"/>
  <c r="T274" i="35"/>
  <c r="R254" i="35"/>
  <c r="BF235" i="35"/>
  <c r="BQ246" i="35"/>
  <c r="BF252" i="35"/>
  <c r="Q256" i="35"/>
  <c r="AC207" i="35"/>
  <c r="BQ268" i="35"/>
  <c r="AC28" i="10"/>
  <c r="AC29" i="10"/>
  <c r="AC27" i="10"/>
  <c r="Z49" i="4" s="1"/>
  <c r="AP10" i="24" s="1"/>
  <c r="Z15" i="4"/>
  <c r="AO10" i="24" s="1"/>
  <c r="O69" i="10"/>
  <c r="L24" i="4"/>
  <c r="Q19" i="24" s="1"/>
  <c r="O68" i="10"/>
  <c r="AU178" i="35"/>
  <c r="C259" i="35"/>
  <c r="AF264" i="35"/>
  <c r="J93" i="10"/>
  <c r="J94" i="10"/>
  <c r="G31" i="4"/>
  <c r="G26" i="24" s="1"/>
  <c r="AC53" i="10"/>
  <c r="Z21" i="4"/>
  <c r="AO16" i="24" s="1"/>
  <c r="AC54" i="10"/>
  <c r="AC52" i="10"/>
  <c r="Z55" i="4" s="1"/>
  <c r="AP16" i="24" s="1"/>
  <c r="BP235" i="35"/>
  <c r="BF264" i="35"/>
  <c r="AJ8" i="10"/>
  <c r="AJ9" i="10"/>
  <c r="AG10" i="4"/>
  <c r="Y5" i="24" s="1"/>
  <c r="AJ7" i="10"/>
  <c r="AG44" i="4" s="1"/>
  <c r="Z5" i="24" s="1"/>
  <c r="AE257" i="35"/>
  <c r="AV9" i="26"/>
  <c r="R272" i="35"/>
  <c r="AZ235" i="35"/>
  <c r="BT224" i="35"/>
  <c r="I28" i="10"/>
  <c r="F15" i="4"/>
  <c r="E10" i="24" s="1"/>
  <c r="I29" i="10"/>
  <c r="I27" i="10"/>
  <c r="F49" i="4" s="1"/>
  <c r="F10" i="24" s="1"/>
  <c r="BL222" i="35"/>
  <c r="L31" i="40"/>
  <c r="BM264" i="35"/>
  <c r="AH269" i="35"/>
  <c r="AE9" i="26"/>
  <c r="BM262" i="35"/>
  <c r="AK269" i="35"/>
  <c r="AB74" i="10"/>
  <c r="Y26" i="4"/>
  <c r="AM21" i="24" s="1"/>
  <c r="AB73" i="10"/>
  <c r="V274" i="35"/>
  <c r="AX255" i="35"/>
  <c r="AF253" i="35"/>
  <c r="K29" i="10"/>
  <c r="H15" i="4"/>
  <c r="I10" i="24" s="1"/>
  <c r="K27" i="10"/>
  <c r="H49" i="4" s="1"/>
  <c r="J10" i="24" s="1"/>
  <c r="K28" i="10"/>
  <c r="X235" i="35"/>
  <c r="AE269" i="35"/>
  <c r="BR175" i="35"/>
  <c r="X269" i="35"/>
  <c r="F10" i="4"/>
  <c r="E5" i="24" s="1"/>
  <c r="I7" i="10"/>
  <c r="F44" i="4" s="1"/>
  <c r="F5" i="24" s="1"/>
  <c r="I9" i="10"/>
  <c r="I8" i="10"/>
  <c r="X208" i="35"/>
  <c r="Q14" i="4"/>
  <c r="W9" i="24" s="1"/>
  <c r="T24" i="10"/>
  <c r="T22" i="10"/>
  <c r="Q48" i="4" s="1"/>
  <c r="X9" i="24" s="1"/>
  <c r="T23" i="10"/>
  <c r="H9" i="40"/>
  <c r="AF236" i="35"/>
  <c r="BQ264" i="35"/>
  <c r="AA79" i="10"/>
  <c r="AA78" i="10"/>
  <c r="X28" i="4"/>
  <c r="AK23" i="24" s="1"/>
  <c r="W24" i="4"/>
  <c r="AI19" i="24" s="1"/>
  <c r="Z69" i="10"/>
  <c r="Z68" i="10"/>
  <c r="BU260" i="35"/>
  <c r="X233" i="35"/>
  <c r="BE269" i="35"/>
  <c r="Q78" i="10"/>
  <c r="Q79" i="10"/>
  <c r="N28" i="4"/>
  <c r="W215" i="35"/>
  <c r="BM273" i="35"/>
  <c r="AV220" i="35"/>
  <c r="P10" i="4"/>
  <c r="S9" i="10"/>
  <c r="S8" i="10"/>
  <c r="S7" i="10"/>
  <c r="P44" i="4" s="1"/>
  <c r="BN205" i="35"/>
  <c r="BG237" i="35"/>
  <c r="BK272" i="35"/>
  <c r="S14" i="10"/>
  <c r="S13" i="10"/>
  <c r="S12" i="10"/>
  <c r="P45" i="4" s="1"/>
  <c r="P11" i="4"/>
  <c r="N26" i="4"/>
  <c r="Q74" i="10"/>
  <c r="Q73" i="10"/>
  <c r="AE220" i="35"/>
  <c r="BU227" i="35"/>
  <c r="E24" i="4"/>
  <c r="C19" i="24" s="1"/>
  <c r="H68" i="10"/>
  <c r="H69" i="10"/>
  <c r="Y218" i="35"/>
  <c r="F26" i="4"/>
  <c r="E21" i="24" s="1"/>
  <c r="I74" i="10"/>
  <c r="I73" i="10"/>
  <c r="O48" i="10"/>
  <c r="O47" i="10"/>
  <c r="L54" i="4" s="1"/>
  <c r="R15" i="24" s="1"/>
  <c r="L20" i="4"/>
  <c r="Q15" i="24" s="1"/>
  <c r="O49" i="10"/>
  <c r="R228" i="35"/>
  <c r="BH272" i="35"/>
  <c r="AW240" i="35"/>
  <c r="S242" i="35"/>
  <c r="AE69" i="10"/>
  <c r="AE68" i="10"/>
  <c r="AB24" i="4"/>
  <c r="AS19" i="24" s="1"/>
  <c r="AI267" i="35"/>
  <c r="AY262" i="35"/>
  <c r="Q64" i="10"/>
  <c r="Q63" i="10"/>
  <c r="N23" i="4"/>
  <c r="Q62" i="10"/>
  <c r="N57" i="4" s="1"/>
  <c r="AB236" i="35"/>
  <c r="X89" i="10"/>
  <c r="U30" i="4"/>
  <c r="AE25" i="24" s="1"/>
  <c r="X88" i="10"/>
  <c r="AI7" i="10"/>
  <c r="AF44" i="4" s="1"/>
  <c r="BB5" i="24" s="1"/>
  <c r="AI8" i="10"/>
  <c r="AI9" i="10"/>
  <c r="AF10" i="4"/>
  <c r="BA5" i="24" s="1"/>
  <c r="AE48" i="10"/>
  <c r="AE47" i="10"/>
  <c r="AB54" i="4" s="1"/>
  <c r="AT15" i="24" s="1"/>
  <c r="AB20" i="4"/>
  <c r="AS15" i="24" s="1"/>
  <c r="AE49" i="10"/>
  <c r="J31" i="4"/>
  <c r="M26" i="24" s="1"/>
  <c r="M93" i="10"/>
  <c r="M94" i="10"/>
  <c r="BU256" i="35"/>
  <c r="S31" i="4"/>
  <c r="AA26" i="24" s="1"/>
  <c r="V93" i="10"/>
  <c r="V94" i="10"/>
  <c r="L14" i="40"/>
  <c r="BK255" i="35"/>
  <c r="Y19" i="10"/>
  <c r="Y18" i="10"/>
  <c r="V13" i="4"/>
  <c r="AG8" i="24" s="1"/>
  <c r="Y17" i="10"/>
  <c r="V47" i="4" s="1"/>
  <c r="AH8" i="24" s="1"/>
  <c r="AI37" i="10"/>
  <c r="AF52" i="4" s="1"/>
  <c r="BB13" i="24" s="1"/>
  <c r="AI38" i="10"/>
  <c r="AF18" i="4"/>
  <c r="BA13" i="24" s="1"/>
  <c r="AI39" i="10"/>
  <c r="AX252" i="35"/>
  <c r="I19" i="4"/>
  <c r="K14" i="24" s="1"/>
  <c r="L44" i="10"/>
  <c r="L43" i="10"/>
  <c r="L42" i="10"/>
  <c r="I53" i="4" s="1"/>
  <c r="L14" i="24" s="1"/>
  <c r="N38" i="10"/>
  <c r="N37" i="10"/>
  <c r="K52" i="4" s="1"/>
  <c r="P13" i="24" s="1"/>
  <c r="N39" i="10"/>
  <c r="K18" i="4"/>
  <c r="O13" i="24" s="1"/>
  <c r="BF260" i="35"/>
  <c r="BQ225" i="35"/>
  <c r="AZ241" i="35"/>
  <c r="AC39" i="10"/>
  <c r="AC37" i="10"/>
  <c r="Z52" i="4" s="1"/>
  <c r="AP13" i="24" s="1"/>
  <c r="Z18" i="4"/>
  <c r="AO13" i="24" s="1"/>
  <c r="AC38" i="10"/>
  <c r="AW214" i="35"/>
  <c r="BO233" i="35"/>
  <c r="Q201" i="35"/>
  <c r="AB38" i="10"/>
  <c r="Y18" i="4"/>
  <c r="AM13" i="24" s="1"/>
  <c r="AB37" i="10"/>
  <c r="Y52" i="4" s="1"/>
  <c r="AN13" i="24" s="1"/>
  <c r="AB39" i="10"/>
  <c r="AH265" i="35"/>
  <c r="AJ261" i="35"/>
  <c r="AH264" i="35"/>
  <c r="Z39" i="10"/>
  <c r="Z37" i="10"/>
  <c r="W52" i="4" s="1"/>
  <c r="AJ13" i="24" s="1"/>
  <c r="Z38" i="10"/>
  <c r="W18" i="4"/>
  <c r="AI13" i="24" s="1"/>
  <c r="AC9" i="26"/>
  <c r="AJ64" i="10"/>
  <c r="AJ63" i="10"/>
  <c r="AG23" i="4"/>
  <c r="Y18" i="24" s="1"/>
  <c r="AJ62" i="10"/>
  <c r="AG57" i="4" s="1"/>
  <c r="Z18" i="24" s="1"/>
  <c r="AW274" i="35"/>
  <c r="T64" i="10"/>
  <c r="Q23" i="4"/>
  <c r="W18" i="24" s="1"/>
  <c r="T63" i="10"/>
  <c r="T62" i="10"/>
  <c r="Q57" i="4" s="1"/>
  <c r="X18" i="24" s="1"/>
  <c r="X249" i="35"/>
  <c r="L9" i="40"/>
  <c r="BS274" i="35"/>
  <c r="W20" i="4"/>
  <c r="AI15" i="24" s="1"/>
  <c r="Z48" i="10"/>
  <c r="Z47" i="10"/>
  <c r="W54" i="4" s="1"/>
  <c r="AJ15" i="24" s="1"/>
  <c r="Z49" i="10"/>
  <c r="AG37" i="10"/>
  <c r="AD52" i="4" s="1"/>
  <c r="AX13" i="24" s="1"/>
  <c r="AG38" i="10"/>
  <c r="AG39" i="10"/>
  <c r="AD18" i="4"/>
  <c r="AW13" i="24" s="1"/>
  <c r="R256" i="35"/>
  <c r="AG12" i="10"/>
  <c r="AD45" i="4" s="1"/>
  <c r="AX6" i="24" s="1"/>
  <c r="AG14" i="10"/>
  <c r="AD11" i="4"/>
  <c r="AW6" i="24" s="1"/>
  <c r="AG13" i="10"/>
  <c r="AC260" i="35"/>
  <c r="BI268" i="35"/>
  <c r="C265" i="35"/>
  <c r="P251" i="35"/>
  <c r="BK202" i="35"/>
  <c r="AE267" i="35"/>
  <c r="AJ89" i="10"/>
  <c r="AJ88" i="10"/>
  <c r="AG30" i="4"/>
  <c r="Y25" i="24" s="1"/>
  <c r="AX274" i="35"/>
  <c r="AC64" i="10"/>
  <c r="AC63" i="10"/>
  <c r="Z23" i="4"/>
  <c r="AO18" i="24" s="1"/>
  <c r="AC62" i="10"/>
  <c r="Z57" i="4" s="1"/>
  <c r="AP18" i="24" s="1"/>
  <c r="BB272" i="35"/>
  <c r="BD249" i="35"/>
  <c r="BT181" i="35"/>
  <c r="AJ249" i="35"/>
  <c r="AE7" i="10"/>
  <c r="AB44" i="4" s="1"/>
  <c r="AT5" i="24" s="1"/>
  <c r="AE9" i="10"/>
  <c r="AB10" i="4"/>
  <c r="AS5" i="24" s="1"/>
  <c r="AE8" i="10"/>
  <c r="BA248" i="35"/>
  <c r="AG261" i="35"/>
  <c r="AG208" i="35"/>
  <c r="AE18" i="4"/>
  <c r="AY13" i="24" s="1"/>
  <c r="AH38" i="10"/>
  <c r="AH37" i="10"/>
  <c r="AE52" i="4" s="1"/>
  <c r="AZ13" i="24" s="1"/>
  <c r="AH39" i="10"/>
  <c r="AK240" i="35"/>
  <c r="AU137" i="35"/>
  <c r="Y64" i="10"/>
  <c r="V23" i="4"/>
  <c r="AG18" i="24" s="1"/>
  <c r="Y63" i="10"/>
  <c r="Y62" i="10"/>
  <c r="V57" i="4" s="1"/>
  <c r="AH18" i="24" s="1"/>
  <c r="J53" i="10"/>
  <c r="J54" i="10"/>
  <c r="G21" i="4"/>
  <c r="G16" i="24" s="1"/>
  <c r="J52" i="10"/>
  <c r="G55" i="4" s="1"/>
  <c r="H16" i="24" s="1"/>
  <c r="L26" i="40"/>
  <c r="P26" i="40" s="1"/>
  <c r="AJ238" i="35"/>
  <c r="AW261" i="35"/>
  <c r="BC124" i="35"/>
  <c r="Z263" i="35"/>
  <c r="AB265" i="35"/>
  <c r="AK153" i="35"/>
  <c r="AD18" i="10"/>
  <c r="AD19" i="10"/>
  <c r="AD17" i="10"/>
  <c r="AA47" i="4" s="1"/>
  <c r="AR8" i="24" s="1"/>
  <c r="AA13" i="4"/>
  <c r="AQ8" i="24" s="1"/>
  <c r="AA230" i="35"/>
  <c r="BN238" i="35"/>
  <c r="AW235" i="35"/>
  <c r="P64" i="10"/>
  <c r="M23" i="4"/>
  <c r="S18" i="24" s="1"/>
  <c r="P63" i="10"/>
  <c r="P62" i="10"/>
  <c r="M57" i="4" s="1"/>
  <c r="T18" i="24" s="1"/>
  <c r="T241" i="35"/>
  <c r="C226" i="35"/>
  <c r="BH245" i="35"/>
  <c r="BA205" i="35"/>
  <c r="AI94" i="10"/>
  <c r="AF31" i="4"/>
  <c r="BA26" i="24" s="1"/>
  <c r="AI93" i="10"/>
  <c r="BC265" i="35"/>
  <c r="P68" i="10"/>
  <c r="M24" i="4"/>
  <c r="S19" i="24" s="1"/>
  <c r="P69" i="10"/>
  <c r="S18" i="4"/>
  <c r="AA13" i="24" s="1"/>
  <c r="V37" i="10"/>
  <c r="S52" i="4" s="1"/>
  <c r="AB13" i="24" s="1"/>
  <c r="V39" i="10"/>
  <c r="V38" i="10"/>
  <c r="X230" i="35"/>
  <c r="BE267" i="35"/>
  <c r="BP274" i="35"/>
  <c r="AZ212" i="35"/>
  <c r="AJ69" i="10"/>
  <c r="AG24" i="4"/>
  <c r="Y19" i="24" s="1"/>
  <c r="AJ68" i="10"/>
  <c r="AU270" i="35"/>
  <c r="U94" i="10"/>
  <c r="R31" i="4"/>
  <c r="U93" i="10"/>
  <c r="S17" i="4"/>
  <c r="AA12" i="24" s="1"/>
  <c r="V32" i="10"/>
  <c r="S51" i="4" s="1"/>
  <c r="AB12" i="24" s="1"/>
  <c r="V33" i="10"/>
  <c r="V34" i="10"/>
  <c r="BS234" i="35"/>
  <c r="T39" i="10"/>
  <c r="Q18" i="4"/>
  <c r="W13" i="24" s="1"/>
  <c r="T38" i="10"/>
  <c r="T37" i="10"/>
  <c r="Q52" i="4" s="1"/>
  <c r="X13" i="24" s="1"/>
  <c r="BJ255" i="35"/>
  <c r="P24" i="10"/>
  <c r="P23" i="10"/>
  <c r="P22" i="10"/>
  <c r="M48" i="4" s="1"/>
  <c r="T9" i="24" s="1"/>
  <c r="M14" i="4"/>
  <c r="S9" i="24" s="1"/>
  <c r="AK133" i="35"/>
  <c r="Z8" i="10"/>
  <c r="W10" i="4"/>
  <c r="AI5" i="24" s="1"/>
  <c r="Z9" i="10"/>
  <c r="Z7" i="10"/>
  <c r="W44" i="4" s="1"/>
  <c r="AJ5" i="24" s="1"/>
  <c r="AV185" i="35"/>
  <c r="O14" i="4"/>
  <c r="U9" i="24" s="1"/>
  <c r="R22" i="10"/>
  <c r="O48" i="4" s="1"/>
  <c r="V9" i="24" s="1"/>
  <c r="R24" i="10"/>
  <c r="R23" i="10"/>
  <c r="I17" i="10"/>
  <c r="F47" i="4" s="1"/>
  <c r="F8" i="24" s="1"/>
  <c r="I19" i="10"/>
  <c r="F13" i="4"/>
  <c r="E8" i="24" s="1"/>
  <c r="I18" i="10"/>
  <c r="H18" i="10"/>
  <c r="H17" i="10"/>
  <c r="E47" i="4" s="1"/>
  <c r="D8" i="24" s="1"/>
  <c r="H19" i="10"/>
  <c r="E13" i="4"/>
  <c r="C8" i="24" s="1"/>
  <c r="AC48" i="10"/>
  <c r="AC47" i="10"/>
  <c r="Z54" i="4" s="1"/>
  <c r="AP15" i="24" s="1"/>
  <c r="AC49" i="10"/>
  <c r="Z20" i="4"/>
  <c r="AO15" i="24" s="1"/>
  <c r="Z42" i="10"/>
  <c r="W53" i="4" s="1"/>
  <c r="AJ14" i="24" s="1"/>
  <c r="Z43" i="10"/>
  <c r="Z44" i="10"/>
  <c r="W19" i="4"/>
  <c r="AI14" i="24" s="1"/>
  <c r="AK217" i="35"/>
  <c r="BM260" i="35"/>
  <c r="W196" i="35"/>
  <c r="AX264" i="35"/>
  <c r="W252" i="35"/>
  <c r="BO239" i="35"/>
  <c r="AV272" i="35"/>
  <c r="H44" i="10"/>
  <c r="H42" i="10"/>
  <c r="E53" i="4" s="1"/>
  <c r="D14" i="24" s="1"/>
  <c r="H43" i="10"/>
  <c r="E19" i="4"/>
  <c r="C14" i="24" s="1"/>
  <c r="BL223" i="35"/>
  <c r="AB11" i="4"/>
  <c r="AS6" i="24" s="1"/>
  <c r="AE14" i="10"/>
  <c r="AE13" i="10"/>
  <c r="AE12" i="10"/>
  <c r="AB45" i="4" s="1"/>
  <c r="AT6" i="24" s="1"/>
  <c r="T79" i="10"/>
  <c r="Q28" i="4"/>
  <c r="W23" i="24" s="1"/>
  <c r="T78" i="10"/>
  <c r="Q84" i="10"/>
  <c r="Q83" i="10"/>
  <c r="N29" i="4"/>
  <c r="BN260" i="35"/>
  <c r="Q259" i="35"/>
  <c r="S21" i="4"/>
  <c r="AA16" i="24" s="1"/>
  <c r="V53" i="10"/>
  <c r="V52" i="10"/>
  <c r="S55" i="4" s="1"/>
  <c r="AB16" i="24" s="1"/>
  <c r="V54" i="10"/>
  <c r="AE231" i="35"/>
  <c r="BS244" i="35"/>
  <c r="AH9" i="10"/>
  <c r="AH7" i="10"/>
  <c r="AE44" i="4" s="1"/>
  <c r="AZ5" i="24" s="1"/>
  <c r="AE10" i="4"/>
  <c r="AY5" i="24" s="1"/>
  <c r="AH8" i="10"/>
  <c r="AA49" i="10"/>
  <c r="AA48" i="10"/>
  <c r="X20" i="4"/>
  <c r="AK15" i="24" s="1"/>
  <c r="AA47" i="10"/>
  <c r="X54" i="4" s="1"/>
  <c r="AL15" i="24" s="1"/>
  <c r="W69" i="10"/>
  <c r="T24" i="4"/>
  <c r="AC19" i="24" s="1"/>
  <c r="W68" i="10"/>
  <c r="C247" i="35"/>
  <c r="BO236" i="35"/>
  <c r="X259" i="35"/>
  <c r="G18" i="4"/>
  <c r="G13" i="24" s="1"/>
  <c r="J38" i="10"/>
  <c r="J39" i="10"/>
  <c r="J37" i="10"/>
  <c r="G52" i="4" s="1"/>
  <c r="H13" i="24" s="1"/>
  <c r="U191" i="35"/>
  <c r="BQ219" i="35"/>
  <c r="AA7" i="10"/>
  <c r="X44" i="4" s="1"/>
  <c r="AL5" i="24" s="1"/>
  <c r="X10" i="4"/>
  <c r="AK5" i="24" s="1"/>
  <c r="AA8" i="10"/>
  <c r="AA9" i="10"/>
  <c r="Q54" i="10"/>
  <c r="Q52" i="10"/>
  <c r="N55" i="4" s="1"/>
  <c r="N21" i="4"/>
  <c r="Q53" i="10"/>
  <c r="AF58" i="10"/>
  <c r="AF57" i="10"/>
  <c r="AC56" i="4" s="1"/>
  <c r="AV17" i="24" s="1"/>
  <c r="AF59" i="10"/>
  <c r="AC22" i="4"/>
  <c r="AU17" i="24" s="1"/>
  <c r="P34" i="10"/>
  <c r="M17" i="4"/>
  <c r="S12" i="24" s="1"/>
  <c r="P32" i="10"/>
  <c r="M51" i="4" s="1"/>
  <c r="T12" i="24" s="1"/>
  <c r="P33" i="10"/>
  <c r="X226" i="35"/>
  <c r="BP230" i="35"/>
  <c r="AC242" i="35"/>
  <c r="AI262" i="35"/>
  <c r="BT230" i="35"/>
  <c r="BU267" i="35"/>
  <c r="Y269" i="35"/>
  <c r="AF199" i="35"/>
  <c r="J17" i="4"/>
  <c r="M12" i="24" s="1"/>
  <c r="M34" i="10"/>
  <c r="M33" i="10"/>
  <c r="M32" i="10"/>
  <c r="J51" i="4" s="1"/>
  <c r="N12" i="24" s="1"/>
  <c r="Y254" i="35"/>
  <c r="BI269" i="35"/>
  <c r="BK246" i="35"/>
  <c r="V241" i="35"/>
  <c r="P12" i="10"/>
  <c r="M45" i="4" s="1"/>
  <c r="T6" i="24" s="1"/>
  <c r="P13" i="10"/>
  <c r="P14" i="10"/>
  <c r="M11" i="4"/>
  <c r="S6" i="24" s="1"/>
  <c r="K44" i="10"/>
  <c r="K42" i="10"/>
  <c r="H53" i="4" s="1"/>
  <c r="J14" i="24" s="1"/>
  <c r="K43" i="10"/>
  <c r="H19" i="4"/>
  <c r="I14" i="24" s="1"/>
  <c r="BQ266" i="35"/>
  <c r="BL246" i="35"/>
  <c r="U261" i="35"/>
  <c r="T257" i="35"/>
  <c r="V202" i="35"/>
  <c r="W84" i="10"/>
  <c r="W83" i="10"/>
  <c r="T29" i="4"/>
  <c r="AC24" i="24" s="1"/>
  <c r="AX258" i="35"/>
  <c r="T20" i="4"/>
  <c r="AC15" i="24" s="1"/>
  <c r="W49" i="10"/>
  <c r="W48" i="10"/>
  <c r="W47" i="10"/>
  <c r="T54" i="4" s="1"/>
  <c r="AD15" i="24" s="1"/>
  <c r="AF27" i="10"/>
  <c r="AC49" i="4" s="1"/>
  <c r="AV10" i="24" s="1"/>
  <c r="AF28" i="10"/>
  <c r="AC15" i="4"/>
  <c r="AU10" i="24" s="1"/>
  <c r="AF29" i="10"/>
  <c r="BP240" i="35"/>
  <c r="S58" i="10"/>
  <c r="S59" i="10"/>
  <c r="P22" i="4"/>
  <c r="S57" i="10"/>
  <c r="P56" i="4" s="1"/>
  <c r="S9" i="26"/>
  <c r="AX271" i="35"/>
  <c r="AJ269" i="35"/>
  <c r="S26" i="4"/>
  <c r="AA21" i="24" s="1"/>
  <c r="V73" i="10"/>
  <c r="V74" i="10"/>
  <c r="V239" i="35"/>
  <c r="BH218" i="35"/>
  <c r="BT263" i="35"/>
  <c r="AE265" i="35"/>
  <c r="BG244" i="35"/>
  <c r="AA52" i="10"/>
  <c r="X55" i="4" s="1"/>
  <c r="AL16" i="24" s="1"/>
  <c r="X21" i="4"/>
  <c r="AK16" i="24" s="1"/>
  <c r="AA54" i="10"/>
  <c r="AA53" i="10"/>
  <c r="AB246" i="35"/>
  <c r="BI237" i="35"/>
  <c r="AE273" i="35"/>
  <c r="Y10" i="4"/>
  <c r="AM5" i="24" s="1"/>
  <c r="AB7" i="10"/>
  <c r="Y44" i="4" s="1"/>
  <c r="AN5" i="24" s="1"/>
  <c r="AB8" i="10"/>
  <c r="AB9" i="10"/>
  <c r="L17" i="4"/>
  <c r="Q12" i="24" s="1"/>
  <c r="O32" i="10"/>
  <c r="L51" i="4" s="1"/>
  <c r="R12" i="24" s="1"/>
  <c r="O34" i="10"/>
  <c r="O33" i="10"/>
  <c r="BU251" i="35"/>
  <c r="L28" i="10"/>
  <c r="I15" i="4"/>
  <c r="K10" i="24" s="1"/>
  <c r="L29" i="10"/>
  <c r="L27" i="10"/>
  <c r="I49" i="4" s="1"/>
  <c r="L10" i="24" s="1"/>
  <c r="BK270" i="35"/>
  <c r="AB52" i="10"/>
  <c r="Y55" i="4" s="1"/>
  <c r="AN16" i="24" s="1"/>
  <c r="Y21" i="4"/>
  <c r="AM16" i="24" s="1"/>
  <c r="AB54" i="10"/>
  <c r="AB53" i="10"/>
  <c r="X63" i="10"/>
  <c r="U23" i="4"/>
  <c r="AE18" i="24" s="1"/>
  <c r="X64" i="10"/>
  <c r="X62" i="10"/>
  <c r="U57" i="4" s="1"/>
  <c r="AF18" i="24" s="1"/>
  <c r="AD38" i="10"/>
  <c r="AD39" i="10"/>
  <c r="AD37" i="10"/>
  <c r="AA52" i="4" s="1"/>
  <c r="AR13" i="24" s="1"/>
  <c r="AA18" i="4"/>
  <c r="AQ13" i="24" s="1"/>
  <c r="V20" i="4"/>
  <c r="AG15" i="24" s="1"/>
  <c r="Y48" i="10"/>
  <c r="Y47" i="10"/>
  <c r="V54" i="4" s="1"/>
  <c r="AH15" i="24" s="1"/>
  <c r="Y49" i="10"/>
  <c r="O37" i="10"/>
  <c r="L52" i="4" s="1"/>
  <c r="R13" i="24" s="1"/>
  <c r="L18" i="4"/>
  <c r="Q13" i="24" s="1"/>
  <c r="O38" i="10"/>
  <c r="O39" i="10"/>
  <c r="BU257" i="35"/>
  <c r="K24" i="10"/>
  <c r="K23" i="10"/>
  <c r="H14" i="4"/>
  <c r="I9" i="24" s="1"/>
  <c r="K22" i="10"/>
  <c r="H48" i="4" s="1"/>
  <c r="J9" i="24" s="1"/>
  <c r="P52" i="10"/>
  <c r="M55" i="4" s="1"/>
  <c r="T16" i="24" s="1"/>
  <c r="P53" i="10"/>
  <c r="M21" i="4"/>
  <c r="S16" i="24" s="1"/>
  <c r="P54" i="10"/>
  <c r="M38" i="10"/>
  <c r="M37" i="10"/>
  <c r="J52" i="4" s="1"/>
  <c r="N13" i="24" s="1"/>
  <c r="J18" i="4"/>
  <c r="M13" i="24" s="1"/>
  <c r="M39" i="10"/>
  <c r="AD29" i="10"/>
  <c r="AD27" i="10"/>
  <c r="AA49" i="4" s="1"/>
  <c r="AR10" i="24" s="1"/>
  <c r="AD28" i="10"/>
  <c r="AA15" i="4"/>
  <c r="AQ10" i="24" s="1"/>
  <c r="AJ57" i="10"/>
  <c r="AG56" i="4" s="1"/>
  <c r="Z17" i="24" s="1"/>
  <c r="AJ59" i="10"/>
  <c r="AJ58" i="10"/>
  <c r="AG22" i="4"/>
  <c r="Y17" i="24" s="1"/>
  <c r="N7" i="10"/>
  <c r="K44" i="4" s="1"/>
  <c r="P5" i="24" s="1"/>
  <c r="K10" i="4"/>
  <c r="O5" i="24" s="1"/>
  <c r="N9" i="10"/>
  <c r="N8" i="10"/>
  <c r="AD268" i="35"/>
  <c r="BK262" i="35"/>
  <c r="AF22" i="10"/>
  <c r="AC48" i="4" s="1"/>
  <c r="AV9" i="24" s="1"/>
  <c r="AF23" i="10"/>
  <c r="AF24" i="10"/>
  <c r="AC14" i="4"/>
  <c r="AU9" i="24" s="1"/>
  <c r="E20" i="4"/>
  <c r="C15" i="24" s="1"/>
  <c r="H49" i="10"/>
  <c r="H48" i="10"/>
  <c r="H47" i="10"/>
  <c r="E54" i="4" s="1"/>
  <c r="D15" i="24" s="1"/>
  <c r="O28" i="10"/>
  <c r="O29" i="10"/>
  <c r="O27" i="10"/>
  <c r="L49" i="4" s="1"/>
  <c r="R10" i="24" s="1"/>
  <c r="L15" i="4"/>
  <c r="Q10" i="24" s="1"/>
  <c r="O73" i="10"/>
  <c r="O74" i="10"/>
  <c r="L26" i="4"/>
  <c r="Q21" i="24" s="1"/>
  <c r="H33" i="4"/>
  <c r="I28" i="24" s="1"/>
  <c r="K99" i="10"/>
  <c r="K98" i="10"/>
  <c r="N69" i="10"/>
  <c r="N68" i="10"/>
  <c r="K24" i="4"/>
  <c r="O19" i="24" s="1"/>
  <c r="AG94" i="10"/>
  <c r="AD31" i="4"/>
  <c r="AW26" i="24" s="1"/>
  <c r="AG93" i="10"/>
  <c r="AV238" i="35"/>
  <c r="AD8" i="10"/>
  <c r="AA10" i="4"/>
  <c r="AQ5" i="24" s="1"/>
  <c r="AD7" i="10"/>
  <c r="AA44" i="4" s="1"/>
  <c r="AR5" i="24" s="1"/>
  <c r="AD9" i="10"/>
  <c r="AH27" i="10"/>
  <c r="AE49" i="4" s="1"/>
  <c r="AZ10" i="24" s="1"/>
  <c r="AH29" i="10"/>
  <c r="AH28" i="10"/>
  <c r="AE15" i="4"/>
  <c r="AY10" i="24" s="1"/>
  <c r="N30" i="4"/>
  <c r="Q88" i="10"/>
  <c r="Q89" i="10"/>
  <c r="AI79" i="10"/>
  <c r="AF28" i="4"/>
  <c r="BA23" i="24" s="1"/>
  <c r="AI78" i="10"/>
  <c r="T27" i="10"/>
  <c r="Q49" i="4" s="1"/>
  <c r="X10" i="24" s="1"/>
  <c r="Q15" i="4"/>
  <c r="W10" i="24" s="1"/>
  <c r="T29" i="10"/>
  <c r="T28" i="10"/>
  <c r="AH69" i="10"/>
  <c r="AE24" i="4"/>
  <c r="AY19" i="24" s="1"/>
  <c r="AH68" i="10"/>
  <c r="V57" i="10"/>
  <c r="S56" i="4" s="1"/>
  <c r="AB17" i="24" s="1"/>
  <c r="V58" i="10"/>
  <c r="V59" i="10"/>
  <c r="S22" i="4"/>
  <c r="AA17" i="24" s="1"/>
  <c r="J48" i="10"/>
  <c r="J47" i="10"/>
  <c r="G54" i="4" s="1"/>
  <c r="H15" i="24" s="1"/>
  <c r="G20" i="4"/>
  <c r="G15" i="24" s="1"/>
  <c r="J49" i="10"/>
  <c r="G15" i="4"/>
  <c r="G10" i="24" s="1"/>
  <c r="J29" i="10"/>
  <c r="J28" i="10"/>
  <c r="J27" i="10"/>
  <c r="G49" i="4" s="1"/>
  <c r="H10" i="24" s="1"/>
  <c r="AF26" i="4"/>
  <c r="BA21" i="24" s="1"/>
  <c r="AI74" i="10"/>
  <c r="AI73" i="10"/>
  <c r="AI57" i="10"/>
  <c r="AF56" i="4" s="1"/>
  <c r="BB17" i="24" s="1"/>
  <c r="AI59" i="10"/>
  <c r="AF22" i="4"/>
  <c r="BA17" i="24" s="1"/>
  <c r="AI58" i="10"/>
  <c r="T93" i="10"/>
  <c r="Q31" i="4"/>
  <c r="W26" i="24" s="1"/>
  <c r="T94" i="10"/>
  <c r="Z74" i="10"/>
  <c r="Z73" i="10"/>
  <c r="W26" i="4"/>
  <c r="AI21" i="24" s="1"/>
  <c r="AG21" i="4"/>
  <c r="Y16" i="24" s="1"/>
  <c r="AJ54" i="10"/>
  <c r="AJ52" i="10"/>
  <c r="AG55" i="4" s="1"/>
  <c r="Z16" i="24" s="1"/>
  <c r="AJ53" i="10"/>
  <c r="BR250" i="35"/>
  <c r="BC254" i="35"/>
  <c r="BI240" i="35"/>
  <c r="BN244" i="35"/>
  <c r="Y29" i="4"/>
  <c r="AM24" i="24" s="1"/>
  <c r="AB84" i="10"/>
  <c r="AB83" i="10"/>
  <c r="AI247" i="35"/>
  <c r="BN270" i="35"/>
  <c r="U58" i="10"/>
  <c r="U57" i="10"/>
  <c r="R56" i="4" s="1"/>
  <c r="U59" i="10"/>
  <c r="R22" i="4"/>
  <c r="BN257" i="35"/>
  <c r="H22" i="4"/>
  <c r="I17" i="24" s="1"/>
  <c r="K59" i="10"/>
  <c r="K58" i="10"/>
  <c r="K57" i="10"/>
  <c r="H56" i="4" s="1"/>
  <c r="J17" i="24" s="1"/>
  <c r="L59" i="10"/>
  <c r="L57" i="10"/>
  <c r="I56" i="4" s="1"/>
  <c r="L17" i="24" s="1"/>
  <c r="L58" i="10"/>
  <c r="I22" i="4"/>
  <c r="K17" i="24" s="1"/>
  <c r="I28" i="4"/>
  <c r="K23" i="24" s="1"/>
  <c r="L78" i="10"/>
  <c r="L79" i="10"/>
  <c r="AA29" i="10"/>
  <c r="AA28" i="10"/>
  <c r="AA27" i="10"/>
  <c r="X49" i="4" s="1"/>
  <c r="AL10" i="24" s="1"/>
  <c r="X15" i="4"/>
  <c r="AK10" i="24" s="1"/>
  <c r="AE53" i="10"/>
  <c r="AE52" i="10"/>
  <c r="AB55" i="4" s="1"/>
  <c r="AT16" i="24" s="1"/>
  <c r="AB21" i="4"/>
  <c r="AS16" i="24" s="1"/>
  <c r="AE54" i="10"/>
  <c r="AD23" i="10"/>
  <c r="AD22" i="10"/>
  <c r="AA48" i="4" s="1"/>
  <c r="AR9" i="24" s="1"/>
  <c r="AD24" i="10"/>
  <c r="AA14" i="4"/>
  <c r="AQ9" i="24" s="1"/>
  <c r="BO266" i="35"/>
  <c r="P31" i="4"/>
  <c r="S94" i="10"/>
  <c r="S93" i="10"/>
  <c r="AB27" i="10"/>
  <c r="Y49" i="4" s="1"/>
  <c r="AN10" i="24" s="1"/>
  <c r="AB28" i="10"/>
  <c r="AB29" i="10"/>
  <c r="Y15" i="4"/>
  <c r="AM10" i="24" s="1"/>
  <c r="AE29" i="10"/>
  <c r="AB15" i="4"/>
  <c r="AS10" i="24" s="1"/>
  <c r="AE28" i="10"/>
  <c r="AE27" i="10"/>
  <c r="AB49" i="4" s="1"/>
  <c r="AT10" i="24" s="1"/>
  <c r="X19" i="10"/>
  <c r="X17" i="10"/>
  <c r="U47" i="4" s="1"/>
  <c r="AF8" i="24" s="1"/>
  <c r="U13" i="4"/>
  <c r="AE8" i="24" s="1"/>
  <c r="X18" i="10"/>
  <c r="AB23" i="10"/>
  <c r="Y14" i="4"/>
  <c r="AM9" i="24" s="1"/>
  <c r="AB24" i="10"/>
  <c r="AB22" i="10"/>
  <c r="Y48" i="4" s="1"/>
  <c r="AN9" i="24" s="1"/>
  <c r="R237" i="35"/>
  <c r="AG19" i="4"/>
  <c r="Y14" i="24" s="1"/>
  <c r="AJ43" i="10"/>
  <c r="AJ42" i="10"/>
  <c r="AG53" i="4" s="1"/>
  <c r="Z14" i="24" s="1"/>
  <c r="AJ44" i="10"/>
  <c r="P99" i="10"/>
  <c r="P98" i="10"/>
  <c r="M33" i="4"/>
  <c r="S28" i="24" s="1"/>
  <c r="BU274" i="35"/>
  <c r="M24" i="10"/>
  <c r="M22" i="10"/>
  <c r="J48" i="4" s="1"/>
  <c r="N9" i="24" s="1"/>
  <c r="J14" i="4"/>
  <c r="M9" i="24" s="1"/>
  <c r="M23" i="10"/>
  <c r="Q34" i="10"/>
  <c r="Q32" i="10"/>
  <c r="N51" i="4" s="1"/>
  <c r="N17" i="4"/>
  <c r="Q33" i="10"/>
  <c r="S11" i="4"/>
  <c r="AA6" i="24" s="1"/>
  <c r="V14" i="10"/>
  <c r="V12" i="10"/>
  <c r="S45" i="4" s="1"/>
  <c r="AB6" i="24" s="1"/>
  <c r="V13" i="10"/>
  <c r="P17" i="10"/>
  <c r="M47" i="4" s="1"/>
  <c r="T8" i="24" s="1"/>
  <c r="M13" i="4"/>
  <c r="S8" i="24" s="1"/>
  <c r="P19" i="10"/>
  <c r="P18" i="10"/>
  <c r="BJ264" i="35"/>
  <c r="AE22" i="4"/>
  <c r="AY17" i="24" s="1"/>
  <c r="AH57" i="10"/>
  <c r="AE56" i="4" s="1"/>
  <c r="AZ17" i="24" s="1"/>
  <c r="AH58" i="10"/>
  <c r="AH59" i="10"/>
  <c r="AB98" i="10"/>
  <c r="Y33" i="4"/>
  <c r="AM28" i="24" s="1"/>
  <c r="AB99" i="10"/>
  <c r="AG24" i="10"/>
  <c r="AG23" i="10"/>
  <c r="AG22" i="10"/>
  <c r="AD48" i="4" s="1"/>
  <c r="AX9" i="24" s="1"/>
  <c r="AD14" i="4"/>
  <c r="AW9" i="24" s="1"/>
  <c r="R27" i="10"/>
  <c r="O49" i="4" s="1"/>
  <c r="V10" i="24" s="1"/>
  <c r="R29" i="10"/>
  <c r="O15" i="4"/>
  <c r="U10" i="24" s="1"/>
  <c r="R28" i="10"/>
  <c r="AB270" i="35"/>
  <c r="U23" i="10"/>
  <c r="R14" i="4"/>
  <c r="U24" i="10"/>
  <c r="U22" i="10"/>
  <c r="R48" i="4" s="1"/>
  <c r="U37" i="10"/>
  <c r="R52" i="4" s="1"/>
  <c r="R18" i="4"/>
  <c r="U39" i="10"/>
  <c r="U38" i="10"/>
  <c r="AI43" i="10"/>
  <c r="AF19" i="4"/>
  <c r="BA14" i="24" s="1"/>
  <c r="AI44" i="10"/>
  <c r="AI42" i="10"/>
  <c r="AF53" i="4" s="1"/>
  <c r="BB14" i="24" s="1"/>
  <c r="C272" i="35"/>
  <c r="AE33" i="10"/>
  <c r="AE32" i="10"/>
  <c r="AB51" i="4" s="1"/>
  <c r="AT12" i="24" s="1"/>
  <c r="AE34" i="10"/>
  <c r="AB17" i="4"/>
  <c r="AS12" i="24" s="1"/>
  <c r="S49" i="10"/>
  <c r="S47" i="10"/>
  <c r="P54" i="4" s="1"/>
  <c r="P20" i="4"/>
  <c r="S48" i="10"/>
  <c r="P37" i="10"/>
  <c r="M52" i="4" s="1"/>
  <c r="T13" i="24" s="1"/>
  <c r="P38" i="10"/>
  <c r="M18" i="4"/>
  <c r="S13" i="24" s="1"/>
  <c r="P39" i="10"/>
  <c r="AG78" i="10"/>
  <c r="AD28" i="4"/>
  <c r="AW23" i="24" s="1"/>
  <c r="AG79" i="10"/>
  <c r="AH34" i="10"/>
  <c r="AH33" i="10"/>
  <c r="AH32" i="10"/>
  <c r="AE51" i="4" s="1"/>
  <c r="AZ12" i="24" s="1"/>
  <c r="AE17" i="4"/>
  <c r="AY12" i="24" s="1"/>
  <c r="E28" i="4"/>
  <c r="C23" i="24" s="1"/>
  <c r="H78" i="10"/>
  <c r="H79" i="10"/>
  <c r="AU244" i="35"/>
  <c r="L62" i="10"/>
  <c r="I57" i="4" s="1"/>
  <c r="L18" i="24" s="1"/>
  <c r="I23" i="4"/>
  <c r="K18" i="24" s="1"/>
  <c r="L64" i="10"/>
  <c r="L63" i="10"/>
  <c r="AF11" i="4"/>
  <c r="BA6" i="24" s="1"/>
  <c r="AI12" i="10"/>
  <c r="AF45" i="4" s="1"/>
  <c r="BB6" i="24" s="1"/>
  <c r="AI14" i="10"/>
  <c r="AI13" i="10"/>
  <c r="P21" i="4"/>
  <c r="S54" i="10"/>
  <c r="S53" i="10"/>
  <c r="S52" i="10"/>
  <c r="P55" i="4" s="1"/>
  <c r="I29" i="29"/>
  <c r="I83" i="29" s="1"/>
  <c r="U19" i="4"/>
  <c r="AE14" i="24" s="1"/>
  <c r="X43" i="10"/>
  <c r="X42" i="10"/>
  <c r="U53" i="4" s="1"/>
  <c r="AF14" i="24" s="1"/>
  <c r="X44" i="10"/>
  <c r="Z83" i="10"/>
  <c r="W29" i="4"/>
  <c r="AI24" i="24" s="1"/>
  <c r="Z84" i="10"/>
  <c r="AC23" i="4"/>
  <c r="AU18" i="24" s="1"/>
  <c r="AF63" i="10"/>
  <c r="AF64" i="10"/>
  <c r="AF62" i="10"/>
  <c r="AC57" i="4" s="1"/>
  <c r="AV18" i="24" s="1"/>
  <c r="E22" i="4"/>
  <c r="C17" i="24" s="1"/>
  <c r="H59" i="10"/>
  <c r="H58" i="10"/>
  <c r="H57" i="10"/>
  <c r="E56" i="4" s="1"/>
  <c r="D17" i="24" s="1"/>
  <c r="L98" i="10"/>
  <c r="L99" i="10"/>
  <c r="I33" i="4"/>
  <c r="K28" i="24" s="1"/>
  <c r="I31" i="4"/>
  <c r="K26" i="24" s="1"/>
  <c r="L93" i="10"/>
  <c r="L94" i="10"/>
  <c r="AB78" i="10"/>
  <c r="Y28" i="4"/>
  <c r="AM23" i="24" s="1"/>
  <c r="AB79" i="10"/>
  <c r="T18" i="10"/>
  <c r="T19" i="10"/>
  <c r="T17" i="10"/>
  <c r="Q47" i="4" s="1"/>
  <c r="X8" i="24" s="1"/>
  <c r="Q13" i="4"/>
  <c r="W8" i="24" s="1"/>
  <c r="O94" i="10"/>
  <c r="O93" i="10"/>
  <c r="L31" i="4"/>
  <c r="Q26" i="24" s="1"/>
  <c r="S23" i="29"/>
  <c r="S77" i="29" s="1"/>
  <c r="N52" i="10"/>
  <c r="K55" i="4" s="1"/>
  <c r="P16" i="24" s="1"/>
  <c r="N53" i="10"/>
  <c r="K21" i="4"/>
  <c r="O16" i="24" s="1"/>
  <c r="N54" i="10"/>
  <c r="F24" i="4"/>
  <c r="E19" i="24" s="1"/>
  <c r="I69" i="10"/>
  <c r="I68" i="10"/>
  <c r="H28" i="4"/>
  <c r="I23" i="24" s="1"/>
  <c r="K78" i="10"/>
  <c r="K79" i="10"/>
  <c r="O99" i="10"/>
  <c r="L33" i="4"/>
  <c r="Q28" i="24" s="1"/>
  <c r="O98" i="10"/>
  <c r="K64" i="10"/>
  <c r="H23" i="4"/>
  <c r="I18" i="24" s="1"/>
  <c r="K63" i="10"/>
  <c r="K62" i="10"/>
  <c r="H57" i="4" s="1"/>
  <c r="J18" i="24" s="1"/>
  <c r="R63" i="10"/>
  <c r="R64" i="10"/>
  <c r="O23" i="4"/>
  <c r="U18" i="24" s="1"/>
  <c r="R62" i="10"/>
  <c r="O57" i="4" s="1"/>
  <c r="V18" i="24" s="1"/>
  <c r="R42" i="10"/>
  <c r="O53" i="4" s="1"/>
  <c r="V14" i="24" s="1"/>
  <c r="R43" i="10"/>
  <c r="O19" i="4"/>
  <c r="U14" i="24" s="1"/>
  <c r="R44" i="10"/>
  <c r="X53" i="10"/>
  <c r="U21" i="4"/>
  <c r="AE16" i="24" s="1"/>
  <c r="X54" i="10"/>
  <c r="X52" i="10"/>
  <c r="U55" i="4" s="1"/>
  <c r="AF16" i="24" s="1"/>
  <c r="AH63" i="10"/>
  <c r="AH62" i="10"/>
  <c r="AE57" i="4" s="1"/>
  <c r="AZ18" i="24" s="1"/>
  <c r="AE23" i="4"/>
  <c r="AY18" i="24" s="1"/>
  <c r="AH64" i="10"/>
  <c r="H33" i="10"/>
  <c r="E17" i="4"/>
  <c r="C12" i="24" s="1"/>
  <c r="H32" i="10"/>
  <c r="E51" i="4" s="1"/>
  <c r="D12" i="24" s="1"/>
  <c r="H34" i="10"/>
  <c r="R16" i="29"/>
  <c r="R70" i="29" s="1"/>
  <c r="Z88" i="10"/>
  <c r="W30" i="4"/>
  <c r="AI25" i="24" s="1"/>
  <c r="Z89" i="10"/>
  <c r="N58" i="10"/>
  <c r="N57" i="10"/>
  <c r="K56" i="4" s="1"/>
  <c r="P17" i="24" s="1"/>
  <c r="K22" i="4"/>
  <c r="O17" i="24" s="1"/>
  <c r="N59" i="10"/>
  <c r="Q48" i="10"/>
  <c r="Q47" i="10"/>
  <c r="N54" i="4" s="1"/>
  <c r="Q49" i="10"/>
  <c r="N20" i="4"/>
  <c r="X23" i="4"/>
  <c r="AK18" i="24" s="1"/>
  <c r="AA64" i="10"/>
  <c r="AA63" i="10"/>
  <c r="AA62" i="10"/>
  <c r="X57" i="4" s="1"/>
  <c r="AL18" i="24" s="1"/>
  <c r="P43" i="29"/>
  <c r="AZ266" i="35"/>
  <c r="R26" i="4"/>
  <c r="U73" i="10"/>
  <c r="U74" i="10"/>
  <c r="Z63" i="10"/>
  <c r="Z64" i="10"/>
  <c r="Z62" i="10"/>
  <c r="W57" i="4" s="1"/>
  <c r="AJ18" i="24" s="1"/>
  <c r="W23" i="4"/>
  <c r="AI18" i="24" s="1"/>
  <c r="R58" i="10"/>
  <c r="O22" i="4"/>
  <c r="U17" i="24" s="1"/>
  <c r="R59" i="10"/>
  <c r="R57" i="10"/>
  <c r="O56" i="4" s="1"/>
  <c r="V17" i="24" s="1"/>
  <c r="Z22" i="4"/>
  <c r="AO17" i="24" s="1"/>
  <c r="AC58" i="10"/>
  <c r="AC57" i="10"/>
  <c r="Z56" i="4" s="1"/>
  <c r="AP17" i="24" s="1"/>
  <c r="AC59" i="10"/>
  <c r="L32" i="10"/>
  <c r="I51" i="4" s="1"/>
  <c r="L12" i="24" s="1"/>
  <c r="L33" i="10"/>
  <c r="L34" i="10"/>
  <c r="I17" i="4"/>
  <c r="K12" i="24" s="1"/>
  <c r="U62" i="10"/>
  <c r="R57" i="4" s="1"/>
  <c r="U63" i="10"/>
  <c r="U64" i="10"/>
  <c r="R23" i="4"/>
  <c r="AH94" i="10"/>
  <c r="AH93" i="10"/>
  <c r="AE31" i="4"/>
  <c r="AY26" i="24" s="1"/>
  <c r="AE63" i="10"/>
  <c r="AB23" i="4"/>
  <c r="AS18" i="24" s="1"/>
  <c r="AE64" i="10"/>
  <c r="AE62" i="10"/>
  <c r="AB57" i="4" s="1"/>
  <c r="AT18" i="24" s="1"/>
  <c r="Q38" i="10"/>
  <c r="Q39" i="10"/>
  <c r="N18" i="4"/>
  <c r="Q37" i="10"/>
  <c r="N52" i="4" s="1"/>
  <c r="S23" i="4"/>
  <c r="AA18" i="24" s="1"/>
  <c r="V63" i="10"/>
  <c r="V62" i="10"/>
  <c r="S57" i="4" s="1"/>
  <c r="AB18" i="24" s="1"/>
  <c r="V64" i="10"/>
  <c r="Z28" i="10"/>
  <c r="Z27" i="10"/>
  <c r="W49" i="4" s="1"/>
  <c r="AJ10" i="24" s="1"/>
  <c r="W15" i="4"/>
  <c r="AI10" i="24" s="1"/>
  <c r="Z29" i="10"/>
  <c r="I63" i="10"/>
  <c r="I62" i="10"/>
  <c r="F57" i="4" s="1"/>
  <c r="F18" i="24" s="1"/>
  <c r="F23" i="4"/>
  <c r="E18" i="24" s="1"/>
  <c r="I64" i="10"/>
  <c r="AC18" i="4"/>
  <c r="AU13" i="24" s="1"/>
  <c r="AF38" i="10"/>
  <c r="AF37" i="10"/>
  <c r="AC52" i="4" s="1"/>
  <c r="AV13" i="24" s="1"/>
  <c r="AF39" i="10"/>
  <c r="V29" i="4"/>
  <c r="AG24" i="24" s="1"/>
  <c r="Y84" i="10"/>
  <c r="Y83" i="10"/>
  <c r="AF47" i="10"/>
  <c r="AC54" i="4" s="1"/>
  <c r="AV15" i="24" s="1"/>
  <c r="AC20" i="4"/>
  <c r="AU15" i="24" s="1"/>
  <c r="AF49" i="10"/>
  <c r="AF48" i="10"/>
  <c r="AJ93" i="10"/>
  <c r="AJ94" i="10"/>
  <c r="AG31" i="4"/>
  <c r="Y26" i="24" s="1"/>
  <c r="U15" i="29"/>
  <c r="U69" i="29" s="1"/>
  <c r="AA23" i="4"/>
  <c r="AQ18" i="24" s="1"/>
  <c r="AD63" i="10"/>
  <c r="AD62" i="10"/>
  <c r="AA57" i="4" s="1"/>
  <c r="AR18" i="24" s="1"/>
  <c r="AD64" i="10"/>
  <c r="BF250" i="35"/>
  <c r="O15" i="29"/>
  <c r="O69" i="29" s="1"/>
  <c r="Q273" i="35"/>
  <c r="W73" i="10"/>
  <c r="T26" i="4"/>
  <c r="AC21" i="24" s="1"/>
  <c r="W74" i="10"/>
  <c r="X36" i="29"/>
  <c r="X63" i="29" s="1"/>
  <c r="AC84" i="10"/>
  <c r="AC83" i="10"/>
  <c r="Z29" i="4"/>
  <c r="AO24" i="24" s="1"/>
  <c r="Z24" i="4"/>
  <c r="AO19" i="24" s="1"/>
  <c r="AC68" i="10"/>
  <c r="AC69" i="10"/>
  <c r="Y31" i="4"/>
  <c r="AM26" i="24" s="1"/>
  <c r="AB93" i="10"/>
  <c r="AB94" i="10"/>
  <c r="M84" i="10"/>
  <c r="M83" i="10"/>
  <c r="J29" i="4"/>
  <c r="M24" i="24" s="1"/>
  <c r="T22" i="4"/>
  <c r="AC17" i="24" s="1"/>
  <c r="W59" i="10"/>
  <c r="W58" i="10"/>
  <c r="W57" i="10"/>
  <c r="T56" i="4" s="1"/>
  <c r="AD17" i="24" s="1"/>
  <c r="BE260" i="35"/>
  <c r="AF34" i="10"/>
  <c r="AC17" i="4"/>
  <c r="AU12" i="24" s="1"/>
  <c r="AF33" i="10"/>
  <c r="AF32" i="10"/>
  <c r="AC51" i="4" s="1"/>
  <c r="AV12" i="24" s="1"/>
  <c r="Y37" i="10"/>
  <c r="V52" i="4" s="1"/>
  <c r="AH13" i="24" s="1"/>
  <c r="V18" i="4"/>
  <c r="AG13" i="24" s="1"/>
  <c r="Y39" i="10"/>
  <c r="Y38" i="10"/>
  <c r="AI47" i="10"/>
  <c r="AF54" i="4" s="1"/>
  <c r="BB15" i="24" s="1"/>
  <c r="AF20" i="4"/>
  <c r="BA15" i="24" s="1"/>
  <c r="AI48" i="10"/>
  <c r="AI49" i="10"/>
  <c r="H28" i="40"/>
  <c r="P28" i="40" s="1"/>
  <c r="AA265" i="35"/>
  <c r="I42" i="10"/>
  <c r="F53" i="4" s="1"/>
  <c r="F14" i="24" s="1"/>
  <c r="I43" i="10"/>
  <c r="I44" i="10"/>
  <c r="F19" i="4"/>
  <c r="E14" i="24" s="1"/>
  <c r="Y59" i="10"/>
  <c r="Y58" i="10"/>
  <c r="V22" i="4"/>
  <c r="AG17" i="24" s="1"/>
  <c r="Y57" i="10"/>
  <c r="V56" i="4" s="1"/>
  <c r="AH17" i="24" s="1"/>
  <c r="AI54" i="10"/>
  <c r="AI52" i="10"/>
  <c r="AF55" i="4" s="1"/>
  <c r="BB16" i="24" s="1"/>
  <c r="AI53" i="10"/>
  <c r="AF21" i="4"/>
  <c r="BA16" i="24" s="1"/>
  <c r="N27" i="10"/>
  <c r="K49" i="4" s="1"/>
  <c r="P10" i="24" s="1"/>
  <c r="K15" i="4"/>
  <c r="O10" i="24" s="1"/>
  <c r="N29" i="10"/>
  <c r="N28" i="10"/>
  <c r="K37" i="10"/>
  <c r="H52" i="4" s="1"/>
  <c r="J13" i="24" s="1"/>
  <c r="K38" i="10"/>
  <c r="H18" i="4"/>
  <c r="I13" i="24" s="1"/>
  <c r="K39" i="10"/>
  <c r="AJ23" i="10"/>
  <c r="AG14" i="4"/>
  <c r="Y9" i="24" s="1"/>
  <c r="AJ22" i="10"/>
  <c r="AG48" i="4" s="1"/>
  <c r="Z9" i="24" s="1"/>
  <c r="AJ24" i="10"/>
  <c r="P43" i="10"/>
  <c r="M19" i="4"/>
  <c r="S14" i="24" s="1"/>
  <c r="P44" i="10"/>
  <c r="P42" i="10"/>
  <c r="M53" i="4" s="1"/>
  <c r="T14" i="24" s="1"/>
  <c r="V17" i="4"/>
  <c r="AG12" i="24" s="1"/>
  <c r="Y33" i="10"/>
  <c r="Y34" i="10"/>
  <c r="Y32" i="10"/>
  <c r="V51" i="4" s="1"/>
  <c r="AH12" i="24" s="1"/>
  <c r="AD21" i="4"/>
  <c r="AW16" i="24" s="1"/>
  <c r="AG53" i="10"/>
  <c r="AG54" i="10"/>
  <c r="AG52" i="10"/>
  <c r="AD55" i="4" s="1"/>
  <c r="AX16" i="24" s="1"/>
  <c r="Y253" i="35"/>
  <c r="AF14" i="4"/>
  <c r="BA9" i="24" s="1"/>
  <c r="AI22" i="10"/>
  <c r="AF48" i="4" s="1"/>
  <c r="BB9" i="24" s="1"/>
  <c r="AI23" i="10"/>
  <c r="AI24" i="10"/>
  <c r="I24" i="4"/>
  <c r="K19" i="24" s="1"/>
  <c r="L69" i="10"/>
  <c r="L68" i="10"/>
  <c r="T31" i="4"/>
  <c r="AC26" i="24" s="1"/>
  <c r="W94" i="10"/>
  <c r="W93" i="10"/>
  <c r="L11" i="29"/>
  <c r="L65" i="29" s="1"/>
  <c r="X73" i="10"/>
  <c r="X74" i="10"/>
  <c r="U26" i="4"/>
  <c r="AE21" i="24" s="1"/>
  <c r="Y20" i="4"/>
  <c r="AM15" i="24" s="1"/>
  <c r="AB47" i="10"/>
  <c r="Y54" i="4" s="1"/>
  <c r="AN15" i="24" s="1"/>
  <c r="AB48" i="10"/>
  <c r="AB49" i="10"/>
  <c r="Y44" i="10"/>
  <c r="Y42" i="10"/>
  <c r="V53" i="4" s="1"/>
  <c r="AH14" i="24" s="1"/>
  <c r="V19" i="4"/>
  <c r="AG14" i="24" s="1"/>
  <c r="Y43" i="10"/>
  <c r="T58" i="10"/>
  <c r="T59" i="10"/>
  <c r="Q22" i="4"/>
  <c r="W17" i="24" s="1"/>
  <c r="T57" i="10"/>
  <c r="Q56" i="4" s="1"/>
  <c r="X17" i="24" s="1"/>
  <c r="S69" i="10"/>
  <c r="S68" i="10"/>
  <c r="P24" i="4"/>
  <c r="AH79" i="10"/>
  <c r="AE28" i="4"/>
  <c r="AY23" i="24" s="1"/>
  <c r="AH78" i="10"/>
  <c r="Y29" i="10"/>
  <c r="Y27" i="10"/>
  <c r="V49" i="4" s="1"/>
  <c r="AH10" i="24" s="1"/>
  <c r="V15" i="4"/>
  <c r="AG10" i="24" s="1"/>
  <c r="Y28" i="10"/>
  <c r="AJ79" i="10"/>
  <c r="AG28" i="4"/>
  <c r="Y23" i="24" s="1"/>
  <c r="AJ78" i="10"/>
  <c r="N43" i="10"/>
  <c r="N44" i="10"/>
  <c r="K19" i="4"/>
  <c r="O14" i="24" s="1"/>
  <c r="N42" i="10"/>
  <c r="K53" i="4" s="1"/>
  <c r="P14" i="24" s="1"/>
  <c r="R88" i="10"/>
  <c r="R89" i="10"/>
  <c r="O30" i="4"/>
  <c r="U25" i="24" s="1"/>
  <c r="AG17" i="4"/>
  <c r="Y12" i="24" s="1"/>
  <c r="AJ33" i="10"/>
  <c r="AJ34" i="10"/>
  <c r="AJ32" i="10"/>
  <c r="AG51" i="4" s="1"/>
  <c r="Z12" i="24" s="1"/>
  <c r="AG44" i="10"/>
  <c r="AG42" i="10"/>
  <c r="AD53" i="4" s="1"/>
  <c r="AX14" i="24" s="1"/>
  <c r="AG43" i="10"/>
  <c r="AD19" i="4"/>
  <c r="AW14" i="24" s="1"/>
  <c r="L21" i="4"/>
  <c r="Q16" i="24" s="1"/>
  <c r="O52" i="10"/>
  <c r="L55" i="4" s="1"/>
  <c r="R16" i="24" s="1"/>
  <c r="O53" i="10"/>
  <c r="O54" i="10"/>
  <c r="G29" i="4"/>
  <c r="G24" i="24" s="1"/>
  <c r="J84" i="10"/>
  <c r="J83" i="10"/>
  <c r="O44" i="10"/>
  <c r="L19" i="4"/>
  <c r="Q14" i="24" s="1"/>
  <c r="O42" i="10"/>
  <c r="L53" i="4" s="1"/>
  <c r="R14" i="24" s="1"/>
  <c r="O43" i="10"/>
  <c r="Y93" i="10"/>
  <c r="V31" i="4"/>
  <c r="AG26" i="24" s="1"/>
  <c r="Y94" i="10"/>
  <c r="U69" i="10"/>
  <c r="R24" i="4"/>
  <c r="U68" i="10"/>
  <c r="Y79" i="10"/>
  <c r="Y78" i="10"/>
  <c r="V28" i="4"/>
  <c r="AG23" i="24" s="1"/>
  <c r="M64" i="10"/>
  <c r="J23" i="4"/>
  <c r="M18" i="24" s="1"/>
  <c r="M63" i="10"/>
  <c r="M62" i="10"/>
  <c r="J57" i="4" s="1"/>
  <c r="N18" i="24" s="1"/>
  <c r="M54" i="10"/>
  <c r="M53" i="10"/>
  <c r="M52" i="10"/>
  <c r="J55" i="4" s="1"/>
  <c r="N16" i="24" s="1"/>
  <c r="J21" i="4"/>
  <c r="M16" i="24" s="1"/>
  <c r="Q263" i="35"/>
  <c r="S34" i="10"/>
  <c r="P17" i="4"/>
  <c r="S32" i="10"/>
  <c r="P51" i="4" s="1"/>
  <c r="S33" i="10"/>
  <c r="W62" i="10"/>
  <c r="T57" i="4" s="1"/>
  <c r="AD18" i="24" s="1"/>
  <c r="W64" i="10"/>
  <c r="T23" i="4"/>
  <c r="AC18" i="24" s="1"/>
  <c r="W63" i="10"/>
  <c r="AA28" i="4"/>
  <c r="AQ23" i="24" s="1"/>
  <c r="AD79" i="10"/>
  <c r="AD78" i="10"/>
  <c r="K55" i="29"/>
  <c r="K82" i="29" s="1"/>
  <c r="BE266" i="35"/>
  <c r="I43" i="29"/>
  <c r="I70" i="29" s="1"/>
  <c r="H33" i="40"/>
  <c r="P33" i="40" s="1"/>
  <c r="AD32" i="10"/>
  <c r="AA51" i="4" s="1"/>
  <c r="AR12" i="24" s="1"/>
  <c r="AA17" i="4"/>
  <c r="AQ12" i="24" s="1"/>
  <c r="AD34" i="10"/>
  <c r="AD33" i="10"/>
  <c r="U42" i="10"/>
  <c r="R53" i="4" s="1"/>
  <c r="U44" i="10"/>
  <c r="R19" i="4"/>
  <c r="U43" i="10"/>
  <c r="I29" i="4"/>
  <c r="K24" i="24" s="1"/>
  <c r="L83" i="10"/>
  <c r="L84" i="10"/>
  <c r="V84" i="10"/>
  <c r="S29" i="4"/>
  <c r="AA24" i="24" s="1"/>
  <c r="V83" i="10"/>
  <c r="L53" i="29"/>
  <c r="W22" i="4"/>
  <c r="AI17" i="24" s="1"/>
  <c r="Z59" i="10"/>
  <c r="Z57" i="10"/>
  <c r="W56" i="4" s="1"/>
  <c r="AJ17" i="24" s="1"/>
  <c r="Z58" i="10"/>
  <c r="AH88" i="10"/>
  <c r="AH89" i="10"/>
  <c r="AE30" i="4"/>
  <c r="AY25" i="24" s="1"/>
  <c r="AI89" i="10"/>
  <c r="AF30" i="4"/>
  <c r="BA25" i="24" s="1"/>
  <c r="AI88" i="10"/>
  <c r="P15" i="29"/>
  <c r="P69" i="29" s="1"/>
  <c r="T20" i="29"/>
  <c r="T74" i="29" s="1"/>
  <c r="H13" i="29"/>
  <c r="H67" i="29" s="1"/>
  <c r="AD17" i="4"/>
  <c r="AW12" i="24" s="1"/>
  <c r="AG33" i="10"/>
  <c r="AG34" i="10"/>
  <c r="AG32" i="10"/>
  <c r="AD51" i="4" s="1"/>
  <c r="AX12" i="24" s="1"/>
  <c r="U33" i="10"/>
  <c r="U34" i="10"/>
  <c r="R17" i="4"/>
  <c r="U32" i="10"/>
  <c r="R51" i="4" s="1"/>
  <c r="Z34" i="10"/>
  <c r="Z32" i="10"/>
  <c r="W51" i="4" s="1"/>
  <c r="AJ12" i="24" s="1"/>
  <c r="Z33" i="10"/>
  <c r="W17" i="4"/>
  <c r="AI12" i="24" s="1"/>
  <c r="O23" i="29"/>
  <c r="O77" i="29" s="1"/>
  <c r="I98" i="10"/>
  <c r="F33" i="4"/>
  <c r="E28" i="24" s="1"/>
  <c r="I99" i="10"/>
  <c r="M29" i="4"/>
  <c r="S24" i="24" s="1"/>
  <c r="P83" i="10"/>
  <c r="P84" i="10"/>
  <c r="X98" i="10"/>
  <c r="X99" i="10"/>
  <c r="U33" i="4"/>
  <c r="AE28" i="24" s="1"/>
  <c r="P47" i="10"/>
  <c r="M54" i="4" s="1"/>
  <c r="T15" i="24" s="1"/>
  <c r="P49" i="10"/>
  <c r="P48" i="10"/>
  <c r="M20" i="4"/>
  <c r="S15" i="24" s="1"/>
  <c r="J88" i="10"/>
  <c r="J89" i="10"/>
  <c r="G30" i="4"/>
  <c r="G25" i="24" s="1"/>
  <c r="T38" i="29"/>
  <c r="T65" i="29" s="1"/>
  <c r="AE83" i="10"/>
  <c r="AB29" i="4"/>
  <c r="AS24" i="24" s="1"/>
  <c r="AE84" i="10"/>
  <c r="I26" i="4"/>
  <c r="K21" i="24" s="1"/>
  <c r="L74" i="10"/>
  <c r="L73" i="10"/>
  <c r="V21" i="29"/>
  <c r="V75" i="29" s="1"/>
  <c r="Q59" i="10"/>
  <c r="Q58" i="10"/>
  <c r="Q57" i="10"/>
  <c r="N56" i="4" s="1"/>
  <c r="N22" i="4"/>
  <c r="AJ74" i="10"/>
  <c r="AJ73" i="10"/>
  <c r="AG26" i="4"/>
  <c r="Y21" i="24" s="1"/>
  <c r="AH74" i="10"/>
  <c r="AH73" i="10"/>
  <c r="AE26" i="4"/>
  <c r="AY21" i="24" s="1"/>
  <c r="R11" i="29"/>
  <c r="R65" i="29" s="1"/>
  <c r="AD24" i="4"/>
  <c r="AW19" i="24" s="1"/>
  <c r="AG68" i="10"/>
  <c r="AG69" i="10"/>
  <c r="K31" i="4"/>
  <c r="O26" i="24" s="1"/>
  <c r="N94" i="10"/>
  <c r="N93" i="10"/>
  <c r="H74" i="10"/>
  <c r="E26" i="4"/>
  <c r="C21" i="24" s="1"/>
  <c r="H73" i="10"/>
  <c r="J78" i="10"/>
  <c r="G28" i="4"/>
  <c r="G23" i="24" s="1"/>
  <c r="J79" i="10"/>
  <c r="AA74" i="10"/>
  <c r="X26" i="4"/>
  <c r="AK21" i="24" s="1"/>
  <c r="AA73" i="10"/>
  <c r="AH44" i="10"/>
  <c r="AH43" i="10"/>
  <c r="AE19" i="4"/>
  <c r="AY14" i="24" s="1"/>
  <c r="AH42" i="10"/>
  <c r="AE53" i="4" s="1"/>
  <c r="AZ14" i="24" s="1"/>
  <c r="Q99" i="10"/>
  <c r="N33" i="4"/>
  <c r="Q98" i="10"/>
  <c r="M46" i="29"/>
  <c r="M73" i="29" s="1"/>
  <c r="G18" i="29"/>
  <c r="G72" i="29" s="1"/>
  <c r="O31" i="4"/>
  <c r="U26" i="24" s="1"/>
  <c r="R94" i="10"/>
  <c r="R93" i="10"/>
  <c r="L24" i="29"/>
  <c r="L78" i="29" s="1"/>
  <c r="J34" i="10"/>
  <c r="J32" i="10"/>
  <c r="G51" i="4" s="1"/>
  <c r="H12" i="24" s="1"/>
  <c r="G17" i="4"/>
  <c r="G12" i="24" s="1"/>
  <c r="J33" i="10"/>
  <c r="M74" i="10"/>
  <c r="M73" i="10"/>
  <c r="J26" i="4"/>
  <c r="M21" i="24" s="1"/>
  <c r="J9" i="29"/>
  <c r="J63" i="29" s="1"/>
  <c r="P30" i="4"/>
  <c r="S88" i="10"/>
  <c r="S89" i="10"/>
  <c r="H26" i="4"/>
  <c r="I21" i="24" s="1"/>
  <c r="K74" i="10"/>
  <c r="K73" i="10"/>
  <c r="O83" i="10"/>
  <c r="L29" i="4"/>
  <c r="Q24" i="24" s="1"/>
  <c r="O84" i="10"/>
  <c r="K30" i="4"/>
  <c r="O25" i="24" s="1"/>
  <c r="N88" i="10"/>
  <c r="N89" i="10"/>
  <c r="X29" i="4"/>
  <c r="AK24" i="24" s="1"/>
  <c r="AA84" i="10"/>
  <c r="AA83" i="10"/>
  <c r="O10" i="29"/>
  <c r="V16" i="29"/>
  <c r="V70" i="29" s="1"/>
  <c r="P27" i="10"/>
  <c r="M49" i="4" s="1"/>
  <c r="T10" i="24" s="1"/>
  <c r="M15" i="4"/>
  <c r="S10" i="24" s="1"/>
  <c r="P28" i="10"/>
  <c r="P29" i="10"/>
  <c r="R47" i="29"/>
  <c r="R74" i="29" s="1"/>
  <c r="U24" i="29"/>
  <c r="U78" i="29" s="1"/>
  <c r="Q69" i="10"/>
  <c r="N24" i="4"/>
  <c r="Q68" i="10"/>
  <c r="P22" i="29"/>
  <c r="P76" i="29" s="1"/>
  <c r="O37" i="29"/>
  <c r="AE44" i="10"/>
  <c r="AE43" i="10"/>
  <c r="AE42" i="10"/>
  <c r="AB53" i="4" s="1"/>
  <c r="AT14" i="24" s="1"/>
  <c r="AB19" i="4"/>
  <c r="AS14" i="24" s="1"/>
  <c r="P28" i="4"/>
  <c r="S78" i="10"/>
  <c r="S79" i="10"/>
  <c r="J11" i="29"/>
  <c r="J65" i="29" s="1"/>
  <c r="K12" i="29"/>
  <c r="K66" i="29" s="1"/>
  <c r="Z26" i="4"/>
  <c r="AO21" i="24" s="1"/>
  <c r="AC74" i="10"/>
  <c r="AC73" i="10"/>
  <c r="O63" i="10"/>
  <c r="O64" i="10"/>
  <c r="L23" i="4"/>
  <c r="Q18" i="24" s="1"/>
  <c r="O62" i="10"/>
  <c r="L57" i="4" s="1"/>
  <c r="R18" i="24" s="1"/>
  <c r="N25" i="29"/>
  <c r="N79" i="29" s="1"/>
  <c r="W78" i="10"/>
  <c r="T28" i="4"/>
  <c r="AC23" i="24" s="1"/>
  <c r="W79" i="10"/>
  <c r="R73" i="10"/>
  <c r="O26" i="4"/>
  <c r="U21" i="24" s="1"/>
  <c r="R74" i="10"/>
  <c r="V19" i="10"/>
  <c r="V17" i="10"/>
  <c r="S47" i="4" s="1"/>
  <c r="AB8" i="24" s="1"/>
  <c r="S13" i="4"/>
  <c r="AA8" i="24" s="1"/>
  <c r="V18" i="10"/>
  <c r="AB28" i="4"/>
  <c r="AS23" i="24" s="1"/>
  <c r="AE79" i="10"/>
  <c r="AE78" i="10"/>
  <c r="H24" i="4"/>
  <c r="I19" i="24" s="1"/>
  <c r="K68" i="10"/>
  <c r="K69" i="10"/>
  <c r="L55" i="29"/>
  <c r="L82" i="29" s="1"/>
  <c r="H54" i="10"/>
  <c r="H52" i="10"/>
  <c r="E55" i="4" s="1"/>
  <c r="D16" i="24" s="1"/>
  <c r="E21" i="4"/>
  <c r="C16" i="24" s="1"/>
  <c r="H53" i="10"/>
  <c r="W21" i="29"/>
  <c r="W75" i="29" s="1"/>
  <c r="Q10" i="29"/>
  <c r="Q64" i="29" s="1"/>
  <c r="Q86" i="29" s="1"/>
  <c r="Q58" i="41" s="1"/>
  <c r="AF83" i="10"/>
  <c r="AF84" i="10"/>
  <c r="AC29" i="4"/>
  <c r="AU24" i="24" s="1"/>
  <c r="U88" i="10"/>
  <c r="R30" i="4"/>
  <c r="U89" i="10"/>
  <c r="O29" i="4"/>
  <c r="U24" i="24" s="1"/>
  <c r="R84" i="10"/>
  <c r="R83" i="10"/>
  <c r="AF99" i="10"/>
  <c r="AC33" i="4"/>
  <c r="AU28" i="24" s="1"/>
  <c r="AF98" i="10"/>
  <c r="G12" i="29"/>
  <c r="G66" i="29" s="1"/>
  <c r="M47" i="10"/>
  <c r="J54" i="4" s="1"/>
  <c r="N15" i="24" s="1"/>
  <c r="M48" i="10"/>
  <c r="M49" i="10"/>
  <c r="J20" i="4"/>
  <c r="M15" i="24" s="1"/>
  <c r="J15" i="29"/>
  <c r="J69" i="29" s="1"/>
  <c r="W11" i="29"/>
  <c r="W65" i="29" s="1"/>
  <c r="I10" i="29"/>
  <c r="I64" i="29" s="1"/>
  <c r="M18" i="29"/>
  <c r="M72" i="29" s="1"/>
  <c r="Z99" i="10"/>
  <c r="W33" i="4"/>
  <c r="AI28" i="24" s="1"/>
  <c r="Z98" i="10"/>
  <c r="M79" i="10"/>
  <c r="J28" i="4"/>
  <c r="M23" i="24" s="1"/>
  <c r="M78" i="10"/>
  <c r="X28" i="10"/>
  <c r="X29" i="10"/>
  <c r="U15" i="4"/>
  <c r="AE10" i="24" s="1"/>
  <c r="X27" i="10"/>
  <c r="U49" i="4" s="1"/>
  <c r="AF10" i="24" s="1"/>
  <c r="U37" i="29"/>
  <c r="U64" i="29" s="1"/>
  <c r="X16" i="29"/>
  <c r="X70" i="29" s="1"/>
  <c r="S17" i="29"/>
  <c r="S71" i="29" s="1"/>
  <c r="H88" i="10"/>
  <c r="E30" i="4"/>
  <c r="C25" i="24" s="1"/>
  <c r="H89" i="10"/>
  <c r="K83" i="10"/>
  <c r="K84" i="10"/>
  <c r="H29" i="4"/>
  <c r="I24" i="24" s="1"/>
  <c r="S41" i="29"/>
  <c r="S68" i="29" s="1"/>
  <c r="P16" i="29"/>
  <c r="P70" i="29" s="1"/>
  <c r="Q15" i="29"/>
  <c r="Q69" i="29" s="1"/>
  <c r="T9" i="29"/>
  <c r="I38" i="10"/>
  <c r="I37" i="10"/>
  <c r="F52" i="4" s="1"/>
  <c r="F13" i="24" s="1"/>
  <c r="F18" i="4"/>
  <c r="E13" i="24" s="1"/>
  <c r="I39" i="10"/>
  <c r="O43" i="29"/>
  <c r="O70" i="29" s="1"/>
  <c r="U20" i="4"/>
  <c r="AE15" i="24" s="1"/>
  <c r="X47" i="10"/>
  <c r="U54" i="4" s="1"/>
  <c r="AF15" i="24" s="1"/>
  <c r="X48" i="10"/>
  <c r="X49" i="10"/>
  <c r="J99" i="10"/>
  <c r="G33" i="4"/>
  <c r="G28" i="24" s="1"/>
  <c r="J98" i="10"/>
  <c r="S74" i="10"/>
  <c r="P26" i="4"/>
  <c r="S73" i="10"/>
  <c r="Q41" i="29"/>
  <c r="Q68" i="29" s="1"/>
  <c r="AB34" i="10"/>
  <c r="AB32" i="10"/>
  <c r="Y51" i="4" s="1"/>
  <c r="AN12" i="24" s="1"/>
  <c r="AB33" i="10"/>
  <c r="Y17" i="4"/>
  <c r="AM12" i="24" s="1"/>
  <c r="AG84" i="10"/>
  <c r="AG83" i="10"/>
  <c r="AD29" i="4"/>
  <c r="AW24" i="24" s="1"/>
  <c r="U18" i="29"/>
  <c r="U72" i="29" s="1"/>
  <c r="I14" i="29"/>
  <c r="I68" i="29" s="1"/>
  <c r="I89" i="10"/>
  <c r="I88" i="10"/>
  <c r="F30" i="4"/>
  <c r="E25" i="24" s="1"/>
  <c r="AD69" i="10"/>
  <c r="AA24" i="4"/>
  <c r="AQ19" i="24" s="1"/>
  <c r="AD68" i="10"/>
  <c r="M17" i="29"/>
  <c r="M71" i="29" s="1"/>
  <c r="AD44" i="10"/>
  <c r="AA19" i="4"/>
  <c r="AQ14" i="24" s="1"/>
  <c r="AD43" i="10"/>
  <c r="AD42" i="10"/>
  <c r="AA53" i="4" s="1"/>
  <c r="AR14" i="24" s="1"/>
  <c r="AH53" i="10"/>
  <c r="AH52" i="10"/>
  <c r="AE55" i="4" s="1"/>
  <c r="AZ16" i="24" s="1"/>
  <c r="AH54" i="10"/>
  <c r="AE21" i="4"/>
  <c r="AY16" i="24" s="1"/>
  <c r="M26" i="4"/>
  <c r="S21" i="24" s="1"/>
  <c r="P74" i="10"/>
  <c r="P73" i="10"/>
  <c r="Y68" i="10"/>
  <c r="V24" i="4"/>
  <c r="AG19" i="24" s="1"/>
  <c r="Y69" i="10"/>
  <c r="AI98" i="10"/>
  <c r="AI99" i="10"/>
  <c r="AF33" i="4"/>
  <c r="BA28" i="24" s="1"/>
  <c r="T36" i="29"/>
  <c r="Q93" i="10"/>
  <c r="Q94" i="10"/>
  <c r="N31" i="4"/>
  <c r="T83" i="10"/>
  <c r="Q29" i="4"/>
  <c r="W24" i="24" s="1"/>
  <c r="T84" i="10"/>
  <c r="S51" i="29"/>
  <c r="S78" i="29" s="1"/>
  <c r="W25" i="29"/>
  <c r="W79" i="29" s="1"/>
  <c r="AF68" i="10"/>
  <c r="AC24" i="4"/>
  <c r="AU19" i="24" s="1"/>
  <c r="AF69" i="10"/>
  <c r="T13" i="29"/>
  <c r="T67" i="29" s="1"/>
  <c r="N63" i="10"/>
  <c r="N64" i="10"/>
  <c r="K23" i="4"/>
  <c r="O18" i="24" s="1"/>
  <c r="N62" i="10"/>
  <c r="K57" i="4" s="1"/>
  <c r="P18" i="24" s="1"/>
  <c r="AA93" i="10"/>
  <c r="X31" i="4"/>
  <c r="AK26" i="24" s="1"/>
  <c r="AA94" i="10"/>
  <c r="H20" i="29"/>
  <c r="H74" i="29" s="1"/>
  <c r="H27" i="29"/>
  <c r="H81" i="29" s="1"/>
  <c r="AB31" i="4"/>
  <c r="AS26" i="24" s="1"/>
  <c r="AE93" i="10"/>
  <c r="AE94" i="10"/>
  <c r="O13" i="29"/>
  <c r="O67" i="29" s="1"/>
  <c r="X18" i="4"/>
  <c r="AK13" i="24" s="1"/>
  <c r="AK29" i="24" s="1"/>
  <c r="AA38" i="10"/>
  <c r="AA39" i="10"/>
  <c r="AA37" i="10"/>
  <c r="X52" i="4" s="1"/>
  <c r="AL13" i="24" s="1"/>
  <c r="AG74" i="10"/>
  <c r="AG73" i="10"/>
  <c r="AD26" i="4"/>
  <c r="AW21" i="24" s="1"/>
  <c r="I78" i="10"/>
  <c r="I79" i="10"/>
  <c r="F28" i="4"/>
  <c r="E23" i="24" s="1"/>
  <c r="W53" i="29"/>
  <c r="W80" i="29" s="1"/>
  <c r="U83" i="10"/>
  <c r="U84" i="10"/>
  <c r="R29" i="4"/>
  <c r="K21" i="29"/>
  <c r="K75" i="29" s="1"/>
  <c r="L46" i="29"/>
  <c r="L73" i="29" s="1"/>
  <c r="J44" i="29"/>
  <c r="J71" i="29" s="1"/>
  <c r="Y24" i="4"/>
  <c r="AM19" i="24" s="1"/>
  <c r="AB68" i="10"/>
  <c r="AB69" i="10"/>
  <c r="R40" i="29"/>
  <c r="R67" i="29" s="1"/>
  <c r="AF89" i="10"/>
  <c r="AF88" i="10"/>
  <c r="AC30" i="4"/>
  <c r="AU25" i="24" s="1"/>
  <c r="X83" i="10"/>
  <c r="U29" i="4"/>
  <c r="AE24" i="24" s="1"/>
  <c r="X84" i="10"/>
  <c r="I20" i="29"/>
  <c r="I74" i="29" s="1"/>
  <c r="U48" i="29"/>
  <c r="U75" i="29" s="1"/>
  <c r="AC93" i="10"/>
  <c r="AC94" i="10"/>
  <c r="Z31" i="4"/>
  <c r="AO26" i="24" s="1"/>
  <c r="X10" i="29"/>
  <c r="X64" i="29" s="1"/>
  <c r="H28" i="29"/>
  <c r="H82" i="29" s="1"/>
  <c r="AI63" i="10"/>
  <c r="AI64" i="10"/>
  <c r="AF23" i="4"/>
  <c r="BA18" i="24" s="1"/>
  <c r="AI62" i="10"/>
  <c r="AF57" i="4" s="1"/>
  <c r="BB18" i="24" s="1"/>
  <c r="S11" i="29"/>
  <c r="S65" i="29" s="1"/>
  <c r="P47" i="29"/>
  <c r="S62" i="10"/>
  <c r="P57" i="4" s="1"/>
  <c r="S64" i="10"/>
  <c r="S63" i="10"/>
  <c r="P23" i="4"/>
  <c r="AE29" i="4"/>
  <c r="AY24" i="24" s="1"/>
  <c r="AH84" i="10"/>
  <c r="AH83" i="10"/>
  <c r="R99" i="10"/>
  <c r="O33" i="4"/>
  <c r="U28" i="24" s="1"/>
  <c r="R98" i="10"/>
  <c r="AH98" i="10"/>
  <c r="AH99" i="10"/>
  <c r="AE33" i="4"/>
  <c r="AY28" i="24" s="1"/>
  <c r="P9" i="29"/>
  <c r="P63" i="29" s="1"/>
  <c r="AC31" i="4"/>
  <c r="AU26" i="24" s="1"/>
  <c r="AF93" i="10"/>
  <c r="AF94" i="10"/>
  <c r="K93" i="10"/>
  <c r="K94" i="10"/>
  <c r="H31" i="4"/>
  <c r="I26" i="24" s="1"/>
  <c r="X33" i="4"/>
  <c r="AK28" i="24" s="1"/>
  <c r="AA98" i="10"/>
  <c r="AA99" i="10"/>
  <c r="AG33" i="4"/>
  <c r="Y28" i="24" s="1"/>
  <c r="AJ99" i="10"/>
  <c r="AJ98" i="10"/>
  <c r="AC89" i="10"/>
  <c r="AC88" i="10"/>
  <c r="Z30" i="4"/>
  <c r="AO25" i="24" s="1"/>
  <c r="K33" i="4"/>
  <c r="O28" i="24" s="1"/>
  <c r="N98" i="10"/>
  <c r="N99" i="10"/>
  <c r="M12" i="29"/>
  <c r="M66" i="29" s="1"/>
  <c r="M85" i="29" s="1"/>
  <c r="M57" i="41" s="1"/>
  <c r="K25" i="29"/>
  <c r="K79" i="29" s="1"/>
  <c r="S99" i="10"/>
  <c r="S98" i="10"/>
  <c r="P33" i="4"/>
  <c r="O19" i="29"/>
  <c r="O73" i="29" s="1"/>
  <c r="H26" i="29"/>
  <c r="H80" i="29" s="1"/>
  <c r="I52" i="29"/>
  <c r="I79" i="29" s="1"/>
  <c r="K10" i="29"/>
  <c r="K64" i="29" s="1"/>
  <c r="K86" i="29" s="1"/>
  <c r="T58" i="41" s="1"/>
  <c r="AG89" i="10"/>
  <c r="AG88" i="10"/>
  <c r="AD30" i="4"/>
  <c r="AW25" i="24" s="1"/>
  <c r="O25" i="29"/>
  <c r="O79" i="29" s="1"/>
  <c r="X94" i="10"/>
  <c r="X93" i="10"/>
  <c r="U31" i="4"/>
  <c r="AE26" i="24" s="1"/>
  <c r="V26" i="4"/>
  <c r="AG21" i="24" s="1"/>
  <c r="Y74" i="10"/>
  <c r="Y73" i="10"/>
  <c r="P11" i="29"/>
  <c r="P65" i="29" s="1"/>
  <c r="Q39" i="29"/>
  <c r="Q66" i="29" s="1"/>
  <c r="F29" i="4"/>
  <c r="E24" i="24" s="1"/>
  <c r="I83" i="10"/>
  <c r="I84" i="10"/>
  <c r="G14" i="29"/>
  <c r="G68" i="29" s="1"/>
  <c r="H24" i="29"/>
  <c r="H78" i="29" s="1"/>
  <c r="H86" i="29" s="1"/>
  <c r="X58" i="41" s="1"/>
  <c r="P93" i="10"/>
  <c r="P94" i="10"/>
  <c r="M31" i="4"/>
  <c r="S26" i="24" s="1"/>
  <c r="H18" i="29"/>
  <c r="H72" i="29" s="1"/>
  <c r="AI84" i="10"/>
  <c r="AI83" i="10"/>
  <c r="AF29" i="4"/>
  <c r="BA24" i="24" s="1"/>
  <c r="BA29" i="24" s="1"/>
  <c r="S83" i="10"/>
  <c r="S84" i="10"/>
  <c r="P29" i="4"/>
  <c r="L13" i="29"/>
  <c r="L67" i="29" s="1"/>
  <c r="R36" i="29"/>
  <c r="R63" i="29" s="1"/>
  <c r="AF78" i="10"/>
  <c r="AF79" i="10"/>
  <c r="AC28" i="4"/>
  <c r="AU23" i="24" s="1"/>
  <c r="AU29" i="24" s="1"/>
  <c r="H94" i="10"/>
  <c r="E31" i="4"/>
  <c r="C26" i="24" s="1"/>
  <c r="H93" i="10"/>
  <c r="T88" i="10"/>
  <c r="T89" i="10"/>
  <c r="Q30" i="4"/>
  <c r="W25" i="24" s="1"/>
  <c r="W29" i="24" s="1"/>
  <c r="W89" i="10"/>
  <c r="W88" i="10"/>
  <c r="T30" i="4"/>
  <c r="AC25" i="24" s="1"/>
  <c r="AC29" i="24" s="1"/>
  <c r="W99" i="10"/>
  <c r="T33" i="4"/>
  <c r="AC28" i="24" s="1"/>
  <c r="W98" i="10"/>
  <c r="K15" i="29"/>
  <c r="K69" i="29" s="1"/>
  <c r="V9" i="29"/>
  <c r="V63" i="29" s="1"/>
  <c r="N13" i="29"/>
  <c r="N67" i="29" s="1"/>
  <c r="Y30" i="4"/>
  <c r="AM25" i="24" s="1"/>
  <c r="AB89" i="10"/>
  <c r="AB88" i="10"/>
  <c r="T14" i="29"/>
  <c r="T68" i="29" s="1"/>
  <c r="P89" i="10"/>
  <c r="M30" i="4"/>
  <c r="S25" i="24" s="1"/>
  <c r="P88" i="10"/>
  <c r="L16" i="29"/>
  <c r="L70" i="29" s="1"/>
  <c r="X18" i="29"/>
  <c r="X72" i="29" s="1"/>
  <c r="X85" i="29" s="1"/>
  <c r="L42" i="29"/>
  <c r="L69" i="29" s="1"/>
  <c r="L85" i="29" s="1"/>
  <c r="J57" i="41" s="1"/>
  <c r="R79" i="10"/>
  <c r="R78" i="10"/>
  <c r="O28" i="4"/>
  <c r="U23" i="24" s="1"/>
  <c r="R23" i="29"/>
  <c r="R77" i="29" s="1"/>
  <c r="V99" i="10"/>
  <c r="S33" i="4"/>
  <c r="AA28" i="24" s="1"/>
  <c r="V98" i="10"/>
  <c r="G17" i="29"/>
  <c r="G71" i="29" s="1"/>
  <c r="G86" i="29" s="1"/>
  <c r="L58" i="41" s="1"/>
  <c r="AB33" i="4"/>
  <c r="AS28" i="24" s="1"/>
  <c r="AE99" i="10"/>
  <c r="AE98" i="10"/>
  <c r="Q50" i="29"/>
  <c r="Q77" i="29" s="1"/>
  <c r="N56" i="29"/>
  <c r="N83" i="29" s="1"/>
  <c r="N85" i="29" s="1"/>
  <c r="O14" i="29"/>
  <c r="O68" i="29" s="1"/>
  <c r="O39" i="29"/>
  <c r="O66" i="29" s="1"/>
  <c r="L88" i="10"/>
  <c r="I30" i="4"/>
  <c r="K25" i="24" s="1"/>
  <c r="L89" i="10"/>
  <c r="N9" i="29"/>
  <c r="N63" i="29" s="1"/>
  <c r="I45" i="29"/>
  <c r="I72" i="29" s="1"/>
  <c r="I9" i="29"/>
  <c r="I63" i="29" s="1"/>
  <c r="V89" i="10"/>
  <c r="V88" i="10"/>
  <c r="S30" i="4"/>
  <c r="AA25" i="24" s="1"/>
  <c r="AC26" i="4"/>
  <c r="AU21" i="24" s="1"/>
  <c r="AF74" i="10"/>
  <c r="AF73" i="10"/>
  <c r="R30" i="29"/>
  <c r="R84" i="29" s="1"/>
  <c r="R52" i="10"/>
  <c r="O55" i="4" s="1"/>
  <c r="V16" i="24" s="1"/>
  <c r="R53" i="10"/>
  <c r="R54" i="10"/>
  <c r="O21" i="4"/>
  <c r="U16" i="24" s="1"/>
  <c r="U29" i="24" s="1"/>
  <c r="L26" i="29"/>
  <c r="L80" i="29" s="1"/>
  <c r="U39" i="29"/>
  <c r="U66" i="29" s="1"/>
  <c r="S24" i="4"/>
  <c r="AA19" i="24" s="1"/>
  <c r="V69" i="10"/>
  <c r="V68" i="10"/>
  <c r="S13" i="29"/>
  <c r="S67" i="29" s="1"/>
  <c r="K16" i="29"/>
  <c r="K70" i="29" s="1"/>
  <c r="AD33" i="4"/>
  <c r="AW28" i="24" s="1"/>
  <c r="AG98" i="10"/>
  <c r="AG99" i="10"/>
  <c r="W29" i="29"/>
  <c r="W83" i="29" s="1"/>
  <c r="Q17" i="29"/>
  <c r="Q71" i="29" s="1"/>
  <c r="W10" i="29"/>
  <c r="W64" i="29" s="1"/>
  <c r="W18" i="29"/>
  <c r="W72" i="29" s="1"/>
  <c r="AB30" i="4"/>
  <c r="AS25" i="24" s="1"/>
  <c r="AS29" i="24" s="1"/>
  <c r="AE88" i="10"/>
  <c r="AE89" i="10"/>
  <c r="AD83" i="10"/>
  <c r="AD84" i="10"/>
  <c r="AA29" i="4"/>
  <c r="AQ24" i="24" s="1"/>
  <c r="P18" i="29"/>
  <c r="P72" i="29" s="1"/>
  <c r="W19" i="29"/>
  <c r="W73" i="29" s="1"/>
  <c r="Z28" i="4"/>
  <c r="AO23" i="24" s="1"/>
  <c r="AO29" i="24" s="1"/>
  <c r="AC78" i="10"/>
  <c r="AC79" i="10"/>
  <c r="H15" i="29"/>
  <c r="H69" i="29" s="1"/>
  <c r="M98" i="10"/>
  <c r="J33" i="4"/>
  <c r="M28" i="24" s="1"/>
  <c r="M99" i="10"/>
  <c r="L22" i="29"/>
  <c r="L76" i="29" s="1"/>
  <c r="W15" i="29"/>
  <c r="W69" i="29" s="1"/>
  <c r="J47" i="29"/>
  <c r="J74" i="29" s="1"/>
  <c r="Y53" i="10"/>
  <c r="V21" i="4"/>
  <c r="AG16" i="24" s="1"/>
  <c r="Y52" i="10"/>
  <c r="V55" i="4" s="1"/>
  <c r="AH16" i="24" s="1"/>
  <c r="Y54" i="10"/>
  <c r="V42" i="10"/>
  <c r="S53" i="4" s="1"/>
  <c r="AB14" i="24" s="1"/>
  <c r="V44" i="10"/>
  <c r="V43" i="10"/>
  <c r="S19" i="4"/>
  <c r="AA14" i="24" s="1"/>
  <c r="AA29" i="24" s="1"/>
  <c r="G23" i="29"/>
  <c r="G77" i="29" s="1"/>
  <c r="S21" i="29"/>
  <c r="S75" i="29" s="1"/>
  <c r="I93" i="10"/>
  <c r="I94" i="10"/>
  <c r="F31" i="4"/>
  <c r="E26" i="24" s="1"/>
  <c r="E29" i="24" s="1"/>
  <c r="P14" i="29"/>
  <c r="P68" i="29" s="1"/>
  <c r="AA33" i="4"/>
  <c r="AQ28" i="24" s="1"/>
  <c r="AD98" i="10"/>
  <c r="AD99" i="10"/>
  <c r="Z93" i="10"/>
  <c r="W31" i="4"/>
  <c r="AI26" i="24" s="1"/>
  <c r="Z94" i="10"/>
  <c r="I27" i="29"/>
  <c r="I81" i="29" s="1"/>
  <c r="W9" i="29"/>
  <c r="W63" i="29" s="1"/>
  <c r="P53" i="29"/>
  <c r="P80" i="29" s="1"/>
  <c r="K17" i="29"/>
  <c r="K71" i="29" s="1"/>
  <c r="W28" i="29"/>
  <c r="W82" i="29" s="1"/>
  <c r="S12" i="29"/>
  <c r="S66" i="29" s="1"/>
  <c r="K26" i="4"/>
  <c r="O21" i="24" s="1"/>
  <c r="N73" i="10"/>
  <c r="N74" i="10"/>
  <c r="Y89" i="10"/>
  <c r="Y88" i="10"/>
  <c r="V30" i="4"/>
  <c r="AG25" i="24" s="1"/>
  <c r="AG29" i="24" s="1"/>
  <c r="M89" i="10"/>
  <c r="J30" i="4"/>
  <c r="M25" i="24" s="1"/>
  <c r="M29" i="24" s="1"/>
  <c r="M88" i="10"/>
  <c r="P45" i="29"/>
  <c r="R29" i="29"/>
  <c r="R83" i="29" s="1"/>
  <c r="R86" i="29" s="1"/>
  <c r="U58" i="41" s="1"/>
  <c r="X24" i="4"/>
  <c r="AK19" i="24" s="1"/>
  <c r="AA69" i="10"/>
  <c r="AA68" i="10"/>
  <c r="O38" i="29"/>
  <c r="O65" i="29" s="1"/>
  <c r="S28" i="4"/>
  <c r="AA23" i="24" s="1"/>
  <c r="V78" i="10"/>
  <c r="V79" i="10"/>
  <c r="J10" i="29"/>
  <c r="J64" i="29" s="1"/>
  <c r="AA30" i="4"/>
  <c r="AQ25" i="24" s="1"/>
  <c r="AD89" i="10"/>
  <c r="AD88" i="10"/>
  <c r="L17" i="29"/>
  <c r="L71" i="29" s="1"/>
  <c r="G57" i="29"/>
  <c r="G84" i="29" s="1"/>
  <c r="Z33" i="4"/>
  <c r="AO28" i="24" s="1"/>
  <c r="AC99" i="10"/>
  <c r="AC98" i="10"/>
  <c r="U13" i="29"/>
  <c r="U67" i="29" s="1"/>
  <c r="O24" i="4"/>
  <c r="U19" i="24" s="1"/>
  <c r="R68" i="10"/>
  <c r="R69" i="10"/>
  <c r="X49" i="29"/>
  <c r="X76" i="29" s="1"/>
  <c r="T12" i="29"/>
  <c r="T66" i="29" s="1"/>
  <c r="I28" i="29"/>
  <c r="I82" i="29" s="1"/>
  <c r="V14" i="29"/>
  <c r="V68" i="29" s="1"/>
  <c r="Z78" i="10"/>
  <c r="W28" i="4"/>
  <c r="AI23" i="24" s="1"/>
  <c r="AI29" i="24" s="1"/>
  <c r="Z79" i="10"/>
  <c r="P44" i="29"/>
  <c r="P71" i="29" s="1"/>
  <c r="H84" i="10"/>
  <c r="E29" i="4"/>
  <c r="C24" i="24" s="1"/>
  <c r="H83" i="10"/>
  <c r="O18" i="29"/>
  <c r="O72" i="29" s="1"/>
  <c r="H99" i="10"/>
  <c r="H98" i="10"/>
  <c r="E33" i="4"/>
  <c r="C28" i="24" s="1"/>
  <c r="C29" i="24" s="1"/>
  <c r="J64" i="10"/>
  <c r="G23" i="4"/>
  <c r="G18" i="24" s="1"/>
  <c r="G29" i="24" s="1"/>
  <c r="J62" i="10"/>
  <c r="G57" i="4" s="1"/>
  <c r="H18" i="24" s="1"/>
  <c r="J63" i="10"/>
  <c r="V38" i="29"/>
  <c r="V65" i="29" s="1"/>
  <c r="P20" i="29"/>
  <c r="P74" i="29" s="1"/>
  <c r="W30" i="29"/>
  <c r="W84" i="29" s="1"/>
  <c r="Y22" i="4"/>
  <c r="AM17" i="24" s="1"/>
  <c r="AB58" i="10"/>
  <c r="AB59" i="10"/>
  <c r="AB57" i="10"/>
  <c r="Y56" i="4" s="1"/>
  <c r="AN17" i="24" s="1"/>
  <c r="X12" i="29"/>
  <c r="X66" i="29" s="1"/>
  <c r="T98" i="10"/>
  <c r="Q33" i="4"/>
  <c r="W28" i="24" s="1"/>
  <c r="T99" i="10"/>
  <c r="R28" i="4"/>
  <c r="U79" i="10"/>
  <c r="U78" i="10"/>
  <c r="X11" i="29"/>
  <c r="X65" i="29" s="1"/>
  <c r="N86" i="29"/>
  <c r="M86" i="29"/>
  <c r="M58" i="41" s="1"/>
  <c r="S29" i="24"/>
  <c r="O29" i="24"/>
  <c r="Q85" i="29"/>
  <c r="Q57" i="41" s="1"/>
  <c r="K29" i="24"/>
  <c r="Q29" i="24"/>
  <c r="V86" i="29"/>
  <c r="R58" i="41" s="1"/>
  <c r="AE29" i="24"/>
  <c r="AY29" i="24"/>
  <c r="Y29" i="24"/>
  <c r="O64" i="29"/>
  <c r="R85" i="29"/>
  <c r="U57" i="41" s="1"/>
  <c r="S86" i="29"/>
  <c r="W58" i="41" s="1"/>
  <c r="P13" i="40"/>
  <c r="P12" i="40"/>
  <c r="S85" i="29"/>
  <c r="W57" i="41" s="1"/>
  <c r="P21" i="40"/>
  <c r="P9" i="40"/>
  <c r="P27" i="40"/>
  <c r="P32" i="40"/>
  <c r="D72" i="10"/>
  <c r="E67" i="10"/>
  <c r="AG67" i="10"/>
  <c r="AD58" i="4" s="1"/>
  <c r="AX19" i="24" s="1"/>
  <c r="U67" i="10"/>
  <c r="R58" i="4" s="1"/>
  <c r="M67" i="10"/>
  <c r="J58" i="4" s="1"/>
  <c r="N19" i="24" s="1"/>
  <c r="K67" i="10"/>
  <c r="H58" i="4" s="1"/>
  <c r="J19" i="24" s="1"/>
  <c r="AC67" i="10"/>
  <c r="Z58" i="4" s="1"/>
  <c r="AP19" i="24" s="1"/>
  <c r="J67" i="10"/>
  <c r="G58" i="4" s="1"/>
  <c r="H19" i="24" s="1"/>
  <c r="AB67" i="10"/>
  <c r="Y58" i="4" s="1"/>
  <c r="AN19" i="24" s="1"/>
  <c r="W67" i="10"/>
  <c r="T58" i="4" s="1"/>
  <c r="AD19" i="24" s="1"/>
  <c r="T67" i="10"/>
  <c r="Q58" i="4" s="1"/>
  <c r="X19" i="24" s="1"/>
  <c r="N67" i="10"/>
  <c r="K58" i="4" s="1"/>
  <c r="P19" i="24" s="1"/>
  <c r="P67" i="10"/>
  <c r="M58" i="4" s="1"/>
  <c r="T19" i="24" s="1"/>
  <c r="AI67" i="10"/>
  <c r="AF58" i="4" s="1"/>
  <c r="BB19" i="24" s="1"/>
  <c r="Q67" i="10"/>
  <c r="N58" i="4" s="1"/>
  <c r="O67" i="10"/>
  <c r="L58" i="4" s="1"/>
  <c r="R19" i="24" s="1"/>
  <c r="Y67" i="10"/>
  <c r="V58" i="4" s="1"/>
  <c r="AH19" i="24" s="1"/>
  <c r="Z67" i="10"/>
  <c r="W58" i="4" s="1"/>
  <c r="AJ19" i="24" s="1"/>
  <c r="AF67" i="10"/>
  <c r="AC58" i="4" s="1"/>
  <c r="AV19" i="24" s="1"/>
  <c r="AA67" i="10"/>
  <c r="X58" i="4" s="1"/>
  <c r="AL19" i="24" s="1"/>
  <c r="I67" i="10"/>
  <c r="F58" i="4" s="1"/>
  <c r="F19" i="24" s="1"/>
  <c r="R67" i="10"/>
  <c r="O58" i="4" s="1"/>
  <c r="V19" i="24" s="1"/>
  <c r="AJ67" i="10"/>
  <c r="AG58" i="4" s="1"/>
  <c r="Z19" i="24" s="1"/>
  <c r="AE67" i="10"/>
  <c r="AB58" i="4" s="1"/>
  <c r="AT19" i="24" s="1"/>
  <c r="S67" i="10"/>
  <c r="P58" i="4" s="1"/>
  <c r="H67" i="10"/>
  <c r="E58" i="4" s="1"/>
  <c r="D19" i="24" s="1"/>
  <c r="AH67" i="10"/>
  <c r="AE58" i="4" s="1"/>
  <c r="AZ19" i="24" s="1"/>
  <c r="X67" i="10"/>
  <c r="U58" i="4" s="1"/>
  <c r="AF19" i="24" s="1"/>
  <c r="V67" i="10"/>
  <c r="S58" i="4" s="1"/>
  <c r="AB19" i="24" s="1"/>
  <c r="L67" i="10"/>
  <c r="I58" i="4" s="1"/>
  <c r="L19" i="24" s="1"/>
  <c r="AD67" i="10"/>
  <c r="AA58" i="4" s="1"/>
  <c r="AR19" i="24" s="1"/>
  <c r="P9" i="26" a="1"/>
  <c r="J122" i="29"/>
  <c r="K40" i="37"/>
  <c r="P114" i="29"/>
  <c r="H127" i="29"/>
  <c r="I96" i="29"/>
  <c r="O125" i="29"/>
  <c r="K106" i="29"/>
  <c r="U106" i="29"/>
  <c r="U99" i="29"/>
  <c r="Q39" i="37"/>
  <c r="S99" i="29"/>
  <c r="R132" i="29"/>
  <c r="L104" i="29"/>
  <c r="X98" i="29"/>
  <c r="U104" i="29"/>
  <c r="U44" i="41"/>
  <c r="K131" i="29"/>
  <c r="P44" i="41"/>
  <c r="T127" i="29"/>
  <c r="X14" i="37"/>
  <c r="V113" i="29"/>
  <c r="I97" i="29"/>
  <c r="J119" i="29"/>
  <c r="I101" i="29"/>
  <c r="Q97" i="29"/>
  <c r="G133" i="29"/>
  <c r="I37" i="37"/>
  <c r="S43" i="37"/>
  <c r="P124" i="29"/>
  <c r="P120" i="29"/>
  <c r="P101" i="29"/>
  <c r="H130" i="29"/>
  <c r="X124" i="29"/>
  <c r="Q43" i="37"/>
  <c r="I133" i="29"/>
  <c r="R130" i="29"/>
  <c r="N44" i="37"/>
  <c r="M127" i="29"/>
  <c r="U117" i="29"/>
  <c r="L38" i="37"/>
  <c r="R134" i="29"/>
  <c r="T34" i="40"/>
  <c r="L97" i="29"/>
  <c r="O128" i="29"/>
  <c r="S133" i="29"/>
  <c r="H113" i="29"/>
  <c r="W103" i="29"/>
  <c r="K121" i="29"/>
  <c r="I31" i="37"/>
  <c r="V98" i="29"/>
  <c r="T28" i="40"/>
  <c r="H97" i="29"/>
  <c r="X40" i="37"/>
  <c r="M96" i="29"/>
  <c r="G124" i="29"/>
  <c r="T106" i="29"/>
  <c r="W105" i="29"/>
  <c r="O38" i="37"/>
  <c r="X99" i="29"/>
  <c r="T24" i="40"/>
  <c r="R126" i="29"/>
  <c r="L101" i="29"/>
  <c r="S117" i="29"/>
  <c r="O104" i="29"/>
  <c r="U132" i="29"/>
  <c r="X41" i="37"/>
  <c r="L44" i="37"/>
  <c r="P31" i="41"/>
  <c r="R104" i="29"/>
  <c r="X105" i="29"/>
  <c r="J106" i="29"/>
  <c r="I44" i="37"/>
  <c r="N105" i="29"/>
  <c r="S39" i="37"/>
  <c r="P119" i="29"/>
  <c r="Q44" i="37"/>
  <c r="T96" i="29"/>
  <c r="L42" i="37"/>
  <c r="W116" i="29"/>
  <c r="M118" i="29"/>
  <c r="M43" i="37"/>
  <c r="L118" i="29"/>
  <c r="O119" i="29"/>
  <c r="V44" i="41"/>
  <c r="S105" i="29"/>
  <c r="V104" i="29"/>
  <c r="O102" i="29"/>
  <c r="R101" i="29"/>
  <c r="Q100" i="29"/>
  <c r="X38" i="37"/>
  <c r="G42" i="37"/>
  <c r="V97" i="29"/>
  <c r="U128" i="29"/>
  <c r="T129" i="29"/>
  <c r="I126" i="29"/>
  <c r="M98" i="29"/>
  <c r="S116" i="29"/>
  <c r="X37" i="37"/>
  <c r="S123" i="29"/>
  <c r="H100" i="29"/>
  <c r="T40" i="37"/>
  <c r="G115" i="29"/>
  <c r="T100" i="29"/>
  <c r="P38" i="37"/>
  <c r="J123" i="29"/>
  <c r="G106" i="29"/>
  <c r="P129" i="29"/>
  <c r="V127" i="29"/>
  <c r="L134" i="29"/>
  <c r="K41" i="37"/>
  <c r="J14" i="37"/>
  <c r="T99" i="29"/>
  <c r="K124" i="29"/>
  <c r="G104" i="29"/>
  <c r="L102" i="29"/>
  <c r="W43" i="37"/>
  <c r="G125" i="29"/>
  <c r="R123" i="29"/>
  <c r="P41" i="37"/>
  <c r="O100" i="29"/>
  <c r="I131" i="29"/>
  <c r="G99" i="29"/>
  <c r="J113" i="29"/>
  <c r="K98" i="29"/>
  <c r="Q31" i="41"/>
  <c r="Q126" i="29"/>
  <c r="H125" i="29"/>
  <c r="H103" i="29"/>
  <c r="X127" i="29"/>
  <c r="X97" i="29"/>
  <c r="V101" i="29"/>
  <c r="Q130" i="29"/>
  <c r="R116" i="29"/>
  <c r="H118" i="29"/>
  <c r="W102" i="29"/>
  <c r="M126" i="29"/>
  <c r="U103" i="29"/>
  <c r="G130" i="29"/>
  <c r="K43" i="37"/>
  <c r="L123" i="29"/>
  <c r="T115" i="29"/>
  <c r="V115" i="29"/>
  <c r="S118" i="29"/>
  <c r="Q14" i="37"/>
  <c r="O14" i="41"/>
  <c r="J42" i="37"/>
  <c r="T128" i="29"/>
  <c r="K126" i="29"/>
  <c r="G102" i="29"/>
  <c r="M31" i="37"/>
  <c r="G41" i="37"/>
  <c r="H105" i="29"/>
  <c r="T9" i="40"/>
  <c r="M101" i="29"/>
  <c r="X133" i="29"/>
  <c r="R42" i="37"/>
  <c r="I98" i="29"/>
  <c r="V95" i="29"/>
  <c r="R38" i="37"/>
  <c r="G122" i="29"/>
  <c r="U95" i="29"/>
  <c r="W119" i="29"/>
  <c r="M114" i="29"/>
  <c r="P97" i="29"/>
  <c r="X44" i="41"/>
  <c r="M122" i="29"/>
  <c r="K113" i="29"/>
  <c r="T42" i="37"/>
  <c r="N14" i="41"/>
  <c r="K39" i="37"/>
  <c r="U116" i="29"/>
  <c r="W123" i="29"/>
  <c r="K103" i="29"/>
  <c r="Q116" i="29"/>
  <c r="I39" i="37"/>
  <c r="J102" i="29"/>
  <c r="R14" i="41"/>
  <c r="V96" i="29"/>
  <c r="U100" i="29"/>
  <c r="P115" i="29"/>
  <c r="O121" i="29"/>
  <c r="T41" i="37"/>
  <c r="P128" i="29"/>
  <c r="G132" i="29"/>
  <c r="N132" i="29"/>
  <c r="G117" i="29"/>
  <c r="J120" i="29"/>
  <c r="N44" i="41"/>
  <c r="U121" i="29"/>
  <c r="K14" i="37"/>
  <c r="U124" i="29"/>
  <c r="Q120" i="29"/>
  <c r="P31" i="37"/>
  <c r="P131" i="29"/>
  <c r="T18" i="40"/>
  <c r="J132" i="29"/>
  <c r="N39" i="37"/>
  <c r="N124" i="29"/>
  <c r="W98" i="29"/>
  <c r="R120" i="29"/>
  <c r="L131" i="29"/>
  <c r="N122" i="29"/>
  <c r="W127" i="29"/>
  <c r="J105" i="29"/>
  <c r="L133" i="29"/>
  <c r="K14" i="41"/>
  <c r="R105" i="29"/>
  <c r="O41" i="37"/>
  <c r="J126" i="29"/>
  <c r="T8" i="40"/>
  <c r="N14" i="37"/>
  <c r="W44" i="41"/>
  <c r="S98" i="29"/>
  <c r="N120" i="29"/>
  <c r="K127" i="29"/>
  <c r="T44" i="37"/>
  <c r="H121" i="29"/>
  <c r="G43" i="37"/>
  <c r="K128" i="29"/>
  <c r="G105" i="29"/>
  <c r="G121" i="29"/>
  <c r="K122" i="29"/>
  <c r="V100" i="29"/>
  <c r="T11" i="40"/>
  <c r="S104" i="29"/>
  <c r="K123" i="29"/>
  <c r="K120" i="29"/>
  <c r="N42" i="37"/>
  <c r="X14" i="41"/>
  <c r="L98" i="29"/>
  <c r="N131" i="29"/>
  <c r="V118" i="29"/>
  <c r="X43" i="37"/>
  <c r="N115" i="29"/>
  <c r="Q133" i="29"/>
  <c r="L125" i="29"/>
  <c r="U44" i="37"/>
  <c r="M119" i="29"/>
  <c r="T43" i="37"/>
  <c r="O122" i="29"/>
  <c r="T124" i="29"/>
  <c r="H41" i="37"/>
  <c r="N123" i="29"/>
  <c r="H122" i="29"/>
  <c r="O131" i="29"/>
  <c r="K31" i="41"/>
  <c r="Q132" i="29"/>
  <c r="K116" i="29"/>
  <c r="O129" i="29"/>
  <c r="O31" i="37"/>
  <c r="X134" i="29"/>
  <c r="O98" i="29"/>
  <c r="W131" i="29"/>
  <c r="H38" i="37"/>
  <c r="V125" i="29"/>
  <c r="X113" i="29"/>
  <c r="Q134" i="29"/>
  <c r="H99" i="29"/>
  <c r="U126" i="29"/>
  <c r="V105" i="29"/>
  <c r="X116" i="29"/>
  <c r="Q105" i="29"/>
  <c r="Q117" i="29"/>
  <c r="M129" i="29"/>
  <c r="X119" i="29"/>
  <c r="T31" i="40"/>
  <c r="T21" i="40"/>
  <c r="N129" i="29"/>
  <c r="W14" i="41"/>
  <c r="Q104" i="29"/>
  <c r="H126" i="29"/>
  <c r="K31" i="37"/>
  <c r="U41" i="37"/>
  <c r="W132" i="29"/>
  <c r="W126" i="29"/>
  <c r="O120" i="29"/>
  <c r="S100" i="29"/>
  <c r="W96" i="29"/>
  <c r="S37" i="37"/>
  <c r="J95" i="29"/>
  <c r="L127" i="29"/>
  <c r="P132" i="29"/>
  <c r="N99" i="29"/>
  <c r="M44" i="41"/>
  <c r="N133" i="29"/>
  <c r="V103" i="29"/>
  <c r="T26" i="40"/>
  <c r="M115" i="29"/>
  <c r="P121" i="29"/>
  <c r="W120" i="29"/>
  <c r="L116" i="29"/>
  <c r="H40" i="37"/>
  <c r="Q102" i="29"/>
  <c r="K129" i="29"/>
  <c r="N31" i="41"/>
  <c r="G126" i="29"/>
  <c r="R31" i="37"/>
  <c r="T39" i="37"/>
  <c r="X42" i="37"/>
  <c r="T134" i="29"/>
  <c r="H42" i="37"/>
  <c r="X120" i="29"/>
  <c r="M134" i="29"/>
  <c r="I103" i="29"/>
  <c r="K38" i="37"/>
  <c r="P14" i="41"/>
  <c r="Q31" i="37"/>
  <c r="R118" i="29"/>
  <c r="H132" i="29"/>
  <c r="K115" i="29"/>
  <c r="J121" i="29"/>
  <c r="J117" i="29"/>
  <c r="P113" i="29"/>
  <c r="N125" i="29"/>
  <c r="T113" i="29"/>
  <c r="O40" i="37"/>
  <c r="N31" i="37"/>
  <c r="M102" i="29"/>
  <c r="N104" i="29"/>
  <c r="V132" i="29"/>
  <c r="V134" i="29"/>
  <c r="I43" i="37"/>
  <c r="W14" i="37"/>
  <c r="J125" i="29"/>
  <c r="P125" i="29"/>
  <c r="P133" i="29"/>
  <c r="T122" i="29"/>
  <c r="M130" i="29"/>
  <c r="W39" i="37"/>
  <c r="L103" i="29"/>
  <c r="P117" i="29"/>
  <c r="U131" i="29"/>
  <c r="K100" i="29"/>
  <c r="K125" i="29"/>
  <c r="G131" i="29"/>
  <c r="S14" i="37"/>
  <c r="O31" i="41"/>
  <c r="G129" i="29"/>
  <c r="L14" i="37"/>
  <c r="L114" i="29"/>
  <c r="H31" i="37"/>
  <c r="P122" i="29"/>
  <c r="G101" i="29"/>
  <c r="P99" i="29"/>
  <c r="R14" i="37"/>
  <c r="K95" i="29"/>
  <c r="W104" i="29"/>
  <c r="H128" i="29"/>
  <c r="H133" i="29"/>
  <c r="R99" i="29"/>
  <c r="W117" i="29"/>
  <c r="S31" i="37"/>
  <c r="W121" i="29"/>
  <c r="L44" i="41"/>
  <c r="I31" i="41"/>
  <c r="R129" i="29"/>
  <c r="H101" i="29"/>
  <c r="U105" i="29"/>
  <c r="N116" i="29"/>
  <c r="L128" i="29"/>
  <c r="P105" i="29"/>
  <c r="K99" i="29"/>
  <c r="V117" i="29"/>
  <c r="L41" i="37"/>
  <c r="O117" i="29"/>
  <c r="L39" i="37"/>
  <c r="K44" i="37"/>
  <c r="R133" i="29"/>
  <c r="M44" i="37"/>
  <c r="L96" i="29"/>
  <c r="H96" i="29"/>
  <c r="U113" i="29"/>
  <c r="M120" i="29"/>
  <c r="W134" i="29"/>
  <c r="M106" i="29"/>
  <c r="O118" i="29"/>
  <c r="V42" i="37"/>
  <c r="O96" i="29"/>
  <c r="L37" i="37"/>
  <c r="S44" i="37"/>
  <c r="W101" i="29"/>
  <c r="V31" i="41"/>
  <c r="O130" i="29"/>
  <c r="M104" i="29"/>
  <c r="L122" i="29"/>
  <c r="X115" i="29"/>
  <c r="J100" i="29"/>
  <c r="X106" i="29"/>
  <c r="G37" i="37"/>
  <c r="O39" i="37"/>
  <c r="S132" i="29"/>
  <c r="N43" i="37"/>
  <c r="G127" i="29"/>
  <c r="N117" i="29"/>
  <c r="X95" i="29"/>
  <c r="N40" i="37"/>
  <c r="O127" i="29"/>
  <c r="N134" i="29"/>
  <c r="L100" i="29"/>
  <c r="S103" i="29"/>
  <c r="T15" i="40"/>
  <c r="K130" i="29"/>
  <c r="Q118" i="29"/>
  <c r="M128" i="29"/>
  <c r="M38" i="37"/>
  <c r="L124" i="29"/>
  <c r="J39" i="37"/>
  <c r="G39" i="37"/>
  <c r="H114" i="29"/>
  <c r="O114" i="29"/>
  <c r="O132" i="29"/>
  <c r="J99" i="29"/>
  <c r="Q14" i="41"/>
  <c r="W95" i="29"/>
  <c r="Q96" i="29"/>
  <c r="K134" i="29"/>
  <c r="M37" i="37"/>
  <c r="V106" i="29"/>
  <c r="U38" i="37"/>
  <c r="J130" i="29"/>
  <c r="T125" i="29"/>
  <c r="T30" i="40"/>
  <c r="I38" i="37"/>
  <c r="S128" i="29"/>
  <c r="S102" i="29"/>
  <c r="P123" i="29"/>
  <c r="T22" i="40"/>
  <c r="T130" i="29"/>
  <c r="V130" i="29"/>
  <c r="K102" i="29"/>
  <c r="V126" i="29"/>
  <c r="X129" i="29"/>
  <c r="O99" i="29"/>
  <c r="U98" i="29"/>
  <c r="S130" i="29"/>
  <c r="G134" i="29"/>
  <c r="U129" i="29"/>
  <c r="R41" i="37"/>
  <c r="Q122" i="29"/>
  <c r="M121" i="29"/>
  <c r="M100" i="29"/>
  <c r="L95" i="29"/>
  <c r="W128" i="29"/>
  <c r="T25" i="40"/>
  <c r="K114" i="29"/>
  <c r="P134" i="29"/>
  <c r="X131" i="29"/>
  <c r="I121" i="29"/>
  <c r="S127" i="29"/>
  <c r="W31" i="41"/>
  <c r="H39" i="37"/>
  <c r="H124" i="29"/>
  <c r="V40" i="37"/>
  <c r="G128" i="29"/>
  <c r="V131" i="29"/>
  <c r="V119" i="29"/>
  <c r="S113" i="29"/>
  <c r="X114" i="29"/>
  <c r="Q115" i="29"/>
  <c r="K133" i="29"/>
  <c r="V14" i="37"/>
  <c r="G103" i="29"/>
  <c r="T117" i="29"/>
  <c r="T126" i="29"/>
  <c r="V14" i="41"/>
  <c r="M42" i="37"/>
  <c r="I127" i="29"/>
  <c r="S31" i="41"/>
  <c r="G113" i="29"/>
  <c r="J31" i="37"/>
  <c r="N128" i="29"/>
  <c r="O134" i="29"/>
  <c r="N97" i="29"/>
  <c r="T114" i="29"/>
  <c r="J116" i="29"/>
  <c r="M123" i="29"/>
  <c r="V128" i="29"/>
  <c r="O95" i="29"/>
  <c r="T44" i="41"/>
  <c r="L117" i="29"/>
  <c r="G119" i="29"/>
  <c r="J129" i="29"/>
  <c r="S131" i="29"/>
  <c r="R113" i="29"/>
  <c r="G31" i="37"/>
  <c r="I40" i="37"/>
  <c r="N119" i="29"/>
  <c r="H134" i="29"/>
  <c r="O101" i="29"/>
  <c r="U101" i="29"/>
  <c r="O43" i="37"/>
  <c r="U31" i="37"/>
  <c r="W31" i="37"/>
  <c r="U114" i="29"/>
  <c r="Q38" i="37"/>
  <c r="P98" i="29"/>
  <c r="V123" i="29"/>
  <c r="S120" i="29"/>
  <c r="S126" i="29"/>
  <c r="X121" i="29"/>
  <c r="P127" i="29"/>
  <c r="I130" i="29"/>
  <c r="O42" i="37"/>
  <c r="U31" i="41"/>
  <c r="J103" i="29"/>
  <c r="I99" i="29"/>
  <c r="M132" i="29"/>
  <c r="K101" i="29"/>
  <c r="T131" i="29"/>
  <c r="H120" i="29"/>
  <c r="I102" i="29"/>
  <c r="R31" i="41"/>
  <c r="R124" i="29"/>
  <c r="T19" i="40"/>
  <c r="W118" i="29"/>
  <c r="T23" i="40"/>
  <c r="I100" i="29"/>
  <c r="M99" i="29"/>
  <c r="T103" i="29"/>
  <c r="T29" i="40"/>
  <c r="Q124" i="29"/>
  <c r="J115" i="29"/>
  <c r="N38" i="37"/>
  <c r="J37" i="37"/>
  <c r="J128" i="29"/>
  <c r="N96" i="29"/>
  <c r="O97" i="29"/>
  <c r="X104" i="29"/>
  <c r="V124" i="29"/>
  <c r="M41" i="37"/>
  <c r="O133" i="29"/>
  <c r="O116" i="29"/>
  <c r="L106" i="29"/>
  <c r="H102" i="29"/>
  <c r="K37" i="37"/>
  <c r="J118" i="29"/>
  <c r="Q106" i="29"/>
  <c r="S38" i="37"/>
  <c r="U14" i="41"/>
  <c r="V122" i="29"/>
  <c r="G116" i="29"/>
  <c r="L31" i="37"/>
  <c r="T10" i="40"/>
  <c r="X128" i="29"/>
  <c r="H43" i="37"/>
  <c r="J127" i="29"/>
  <c r="W114" i="29"/>
  <c r="P118" i="29"/>
  <c r="V39" i="37"/>
  <c r="H44" i="37"/>
  <c r="U122" i="29"/>
  <c r="J38" i="37"/>
  <c r="R103" i="29"/>
  <c r="J101" i="29"/>
  <c r="P104" i="29"/>
  <c r="X31" i="41"/>
  <c r="T20" i="40"/>
  <c r="V120" i="29"/>
  <c r="U130" i="29"/>
  <c r="M39" i="37"/>
  <c r="U133" i="29"/>
  <c r="G114" i="29"/>
  <c r="J44" i="41"/>
  <c r="I105" i="29"/>
  <c r="L130" i="29"/>
  <c r="W124" i="29"/>
  <c r="J97" i="29"/>
  <c r="T12" i="40"/>
  <c r="U37" i="37"/>
  <c r="V99" i="29"/>
  <c r="L113" i="29"/>
  <c r="N41" i="37"/>
  <c r="J96" i="29"/>
  <c r="H119" i="29"/>
  <c r="P42" i="37"/>
  <c r="M131" i="29"/>
  <c r="W42" i="37"/>
  <c r="T13" i="40"/>
  <c r="X132" i="29"/>
  <c r="V102" i="29"/>
  <c r="K42" i="37"/>
  <c r="W125" i="29"/>
  <c r="H104" i="29"/>
  <c r="S41" i="37"/>
  <c r="R119" i="29"/>
  <c r="H37" i="37"/>
  <c r="I42" i="37"/>
  <c r="O105" i="29"/>
  <c r="Q127" i="29"/>
  <c r="Q42" i="37"/>
  <c r="L99" i="29"/>
  <c r="I14" i="37"/>
  <c r="N98" i="29"/>
  <c r="P95" i="29"/>
  <c r="R95" i="29"/>
  <c r="W44" i="37"/>
  <c r="U96" i="29"/>
  <c r="T14" i="41"/>
  <c r="X101" i="29"/>
  <c r="T120" i="29"/>
  <c r="U14" i="37"/>
  <c r="O37" i="37"/>
  <c r="T105" i="29"/>
  <c r="X122" i="29"/>
  <c r="J114" i="29"/>
  <c r="V121" i="29"/>
  <c r="I118" i="29"/>
  <c r="W40" i="37"/>
  <c r="S114" i="29"/>
  <c r="W122" i="29"/>
  <c r="X103" i="29"/>
  <c r="N126" i="29"/>
  <c r="N130" i="29"/>
  <c r="X118" i="29"/>
  <c r="K117" i="29"/>
  <c r="Q131" i="29"/>
  <c r="X44" i="37"/>
  <c r="J44" i="37"/>
  <c r="U123" i="29"/>
  <c r="G120" i="29"/>
  <c r="S44" i="41"/>
  <c r="R114" i="29"/>
  <c r="W41" i="37"/>
  <c r="L126" i="29"/>
  <c r="I14" i="41"/>
  <c r="T98" i="29"/>
  <c r="R98" i="29"/>
  <c r="R39" i="37"/>
  <c r="X100" i="29"/>
  <c r="Q95" i="29"/>
  <c r="N95" i="29"/>
  <c r="W115" i="29"/>
  <c r="L121" i="29"/>
  <c r="M105" i="29"/>
  <c r="Q114" i="29"/>
  <c r="O113" i="29"/>
  <c r="V37" i="37"/>
  <c r="G118" i="29"/>
  <c r="Q129" i="29"/>
  <c r="I114" i="29"/>
  <c r="R121" i="29"/>
  <c r="X31" i="37"/>
  <c r="T133" i="29"/>
  <c r="M40" i="37"/>
  <c r="W97" i="29"/>
  <c r="U40" i="37"/>
  <c r="H98" i="29"/>
  <c r="X102" i="29"/>
  <c r="I125" i="29"/>
  <c r="S122" i="29"/>
  <c r="V44" i="37"/>
  <c r="G97" i="29"/>
  <c r="V41" i="37"/>
  <c r="M95" i="29"/>
  <c r="S106" i="29"/>
  <c r="R44" i="41"/>
  <c r="T101" i="29"/>
  <c r="Q101" i="29"/>
  <c r="M113" i="29"/>
  <c r="H106" i="29"/>
  <c r="M133" i="29"/>
  <c r="R43" i="37"/>
  <c r="X125" i="29"/>
  <c r="K119" i="29"/>
  <c r="O44" i="37"/>
  <c r="P39" i="37"/>
  <c r="R102" i="29"/>
  <c r="T16" i="40"/>
  <c r="V114" i="29"/>
  <c r="H129" i="29"/>
  <c r="X96" i="29"/>
  <c r="R96" i="29"/>
  <c r="V31" i="37"/>
  <c r="I44" i="41"/>
  <c r="X126" i="29"/>
  <c r="T27" i="40"/>
  <c r="N37" i="37"/>
  <c r="P102" i="29"/>
  <c r="I119" i="29"/>
  <c r="J124" i="29"/>
  <c r="Q37" i="37"/>
  <c r="I117" i="29"/>
  <c r="T104" i="29"/>
  <c r="O106" i="29"/>
  <c r="T123" i="29"/>
  <c r="U42" i="37"/>
  <c r="N106" i="29"/>
  <c r="Q103" i="29"/>
  <c r="N127" i="29"/>
  <c r="Q44" i="41"/>
  <c r="P116" i="29"/>
  <c r="W133" i="29"/>
  <c r="T38" i="37"/>
  <c r="M124" i="29"/>
  <c r="T121" i="29"/>
  <c r="S119" i="29"/>
  <c r="S14" i="41"/>
  <c r="S121" i="29"/>
  <c r="U115" i="29"/>
  <c r="Q128" i="29"/>
  <c r="N102" i="29"/>
  <c r="T37" i="37"/>
  <c r="S134" i="29"/>
  <c r="K118" i="29"/>
  <c r="K96" i="29"/>
  <c r="U118" i="29"/>
  <c r="L105" i="29"/>
  <c r="S115" i="29"/>
  <c r="J40" i="37"/>
  <c r="G40" i="37"/>
  <c r="K97" i="29"/>
  <c r="H116" i="29"/>
  <c r="R106" i="29"/>
  <c r="S42" i="37"/>
  <c r="G14" i="37"/>
  <c r="R100" i="29"/>
  <c r="I106" i="29"/>
  <c r="Q113" i="29"/>
  <c r="S124" i="29"/>
  <c r="T31" i="37"/>
  <c r="I123" i="29"/>
  <c r="H95" i="29"/>
  <c r="I113" i="29"/>
  <c r="Q40" i="37"/>
  <c r="T95" i="29"/>
  <c r="W106" i="29"/>
  <c r="W113" i="29"/>
  <c r="U39" i="37"/>
  <c r="V43" i="37"/>
  <c r="P14" i="37"/>
  <c r="N103" i="29"/>
  <c r="L120" i="29"/>
  <c r="X123" i="29"/>
  <c r="R125" i="29"/>
  <c r="Q123" i="29"/>
  <c r="G95" i="29"/>
  <c r="Q99" i="29"/>
  <c r="I116" i="29"/>
  <c r="T132" i="29"/>
  <c r="K132" i="29"/>
  <c r="O14" i="37"/>
  <c r="T14" i="37"/>
  <c r="N121" i="29"/>
  <c r="I120" i="29"/>
  <c r="P126" i="29"/>
  <c r="X130" i="29"/>
  <c r="J98" i="29"/>
  <c r="P100" i="29"/>
  <c r="T118" i="29"/>
  <c r="P44" i="37"/>
  <c r="P37" i="37"/>
  <c r="S40" i="37"/>
  <c r="T31" i="41"/>
  <c r="G98" i="29"/>
  <c r="T102" i="29"/>
  <c r="L119" i="29"/>
  <c r="O126" i="29"/>
  <c r="T119" i="29"/>
  <c r="I128" i="29"/>
  <c r="V116" i="29"/>
  <c r="L14" i="41"/>
  <c r="L40" i="37"/>
  <c r="V133" i="29"/>
  <c r="M31" i="41"/>
  <c r="M14" i="41"/>
  <c r="P96" i="29"/>
  <c r="S129" i="29"/>
  <c r="W38" i="37"/>
  <c r="O124" i="29"/>
  <c r="M97" i="29"/>
  <c r="J43" i="37"/>
  <c r="U102" i="29"/>
  <c r="H115" i="29"/>
  <c r="W99" i="29"/>
  <c r="U43" i="37"/>
  <c r="H14" i="37"/>
  <c r="R127" i="29"/>
  <c r="P106" i="29"/>
  <c r="T17" i="40"/>
  <c r="S95" i="29"/>
  <c r="T116" i="29"/>
  <c r="T14" i="40"/>
  <c r="R40" i="37"/>
  <c r="U125" i="29"/>
  <c r="O44" i="41"/>
  <c r="S101" i="29"/>
  <c r="Q41" i="37"/>
  <c r="L31" i="41"/>
  <c r="V38" i="37"/>
  <c r="U127" i="29"/>
  <c r="L43" i="37"/>
  <c r="L132" i="29"/>
  <c r="P43" i="37"/>
  <c r="K44" i="41"/>
  <c r="H131" i="29"/>
  <c r="J41" i="37"/>
  <c r="M14" i="37"/>
  <c r="P40" i="37"/>
  <c r="G96" i="29"/>
  <c r="I104" i="29"/>
  <c r="I132" i="29"/>
  <c r="R122" i="29"/>
  <c r="J131" i="29"/>
  <c r="X39" i="37"/>
  <c r="S125" i="29"/>
  <c r="W37" i="37"/>
  <c r="S97" i="29"/>
  <c r="I134" i="29"/>
  <c r="H123" i="29"/>
  <c r="K104" i="29"/>
  <c r="U134" i="29"/>
  <c r="I124" i="29"/>
  <c r="T33" i="40"/>
  <c r="R44" i="37"/>
  <c r="J134" i="29"/>
  <c r="M116" i="29"/>
  <c r="L129" i="29"/>
  <c r="T97" i="29"/>
  <c r="M117" i="29"/>
  <c r="N118" i="29"/>
  <c r="N101" i="29"/>
  <c r="N100" i="29"/>
  <c r="I41" i="37"/>
  <c r="G44" i="37"/>
  <c r="M103" i="29"/>
  <c r="Q119" i="29"/>
  <c r="W130" i="29"/>
  <c r="P130" i="29"/>
  <c r="S96" i="29"/>
  <c r="L115" i="29"/>
  <c r="G123" i="29"/>
  <c r="P103" i="29"/>
  <c r="I115" i="29"/>
  <c r="H117" i="29"/>
  <c r="Q125" i="29"/>
  <c r="R97" i="29"/>
  <c r="R128" i="29"/>
  <c r="J133" i="29"/>
  <c r="N113" i="29"/>
  <c r="I95" i="29"/>
  <c r="Q121" i="29"/>
  <c r="J31" i="41"/>
  <c r="R115" i="29"/>
  <c r="O123" i="29"/>
  <c r="U119" i="29"/>
  <c r="W100" i="29"/>
  <c r="G100" i="29"/>
  <c r="O115" i="29"/>
  <c r="U97" i="29"/>
  <c r="R131" i="29"/>
  <c r="X117" i="29"/>
  <c r="N114" i="29"/>
  <c r="J104" i="29"/>
  <c r="J14" i="41"/>
  <c r="Q98" i="29"/>
  <c r="O103" i="29"/>
  <c r="R37" i="37"/>
  <c r="W129" i="29"/>
  <c r="V129" i="29"/>
  <c r="U120" i="29"/>
  <c r="T32" i="40"/>
  <c r="I122" i="29"/>
  <c r="I129" i="29"/>
  <c r="R117" i="29"/>
  <c r="G38" i="37"/>
  <c r="K105" i="29"/>
  <c r="M125" i="29"/>
  <c r="AA9" i="26" a="1"/>
  <c r="F9" i="26" a="1"/>
  <c r="D9" i="26" a="1"/>
  <c r="J9" i="26" a="1"/>
  <c r="H9" i="26" a="1"/>
  <c r="I85" i="29" l="1"/>
  <c r="I57" i="41" s="1"/>
  <c r="V85" i="29"/>
  <c r="R57" i="41" s="1"/>
  <c r="H85" i="29"/>
  <c r="X57" i="41" s="1"/>
  <c r="U86" i="29"/>
  <c r="O58" i="41" s="1"/>
  <c r="G85" i="29"/>
  <c r="L57" i="41" s="1"/>
  <c r="K85" i="29"/>
  <c r="T57" i="41" s="1"/>
  <c r="AM29" i="24"/>
  <c r="I29" i="24"/>
  <c r="W86" i="29"/>
  <c r="S58" i="41" s="1"/>
  <c r="P85" i="29"/>
  <c r="P57" i="41" s="1"/>
  <c r="J86" i="29"/>
  <c r="K58" i="41" s="1"/>
  <c r="W85" i="29"/>
  <c r="S57" i="41" s="1"/>
  <c r="AW29" i="24"/>
  <c r="AQ29" i="24"/>
  <c r="H9" i="26"/>
  <c r="J9" i="26"/>
  <c r="D9" i="26"/>
  <c r="F9" i="26"/>
  <c r="AA9" i="26"/>
  <c r="P9" i="26"/>
  <c r="P10" i="26" s="1" a="1"/>
  <c r="P10" i="26" s="1"/>
  <c r="U85" i="29"/>
  <c r="O57" i="41" s="1"/>
  <c r="T63" i="29"/>
  <c r="P29" i="40"/>
  <c r="I86" i="29"/>
  <c r="I58" i="41" s="1"/>
  <c r="X86" i="29"/>
  <c r="J85" i="29"/>
  <c r="K57" i="41" s="1"/>
  <c r="AR11" i="26" a="1"/>
  <c r="AR11" i="26" s="1"/>
  <c r="AR10" i="26" a="1"/>
  <c r="AR10" i="26" s="1"/>
  <c r="P20" i="40"/>
  <c r="L86" i="29"/>
  <c r="J58" i="41" s="1"/>
  <c r="S11" i="26" a="1"/>
  <c r="S11" i="26" s="1"/>
  <c r="S10" i="26" a="1"/>
  <c r="S10" i="26" s="1"/>
  <c r="R11" i="26" a="1"/>
  <c r="R11" i="26" s="1"/>
  <c r="R10" i="26" a="1"/>
  <c r="R10" i="26" s="1"/>
  <c r="AL11" i="26" a="1"/>
  <c r="AL11" i="26" s="1"/>
  <c r="AL10" i="26" a="1"/>
  <c r="AL10" i="26" s="1"/>
  <c r="AI11" i="26" a="1"/>
  <c r="AI11" i="26" s="1"/>
  <c r="AI12" i="26" s="1"/>
  <c r="AI10" i="26" a="1"/>
  <c r="AI10" i="26" s="1"/>
  <c r="P18" i="40"/>
  <c r="L11" i="26" a="1"/>
  <c r="L11" i="26" s="1"/>
  <c r="L12" i="26" s="1"/>
  <c r="L10" i="26" a="1"/>
  <c r="L10" i="26" s="1"/>
  <c r="AJ10" i="26" a="1"/>
  <c r="AJ10" i="26" s="1"/>
  <c r="AJ11" i="26" a="1"/>
  <c r="AJ11" i="26" s="1"/>
  <c r="Q10" i="26" a="1"/>
  <c r="Q10" i="26" s="1"/>
  <c r="Q11" i="26" a="1"/>
  <c r="Q11" i="26" s="1"/>
  <c r="Q12" i="26" s="1"/>
  <c r="U10" i="26" a="1"/>
  <c r="U10" i="26" s="1"/>
  <c r="U11" i="26" a="1"/>
  <c r="U11" i="26" s="1"/>
  <c r="P14" i="40"/>
  <c r="P19" i="40"/>
  <c r="AT10" i="26" a="1"/>
  <c r="AT10" i="26" s="1"/>
  <c r="AT11" i="26" a="1"/>
  <c r="AT11" i="26" s="1"/>
  <c r="P31" i="40"/>
  <c r="P30" i="40"/>
  <c r="T11" i="26" a="1"/>
  <c r="T11" i="26" s="1"/>
  <c r="T12" i="26" s="1"/>
  <c r="T10" i="26" a="1"/>
  <c r="T10" i="26" s="1"/>
  <c r="P11" i="40"/>
  <c r="AE10" i="26" a="1"/>
  <c r="AE10" i="26" s="1"/>
  <c r="AE11" i="26" a="1"/>
  <c r="AE11" i="26" s="1"/>
  <c r="AE12" i="26" s="1"/>
  <c r="AG10" i="26" a="1"/>
  <c r="AG10" i="26" s="1"/>
  <c r="AG11" i="26" a="1"/>
  <c r="AG11" i="26" s="1"/>
  <c r="AN10" i="26" a="1"/>
  <c r="AN10" i="26" s="1"/>
  <c r="AN11" i="26" a="1"/>
  <c r="AN11" i="26" s="1"/>
  <c r="P16" i="40"/>
  <c r="P10" i="40"/>
  <c r="O85" i="29"/>
  <c r="N57" i="41" s="1"/>
  <c r="AC11" i="26" a="1"/>
  <c r="AC11" i="26" s="1"/>
  <c r="AC12" i="26" s="1"/>
  <c r="AC10" i="26" a="1"/>
  <c r="AC10" i="26" s="1"/>
  <c r="P23" i="40"/>
  <c r="P86" i="29"/>
  <c r="P58" i="41" s="1"/>
  <c r="P11" i="26" a="1"/>
  <c r="P11" i="26" s="1"/>
  <c r="O86" i="29"/>
  <c r="N58" i="41" s="1"/>
  <c r="D77" i="10"/>
  <c r="E72" i="10"/>
  <c r="P72" i="10"/>
  <c r="M60" i="4" s="1"/>
  <c r="T21" i="24" s="1"/>
  <c r="U72" i="10"/>
  <c r="R60" i="4" s="1"/>
  <c r="R72" i="10"/>
  <c r="O60" i="4" s="1"/>
  <c r="V21" i="24" s="1"/>
  <c r="J72" i="10"/>
  <c r="G60" i="4" s="1"/>
  <c r="H21" i="24" s="1"/>
  <c r="Z72" i="10"/>
  <c r="W60" i="4" s="1"/>
  <c r="AJ21" i="24" s="1"/>
  <c r="M72" i="10"/>
  <c r="J60" i="4" s="1"/>
  <c r="N21" i="24" s="1"/>
  <c r="AJ72" i="10"/>
  <c r="AG60" i="4" s="1"/>
  <c r="Z21" i="24" s="1"/>
  <c r="Y72" i="10"/>
  <c r="V60" i="4" s="1"/>
  <c r="AH21" i="24" s="1"/>
  <c r="AF72" i="10"/>
  <c r="AC60" i="4" s="1"/>
  <c r="AV21" i="24" s="1"/>
  <c r="I72" i="10"/>
  <c r="F60" i="4" s="1"/>
  <c r="F21" i="24" s="1"/>
  <c r="AC72" i="10"/>
  <c r="Z60" i="4" s="1"/>
  <c r="AP21" i="24" s="1"/>
  <c r="O72" i="10"/>
  <c r="L60" i="4" s="1"/>
  <c r="R21" i="24" s="1"/>
  <c r="AE72" i="10"/>
  <c r="AB60" i="4" s="1"/>
  <c r="AT21" i="24" s="1"/>
  <c r="AG72" i="10"/>
  <c r="AD60" i="4" s="1"/>
  <c r="AX21" i="24" s="1"/>
  <c r="T72" i="10"/>
  <c r="Q60" i="4" s="1"/>
  <c r="X21" i="24" s="1"/>
  <c r="K72" i="10"/>
  <c r="H60" i="4" s="1"/>
  <c r="J21" i="24" s="1"/>
  <c r="V72" i="10"/>
  <c r="S60" i="4" s="1"/>
  <c r="AB21" i="24" s="1"/>
  <c r="AD72" i="10"/>
  <c r="AA60" i="4" s="1"/>
  <c r="AR21" i="24" s="1"/>
  <c r="AI72" i="10"/>
  <c r="AF60" i="4" s="1"/>
  <c r="BB21" i="24" s="1"/>
  <c r="L72" i="10"/>
  <c r="I60" i="4" s="1"/>
  <c r="L21" i="24" s="1"/>
  <c r="N72" i="10"/>
  <c r="K60" i="4" s="1"/>
  <c r="P21" i="24" s="1"/>
  <c r="Q72" i="10"/>
  <c r="N60" i="4" s="1"/>
  <c r="X72" i="10"/>
  <c r="U60" i="4" s="1"/>
  <c r="AF21" i="24" s="1"/>
  <c r="W72" i="10"/>
  <c r="T60" i="4" s="1"/>
  <c r="AD21" i="24" s="1"/>
  <c r="AH72" i="10"/>
  <c r="AE60" i="4" s="1"/>
  <c r="AZ21" i="24" s="1"/>
  <c r="S72" i="10"/>
  <c r="P60" i="4" s="1"/>
  <c r="AB72" i="10"/>
  <c r="Y60" i="4" s="1"/>
  <c r="AN21" i="24" s="1"/>
  <c r="AA72" i="10"/>
  <c r="X60" i="4" s="1"/>
  <c r="AL21" i="24" s="1"/>
  <c r="H72" i="10"/>
  <c r="E60" i="4" s="1"/>
  <c r="D21" i="24" s="1"/>
  <c r="K37" i="41"/>
  <c r="O42" i="41"/>
  <c r="Q41" i="41"/>
  <c r="I38" i="41"/>
  <c r="S43" i="41"/>
  <c r="J42" i="41"/>
  <c r="T43" i="41"/>
  <c r="L39" i="41"/>
  <c r="M37" i="41"/>
  <c r="W38" i="41"/>
  <c r="N42" i="41"/>
  <c r="V40" i="41"/>
  <c r="P38" i="41"/>
  <c r="U37" i="41"/>
  <c r="I11" i="26" a="1"/>
  <c r="AK10" i="26" a="1"/>
  <c r="AB10" i="26" a="1"/>
  <c r="O10" i="26" a="1"/>
  <c r="AF10" i="26" a="1"/>
  <c r="Z10" i="26" a="1"/>
  <c r="V11" i="26" a="1"/>
  <c r="K38" i="41"/>
  <c r="O38" i="41"/>
  <c r="Q38" i="41"/>
  <c r="R40" i="41"/>
  <c r="S40" i="41"/>
  <c r="J43" i="41"/>
  <c r="T37" i="41"/>
  <c r="L43" i="41"/>
  <c r="M39" i="41"/>
  <c r="W39" i="41"/>
  <c r="X43" i="41"/>
  <c r="V41" i="41"/>
  <c r="P37" i="41"/>
  <c r="U41" i="41"/>
  <c r="I10" i="26" a="1"/>
  <c r="AQ11" i="26" a="1"/>
  <c r="E10" i="26" a="1"/>
  <c r="AD10" i="26" a="1"/>
  <c r="W11" i="26" a="1"/>
  <c r="AF11" i="26" a="1"/>
  <c r="V10" i="26" a="1"/>
  <c r="K40" i="41"/>
  <c r="O41" i="41"/>
  <c r="I40" i="41"/>
  <c r="R41" i="41"/>
  <c r="S41" i="41"/>
  <c r="J38" i="41"/>
  <c r="T42" i="41"/>
  <c r="L41" i="41"/>
  <c r="M42" i="41"/>
  <c r="N39" i="41"/>
  <c r="X41" i="41"/>
  <c r="V39" i="41"/>
  <c r="P43" i="41"/>
  <c r="U42" i="41"/>
  <c r="AS10" i="26" a="1"/>
  <c r="N10" i="26" a="1"/>
  <c r="AQ10" i="26" a="1"/>
  <c r="E11" i="26" a="1"/>
  <c r="AD11" i="26" a="1"/>
  <c r="W10" i="26" a="1"/>
  <c r="AP11" i="26" a="1"/>
  <c r="X10" i="26" a="1"/>
  <c r="K43" i="41"/>
  <c r="Q39" i="41"/>
  <c r="I39" i="41"/>
  <c r="R37" i="41"/>
  <c r="S37" i="41"/>
  <c r="J39" i="41"/>
  <c r="T41" i="41"/>
  <c r="L40" i="41"/>
  <c r="W42" i="41"/>
  <c r="N37" i="41"/>
  <c r="X38" i="41"/>
  <c r="V38" i="41"/>
  <c r="P41" i="41"/>
  <c r="U40" i="41"/>
  <c r="AS11" i="26" a="1"/>
  <c r="N11" i="26" a="1"/>
  <c r="Y10" i="26" a="1"/>
  <c r="AP10" i="26" a="1"/>
  <c r="X11" i="26" a="1"/>
  <c r="O39" i="41"/>
  <c r="Q40" i="41"/>
  <c r="I43" i="41"/>
  <c r="R43" i="41"/>
  <c r="S38" i="41"/>
  <c r="J37" i="41"/>
  <c r="T40" i="41"/>
  <c r="M40" i="41"/>
  <c r="W40" i="41"/>
  <c r="N40" i="41"/>
  <c r="X37" i="41"/>
  <c r="V43" i="41"/>
  <c r="P42" i="41"/>
  <c r="U38" i="41"/>
  <c r="Y11" i="26" a="1"/>
  <c r="M11" i="26" a="1"/>
  <c r="AO11" i="26" a="1"/>
  <c r="K41" i="41"/>
  <c r="O40" i="41"/>
  <c r="Q42" i="41"/>
  <c r="I37" i="41"/>
  <c r="R39" i="41"/>
  <c r="S39" i="41"/>
  <c r="J41" i="41"/>
  <c r="L42" i="41"/>
  <c r="M38" i="41"/>
  <c r="W37" i="41"/>
  <c r="N43" i="41"/>
  <c r="X42" i="41"/>
  <c r="V42" i="41"/>
  <c r="P40" i="41"/>
  <c r="K10" i="26" a="1"/>
  <c r="G11" i="26" a="1"/>
  <c r="AM10" i="26" a="1"/>
  <c r="AH11" i="26" a="1"/>
  <c r="M10" i="26" a="1"/>
  <c r="AU10" i="26" a="1"/>
  <c r="AO10" i="26" a="1"/>
  <c r="K42" i="41"/>
  <c r="O37" i="41"/>
  <c r="Q37" i="41"/>
  <c r="I41" i="41"/>
  <c r="R38" i="41"/>
  <c r="S42" i="41"/>
  <c r="T38" i="41"/>
  <c r="L38" i="41"/>
  <c r="M41" i="41"/>
  <c r="W41" i="41"/>
  <c r="N41" i="41"/>
  <c r="X39" i="41"/>
  <c r="V37" i="41"/>
  <c r="U43" i="41"/>
  <c r="AV11" i="26" a="1"/>
  <c r="K11" i="26" a="1"/>
  <c r="G10" i="26" a="1"/>
  <c r="AM11" i="26" a="1"/>
  <c r="AH10" i="26" a="1"/>
  <c r="AU11" i="26" a="1"/>
  <c r="K39" i="41"/>
  <c r="O43" i="41"/>
  <c r="Q43" i="41"/>
  <c r="I42" i="41"/>
  <c r="R42" i="41"/>
  <c r="J40" i="41"/>
  <c r="T39" i="41"/>
  <c r="L37" i="41"/>
  <c r="M43" i="41"/>
  <c r="W43" i="41"/>
  <c r="N38" i="41"/>
  <c r="X40" i="41"/>
  <c r="P39" i="41"/>
  <c r="U39" i="41"/>
  <c r="AV10" i="26" a="1"/>
  <c r="AK11" i="26" a="1"/>
  <c r="AB11" i="26" a="1"/>
  <c r="O11" i="26" a="1"/>
  <c r="Z11" i="26" a="1"/>
  <c r="P12" i="26" l="1"/>
  <c r="AN12" i="26"/>
  <c r="AR12" i="26"/>
  <c r="R12" i="26"/>
  <c r="Z11" i="26"/>
  <c r="O11" i="26"/>
  <c r="AB11" i="26"/>
  <c r="AK11" i="26"/>
  <c r="AV10" i="26"/>
  <c r="U52" i="41" a="1"/>
  <c r="U52" i="41" s="1"/>
  <c r="P52" i="41" a="1"/>
  <c r="P52" i="41" s="1"/>
  <c r="X53" i="41" a="1"/>
  <c r="X53" i="41" s="1"/>
  <c r="N51" i="41" a="1"/>
  <c r="N51" i="41" s="1"/>
  <c r="W56" i="41" a="1"/>
  <c r="W56" i="41" s="1"/>
  <c r="M56" i="41" a="1"/>
  <c r="M56" i="41" s="1"/>
  <c r="L50" i="41" a="1"/>
  <c r="L50" i="41" s="1"/>
  <c r="T52" i="41" a="1"/>
  <c r="T52" i="41" s="1"/>
  <c r="J53" i="41" a="1"/>
  <c r="J53" i="41" s="1"/>
  <c r="R55" i="41" a="1"/>
  <c r="R55" i="41" s="1"/>
  <c r="I55" i="41" a="1"/>
  <c r="I55" i="41" s="1"/>
  <c r="Q56" i="41" a="1"/>
  <c r="Q56" i="41" s="1"/>
  <c r="O56" i="41" a="1"/>
  <c r="O56" i="41" s="1"/>
  <c r="K52" i="41" a="1"/>
  <c r="K52" i="41" s="1"/>
  <c r="AU11" i="26"/>
  <c r="AH10" i="26"/>
  <c r="AM11" i="26"/>
  <c r="AM12" i="26" s="1"/>
  <c r="G10" i="26"/>
  <c r="K11" i="26"/>
  <c r="AV11" i="26"/>
  <c r="AV12" i="26" s="1"/>
  <c r="U56" i="41" a="1"/>
  <c r="U56" i="41" s="1"/>
  <c r="V50" i="41" a="1"/>
  <c r="V50" i="41" s="1"/>
  <c r="X52" i="41" a="1"/>
  <c r="X52" i="41" s="1"/>
  <c r="N54" i="41" a="1"/>
  <c r="N54" i="41" s="1"/>
  <c r="W54" i="41" a="1"/>
  <c r="W54" i="41" s="1"/>
  <c r="M54" i="41" a="1"/>
  <c r="M54" i="41" s="1"/>
  <c r="L51" i="41" a="1"/>
  <c r="L51" i="41" s="1"/>
  <c r="T51" i="41" a="1"/>
  <c r="T51" i="41" s="1"/>
  <c r="S55" i="41" a="1"/>
  <c r="S55" i="41" s="1"/>
  <c r="R51" i="41" a="1"/>
  <c r="R51" i="41" s="1"/>
  <c r="I54" i="41" a="1"/>
  <c r="I54" i="41" s="1"/>
  <c r="Q50" i="41" a="1"/>
  <c r="Q50" i="41" s="1"/>
  <c r="O50" i="41" a="1"/>
  <c r="O50" i="41" s="1"/>
  <c r="K55" i="41" a="1"/>
  <c r="K55" i="41" s="1"/>
  <c r="AO10" i="26"/>
  <c r="AU10" i="26"/>
  <c r="M10" i="26"/>
  <c r="AH11" i="26"/>
  <c r="AM10" i="26"/>
  <c r="G11" i="26"/>
  <c r="K10" i="26"/>
  <c r="P53" i="41" a="1"/>
  <c r="P53" i="41" s="1"/>
  <c r="V55" i="41" a="1"/>
  <c r="V55" i="41" s="1"/>
  <c r="X55" i="41" a="1"/>
  <c r="X55" i="41" s="1"/>
  <c r="N56" i="41" a="1"/>
  <c r="N56" i="41" s="1"/>
  <c r="W50" i="41" a="1"/>
  <c r="W50" i="41" s="1"/>
  <c r="M51" i="41" a="1"/>
  <c r="M51" i="41" s="1"/>
  <c r="L55" i="41" a="1"/>
  <c r="L55" i="41" s="1"/>
  <c r="J54" i="41" a="1"/>
  <c r="J54" i="41" s="1"/>
  <c r="S52" i="41" a="1"/>
  <c r="S52" i="41" s="1"/>
  <c r="R52" i="41" a="1"/>
  <c r="R52" i="41" s="1"/>
  <c r="I50" i="41" a="1"/>
  <c r="I50" i="41" s="1"/>
  <c r="Q55" i="41" a="1"/>
  <c r="Q55" i="41" s="1"/>
  <c r="O53" i="41" a="1"/>
  <c r="O53" i="41" s="1"/>
  <c r="K54" i="41" a="1"/>
  <c r="K54" i="41" s="1"/>
  <c r="AO11" i="26"/>
  <c r="M11" i="26"/>
  <c r="M12" i="26" s="1"/>
  <c r="Y11" i="26"/>
  <c r="U51" i="41" a="1"/>
  <c r="U51" i="41" s="1"/>
  <c r="P55" i="41" a="1"/>
  <c r="P55" i="41" s="1"/>
  <c r="V56" i="41" a="1"/>
  <c r="V56" i="41" s="1"/>
  <c r="X50" i="41" a="1"/>
  <c r="X50" i="41" s="1"/>
  <c r="N53" i="41" a="1"/>
  <c r="N53" i="41" s="1"/>
  <c r="W53" i="41" a="1"/>
  <c r="W53" i="41" s="1"/>
  <c r="M53" i="41" a="1"/>
  <c r="M53" i="41" s="1"/>
  <c r="T53" i="41" a="1"/>
  <c r="T53" i="41" s="1"/>
  <c r="J50" i="41" a="1"/>
  <c r="J50" i="41" s="1"/>
  <c r="S51" i="41" a="1"/>
  <c r="S51" i="41" s="1"/>
  <c r="R56" i="41" a="1"/>
  <c r="R56" i="41" s="1"/>
  <c r="I56" i="41" a="1"/>
  <c r="I56" i="41" s="1"/>
  <c r="Q53" i="41" a="1"/>
  <c r="Q53" i="41" s="1"/>
  <c r="O52" i="41" a="1"/>
  <c r="O52" i="41" s="1"/>
  <c r="X11" i="26"/>
  <c r="X12" i="26" s="1"/>
  <c r="AP10" i="26"/>
  <c r="Y10" i="26"/>
  <c r="N11" i="26"/>
  <c r="AS11" i="26"/>
  <c r="U53" i="41" a="1"/>
  <c r="U53" i="41" s="1"/>
  <c r="P54" i="41" a="1"/>
  <c r="P54" i="41" s="1"/>
  <c r="V51" i="41" a="1"/>
  <c r="V51" i="41" s="1"/>
  <c r="X51" i="41" a="1"/>
  <c r="X51" i="41" s="1"/>
  <c r="N50" i="41" a="1"/>
  <c r="N50" i="41" s="1"/>
  <c r="W55" i="41" a="1"/>
  <c r="W55" i="41" s="1"/>
  <c r="L53" i="41" a="1"/>
  <c r="L53" i="41" s="1"/>
  <c r="T54" i="41" a="1"/>
  <c r="T54" i="41" s="1"/>
  <c r="J52" i="41" a="1"/>
  <c r="J52" i="41" s="1"/>
  <c r="S50" i="41" a="1"/>
  <c r="S50" i="41" s="1"/>
  <c r="R50" i="41" a="1"/>
  <c r="R50" i="41" s="1"/>
  <c r="I52" i="41" a="1"/>
  <c r="I52" i="41" s="1"/>
  <c r="Q52" i="41" a="1"/>
  <c r="Q52" i="41" s="1"/>
  <c r="K56" i="41" a="1"/>
  <c r="K56" i="41" s="1"/>
  <c r="X10" i="26"/>
  <c r="AP11" i="26"/>
  <c r="AP12" i="26" s="1"/>
  <c r="W10" i="26"/>
  <c r="AD11" i="26"/>
  <c r="E11" i="26"/>
  <c r="AQ10" i="26"/>
  <c r="N10" i="26"/>
  <c r="AS10" i="26"/>
  <c r="U55" i="41" a="1"/>
  <c r="U55" i="41" s="1"/>
  <c r="P56" i="41" a="1"/>
  <c r="P56" i="41" s="1"/>
  <c r="V52" i="41" a="1"/>
  <c r="V52" i="41" s="1"/>
  <c r="X54" i="41" a="1"/>
  <c r="X54" i="41" s="1"/>
  <c r="N52" i="41" a="1"/>
  <c r="N52" i="41" s="1"/>
  <c r="M55" i="41" a="1"/>
  <c r="M55" i="41" s="1"/>
  <c r="L54" i="41" a="1"/>
  <c r="L54" i="41" s="1"/>
  <c r="T55" i="41" a="1"/>
  <c r="T55" i="41" s="1"/>
  <c r="J51" i="41" a="1"/>
  <c r="J51" i="41" s="1"/>
  <c r="S54" i="41" a="1"/>
  <c r="S54" i="41" s="1"/>
  <c r="R54" i="41" a="1"/>
  <c r="R54" i="41" s="1"/>
  <c r="I53" i="41" a="1"/>
  <c r="I53" i="41" s="1"/>
  <c r="O54" i="41" a="1"/>
  <c r="O54" i="41" s="1"/>
  <c r="K53" i="41" a="1"/>
  <c r="K53" i="41" s="1"/>
  <c r="V10" i="26"/>
  <c r="AF11" i="26"/>
  <c r="W11" i="26"/>
  <c r="AD10" i="26"/>
  <c r="E10" i="26"/>
  <c r="AQ11" i="26"/>
  <c r="I10" i="26"/>
  <c r="U54" i="41" a="1"/>
  <c r="U54" i="41" s="1"/>
  <c r="P50" i="41" a="1"/>
  <c r="P50" i="41" s="1"/>
  <c r="V54" i="41" a="1"/>
  <c r="V54" i="41" s="1"/>
  <c r="X56" i="41" a="1"/>
  <c r="X56" i="41" s="1"/>
  <c r="W52" i="41" a="1"/>
  <c r="W52" i="41" s="1"/>
  <c r="M52" i="41" a="1"/>
  <c r="M52" i="41" s="1"/>
  <c r="L56" i="41" a="1"/>
  <c r="L56" i="41" s="1"/>
  <c r="T50" i="41" a="1"/>
  <c r="T50" i="41" s="1"/>
  <c r="J56" i="41" a="1"/>
  <c r="J56" i="41" s="1"/>
  <c r="S53" i="41" a="1"/>
  <c r="S53" i="41" s="1"/>
  <c r="R53" i="41" a="1"/>
  <c r="R53" i="41" s="1"/>
  <c r="Q51" i="41" a="1"/>
  <c r="Q51" i="41" s="1"/>
  <c r="O51" i="41" a="1"/>
  <c r="O51" i="41" s="1"/>
  <c r="K51" i="41" a="1"/>
  <c r="K51" i="41" s="1"/>
  <c r="V11" i="26"/>
  <c r="Z10" i="26"/>
  <c r="AF10" i="26"/>
  <c r="O10" i="26"/>
  <c r="AB10" i="26"/>
  <c r="AK10" i="26"/>
  <c r="I11" i="26"/>
  <c r="I12" i="26" s="1"/>
  <c r="U50" i="41" a="1"/>
  <c r="U50" i="41" s="1"/>
  <c r="P51" i="41" a="1"/>
  <c r="P51" i="41" s="1"/>
  <c r="V53" i="41" a="1"/>
  <c r="V53" i="41" s="1"/>
  <c r="N55" i="41" a="1"/>
  <c r="N55" i="41" s="1"/>
  <c r="W51" i="41" a="1"/>
  <c r="W51" i="41" s="1"/>
  <c r="M50" i="41" a="1"/>
  <c r="M50" i="41" s="1"/>
  <c r="L52" i="41" a="1"/>
  <c r="L52" i="41" s="1"/>
  <c r="T56" i="41" a="1"/>
  <c r="T56" i="41" s="1"/>
  <c r="J55" i="41" a="1"/>
  <c r="J55" i="41" s="1"/>
  <c r="S56" i="41" a="1"/>
  <c r="S56" i="41" s="1"/>
  <c r="I51" i="41" a="1"/>
  <c r="I51" i="41" s="1"/>
  <c r="Q54" i="41" a="1"/>
  <c r="Q54" i="41" s="1"/>
  <c r="O55" i="41" a="1"/>
  <c r="O55" i="41" s="1"/>
  <c r="K50" i="41" a="1"/>
  <c r="K50" i="41" s="1"/>
  <c r="AG12" i="26"/>
  <c r="T86" i="29"/>
  <c r="V58" i="41" s="1"/>
  <c r="T85" i="29"/>
  <c r="V57" i="41" s="1"/>
  <c r="AT12" i="26"/>
  <c r="U12" i="26"/>
  <c r="AJ12" i="26"/>
  <c r="AL12" i="26"/>
  <c r="S12" i="26"/>
  <c r="D82" i="10"/>
  <c r="E77" i="10"/>
  <c r="H77" i="10"/>
  <c r="E62" i="4" s="1"/>
  <c r="D23" i="24" s="1"/>
  <c r="T77" i="10"/>
  <c r="Q62" i="4" s="1"/>
  <c r="X23" i="24" s="1"/>
  <c r="AD77" i="10"/>
  <c r="AA62" i="4" s="1"/>
  <c r="AR23" i="24" s="1"/>
  <c r="AH77" i="10"/>
  <c r="AE62" i="4" s="1"/>
  <c r="AZ23" i="24" s="1"/>
  <c r="AA77" i="10"/>
  <c r="X62" i="4" s="1"/>
  <c r="AL23" i="24" s="1"/>
  <c r="AI77" i="10"/>
  <c r="AF62" i="4" s="1"/>
  <c r="BB23" i="24" s="1"/>
  <c r="O77" i="10"/>
  <c r="L62" i="4" s="1"/>
  <c r="R23" i="24" s="1"/>
  <c r="I77" i="10"/>
  <c r="F62" i="4" s="1"/>
  <c r="F23" i="24" s="1"/>
  <c r="N77" i="10"/>
  <c r="K62" i="4" s="1"/>
  <c r="P23" i="24" s="1"/>
  <c r="AF77" i="10"/>
  <c r="AC62" i="4" s="1"/>
  <c r="AV23" i="24" s="1"/>
  <c r="AC77" i="10"/>
  <c r="Z62" i="4" s="1"/>
  <c r="AP23" i="24" s="1"/>
  <c r="AG77" i="10"/>
  <c r="AD62" i="4" s="1"/>
  <c r="AX23" i="24" s="1"/>
  <c r="AJ77" i="10"/>
  <c r="AG62" i="4" s="1"/>
  <c r="Z23" i="24" s="1"/>
  <c r="P77" i="10"/>
  <c r="M62" i="4" s="1"/>
  <c r="T23" i="24" s="1"/>
  <c r="J77" i="10"/>
  <c r="G62" i="4" s="1"/>
  <c r="H23" i="24" s="1"/>
  <c r="M77" i="10"/>
  <c r="J62" i="4" s="1"/>
  <c r="N23" i="24" s="1"/>
  <c r="S77" i="10"/>
  <c r="P62" i="4" s="1"/>
  <c r="AB77" i="10"/>
  <c r="Y62" i="4" s="1"/>
  <c r="AN23" i="24" s="1"/>
  <c r="X77" i="10"/>
  <c r="U62" i="4" s="1"/>
  <c r="AF23" i="24" s="1"/>
  <c r="U77" i="10"/>
  <c r="R62" i="4" s="1"/>
  <c r="W77" i="10"/>
  <c r="T62" i="4" s="1"/>
  <c r="AD23" i="24" s="1"/>
  <c r="V77" i="10"/>
  <c r="S62" i="4" s="1"/>
  <c r="AB23" i="24" s="1"/>
  <c r="Q77" i="10"/>
  <c r="N62" i="4" s="1"/>
  <c r="L77" i="10"/>
  <c r="I62" i="4" s="1"/>
  <c r="L23" i="24" s="1"/>
  <c r="R77" i="10"/>
  <c r="O62" i="4" s="1"/>
  <c r="V23" i="24" s="1"/>
  <c r="K77" i="10"/>
  <c r="H62" i="4" s="1"/>
  <c r="J23" i="24" s="1"/>
  <c r="Y77" i="10"/>
  <c r="V62" i="4" s="1"/>
  <c r="AH23" i="24" s="1"/>
  <c r="Z77" i="10"/>
  <c r="W62" i="4" s="1"/>
  <c r="AJ23" i="24" s="1"/>
  <c r="AE77" i="10"/>
  <c r="AB62" i="4" s="1"/>
  <c r="AT23" i="24" s="1"/>
  <c r="AA11" i="26" a="1"/>
  <c r="H10" i="26" a="1"/>
  <c r="AA10" i="26" a="1"/>
  <c r="H11" i="26" a="1"/>
  <c r="F11" i="26" a="1"/>
  <c r="F10" i="26" a="1"/>
  <c r="D10" i="26" a="1"/>
  <c r="D11" i="26" a="1"/>
  <c r="J11" i="26" a="1"/>
  <c r="J10" i="26" a="1"/>
  <c r="AH12" i="26" l="1"/>
  <c r="AB12" i="26"/>
  <c r="AS12" i="26"/>
  <c r="Y12" i="26"/>
  <c r="AO12" i="26"/>
  <c r="J10" i="26"/>
  <c r="J11" i="26"/>
  <c r="J12" i="26" s="1"/>
  <c r="D11" i="26"/>
  <c r="D10" i="26"/>
  <c r="F10" i="26"/>
  <c r="F11" i="26"/>
  <c r="H11" i="26"/>
  <c r="AA10" i="26"/>
  <c r="H10" i="26"/>
  <c r="AA11" i="26"/>
  <c r="AA12" i="26" s="1"/>
  <c r="AF12" i="26"/>
  <c r="K12" i="26"/>
  <c r="E12" i="26"/>
  <c r="G12" i="26"/>
  <c r="V12" i="26"/>
  <c r="AQ12" i="26"/>
  <c r="AD12" i="26"/>
  <c r="AU12" i="26"/>
  <c r="AK12" i="26"/>
  <c r="O12" i="26"/>
  <c r="W12" i="26"/>
  <c r="N12" i="26"/>
  <c r="Z12" i="26"/>
  <c r="E82" i="10"/>
  <c r="D87" i="10"/>
  <c r="AH82" i="10"/>
  <c r="AE63" i="4" s="1"/>
  <c r="AZ24" i="24" s="1"/>
  <c r="U82" i="10"/>
  <c r="R63" i="4" s="1"/>
  <c r="S82" i="10"/>
  <c r="P63" i="4" s="1"/>
  <c r="Z82" i="10"/>
  <c r="W63" i="4" s="1"/>
  <c r="AJ24" i="24" s="1"/>
  <c r="AB82" i="10"/>
  <c r="Y63" i="4" s="1"/>
  <c r="AN24" i="24" s="1"/>
  <c r="K82" i="10"/>
  <c r="H63" i="4" s="1"/>
  <c r="J24" i="24" s="1"/>
  <c r="AA82" i="10"/>
  <c r="X63" i="4" s="1"/>
  <c r="AL24" i="24" s="1"/>
  <c r="I82" i="10"/>
  <c r="F63" i="4" s="1"/>
  <c r="F24" i="24" s="1"/>
  <c r="AE82" i="10"/>
  <c r="AB63" i="4" s="1"/>
  <c r="AT24" i="24" s="1"/>
  <c r="AJ82" i="10"/>
  <c r="AG63" i="4" s="1"/>
  <c r="Z24" i="24" s="1"/>
  <c r="Q82" i="10"/>
  <c r="N63" i="4" s="1"/>
  <c r="P82" i="10"/>
  <c r="M63" i="4" s="1"/>
  <c r="T24" i="24" s="1"/>
  <c r="AF82" i="10"/>
  <c r="AC63" i="4" s="1"/>
  <c r="AV24" i="24" s="1"/>
  <c r="M82" i="10"/>
  <c r="J63" i="4" s="1"/>
  <c r="N24" i="24" s="1"/>
  <c r="H82" i="10"/>
  <c r="E63" i="4" s="1"/>
  <c r="D24" i="24" s="1"/>
  <c r="R82" i="10"/>
  <c r="O63" i="4" s="1"/>
  <c r="V24" i="24" s="1"/>
  <c r="T82" i="10"/>
  <c r="Q63" i="4" s="1"/>
  <c r="X24" i="24" s="1"/>
  <c r="J82" i="10"/>
  <c r="G63" i="4" s="1"/>
  <c r="H24" i="24" s="1"/>
  <c r="O82" i="10"/>
  <c r="L63" i="4" s="1"/>
  <c r="R24" i="24" s="1"/>
  <c r="X82" i="10"/>
  <c r="U63" i="4" s="1"/>
  <c r="AF24" i="24" s="1"/>
  <c r="W82" i="10"/>
  <c r="T63" i="4" s="1"/>
  <c r="AD24" i="24" s="1"/>
  <c r="Y82" i="10"/>
  <c r="V63" i="4" s="1"/>
  <c r="AH24" i="24" s="1"/>
  <c r="AD82" i="10"/>
  <c r="AA63" i="4" s="1"/>
  <c r="AR24" i="24" s="1"/>
  <c r="V82" i="10"/>
  <c r="S63" i="4" s="1"/>
  <c r="AB24" i="24" s="1"/>
  <c r="AG82" i="10"/>
  <c r="AD63" i="4" s="1"/>
  <c r="AX24" i="24" s="1"/>
  <c r="L82" i="10"/>
  <c r="I63" i="4" s="1"/>
  <c r="L24" i="24" s="1"/>
  <c r="AI82" i="10"/>
  <c r="AF63" i="4" s="1"/>
  <c r="BB24" i="24" s="1"/>
  <c r="N82" i="10"/>
  <c r="K63" i="4" s="1"/>
  <c r="P24" i="24" s="1"/>
  <c r="AC82" i="10"/>
  <c r="Z63" i="4" s="1"/>
  <c r="AP24" i="24" s="1"/>
  <c r="D12" i="26" l="1"/>
  <c r="H12" i="26"/>
  <c r="F12" i="26"/>
  <c r="D92" i="10"/>
  <c r="E87" i="10"/>
  <c r="AA87" i="10"/>
  <c r="X64" i="4" s="1"/>
  <c r="AL25" i="24" s="1"/>
  <c r="W87" i="10"/>
  <c r="T64" i="4" s="1"/>
  <c r="AD25" i="24" s="1"/>
  <c r="AJ87" i="10"/>
  <c r="AG64" i="4" s="1"/>
  <c r="Z25" i="24" s="1"/>
  <c r="L87" i="10"/>
  <c r="I64" i="4" s="1"/>
  <c r="L25" i="24" s="1"/>
  <c r="U87" i="10"/>
  <c r="R64" i="4" s="1"/>
  <c r="Y87" i="10"/>
  <c r="V64" i="4" s="1"/>
  <c r="AH25" i="24" s="1"/>
  <c r="AH87" i="10"/>
  <c r="AE64" i="4" s="1"/>
  <c r="AZ25" i="24" s="1"/>
  <c r="AD87" i="10"/>
  <c r="AA64" i="4" s="1"/>
  <c r="AR25" i="24" s="1"/>
  <c r="AB87" i="10"/>
  <c r="Y64" i="4" s="1"/>
  <c r="AN25" i="24" s="1"/>
  <c r="S87" i="10"/>
  <c r="P64" i="4" s="1"/>
  <c r="Z87" i="10"/>
  <c r="W64" i="4" s="1"/>
  <c r="AJ25" i="24" s="1"/>
  <c r="I87" i="10"/>
  <c r="F64" i="4" s="1"/>
  <c r="F25" i="24" s="1"/>
  <c r="AC87" i="10"/>
  <c r="Z64" i="4" s="1"/>
  <c r="AP25" i="24" s="1"/>
  <c r="AI87" i="10"/>
  <c r="AF64" i="4" s="1"/>
  <c r="BB25" i="24" s="1"/>
  <c r="P87" i="10"/>
  <c r="M64" i="4" s="1"/>
  <c r="T25" i="24" s="1"/>
  <c r="AE87" i="10"/>
  <c r="AB64" i="4" s="1"/>
  <c r="AT25" i="24" s="1"/>
  <c r="H87" i="10"/>
  <c r="E64" i="4" s="1"/>
  <c r="D25" i="24" s="1"/>
  <c r="K87" i="10"/>
  <c r="H64" i="4" s="1"/>
  <c r="J25" i="24" s="1"/>
  <c r="N87" i="10"/>
  <c r="K64" i="4" s="1"/>
  <c r="P25" i="24" s="1"/>
  <c r="R87" i="10"/>
  <c r="O64" i="4" s="1"/>
  <c r="V25" i="24" s="1"/>
  <c r="J87" i="10"/>
  <c r="G64" i="4" s="1"/>
  <c r="H25" i="24" s="1"/>
  <c r="T87" i="10"/>
  <c r="Q64" i="4" s="1"/>
  <c r="X25" i="24" s="1"/>
  <c r="V87" i="10"/>
  <c r="S64" i="4" s="1"/>
  <c r="AB25" i="24" s="1"/>
  <c r="AG87" i="10"/>
  <c r="AD64" i="4" s="1"/>
  <c r="AX25" i="24" s="1"/>
  <c r="Q87" i="10"/>
  <c r="N64" i="4" s="1"/>
  <c r="O87" i="10"/>
  <c r="L64" i="4" s="1"/>
  <c r="R25" i="24" s="1"/>
  <c r="AF87" i="10"/>
  <c r="AC64" i="4" s="1"/>
  <c r="AV25" i="24" s="1"/>
  <c r="M87" i="10"/>
  <c r="J64" i="4" s="1"/>
  <c r="N25" i="24" s="1"/>
  <c r="X87" i="10"/>
  <c r="U64" i="4" s="1"/>
  <c r="AF25" i="24" s="1"/>
  <c r="D97" i="10" l="1"/>
  <c r="E92" i="10"/>
  <c r="N92" i="10"/>
  <c r="K65" i="4" s="1"/>
  <c r="P26" i="24" s="1"/>
  <c r="AH92" i="10"/>
  <c r="AE65" i="4" s="1"/>
  <c r="AZ26" i="24" s="1"/>
  <c r="T92" i="10"/>
  <c r="Q65" i="4" s="1"/>
  <c r="X26" i="24" s="1"/>
  <c r="I92" i="10"/>
  <c r="F65" i="4" s="1"/>
  <c r="F26" i="24" s="1"/>
  <c r="AJ92" i="10"/>
  <c r="AG65" i="4" s="1"/>
  <c r="Z26" i="24" s="1"/>
  <c r="U92" i="10"/>
  <c r="R65" i="4" s="1"/>
  <c r="R92" i="10"/>
  <c r="O65" i="4" s="1"/>
  <c r="V26" i="24" s="1"/>
  <c r="M92" i="10"/>
  <c r="J65" i="4" s="1"/>
  <c r="N26" i="24" s="1"/>
  <c r="AF92" i="10"/>
  <c r="AC65" i="4" s="1"/>
  <c r="AV26" i="24" s="1"/>
  <c r="Z92" i="10"/>
  <c r="W65" i="4" s="1"/>
  <c r="AJ26" i="24" s="1"/>
  <c r="AE92" i="10"/>
  <c r="AB65" i="4" s="1"/>
  <c r="AT26" i="24" s="1"/>
  <c r="W92" i="10"/>
  <c r="T65" i="4" s="1"/>
  <c r="AD26" i="24" s="1"/>
  <c r="S92" i="10"/>
  <c r="P65" i="4" s="1"/>
  <c r="K92" i="10"/>
  <c r="H65" i="4" s="1"/>
  <c r="J26" i="24" s="1"/>
  <c r="V92" i="10"/>
  <c r="S65" i="4" s="1"/>
  <c r="AB26" i="24" s="1"/>
  <c r="H92" i="10"/>
  <c r="E65" i="4" s="1"/>
  <c r="D26" i="24" s="1"/>
  <c r="O92" i="10"/>
  <c r="L65" i="4" s="1"/>
  <c r="R26" i="24" s="1"/>
  <c r="AA92" i="10"/>
  <c r="X65" i="4" s="1"/>
  <c r="AL26" i="24" s="1"/>
  <c r="X92" i="10"/>
  <c r="U65" i="4" s="1"/>
  <c r="AF26" i="24" s="1"/>
  <c r="Q92" i="10"/>
  <c r="N65" i="4" s="1"/>
  <c r="Y92" i="10"/>
  <c r="V65" i="4" s="1"/>
  <c r="AH26" i="24" s="1"/>
  <c r="AI92" i="10"/>
  <c r="AF65" i="4" s="1"/>
  <c r="BB26" i="24" s="1"/>
  <c r="J92" i="10"/>
  <c r="G65" i="4" s="1"/>
  <c r="H26" i="24" s="1"/>
  <c r="AD92" i="10"/>
  <c r="AA65" i="4" s="1"/>
  <c r="AR26" i="24" s="1"/>
  <c r="AC92" i="10"/>
  <c r="Z65" i="4" s="1"/>
  <c r="AP26" i="24" s="1"/>
  <c r="AB92" i="10"/>
  <c r="Y65" i="4" s="1"/>
  <c r="AN26" i="24" s="1"/>
  <c r="AG92" i="10"/>
  <c r="AD65" i="4" s="1"/>
  <c r="AX26" i="24" s="1"/>
  <c r="P92" i="10"/>
  <c r="M65" i="4" s="1"/>
  <c r="T26" i="24" s="1"/>
  <c r="L92" i="10"/>
  <c r="I65" i="4" s="1"/>
  <c r="L26" i="24" s="1"/>
  <c r="E97" i="10" l="1"/>
  <c r="AI97" i="10"/>
  <c r="AF67" i="4" s="1"/>
  <c r="BB28" i="24" s="1"/>
  <c r="AH97" i="10"/>
  <c r="AE67" i="4" s="1"/>
  <c r="AZ28" i="24" s="1"/>
  <c r="I97" i="10"/>
  <c r="F67" i="4" s="1"/>
  <c r="F28" i="24" s="1"/>
  <c r="L97" i="10"/>
  <c r="I67" i="4" s="1"/>
  <c r="L28" i="24" s="1"/>
  <c r="S97" i="10"/>
  <c r="P67" i="4" s="1"/>
  <c r="P97" i="10"/>
  <c r="M67" i="4" s="1"/>
  <c r="T28" i="24" s="1"/>
  <c r="R97" i="10"/>
  <c r="O67" i="4" s="1"/>
  <c r="V28" i="24" s="1"/>
  <c r="H97" i="10"/>
  <c r="E67" i="4" s="1"/>
  <c r="D28" i="24" s="1"/>
  <c r="AF97" i="10"/>
  <c r="AC67" i="4" s="1"/>
  <c r="AV28" i="24" s="1"/>
  <c r="T97" i="10"/>
  <c r="Q67" i="4" s="1"/>
  <c r="X28" i="24" s="1"/>
  <c r="U97" i="10"/>
  <c r="R67" i="4" s="1"/>
  <c r="AD97" i="10"/>
  <c r="AA67" i="4" s="1"/>
  <c r="AR28" i="24" s="1"/>
  <c r="M97" i="10"/>
  <c r="J67" i="4" s="1"/>
  <c r="N28" i="24" s="1"/>
  <c r="AG97" i="10"/>
  <c r="AD67" i="4" s="1"/>
  <c r="AX28" i="24" s="1"/>
  <c r="V97" i="10"/>
  <c r="S67" i="4" s="1"/>
  <c r="AB28" i="24" s="1"/>
  <c r="W97" i="10"/>
  <c r="T67" i="4" s="1"/>
  <c r="AD28" i="24" s="1"/>
  <c r="K97" i="10"/>
  <c r="H67" i="4" s="1"/>
  <c r="J28" i="24" s="1"/>
  <c r="AB97" i="10"/>
  <c r="Y67" i="4" s="1"/>
  <c r="AN28" i="24" s="1"/>
  <c r="X97" i="10"/>
  <c r="U67" i="4" s="1"/>
  <c r="AF28" i="24" s="1"/>
  <c r="AJ97" i="10"/>
  <c r="AG67" i="4" s="1"/>
  <c r="Z28" i="24" s="1"/>
  <c r="AA97" i="10"/>
  <c r="X67" i="4" s="1"/>
  <c r="AL28" i="24" s="1"/>
  <c r="N97" i="10"/>
  <c r="K67" i="4" s="1"/>
  <c r="P28" i="24" s="1"/>
  <c r="Q97" i="10"/>
  <c r="N67" i="4" s="1"/>
  <c r="Z97" i="10"/>
  <c r="W67" i="4" s="1"/>
  <c r="AJ28" i="24" s="1"/>
  <c r="O97" i="10"/>
  <c r="L67" i="4" s="1"/>
  <c r="R28" i="24" s="1"/>
  <c r="AE97" i="10"/>
  <c r="AB67" i="4" s="1"/>
  <c r="AT28" i="24" s="1"/>
  <c r="Y97" i="10"/>
  <c r="V67" i="4" s="1"/>
  <c r="AH28" i="24" s="1"/>
  <c r="AC97" i="10"/>
  <c r="Z67" i="4" s="1"/>
  <c r="AP28" i="24" s="1"/>
  <c r="J97" i="10"/>
  <c r="G67" i="4" s="1"/>
  <c r="H28"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tc={516445F7-25BD-45FF-8612-40104621388B}</author>
  </authors>
  <commentList>
    <comment ref="G6" authorId="0" shapeId="0" xr:uid="{516445F7-25BD-45FF-8612-40104621388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Préciser (en jours)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tc={8DCD1F04-87FB-461F-AECB-3A5459CD2B58}</author>
  </authors>
  <commentList>
    <comment ref="G10" authorId="0" shapeId="0" xr:uid="{8DCD1F04-87FB-461F-AECB-3A5459CD2B5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Idem ici peut-être préciser ce que c'est quand y a pas de données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<sst xmlns="http://schemas.openxmlformats.org/spreadsheetml/2006/main" count="41689" uniqueCount="3832">
  <si>
    <t>C1:C1000</t>
  </si>
  <si>
    <t>F1:F1000</t>
  </si>
  <si>
    <t>G1:G1000</t>
  </si>
  <si>
    <t>H1:H1000</t>
  </si>
  <si>
    <t>I1:I1000</t>
  </si>
  <si>
    <t>J1:J1000</t>
  </si>
  <si>
    <t>K1:K1000</t>
  </si>
  <si>
    <t>L1:L1000</t>
  </si>
  <si>
    <t>M1:M1000</t>
  </si>
  <si>
    <t>N1:N1000</t>
  </si>
  <si>
    <t>O1:O1000</t>
  </si>
  <si>
    <t>P1:P1000</t>
  </si>
  <si>
    <t>Q1:Q1000</t>
  </si>
  <si>
    <t>R1:R1000</t>
  </si>
  <si>
    <t>S1:S1000</t>
  </si>
  <si>
    <t>T1:T1000</t>
  </si>
  <si>
    <t>U1:U1000</t>
  </si>
  <si>
    <t>V1:V1000</t>
  </si>
  <si>
    <t>W1:W1000</t>
  </si>
  <si>
    <t>X1:X1000</t>
  </si>
  <si>
    <t>Y1:Y1000</t>
  </si>
  <si>
    <t>Z1:Z1000</t>
  </si>
  <si>
    <t>AA1:AA1000</t>
  </si>
  <si>
    <t>AB1:AB1000</t>
  </si>
  <si>
    <t>AC1:AC1000</t>
  </si>
  <si>
    <t>AD1:AD1000</t>
  </si>
  <si>
    <t>AE1:AE1000</t>
  </si>
  <si>
    <t>AF1:AF1000</t>
  </si>
  <si>
    <t>AG1:AG1000</t>
  </si>
  <si>
    <t>CL1:CL1000</t>
  </si>
  <si>
    <t>Données_prix_nov22!</t>
  </si>
  <si>
    <t>Médiane</t>
  </si>
  <si>
    <t>Médiane totale</t>
  </si>
  <si>
    <t>MC</t>
  </si>
  <si>
    <t>Seau 15L</t>
  </si>
  <si>
    <t>Bidon 20L</t>
  </si>
  <si>
    <t>Bidon 25L</t>
  </si>
  <si>
    <t>Savon 400g</t>
  </si>
  <si>
    <t>Savon 250g</t>
  </si>
  <si>
    <t>Bache</t>
  </si>
  <si>
    <t>Corde</t>
  </si>
  <si>
    <t>Tenaille</t>
  </si>
  <si>
    <t>Pelle</t>
  </si>
  <si>
    <t>Charbon sac</t>
  </si>
  <si>
    <t>Charbon sachet</t>
  </si>
  <si>
    <t>Gaz 3kg</t>
  </si>
  <si>
    <t>Gaz 6kg</t>
  </si>
  <si>
    <t>Gaz 12kg</t>
  </si>
  <si>
    <t>Marmite n°7</t>
  </si>
  <si>
    <t>Marmite n°5</t>
  </si>
  <si>
    <t>Assiette métallique</t>
  </si>
  <si>
    <t>Gobelet plastique</t>
  </si>
  <si>
    <t>Gobelet acier 0,25l</t>
  </si>
  <si>
    <t>Gobelet acier 0,5l</t>
  </si>
  <si>
    <t>Gobelet acier 1L</t>
  </si>
  <si>
    <t>Bassine</t>
  </si>
  <si>
    <t>Natte</t>
  </si>
  <si>
    <t>Couverture</t>
  </si>
  <si>
    <t>Moustiquaire</t>
  </si>
  <si>
    <t>Lampe</t>
  </si>
  <si>
    <t>Pagne</t>
  </si>
  <si>
    <t>Sac boro</t>
  </si>
  <si>
    <t>Bois chauffe</t>
  </si>
  <si>
    <t>Dédougou</t>
  </si>
  <si>
    <t>boucle_du_mouhoun</t>
  </si>
  <si>
    <t>marche_dedougou</t>
  </si>
  <si>
    <t>Minimum</t>
  </si>
  <si>
    <t/>
  </si>
  <si>
    <t>Maximum</t>
  </si>
  <si>
    <t>!!</t>
  </si>
  <si>
    <t>Tougan</t>
  </si>
  <si>
    <t>marché_tougan</t>
  </si>
  <si>
    <t>Barsalogho</t>
  </si>
  <si>
    <t>centre_nord</t>
  </si>
  <si>
    <t>marche_barsalogho</t>
  </si>
  <si>
    <t>-</t>
  </si>
  <si>
    <t>Boussouma</t>
  </si>
  <si>
    <t>marche_boussouma</t>
  </si>
  <si>
    <t>Kongoussi</t>
  </si>
  <si>
    <t>marche_kongoussi</t>
  </si>
  <si>
    <t>Bogandé</t>
  </si>
  <si>
    <t>est</t>
  </si>
  <si>
    <t>marche_bogande</t>
  </si>
  <si>
    <t>Diabo</t>
  </si>
  <si>
    <t>marche_diabo</t>
  </si>
  <si>
    <t>Diapangou</t>
  </si>
  <si>
    <t>marche_diapangou</t>
  </si>
  <si>
    <t>Fada N'Gourma</t>
  </si>
  <si>
    <t>marche_fada n'gourma</t>
  </si>
  <si>
    <t>Gayeri</t>
  </si>
  <si>
    <t>marche_gayeri</t>
  </si>
  <si>
    <t>Matiacoali</t>
  </si>
  <si>
    <t>marche_matiacoali</t>
  </si>
  <si>
    <t>Tibga</t>
  </si>
  <si>
    <t>marche_tibga</t>
  </si>
  <si>
    <t>Ouahigouya</t>
  </si>
  <si>
    <t>nord</t>
  </si>
  <si>
    <t>marche_ouahigouya</t>
  </si>
  <si>
    <t>Djibo</t>
  </si>
  <si>
    <t>sahel</t>
  </si>
  <si>
    <t>marche_djibo</t>
  </si>
  <si>
    <t>Gorgadji</t>
  </si>
  <si>
    <t>marche_gorgadji</t>
  </si>
  <si>
    <t>Gorom-Gorom</t>
  </si>
  <si>
    <t>marche_gorom-gorom</t>
  </si>
  <si>
    <t>Sebba</t>
  </si>
  <si>
    <t>marche_sebba</t>
  </si>
  <si>
    <t>Gaoua</t>
  </si>
  <si>
    <t>sud_ouest</t>
  </si>
  <si>
    <t>marche_gaoua</t>
  </si>
  <si>
    <t>Données_prix!</t>
  </si>
  <si>
    <t>Données_nettoyées!</t>
  </si>
  <si>
    <t>AI1:AI1000</t>
  </si>
  <si>
    <t>AW1:AW1000</t>
  </si>
  <si>
    <t>AX1:AX1000</t>
  </si>
  <si>
    <t>BL1:BL1000</t>
  </si>
  <si>
    <t>BM1:BM1000</t>
  </si>
  <si>
    <t>ET1:ET1000</t>
  </si>
  <si>
    <t>FE1:FE1000</t>
  </si>
  <si>
    <t>FP1:FP1000</t>
  </si>
  <si>
    <t>GA1:GA1000</t>
  </si>
  <si>
    <t>KK1:KK1000</t>
  </si>
  <si>
    <t>KL1:KL1000</t>
  </si>
  <si>
    <t>LA1:LA1000</t>
  </si>
  <si>
    <t>LB1:LB1000</t>
  </si>
  <si>
    <t>LC1:LC1000</t>
  </si>
  <si>
    <t>LN1:LN1000</t>
  </si>
  <si>
    <t>LY1:LY1000</t>
  </si>
  <si>
    <t>MJ1:MJ1000</t>
  </si>
  <si>
    <t>MU1:MU1000</t>
  </si>
  <si>
    <t>NJ1:NJ1000</t>
  </si>
  <si>
    <t>NK1:NK1000</t>
  </si>
  <si>
    <t>NL1:NL1000</t>
  </si>
  <si>
    <t>NW1:NW1000</t>
  </si>
  <si>
    <t>OH1:OH1000</t>
  </si>
  <si>
    <t>OS1:OS1000</t>
  </si>
  <si>
    <t>PD1:PD1000</t>
  </si>
  <si>
    <t>PO1:PO1000</t>
  </si>
  <si>
    <t>QA1:QA1000</t>
  </si>
  <si>
    <t>QN1:QN1000</t>
  </si>
  <si>
    <t>JW1:JW1000</t>
  </si>
  <si>
    <t>mediane</t>
  </si>
  <si>
    <t>marché enquêté</t>
  </si>
  <si>
    <t>Sans cotation</t>
  </si>
  <si>
    <t>OUI</t>
  </si>
  <si>
    <t>Check</t>
  </si>
  <si>
    <t>NON</t>
  </si>
  <si>
    <t>INDEX</t>
  </si>
  <si>
    <t>Kobo</t>
  </si>
  <si>
    <t>Titre</t>
  </si>
  <si>
    <t>index</t>
  </si>
  <si>
    <t>seau_prix_unite</t>
  </si>
  <si>
    <t>bidon_prix_20l</t>
  </si>
  <si>
    <t>bidon_prix_25l</t>
  </si>
  <si>
    <t>savon400gr_prix_400gr</t>
  </si>
  <si>
    <t>savon400gr_prix_250gr</t>
  </si>
  <si>
    <t>bache_prix_unite</t>
  </si>
  <si>
    <t>corde_prix_unite</t>
  </si>
  <si>
    <t>tenaille_prix_unite</t>
  </si>
  <si>
    <t>pelle_prix_unite</t>
  </si>
  <si>
    <t>combustible_charbon_prix_100kg</t>
  </si>
  <si>
    <t>combustible_charbon_prix_sachet</t>
  </si>
  <si>
    <t>combustible_gaz_prix_3kg</t>
  </si>
  <si>
    <t>combustible_gaz_prix_6kg</t>
  </si>
  <si>
    <t>combustible_gaz_prix_12kg</t>
  </si>
  <si>
    <t>marmite_n7_prix_unite</t>
  </si>
  <si>
    <t>marmite_n5_prix_unite</t>
  </si>
  <si>
    <t>assiette_metalique_prix_unite</t>
  </si>
  <si>
    <t>gobelet_plastique_prix_unite</t>
  </si>
  <si>
    <t>gobelet_acier_prix_0_25l</t>
  </si>
  <si>
    <t>gobelet_acier_prix_0_5l</t>
  </si>
  <si>
    <t>gobelet_acier_prix_1l</t>
  </si>
  <si>
    <t>bassine_prix_unite</t>
  </si>
  <si>
    <t>natte_prix_unite</t>
  </si>
  <si>
    <t>couverture_prix_unite</t>
  </si>
  <si>
    <t>moustiquaire_prix_unite</t>
  </si>
  <si>
    <t>lampe_prix_unite</t>
  </si>
  <si>
    <t>a_2_pagne6yards_prix_unite</t>
  </si>
  <si>
    <t>sac_boro_prix_unite</t>
  </si>
  <si>
    <t>combustible_bois_prix_tas</t>
  </si>
  <si>
    <t>uuid</t>
  </si>
  <si>
    <t>Seau de 15L</t>
  </si>
  <si>
    <t>Bidon de 20L</t>
  </si>
  <si>
    <t>Bidon de 25L</t>
  </si>
  <si>
    <t>Savon de 400g</t>
  </si>
  <si>
    <t>Savon de 250g</t>
  </si>
  <si>
    <t>Rouleau de corde</t>
  </si>
  <si>
    <t>Charbon en sac</t>
  </si>
  <si>
    <t>Charbon en sachet</t>
  </si>
  <si>
    <t>Bouteille gaz 3 Kg</t>
  </si>
  <si>
    <t>Bouteille de gaz 6 Kg</t>
  </si>
  <si>
    <t>Bouteille de gaz 12 Kg</t>
  </si>
  <si>
    <t>Marmite n 7</t>
  </si>
  <si>
    <t>Marmite n 5</t>
  </si>
  <si>
    <t>Sac_Boro</t>
  </si>
  <si>
    <t xml:space="preserve">Bois_chauffe </t>
  </si>
  <si>
    <t>today</t>
  </si>
  <si>
    <t>Jour de la collecte</t>
  </si>
  <si>
    <t>i_admin3</t>
  </si>
  <si>
    <t>Q5.Nom de la commune</t>
  </si>
  <si>
    <t>i_enqueteur</t>
  </si>
  <si>
    <t>Q1.Nom de l'enquêteur:</t>
  </si>
  <si>
    <t>start</t>
  </si>
  <si>
    <t>Heure de début de la collecte</t>
  </si>
  <si>
    <t>end</t>
  </si>
  <si>
    <t>Heure de fin de la collecte</t>
  </si>
  <si>
    <t>audit</t>
  </si>
  <si>
    <t>Check du temps mis par question</t>
  </si>
  <si>
    <t>mais_prix_kg</t>
  </si>
  <si>
    <t>mais_prix_yorouba</t>
  </si>
  <si>
    <t>mais_prix_tine</t>
  </si>
  <si>
    <t>sorgho_blanc_prix_kg</t>
  </si>
  <si>
    <t>sorgho_blanc_prix_yorouba</t>
  </si>
  <si>
    <t>sorgho_blanc_prix_tine</t>
  </si>
  <si>
    <t>sorgho_rouge_prix_kg</t>
  </si>
  <si>
    <t>sorgho_rouge_prix_yorouba</t>
  </si>
  <si>
    <t>sorgho_rouge_prix_tine</t>
  </si>
  <si>
    <t>mil_local_prix_kg</t>
  </si>
  <si>
    <t>mil_local_prix_yorouba</t>
  </si>
  <si>
    <t>mil_local_prix_tine</t>
  </si>
  <si>
    <t>riz_local_prix_kg</t>
  </si>
  <si>
    <t>riz_local_prix_yorouba</t>
  </si>
  <si>
    <t>riz_local_prix_tine</t>
  </si>
  <si>
    <t>riz_importe_prix_kg</t>
  </si>
  <si>
    <t>riz_importe_prix_yorouba</t>
  </si>
  <si>
    <t>riz_importe_prix_tine</t>
  </si>
  <si>
    <t>fonio_prix_kg</t>
  </si>
  <si>
    <t>fonio_prix_yorouba</t>
  </si>
  <si>
    <t>fonio_prix_tine</t>
  </si>
  <si>
    <t>manioc_prix_unite</t>
  </si>
  <si>
    <t>igname_prix_unite</t>
  </si>
  <si>
    <t>patate_prix_unite</t>
  </si>
  <si>
    <t>pomme_de_terre_prix_unite</t>
  </si>
  <si>
    <t>viande_beuf_prix_unite</t>
  </si>
  <si>
    <t>viande_mouton_prix_unite</t>
  </si>
  <si>
    <t>poisson_prix_unite</t>
  </si>
  <si>
    <t>lait_en_poudre_prix_unite</t>
  </si>
  <si>
    <t>lait_frais_prix_unite</t>
  </si>
  <si>
    <t>haricot_prix_kg</t>
  </si>
  <si>
    <t>haricot_prix_yorouba</t>
  </si>
  <si>
    <t>haricot_prix_tine</t>
  </si>
  <si>
    <t>arachide_coque_coque_prix_kg</t>
  </si>
  <si>
    <t>arachide_coque_prix_yorouba</t>
  </si>
  <si>
    <t>arachide_coque_prix_tine</t>
  </si>
  <si>
    <t>arachide_graine_graine_prix_kg</t>
  </si>
  <si>
    <t>arachide_graine_prix_yorouba</t>
  </si>
  <si>
    <t>arachide_graine_prix_tine</t>
  </si>
  <si>
    <t>voandzou_prix_unite_kg</t>
  </si>
  <si>
    <t>voandzou_prix_unite_yorouba</t>
  </si>
  <si>
    <t>voandzou_prix_unite_tine</t>
  </si>
  <si>
    <t>oignon_prix_unite_kg</t>
  </si>
  <si>
    <t>oignon_prix_unite_yorouba</t>
  </si>
  <si>
    <t>oignon_prix_unite_tas</t>
  </si>
  <si>
    <t>tomate_prix_unite_kg</t>
  </si>
  <si>
    <t>tomate_prix_unite_tas</t>
  </si>
  <si>
    <t>feuille_prix_unite_kg</t>
  </si>
  <si>
    <t>feuille_prix_unite_tas</t>
  </si>
  <si>
    <t>huile_prix_unite</t>
  </si>
  <si>
    <t>beurre_prix_unite_litre</t>
  </si>
  <si>
    <t>beurre_prix_unite_kg</t>
  </si>
  <si>
    <t>beurre_prix_unite_boule</t>
  </si>
  <si>
    <t>sucre_prix_unite_poudre</t>
  </si>
  <si>
    <t>sucre_prix_unite_morceaux</t>
  </si>
  <si>
    <t>sel_prix_unite</t>
  </si>
  <si>
    <t>note_start</t>
  </si>
  <si>
    <t>##&lt;span style="color:blue"&gt;&lt;b&gt;Initiative Conjointe de Suivi des Marchés_Formulaire enquête commerçant&lt;/b&gt;&lt;/span&gt;##</t>
  </si>
  <si>
    <t>Mais en Kg</t>
  </si>
  <si>
    <t>Mais en yorouba</t>
  </si>
  <si>
    <t>Mais en tine</t>
  </si>
  <si>
    <t>Sorgho en kg</t>
  </si>
  <si>
    <t>Sorgho en yorouba</t>
  </si>
  <si>
    <t>Sorgho blanc en tine</t>
  </si>
  <si>
    <t>Sorgho rouge en kg</t>
  </si>
  <si>
    <t>Sorgho rouge en yorouba</t>
  </si>
  <si>
    <t>Sorgho rouge en tine</t>
  </si>
  <si>
    <t>Mil local en kg</t>
  </si>
  <si>
    <t>Mil local en yorouba</t>
  </si>
  <si>
    <t>Mil local en tine</t>
  </si>
  <si>
    <t>Riz local en kg</t>
  </si>
  <si>
    <t>Riz local en yorouba</t>
  </si>
  <si>
    <t>Riz local en tine</t>
  </si>
  <si>
    <t>Riz_importe en  kg</t>
  </si>
  <si>
    <t>Riz_importe en yorouba</t>
  </si>
  <si>
    <t>Riz_importe en tine</t>
  </si>
  <si>
    <t>Fonio en kg</t>
  </si>
  <si>
    <t>Fonio en yorouba</t>
  </si>
  <si>
    <t>Fonio en  tine</t>
  </si>
  <si>
    <t>Manioc</t>
  </si>
  <si>
    <t>Igname</t>
  </si>
  <si>
    <t>Patate</t>
  </si>
  <si>
    <t>Pomme de terre</t>
  </si>
  <si>
    <t>Viande de bœuf en Kg</t>
  </si>
  <si>
    <t>viande_mouton en Kg</t>
  </si>
  <si>
    <t>poisson en Kg</t>
  </si>
  <si>
    <t>lait_en_poudre</t>
  </si>
  <si>
    <t>lait_frais</t>
  </si>
  <si>
    <t>haricot_kg</t>
  </si>
  <si>
    <t>haricot en yorouba</t>
  </si>
  <si>
    <t>haricot en tine</t>
  </si>
  <si>
    <t>arachide_coque__kg</t>
  </si>
  <si>
    <t>arachide_coque_yorouba</t>
  </si>
  <si>
    <t>arachide_coque_tine</t>
  </si>
  <si>
    <t>arachide_graine_kg</t>
  </si>
  <si>
    <t>arachide_graine_yorouba</t>
  </si>
  <si>
    <t>arachide_graine_tine</t>
  </si>
  <si>
    <t>voandzou_kg</t>
  </si>
  <si>
    <t>voandzou_yorouba</t>
  </si>
  <si>
    <t>voandzou_tine</t>
  </si>
  <si>
    <t>oignon_kg</t>
  </si>
  <si>
    <t>oignon_yorouba</t>
  </si>
  <si>
    <t>oignon_tas</t>
  </si>
  <si>
    <t>tomate_kg</t>
  </si>
  <si>
    <t>tomate_tas</t>
  </si>
  <si>
    <t>feuille_kg</t>
  </si>
  <si>
    <t>feuille_tas</t>
  </si>
  <si>
    <t>huile</t>
  </si>
  <si>
    <t>beurre_litre</t>
  </si>
  <si>
    <t>beurre_kg</t>
  </si>
  <si>
    <t>beurre_boule</t>
  </si>
  <si>
    <t>sucre_poudre</t>
  </si>
  <si>
    <t>sucre_morceaux</t>
  </si>
  <si>
    <t>sel</t>
  </si>
  <si>
    <t>note_information_enquete</t>
  </si>
  <si>
    <t>##&lt;span style="color:blue"&gt;&lt;b&gt; 0. Informations générales de l'enquête &lt;/b&gt;&lt;/span&gt;##</t>
  </si>
  <si>
    <t>i_organisation</t>
  </si>
  <si>
    <t>Q2.Nom de l'organisation responsable de l'enquête:</t>
  </si>
  <si>
    <t>i_date_enquete</t>
  </si>
  <si>
    <t>Q3.Date de l'enquête:</t>
  </si>
  <si>
    <t>i_admin1</t>
  </si>
  <si>
    <t>Q3.Nom de la région</t>
  </si>
  <si>
    <t>i_admin2</t>
  </si>
  <si>
    <t>Q4.Nom de la province</t>
  </si>
  <si>
    <t>i_marche</t>
  </si>
  <si>
    <t>Q6.Nom du marché</t>
  </si>
  <si>
    <t>seau_reapprovissionnement</t>
  </si>
  <si>
    <t>bidon_reapprovissionnement</t>
  </si>
  <si>
    <t>savon400gr_reapprovissionnement</t>
  </si>
  <si>
    <t>bache_reapprovissionnement</t>
  </si>
  <si>
    <t>corde_reapprovissionnement</t>
  </si>
  <si>
    <t>tenaille_reapprovissionnement</t>
  </si>
  <si>
    <t>pelle_reapprovissionnement</t>
  </si>
  <si>
    <t>marmite_n7_reapprovissionnement</t>
  </si>
  <si>
    <t>marmite_n5_reapprovissionnement</t>
  </si>
  <si>
    <t>assiette_metalique_reapprovissionnement</t>
  </si>
  <si>
    <t>gobelet_plastique_reapprovissionnement</t>
  </si>
  <si>
    <t>gobelet_acier_reapprovissionnement</t>
  </si>
  <si>
    <t>bassine_reapprovissionnement</t>
  </si>
  <si>
    <t>natte_reapprovissionnement</t>
  </si>
  <si>
    <t>couverture_reapprovissionnement</t>
  </si>
  <si>
    <t>moustiquaire_reapprovissionnement</t>
  </si>
  <si>
    <t>lampe_reapprovissionnement</t>
  </si>
  <si>
    <t>a_2_pagne_reapprovissionnement</t>
  </si>
  <si>
    <t>sac_boro_reapprovissionnement</t>
  </si>
  <si>
    <t>i_type_marche</t>
  </si>
  <si>
    <t>Q7.Le ${i_marche1} est-il le marché principal de la localité, ou un marché secondaire?</t>
  </si>
  <si>
    <t>note_bna_ba</t>
  </si>
  <si>
    <t>##&lt;span style="color:blue"&gt;&lt;b&gt; RAPPEL: Le ${i_marche1} n'est pas suivi par la SONAGES. Enquêtez les produits alimentaires et non alimentaires.&lt;/b&gt;&lt;/span&gt;##</t>
  </si>
  <si>
    <t>note_bna</t>
  </si>
  <si>
    <t>##&lt;span style="color:blue"&gt;&lt;b&gt; RAPPEL: Le ${i_marche1} est déjà suivi par la SONAGES. N'enquêtez que les produits non alimentaires.  &lt;/b&gt;&lt;/span&gt;##</t>
  </si>
  <si>
    <t>i_organisation1</t>
  </si>
  <si>
    <t>Label du nom de l'organisation responsable de l'enquête</t>
  </si>
  <si>
    <t>i_marche1</t>
  </si>
  <si>
    <t>Label du nom du marché</t>
  </si>
  <si>
    <t>note_presentation_enquete</t>
  </si>
  <si>
    <t>"Je m’appelle &lt;span style="color:blue"&gt;${i_enqueteur}&lt;/span&gt;, je suis enquêteur pour l’ONG &lt;span style="color:blue"&gt;${i_organisation1}&lt;/span&gt;.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30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</si>
  <si>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consensus_note</t>
  </si>
  <si>
    <t>Q8.Consentement du commerçant</t>
  </si>
  <si>
    <t>note_ic</t>
  </si>
  <si>
    <t>##&lt;span style="color:blue"&gt;&lt;b&gt;1. Informations sur le commerçant informateur clé&lt;/b&gt;&lt;/span&gt;##</t>
  </si>
  <si>
    <t>i_taille_magasin</t>
  </si>
  <si>
    <t>Q12.Habituellement, combien de clients avez-vous chaque jour?</t>
  </si>
  <si>
    <t>mais_reapprovissionnement</t>
  </si>
  <si>
    <t>sorgho_blanc_reapprovissionnement</t>
  </si>
  <si>
    <t>sorgho_rouge_reapprovissionnement</t>
  </si>
  <si>
    <t>mil_local_reapprovissionnement</t>
  </si>
  <si>
    <t>riz_local_reapprovissionnement</t>
  </si>
  <si>
    <t>riz_importe_reapprovissionnement</t>
  </si>
  <si>
    <t>fonio_reapprovissionnement</t>
  </si>
  <si>
    <t>manioc_reapprovissionnement</t>
  </si>
  <si>
    <t>igname_reapprovissionnement</t>
  </si>
  <si>
    <t>patate_reapprovissionnement</t>
  </si>
  <si>
    <t>pomme_de_terre_reapprovissionnement</t>
  </si>
  <si>
    <t>viande_beuf_reapprovissionnement</t>
  </si>
  <si>
    <t>viande_mouton_reapprovissionnement</t>
  </si>
  <si>
    <t>poisson_reapprovissionnement</t>
  </si>
  <si>
    <t>lait_en_poudre_reapprovissionnement</t>
  </si>
  <si>
    <t>lait_frais_reapprovissionnement</t>
  </si>
  <si>
    <t>haricot_reapprovissionnement</t>
  </si>
  <si>
    <t>arachide_coque_reapprovissionnement</t>
  </si>
  <si>
    <t>arachide_graine_reapprovissionnement</t>
  </si>
  <si>
    <t>voandzou_reapprovissionnement</t>
  </si>
  <si>
    <t>oignon_reapprovissionnement</t>
  </si>
  <si>
    <t>tomate_reapprovissionnement</t>
  </si>
  <si>
    <t>feuille_reapprovissionnement</t>
  </si>
  <si>
    <t>huile_reapprovissionnement</t>
  </si>
  <si>
    <t>beurre_reapprovissionnement</t>
  </si>
  <si>
    <t>sucre_reapprovissionnement</t>
  </si>
  <si>
    <t>sel_reapprovissionnement</t>
  </si>
  <si>
    <t>note_grp_bna</t>
  </si>
  <si>
    <t>##&lt;span style="color:blue"&gt;&lt;b&gt;A. BIENS NON ALIMENTAIRES&lt;/b&gt;&lt;/span&gt;##</t>
  </si>
  <si>
    <t>note_h</t>
  </si>
  <si>
    <t>##&lt;span style="color:blue"&gt;&lt;b&gt;2. Informations sur les articles eau, hygiène, assainissement&lt;/b&gt;&lt;/span&gt;##</t>
  </si>
  <si>
    <t>h_vendus</t>
  </si>
  <si>
    <t>Q13.Parmi les articles suivants, lesquels vendez-vous habituellement?</t>
  </si>
  <si>
    <t>h_vendus_seau</t>
  </si>
  <si>
    <t>h_difficultes_reapprov_ouinon</t>
  </si>
  <si>
    <t>Q45.Rencontrez-vous des difficultés pour vous réapprovisionner en articles eau, hygiène, assainissement?</t>
  </si>
  <si>
    <t>h_vendus_bidon</t>
  </si>
  <si>
    <t>h_difficultes_reapprov_articles</t>
  </si>
  <si>
    <t>Q46.Pour quels articles rencontrez-vous des difficultés pour vous réapprovisionner?</t>
  </si>
  <si>
    <t>h_vendus_savon400gr</t>
  </si>
  <si>
    <t>h_difficultes_reapprov_raisons</t>
  </si>
  <si>
    <t>Q47.Quelles difficultés pour vous réapprovisionner rencontrez-vous pour ces articles ?</t>
  </si>
  <si>
    <t>h_vendus_aucun</t>
  </si>
  <si>
    <t>a_1_difficultes_reapprov_ouinon</t>
  </si>
  <si>
    <t>Q93.Rencontrez-vous des difficultés pour vous réapprovisionner en articles abris/ kit abris urgence?</t>
  </si>
  <si>
    <t>calc_selected_h</t>
  </si>
  <si>
    <t>Nombre d'articles eau, hygiène, assainissement sélectionnés</t>
  </si>
  <si>
    <t>a_1_difficultes_reapprov_articles</t>
  </si>
  <si>
    <t>Q94.Pour quels articles rencontrez-vous des difficultés pour vous réapprovisionner?</t>
  </si>
  <si>
    <t>note_h_seau</t>
  </si>
  <si>
    <t>##SEAU DE 15L SANS COUVERCLE##</t>
  </si>
  <si>
    <t>a_1_difficultes_reapprov_raisons</t>
  </si>
  <si>
    <t>Q95.Quelles difficultés pour vous réapprovisionner rencontrez-vous pour ces articles ?</t>
  </si>
  <si>
    <t>seau_disponibilite</t>
  </si>
  <si>
    <t>Q14.Aujourd'hui, quelle est la disponiblité des seaux de 15l sans couvercle dans le ${i_marche1}?</t>
  </si>
  <si>
    <t>a_2_difficultes_reapprov_ouinon</t>
  </si>
  <si>
    <t>Q251.Rencontrez-vous des difficultés pour vous réapprovisionner en articles ménagers essentiels (AME)/ kit AME?</t>
  </si>
  <si>
    <t>Q15.Quel est le prix d'une unité du seau de 15L sans couvercle ?</t>
  </si>
  <si>
    <t>a_2_difficultes_reapprov_articles</t>
  </si>
  <si>
    <t>Q252.Pour quels articles rencontrez-vous des difficultés pour vous réapprovisionner?</t>
  </si>
  <si>
    <t>seau_localisation_fournisseur</t>
  </si>
  <si>
    <t>Q16.Où se trouve votre fournisseur principal pour cet article?</t>
  </si>
  <si>
    <t>a_2_difficultes_reapprov_raisons</t>
  </si>
  <si>
    <t>Q253.Quelles difficultés pour vous réapprovisionner rencontrez-vous pour ces articles ?</t>
  </si>
  <si>
    <t>seau_pays_fournisseur</t>
  </si>
  <si>
    <t>Q17.Si "à l'étranger", le fournisseur se trouve dans quel pays?</t>
  </si>
  <si>
    <t>alimentaire_difficultes_reapprov_ouinon</t>
  </si>
  <si>
    <t>Q551.Rencontrez-vous des difficultés pour vous réapprovisionner en articles alimentaires?</t>
  </si>
  <si>
    <t>seau_pays_fournisseur_autre</t>
  </si>
  <si>
    <t>Q18.Si autre fournisseur étranger, veuillez préciser:</t>
  </si>
  <si>
    <t>alimentaire_difficultes_reapprov_articles</t>
  </si>
  <si>
    <t>Q552.Pour quels articles rencontrez-vous des difficultés pour vous réapprovisionner?</t>
  </si>
  <si>
    <t>seau_stock</t>
  </si>
  <si>
    <t>Q19.Dans les conditions actuelles, quelle est la durée estimée de votre stock pour cet article?</t>
  </si>
  <si>
    <t>alimentaire_difficultes_reapprov_raisons</t>
  </si>
  <si>
    <t>Q552.Quelles difficultés pour vous réapprovisionner rencontrez-vous pour ces articles ?</t>
  </si>
  <si>
    <t>Q20.Si vous deviez placer une commande aujourd'hui, combien de temps mettriez-vous à renouveller votre stock pour cet article?</t>
  </si>
  <si>
    <t>seau_stock_warning</t>
  </si>
  <si>
    <t>capacite_stock1</t>
  </si>
  <si>
    <t>Q21.Quelle quantité(en unité) de seau de 15L sans couvercle pouvez-vous stocker ?</t>
  </si>
  <si>
    <t>capacite_reappro1</t>
  </si>
  <si>
    <t>Q22.Quelle quantité de seau de 15L sans couvercle pouvez-vous obtenir en 72 heures si vous lancez une commande ?</t>
  </si>
  <si>
    <t>note_h_bidon</t>
  </si>
  <si>
    <t>##BIDON DE 20L OU 25L DE COULEUR BLANCHE##</t>
  </si>
  <si>
    <t>bidon_disponibilite</t>
  </si>
  <si>
    <t>Q23.Aujourd'hui, quelle est la disponiblité des bidons de 20 L ou 25 L de &lt;span style="color:red"&gt;&lt;b&gt;couleur blanche&lt;/b&gt;&lt;/span&gt; dans le ${i_marche1}?</t>
  </si>
  <si>
    <t>bidon_unite</t>
  </si>
  <si>
    <t>Q24.En quelle unité vendez-vous le bidon ?</t>
  </si>
  <si>
    <t>bidon_unite_20l</t>
  </si>
  <si>
    <t>bidon_unite_25l</t>
  </si>
  <si>
    <t>Q25.Quel est le prix d'une unité de bidon de &lt;span style="color:red"&gt;&lt;b&gt;20 L de couleur blanche&lt;/b&gt;&lt;/span&gt; ?</t>
  </si>
  <si>
    <t>Q26.Quel est le prix d'une unité de bidon de &lt;span style="color:red"&gt;&lt;b&gt;25 L de couleur blanche&lt;/b&gt;&lt;/span&gt; ?</t>
  </si>
  <si>
    <t>bidon_localisation_fournisseur</t>
  </si>
  <si>
    <t>Q27.Où se trouve votre fournisseur principal pour cet article?</t>
  </si>
  <si>
    <t>bidon_pays_fournisseur</t>
  </si>
  <si>
    <t>Q28.Si "à l'étranger", le fournisseur se trouve dans quel pays?</t>
  </si>
  <si>
    <t>bidon_pays_fournisseur_autre</t>
  </si>
  <si>
    <t>Q29.Si autre fournisseur étranger, veuillez préciser:</t>
  </si>
  <si>
    <t>bidon_stock</t>
  </si>
  <si>
    <t>Q30.Dans les conditions actuelles, quelle est la durée estimée de votre stock pour cet article?</t>
  </si>
  <si>
    <t>Q31.Si vous deviez placer une commande aujourd'hui, combien de temps mettriez-vous à renouveller votre stock pour cet article?</t>
  </si>
  <si>
    <t>bidon_stock_warning</t>
  </si>
  <si>
    <t>l_difficultes_approvisionnement_bna</t>
  </si>
  <si>
    <t>securite</t>
  </si>
  <si>
    <t>Il y a trop d'insécurité sur les routes et dans les environs du marché</t>
  </si>
  <si>
    <t>capacite_stock2</t>
  </si>
  <si>
    <t>Q32.Quelle quantité(en unité) de bidon de 20 L ou 25 L de couleur blanche pouvez-vous stocker ?</t>
  </si>
  <si>
    <t>vols</t>
  </si>
  <si>
    <t>Les produits sont volés lors de leur approvisionnement</t>
  </si>
  <si>
    <t>capacite_reappro2</t>
  </si>
  <si>
    <t>Q33.Quelle quantité de bidon de 20 L ou 25 L de couleur blanche pouvez-vous obtenir en 72 heures si vous lancez une commande ?</t>
  </si>
  <si>
    <t>degradation_perte</t>
  </si>
  <si>
    <t>Les produits se dégradent ou sont perdus pendant l'approvisionnement</t>
  </si>
  <si>
    <t>note_h_savon400gr</t>
  </si>
  <si>
    <t>##BOULE DE SAVON##</t>
  </si>
  <si>
    <t>route_etat</t>
  </si>
  <si>
    <t>Les routes sont en mauvais état</t>
  </si>
  <si>
    <t>savon400gr_disponibilite</t>
  </si>
  <si>
    <t>Q34.Aujourd'hui, quelle est la disponiblité des boules de savon dans le ${i_marche1}?</t>
  </si>
  <si>
    <t>prix_fournisseurs</t>
  </si>
  <si>
    <t>Les prix proposés par les fournisseurs augmentent ou varient</t>
  </si>
  <si>
    <t>savon400gr_unite</t>
  </si>
  <si>
    <t>Q35.En quelle unité vendez-vous la boule de savon ?</t>
  </si>
  <si>
    <t>rarete_transport</t>
  </si>
  <si>
    <t>Les transporteurs sont rares ou indisponibles</t>
  </si>
  <si>
    <t>savon400gr_unite_boule400g</t>
  </si>
  <si>
    <t>cout_transport</t>
  </si>
  <si>
    <t>Le coût du transport est trop élevé</t>
  </si>
  <si>
    <t>savon400gr_unite_boule250g</t>
  </si>
  <si>
    <t>taxes</t>
  </si>
  <si>
    <t>Les taxes à payer sont trop importantes ou multiples</t>
  </si>
  <si>
    <t>Q36.Quel est le prix d'une unité de boule de savon de &lt;span style="color:red"&gt;&lt;b&gt;400 grammes&lt;/b&gt;&lt;/span&gt; ?</t>
  </si>
  <si>
    <t>tracasseries</t>
  </si>
  <si>
    <t>J'ai rencontré des difficultés ou tracasseries administratives lors de l'approvisionnement</t>
  </si>
  <si>
    <t>Q37.Quel est le prix d'une unité de boule de savon de &lt;span style="color:red"&gt;&lt;b&gt;250 grammes&lt;/b&gt;&lt;/span&gt; ?</t>
  </si>
  <si>
    <t>autre</t>
  </si>
  <si>
    <t>Autre (préciser)</t>
  </si>
  <si>
    <t>savon400gr_localisation_fournisseur</t>
  </si>
  <si>
    <t>Q38.Où se trouve votre fournisseur principal pour cet article?</t>
  </si>
  <si>
    <t>nsp</t>
  </si>
  <si>
    <t>Ne sait pas/Préfère ne pas répondre</t>
  </si>
  <si>
    <t>savon400gr_pays_fournisseur</t>
  </si>
  <si>
    <t>Q39.Si "à l'étranger", le fournisseur se trouve dans quel pays?</t>
  </si>
  <si>
    <t>savon400gr_pays_fournisseur_autre</t>
  </si>
  <si>
    <t>Q40.Si autre fournisseur étranger, veuillez préciser:</t>
  </si>
  <si>
    <t>l_difficultes_approvisionnement_ba</t>
  </si>
  <si>
    <t>savon400gr_stock</t>
  </si>
  <si>
    <t>Q41.Dans les conditions actuelles, quelle est la durée estimée de votre stock pour cet article?</t>
  </si>
  <si>
    <t>Q42.Si vous deviez placer une commande aujourd'hui, combien de temps mettriez-vous à renouveller votre stock pour cet article?</t>
  </si>
  <si>
    <t>savon400gr_stock_warning</t>
  </si>
  <si>
    <t>capacite_stock3</t>
  </si>
  <si>
    <t>Q43.Quelle quantité(en unité) de boules de savon de 400 g ou equivalent boules de savon de 250 g pouvez-vous stocker ?</t>
  </si>
  <si>
    <t>article_indisponible_saison</t>
  </si>
  <si>
    <t>Cet article n'est pas disponible ou moins disponible en cette saison</t>
  </si>
  <si>
    <t>capacite_reappro3</t>
  </si>
  <si>
    <t>Q44.Quelle quantité de boules de savon de 400 g ou equivalent boules de savon de 250 g pouvez-vous obtenir en 72 heures si vous lancez une commande ?</t>
  </si>
  <si>
    <t>note_h_reapprov</t>
  </si>
  <si>
    <t>##&lt;span style="color:blue"&gt;&lt;b&gt;Difficultés de réapprovisionnement pour les articles eau, hygiène, assainissement&lt;/b&gt;&lt;/span&gt;##</t>
  </si>
  <si>
    <t>h_incoherence1_note</t>
  </si>
  <si>
    <t>##&lt;span style="color:red"&gt;&lt;b&gt;Incohérence! Vous venez de sélectionner NON, PAS DE DIFFICULTES pourtant certains biens VENDUS HABITUELLEMENT sont NON DISPONIBLES. Veuillez revoir ces informations.&lt;/b&gt;&lt;/span&gt;##</t>
  </si>
  <si>
    <t>h_difficultes_reapprov_articles_seau</t>
  </si>
  <si>
    <t>h_difficultes_reapprov_articles_bidon</t>
  </si>
  <si>
    <t>h_difficultes_reapprov_articles_savon400gr</t>
  </si>
  <si>
    <t>h_difficultes_reapprov_articles_aucun</t>
  </si>
  <si>
    <t>h_incoherence2_note</t>
  </si>
  <si>
    <t>##&lt;span style="color:red"&gt;&lt;b&gt;Incohérence! Certains biens NON SELECTIONNES à la question précédente pourtant ces biens sont NON DISPONIBLES et le commerçant rencontre des DIFFICULTES de réapprovisionnement. Veuillez revoir ces informations.&lt;/b&gt;&lt;/span&gt;##</t>
  </si>
  <si>
    <t>h_difficultes_reapprov_raisons_securite</t>
  </si>
  <si>
    <t>h_difficultes_reapprov_raisons_vols</t>
  </si>
  <si>
    <t>h_difficultes_reapprov_raisons_degradation_perte</t>
  </si>
  <si>
    <t>h_difficultes_reapprov_raisons_route_etat</t>
  </si>
  <si>
    <t>bache_disponibilite</t>
  </si>
  <si>
    <t>corde_disponibilite</t>
  </si>
  <si>
    <t>tenaille_disponibilite</t>
  </si>
  <si>
    <t>pelle_disponibilite</t>
  </si>
  <si>
    <t>combustible_bois_disponibilite</t>
  </si>
  <si>
    <t>combustible_charbon_disponibilite</t>
  </si>
  <si>
    <t>combustible_gaz_disponibilite</t>
  </si>
  <si>
    <t>marmite_n7_disponibilite</t>
  </si>
  <si>
    <t>marmite_n5_disponibilite</t>
  </si>
  <si>
    <t>assiette_metalique_disponibilite</t>
  </si>
  <si>
    <t>gobelet_plastique_disponibilite</t>
  </si>
  <si>
    <t>gobelet_acier_disponibilite</t>
  </si>
  <si>
    <t>bassine_disponibilite</t>
  </si>
  <si>
    <t>natte_disponibilite</t>
  </si>
  <si>
    <t>couverture_disponibilite</t>
  </si>
  <si>
    <t>moustiquaire_disponibilite</t>
  </si>
  <si>
    <t>lampe_disponibilite</t>
  </si>
  <si>
    <t>a_2_pagne_disponibilite</t>
  </si>
  <si>
    <t>sac_boro_disponibilite</t>
  </si>
  <si>
    <t>h_difficultes_reapprov_raisons_prix_fournisseurs</t>
  </si>
  <si>
    <t>h_difficultes_reapprov_raisons_rarete_transport</t>
  </si>
  <si>
    <t>h_difficultes_reapprov_raisons_cout_transport</t>
  </si>
  <si>
    <t>h_difficultes_reapprov_raisons_taxes</t>
  </si>
  <si>
    <t>h_difficultes_reapprov_raisons_tracasseries</t>
  </si>
  <si>
    <t>h_difficultes_reapprov_raisons_autre</t>
  </si>
  <si>
    <t>Q48.Si autre (s) difficulté (s) de réapprovisionnement, veuillez préciser:</t>
  </si>
  <si>
    <t>h_difficultes_reapprov_raisons_nsp</t>
  </si>
  <si>
    <t>h_difficultes_reapprov_raisons_autre_2</t>
  </si>
  <si>
    <t>note_h_variations</t>
  </si>
  <si>
    <t>##&lt;span style="color:blue"&gt;&lt;b&gt;Variations des prix des articles eau, hygiène, assainissement par rapport au mois précédent&lt;/b&gt;&lt;/span&gt;##</t>
  </si>
  <si>
    <t>mais_disponibilite</t>
  </si>
  <si>
    <t>sorgho_blanc_disponibilite</t>
  </si>
  <si>
    <t>sorgho_rouge_disponibilite</t>
  </si>
  <si>
    <t>mil_disponibilite</t>
  </si>
  <si>
    <t>riz_local_disponibilite</t>
  </si>
  <si>
    <t>riz_importe_disponibilite</t>
  </si>
  <si>
    <t>fonio_disponibilite</t>
  </si>
  <si>
    <t>manioc_disponibilite</t>
  </si>
  <si>
    <t>igname_disponibilite</t>
  </si>
  <si>
    <t>patate_disponibilite</t>
  </si>
  <si>
    <t>pomme_de_terre_disponibilite</t>
  </si>
  <si>
    <t>viande_beuf_disponibilite</t>
  </si>
  <si>
    <t>viande_mouton_disponibilite</t>
  </si>
  <si>
    <t>poisson_disponibilite</t>
  </si>
  <si>
    <t>lait_en_poudre_disponibilite</t>
  </si>
  <si>
    <t>lait_frais_disponibilite</t>
  </si>
  <si>
    <t>haricot_disponibilite</t>
  </si>
  <si>
    <t>arachide_coque_disponibilite</t>
  </si>
  <si>
    <t>arachide_graine_disponibilite</t>
  </si>
  <si>
    <t>voandzou_disponibilite</t>
  </si>
  <si>
    <t>oignon_disponibilite</t>
  </si>
  <si>
    <t>tomate_disponibilite</t>
  </si>
  <si>
    <t>feuille_disponibilite</t>
  </si>
  <si>
    <t>huile_disponibilite</t>
  </si>
  <si>
    <t>beurre_disponibilite</t>
  </si>
  <si>
    <t>sucre_disponibilite</t>
  </si>
  <si>
    <t>sel_disponibilite</t>
  </si>
  <si>
    <t>h_variations_prix</t>
  </si>
  <si>
    <t>Q49.Les prix  des articles eau, hygiène, assainissement ont-ils changé par rapport au mois dernier?</t>
  </si>
  <si>
    <t>h_variations_prix_prix_constants</t>
  </si>
  <si>
    <t>h_variations_prix_prix_hausse</t>
  </si>
  <si>
    <t>h_variations_prix_prix_baisse</t>
  </si>
  <si>
    <t>WB1:WB300</t>
  </si>
  <si>
    <t>WS1:WS300</t>
  </si>
  <si>
    <t>XJ1:XJ300</t>
  </si>
  <si>
    <t>YA1:YA300</t>
  </si>
  <si>
    <t>YR1:YR300</t>
  </si>
  <si>
    <t>ZI1:ZI300</t>
  </si>
  <si>
    <t>ZZ1:ZZ300</t>
  </si>
  <si>
    <t>AAQ1:AAQ300</t>
  </si>
  <si>
    <t>ABB1:ABB300</t>
  </si>
  <si>
    <t>ABM1:ABM300</t>
  </si>
  <si>
    <t>ABX1:ABX300</t>
  </si>
  <si>
    <t>ACI1:ACI300</t>
  </si>
  <si>
    <t>ACT1:ACT300</t>
  </si>
  <si>
    <t>ADE1:ADE300</t>
  </si>
  <si>
    <t>ADP1:ADP300</t>
  </si>
  <si>
    <t>AEA1:AEA300</t>
  </si>
  <si>
    <t>AEL1:AEL300</t>
  </si>
  <si>
    <t>AFC1:AFC300</t>
  </si>
  <si>
    <t>AFT1:AFT300</t>
  </si>
  <si>
    <t>AGK1:AGK300</t>
  </si>
  <si>
    <t>AHB1:AHB300</t>
  </si>
  <si>
    <t>AHS1:AHS300</t>
  </si>
  <si>
    <t>AIH1:AIH300</t>
  </si>
  <si>
    <t>AIW1:AIW300</t>
  </si>
  <si>
    <t>AJH1:AJH300</t>
  </si>
  <si>
    <t>AJY1:AJY300</t>
  </si>
  <si>
    <t>AKN1:AKN300</t>
  </si>
  <si>
    <t>h_variations_prix_nsp</t>
  </si>
  <si>
    <t>h_variations_hausse_articles</t>
  </si>
  <si>
    <t>Q50.Pour quels articles les prix ont-ils augmenté ?</t>
  </si>
  <si>
    <t>h_variations_hausse_articles_seau</t>
  </si>
  <si>
    <t>bache_stock</t>
  </si>
  <si>
    <t>corde_stock</t>
  </si>
  <si>
    <t>tenaille_stock</t>
  </si>
  <si>
    <t>pelle_stock</t>
  </si>
  <si>
    <t>combustible_bois_stock</t>
  </si>
  <si>
    <t>combustible_charbon_stock</t>
  </si>
  <si>
    <t>combustible_gaz_stock</t>
  </si>
  <si>
    <t>marmite_n7_stock</t>
  </si>
  <si>
    <t>marmite_n5_stock</t>
  </si>
  <si>
    <t>assiette_metalique_stock</t>
  </si>
  <si>
    <t>gobelet_plastique_stock</t>
  </si>
  <si>
    <t>gobelet_acier_stock</t>
  </si>
  <si>
    <t>bassine_stock</t>
  </si>
  <si>
    <t>natte_stock</t>
  </si>
  <si>
    <t>couverture_stock</t>
  </si>
  <si>
    <t>moustiquaire_stock</t>
  </si>
  <si>
    <t>lampe_stock</t>
  </si>
  <si>
    <t>a_2_pagne_stock</t>
  </si>
  <si>
    <t>sac_boro_stock</t>
  </si>
  <si>
    <t>h_variations_hausse_articles_bidon</t>
  </si>
  <si>
    <t>h_variations_hausse_articles_savon400gr</t>
  </si>
  <si>
    <t>h_variations_hausse_articles_aucun</t>
  </si>
  <si>
    <t>h_variations_hausse_raisons</t>
  </si>
  <si>
    <t>Q51.Pourquoi les prix ont-ils augmenté?</t>
  </si>
  <si>
    <t>h_variations_hausse_raisons_hausse_couts</t>
  </si>
  <si>
    <t>h_variations_hausse_raisons_hausse_demande_distribution</t>
  </si>
  <si>
    <t>h_variations_hausse_raisons_hausse_change</t>
  </si>
  <si>
    <t>h_variations_hausse_raisons_hausse_demande_clients</t>
  </si>
  <si>
    <t>h_variations_hausse_raisons_hausse_demande_arrivees</t>
  </si>
  <si>
    <t>a_2_difficultes_reapprov_raisons_securite</t>
  </si>
  <si>
    <t>a_2_difficultes_reapprov_raisons_vols</t>
  </si>
  <si>
    <t>a_2_difficultes_reapprov_raisons_degradation_perte</t>
  </si>
  <si>
    <t>a_2_difficultes_reapprov_raisons_route_etat</t>
  </si>
  <si>
    <t>a_2_difficultes_reapprov_raisons_prix_fournisseurs</t>
  </si>
  <si>
    <t>a_2_difficultes_reapprov_raisons_rarete_transport</t>
  </si>
  <si>
    <t>a_2_difficultes_reapprov_raisons_cout_transport</t>
  </si>
  <si>
    <t>a_2_difficultes_reapprov_raisons_taxes</t>
  </si>
  <si>
    <t>a_2_difficultes_reapprov_raisons_tracasseries</t>
  </si>
  <si>
    <t>a_2_difficultes_reapprov_raisons_autre</t>
  </si>
  <si>
    <t>a_2_difficultes_reapprov_raisons_nsp</t>
  </si>
  <si>
    <t>a_2_difficultes_reapprov_raisons_autre_2</t>
  </si>
  <si>
    <t>h_variations_hausse_raisons_hausse_prix_fournisseurs</t>
  </si>
  <si>
    <t>a_1_difficultes_reapprov_raisons_securite</t>
  </si>
  <si>
    <t>a_1_difficultes_reapprov_raisons_vols</t>
  </si>
  <si>
    <t>a_1_difficultes_reapprov_raisons_degradation_perte</t>
  </si>
  <si>
    <t>a_1_difficultes_reapprov_raisons_route_etat</t>
  </si>
  <si>
    <t>a_1_difficultes_reapprov_raisons_prix_fournisseurs</t>
  </si>
  <si>
    <t>a_1_difficultes_reapprov_raisons_rarete_transport</t>
  </si>
  <si>
    <t>a_1_difficultes_reapprov_raisons_cout_transport</t>
  </si>
  <si>
    <t>a_1_difficultes_reapprov_raisons_taxes</t>
  </si>
  <si>
    <t>a_1_difficultes_reapprov_raisons_tracasseries</t>
  </si>
  <si>
    <t>a_1_difficultes_reapprov_raisons_autre</t>
  </si>
  <si>
    <t>a_1_difficultes_reapprov_raisons_nsp</t>
  </si>
  <si>
    <t>a_1_difficultes_reapprov_raisons_autre_2</t>
  </si>
  <si>
    <t>h_variations_hausse_raisons_baisse_offre_rupturestocks</t>
  </si>
  <si>
    <t>h_variations_hausse_raisons_baisse_offre_saison_circulation</t>
  </si>
  <si>
    <t>h_variations_hausse_raisons_baisse_offre_securite</t>
  </si>
  <si>
    <t>h_variations_hausse_raisons_baisse_offre_production_saison</t>
  </si>
  <si>
    <t>h_variations_hausse_raisons_autre</t>
  </si>
  <si>
    <t>Q52.Si autre (s) raison (s) de l'augmentation des prix, veuillez préciser:</t>
  </si>
  <si>
    <t>h_variations_hausse_raisons_nsp</t>
  </si>
  <si>
    <t>h_variations_hausse_raisons_autre_2</t>
  </si>
  <si>
    <t>h_variations_baisse_articles</t>
  </si>
  <si>
    <t>Q53.Pour quels articles les prix ont-ils baissé ?</t>
  </si>
  <si>
    <t>h_variations_baisse_articles_seau</t>
  </si>
  <si>
    <t>h_variations_baisse_articles_bidon</t>
  </si>
  <si>
    <t>h_variations_baisse_articles_savon400gr</t>
  </si>
  <si>
    <t>h_variations_baisse_articles_aucun</t>
  </si>
  <si>
    <t>h_variations_baisse_raisons</t>
  </si>
  <si>
    <t>Q54.Pourquoi les prix ont-ils baissé?</t>
  </si>
  <si>
    <t>h_variations_baisse_raisons_baisse_couts</t>
  </si>
  <si>
    <t>h_variations_baisse_raisons_baisse_demande_distribution</t>
  </si>
  <si>
    <t>h_variations_baisse_raisons_baisse_change</t>
  </si>
  <si>
    <t>h_variations_baisse_raisons_baisse_demande_autoproduction</t>
  </si>
  <si>
    <t>h_variations_baisse_raisons_baisse_demande_departs</t>
  </si>
  <si>
    <t>h_variations_baisse_raisons_baisse_prix_fournisseurs</t>
  </si>
  <si>
    <t>h_variations_baisse_raisons_hausse_offre_quantites</t>
  </si>
  <si>
    <t>h_variations_baisse_raisons_hausse_offre_circulation_routes</t>
  </si>
  <si>
    <t>h_variations_baisse_raisons_hausse_offre_routes_surete</t>
  </si>
  <si>
    <t>h_variations_baisse_raisons_hausse_offre_production_saison</t>
  </si>
  <si>
    <t>h_variations_baisse_raisons_autre</t>
  </si>
  <si>
    <t>Q55.Si autre (s) raison (s) de la baisse des prix, veuillez préciser:</t>
  </si>
  <si>
    <t>h_variations_baisse_raisons_nsp</t>
  </si>
  <si>
    <t>h_variations_baisse_raisons_autre_2</t>
  </si>
  <si>
    <t>note_a_1</t>
  </si>
  <si>
    <t>##&lt;span style="color:blue"&gt;&lt;b&gt;3. Informations sur les abris/ kit abris urgence&lt;/b&gt;&lt;/span&gt;##</t>
  </si>
  <si>
    <t>a_1_vendus</t>
  </si>
  <si>
    <t>Q56.Parmi les articles suivants, lesquels vendez-vous habituellement?</t>
  </si>
  <si>
    <t>a_1_vendus_bache</t>
  </si>
  <si>
    <t>a_1_vendus_corde</t>
  </si>
  <si>
    <t>a_1_vendus_tenaille</t>
  </si>
  <si>
    <t>a_1_vendus_pelle</t>
  </si>
  <si>
    <t>a_1_vendus_aucun</t>
  </si>
  <si>
    <t>calc_selected_a_1</t>
  </si>
  <si>
    <t>Nombre d'articles abris/ kit abris urgence sélectionnés</t>
  </si>
  <si>
    <t>note_a_1_bache</t>
  </si>
  <si>
    <t>##BACHE PLASTIQUE (DIMENSIONS MINIMALES : 5 X 4 M)##</t>
  </si>
  <si>
    <t>Q57.Aujourd'hui, quelle est la disponiblité des bâches plastiques pour abris (dimensions minimales : 5 x 4 m) dans le ${i_marche1}?</t>
  </si>
  <si>
    <t>Q58.Quel est le prix d'une unité de la &lt;span style="color:red"&gt;&lt;b&gt;bâche plastique pour abris&lt;/b&gt;&lt;/span&gt; (dimensions minimales : 5 x 4 m) ?</t>
  </si>
  <si>
    <t>bache_localisation_fournisseur</t>
  </si>
  <si>
    <t>Q59.Où se trouve votre fournisseur principal pour cet article?</t>
  </si>
  <si>
    <t>bache_pays_fournisseur</t>
  </si>
  <si>
    <t>Q60.Si "à l'étranger", le fournisseur se trouve dans quel pays?</t>
  </si>
  <si>
    <t>bache_pays_fournisseur_autre</t>
  </si>
  <si>
    <t>Q61.Si autre fournisseur étranger, veuillez préciser:</t>
  </si>
  <si>
    <t>Q62.Dans les conditions actuelles, quelle est la durée estimée de votre stock pour cet article?</t>
  </si>
  <si>
    <t>Q63.Si vous deviez placer une commande aujourd'hui, combien de temps mettriez-vous à renouveller votre stock pour cet article?</t>
  </si>
  <si>
    <t>bache_stock_warning</t>
  </si>
  <si>
    <t>capacite_stock4</t>
  </si>
  <si>
    <t>Q64.Quelle quantité(en unité) de ce bien pouvez-vous stocker ?</t>
  </si>
  <si>
    <t>capacite_reappro4</t>
  </si>
  <si>
    <t>Q65.Quelle quantité de ce bien pouvez-vous obtenir en 72 heures si vous lancez une commande ?</t>
  </si>
  <si>
    <t>note_a_1_corde</t>
  </si>
  <si>
    <t>##CORDE (ROULEAU DE 30 M, POLYESTER DIAMETRE ENTRE 7 ET 12 MM)##</t>
  </si>
  <si>
    <t>Q66.Aujourd'hui, quelle est la disponiblité des cordes &lt;span style="color:red"&gt;&lt;b&gt;(rouleau de 30 m, polyester diamètre entre 7 et 12 mm)&lt;/b&gt;&lt;/span&gt; dans le ${i_marche1}?</t>
  </si>
  <si>
    <t>Q67.Quel est le prix d'une unité de corde &lt;span style="color:red"&gt;&lt;b&gt;(rouleau de 30 m, polyester diamètre entre 7 et 12 mm)&lt;/b&gt;&lt;/span&gt; ?</t>
  </si>
  <si>
    <t>corde_localisation_fournisseur</t>
  </si>
  <si>
    <t>Q68.Où se trouve votre fournisseur principal pour cet article?</t>
  </si>
  <si>
    <t>corde_pays_fournisseur</t>
  </si>
  <si>
    <t>Q69.Si "à l'étranger", le fournisseur se trouve dans quel pays?</t>
  </si>
  <si>
    <t>corde_pays_fournisseur_autre</t>
  </si>
  <si>
    <t>Q70.Si autre fournisseur étranger, veuillez préciser:</t>
  </si>
  <si>
    <t>Q71.Dans les conditions actuelles, quelle est la durée estimée de votre stock pour cet article?</t>
  </si>
  <si>
    <t>mais_stock</t>
  </si>
  <si>
    <t>Q72.Si vous deviez placer une commande aujourd'hui, combien de temps mettriez-vous à renouveller votre stock pour cet article?</t>
  </si>
  <si>
    <t>sorgho_blanc_stock</t>
  </si>
  <si>
    <t>corde_stock_warning</t>
  </si>
  <si>
    <t>sorgho_rouge_stock</t>
  </si>
  <si>
    <t>capacite_stock5</t>
  </si>
  <si>
    <t>Q73.Quelle quantité(en unité) de corde (rouleau de 30 m, polyester diamètre entre 7 et 12 mm) pouvez-vous stocker ?</t>
  </si>
  <si>
    <t>mil_local_stock</t>
  </si>
  <si>
    <t>capacite_reappro5</t>
  </si>
  <si>
    <t>Q74.Quelle quantité de corde (rouleau de 30 m, polyester diamètre entre 7 et 12 mm) pouvez-vous obtenir en 72 heures si vous lancez une commande ?</t>
  </si>
  <si>
    <t>riz_local_stock</t>
  </si>
  <si>
    <t>note_a_1_tenaille</t>
  </si>
  <si>
    <t>##TENAILLE EN FER##</t>
  </si>
  <si>
    <t>riz_importe_stock</t>
  </si>
  <si>
    <t>Q75.Aujourd'hui, quelle est la disponiblité des tenailles en fer dans le ${i_marche1}?</t>
  </si>
  <si>
    <t>fonio_stock</t>
  </si>
  <si>
    <t>Q76.Quel est le prix d'une unité de tenaille en fer?</t>
  </si>
  <si>
    <t>manioc_stock</t>
  </si>
  <si>
    <t>tenaille_localisation_fournisseur</t>
  </si>
  <si>
    <t>Q77.Où se trouve votre fournisseur principal pour cet article?</t>
  </si>
  <si>
    <t>igname_stock</t>
  </si>
  <si>
    <t>tenaille_pays_fournisseur</t>
  </si>
  <si>
    <t>Q78.Si "à l'étranger", le fournisseur se trouve dans quel pays?</t>
  </si>
  <si>
    <t>patate_stock</t>
  </si>
  <si>
    <t>tenaille_pays_fournisseur_autre</t>
  </si>
  <si>
    <t>Q79.Si autre fournisseur étranger, veuillez préciser:</t>
  </si>
  <si>
    <t>pomme_de_terre_stock</t>
  </si>
  <si>
    <t>Q80.Dans les conditions actuelles, quelle est la durée estimée de votre stock pour cet article?</t>
  </si>
  <si>
    <t>viande_beuf_stock</t>
  </si>
  <si>
    <t>Q81.Si vous deviez placer une commande aujourd'hui, combien de temps mettriez-vous à renouveller votre stock pour cet article?</t>
  </si>
  <si>
    <t>viande_mouton_stock</t>
  </si>
  <si>
    <t>tenaille_stock_warning</t>
  </si>
  <si>
    <t>poisson_stock</t>
  </si>
  <si>
    <t>capacite_stock6</t>
  </si>
  <si>
    <t>Q82.Quelle quantité(en unité) de tenaille en fer pouvez-vous stocker ?</t>
  </si>
  <si>
    <t>lait_en_poudre_stock</t>
  </si>
  <si>
    <t>capacite_reappro6</t>
  </si>
  <si>
    <t>Q83.Quelle quantité de  tenaille en fer pouvez-vous obtenir en 72 heures si vous lancez une commande ?</t>
  </si>
  <si>
    <t>lait_frais_stock</t>
  </si>
  <si>
    <t>note_a_1_pelle</t>
  </si>
  <si>
    <t>##PELLE EN FER (MANCHE Y COMPRIS)##</t>
  </si>
  <si>
    <t>haricot_stock</t>
  </si>
  <si>
    <t>Q84.Aujourd'hui, quelle est la disponiblité des pelles en fer pour construction d'abris &lt;span style="color:red"&gt;&lt;b&gt;(manche y compris)&lt;/b&gt;&lt;/span&gt; dans le ${i_marche1}?</t>
  </si>
  <si>
    <t>arachide_coque_stock</t>
  </si>
  <si>
    <t>Q85.Quel est le prix d'une unité de pelle en fer pour construction d'abris &lt;span style="color:red"&gt;&lt;b&gt;(manche y compris)&lt;/b&gt;&lt;/span&gt; ?</t>
  </si>
  <si>
    <t>arachide_graine_stock</t>
  </si>
  <si>
    <t>pelle_localisation_fournisseur</t>
  </si>
  <si>
    <t>Q86.Où se trouve votre fournisseur principal pour cet article?</t>
  </si>
  <si>
    <t>voandzou_stock</t>
  </si>
  <si>
    <t>pelle_pays_fournisseur</t>
  </si>
  <si>
    <t>Q87.Si "à l'étranger", le fournisseur se trouve dans quel pays?</t>
  </si>
  <si>
    <t>oignon_stock</t>
  </si>
  <si>
    <t>pelle_pays_fournisseur_autre</t>
  </si>
  <si>
    <t>Q88.Si autre fournisseur étranger, veuillez préciser:</t>
  </si>
  <si>
    <t>tomate_stock</t>
  </si>
  <si>
    <t>Q89.Dans les conditions actuelles, quelle est la durée estimée de votre stock pour cet article?</t>
  </si>
  <si>
    <t>feuille_stock</t>
  </si>
  <si>
    <t>Q90.Si vous deviez placer une commande aujourd'hui, combien de temps mettriez-vous à renouveller votre stock pour cet article?</t>
  </si>
  <si>
    <t>huile_stock</t>
  </si>
  <si>
    <t>pelle_stock_warning</t>
  </si>
  <si>
    <t>beurre_stock</t>
  </si>
  <si>
    <t>capacite_stock7</t>
  </si>
  <si>
    <t>Q91.Quelle quantité(en unité) pelle en fer (manche y compris) pouvez-vous stocker ?</t>
  </si>
  <si>
    <t>sucre_stock</t>
  </si>
  <si>
    <t>capacite_reappro7</t>
  </si>
  <si>
    <t>Q92.Quelle quantité de pelle en fer (manche y compris) pouvez-vous obtenir en 72 heures si vous lancez une commande ?</t>
  </si>
  <si>
    <t>sel_stock</t>
  </si>
  <si>
    <t>note_a_1_reapprov</t>
  </si>
  <si>
    <t>##&lt;span style="color:blue"&gt;&lt;b&gt;Difficultés de réapprovisionnement pour les articles abris/ kit abris urgence&lt;/b&gt;&lt;/span&gt;##</t>
  </si>
  <si>
    <t>a_1_incoherence1_note</t>
  </si>
  <si>
    <t>##&lt;span style="color:red"&gt;&lt;b&gt;Incohérence! Vous venez de sélectionner NON, PAS DE DIFFICULTES pourtant certains biens VENDUS HABITUELLEMENT sont NON DISPONIBLES. Veuillez revoir ces informations&lt;/b&gt;&lt;/span&gt;##</t>
  </si>
  <si>
    <t>a_1_difficultes_reapprov_articles_bache</t>
  </si>
  <si>
    <t>a_1_difficultes_reapprov_articles_corde</t>
  </si>
  <si>
    <t>a_1_difficultes_reapprov_articles_tenaille</t>
  </si>
  <si>
    <t>a_1_difficultes_reapprov_articles_pelle</t>
  </si>
  <si>
    <t>a_1_difficultes_reapprov_articles_aucun</t>
  </si>
  <si>
    <t>a_1_incoherence2_note</t>
  </si>
  <si>
    <t>Q96.Si autre (s) difficulté (s) de réapprovisionnement, veuillez préciser:</t>
  </si>
  <si>
    <t>note_a_1_variations</t>
  </si>
  <si>
    <t>##&lt;span style="color:blue"&gt;&lt;b&gt;Variations des prix des articles abris/ kit abris urgence par rapport au mois précédent&lt;/b&gt;&lt;/span&gt;##</t>
  </si>
  <si>
    <t>a_1_variations_prix</t>
  </si>
  <si>
    <t>Q97.Les prix  des articles abris/ kit abris urgence ont-ils changé par rapport au mois dernier?</t>
  </si>
  <si>
    <t>a_1_variations_prix_prix_constants</t>
  </si>
  <si>
    <t>a_1_variations_prix_prix_hausse</t>
  </si>
  <si>
    <t>a_1_variations_prix_prix_baisse</t>
  </si>
  <si>
    <t>a_1_variations_prix_nsp</t>
  </si>
  <si>
    <t>a_1_variations_hausse_articles</t>
  </si>
  <si>
    <t>Q98.Pour quels articles les prix ont-ils augmenté ?</t>
  </si>
  <si>
    <t>a_1_variations_hausse_articles_bache</t>
  </si>
  <si>
    <t>a_1_variations_hausse_articles_corde</t>
  </si>
  <si>
    <t>a_1_variations_hausse_articles_tenaille</t>
  </si>
  <si>
    <t>a_1_variations_hausse_articles_pelle</t>
  </si>
  <si>
    <t>a_1_variations_hausse_articles_aucun</t>
  </si>
  <si>
    <t>a_1_variations_hausse_raisons</t>
  </si>
  <si>
    <t>Q99.Pourquoi les prix ont-ils augmenté?</t>
  </si>
  <si>
    <t>a_1_variations_hausse_raisons_hausse_couts</t>
  </si>
  <si>
    <t>a_1_variations_hausse_raisons_hausse_demande_distribution</t>
  </si>
  <si>
    <t>a_1_variations_hausse_raisons_hausse_change</t>
  </si>
  <si>
    <t>a_1_variations_hausse_raisons_hausse_demande_clients</t>
  </si>
  <si>
    <t>a_1_variations_hausse_raisons_hausse_demande_arrivees</t>
  </si>
  <si>
    <t>a_1_variations_hausse_raisons_hausse_prix_fournisseurs</t>
  </si>
  <si>
    <t>a_1_variations_hausse_raisons_baisse_offre_rupturestocks</t>
  </si>
  <si>
    <t>a_1_variations_hausse_raisons_baisse_offre_saison_circulation</t>
  </si>
  <si>
    <t>a_1_variations_hausse_raisons_baisse_offre_securite</t>
  </si>
  <si>
    <t>a_1_variations_hausse_raisons_baisse_offre_production_saison</t>
  </si>
  <si>
    <t>a_1_variations_hausse_raisons_autre</t>
  </si>
  <si>
    <t>Q100.Si autre (s) raison (s) de l'augmentation des prix, veuillez préciser:</t>
  </si>
  <si>
    <t>a_1_variations_hausse_raisons_nsp</t>
  </si>
  <si>
    <t>a_1_variations_hausse_raisons_autre_2</t>
  </si>
  <si>
    <t>a_1_variations_baisse_articles</t>
  </si>
  <si>
    <t>Q101.Pour quels articles les prix ont-ils baissé ?</t>
  </si>
  <si>
    <t>a_1_variations_baisse_articles_bache</t>
  </si>
  <si>
    <t>a_1_variations_baisse_articles_corde</t>
  </si>
  <si>
    <t>a_1_variations_baisse_articles_tenaille</t>
  </si>
  <si>
    <t>a_1_variations_baisse_articles_pelle</t>
  </si>
  <si>
    <t>a_1_variations_baisse_articles_aucun</t>
  </si>
  <si>
    <t>a_1_variations_baisse_raisons</t>
  </si>
  <si>
    <t>Q102.Pourquoi les prix ont-ils baissé?</t>
  </si>
  <si>
    <t>a_1_variations_baisse_raisons_baisse_couts</t>
  </si>
  <si>
    <t>a_1_variations_baisse_raisons_baisse_demande_distribution</t>
  </si>
  <si>
    <t>a_1_variations_baisse_raisons_baisse_change</t>
  </si>
  <si>
    <t>a_1_variations_baisse_raisons_baisse_demande_autoproduction</t>
  </si>
  <si>
    <t>a_1_variations_baisse_raisons_baisse_demande_departs</t>
  </si>
  <si>
    <t>a_1_variations_baisse_raisons_baisse_prix_fournisseurs</t>
  </si>
  <si>
    <t>a_1_variations_baisse_raisons_hausse_offre_quantites</t>
  </si>
  <si>
    <t>a_1_variations_baisse_raisons_hausse_offre_circulation_routes</t>
  </si>
  <si>
    <t>a_1_variations_baisse_raisons_hausse_offre_routes_surete</t>
  </si>
  <si>
    <t>a_1_variations_baisse_raisons_hausse_offre_production_saison</t>
  </si>
  <si>
    <t>a_1_variations_baisse_raisons_autre</t>
  </si>
  <si>
    <t>Q103.Si autre (s) raison (s) de la baisse des prix, veuillez préciser:</t>
  </si>
  <si>
    <t>a_1_variations_baisse_raisons_nsp</t>
  </si>
  <si>
    <t>a_1_variations_baisse_raisons_autre_2</t>
  </si>
  <si>
    <t>note_a_2_articles</t>
  </si>
  <si>
    <t>##&lt;span style="color:blue"&gt;&lt;b&gt; 4. Informations sur les articles ménagers essentiels (AME)/ kit AME &lt;/b&gt;&lt;/span&gt;##</t>
  </si>
  <si>
    <t>a_2_vendus</t>
  </si>
  <si>
    <t>Q104.Parmi les articles ménagers suivants, lesquels vendez-vous habituellement?</t>
  </si>
  <si>
    <t>a_2_vendus_combustible_bois</t>
  </si>
  <si>
    <t>a_2_vendus_combustible_charbon</t>
  </si>
  <si>
    <t>a_2_vendus_combustible_gaz</t>
  </si>
  <si>
    <t>a_2_vendus_marmite7</t>
  </si>
  <si>
    <t>a_2_vendus_marmite5</t>
  </si>
  <si>
    <t>a_2_vendus_assiette</t>
  </si>
  <si>
    <t>a_2_vendus_gobelet_plastique</t>
  </si>
  <si>
    <t>a_2_vendus_gobelet_acier</t>
  </si>
  <si>
    <t>a_2_vendus_bassine</t>
  </si>
  <si>
    <t>a_2_vendus_natte</t>
  </si>
  <si>
    <t>a_2_vendus_couverture</t>
  </si>
  <si>
    <t>a_2_vendus_moustiquaire</t>
  </si>
  <si>
    <t>a_2_vendus_lampe</t>
  </si>
  <si>
    <t>a_2_vendus_pagne</t>
  </si>
  <si>
    <t>a_2_vendus_sac_boro</t>
  </si>
  <si>
    <t>a_2_vendus_aucun</t>
  </si>
  <si>
    <t>calc_selected_a_2</t>
  </si>
  <si>
    <t>Nombre d'articles ménagers essentiels (AME)/ kit AME sélectionnés</t>
  </si>
  <si>
    <t>calc_selected_total</t>
  </si>
  <si>
    <t>Nombre d'articles abris/ kit abris urgence sélectionnés + Nombre d'articles eau,hygiène et assainissement sélectionnés + Nombre d'articles ménagers essentiels (AME)/ kit AME sélectionnés</t>
  </si>
  <si>
    <t>note_h_combustible_bois</t>
  </si>
  <si>
    <t>##COMBUSTIBLES (BOIS DE CHAUFFE)##</t>
  </si>
  <si>
    <t>Q105.Aujourd'hui, quelle est la disponiblité du bois de chauffe dans le ${i_marche1}?</t>
  </si>
  <si>
    <t xml:space="preserve">Q106.Quel est le prix d'un tas de bois: </t>
  </si>
  <si>
    <t>combustible_bois_localisation_fournisseur</t>
  </si>
  <si>
    <t>Q107.Où se trouve votre fournisseur principal pour cet article?</t>
  </si>
  <si>
    <t>combustible_bois_pays_fournisseur</t>
  </si>
  <si>
    <t>Q108.Si "à l'étranger", le fournisseur se trouve dans quel pays?</t>
  </si>
  <si>
    <t>combustible_bois_pays_fournisseur_autre</t>
  </si>
  <si>
    <t>Q109.Si autre pays étranger, veuillez préciser:</t>
  </si>
  <si>
    <t>Q110.Dans les conditions actuelles, quelle est la durée estimée de votre stock pour cet article?</t>
  </si>
  <si>
    <t>combustible_bois_reapprovisionnement</t>
  </si>
  <si>
    <t>Q111.Si vous deviez placer une commande aujourd'hui, combien de temps mettriez-vous à renouveller votre stock pour cet article?</t>
  </si>
  <si>
    <t>combustible_bois_stock_warning</t>
  </si>
  <si>
    <t>capacite_stock8</t>
  </si>
  <si>
    <t>Q112.Quelle quantité(en unité) de combustibles (bois de chauffe) pouvez-vous stocker ?</t>
  </si>
  <si>
    <t>capacite_reappro8</t>
  </si>
  <si>
    <t>Q113.Quelle quantité de combustibles (bois de chauffe) pouvez-vous obtenir en 72 heures si vous lancez une commande ?</t>
  </si>
  <si>
    <t>note_h_combustible_charbon</t>
  </si>
  <si>
    <t>##COMBUSTIBLES (CHARBON DE BOIS)##</t>
  </si>
  <si>
    <t>Q114.Aujourd'hui, quelle est la disponiblité du charbon de bois dans le ${i_marche1}?</t>
  </si>
  <si>
    <t>combustible_charbon_unite</t>
  </si>
  <si>
    <t>Q115.En quelle unité est-ce que le charbon est vendu?</t>
  </si>
  <si>
    <t>combustible_charbon_unite_sac</t>
  </si>
  <si>
    <t>combustible_charbon_unite_sachet</t>
  </si>
  <si>
    <t>Q116.Quel est le prix d'un sac de 100Kg de charbon de bois?</t>
  </si>
  <si>
    <t>Q117.Quel est le prix d'un sachet de charbon de bois?</t>
  </si>
  <si>
    <t>combustible_charbon_localisation_fournisseur</t>
  </si>
  <si>
    <t>Q118.Où se trouve votre fournisseur principal pour cet article?</t>
  </si>
  <si>
    <t>combustible_charbon_pays_fournisseur</t>
  </si>
  <si>
    <t>Q119.Si "à l'étranger", le fournisseur se trouve dans quel pays?</t>
  </si>
  <si>
    <t>combustible_charbon_pays_fournisseur_autre</t>
  </si>
  <si>
    <t>Q120.Si autre pays étranger, veuillez préciser:</t>
  </si>
  <si>
    <t>Q121.Dans les conditions actuelles, quelle est la durée estimée de votre stock pour cet article?</t>
  </si>
  <si>
    <t>combustible_charbon_reapprovisionnement</t>
  </si>
  <si>
    <t>Q122.Si vous deviez placer une commande aujourd'hui, combien de temps mettriez-vous à renouveller votre stock pour cet article?</t>
  </si>
  <si>
    <t>combustible_charbon_stock_warning</t>
  </si>
  <si>
    <t>capacite_stock9</t>
  </si>
  <si>
    <t>Q123.Quelle quantité(en unité) de combustibles (charbon de bois) pouvez-vous stocker ?</t>
  </si>
  <si>
    <t>capacite_reappro9</t>
  </si>
  <si>
    <t>Q124.Quelle quantité de combustibles (charbon de bois) pouvez-vous obtenir en 72 heures si vous lancez une commande ?</t>
  </si>
  <si>
    <t>note_h_combustible_gaz</t>
  </si>
  <si>
    <t>##COMBUSTIBLES (GAZ)##</t>
  </si>
  <si>
    <t>Q125.Aujourd'hui, quelle est la disponiblité des bouteilles de gaz dans le ${i_marche1}?</t>
  </si>
  <si>
    <t>combustible_gaz_unite</t>
  </si>
  <si>
    <t>Q126.En quelle unité est-ce que le gaz est vendu?</t>
  </si>
  <si>
    <t>combustible_gaz_unite_3kg</t>
  </si>
  <si>
    <t>combustible_gaz_unite_6kg</t>
  </si>
  <si>
    <t>combustible_gaz_unite_12kg</t>
  </si>
  <si>
    <t>Q127.Quel est le prix d'une &lt;span style="color:red"&gt;&lt;b&gt;bouteille chargée&lt;/b&gt;&lt;/span&gt; de 3Kg de gaz?</t>
  </si>
  <si>
    <t>Q128.Quel est le prix d'une &lt;span style="color:red"&gt;&lt;b&gt;bouteille chargée&lt;/b&gt;&lt;/span&gt; de 6Kg de gaz?</t>
  </si>
  <si>
    <t>Q129.Quel est le prix d'une &lt;span style="color:red"&gt;&lt;b&gt;bouteille chargée&lt;/b&gt;&lt;/span&gt; de 12Kg de gaz?</t>
  </si>
  <si>
    <t>combustible_gaz_localisation_fournisseur</t>
  </si>
  <si>
    <t>Q130.Où se trouve votre fournisseur principal pour cet article?</t>
  </si>
  <si>
    <t>combustible_gaz_pays_fournisseur</t>
  </si>
  <si>
    <t>Q131.Si "à l'étranger", le fournisseur se trouve dans quel pays?</t>
  </si>
  <si>
    <t>combustible_gaz_pays_fournisseur_autre</t>
  </si>
  <si>
    <t>Q132.Si autre pays étranger, veuillez préciser:</t>
  </si>
  <si>
    <t>Q133.Dans les conditions actuelles, quelle est la durée estimée de votre stock pour cet article?</t>
  </si>
  <si>
    <t>combustible_gaz_reapprovisionnement</t>
  </si>
  <si>
    <t>Q134.Si vous deviez placer une commande aujourd'hui, combien de temps mettriez-vous à renouveller votre stock pour cet article?</t>
  </si>
  <si>
    <t>combustible_gaz_stock_warning</t>
  </si>
  <si>
    <t>capacite_stock10</t>
  </si>
  <si>
    <t>Q135.Quelle quantité(en unité) de combustibles (gaz) pouvez-vous stocker ?</t>
  </si>
  <si>
    <t>capacite_reappro10</t>
  </si>
  <si>
    <t>Q136.Quelle quantité de combustibles (gaz) pouvez-vous obtenir en 72 heures si vous lancez une commande ?</t>
  </si>
  <si>
    <t>note_a_2_marmite_n7</t>
  </si>
  <si>
    <t>##MARMITE TRADITIONNELLE (PAS CASSEROLE) DE 7 LITRES (TAILLE NO. 7) EN ALUMINIUM AVEC COUVERCLE##</t>
  </si>
  <si>
    <t>Q137.Aujourd'hui, quelle est la disponiblité des marmites traditionnelles (pas casserole) de 7 litres (taille No 7) en aluminium avec couvercle dans le ${i_marche1}?</t>
  </si>
  <si>
    <t>Q138.Quel est le prix d'une marmite traditionnelle (pas casserole) de 7 litres (taille No 7) en aluminium avec couvercle ?</t>
  </si>
  <si>
    <t>marmite_n7_localisation_fournisseur</t>
  </si>
  <si>
    <t>Q139.Où se trouve votre fournisseur principal pour cet article?</t>
  </si>
  <si>
    <t>marmite_n7_pays_fournisseur</t>
  </si>
  <si>
    <t>Q140.Si "à l'étranger", le fournisseur se trouve dans quel pays?</t>
  </si>
  <si>
    <t>marmite_n7_pays_fournisseur_autre</t>
  </si>
  <si>
    <t>Q141.Si autre fournisseur étranger, veuillez préciser:</t>
  </si>
  <si>
    <t>Q142.Dans les conditions actuelles, quelle est la durée estimée de votre stock pour cet article?</t>
  </si>
  <si>
    <t>Q143.Si vous deviez placer une commande aujourd'hui, combien de temps mettriez-vous à renouveller votre stock pour cet article?</t>
  </si>
  <si>
    <t>marmite_n7_stock_warning</t>
  </si>
  <si>
    <t>capacite_stock11</t>
  </si>
  <si>
    <t>Q144.Quelle quantité(en unité) de marmite traditionnelle (pas casserole) de 7 litres (taille No. 7) en aluminium avec couvercle pouvez-vous stocker ?</t>
  </si>
  <si>
    <t>capacite_reappro11</t>
  </si>
  <si>
    <t>Q145.Quelle quantité de marmite traditionnelle (pas casserole) de 7 litres (taille No. 7) en aluminium avec couvercle pouvez-vous obtenir en 72 heures si vous lancez une commande ?</t>
  </si>
  <si>
    <t>note_a_2_marmite_n5</t>
  </si>
  <si>
    <t>##MARMITE TRADITIONNELLE (PAS CASSEROLE) DE 5 LITRES (TAILLE NO. 5) EN ALUMINIUM AVEC COUVERCLE##</t>
  </si>
  <si>
    <t>Q146.Aujourd'hui, quelle est la disponiblité des marmites traditionnelles (pas casserole) de 5 litres (taille No 5) en aluminium avec couvercle dans le ${i_marche1}?</t>
  </si>
  <si>
    <t>Q147.Quel est le prix d'une marmite traditionnelle (pas casserole) de 5 litres (taille No 5) en aluminium avec couvercle ?</t>
  </si>
  <si>
    <t>marmite_n5_localisation_fournisseur</t>
  </si>
  <si>
    <t>Q148.Où se trouve votre fournisseur principal pour cet article?</t>
  </si>
  <si>
    <t>marmite_n5_pays_fournisseur</t>
  </si>
  <si>
    <t>Q149.Si "à l'étranger", le fournisseur se trouve dans quel pays?</t>
  </si>
  <si>
    <t>marmite_n5_pays_fournisseur_autre</t>
  </si>
  <si>
    <t>Q150.Si autre fournisseur étranger, veuillez préciser:</t>
  </si>
  <si>
    <t>Q151.Dans les conditions actuelles, quelle est la durée estimée de votre stock pour cet article?</t>
  </si>
  <si>
    <t>Q152.Si vous deviez placer une commande aujourd'hui, combien de temps mettriez-vous à renouveller votre stock pour cet article?</t>
  </si>
  <si>
    <t>marmite_n5_stock_warning</t>
  </si>
  <si>
    <t>capacite_stock12</t>
  </si>
  <si>
    <t>Q153.Quelle quantité(en unité) de marmite traditionnelle (pas casserole) de 5 litres (taille No. 5) en aluminium avec couvercle pouvez-vous stocker ?</t>
  </si>
  <si>
    <t>capacite_reappro12</t>
  </si>
  <si>
    <t>Q154.Quelle quantité de marmite traditionnelle (pas casserole) de 5 litres (taille No. 5) en aluminium avec couvercle pouvez-vous obtenir en 72 heures si vous lancez une commande ?</t>
  </si>
  <si>
    <t>note_a_2_assiette_metalique</t>
  </si>
  <si>
    <t>##ASSIETTE (DIAMETRE ENVIRON 30 A 40 CM, EN ACIER INOXYDABLE)##</t>
  </si>
  <si>
    <t>Q155.Aujourd'hui, quelle est la disponiblité des assiettes (diamètre environ 30 à 40 cm, en acier inoxydable) dans le ${i_marche1}?</t>
  </si>
  <si>
    <t>Q156.Quel est le prix d'une assiette (diamètre environ 30 à 40 cm, en acier inoxydable) ?</t>
  </si>
  <si>
    <t>assiette_metalique_localisation_fournisseur</t>
  </si>
  <si>
    <t>Q157.Où se trouve votre fournisseur principal pour cet article?</t>
  </si>
  <si>
    <t>assiette_metalique_pays_fournisseur</t>
  </si>
  <si>
    <t>Q158.Si "à l'étranger", le fournisseur se trouve dans quel pays?</t>
  </si>
  <si>
    <t>assiette_metalique_pays_fournisseur_autre</t>
  </si>
  <si>
    <t>Q159.Si autre fournisseur étranger, veuillez préciser:</t>
  </si>
  <si>
    <t>Q160.Dans les conditions actuelles, quelle est la durée estimée de votre stock pour cet article?</t>
  </si>
  <si>
    <t>Q161.Si vous deviez placer une commande aujourd'hui, combien de temps mettriez-vous à renouveller votre stock pour cet article?</t>
  </si>
  <si>
    <t>assiette_metalique_stock_warning</t>
  </si>
  <si>
    <t>capacite_stock13</t>
  </si>
  <si>
    <t>Q162.Quelle quantité(en unité) d'assiette (diamètre environ 30 à 40 cm, en acier inoxydable) pouvez-vous stocker ?</t>
  </si>
  <si>
    <t>capacite_reappro13</t>
  </si>
  <si>
    <t>Q163.Quelle quantité d'assiette (diamètre environ 30 à 40 cm, en acier inoxydable) pouvez-vous obtenir en 72 heures si vous lancez une commande ?</t>
  </si>
  <si>
    <t>note_a_2_gobelet_plastique</t>
  </si>
  <si>
    <t>##GOBELET PLASTIQUE (0,5 L AVEC MANCHE)##</t>
  </si>
  <si>
    <t>Q164.Aujourd'hui, quelle est la disponiblité des gobelets plastiques (0,5 L avec manche) dans le ${i_marche1}?</t>
  </si>
  <si>
    <t>Q165.Quel est le prix d'un gobelet plastique (0,5 litre avec manche)?</t>
  </si>
  <si>
    <t>gobelet_plastique_localisation_fournisseur</t>
  </si>
  <si>
    <t>Q166.Où se trouve votre fournisseur principal pour cet article?</t>
  </si>
  <si>
    <t>gobelet_plastique_pays_fournisseur</t>
  </si>
  <si>
    <t>Q167.Si "à l'étranger", le fournisseur se trouve dans quel pays?</t>
  </si>
  <si>
    <t>gobelet_plastique_pays_fournisseur_autre</t>
  </si>
  <si>
    <t>Q168.Si autre fournisseur étranger, veuillez préciser:</t>
  </si>
  <si>
    <t>Q169.Dans les conditions actuelles, quelle est la durée estimée de votre stock pour cet article?</t>
  </si>
  <si>
    <t>Q170.Si vous deviez placer une commande aujourd'hui, combien de temps mettriez-vous à renouveller votre stock pour cet article?</t>
  </si>
  <si>
    <t>gobelet_plastique_stock_warning</t>
  </si>
  <si>
    <t>capacite_stock14</t>
  </si>
  <si>
    <t>Q171.Quelle quantité(en unité) de gobelet plastique (0,5 L avec manche) pouvez-vous stocker ?</t>
  </si>
  <si>
    <t>capacite_reappro14</t>
  </si>
  <si>
    <t>Q172.Quelle quantité de gobelet plastique (0,5 L avec manche) pouvez-vous obtenir en 72 heures si vous lancez une commande ?</t>
  </si>
  <si>
    <t>note_a_2_gobelet_acier</t>
  </si>
  <si>
    <t>##GOBELET EN ACIER INOXYDABLE##</t>
  </si>
  <si>
    <t>Q173.Aujourd'hui, quelle est la disponiblité des gobelets en acier inoxydable dans le ${i_marche1}?</t>
  </si>
  <si>
    <t>gobelet_acier_volume</t>
  </si>
  <si>
    <t>Q174.Quel est le volume des gobelets en acier inoxydable vendus?</t>
  </si>
  <si>
    <t>gobelet_acier_volume_0_25l</t>
  </si>
  <si>
    <t>gobelet_acier_volume_0_5l</t>
  </si>
  <si>
    <t>gobelet_acier_volume_1l</t>
  </si>
  <si>
    <t>Q175.Quel est le prix d'un gobelet en acier inoxydable de 0,25L?</t>
  </si>
  <si>
    <t>Q176.Quel est le prix d'un gobelet en acier inoxydable de 0,5L?</t>
  </si>
  <si>
    <t>Q177.Quel est le prix d'un gobelet en acier inoxydable 1L?</t>
  </si>
  <si>
    <t>gobelet_acier_localisation_fournisseur</t>
  </si>
  <si>
    <t>Q178.Où se trouve votre fournisseur principal pour cet article?</t>
  </si>
  <si>
    <t>gobelet_acier_pays_fournisseur</t>
  </si>
  <si>
    <t>Q179.Si "à l'étranger", le fournisseur se trouve dans quel pays?</t>
  </si>
  <si>
    <t>gobelet_acier_pays_fournisseur_autre</t>
  </si>
  <si>
    <t>Q180.Si autre fournisseur étranger, veuillez préciser:</t>
  </si>
  <si>
    <t>Q181.Dans les conditions actuelles, quelle est la durée estimée de votre stock pour cet article?</t>
  </si>
  <si>
    <t>Q182.Si vous deviez placer une commande aujourd'hui, combien de temps mettriez-vous à renouveller votre stock pour cet article?</t>
  </si>
  <si>
    <t>gobelet_acier_stock_warning</t>
  </si>
  <si>
    <t>capacite_stock15</t>
  </si>
  <si>
    <t>Q183.Quelle quantité(en unité) de gobelet acier inoxydable pouvez-vous stocker ?</t>
  </si>
  <si>
    <t>capacite_reappro15</t>
  </si>
  <si>
    <t>Q184.Quelle quantité de gobelet acier inoxydable pouvez-vous obtenir en 72 heures si vous lancez une commande ?</t>
  </si>
  <si>
    <t>note_a_2_bassine</t>
  </si>
  <si>
    <t>##BASSINE DE LAVAGE PLASTIQUE DE 20 LITRES##</t>
  </si>
  <si>
    <t>Q185.Aujourd'hui, quelle est la disponiblité des bassines de lavage plastiques de 20L dans le ${i_marche1}?</t>
  </si>
  <si>
    <t>Q186.Quel est le prix d'une bassine de lavage plastique de 20 litres ?</t>
  </si>
  <si>
    <t>bassine_localisation_fournisseur</t>
  </si>
  <si>
    <t>Q187.Où se trouve votre fournisseur principal pour cet article?</t>
  </si>
  <si>
    <t>bassine_pays_fournisseur</t>
  </si>
  <si>
    <t>Q188.Si "à l'étranger", le fournisseur se trouve dans quel pays?</t>
  </si>
  <si>
    <t>bassine_pays_fournisseur_autre</t>
  </si>
  <si>
    <t>Q189.Si autre fournisseur étranger, veuillez préciser:</t>
  </si>
  <si>
    <t>Q190.Dans les conditions actuelles, quelle est la durée estimée de votre stock pour cet article?</t>
  </si>
  <si>
    <t>Q191.Si vous deviez placer une commande aujourd'hui, combien de temps mettriez-vous à renouveller votre stock pour cet article?</t>
  </si>
  <si>
    <t>bassine_stock_warning</t>
  </si>
  <si>
    <t>capacite_stock16</t>
  </si>
  <si>
    <t>Q192.Quelle quantité(en unité) de bassine de lavage plastique de 20 litres pouvez-vous stocker ?</t>
  </si>
  <si>
    <t>capacite_reappro16</t>
  </si>
  <si>
    <t>Q193.Quelle quantité de bassine de lavage plastique de 20 litres pouvez-vous obtenir en 72 heures si vous lancez une commande ?</t>
  </si>
  <si>
    <t>note_a_2_natte</t>
  </si>
  <si>
    <t>##NATTE DE 2 PLACES (DIMENSIONS : 1.8 X 0.9 M)##</t>
  </si>
  <si>
    <t>Q194.Aujourd'hui, quelle est la disponiblité des nattes de 2 places (dimensions : 18 x 09 m) dans le ${i_marche1}?</t>
  </si>
  <si>
    <t>Q195.Quel est le prix d'une natte de 2 places?</t>
  </si>
  <si>
    <t>natte_localisation_fournisseur</t>
  </si>
  <si>
    <t>Q196.Où se trouve votre fournisseur principal pour cet article?</t>
  </si>
  <si>
    <t>natte_pays_fournisseur</t>
  </si>
  <si>
    <t>Q197.Si "à l'étranger", le fournisseur se trouve dans quel pays?</t>
  </si>
  <si>
    <t>natte_pays_fournisseur_autre</t>
  </si>
  <si>
    <t>Q198.Si autre fournisseur étranger, veuillez préciser:</t>
  </si>
  <si>
    <t>Q199.Dans les conditions actuelles, quelle est la durée estimée de votre stock pour cet article?</t>
  </si>
  <si>
    <t>Q200.Si vous deviez placer une commande aujourd'hui, combien de temps mettriez-vous à renouveller votre stock pour cet article?</t>
  </si>
  <si>
    <t>natte_stock_warning</t>
  </si>
  <si>
    <t>capacite_stock17</t>
  </si>
  <si>
    <t>Q201.Quelle quantité(en unité) de natte de 2 places (dimensions : 1.8 x 0.9 m) pouvez-vous stocker ?</t>
  </si>
  <si>
    <t>capacite_reappro17</t>
  </si>
  <si>
    <t>Q202.Quelle quantité de natte de 2 places (dimensions : 1.8 x 0.9 m) pouvez-vous obtenir en 72 heures si vous lancez une commande ?</t>
  </si>
  <si>
    <t>note_a_2_couverture</t>
  </si>
  <si>
    <t>##COUVERTURE DE 2 PLACES (DIMENSIONS : 1.5 X 2 M)##</t>
  </si>
  <si>
    <t>Q203.Aujourd'hui, quelle est la disponiblité des couvertures de 2 places (dimensions : 15 x 2 m) dans le ${i_marche1}?</t>
  </si>
  <si>
    <t>Q204.Quel est le prix d'une couverture de 2 places (dimensions : 15 x 2 m)?</t>
  </si>
  <si>
    <t>couverture_localisation_fournisseur</t>
  </si>
  <si>
    <t>Q205.Où se trouve votre fournisseur principal pour cet article?</t>
  </si>
  <si>
    <t>couverture_pays_fournisseur</t>
  </si>
  <si>
    <t>Q206.Si "à l'étranger", le fournisseur se trouve dans quel pays?</t>
  </si>
  <si>
    <t>couverture_pays_fournisseur_autre</t>
  </si>
  <si>
    <t>Q207.Si autre fournisseur étranger, veuillez préciser:</t>
  </si>
  <si>
    <t>Q208.Dans les conditions actuelles, quelle est la durée estimée de votre stock pour cet article?</t>
  </si>
  <si>
    <t>Q209.Si vous deviez placer une commande aujourd'hui, combien de temps mettriez-vous à renouveller votre stock pour cet article?</t>
  </si>
  <si>
    <t>couverture_stock_warning</t>
  </si>
  <si>
    <t>capacite_stock18</t>
  </si>
  <si>
    <t>Q210.Quelle quantité(en unité) de couverture de 2 places (dimensions : 1.5 x 2 m) pouvez-vous stocker ?</t>
  </si>
  <si>
    <t>capacite_reappro18</t>
  </si>
  <si>
    <t>Q211.Quelle quantité de couverture de 2 places (dimensions : 1.5 x 2 m) pouvez-vous obtenir en 72 heures si vous lancez une commande ?</t>
  </si>
  <si>
    <t>note_a_2_moustiquaire</t>
  </si>
  <si>
    <t>##MOUSTIQUAIRE POUR 2 PLACES IMPREGNEES D'INSECTICIDE##</t>
  </si>
  <si>
    <t>Q212.Aujourd'hui, quelle est la disponiblité des moustiquaires pour 2 places imprégnées d'insecticide dans le ${i_marche1}?</t>
  </si>
  <si>
    <t>Q213.Quel est le prix d'une moustiquaire pour 2 places imprégnées d'insecticide ?</t>
  </si>
  <si>
    <t>moustiquaire_localisation_fournisseur</t>
  </si>
  <si>
    <t>Q214.Où se trouve votre fournisseur principal pour cet article?</t>
  </si>
  <si>
    <t>moustiquaire_pays_fournisseur</t>
  </si>
  <si>
    <t>Q215.Si "à l'étranger", le fournisseur se trouve dans quel pays?</t>
  </si>
  <si>
    <t>moustiquaire_pays_fournisseur_autre</t>
  </si>
  <si>
    <t>Q216.Si autre fournisseur étranger, veuillez préciser:</t>
  </si>
  <si>
    <t>Q217.Dans les conditions actuelles, quelle est la durée estimée de votre stock pour cet article?</t>
  </si>
  <si>
    <t>Q218.Si vous deviez placer une commande aujourd'hui, combien de temps mettriez-vous à renouveller votre stock pour cet article?</t>
  </si>
  <si>
    <t>moustiquaire_stock_warning</t>
  </si>
  <si>
    <t>capacite_stock19</t>
  </si>
  <si>
    <t>Q219.Quelle quantité(en unité) de moustiquaire pour 2 places imprégnées d'insecticide pouvez-vous stocker ?</t>
  </si>
  <si>
    <t>capacite_reappro19</t>
  </si>
  <si>
    <t>Q220.Quelle quantité de moustiquaire pour 2 places imprégnées d'insecticide pouvez-vous obtenir en 72 heures si vous lancez une commande ?</t>
  </si>
  <si>
    <t>note_a_2_lampe</t>
  </si>
  <si>
    <t>##TORCHE/LAMPE SOLAIRE##</t>
  </si>
  <si>
    <t>Q221.Aujourd'hui, quelle est la disponiblité des torches/lampes solaires dans le ${i_marche1}?</t>
  </si>
  <si>
    <t>Q222.Quel est le prix d'une torche/lampe solaire?</t>
  </si>
  <si>
    <t>lampe_localisation_fournisseur</t>
  </si>
  <si>
    <t>Q223.Où se trouve votre fournisseur principal pour cet article?</t>
  </si>
  <si>
    <t>lampe_pays_fournisseur</t>
  </si>
  <si>
    <t>Q224.Si "à l'étranger", le fournisseur se trouve dans quel pays?</t>
  </si>
  <si>
    <t>lampe_pays_fournisseur_autre</t>
  </si>
  <si>
    <t>Q225.Si autre fournisseur étranger, veuillez préciser:</t>
  </si>
  <si>
    <t>Q226.Dans les conditions actuelles, quelle est la durée estimée de votre stock pour cet article?</t>
  </si>
  <si>
    <t>Q227.Si vous deviez placer une commande aujourd'hui, combien de temps mettriez-vous à renouveller votre stock pour cet article?</t>
  </si>
  <si>
    <t>lampe_stock_warning</t>
  </si>
  <si>
    <t>capacite_stock20</t>
  </si>
  <si>
    <t>Q228.Quelle quantité(en unité) de torche/lampe solaire pouvez-vous stocker ?</t>
  </si>
  <si>
    <t>capacite_reappro20</t>
  </si>
  <si>
    <t>Q229.Quelle quantité detorche/lampe solaire pouvez-vous obtenir en 72 heures si vous lancez une commande ?</t>
  </si>
  <si>
    <t>note_a_2_pagne</t>
  </si>
  <si>
    <t>##PAGNE##</t>
  </si>
  <si>
    <t>Q230.Aujourd'hui, quelle est la disponiblité du pagne dans le ${i_marche1}?</t>
  </si>
  <si>
    <t>a_2_pagne_unite_oui_non</t>
  </si>
  <si>
    <t>Q231.Vendez-vous le &lt;span style="color:red"&gt;&lt;b&gt;pagne de 6 yards (trois parties)&lt;/b&gt;&lt;/span&gt; ?</t>
  </si>
  <si>
    <t>Q232.Quel est le prix du &lt;span style="color:red"&gt;&lt;b&gt;pagne de 6 yards (trois parties)&lt;/b&gt;&lt;/span&gt;?</t>
  </si>
  <si>
    <t>a_2_pagne_unite_nombre_morceaux</t>
  </si>
  <si>
    <t>Q233.Si "non" à la question précédente, combien de parties contient une pièce de pagne ?</t>
  </si>
  <si>
    <t>a_2_pagne_prix_autre_unite</t>
  </si>
  <si>
    <t>Q234.Quel est le prix du pagne de &lt;span style="color:red"&gt;&lt;b&gt;${a_2_pagne_unite_nombre_morceaux}&lt;/b&gt;&lt;/span&gt; partie (s) vendu?</t>
  </si>
  <si>
    <t>a_2_pagne_localisation_fournisseur</t>
  </si>
  <si>
    <t>Q235.Où se trouve votre fournisseur principal pour cet article?</t>
  </si>
  <si>
    <t>a_2_pagne_pays_fournisseur</t>
  </si>
  <si>
    <t>Q236.Si "à l'étranger", le fournisseur se trouve dans quel pays?</t>
  </si>
  <si>
    <t>a_2_pagne_pays_fournisseur_autre</t>
  </si>
  <si>
    <t>Q237.Si autre fournisseur étranger, veuillez préciser:</t>
  </si>
  <si>
    <t>Q238.Dans les conditions actuelles, quelle est la durée estimée de votre stock pour cet article?</t>
  </si>
  <si>
    <t>Q239.Si vous deviez placer une commande aujourd'hui, combien de temps mettriez-vous à renouveller votre stock pour cet article?</t>
  </si>
  <si>
    <t>a_2_pagne_stock_warning</t>
  </si>
  <si>
    <t>capacite_stock21</t>
  </si>
  <si>
    <t>Q240.Quelle quantité(en unité) de pagne pouvez-vous stocker ?</t>
  </si>
  <si>
    <t>capacite_reappro21</t>
  </si>
  <si>
    <t>Q241.Quelle quantité de pagne pouvez-vous obtenir en 72 heures si vous lancez une commande ?</t>
  </si>
  <si>
    <t>note_a_2_sac_boro</t>
  </si>
  <si>
    <t>##SAC TYPE BORO DE 100 KG##</t>
  </si>
  <si>
    <t>Q242.Aujourd'hui, quelle est la disponiblité des sacs type Boro de 100 kg dans le ${i_marche1}?</t>
  </si>
  <si>
    <t>Q243.Quel est le prix d'une unité du sac type Boro de 100 kg ?</t>
  </si>
  <si>
    <t>sac_boro_localisation_fournisseur</t>
  </si>
  <si>
    <t>Q244.Où se trouve votre fournisseur principal pour cet article?</t>
  </si>
  <si>
    <t>sac_boro_pays_fournisseur</t>
  </si>
  <si>
    <t>Q245.Si "à l'étranger", le fournisseur se trouve dans quel pays?</t>
  </si>
  <si>
    <t>sac_boro_pays_fournisseur_autre</t>
  </si>
  <si>
    <t>Q246.Si autre fournisseur étranger, veuillez préciser:</t>
  </si>
  <si>
    <t>Q247.Dans les conditions actuelles, quelle est la durée estimée de votre stock pour cet article?</t>
  </si>
  <si>
    <t>Q248.Si vous deviez placer une commande aujourd'hui, combien de temps mettriez-vous à renouveller votre stock pour cet article?</t>
  </si>
  <si>
    <t>sac_boro_stock_warning</t>
  </si>
  <si>
    <t>capacite_stock22</t>
  </si>
  <si>
    <t>Q249.Quelle quantité(en unité) de sac type Boro de 100 kg pouvez-vous stocker ?</t>
  </si>
  <si>
    <t>capacite_reappro22</t>
  </si>
  <si>
    <t>Q250.Quelle quantité de sac type Boro de 100 kg pouvez-vous obtenir en 72 heures si vous lancez une commande ?</t>
  </si>
  <si>
    <t>note_a_2_reapprov</t>
  </si>
  <si>
    <t>##&lt;span style="color:blue"&gt;&lt;b&gt;Difficultés de réapprovisionnement pour les articles ménagers essentiels (AME)/ kit AME&lt;/b&gt;&lt;/span&gt;##</t>
  </si>
  <si>
    <t>a_2_incoherence1_note</t>
  </si>
  <si>
    <t>a_2_difficultes_reapprov_articles_combustible_bois</t>
  </si>
  <si>
    <t>a_2_difficultes_reapprov_articles_combustible_charbon</t>
  </si>
  <si>
    <t>a_2_difficultes_reapprov_articles_combustible_gaz</t>
  </si>
  <si>
    <t>a_2_difficultes_reapprov_articles_marmite7</t>
  </si>
  <si>
    <t>a_2_difficultes_reapprov_articles_marmite5</t>
  </si>
  <si>
    <t>a_2_difficultes_reapprov_articles_assiette</t>
  </si>
  <si>
    <t>a_2_difficultes_reapprov_articles_gobelet_plastique</t>
  </si>
  <si>
    <t>a_2_difficultes_reapprov_articles_gobelet_acier</t>
  </si>
  <si>
    <t>a_2_difficultes_reapprov_articles_bassine</t>
  </si>
  <si>
    <t>a_2_difficultes_reapprov_articles_natte</t>
  </si>
  <si>
    <t>a_2_difficultes_reapprov_articles_couverture</t>
  </si>
  <si>
    <t>a_2_difficultes_reapprov_articles_moustiquaire</t>
  </si>
  <si>
    <t>a_2_difficultes_reapprov_articles_lampe</t>
  </si>
  <si>
    <t>a_2_difficultes_reapprov_articles_pagne</t>
  </si>
  <si>
    <t>a_2_difficultes_reapprov_articles_sac_boro</t>
  </si>
  <si>
    <t>a_2_difficultes_reapprov_articles_aucun</t>
  </si>
  <si>
    <t>a_2_incoherence2_note</t>
  </si>
  <si>
    <t>Q254.Si autre (s) difficulté (s) de réapprovisionnement, veuillez préciser:</t>
  </si>
  <si>
    <t>note_a_2_variations</t>
  </si>
  <si>
    <t>##&lt;span style="color:blue"&gt;&lt;b&gt;Variations des prix des articles ménagers essentiels (AME)/ kit AME par rapport au mois précédent&lt;/b&gt;&lt;/span&gt;##</t>
  </si>
  <si>
    <t>a_2_variations_prix</t>
  </si>
  <si>
    <t>Q255.Les prix des articles ménagers essentiels (AME)/ kit AME ont-ils changé par rapport au mois dernier?</t>
  </si>
  <si>
    <t>a_2_variations_prix_prix_constants</t>
  </si>
  <si>
    <t>a_2_variations_prix_prix_hausse</t>
  </si>
  <si>
    <t>a_2_variations_prix_prix_baisse</t>
  </si>
  <si>
    <t>a_2_variations_prix_nsp</t>
  </si>
  <si>
    <t>a_2_variations_hausse_articles</t>
  </si>
  <si>
    <t>Q256.Pour quels articles les prix ont-ils augmenté ?</t>
  </si>
  <si>
    <t>a_2_variations_hausse_articles_combustible_bois</t>
  </si>
  <si>
    <t>a_2_variations_hausse_articles_combustible_charbon</t>
  </si>
  <si>
    <t>a_2_variations_hausse_articles_combustible_gaz</t>
  </si>
  <si>
    <t>a_2_variations_hausse_articles_marmite7</t>
  </si>
  <si>
    <t>a_2_variations_hausse_articles_marmite5</t>
  </si>
  <si>
    <t>a_2_variations_hausse_articles_assiette</t>
  </si>
  <si>
    <t>a_2_variations_hausse_articles_gobelet_plastique</t>
  </si>
  <si>
    <t>a_2_variations_hausse_articles_gobelet_acier</t>
  </si>
  <si>
    <t>a_2_variations_hausse_articles_bassine</t>
  </si>
  <si>
    <t>a_2_variations_hausse_articles_natte</t>
  </si>
  <si>
    <t>a_2_variations_hausse_articles_couverture</t>
  </si>
  <si>
    <t>a_2_variations_hausse_articles_moustiquaire</t>
  </si>
  <si>
    <t>a_2_variations_hausse_articles_lampe</t>
  </si>
  <si>
    <t>a_2_variations_hausse_articles_pagne</t>
  </si>
  <si>
    <t>a_2_variations_hausse_articles_sac_boro</t>
  </si>
  <si>
    <t>a_2_variations_hausse_articles_aucun</t>
  </si>
  <si>
    <t>a_2_variations_hausse_raisons</t>
  </si>
  <si>
    <t>Q257.Pourquoi les prix ont-ils augmenté?</t>
  </si>
  <si>
    <t>a_2_variations_hausse_raisons_hausse_couts</t>
  </si>
  <si>
    <t>a_2_variations_hausse_raisons_hausse_demande_distribution</t>
  </si>
  <si>
    <t>a_2_variations_hausse_raisons_hausse_change</t>
  </si>
  <si>
    <t>a_2_variations_hausse_raisons_hausse_demande_clients</t>
  </si>
  <si>
    <t>a_2_variations_hausse_raisons_hausse_demande_arrivees</t>
  </si>
  <si>
    <t>a_2_variations_hausse_raisons_hausse_prix_fournisseurs</t>
  </si>
  <si>
    <t>a_2_variations_hausse_raisons_baisse_offre_rupturestocks</t>
  </si>
  <si>
    <t>a_2_variations_hausse_raisons_baisse_offre_saison_circulation</t>
  </si>
  <si>
    <t>a_2_variations_hausse_raisons_baisse_offre_securite</t>
  </si>
  <si>
    <t>a_2_variations_hausse_raisons_baisse_offre_production_saison</t>
  </si>
  <si>
    <t>a_2_variations_hausse_raisons_autre</t>
  </si>
  <si>
    <t>Q258.Si autre (s) raison (s) de l'augmentation des prix, veuillez préciser:</t>
  </si>
  <si>
    <t>a_2_variations_hausse_raisons_nsp</t>
  </si>
  <si>
    <t>a_2_variations_hausse_raisons_autre_2</t>
  </si>
  <si>
    <t>a_2_variations_baisse_articles</t>
  </si>
  <si>
    <t>Q259.Pour quels articles les prix ont-ils baissé ?</t>
  </si>
  <si>
    <t>a_2_variations_baisse_articles_combustible_bois</t>
  </si>
  <si>
    <t>a_2_variations_baisse_articles_combustible_charbon</t>
  </si>
  <si>
    <t>a_2_variations_baisse_articles_combustible_gaz</t>
  </si>
  <si>
    <t>a_2_variations_baisse_articles_marmite7</t>
  </si>
  <si>
    <t>a_2_variations_baisse_articles_marmite5</t>
  </si>
  <si>
    <t>a_2_variations_baisse_articles_assiette</t>
  </si>
  <si>
    <t>a_2_variations_baisse_articles_gobelet_plastique</t>
  </si>
  <si>
    <t>a_2_variations_baisse_articles_gobelet_acier</t>
  </si>
  <si>
    <t>a_2_variations_baisse_articles_bassine</t>
  </si>
  <si>
    <t>a_2_variations_baisse_articles_natte</t>
  </si>
  <si>
    <t>a_2_variations_baisse_articles_couverture</t>
  </si>
  <si>
    <t>a_2_variations_baisse_articles_moustiquaire</t>
  </si>
  <si>
    <t>a_2_variations_baisse_articles_lampe</t>
  </si>
  <si>
    <t>a_2_variations_baisse_articles_pagne</t>
  </si>
  <si>
    <t>a_2_variations_baisse_articles_sac_boro</t>
  </si>
  <si>
    <t>a_2_variations_baisse_articles_aucun</t>
  </si>
  <si>
    <t>a_2_variations_baisse_raisons</t>
  </si>
  <si>
    <t>Q260.Pourquoi les prix ont-ils baissé?</t>
  </si>
  <si>
    <t>a_2_variations_baisse_raisons_baisse_couts</t>
  </si>
  <si>
    <t>a_2_variations_baisse_raisons_baisse_demande_distribution</t>
  </si>
  <si>
    <t>a_2_variations_baisse_raisons_baisse_change</t>
  </si>
  <si>
    <t>a_2_variations_baisse_raisons_baisse_demande_autoproduction</t>
  </si>
  <si>
    <t>a_2_variations_baisse_raisons_baisse_demande_departs</t>
  </si>
  <si>
    <t>a_2_variations_baisse_raisons_baisse_prix_fournisseurs</t>
  </si>
  <si>
    <t>a_2_variations_baisse_raisons_hausse_offre_quantites</t>
  </si>
  <si>
    <t>a_2_variations_baisse_raisons_hausse_offre_circulation_routes</t>
  </si>
  <si>
    <t>a_2_variations_baisse_raisons_hausse_offre_routes_surete</t>
  </si>
  <si>
    <t>a_2_variations_baisse_raisons_hausse_offre_production_saison</t>
  </si>
  <si>
    <t>a_2_variations_baisse_raisons_autre</t>
  </si>
  <si>
    <t>Q261.Si autre (s) raison (s) de la baisse des prix, veuillez préciser:</t>
  </si>
  <si>
    <t>a_2_variations_baisse_raisons_nsp</t>
  </si>
  <si>
    <t>a_2_variations_baisse_raisons_autre_2</t>
  </si>
  <si>
    <t>note_grp_ba</t>
  </si>
  <si>
    <t>##&lt;span style="color:blue"&gt;&lt;b&gt;B. BIENS ALIMENTAIRES&lt;/b&gt;&lt;/span&gt;##</t>
  </si>
  <si>
    <t>note_articles_alimentaires</t>
  </si>
  <si>
    <t>##&lt;span style="color:blue"&gt;&lt;b&gt;5. Informations sur les articles alimentaires&lt;/b&gt;&lt;/span&gt;##</t>
  </si>
  <si>
    <t>alimentaire_vendus</t>
  </si>
  <si>
    <t>Q262.Parmi les articles alimentaires suivants, lesquels vendez-vous habituellement ?</t>
  </si>
  <si>
    <t>alimentaire_vendus_mais</t>
  </si>
  <si>
    <t>alimentaire_vendus_sorgho_rouge</t>
  </si>
  <si>
    <t>alimentaire_vendus_sorgho_blanc</t>
  </si>
  <si>
    <t>alimentaire_vendus_mil</t>
  </si>
  <si>
    <t>alimentaire_vendus_riz_local</t>
  </si>
  <si>
    <t>alimentaire_vendus_riz_importe</t>
  </si>
  <si>
    <t>alimentaire_vendus_fonio</t>
  </si>
  <si>
    <t>alimentaire_vendus_manioc</t>
  </si>
  <si>
    <t>alimentaire_vendus_igname</t>
  </si>
  <si>
    <t>alimentaire_vendus_patate</t>
  </si>
  <si>
    <t>alimentaire_vendus_pomme_de_terre</t>
  </si>
  <si>
    <t>alimentaire_vendus_viande_beuf</t>
  </si>
  <si>
    <t>alimentaire_vendus_viande_mouton</t>
  </si>
  <si>
    <t>alimentaire_vendus_poisson</t>
  </si>
  <si>
    <t>alimentaire_vendus_lait_en_poudre</t>
  </si>
  <si>
    <t>alimentaire_vendus_lait_frais</t>
  </si>
  <si>
    <t>alimentaire_vendus_niebe</t>
  </si>
  <si>
    <t>alimentaire_vendus_arachide_coque</t>
  </si>
  <si>
    <t>alimentaire_vendus_arachide_graine</t>
  </si>
  <si>
    <t>alimentaire_vendus_voandzou</t>
  </si>
  <si>
    <t>alimentaire_vendus_oignon</t>
  </si>
  <si>
    <t>alimentaire_vendus_tomate</t>
  </si>
  <si>
    <t>alimentaire_vendus_feuille</t>
  </si>
  <si>
    <t>alimentaire_vendus_huile</t>
  </si>
  <si>
    <t>alimentaire_vendus_beurre</t>
  </si>
  <si>
    <t>alimentaire_vendus_sucre</t>
  </si>
  <si>
    <t>alimentaire_vendus_sel</t>
  </si>
  <si>
    <t>alimentaire_vendus_aucun</t>
  </si>
  <si>
    <t>calc_selected_alimentaire</t>
  </si>
  <si>
    <t>Nombre d'articles alimentaires sélectionnés</t>
  </si>
  <si>
    <t>note_alimentaire_mais</t>
  </si>
  <si>
    <t>##MAÏS BLANC##</t>
  </si>
  <si>
    <t>Q263.Aujourd'hui, quelle est la disponiblité de maïs blanc dans le ${i_marche1}?</t>
  </si>
  <si>
    <t>mais_unite</t>
  </si>
  <si>
    <t>Q264.Comment mesurez-vous le maïs blanc ?</t>
  </si>
  <si>
    <t>mais_unite_kg</t>
  </si>
  <si>
    <t>mais_unite_yorouba</t>
  </si>
  <si>
    <t>mais_unite_tine</t>
  </si>
  <si>
    <t>Q265.Quel est le prix du Kg de maïs blanc?</t>
  </si>
  <si>
    <t>Q266.Quel est le prix du Yorouba de maïs blanc?</t>
  </si>
  <si>
    <t>Q267.Quel est le prix du Tine de maïs blanc?</t>
  </si>
  <si>
    <t>mais_localisation_fournisseur</t>
  </si>
  <si>
    <t>Q268.Où se trouve votre fournisseur principal pour cet article?</t>
  </si>
  <si>
    <t>mais_pays_fournisseur</t>
  </si>
  <si>
    <t>Q269.Si "à l'étranger", le fournisseur se trouve dans quel pays?</t>
  </si>
  <si>
    <t>mais_pays_fournisseur_autre</t>
  </si>
  <si>
    <t>Q270.Si autre fournisseur étranger, veuillez préciser:</t>
  </si>
  <si>
    <t>Q271.Dans les conditions actuelles, quelle est la durée estimée de votre stock pour cet article?</t>
  </si>
  <si>
    <t>Q272.Si vous deviez placer une commande aujourd'hui, combien de temps mettriez-vous à renouveller votre stock pour cet article?</t>
  </si>
  <si>
    <t>mais_stock_warning</t>
  </si>
  <si>
    <t>capacite_stock23</t>
  </si>
  <si>
    <t>Q273.Quelle quantité(en kg) de maïs blanc pouvez-vous stocker ?</t>
  </si>
  <si>
    <t>capacite_reappro23</t>
  </si>
  <si>
    <t>Q274.Quelle quantité de maïs blanc pouvez-vous obtenir en 72 heures si vous lancez une commande ?</t>
  </si>
  <si>
    <t>note_alimentaire_sorgho_blanc</t>
  </si>
  <si>
    <t>##SORGHO BLANC##</t>
  </si>
  <si>
    <t>Q275.Aujourd'hui, quelle est la disponiblité du sorgho blanc dans le ${i_marche1}?</t>
  </si>
  <si>
    <t>sorgho_blanc_unite</t>
  </si>
  <si>
    <t>Q276.Comment mesurez-vous le sorgho blanc ?</t>
  </si>
  <si>
    <t>sorgho_blanc_unite_kg</t>
  </si>
  <si>
    <t>sorgho_blanc_unite_yorouba</t>
  </si>
  <si>
    <t>sorgho_blanc_unite_tine</t>
  </si>
  <si>
    <t>Q277.Quel est le prix du Kg de sorgho blanc?</t>
  </si>
  <si>
    <t>Q278.Quel est le prix du Yorouba de sorgho blanc?</t>
  </si>
  <si>
    <t>Q279.Quel est le prix du Tine de sorgho blanc?</t>
  </si>
  <si>
    <t>sorgho_blanc_localisation_fournisseur</t>
  </si>
  <si>
    <t>Q280.Où se trouve votre fournisseur principal pour le sorgho blanc?</t>
  </si>
  <si>
    <t>sorgho_blanc_pays_fournisseur</t>
  </si>
  <si>
    <t>Q281.Si "à l'étranger", le fournisseur se trouve dans quel pays?</t>
  </si>
  <si>
    <t>sorgho_blanc_pays_fournisseur_autre</t>
  </si>
  <si>
    <t>Q282.Si autre fournisseur étranger, veuillez préciser:</t>
  </si>
  <si>
    <t>Q283.Dans les conditions actuelles, quelle est la durée estimée de votre stock pour le sorgho blanc?</t>
  </si>
  <si>
    <t>Q284.Si vous deviez placer une commande aujourd'hui, combien de temps mettriez-vous à renouveller votre stock pour le sorgho blanc?</t>
  </si>
  <si>
    <t>sorgho_blanc_stock_warning</t>
  </si>
  <si>
    <t>capacite_stock24</t>
  </si>
  <si>
    <t>Q285.Quelle quantité(en kg) de sorgho blanc pouvez-vous stocker ?</t>
  </si>
  <si>
    <t>capacite_reappro24</t>
  </si>
  <si>
    <t>Q286.Quelle quantité de sorgho blanc pouvez-vous obtenir en 72 heures si vous lancez une commande ?</t>
  </si>
  <si>
    <t>note_alimentaire_sorgho_rouge</t>
  </si>
  <si>
    <t>##SORGHO ROUGE##</t>
  </si>
  <si>
    <t>Q287.Aujourd'hui, quelle est la disponiblité du sorgho rouge dans le ${i_marche1}?</t>
  </si>
  <si>
    <t>sorgho_rouge_unite</t>
  </si>
  <si>
    <t>Q288.Comment mesurez-vous le sorgho rouge ?</t>
  </si>
  <si>
    <t>sorgho_rouge_unite_kg</t>
  </si>
  <si>
    <t>sorgho_rouge_unite_yorouba</t>
  </si>
  <si>
    <t>sorgho_rouge_unite_tine</t>
  </si>
  <si>
    <t>Q289.Quel est le prix du Kg de sorgho rouge?</t>
  </si>
  <si>
    <t>Q290.Quel est le prix du Yorouba de sorgho rouge?</t>
  </si>
  <si>
    <t>Q291.Quel est le prix du Tine de sorgho rouge?</t>
  </si>
  <si>
    <t>sorgho_rouge_localisation_fournisseur</t>
  </si>
  <si>
    <t>Q292.Où se trouve votre fournisseur principal pour le sorgho rouge?</t>
  </si>
  <si>
    <t>sorgho_rouge_pays_fournisseur</t>
  </si>
  <si>
    <t>Q293.Si "à l'étranger", le fournisseur se trouve dans quel pays?</t>
  </si>
  <si>
    <t>sorgho_rouge_pays_fournisseur_autre</t>
  </si>
  <si>
    <t>Q294.Si autre fournisseur étranger, veuillez préciser:</t>
  </si>
  <si>
    <t>Q295.Dans les conditions actuelles, quelle est la durée estimée de votre stock pour le sorgho rouge?</t>
  </si>
  <si>
    <t>Q296.Si vous deviez placer une commande aujourd'hui, combien de temps mettriez-vous à renouveller votre stock pour le sorgho rouge?</t>
  </si>
  <si>
    <t>sorgho_rouge_stock_warning</t>
  </si>
  <si>
    <t>capacite_stock25</t>
  </si>
  <si>
    <t>Q297.Quelle quantité(en kg) de sorgho rouge pouvez-vous stocker ?</t>
  </si>
  <si>
    <t>capacite_reappro25</t>
  </si>
  <si>
    <t>Q298.Quelle quantité de sorgho rouge pouvez-vous obtenir en 72 heures si vous lancez une commande ?</t>
  </si>
  <si>
    <t>note_alimentaire_mil</t>
  </si>
  <si>
    <t>##MIL LOCAL##</t>
  </si>
  <si>
    <t>Q299.Aujourd'hui, quelle est la disponiblité du mil local dans le ${i_marche1}?</t>
  </si>
  <si>
    <t>mil_local_unite</t>
  </si>
  <si>
    <t>Q300.Comment mesurez-vous le mil local ?</t>
  </si>
  <si>
    <t>mil_local_unite_kg</t>
  </si>
  <si>
    <t>mil_local_unite_yorouba</t>
  </si>
  <si>
    <t>mil_local_unite_tine</t>
  </si>
  <si>
    <t>Q301.Quel est le prix du Kg de mil local?</t>
  </si>
  <si>
    <t>Q302.Quel est le prix du Yorouba de mil local?</t>
  </si>
  <si>
    <t>Q303.Quel est le prix du Tine de mil local?</t>
  </si>
  <si>
    <t>mil_local_localisation_fournisseur</t>
  </si>
  <si>
    <t>Q304.Où se trouve votre fournisseur principal pour le mil local?</t>
  </si>
  <si>
    <t>mil_local_pays_fournisseur</t>
  </si>
  <si>
    <t>Q305.Si "à l'étranger", le fournisseur se trouve dans quel pays?</t>
  </si>
  <si>
    <t>mil_local_pays_fournisseur_autre</t>
  </si>
  <si>
    <t>Q306.Si autre fournisseur étranger, veuillez préciser::</t>
  </si>
  <si>
    <t>Q307.Dans les conditions actuelles, quelle est la durée estimée de votre stock pour le mil local?</t>
  </si>
  <si>
    <t>Q308.Si vous deviez placer une commande aujourd'hui, combien de temps mettriez-vous à renouveller votre stock pour le mil local?</t>
  </si>
  <si>
    <t>mil_local_stock_warning</t>
  </si>
  <si>
    <t>capacite_stock26</t>
  </si>
  <si>
    <t>Q309.Quelle quantité(en kg) de mil local pouvez-vous stocker ?</t>
  </si>
  <si>
    <t>capacite_reappro26</t>
  </si>
  <si>
    <t>Q310.Quelle quantité de mil local pouvez-vous obtenir en 72 heures si vous lancez une commande ?</t>
  </si>
  <si>
    <t>note_alimentaire_riz</t>
  </si>
  <si>
    <t>##RIZ LOCAL DECORTIQUE##</t>
  </si>
  <si>
    <t>Q311.Aujourd'hui, quelle est la disponiblité du riz local décortiqué dans le ${i_marche1}?</t>
  </si>
  <si>
    <t>riz_local_unite</t>
  </si>
  <si>
    <t>Q312.Comment mesurez-vous le riz local décortiqué?</t>
  </si>
  <si>
    <t>riz_local_unite_kg</t>
  </si>
  <si>
    <t>riz_local_unite_yorouba</t>
  </si>
  <si>
    <t>riz_local_unite_tine</t>
  </si>
  <si>
    <t>Q313.Quel est le prix du Kg de riz local décortiqué?</t>
  </si>
  <si>
    <t>Q314.Quel est le prix du Yorouba de riz local décortiqué?</t>
  </si>
  <si>
    <t>Q315.Quel est le prix du Tine de riz local décortiqué?</t>
  </si>
  <si>
    <t>riz_local_localisation_fournisseur</t>
  </si>
  <si>
    <t>Q316.Où se trouve votre fournisseur principal pour le riz local?</t>
  </si>
  <si>
    <t>riz_local_pays_fournisseur</t>
  </si>
  <si>
    <t>Q317.Si "à l'étranger", le fournisseur se trouve dans quel pays?</t>
  </si>
  <si>
    <t>riz_local_pays_fournisseur_autre</t>
  </si>
  <si>
    <t>Q318.Si autre fournisseur étranger, veuillez préciser::</t>
  </si>
  <si>
    <t>Q319.Dans les conditions actuelles, quelle est la durée estimée de votre stock pour le riz local décortiqué?</t>
  </si>
  <si>
    <t>Q320.Si vous deviez placer une commande aujourd'hui, combien de temps mettriez-vous à renouveller votre stock pour le riz local décortiqué?</t>
  </si>
  <si>
    <t>riz_local_stock_warning</t>
  </si>
  <si>
    <t>capacite_stock27</t>
  </si>
  <si>
    <t>Q321.Quelle quantité(en kg) de riz local décortiqué pouvez-vous stocker ?</t>
  </si>
  <si>
    <t>capacite_reappro27</t>
  </si>
  <si>
    <t>Q322.Quelle quantité de riz local décortiqué pouvez-vous obtenir en 72 heures si vous lancez une commande ?</t>
  </si>
  <si>
    <t>note_alimentaire_riz_001</t>
  </si>
  <si>
    <t>Q323.Aujourd'hui, quelle est la disponiblité du riz importé dans le ${i_marche1}?</t>
  </si>
  <si>
    <t>riz_importe_unite</t>
  </si>
  <si>
    <t>Q324.Comment mesurez-vous le riz importé ?</t>
  </si>
  <si>
    <t>riz_importe_unite_kg</t>
  </si>
  <si>
    <t>riz_importe_unite_yorouba</t>
  </si>
  <si>
    <t>riz_importe_unite_tine</t>
  </si>
  <si>
    <t>Q325.Quel est le prix du Kg de riz importé?</t>
  </si>
  <si>
    <t>Q326.Quel est le prix du Yorouba de riz importé?</t>
  </si>
  <si>
    <t>Q327.Quel est le prix du Tine de riz importé?</t>
  </si>
  <si>
    <t>riz_importe_localisation_fournisseur</t>
  </si>
  <si>
    <t>Q328.Où se trouve votre fournisseur principal pour le riz importé?</t>
  </si>
  <si>
    <t>riz_importe_pays_fournisseur</t>
  </si>
  <si>
    <t>Q329.Si "à l'étranger", le fournisseur se trouve dans quel pays?</t>
  </si>
  <si>
    <t>riz_importe_pays_fournisseur_autre</t>
  </si>
  <si>
    <t>Q330.Si autre fournisseur étranger, veuillez préciser::</t>
  </si>
  <si>
    <t>Q331.Dans les conditions actuelles, quelle est la durée estimée de votre stock pour le riz importé?</t>
  </si>
  <si>
    <t>Q332.Si vous deviez placer une commande aujourd'hui, combien de temps mettriez-vous à renouveller votre stock pour le riz importé?</t>
  </si>
  <si>
    <t>riz_importe_stock_warning</t>
  </si>
  <si>
    <t>capacite_stock28</t>
  </si>
  <si>
    <t>Q333.Quelle quantité(en kg) de riz importé pouvez-vous stocker ?</t>
  </si>
  <si>
    <t>capacite_reappro28</t>
  </si>
  <si>
    <t>Q334.Quelle quantité de riz importé pouvez-vous obtenir en 72 heures si vous lancez une commande ?</t>
  </si>
  <si>
    <t>note_alimentaire_fonios</t>
  </si>
  <si>
    <t>##FONIO##</t>
  </si>
  <si>
    <t>Q335.Aujourd'hui, quelle est la disponiblité du fonio dans le ${i_marche1}?</t>
  </si>
  <si>
    <t>fonio_unite</t>
  </si>
  <si>
    <t>Q336.Comment mesurez-vous le fonio ?</t>
  </si>
  <si>
    <t>fonio_unite_kg</t>
  </si>
  <si>
    <t>fonio_unite_yorouba</t>
  </si>
  <si>
    <t>fonio_unite_tine</t>
  </si>
  <si>
    <t>Q337.Quel est le prix du Kg de fonios?</t>
  </si>
  <si>
    <t>Q338.Quel est le prix d'1 Yorouba de fonios?</t>
  </si>
  <si>
    <t>Q339.Quel est le prix d'1 Tine de fonios?</t>
  </si>
  <si>
    <t>fonios_localisation_fournisseur</t>
  </si>
  <si>
    <t>Q340.Où se trouve votre fournisseur principal pour cet article?</t>
  </si>
  <si>
    <t>fonios_pays_fournisseur</t>
  </si>
  <si>
    <t>Q341.Si "à l'étranger", le fournisseur se trouve dans quel pays?</t>
  </si>
  <si>
    <t>fonios_pays_fournisseur_autre</t>
  </si>
  <si>
    <t>Q342.Si autre fournisseur étranger, veuillez préciser::</t>
  </si>
  <si>
    <t>Q343.Dans les conditions actuelles, quelle est la durée estimée de votre stock pour cet article?</t>
  </si>
  <si>
    <t>Q344.Si vous deviez placer une commande aujourd'hui, combien de temps mettriez-vous à renouveller votre stock pour cet article?</t>
  </si>
  <si>
    <t>fonio_stock_warning</t>
  </si>
  <si>
    <t>capacite_stock29</t>
  </si>
  <si>
    <t>Q345.Quelle quantité(en kg) de fonio pouvez-vous stocker ?</t>
  </si>
  <si>
    <t>capacite_reappro29</t>
  </si>
  <si>
    <t>Q346.Quelle quantité de fonio pouvez-vous obtenir en 72 heures si vous lancez une commande ?</t>
  </si>
  <si>
    <t>note_alimentaire_manioc</t>
  </si>
  <si>
    <t>##MANIOC (TUBERCULES)##</t>
  </si>
  <si>
    <t>Q3447.Aujourd'hui, quelle est la disponiblité du manioc (tubercules) dans le ${i_marche1} ?</t>
  </si>
  <si>
    <t>Q348.Quel est le prix du Kg de manioc (tubercules)?</t>
  </si>
  <si>
    <t>manioc_localisation_fournisseur</t>
  </si>
  <si>
    <t>Q349.Où se trouve votre fournisseur principal pour cet article?</t>
  </si>
  <si>
    <t>manioc_pays_fournisseur</t>
  </si>
  <si>
    <t>Q350.Si "à l'étranger", le fournisseur se trouve dans quel pays?</t>
  </si>
  <si>
    <t>manioc_pays_fournisseur_autre</t>
  </si>
  <si>
    <t>Q351.Si autre fournisseur étranger, veuillez préciser::</t>
  </si>
  <si>
    <t>Q352.Dans les conditions actuelles, quelle est la durée estimée de votre stock pour cet article?</t>
  </si>
  <si>
    <t>Q353.Si vous deviez placer une commande aujourd'hui, combien de temps mettriez-vous à renouveller votre stock pour cet article?</t>
  </si>
  <si>
    <t>manioc_stock_warning</t>
  </si>
  <si>
    <t>capacite_stock30</t>
  </si>
  <si>
    <t>Q354.Quelle quantité(en kg) de manioc (tubercules) pouvez-vous stocker ?</t>
  </si>
  <si>
    <t>capacite_reappro30</t>
  </si>
  <si>
    <t>Q355.Quelle quantité de manioc (tubercules) pouvez-vous obtenir en 72 heures si vous lancez une commande ?</t>
  </si>
  <si>
    <t>note_alimentaire_igname</t>
  </si>
  <si>
    <t>##IGNAME##</t>
  </si>
  <si>
    <t>Q356.Aujourd'hui, quelle est la disponiblité de l'igname dans le ${i_marche1} ?</t>
  </si>
  <si>
    <t>Q357.Quel est le prix du Kg d'igname?</t>
  </si>
  <si>
    <t>igname_localisation_fournisseur</t>
  </si>
  <si>
    <t>Q358.Où se trouve votre fournisseur principal pour cet article?</t>
  </si>
  <si>
    <t>igname_pays_fournisseur</t>
  </si>
  <si>
    <t>Q359.Si "à l'étranger", le fournisseur se trouve dans quel pays?</t>
  </si>
  <si>
    <t>igname_pays_fournisseur_autre</t>
  </si>
  <si>
    <t>Q360.Si autre fournisseur étranger, veuillez préciser::</t>
  </si>
  <si>
    <t>Q361.Dans les conditions actuelles, quelle est la durée estimée de votre stock pour cet article?</t>
  </si>
  <si>
    <t>Q362.Si vous deviez placer une commande aujourd'hui, combien de temps mettriez-vous à renouveller votre stock pour cet article?</t>
  </si>
  <si>
    <t>igname_stock_warning</t>
  </si>
  <si>
    <t>capacite_stock31</t>
  </si>
  <si>
    <t>Q363.Quelle quantité(en kg) d'igname pouvez-vous stocker ?</t>
  </si>
  <si>
    <t>capacite_reappro31</t>
  </si>
  <si>
    <t>Q364.Quelle quantité d'igname pouvez-vous obtenir en 72 heures si vous lancez une commande ?</t>
  </si>
  <si>
    <t>note_alimentaire_patate</t>
  </si>
  <si>
    <t>##PATATE DOUCE##</t>
  </si>
  <si>
    <t>Q365.Aujourd'hui, quelle est la disponiblité de la patate douce dans le ${i_marche1} ?</t>
  </si>
  <si>
    <t>Q366.Quel est le prix du Kg de patate douce?</t>
  </si>
  <si>
    <t>patate_localisation_fournisseur</t>
  </si>
  <si>
    <t>Q367.Où se trouve votre fournisseur principal pour cet article?</t>
  </si>
  <si>
    <t>patate_pays_fournisseur</t>
  </si>
  <si>
    <t>Q368.Si "à l'étranger", le fournisseur se trouve dans quel pays?</t>
  </si>
  <si>
    <t>patate_pays_fournisseur_autre</t>
  </si>
  <si>
    <t>Q369.Si autre fournisseur étranger, veuillez préciser::</t>
  </si>
  <si>
    <t>Q370.Dans les conditions actuelles, quelle est la durée estimée de votre stock pour cet article?</t>
  </si>
  <si>
    <t>Q371.Si vous deviez placer une commande aujourd'hui, combien de temps mettriez-vous à renouveller votre stock pour cet article?</t>
  </si>
  <si>
    <t>patate_stock_warning</t>
  </si>
  <si>
    <t>capacite_stock32</t>
  </si>
  <si>
    <t>Q372.Quelle quantité(en kg) de patate douce pouvez-vous stocker ?</t>
  </si>
  <si>
    <t>capacite_reappro32</t>
  </si>
  <si>
    <t>Q373.Quelle quantité de patate douce pouvez-vous obtenir en 72 heures si vous lancez une commande ?</t>
  </si>
  <si>
    <t>note_alimentaire_pomme_de_terre</t>
  </si>
  <si>
    <t>##POMME DE TERRE##</t>
  </si>
  <si>
    <t>Q374.Aujourd'hui, quelle est la disponiblité de la pomme de terre dans le ${i_marche1} ?</t>
  </si>
  <si>
    <t>Q375.Quel est le prix du Kg de pomme de terre?</t>
  </si>
  <si>
    <t>pomme_de_terre_localisation_fournisseur</t>
  </si>
  <si>
    <t>Q376.Où se trouve votre fournisseur principal pour cet article?</t>
  </si>
  <si>
    <t>pomme_de_terre_pays_fournisseur</t>
  </si>
  <si>
    <t>Q377.Si "à l'étranger", le fournisseur se trouve dans quel pays?</t>
  </si>
  <si>
    <t>pomme_de_terre_pays_fournisseur_autre</t>
  </si>
  <si>
    <t>Q378.Si autre fournisseur étranger, veuillez préciser::</t>
  </si>
  <si>
    <t>Q379.Dans les conditions actuelles, quelle est la durée estimée de votre stock pour cet article?</t>
  </si>
  <si>
    <t>Q380.Si vous deviez placer une commande aujourd'hui, combien de temps mettriez-vous à renouveller votre stock pour cet article?</t>
  </si>
  <si>
    <t>pomme_de_terre_stock_warning</t>
  </si>
  <si>
    <t>capacite_stock33</t>
  </si>
  <si>
    <t>Q381.Quelle quantité(en kg) de pomme de terre pouvez-vous stocker ?</t>
  </si>
  <si>
    <t>capacite_reappro33</t>
  </si>
  <si>
    <t>Q382.Quelle quantité de pomme de terre pouvez-vous obtenir en 72 heures si vous lancez une commande ?</t>
  </si>
  <si>
    <t>note_alimentaire_viandes</t>
  </si>
  <si>
    <t>##VIANDE DE BŒUF##</t>
  </si>
  <si>
    <t>Q383.Aujourd'hui, quelle est la disponiblité de la viande de bœuf dans le ${i_marche1}?</t>
  </si>
  <si>
    <t>Q384.Quel est le prix du Kg de viande de boeuf?</t>
  </si>
  <si>
    <t>viandes_beuf_localisation_fournisseur</t>
  </si>
  <si>
    <t>Q385.Où se trouve votre fournisseur principal pour cet article?</t>
  </si>
  <si>
    <t>viandes_beuf_pays_fournisseur</t>
  </si>
  <si>
    <t>Q386.Si "à l'étranger", le fournisseur se trouve dans quel pays?</t>
  </si>
  <si>
    <t>viandes_beuf_pays_fournisseur_autre</t>
  </si>
  <si>
    <t>Q387.Si autre fournisseur étranger, veuillez préciser::</t>
  </si>
  <si>
    <t>Q388.Dans les conditions actuelles, quelle est la durée estimée de votre stock pour cet article?</t>
  </si>
  <si>
    <t>Q389.Si vous deviez placer une commande aujourd'hui, combien de temps mettriez-vous à renouveller votre stock pour cet article?</t>
  </si>
  <si>
    <t>viande_beuf_stock_warning</t>
  </si>
  <si>
    <t>capacite_stock34</t>
  </si>
  <si>
    <t>Q390.Quelle quantité(en kg) de viande de bœuf pouvez-vous stocker ?</t>
  </si>
  <si>
    <t>capacite_reappro34</t>
  </si>
  <si>
    <t>Q391.Quelle quantité de viande de bœuf pouvez-vous obtenir en 72 heures si vous lancez une commande ?</t>
  </si>
  <si>
    <t>note_alimentaire_viandes_001</t>
  </si>
  <si>
    <t>Q392.Aujourd'hui, quelle est la disponiblité de viande de mouton / chèvre dans le ${i_marche1}?</t>
  </si>
  <si>
    <t>Q393.Quel est le prix du Kg de viande de mouton / chèvre?</t>
  </si>
  <si>
    <t>viandes_mouton_localisation_fournisseur</t>
  </si>
  <si>
    <t>Q394.Où se trouve votre fournisseur principal pour cet article?</t>
  </si>
  <si>
    <t>viandes_mouton_pays_fournisseur</t>
  </si>
  <si>
    <t>Q395.Si "à l'étranger", le fournisseur se trouve dans quel pays?</t>
  </si>
  <si>
    <t>viandes_mouton_pays_fournisseur_autre</t>
  </si>
  <si>
    <t>Q396.Si autre fournisseur étranger, veuillez préciser::</t>
  </si>
  <si>
    <t>Q397.Dans les conditions actuelles, quelle est la durée estimée de votre stock pour cet article?</t>
  </si>
  <si>
    <t>Q398.Si vous deviez placer une commande aujourd'hui, combien de temps mettriez-vous à renouveller votre stock pour cet article?</t>
  </si>
  <si>
    <t>viande_mouton_stock_warning</t>
  </si>
  <si>
    <t>capacite_stock35</t>
  </si>
  <si>
    <t>Q399.Quelle quantité(en kg) de viande de mouton / chèvre pouvez-vous stocker ?</t>
  </si>
  <si>
    <t>capacite_reappro35</t>
  </si>
  <si>
    <t>Q400.Quelle quantité de viande de mouton / chèvre pouvez-vous obtenir en 72 heures si vous lancez une commande ?</t>
  </si>
  <si>
    <t>note_alimentaire_poissons</t>
  </si>
  <si>
    <t>##POISSON FRAIS##</t>
  </si>
  <si>
    <t>Q401.Aujourd'hui, quelle est la disponiblité du poisson frais dans le ${i_marche1}?</t>
  </si>
  <si>
    <t>Q402.Quel est le prix du Kg de poisson frais?</t>
  </si>
  <si>
    <t>poissons_localisation_fournisseur</t>
  </si>
  <si>
    <t>Q403.Où se trouve votre fournisseur principal pour cet article?</t>
  </si>
  <si>
    <t>poissons_pays_fournisseur</t>
  </si>
  <si>
    <t>Q404.Si "à l'étranger", le fournisseur se trouve dans quel pays?</t>
  </si>
  <si>
    <t>poissons_pays_fournisseur_autre</t>
  </si>
  <si>
    <t>Q405.Si autre fournisseur étranger, veuillez préciser::</t>
  </si>
  <si>
    <t>Q406.Dans les conditions actuelles, quelle est la durée estimée de votre stock pour cet article?</t>
  </si>
  <si>
    <t>Q407.Si vous deviez placer une commande aujourd'hui, combien de temps mettriez-vous à renouveller votre stock pour cet article?</t>
  </si>
  <si>
    <t>poisson_stock_warning</t>
  </si>
  <si>
    <t>capacite_stock36</t>
  </si>
  <si>
    <t>Q408.Quelle quantité(en kg) de poisson frais pouvez-vous stocker ?</t>
  </si>
  <si>
    <t>capacite_reappro36</t>
  </si>
  <si>
    <t>Q409.Quelle quantité de poisson frais pouvez-vous obtenir en 72 heures si vous lancez une commande ?</t>
  </si>
  <si>
    <t>note_alimentaire_lait_en_poudres</t>
  </si>
  <si>
    <t>##LAIT EN POUDRE##</t>
  </si>
  <si>
    <t>Q410.Aujourd'hui, quelle est la disponiblité du lait en poudre dans le ${i_marche1}?</t>
  </si>
  <si>
    <t>Q411.Quel est le prix du Kg de lait en poudre?</t>
  </si>
  <si>
    <t>lait_en_poudres_localisation_fournisseur</t>
  </si>
  <si>
    <t>Q412.Où se trouve votre fournisseur principal pour cet article?</t>
  </si>
  <si>
    <t>lait_en_poudres_pays_fournisseur</t>
  </si>
  <si>
    <t>Q413.Si "à l'étranger", le fournisseur se trouve dans quel pays?</t>
  </si>
  <si>
    <t>lait_en_poudres_pays_fournisseur_autre</t>
  </si>
  <si>
    <t>Q414.Si autre fournisseur étranger, veuillez préciser::</t>
  </si>
  <si>
    <t>Q415.Dans les conditions actuelles, quelle est la durée estimée de votre stock pour cet article?</t>
  </si>
  <si>
    <t>Q416.Si vous deviez placer une commande aujourd'hui, combien de temps mettriez-vous à renouveller votre stock pour cet article?</t>
  </si>
  <si>
    <t>lait_en_poudre_stock_warning</t>
  </si>
  <si>
    <t>capacite_stock37</t>
  </si>
  <si>
    <t>Q417.Quelle quantité(en kg) de lait en poudre pouvez-vous stocker ?</t>
  </si>
  <si>
    <t>capacite_reappro37</t>
  </si>
  <si>
    <t>Q418.Quelle quantité de lait en poudre pouvez-vous obtenir en 72 heures si vous lancez une commande ?</t>
  </si>
  <si>
    <t>note_alimentaire_lait_fraiss</t>
  </si>
  <si>
    <t>##LAIT FRAIS##</t>
  </si>
  <si>
    <t>Q420.Aujourd'hui, quelle est la disponiblité du lait frais dans le ${i_marche1}?</t>
  </si>
  <si>
    <t>Q421.Quel est le prix du litre de lait frais?</t>
  </si>
  <si>
    <t>lait_fraiss_localisation_fournisseur</t>
  </si>
  <si>
    <t>Q422.Où se trouve votre fournisseur principal pour cet article?</t>
  </si>
  <si>
    <t>lait_fraiss_pays_fournisseur</t>
  </si>
  <si>
    <t>Q423.Si "à l'étranger", le fournisseur se trouve dans quel pays?</t>
  </si>
  <si>
    <t>lait_fraiss_pays_fournisseur_autre</t>
  </si>
  <si>
    <t>Q424.Si autre fournisseur étranger, veuillez préciser::</t>
  </si>
  <si>
    <t>Q425.Dans les conditions actuelles, quelle est la durée estimée de votre stock pour cet article?</t>
  </si>
  <si>
    <t>Q426.Si vous deviez placer une commande aujourd'hui, combien de temps mettriez-vous à renouveller votre stock pour cet article?</t>
  </si>
  <si>
    <t>lait_frais_stock_warning</t>
  </si>
  <si>
    <t>capacite_stock38</t>
  </si>
  <si>
    <t>Q427.Quelle quantité(en kg) de lait frais pouvez-vous stocker ?</t>
  </si>
  <si>
    <t>capacite_reappro38</t>
  </si>
  <si>
    <t>Q428.Quelle quantité de lait frais pouvez-vous obtenir en 72 heures si vous lancez une commande ?</t>
  </si>
  <si>
    <t>note_alimentaire_haricots</t>
  </si>
  <si>
    <t>##NIEBE / HARICOT LOCAL BLANC##</t>
  </si>
  <si>
    <t>Q429.Aujourd'hui, quelle est la disponiblité du Niebé / haricot local blanc dans le ${i_marche1}?</t>
  </si>
  <si>
    <t>haricot_unite</t>
  </si>
  <si>
    <t>Q430.Comment mesurez-vous le Niebé / haricot local blanc ?</t>
  </si>
  <si>
    <t>haricot_unite_kg</t>
  </si>
  <si>
    <t>haricot_unite_yorouba</t>
  </si>
  <si>
    <t>haricot_unite_tine</t>
  </si>
  <si>
    <t>Q431.Quel est le prix d'1Kg de Niebé / haricot local blanc?</t>
  </si>
  <si>
    <t>Q432.Quel est le prix d'1 Yorouba de Niebé / haricot local blanc?</t>
  </si>
  <si>
    <t>Q433.Quel est le prix d'1 Tine de Niebé / haricot local blanc?</t>
  </si>
  <si>
    <t>haricots_localisation_fournisseur</t>
  </si>
  <si>
    <t>Q434.Où se trouve votre fournisseur principal pour cet article?</t>
  </si>
  <si>
    <t>haricots_pays_fournisseur</t>
  </si>
  <si>
    <t>Q435.Si "à l'étranger", le fournisseur se trouve dans quel pays?</t>
  </si>
  <si>
    <t>haricots_pays_fournisseur_autre</t>
  </si>
  <si>
    <t>Q436.Si autre fournisseur étranger, veuillez préciser::</t>
  </si>
  <si>
    <t>Q437.Dans les conditions actuelles, quelle est la durée estimée de votre stock pour cet article?</t>
  </si>
  <si>
    <t>Q438.Si vous deviez placer une commande aujourd'hui, combien de temps mettriez-vous à renouveller votre stock pour cet article?</t>
  </si>
  <si>
    <t>haricot_stock_warning</t>
  </si>
  <si>
    <t>capacite_stock39</t>
  </si>
  <si>
    <t>Q439.Quelle quantité(en kg) de niebé / haricot local blanc pouvez-vous stocker ?</t>
  </si>
  <si>
    <t>capacite_reappro39</t>
  </si>
  <si>
    <t>Q440.Quelle quantité de niebé / haricot local blanc pouvez-vous obtenir en 72 heures si vous lancez une commande ?</t>
  </si>
  <si>
    <t>note_alimentaire_arachide_coque</t>
  </si>
  <si>
    <t>##ARACHIDE COQUE##</t>
  </si>
  <si>
    <t>Q441.Aujourd'hui, quelle est la disponiblité de l'arachide coque dans le ${i_marche1}?</t>
  </si>
  <si>
    <t>arachide_coque_unite</t>
  </si>
  <si>
    <t>Q442.Comment mesurez-vous l'arachide coque ?</t>
  </si>
  <si>
    <t>arachide_coque_unite_kg</t>
  </si>
  <si>
    <t>arachide_coque_unite_yorouba</t>
  </si>
  <si>
    <t>arachide_coque_unite_tine</t>
  </si>
  <si>
    <t>Q443.Quel est le prix d'1Kg d'arachide coque?</t>
  </si>
  <si>
    <t>Q444.Quel est le prix d'1 Yorouba d'arachide coque?</t>
  </si>
  <si>
    <t>Q445.Quel est le prix d'1 Tine d'arachide coque?</t>
  </si>
  <si>
    <t>arachides_coque_localisation_fournisseur</t>
  </si>
  <si>
    <t>Q446.Où se trouve votre fournisseur principal pour cet article?</t>
  </si>
  <si>
    <t>arachides_coque_pays_fournisseur</t>
  </si>
  <si>
    <t>Q447.Si "à l'étranger", le fournisseur se trouve dans quel pays?</t>
  </si>
  <si>
    <t>arachides_coque_pays_fournisseur_autre</t>
  </si>
  <si>
    <t>Q448.Si autre fournisseur étranger, veuillez préciser:</t>
  </si>
  <si>
    <t>Q449.Dans les conditions actuelles, quelle est la durée estimée de votre stock pour cet article?</t>
  </si>
  <si>
    <t>Q450.Si vous deviez placer une commande aujourd'hui, combien de temps mettriez-vous à renouveller votre stock pour cet article?</t>
  </si>
  <si>
    <t>arachide_coque_stock_warning</t>
  </si>
  <si>
    <t>capacite_stock40</t>
  </si>
  <si>
    <t>Q451.Quelle quantité(en kg) d'arachide coque pouvez-vous stocker ?</t>
  </si>
  <si>
    <t>capacite_reappro40</t>
  </si>
  <si>
    <t>452.Quelle quantité d'arachide coque pouvez-vous obtenir en 72 heures si vous lancez une commande ?</t>
  </si>
  <si>
    <t>note_alimentaire_arachide_graine</t>
  </si>
  <si>
    <t>##ARACHIDE GRAINE##</t>
  </si>
  <si>
    <t>Q453.Aujourd'hui, quelle est la disponiblité de l'arachide graine dans le ${i_marche1}?</t>
  </si>
  <si>
    <t>arachide_graine_unite</t>
  </si>
  <si>
    <t>Q454.Comment mesurez-vous l'arachide graine ?</t>
  </si>
  <si>
    <t>arachide_graine_unite_kg</t>
  </si>
  <si>
    <t>arachide_graine_unite_yorouba</t>
  </si>
  <si>
    <t>arachide_graine_unite_tine</t>
  </si>
  <si>
    <t>Q455.Quel est le prix d'1Kg d'arachide graine?</t>
  </si>
  <si>
    <t>Q456.Quel est le prix d'1 Yorouba d'arachide graine?</t>
  </si>
  <si>
    <t>Q457.Quel est le prix d'1 Tine d'arachide graine?</t>
  </si>
  <si>
    <t>arachides_graine_localisation_fournisseur</t>
  </si>
  <si>
    <t>Q458.Où se trouve votre fournisseur principal pour cet article?</t>
  </si>
  <si>
    <t>arachides_graine_pays_fournisseur</t>
  </si>
  <si>
    <t>Q459.Si "à l'étranger", le fournisseur se trouve dans quel pays?</t>
  </si>
  <si>
    <t>arachides_graine_pays_fournisseur_autre</t>
  </si>
  <si>
    <t>Q460.Si autre fournisseur étranger, veuillez préciser:</t>
  </si>
  <si>
    <t>Q461.Dans les conditions actuelles, quelle est la durée estimée de votre stock pour cet article?</t>
  </si>
  <si>
    <t>Q462.Si vous deviez placer une commande aujourd'hui, combien de temps mettriez-vous à renouveller votre stock pour cet article?</t>
  </si>
  <si>
    <t>arachide_graine_stock_warning</t>
  </si>
  <si>
    <t>capacite_stock41</t>
  </si>
  <si>
    <t>Q463.Quelle quantité(en kg) d'arachide graine pouvez-vous stocker ?</t>
  </si>
  <si>
    <t>capacite_reappro41</t>
  </si>
  <si>
    <t>Q464.Quelle quantité d'arachide graine pouvez-vous obtenir en 72 heures si vous lancez une commande ?</t>
  </si>
  <si>
    <t>note_alimentaire_voandzous</t>
  </si>
  <si>
    <t>##VOANDZOU OU POIS DE TERRE##</t>
  </si>
  <si>
    <t>Q465.Aujourd'hui, quelle est la disponiblité de voandzou ou pois de terre dans le ${i_marche1}?</t>
  </si>
  <si>
    <t>voandzou_unite</t>
  </si>
  <si>
    <t>Q466.Comment mesurez-vous le voandzou ou pois de terre ?</t>
  </si>
  <si>
    <t>voandzou_unite_kg</t>
  </si>
  <si>
    <t>voandzou_unite_yorouba</t>
  </si>
  <si>
    <t>voandzou_unite_tine</t>
  </si>
  <si>
    <t>Q467.Quel est le prix d'1Kg de voandzou ou pois de terre?</t>
  </si>
  <si>
    <t>Q468.Quel est le prix d'1 Yorouba de voandzou ou pois de terre?</t>
  </si>
  <si>
    <t>Q469.Quel est le prix d'1 Tine de voandzou ou pois de terre?</t>
  </si>
  <si>
    <t>voandzous_localisation_fournisseur</t>
  </si>
  <si>
    <t>Q470.Où se trouve votre fournisseur principal pour cet article?</t>
  </si>
  <si>
    <t>voandzous_pays_fournisseur</t>
  </si>
  <si>
    <t>Q471.Si "à l'étranger", le fournisseur se trouve dans quel pays?</t>
  </si>
  <si>
    <t>voandzous_pays_fournisseur_autre</t>
  </si>
  <si>
    <t>Q472.Si autre fournisseur étranger, veuillez préciser::</t>
  </si>
  <si>
    <t>Q473.Dans les conditions actuelles, quelle est la durée estimée de votre stock pour cet article?</t>
  </si>
  <si>
    <t>Q474.Si vous deviez placer une commande aujourd'hui, combien de temps mettriez-vous à renouveller votre stock pour cet article?</t>
  </si>
  <si>
    <t>voandzou_stock_warning</t>
  </si>
  <si>
    <t>capacite_stock42</t>
  </si>
  <si>
    <t>Q475.Quelle quantité(en kg) de voandzou ou pois de terre pouvez-vous stocker ?</t>
  </si>
  <si>
    <t>capacite_reappro42</t>
  </si>
  <si>
    <t>Q476.Quelle quantité de voandzou ou pois de terre pouvez-vous obtenir en 72 heures si vous lancez une commande ?</t>
  </si>
  <si>
    <t>note_alimentaire_oignons</t>
  </si>
  <si>
    <t>##OIGNON FRAIS##</t>
  </si>
  <si>
    <t>Q477.Aujourd'hui, quelle est la disponiblité des oignons frais dans le ${i_marche1}?</t>
  </si>
  <si>
    <t>oignon_unite</t>
  </si>
  <si>
    <t>Q478.Comment mesurez-vous l'oignon frais?</t>
  </si>
  <si>
    <t>oignon_unite_kg</t>
  </si>
  <si>
    <t>oignon_unite_yorouba</t>
  </si>
  <si>
    <t>oignon_unite_tas</t>
  </si>
  <si>
    <t>Q479.Quel est le prix d'1Kg d'oignons frais?</t>
  </si>
  <si>
    <t>Q480.Quel est le prix d'1 Yorouba d'oignons frais?</t>
  </si>
  <si>
    <t>Q481.Quel est le prix d'un tas d'oignons frais?</t>
  </si>
  <si>
    <t>oignons_localisation_fournisseur</t>
  </si>
  <si>
    <t>Q482.Où se trouve votre fournisseur principal pour cet article?</t>
  </si>
  <si>
    <t>oignons_pays_fournisseur</t>
  </si>
  <si>
    <t>Q483.Si "à l'étranger", le fournisseur se trouve dans quel pays?</t>
  </si>
  <si>
    <t>oignons_pays_fournisseur_autre</t>
  </si>
  <si>
    <t>Q484.Si autre fournisseur étranger, veuillez préciser::</t>
  </si>
  <si>
    <t>Q485.Dans les conditions actuelles, quelle est la durée estimée de votre stock pour cet article?</t>
  </si>
  <si>
    <t>Q486.Si vous deviez placer une commande aujourd'hui, combien de temps mettriez-vous à renouveller votre stock pour cet article?</t>
  </si>
  <si>
    <t>oignon_stock_warning</t>
  </si>
  <si>
    <t>capacite_stock43</t>
  </si>
  <si>
    <t>Q487.Quelle quantité(en kg) d'oignon frais pouvez-vous stocker ?</t>
  </si>
  <si>
    <t>capacite_reappro43</t>
  </si>
  <si>
    <t>Q488.Quelle quantité d'oignon frais pouvez-vous obtenir en 72 heures si vous lancez une commande ?</t>
  </si>
  <si>
    <t>note_alimentaire_tomates</t>
  </si>
  <si>
    <t>##TOMATE RONDE##</t>
  </si>
  <si>
    <t>Q489.Aujourd'hui, quelle est la disponiblité des tomates rondes dans le ${i_marche1}?</t>
  </si>
  <si>
    <t>tomate_unite</t>
  </si>
  <si>
    <t>Q490.Comment mesurez-vous les tomates rondes ?</t>
  </si>
  <si>
    <t>tomate_unite_kg</t>
  </si>
  <si>
    <t>tomate_unite_tas</t>
  </si>
  <si>
    <t>Q491.Quel est le prix d'1Kg de tomates rondes?</t>
  </si>
  <si>
    <t>Q492.Quel est le prix d'un tas de tomates rondes?</t>
  </si>
  <si>
    <t>tomates_localisation_fournisseur</t>
  </si>
  <si>
    <t>Q493.Où se trouve votre fournisseur principal pour cet article?</t>
  </si>
  <si>
    <t>tomates_pays_fournisseur</t>
  </si>
  <si>
    <t>Q494.Si "à l'étranger", le fournisseur se trouve dans quel pays?</t>
  </si>
  <si>
    <t>tomates_pays_fournisseur_autre</t>
  </si>
  <si>
    <t>Q495.Si autre fournisseur étranger, veuillez préciser::</t>
  </si>
  <si>
    <t>Q496.Dans les conditions actuelles, quelle est la durée estimée de votre stock pour cet article?</t>
  </si>
  <si>
    <t>Q497.Si vous deviez placer une commande aujourd'hui, combien de temps mettriez-vous à renouveller votre stock pour cet article?</t>
  </si>
  <si>
    <t>tomate_stock_warning</t>
  </si>
  <si>
    <t>capacite_stock44</t>
  </si>
  <si>
    <t>Q498.Quelle quantité(en kg) de tomate ronde pouvez-vous stocker ?</t>
  </si>
  <si>
    <t>capacite_reappro44</t>
  </si>
  <si>
    <t>Q499.Quelle quantité de tomate ronde pouvez-vous obtenir en 72 heures si vous lancez une commande ?</t>
  </si>
  <si>
    <t>note_alimentaire_feuilles</t>
  </si>
  <si>
    <t>##FEUILLES FRAICHES (POUR LA SAUCE)##</t>
  </si>
  <si>
    <t>Q500.Aujourd'hui, quelle est la disponiblité des feuilles fraîches (pour la sauce) dans le ${i_marche1}?</t>
  </si>
  <si>
    <t>feuille_unite</t>
  </si>
  <si>
    <t>Q501.Comment mesurez-vous les Feuilles fraîches (pour la sauce) ?</t>
  </si>
  <si>
    <t>feuille_unite_kg</t>
  </si>
  <si>
    <t>feuille_unite_tas</t>
  </si>
  <si>
    <t>Q502.Quel est le prix d'1Kg de Feuilles fraîches (pour la sauce)?</t>
  </si>
  <si>
    <t>Q503.Quel est le prix d'un tas de Feuilles fraîches (pour la sauce)?</t>
  </si>
  <si>
    <t>feuilles_localisation_fournisseur</t>
  </si>
  <si>
    <t>Q504.Où se trouve votre fournisseur principal pour cet article?</t>
  </si>
  <si>
    <t>feuilles_pays_fournisseur</t>
  </si>
  <si>
    <t>Q505.Si "à l'étranger", le fournisseur se trouve dans quel pays?</t>
  </si>
  <si>
    <t>feuilles_pays_fournisseur_autre</t>
  </si>
  <si>
    <t>Q506.Si autre fournisseur étranger, veuillez préciser::</t>
  </si>
  <si>
    <t>Q507.Dans les conditions actuelles, quelle est la durée estimée de votre stock pour cet article?</t>
  </si>
  <si>
    <t>Q508.Si vous deviez placer une commande aujourd'hui, combien de temps mettriez-vous à renouveller votre stock pour cet article?</t>
  </si>
  <si>
    <t>feuille_stock_warning</t>
  </si>
  <si>
    <t>capacite_stock45</t>
  </si>
  <si>
    <t>Q509.Quelle quantité(en kg) de feuilles fraîches (pour sauce)  pouvez-vous stocker ?</t>
  </si>
  <si>
    <t>capacite_reappro45</t>
  </si>
  <si>
    <t>Q510.Quelle quantité de feuilles fraîches (pour sauce) pouvez-vous obtenir en 72 heures si vous lancez une commande ?</t>
  </si>
  <si>
    <t>note_alimentaire_huile</t>
  </si>
  <si>
    <t>##HUILE D'ARACHIDE##</t>
  </si>
  <si>
    <t>Q511.Aujourd'hui, quelle est la disponiblité de l'huile d'arachide dans le ${i_marche1}?</t>
  </si>
  <si>
    <t>Q512.Quel est le prix du litre d'huile d'arachide?</t>
  </si>
  <si>
    <t>huile_localisation_fournisseur</t>
  </si>
  <si>
    <t>Q513.Où se trouve votre fournisseur principal pour cet article?</t>
  </si>
  <si>
    <t>huile_pays_fournisseur</t>
  </si>
  <si>
    <t>Q514.Si "à l'étranger", le fournisseur se trouve dans quel pays?</t>
  </si>
  <si>
    <t>huile_pays_fournisseur_autre</t>
  </si>
  <si>
    <t>Q515.Si autre fournisseur étranger, veuillez préciser::</t>
  </si>
  <si>
    <t>Q516.Dans les conditions actuelles, quelle est la durée estimée de votre stock pour cet article?</t>
  </si>
  <si>
    <t>Q517.Si vous deviez placer une commande aujourd'hui, combien de temps mettriez-vous à renouveller votre stock pour cet article?</t>
  </si>
  <si>
    <t>huile_stock_warning</t>
  </si>
  <si>
    <t>capacite_stock46</t>
  </si>
  <si>
    <t>Q518.Quelle quantité(en kg) d'huile d'arachide pouvez-vous stocker ?</t>
  </si>
  <si>
    <t>capacite_reappro46</t>
  </si>
  <si>
    <t>Q519.Quelle quantité d'huile d'arachide pouvez-vous obtenir en 72 heures si vous lancez une commande ?</t>
  </si>
  <si>
    <t>note_alimentaire_beurre</t>
  </si>
  <si>
    <t>##BEURRE DE KARITE##</t>
  </si>
  <si>
    <t>Q520.Aujourd'hui, quelle est la disponiblité du beurre de karité dans le ${i_marche1}?</t>
  </si>
  <si>
    <t>beurre_unite</t>
  </si>
  <si>
    <t>Q521.Comment mesurez-vous le beurre de karité?</t>
  </si>
  <si>
    <t>beurre_unite_litre</t>
  </si>
  <si>
    <t>beurre_unite_kg</t>
  </si>
  <si>
    <t>beurre_unite_boule</t>
  </si>
  <si>
    <t>Q522.Quel est le prix d'1L de beurre de karité?</t>
  </si>
  <si>
    <t>Q523.Quel est le prix d'1Kg de beurre de karité?</t>
  </si>
  <si>
    <t>Q524.Quel est le prix d'une boule de beurre de karité?</t>
  </si>
  <si>
    <t>beurre_localisation_fournisseur</t>
  </si>
  <si>
    <t>Q525.Où se trouve votre fournisseur principal pour cet article?</t>
  </si>
  <si>
    <t>beurre_pays_fournisseur</t>
  </si>
  <si>
    <t>Q525.Si "à l'étranger", le fournisseur se trouve dans quel pays?</t>
  </si>
  <si>
    <t>beurre_pays_fournisseur_autre</t>
  </si>
  <si>
    <t>Q526.Si autre fournisseur étranger, veuillez préciser::</t>
  </si>
  <si>
    <t>Q527.Dans les conditions actuelles, quelle est la durée estimée de votre stock pour cet article?</t>
  </si>
  <si>
    <t>Q528.Si vous deviez placer une commande aujourd'hui, combien de temps mettriez-vous à renouveller votre stock pour cet article?</t>
  </si>
  <si>
    <t>beurre_stock_warning</t>
  </si>
  <si>
    <t>capacite_stock47</t>
  </si>
  <si>
    <t>Q529.Quelle quantité(en kg) de beurre de karite pouvez-vous stocker ?</t>
  </si>
  <si>
    <t>capacite_reappro47</t>
  </si>
  <si>
    <t>Q530.Quelle quantité de beurre de karite pouvez-vous obtenir en 72 heures si vous lancez une commande ?</t>
  </si>
  <si>
    <t>note_alimentaire_sucre</t>
  </si>
  <si>
    <t>##SUCRE BLANC##</t>
  </si>
  <si>
    <t>Q531.Aujourd'hui, quelle est la disponiblité du sucre blanc dans le ${i_marche1}?</t>
  </si>
  <si>
    <t>sucre_unite</t>
  </si>
  <si>
    <t>Q532.Vendez-vous le sucre en poudre ou en morceaux?</t>
  </si>
  <si>
    <t>sucre_unite_poudre</t>
  </si>
  <si>
    <t>sucre_unite_morceaux</t>
  </si>
  <si>
    <t>Q533.Quel est le prix du Kg de sucre blanc en poudre ?</t>
  </si>
  <si>
    <t>Q534.Quel est le prix du Kg de sucre blanc en morceaux?</t>
  </si>
  <si>
    <t>sucre_localisation_fournisseur</t>
  </si>
  <si>
    <t>Q535.Où se trouve votre fournisseur principal pour cet article?</t>
  </si>
  <si>
    <t>sucre_pays_fournisseur</t>
  </si>
  <si>
    <t>Q536.Si "à l'étranger", le fournisseur se trouve dans quel pays?</t>
  </si>
  <si>
    <t>sucre_pays_fournisseur_autre</t>
  </si>
  <si>
    <t>Q537.Si autre fournisseur étranger, veuillez préciser::</t>
  </si>
  <si>
    <t>Q538.Dans les conditions actuelles, quelle est la durée estimée de votre stock pour cet article?</t>
  </si>
  <si>
    <t>Q539.Si vous deviez placer une commande aujourd'hui, combien de temps mettriez-vous à renouveller votre stock pour cet article?</t>
  </si>
  <si>
    <t>sucre_stock_warning</t>
  </si>
  <si>
    <t>capacite_stock48</t>
  </si>
  <si>
    <t>Q540.Quelle quantité(en kg) de sucre blanc pouvez-vous stocker ?</t>
  </si>
  <si>
    <t>capacite_reappro48</t>
  </si>
  <si>
    <t>Q541.Quelle quantité de sucre blanc pouvez-vous obtenir en 72 heures si vous lancez une commande ?</t>
  </si>
  <si>
    <t>note_alimentaire_sel</t>
  </si>
  <si>
    <t>##SEL FIN EN POUDRE##</t>
  </si>
  <si>
    <t>Q542.Aujourd'hui, quelle est la disponiblité du sel fin en poudre dans le ${i_marche1}?</t>
  </si>
  <si>
    <t>Q543.Quel est le prix d'1Kg de sel fin en poudre?</t>
  </si>
  <si>
    <t>sel_localisation_fournisseur</t>
  </si>
  <si>
    <t>Q544.Où se trouve votre fournisseur principal pour cet article?</t>
  </si>
  <si>
    <t>sel_pays_fournisseur</t>
  </si>
  <si>
    <t>Q545.Si "à l'étranger", le fournisseur se trouve dans quel pays?</t>
  </si>
  <si>
    <t>sel_pays_fournisseur_autre</t>
  </si>
  <si>
    <t>Q546.Si autre fournisseur étranger, veuillez préciser::</t>
  </si>
  <si>
    <t>Q547.Dans les conditions actuelles, quelle est la durée estimée de votre stock pour cet article?</t>
  </si>
  <si>
    <t>Q548.Si vous deviez placer une commande aujourd'hui, combien de temps mettriez-vous à renouveller votre stock pour cet article?</t>
  </si>
  <si>
    <t>sel_stock_warning</t>
  </si>
  <si>
    <t>capacite_stock49</t>
  </si>
  <si>
    <t>Q549.Quelle quantité(en kg) de sel fin en poudre pouvez-vous stocker ?</t>
  </si>
  <si>
    <t>capacite_reappro49</t>
  </si>
  <si>
    <t>Q550.Quelle quantité de sel fin en poudre pouvez-vous obtenir en 72 heures si vous lancez une commande ?</t>
  </si>
  <si>
    <t>note_alimentaire_reapprov</t>
  </si>
  <si>
    <t>##&lt;span style="color:blue"&gt;&lt;b&gt;Difficultés de réapprovisionnement pour les articles alimentaires&lt;/b&gt;&lt;/span&gt;##</t>
  </si>
  <si>
    <t>ba_incoherence1_note</t>
  </si>
  <si>
    <t>alimentaire_difficultes_reapprov_articles_mais</t>
  </si>
  <si>
    <t>alimentaire_difficultes_reapprov_articles_sorgho_rouge</t>
  </si>
  <si>
    <t>alimentaire_difficultes_reapprov_articles_sorgho_blanc</t>
  </si>
  <si>
    <t>alimentaire_difficultes_reapprov_articles_mil</t>
  </si>
  <si>
    <t>alimentaire_difficultes_reapprov_articles_riz_local</t>
  </si>
  <si>
    <t>alimentaire_difficultes_reapprov_articles_riz_importe</t>
  </si>
  <si>
    <t>alimentaire_difficultes_reapprov_articles_fonio</t>
  </si>
  <si>
    <t>alimentaire_difficultes_reapprov_articles_manioc</t>
  </si>
  <si>
    <t>alimentaire_difficultes_reapprov_articles_igname</t>
  </si>
  <si>
    <t>alimentaire_difficultes_reapprov_articles_patate</t>
  </si>
  <si>
    <t>alimentaire_difficultes_reapprov_articles_pomme_de_terre</t>
  </si>
  <si>
    <t>alimentaire_difficultes_reapprov_articles_viande_beuf</t>
  </si>
  <si>
    <t>alimentaire_difficultes_reapprov_articles_viande_mouton</t>
  </si>
  <si>
    <t>alimentaire_difficultes_reapprov_articles_poisson</t>
  </si>
  <si>
    <t>alimentaire_difficultes_reapprov_articles_lait_en_poudre</t>
  </si>
  <si>
    <t>alimentaire_difficultes_reapprov_articles_lait_frais</t>
  </si>
  <si>
    <t>alimentaire_difficultes_reapprov_articles_niebe</t>
  </si>
  <si>
    <t>alimentaire_difficultes_reapprov_articles_arachide_coque</t>
  </si>
  <si>
    <t>alimentaire_difficultes_reapprov_articles_arachide_graine</t>
  </si>
  <si>
    <t>alimentaire_difficultes_reapprov_articles_voandzou</t>
  </si>
  <si>
    <t>alimentaire_difficultes_reapprov_articles_oignon</t>
  </si>
  <si>
    <t>alimentaire_difficultes_reapprov_articles_tomate</t>
  </si>
  <si>
    <t>alimentaire_difficultes_reapprov_articles_feuille</t>
  </si>
  <si>
    <t>alimentaire_difficultes_reapprov_articles_huile</t>
  </si>
  <si>
    <t>alimentaire_difficultes_reapprov_articles_beurre</t>
  </si>
  <si>
    <t>alimentaire_difficultes_reapprov_articles_sucre</t>
  </si>
  <si>
    <t>alimentaire_difficultes_reapprov_articles_sel</t>
  </si>
  <si>
    <t>alimentaire_difficultes_reapprov_articles_aucun</t>
  </si>
  <si>
    <t>ba_incoherence2_note</t>
  </si>
  <si>
    <t>alimentaire_difficultes_reapprov_raisons_securite</t>
  </si>
  <si>
    <t>alimentaire_difficultes_reapprov_raisons_vols</t>
  </si>
  <si>
    <t>alimentaire_difficultes_reapprov_raisons_degradation_perte</t>
  </si>
  <si>
    <t>alimentaire_difficultes_reapprov_raisons_route_etat</t>
  </si>
  <si>
    <t>alimentaire_difficultes_reapprov_raisons_article_indisponible_saison</t>
  </si>
  <si>
    <t>alimentaire_difficultes_reapprov_raisons_prix_fournisseurs</t>
  </si>
  <si>
    <t>alimentaire_difficultes_reapprov_raisons_rarete_transport</t>
  </si>
  <si>
    <t>alimentaire_difficultes_reapprov_raisons_cout_transport</t>
  </si>
  <si>
    <t>alimentaire_difficultes_reapprov_raisons_taxes</t>
  </si>
  <si>
    <t>alimentaire_difficultes_reapprov_raisons_tracasseries</t>
  </si>
  <si>
    <t>alimentaire_difficultes_reapprov_raisons_autre</t>
  </si>
  <si>
    <t>Q553.Si autre (s) difficulté (s) pour vous réapprovisionner, veuillez préciser:</t>
  </si>
  <si>
    <t>alimentaire_difficultes_reapprov_raisons_nsp</t>
  </si>
  <si>
    <t>alimentaire_difficultes_reapprov_raisons_autre_2</t>
  </si>
  <si>
    <t>note_alimentaire_variations</t>
  </si>
  <si>
    <t>##&lt;span style="color:blue"&gt;&lt;b&gt;Variations des prix des articles alimentaires par rapport au mois précédent&lt;/b&gt;&lt;/span&gt;##</t>
  </si>
  <si>
    <t>variations_alimentaire_prix</t>
  </si>
  <si>
    <t>Q553.Les prix alimentaires ont-ils changé par rapport au mois dernier?</t>
  </si>
  <si>
    <t>variations_alimentaire_prix_prix_constants</t>
  </si>
  <si>
    <t>variations_alimentaire_prix_prix_hausse</t>
  </si>
  <si>
    <t>variations_alimentaire_prix_prix_baisse</t>
  </si>
  <si>
    <t>variations_alimentaire_prix_nsp</t>
  </si>
  <si>
    <t>variations_alimentaire_hausse_articles</t>
  </si>
  <si>
    <t>Q553.Pour quels articles les prix ont-ils augmenté ?</t>
  </si>
  <si>
    <t>variations_alimentaire_hausse_articles_mais</t>
  </si>
  <si>
    <t>variations_alimentaire_hausse_articles_sorgho_rouge</t>
  </si>
  <si>
    <t>variations_alimentaire_hausse_articles_sorgho_blanc</t>
  </si>
  <si>
    <t>variations_alimentaire_hausse_articles_mil</t>
  </si>
  <si>
    <t>variations_alimentaire_hausse_articles_riz_local</t>
  </si>
  <si>
    <t>variations_alimentaire_hausse_articles_riz_importe</t>
  </si>
  <si>
    <t>variations_alimentaire_hausse_articles_fonio</t>
  </si>
  <si>
    <t>variations_alimentaire_hausse_articles_manioc</t>
  </si>
  <si>
    <t>variations_alimentaire_hausse_articles_igname</t>
  </si>
  <si>
    <t>variations_alimentaire_hausse_articles_patate</t>
  </si>
  <si>
    <t>variations_alimentaire_hausse_articles_pomme_de_terre</t>
  </si>
  <si>
    <t>variations_alimentaire_hausse_articles_viande_beuf</t>
  </si>
  <si>
    <t>variations_alimentaire_hausse_articles_viande_mouton</t>
  </si>
  <si>
    <t>variations_alimentaire_hausse_articles_poisson</t>
  </si>
  <si>
    <t>variations_alimentaire_hausse_articles_lait_en_poudre</t>
  </si>
  <si>
    <t>variations_alimentaire_hausse_articles_lait_frais</t>
  </si>
  <si>
    <t>variations_alimentaire_hausse_articles_niebe</t>
  </si>
  <si>
    <t>variations_alimentaire_hausse_articles_arachide_coque</t>
  </si>
  <si>
    <t>variations_alimentaire_hausse_articles_arachide_graine</t>
  </si>
  <si>
    <t>variations_alimentaire_hausse_articles_voandzou</t>
  </si>
  <si>
    <t>variations_alimentaire_hausse_articles_oignon</t>
  </si>
  <si>
    <t>variations_alimentaire_hausse_articles_tomate</t>
  </si>
  <si>
    <t>variations_alimentaire_hausse_articles_feuille</t>
  </si>
  <si>
    <t>variations_alimentaire_hausse_articles_huile</t>
  </si>
  <si>
    <t>variations_alimentaire_hausse_articles_beurre</t>
  </si>
  <si>
    <t>variations_alimentaire_hausse_articles_sucre</t>
  </si>
  <si>
    <t>variations_alimentaire_hausse_articles_sel</t>
  </si>
  <si>
    <t>variations_alimentaire_hausse_articles_aucun</t>
  </si>
  <si>
    <t>variations_alimentaire_hausse_raisons</t>
  </si>
  <si>
    <t>Q554.Pourquoi les prix ont-ils augmenté?</t>
  </si>
  <si>
    <t>variations_alimentaire_hausse_raisons_hausse_couts</t>
  </si>
  <si>
    <t>variations_alimentaire_hausse_raisons_hausse_demande_distribution</t>
  </si>
  <si>
    <t>variations_alimentaire_hausse_raisons_hausse_change</t>
  </si>
  <si>
    <t>variations_alimentaire_hausse_raisons_hausse_demande_clients</t>
  </si>
  <si>
    <t>variations_alimentaire_hausse_raisons_hausse_demande_arrivees</t>
  </si>
  <si>
    <t>variations_alimentaire_hausse_raisons_hausse_prix_fournisseurs</t>
  </si>
  <si>
    <t>variations_alimentaire_hausse_raisons_baisse_offre_rupturestocks</t>
  </si>
  <si>
    <t>variations_alimentaire_hausse_raisons_baisse_offre_saison_circulation</t>
  </si>
  <si>
    <t>variations_alimentaire_hausse_raisons_baisse_offre_securite</t>
  </si>
  <si>
    <t>variations_alimentaire_hausse_raisons_baisse_offre_production_saison</t>
  </si>
  <si>
    <t>variations_alimentaire_hausse_raisons_autre</t>
  </si>
  <si>
    <t>Q555.Autre (préciser):</t>
  </si>
  <si>
    <t>variations_alimentaire_hausse_raisons_nsp</t>
  </si>
  <si>
    <t>variations_alimentaire_hausse_raisons_autre_2</t>
  </si>
  <si>
    <t>variations_alimentaire_baisse_articles</t>
  </si>
  <si>
    <t>Q556.Pour quels articles les prix ont-ils baissé ?</t>
  </si>
  <si>
    <t>variations_alimentaire_baisse_articles_mais</t>
  </si>
  <si>
    <t>variations_alimentaire_baisse_articles_sorgho_rouge</t>
  </si>
  <si>
    <t>variations_alimentaire_baisse_articles_sorgho_blanc</t>
  </si>
  <si>
    <t>variations_alimentaire_baisse_articles_mil</t>
  </si>
  <si>
    <t>variations_alimentaire_baisse_articles_riz_local</t>
  </si>
  <si>
    <t>variations_alimentaire_baisse_articles_riz_importe</t>
  </si>
  <si>
    <t>variations_alimentaire_baisse_articles_fonio</t>
  </si>
  <si>
    <t>variations_alimentaire_baisse_articles_manioc</t>
  </si>
  <si>
    <t>variations_alimentaire_baisse_articles_igname</t>
  </si>
  <si>
    <t>variations_alimentaire_baisse_articles_patate</t>
  </si>
  <si>
    <t>variations_alimentaire_baisse_articles_pomme_de_terre</t>
  </si>
  <si>
    <t>variations_alimentaire_baisse_articles_viande_beuf</t>
  </si>
  <si>
    <t>variations_alimentaire_baisse_articles_viande_mouton</t>
  </si>
  <si>
    <t>variations_alimentaire_baisse_articles_poisson</t>
  </si>
  <si>
    <t>variations_alimentaire_baisse_articles_lait_en_poudre</t>
  </si>
  <si>
    <t>variations_alimentaire_baisse_articles_lait_frais</t>
  </si>
  <si>
    <t>variations_alimentaire_baisse_articles_niebe</t>
  </si>
  <si>
    <t>variations_alimentaire_baisse_articles_arachide_coque</t>
  </si>
  <si>
    <t>variations_alimentaire_baisse_articles_arachide_graine</t>
  </si>
  <si>
    <t>variations_alimentaire_baisse_articles_voandzou</t>
  </si>
  <si>
    <t>variations_alimentaire_baisse_articles_oignon</t>
  </si>
  <si>
    <t>variations_alimentaire_baisse_articles_tomate</t>
  </si>
  <si>
    <t>variations_alimentaire_baisse_articles_feuille</t>
  </si>
  <si>
    <t>variations_alimentaire_baisse_articles_huile</t>
  </si>
  <si>
    <t>variations_alimentaire_baisse_articles_beurre</t>
  </si>
  <si>
    <t>variations_alimentaire_baisse_articles_sucre</t>
  </si>
  <si>
    <t>variations_alimentaire_baisse_articles_sel</t>
  </si>
  <si>
    <t>variations_alimentaire_baisse_articles_aucun</t>
  </si>
  <si>
    <t>variations_alimentaire_baisse_raisons</t>
  </si>
  <si>
    <t>Q557.Pourquoi les prix ont-ils baissé?</t>
  </si>
  <si>
    <t>variations_alimentaire_baisse_raisons_baisse_couts</t>
  </si>
  <si>
    <t>variations_alimentaire_baisse_raisons_baisse_demande_distribution</t>
  </si>
  <si>
    <t>variations_alimentaire_baisse_raisons_baisse_change</t>
  </si>
  <si>
    <t>variations_alimentaire_baisse_raisons_baisse_demande_autoproduction</t>
  </si>
  <si>
    <t>variations_alimentaire_baisse_raisons_baisse_demande_departs</t>
  </si>
  <si>
    <t>variations_alimentaire_baisse_raisons_baisse_prix_fournisseurs</t>
  </si>
  <si>
    <t>variations_alimentaire_baisse_raisons_hausse_offre_quantites</t>
  </si>
  <si>
    <t>variations_alimentaire_baisse_raisons_hausse_offre_circulation_routes</t>
  </si>
  <si>
    <t>variations_alimentaire_baisse_raisons_hausse_offre_routes_surete</t>
  </si>
  <si>
    <t>variations_alimentaire_baisse_raisons_hausse_offre_production_saison</t>
  </si>
  <si>
    <t>variations_alimentaire_baisse_raisons_autre</t>
  </si>
  <si>
    <t>Q558.Autre (préciser):</t>
  </si>
  <si>
    <t>variations_alimentaire_baisse_raisons_nsp</t>
  </si>
  <si>
    <t>variations_alimentaire_baisse_raisons_autre_2</t>
  </si>
  <si>
    <t>resilience_maintenir_activite</t>
  </si>
  <si>
    <t>Q559.Rencontrez vous des difficultés pour maintenir votre commerce en activité et suffisament stocké ?</t>
  </si>
  <si>
    <t>resilience_maintenir_activite_aucun</t>
  </si>
  <si>
    <t>resilience_maintenir_activite_achat_prix</t>
  </si>
  <si>
    <t>resilience_maintenir_activite_transports</t>
  </si>
  <si>
    <t>resilience_maintenir_activite_achat_liquidites</t>
  </si>
  <si>
    <t>resilience_maintenir_activite_recrutement</t>
  </si>
  <si>
    <t>resilience_maintenir_activite_ganes_bandits</t>
  </si>
  <si>
    <t>resilience_maintenir_activite_aide_humanitaire</t>
  </si>
  <si>
    <t>resilience_maintenir_activite_autre</t>
  </si>
  <si>
    <t>Q560.Si "autre", veuillez préciser s'il vous plaît :</t>
  </si>
  <si>
    <t>resilience_maintenir_activite_pas_de_reponse</t>
  </si>
  <si>
    <t>resilience_maintenir_activite_pas_envie_repondre</t>
  </si>
  <si>
    <t>resilience_maintenir_activite_autre_2</t>
  </si>
  <si>
    <t>infrastructure_modalites_paiement</t>
  </si>
  <si>
    <t>Q561.Quelles formes de paiement acceptez vous (autres que l'argent liquide en XOF)</t>
  </si>
  <si>
    <t>infrastructure_modalites_paiement_credit_informel</t>
  </si>
  <si>
    <t>infrastructure_modalites_paiement_liquide_devise_etrangere</t>
  </si>
  <si>
    <t>infrastructure_modalites_paiement_argent_mobile</t>
  </si>
  <si>
    <t>infrastructure_modalites_paiement_transfert</t>
  </si>
  <si>
    <t>infrastructure_modalites_paiement_carte_credit</t>
  </si>
  <si>
    <t>infrastructure_modalites_paiement_cheque</t>
  </si>
  <si>
    <t>infrastructure_modalites_paiement_bons</t>
  </si>
  <si>
    <t>infrastructure_modalites_paiement_troc</t>
  </si>
  <si>
    <t>infrastructure_modalites_paiement_autre</t>
  </si>
  <si>
    <t>Q562.Si "autre", veuillez préciser s'il vous plaît :</t>
  </si>
  <si>
    <t>infrastructure_modalites_paiement_pas_de_reponse</t>
  </si>
  <si>
    <t>infrastructure_modalites_paiement_pas_envie_repondre</t>
  </si>
  <si>
    <t>infrastructure_modalites_paiement_autre_2</t>
  </si>
  <si>
    <t>infrastructure_installations_stockage</t>
  </si>
  <si>
    <t>Q563.Avez-vous accès à des installations pour stocker vos marchandises sur le marché ?</t>
  </si>
  <si>
    <t>affordability_achat_ou_deplacement</t>
  </si>
  <si>
    <t>Q564.Ces deux derniers mois, vos clients ont ils rencontré des difficultés financières pour payer les marchandises dont ils avaient besoin ou payer les frais de transport pour aller au marché ?</t>
  </si>
  <si>
    <t>affordability_achat_ou_deplacement_non</t>
  </si>
  <si>
    <t>affordability_achat_ou_deplacement_oui_produits</t>
  </si>
  <si>
    <t>affordability_achat_ou_deplacement_oui_transports</t>
  </si>
  <si>
    <t>affordability_achat_ou_deplacement_oui_carburant</t>
  </si>
  <si>
    <t>affordability_achat_ou_deplacement_pas_de_reponse</t>
  </si>
  <si>
    <t>affordability_achat_ou_deplacement_pas_envie_repondre</t>
  </si>
  <si>
    <t>affordability_credit</t>
  </si>
  <si>
    <t>Q565.Ces deux derniers mois, si vos clients peuvent acheter des biens à crédit, certains d'entre eux ont-ils été incapables de vous rembourser leurs dettes comme prévu ?</t>
  </si>
  <si>
    <t>accessibility_marche_discrimination</t>
  </si>
  <si>
    <t>Q566.Ces deux derniers mois, est ce que certains groupes de personnes ont évité de venir au marché ici en raison de discriminations, du sentiment d'être exclus ou de ne pas être les bienvenus ?</t>
  </si>
  <si>
    <t>accessibility_marche_discrimination_aucun</t>
  </si>
  <si>
    <t>accessibility_marche_discrimination_oui_femmes</t>
  </si>
  <si>
    <t>accessibility_marche_discrimination_oui_personnes_agees</t>
  </si>
  <si>
    <t>accessibility_marche_discrimination_oui_handicapes</t>
  </si>
  <si>
    <t>accessibility_marche_discrimination_oui_refugies</t>
  </si>
  <si>
    <t>accessibility_marche_discrimination_oui_deplaces</t>
  </si>
  <si>
    <t>accessibility_marche_discrimination_oui_groupe_ethnique</t>
  </si>
  <si>
    <t>accessibility_marche_discrimination_autre</t>
  </si>
  <si>
    <t>Q567.Si "autre", veuillez préciser s'il vous plaît :</t>
  </si>
  <si>
    <t>accessibility_marche_discrimination_pas_de_reponse</t>
  </si>
  <si>
    <t>accessibility_marche_discrimination_pas_envie_repondre</t>
  </si>
  <si>
    <t>accessibility_marche_discrimination_groupe_ethnique</t>
  </si>
  <si>
    <t>accessibility_marche_discrimination_autre_2</t>
  </si>
  <si>
    <t>distributeur_argent_liquide</t>
  </si>
  <si>
    <t>Q568.Il y a-t-il dans cette localité des distributeurs d'argent liquide (par exemple : orange money; moov money; sank; coris money; yup; moneygramme; western union;  ) ou tout autre service similaire et formel</t>
  </si>
  <si>
    <t>accessibility_marche_difficultes</t>
  </si>
  <si>
    <t>Q569.Ces deux derniers mois, est ce que les clients ou les commerçants ont rencontré un ou plusieurs des problèmes suivants sur le marché ou pour aller au marché ?</t>
  </si>
  <si>
    <t>accessibility_marche_difficultes_aucun</t>
  </si>
  <si>
    <t>accessibility_marche_difficultes_manque_transports</t>
  </si>
  <si>
    <t>accessibility_marche_difficultes_restrictions_mouvements</t>
  </si>
  <si>
    <t>accessibility_marche_difficultes_horaires_restreints</t>
  </si>
  <si>
    <t>accessibility_marche_difficultes_personnes_insecurite</t>
  </si>
  <si>
    <t>accessibility_marche_difficultes_lieux_insecurite</t>
  </si>
  <si>
    <t>accessibility_marche_difficultes_autre</t>
  </si>
  <si>
    <t>Q570.Si "autre", veuillez préciser s'il vous plaît :</t>
  </si>
  <si>
    <t>accessibility_marche_difficultes_pas_de_reponse</t>
  </si>
  <si>
    <t>accessibility_marche_difficultes_pas_envie_repondre</t>
  </si>
  <si>
    <t>accessibility_marche_difficultes_autre_2</t>
  </si>
  <si>
    <t>accessibility_incidents_marche</t>
  </si>
  <si>
    <t>Q571.Ces deux derniers mois, quels sont les incidents de sûreté ou de sécurité qui ont eu lieu sur le marché ?</t>
  </si>
  <si>
    <t>accessibility_incidents_marche_aucun</t>
  </si>
  <si>
    <t>accessibility_incidents_marche_vol_tire</t>
  </si>
  <si>
    <t>accessibility_incidents_marche_vol_etalage</t>
  </si>
  <si>
    <t>accessibility_incidents_marche_vol_cambriolage</t>
  </si>
  <si>
    <t>accessibility_incidents_marche_racket</t>
  </si>
  <si>
    <t>accessibility_incidents_marche_agression_commercant</t>
  </si>
  <si>
    <t>accessibility_incidents_marche_agression_client</t>
  </si>
  <si>
    <t>accessibility_incidents_marche_autre</t>
  </si>
  <si>
    <t>Q572.Si "autre", veuillez préciser s'il vous plaît :</t>
  </si>
  <si>
    <t>accessibility_incidents_marche_pas_de_reponse</t>
  </si>
  <si>
    <t>accessibility_incidents_marche_pas_envie_repondre</t>
  </si>
  <si>
    <t>accessibility_incidents_marche_autre_2</t>
  </si>
  <si>
    <t>accessibility_routes_difficultes</t>
  </si>
  <si>
    <t>Q573.Ces deux derniers mois, est ce que les clients ou les commerçants ont rencontré un ou plusieurs des problèmes suivants pour venir au marché ou se fournir en marchandises ?</t>
  </si>
  <si>
    <t>accessibility_routes_difficultes_aucun</t>
  </si>
  <si>
    <t>accessibility_routes_difficultes_route_endommagees</t>
  </si>
  <si>
    <t>accessibility_routes_difficultes_routes_inondees</t>
  </si>
  <si>
    <t>accessibility_routes_difficultes_routes_barrees</t>
  </si>
  <si>
    <t>accessibility_routes_difficultes_routes_ganes</t>
  </si>
  <si>
    <t>accessibility_routes_difficultes_routes_banditisme</t>
  </si>
  <si>
    <t>accessibility_routes_difficultes_autre</t>
  </si>
  <si>
    <t>Q574.Si "autre", veuillez préciser s'il vous plaît :</t>
  </si>
  <si>
    <t>accessibility_routes_difficultes_pas_de_reponse</t>
  </si>
  <si>
    <t>accessibility_routes_difficultes_pas_envie_repondre</t>
  </si>
  <si>
    <t>accessibility_routes_difficultes_autre_2</t>
  </si>
  <si>
    <t>accessibility_incidents_routes</t>
  </si>
  <si>
    <t>Q575.Ces deux derniers mois, avez-vous eu observé ou entendu parler d'incidents de sécurité qui ont eu lieu sur les routes venant jusqu'à cette localité ?</t>
  </si>
  <si>
    <t>accessibility_incidents_routes_aucun</t>
  </si>
  <si>
    <t>accessibility_incidents_routes_argent</t>
  </si>
  <si>
    <t>accessibility_incidents_routes_marchandises</t>
  </si>
  <si>
    <t>accessibility_incidents_routes_vehicules</t>
  </si>
  <si>
    <t>accessibility_incidents_routes_aggression</t>
  </si>
  <si>
    <t>accessibility_incidents_routes_enlevement</t>
  </si>
  <si>
    <t>accessibility_incidents_routes_assassinat</t>
  </si>
  <si>
    <t>accessibility_incidents_routes_autre</t>
  </si>
  <si>
    <t>Q576.Si "autre", veuillez préciser s'il vous plaît :</t>
  </si>
  <si>
    <t>accessibility_incidents_routes_pas_de_reponse</t>
  </si>
  <si>
    <t>accessibility_incidents_routes_autre_2</t>
  </si>
  <si>
    <t>variation_commercants</t>
  </si>
  <si>
    <t>Q577.Comment est ce que le nombre de commerçants venant sur ce marché a changé par rapport à il y a deux mois ?</t>
  </si>
  <si>
    <t>variation_commercants_explication1</t>
  </si>
  <si>
    <t>Q578.Arriverez vous à expliquer cette évolution ?</t>
  </si>
  <si>
    <t>variation_commercants_explication2_hausse</t>
  </si>
  <si>
    <t>Q579.Comment expliquez vous la hausse du nombre de commerçants sur le marché ces deux derniers mois ?</t>
  </si>
  <si>
    <t>variation_commercants_explication2_baisse</t>
  </si>
  <si>
    <t>Q580.Comment expliquez vous la baisse du nombre de commerçants sur le marché ces deux derniers mois ?</t>
  </si>
  <si>
    <t>variation_clients</t>
  </si>
  <si>
    <t>Q581.Comment est ce que le nombre de clients venant sur ce marché a changé par rapport à il y a deux mois ?</t>
  </si>
  <si>
    <t>variation_clients_explication1</t>
  </si>
  <si>
    <t>Q582.Arriverez vous à expliquer cette évolution ?</t>
  </si>
  <si>
    <t>variation_clients_explication2_hausse</t>
  </si>
  <si>
    <t>Q583.Comment expliquez vous la hausse du nombre de clients sur le marché ces deux derniers mois ?</t>
  </si>
  <si>
    <t>variation_clients_explication2_baisse</t>
  </si>
  <si>
    <t>Q584.Comment expliquez vous la baisse du nombre de clients sur le marché ces deux derniers mois ?</t>
  </si>
  <si>
    <t>commentaire_fin</t>
  </si>
  <si>
    <t>Q585.En tant que commerçant avez-vous quelque chose à ajouter sur la situation générale de ce marché ?</t>
  </si>
  <si>
    <t>remerciements</t>
  </si>
  <si>
    <t>**Fin de l'entretien** : n'oubliez pas de remercier la personne interrogée !</t>
  </si>
  <si>
    <t>comment</t>
  </si>
  <si>
    <t>Q585.Si vous avez des commentaires à faire, veuillez nous les fournir</t>
  </si>
  <si>
    <t>end_note_1</t>
  </si>
  <si>
    <t xml:space="preserve">L'entretien est à présent terminé. Nous vous remercions du temps que vous nous avez accordé. </t>
  </si>
  <si>
    <t>end_note_2</t>
  </si>
  <si>
    <t>Nous vous remercions du temps que vous nous avez accordé mais nous ne pourrons pas faire l'entretien avec vous.</t>
  </si>
  <si>
    <t>id</t>
  </si>
  <si>
    <t>submission_time</t>
  </si>
  <si>
    <t>validation_status</t>
  </si>
  <si>
    <t>notes</t>
  </si>
  <si>
    <t>status</t>
  </si>
  <si>
    <t>submitted_by</t>
  </si>
  <si>
    <t>version</t>
  </si>
  <si>
    <t>tags</t>
  </si>
  <si>
    <t>BNA_juil23!</t>
  </si>
  <si>
    <t>Prix affichés en XOF</t>
  </si>
  <si>
    <t>Nb produits sans cotation</t>
  </si>
  <si>
    <t>BNA_aout23!</t>
  </si>
  <si>
    <t>BNA_sept23!</t>
  </si>
  <si>
    <t>Diapaga</t>
  </si>
  <si>
    <t>marche_diapaga</t>
  </si>
  <si>
    <t>AI1:AI500</t>
  </si>
  <si>
    <t>AW1:AW500</t>
  </si>
  <si>
    <t>AX1:AX500</t>
  </si>
  <si>
    <t>BL1:BL500</t>
  </si>
  <si>
    <t>BM1:BM500</t>
  </si>
  <si>
    <t>ET1:ET500</t>
  </si>
  <si>
    <t>FE1:FE500</t>
  </si>
  <si>
    <t>FP1:FP500</t>
  </si>
  <si>
    <t>GA1:GA500</t>
  </si>
  <si>
    <t>KK1:KK500</t>
  </si>
  <si>
    <t>KL1:KL500</t>
  </si>
  <si>
    <t>LA1:LA500</t>
  </si>
  <si>
    <t>LB1:LB500</t>
  </si>
  <si>
    <t>LC1:LC500</t>
  </si>
  <si>
    <t>LN1:LN500</t>
  </si>
  <si>
    <t>LY1:LY500</t>
  </si>
  <si>
    <t>MJ1:MJ500</t>
  </si>
  <si>
    <t>MU1:MU500</t>
  </si>
  <si>
    <t>NJ1:NJ500</t>
  </si>
  <si>
    <t>NK1:NK500</t>
  </si>
  <si>
    <t>NL1:NL500</t>
  </si>
  <si>
    <t>NW1:NW500</t>
  </si>
  <si>
    <t>OH1:OH500</t>
  </si>
  <si>
    <t>OS1:OS500</t>
  </si>
  <si>
    <t>PD1:PD500</t>
  </si>
  <si>
    <t>PO1:PO500</t>
  </si>
  <si>
    <t>QA1:QA500</t>
  </si>
  <si>
    <t>QN1:QN500</t>
  </si>
  <si>
    <t>JW1:JW500</t>
  </si>
  <si>
    <t>BNA_oct23!</t>
  </si>
  <si>
    <t>infrastructure_marche</t>
  </si>
  <si>
    <t>accessibility_marche_difficultes_batiments_dangereux</t>
  </si>
  <si>
    <t>167df9d5-68d2-48c5-9c97-d86d1d855799</t>
  </si>
  <si>
    <t>gayeri</t>
  </si>
  <si>
    <t>gayeri1</t>
  </si>
  <si>
    <t>audit.csv</t>
  </si>
  <si>
    <t>pui</t>
  </si>
  <si>
    <t>komondjari</t>
  </si>
  <si>
    <t>central</t>
  </si>
  <si>
    <t>Première Urgence Internationnale Burkina Faso (PUI)</t>
  </si>
  <si>
    <t>Marché de Gayeri</t>
  </si>
  <si>
    <t>oui</t>
  </si>
  <si>
    <t>moins30</t>
  </si>
  <si>
    <t>seau</t>
  </si>
  <si>
    <t>peudisponible</t>
  </si>
  <si>
    <t>meme_pays</t>
  </si>
  <si>
    <t>securite rarete_transport</t>
  </si>
  <si>
    <t>prix_hausse</t>
  </si>
  <si>
    <t>Hausse_prix_fournisseurs baisse_offre_securite</t>
  </si>
  <si>
    <t>aucun</t>
  </si>
  <si>
    <t>gobelet_plastique bassine</t>
  </si>
  <si>
    <t>prix_constants</t>
  </si>
  <si>
    <t>transports ganes_bandits</t>
  </si>
  <si>
    <t>transfert</t>
  </si>
  <si>
    <t>etal_avec_toit</t>
  </si>
  <si>
    <t>oui_personnel</t>
  </si>
  <si>
    <t>oui_produits</t>
  </si>
  <si>
    <t>oui_un_seul</t>
  </si>
  <si>
    <t>manque_transports lieux_insecurite</t>
  </si>
  <si>
    <t>vol_cambriolage</t>
  </si>
  <si>
    <t>routes_ganes</t>
  </si>
  <si>
    <t>aggression enlevement assassinat</t>
  </si>
  <si>
    <t>baisse_beaucoup</t>
  </si>
  <si>
    <t>Plusieurs commerçants ont quitté la ville à cause du blocus</t>
  </si>
  <si>
    <t>Tous les villages environnants sont sous blocus</t>
  </si>
  <si>
    <t>submitted_via_web</t>
  </si>
  <si>
    <t>bkf_icsm</t>
  </si>
  <si>
    <t>voqL6Cupj46GJJYxEWFjzA</t>
  </si>
  <si>
    <t>325db459-8000-4fad-ac27-0065e7e29791</t>
  </si>
  <si>
    <t>baisse_offre_securite</t>
  </si>
  <si>
    <t>non_personnel</t>
  </si>
  <si>
    <t>oui_transports oui_carburant</t>
  </si>
  <si>
    <t>oui_plusieurs</t>
  </si>
  <si>
    <t>manque_transports restrictions_mouvements</t>
  </si>
  <si>
    <t>ef8ca334-fa49-4bc1-95d1-101b7f804778</t>
  </si>
  <si>
    <t>bassine gobelet_plastique</t>
  </si>
  <si>
    <t>oui_transports oui_produits</t>
  </si>
  <si>
    <t>manque_transports</t>
  </si>
  <si>
    <t>enlevement aggression assassinat</t>
  </si>
  <si>
    <t>e9df469e-297e-4dce-93b7-ab0f88d01d9d</t>
  </si>
  <si>
    <t>oui_produits oui_transports</t>
  </si>
  <si>
    <t>da083376-b963-4678-92da-668402ac636b</t>
  </si>
  <si>
    <t>bache pelle corde</t>
  </si>
  <si>
    <t>bache corde pelle</t>
  </si>
  <si>
    <t>bache corde</t>
  </si>
  <si>
    <t>oui_point_de_vente</t>
  </si>
  <si>
    <t>oui_carburant oui_produits</t>
  </si>
  <si>
    <t>manque_transports horaires_restreints</t>
  </si>
  <si>
    <t>Plusieurs commerçants ont quitté la ville à cause du blocus imposé par les terroristes</t>
  </si>
  <si>
    <t>51d4e119-9016-427d-8ae6-272ffbe14e0d</t>
  </si>
  <si>
    <t>bache</t>
  </si>
  <si>
    <t>personnes_insecurite restrictions_mouvements</t>
  </si>
  <si>
    <t>b3181747-c1c5-42ed-bfe2-4872899bce9f</t>
  </si>
  <si>
    <t>oui_transports</t>
  </si>
  <si>
    <t>Plusieurs commerçants ont quitté la à cause du blocus imposé par les terroristes</t>
  </si>
  <si>
    <t>ae02700e-758f-41bf-8b41-9da18ad5f28e</t>
  </si>
  <si>
    <t>savon400gr</t>
  </si>
  <si>
    <t>boule400g</t>
  </si>
  <si>
    <t>meme_region</t>
  </si>
  <si>
    <t>lampe sac_boro</t>
  </si>
  <si>
    <t>lampe</t>
  </si>
  <si>
    <t>oui_produits oui_carburant</t>
  </si>
  <si>
    <t>restrictions_mouvements manque_transports</t>
  </si>
  <si>
    <t>route_endommagees routes_ganes</t>
  </si>
  <si>
    <t>cee9fd0c-c835-4d1f-b076-ca6078d79295</t>
  </si>
  <si>
    <t>restrictions_mouvements personnes_insecurite</t>
  </si>
  <si>
    <t>1017f992-fe6a-491f-a1fa-dd0faa1d838d</t>
  </si>
  <si>
    <t>baisse_offre_securite Hausse_prix_fournisseurs</t>
  </si>
  <si>
    <t>ganes_bandits</t>
  </si>
  <si>
    <t>7d0c4270-a2b5-4cf5-aaab-2c99e3c17a9e</t>
  </si>
  <si>
    <t>gorgadji</t>
  </si>
  <si>
    <t>gorgadji2</t>
  </si>
  <si>
    <t>crbf</t>
  </si>
  <si>
    <t>seno</t>
  </si>
  <si>
    <t>Croix Rouge Burkinabè (CRBF)</t>
  </si>
  <si>
    <t>Marché de Gorgadji</t>
  </si>
  <si>
    <t>30a100</t>
  </si>
  <si>
    <t>meme_commune</t>
  </si>
  <si>
    <t>securite route_etat</t>
  </si>
  <si>
    <t>hausse_couts Hausse_prix_fournisseurs baisse_offre_securite</t>
  </si>
  <si>
    <t>achat_prix transports</t>
  </si>
  <si>
    <t>ambulant_sol_avec_toit</t>
  </si>
  <si>
    <t>non</t>
  </si>
  <si>
    <t>vol_etalage</t>
  </si>
  <si>
    <t>aggression assassinat enlevement</t>
  </si>
  <si>
    <t>L'insécurité</t>
  </si>
  <si>
    <t>Manque de moyens pour acheter leurs marchandises</t>
  </si>
  <si>
    <t>e8a05516-692c-440d-ac15-9c2243edd38c</t>
  </si>
  <si>
    <t>disponible</t>
  </si>
  <si>
    <t>hausse_change baisse_offre_securite</t>
  </si>
  <si>
    <t>achat_prix transports ganes_bandits</t>
  </si>
  <si>
    <t>oui_collectif</t>
  </si>
  <si>
    <t>832fc833-0e6c-41d2-91e6-01c8a5ca4351</t>
  </si>
  <si>
    <t>securite route_etat cout_transport</t>
  </si>
  <si>
    <t>hausse_couts baisse_offre_securite</t>
  </si>
  <si>
    <t>recrutement ganes_bandits transports</t>
  </si>
  <si>
    <t>aggression assassinat</t>
  </si>
  <si>
    <t>L'insécurité routière à fait diminuer le nombre des commerçants</t>
  </si>
  <si>
    <t>Manque d argent pour fournir leurs besoins</t>
  </si>
  <si>
    <t>fa0eda99-dd23-4d48-a2f5-8cad48c1e4c1</t>
  </si>
  <si>
    <t>hausse_couts Hausse_prix_fournisseurs</t>
  </si>
  <si>
    <t>aggression enlevement</t>
  </si>
  <si>
    <t>Manque d argent pour fournir leurs marchandises</t>
  </si>
  <si>
    <t>73980cd6-2a5b-4695-9da8-3523ea69e33c</t>
  </si>
  <si>
    <t>gorgadji1</t>
  </si>
  <si>
    <t>boule250g boule400g</t>
  </si>
  <si>
    <t>transports recrutement</t>
  </si>
  <si>
    <t>enlevement</t>
  </si>
  <si>
    <t>La Peur</t>
  </si>
  <si>
    <t>Manque d argent</t>
  </si>
  <si>
    <t>96bf3bc8-7051-4f0a-8f96-1cb3e4627b8f</t>
  </si>
  <si>
    <t>boule400g boule250g</t>
  </si>
  <si>
    <t>achat_prix ganes_bandits recrutement</t>
  </si>
  <si>
    <t>enlevement aggression</t>
  </si>
  <si>
    <t>La peur</t>
  </si>
  <si>
    <t>df8a0ae0-d4a1-46f4-b3e5-68778f818a19</t>
  </si>
  <si>
    <t>securite cout_transport route_etat</t>
  </si>
  <si>
    <t>hausse_couts baisse_offre_rupturestocks</t>
  </si>
  <si>
    <t>routes_ganes routes_banditisme</t>
  </si>
  <si>
    <t>L'insécurité routière</t>
  </si>
  <si>
    <t>31677b8d-cd0f-422a-b11f-5f4789bfad0c</t>
  </si>
  <si>
    <t>meme_province</t>
  </si>
  <si>
    <t>transports</t>
  </si>
  <si>
    <t>routes_banditisme</t>
  </si>
  <si>
    <t>b63bef4d-4516-4ffe-8357-375904e7f065</t>
  </si>
  <si>
    <t>pelle</t>
  </si>
  <si>
    <t>hausse_couts baisse_offre_rupturestocks baisse_offre_securite</t>
  </si>
  <si>
    <t>Le nombre des commerçants ont diminuer à cause de l'insécurité routière</t>
  </si>
  <si>
    <t>Le nombre des clients ont diminuer à cause de manque d argent</t>
  </si>
  <si>
    <t>8be9a778-81af-4a98-9cea-b4fd5fde29a1</t>
  </si>
  <si>
    <t>hausse_change</t>
  </si>
  <si>
    <t>4f5185e8-22c7-4e0c-91fe-2a54e4973e10</t>
  </si>
  <si>
    <t>c7876145-2221-4982-a14c-c1498362a9a2</t>
  </si>
  <si>
    <t>transports achat_prix</t>
  </si>
  <si>
    <t>6d88cb0c-2c90-4a48-b78e-064763202ecb</t>
  </si>
  <si>
    <t>tenaille</t>
  </si>
  <si>
    <t>419654ed-de5d-42b5-8550-534c73264034</t>
  </si>
  <si>
    <t>securite route_etat rarete_transport</t>
  </si>
  <si>
    <t>hausse_couts</t>
  </si>
  <si>
    <t>transports recrutement ganes_bandits achat_prix</t>
  </si>
  <si>
    <t>enlevement assassinat</t>
  </si>
  <si>
    <t>Manque de sources de revenus</t>
  </si>
  <si>
    <t>3e75fdde-3e51-48cc-8873-0e6f99df03a8</t>
  </si>
  <si>
    <t>Le nombre des commerçants ont diminuer à cause de la Peur</t>
  </si>
  <si>
    <t>Manque de moyens</t>
  </si>
  <si>
    <t>3590e53a-901d-4373-a246-83d94c8cceab</t>
  </si>
  <si>
    <t>assassinat enlevement aggression</t>
  </si>
  <si>
    <t>Le nombre des clients ont diminuer à cause de manque de moyens</t>
  </si>
  <si>
    <t>70b85168-f6ae-416d-a1db-f8376d0f16eb</t>
  </si>
  <si>
    <t>baisse_offre_rupturestocks baisse_offre_securite</t>
  </si>
  <si>
    <t>achat_liquidites recrutement transports achat_prix</t>
  </si>
  <si>
    <t>Le manque d argent à fait diminuer le nombre des clients</t>
  </si>
  <si>
    <t>1e2f7084-6dcf-458d-83fa-817b75e6381c</t>
  </si>
  <si>
    <t>transports achat_prix ganes_bandits</t>
  </si>
  <si>
    <t>La perte des marchandises sur la voie entre Dori Gorgadji</t>
  </si>
  <si>
    <t>Le manque d argent pour fournir leurs besoins</t>
  </si>
  <si>
    <t>2a4cf760-a7fc-4efa-a427-2181a077f8b8</t>
  </si>
  <si>
    <t>7228d3fc-e924-4bcf-b6a5-80d880916b80</t>
  </si>
  <si>
    <t>ambulant_sol_avec_toile</t>
  </si>
  <si>
    <t>Le nombre des commerçants ont diminuer à cause de l'insécurité</t>
  </si>
  <si>
    <t>3cd5f515-7311-4d68-87a7-11552e77479e</t>
  </si>
  <si>
    <t>couverture</t>
  </si>
  <si>
    <t>transports recrutement ganes_bandits</t>
  </si>
  <si>
    <t>ambulant_sol_sans_toit</t>
  </si>
  <si>
    <t>699ff95d-983c-4b9c-9590-7902f22e7abd</t>
  </si>
  <si>
    <t>79f6364e-bf20-4d87-910a-fbbb5273045e</t>
  </si>
  <si>
    <t>achat_liquidites recrutement</t>
  </si>
  <si>
    <t>assassinat aggression</t>
  </si>
  <si>
    <t>Le nombre des commerçants ont diminuer à cause des pertes des marchandises</t>
  </si>
  <si>
    <t>a5997d7f-626e-4cee-a1b6-656a1b6b4068</t>
  </si>
  <si>
    <t>0af993da-dc7d-469a-9ca6-cc425a31b7f1</t>
  </si>
  <si>
    <t>gobelet_plastique</t>
  </si>
  <si>
    <t>Hausse_prix_fournisseurs hausse_couts</t>
  </si>
  <si>
    <t>achat_prix transports recrutement ganes_bandits</t>
  </si>
  <si>
    <t>8a19e948-91fa-4912-9c4d-477f8ddcc514</t>
  </si>
  <si>
    <t>bc30f67b-81fc-4697-ac16-3390f13ec496</t>
  </si>
  <si>
    <t>securite cout_transport</t>
  </si>
  <si>
    <t>fc8b29a5-8f2a-407f-9e03-9e5bca0fa1e4</t>
  </si>
  <si>
    <t>transports recrutement aide_humanitaire</t>
  </si>
  <si>
    <t>340c64cb-a2ab-4768-9c6c-501f47b513fc</t>
  </si>
  <si>
    <t>pagne</t>
  </si>
  <si>
    <t>a87618bd-63d8-44ba-ba5d-84fe9d6014a1</t>
  </si>
  <si>
    <t>ca55332d-55a9-455e-9394-77ee5498878d</t>
  </si>
  <si>
    <t>hausse_couts hausse_demande_arrivees baisse_offre_securite</t>
  </si>
  <si>
    <t>Le nombre des clients ont diminuer à cause de manque de moyens pour acheter leurs marchandises</t>
  </si>
  <si>
    <t>26e68089-8148-4ba6-9885-761bf42e2bde</t>
  </si>
  <si>
    <t>Le nombre des clients ont diminuer à cause de manque d argent pour fournir leurs besoins sur le marché</t>
  </si>
  <si>
    <t>e20d9a77-7e5f-42d4-8611-d7bb9bc502af</t>
  </si>
  <si>
    <t>bassine</t>
  </si>
  <si>
    <t>transports achat_prix recrutement</t>
  </si>
  <si>
    <t>e18349ef-1db9-4fb2-840b-51b740ce6d4d</t>
  </si>
  <si>
    <t>hausse_couts hausse_demande_arrivees baisse_offre_rupturestocks</t>
  </si>
  <si>
    <t>Le nombre des clients ont diminuer à cause de manque</t>
  </si>
  <si>
    <t>fa5a404a-0283-4193-a236-a3c075ea3f55</t>
  </si>
  <si>
    <t>transports achat_liquidites recrutement</t>
  </si>
  <si>
    <t>38d2e129-bc05-4e32-bffe-1413b5a7f21a</t>
  </si>
  <si>
    <t>b3dd42b0-9452-41f2-9b4c-bd56bc0b037a</t>
  </si>
  <si>
    <t>fada_n_gourma</t>
  </si>
  <si>
    <t>fada15</t>
  </si>
  <si>
    <t>acted</t>
  </si>
  <si>
    <t>gourma</t>
  </si>
  <si>
    <t>secondaire</t>
  </si>
  <si>
    <t>ACTED Burkina Faso</t>
  </si>
  <si>
    <t>Marché de Fada N'Gourma</t>
  </si>
  <si>
    <t>combustible_charbon</t>
  </si>
  <si>
    <t>sachet</t>
  </si>
  <si>
    <t>baisse_offre_production_saison</t>
  </si>
  <si>
    <t>achat_liquidites</t>
  </si>
  <si>
    <t>argent_mobile</t>
  </si>
  <si>
    <t>non_chez_soi</t>
  </si>
  <si>
    <t>augmente_un_peu</t>
  </si>
  <si>
    <t>baisse_un_peu</t>
  </si>
  <si>
    <t>Non</t>
  </si>
  <si>
    <t xml:space="preserve">Le commerçant vend ses marchandises à même le sol sous le soleil._x000D_
</t>
  </si>
  <si>
    <t>5e8a4c70-d324-400b-a046-e2c8a976f69f</t>
  </si>
  <si>
    <t>sac</t>
  </si>
  <si>
    <t>meme_localite</t>
  </si>
  <si>
    <t>Hausse_prix_fournisseurs</t>
  </si>
  <si>
    <t>credit_informel</t>
  </si>
  <si>
    <t>etal_sans_toit</t>
  </si>
  <si>
    <t>non_jamais</t>
  </si>
  <si>
    <t>pas_de_reponse</t>
  </si>
  <si>
    <t>RAS</t>
  </si>
  <si>
    <t xml:space="preserve">RAS_x000D_
</t>
  </si>
  <si>
    <t>46b3c83d-e0ba-41ef-bf2c-6a2f30cab46c</t>
  </si>
  <si>
    <t>combustible_bois</t>
  </si>
  <si>
    <t>non_pas_de_credit</t>
  </si>
  <si>
    <t>augmente_moyen</t>
  </si>
  <si>
    <t>Avoir son gagne pain</t>
  </si>
  <si>
    <t>Tout le monde a commencé à vendre la même chose</t>
  </si>
  <si>
    <t>Besoin d'aide pour faciliter leur réapprovisionnement</t>
  </si>
  <si>
    <t>Le bois est en manque et le prix est en hausse à cause de l'insécurité</t>
  </si>
  <si>
    <t>a96f319f-77ce-45f8-99ab-2ce5b664c3e1</t>
  </si>
  <si>
    <t>bache tenaille pelle</t>
  </si>
  <si>
    <t>combustible_gaz</t>
  </si>
  <si>
    <t>6kg 12kg</t>
  </si>
  <si>
    <t>boutique</t>
  </si>
  <si>
    <t xml:space="preserve">La majorité qui sont là sont des déplacés_x000D_
</t>
  </si>
  <si>
    <t>meme</t>
  </si>
  <si>
    <t xml:space="preserve">Le commerçant est en location et le loyer s'élève à 60000/mois._x000D_
</t>
  </si>
  <si>
    <t>d579f1fe-3b93-4fbd-9639-45d5e238bec0</t>
  </si>
  <si>
    <t>credit_informel argent_mobile transfert</t>
  </si>
  <si>
    <t>etal_avec_tente</t>
  </si>
  <si>
    <t>Ça ne va pas à quelque part</t>
  </si>
  <si>
    <t>Manque d'argent</t>
  </si>
  <si>
    <t>Les policiers ramassent les motos des clients et les fait payés chère</t>
  </si>
  <si>
    <t>Torches solaires en quantités</t>
  </si>
  <si>
    <t>a691c804-e06a-45ed-905b-8d3ac24181f6</t>
  </si>
  <si>
    <t>seau bidon</t>
  </si>
  <si>
    <t>20l</t>
  </si>
  <si>
    <t>marmite7 marmite5 assiette gobelet_plastique gobelet_acier bassine natte couverture moustiquaire pagne sac_boro</t>
  </si>
  <si>
    <t>0_25l 0_5l 1l</t>
  </si>
  <si>
    <t>marmite7 marmite5 assiette gobelet_plastique gobelet_acier bassine natte couverture moustiquaire sac_boro</t>
  </si>
  <si>
    <t>achat_prix</t>
  </si>
  <si>
    <t>A cause des réfugiés</t>
  </si>
  <si>
    <t>baisse_moyen</t>
  </si>
  <si>
    <t>Y'a pas de marché</t>
  </si>
  <si>
    <t>Espace de stockage des articles est petit</t>
  </si>
  <si>
    <t>409fb942-1486-4793-ad37-681112d95600</t>
  </si>
  <si>
    <t>augmente_beaucoup</t>
  </si>
  <si>
    <t>La paix reviens dans le pays</t>
  </si>
  <si>
    <t>Espace petit pour l'exposition des articles</t>
  </si>
  <si>
    <t>d0e474fe-3310-4c66-85aa-c21c38100ef4</t>
  </si>
  <si>
    <t>boule250g</t>
  </si>
  <si>
    <t>prix_baisse</t>
  </si>
  <si>
    <t>Arrangé la situation pour que la paix revienne</t>
  </si>
  <si>
    <t>73b80771-0660-40ad-adaf-a527f64a3908</t>
  </si>
  <si>
    <t>corde</t>
  </si>
  <si>
    <t>26226a61-998c-466e-9271-5469c927752b</t>
  </si>
  <si>
    <t>non_collectif</t>
  </si>
  <si>
    <t>La plupart des commerçants ne vendent pas les boules de savon de 400g</t>
  </si>
  <si>
    <t>3e69830d-9e30-4f7a-80d3-2ec624a76138</t>
  </si>
  <si>
    <t>fada14</t>
  </si>
  <si>
    <t>seau bidon savon400gr</t>
  </si>
  <si>
    <t>marmite7 marmite5 assiette gobelet_plastique gobelet_acier bassine natte couverture moustiquaire pagne</t>
  </si>
  <si>
    <t>0_5l</t>
  </si>
  <si>
    <t>56d59597-a74d-4bd0-b48a-08450f18668d</t>
  </si>
  <si>
    <t>bache corde tenaille pelle</t>
  </si>
  <si>
    <t>combustible_gaz lampe sac_boro natte</t>
  </si>
  <si>
    <t>credit_informel argent_mobile</t>
  </si>
  <si>
    <t>6e672481-3f2d-48f3-9d15-508cb0ee2569</t>
  </si>
  <si>
    <t>Le marché du bois est relativement faible, par rapport au année ultérieurement.</t>
  </si>
  <si>
    <t>6f023ab3-dba8-4ff4-8a66-c1394e5dbbff</t>
  </si>
  <si>
    <t>fada13</t>
  </si>
  <si>
    <t>combustible_bois combustible_charbon combustible_gaz</t>
  </si>
  <si>
    <t>securite cout_transport route_etat rarete_transport</t>
  </si>
  <si>
    <t>transports achat_prix achat_liquidites</t>
  </si>
  <si>
    <t>non_pas_dernierement</t>
  </si>
  <si>
    <t>fdd863cc-e147-4513-bd58-0129120564bd</t>
  </si>
  <si>
    <t>pelle tenaille corde bache</t>
  </si>
  <si>
    <t>degradation_perte prix_fournisseurs taxes tracasseries</t>
  </si>
  <si>
    <t>baisse_prix_fournisseurs</t>
  </si>
  <si>
    <t>L'insécurité a impacté négativement le marché en général</t>
  </si>
  <si>
    <t>84e38d97-3bb8-40ec-afa5-038cda8cb3cb</t>
  </si>
  <si>
    <t>securite prix_fournisseurs</t>
  </si>
  <si>
    <t>Il n'y a pas marché, et tout est bloqué</t>
  </si>
  <si>
    <t>08dd9221-6598-4cc1-8fa3-1b25f5c02f6e</t>
  </si>
  <si>
    <t>fada11</t>
  </si>
  <si>
    <t>sachet sac</t>
  </si>
  <si>
    <t>6kg</t>
  </si>
  <si>
    <t>securite route_etat prix_fournisseurs cout_transport</t>
  </si>
  <si>
    <t>achat_prix achat_liquidites</t>
  </si>
  <si>
    <t>vol_tire agression_commercant</t>
  </si>
  <si>
    <t>marchandises aggression</t>
  </si>
  <si>
    <t xml:space="preserve">Le déguisement de village par les GNAES_x000D_
</t>
  </si>
  <si>
    <t xml:space="preserve">Ya pas de moyen_x000D_
</t>
  </si>
  <si>
    <t>Nous demandons votre soutien seulement, car c'est deux jours les gens sont vraiment dans l'urgence._x000D_
Y'a pas de moyen financier pour survivre.</t>
  </si>
  <si>
    <t>Juste la retissance de certains commerçants parce qu'il ignore souvent l'importance de cette étude ou certains qui ne voient que leurs intérêts personnels._x000D_
Il suffit seulement de bien expliquer l'importance de l'étude aux commerçants pour avoir leur consentement. Merci beaucoup.</t>
  </si>
  <si>
    <t>fbda8f1b-2718-4f39-a9d3-5df092f47444</t>
  </si>
  <si>
    <t>Il n'y a pas de marché, pour payer la location de la maison c'est pas simple.</t>
  </si>
  <si>
    <t>654198aa-2711-4820-bcef-9fe1bc9838ee</t>
  </si>
  <si>
    <t>bache corde pelle tenaille</t>
  </si>
  <si>
    <t>etranger</t>
  </si>
  <si>
    <t>ghana</t>
  </si>
  <si>
    <t>La situation sécuritaire à compliqué les choses, les commandes dures avant de venir</t>
  </si>
  <si>
    <t>baisse_prix_fournisseurs baisse_couts baisse_change</t>
  </si>
  <si>
    <t>sac_boro</t>
  </si>
  <si>
    <t>baisse_couts baisse_change</t>
  </si>
  <si>
    <t>vol_etalage agression_commercant</t>
  </si>
  <si>
    <t>marchandises</t>
  </si>
  <si>
    <t>Merci pour la visite</t>
  </si>
  <si>
    <t>Accueil bien passé, satisfaction totale des deux parties car selon le commerçants ces PDI sont leurs enfants, frères et sœurs.</t>
  </si>
  <si>
    <t>4f8c1fd4-256f-4eea-aafe-6fb84a865781</t>
  </si>
  <si>
    <t>credit_informel argent_mobile cheque</t>
  </si>
  <si>
    <t>8d25e62d-9aeb-4022-afaf-350f11c9a3c5</t>
  </si>
  <si>
    <t>marmite7 marmite5 assiette gobelet_plastique gobelet_acier bassine natte couverture moustiquaire pagne lampe</t>
  </si>
  <si>
    <t>agression_commercant vol_etalage</t>
  </si>
  <si>
    <t>3e65ae93-41f2-48fc-a189-a0885eed7e41</t>
  </si>
  <si>
    <t>bidon</t>
  </si>
  <si>
    <t>20l 25l</t>
  </si>
  <si>
    <t>sac_boro pagne lampe moustiquaire couverture natte bassine gobelet_acier gobelet_plastique assiette marmite5 marmite7</t>
  </si>
  <si>
    <t>nondisponible</t>
  </si>
  <si>
    <t>marmite7 marmite5 assiette gobelet_plastique gobelet_acier bassine natte couverture moustiquaire lampe pagne sac_boro</t>
  </si>
  <si>
    <t>vols taxes</t>
  </si>
  <si>
    <t>argent_mobile troc transfert</t>
  </si>
  <si>
    <t>Les gens se multiplient de jours en jours, pdi commerçants</t>
  </si>
  <si>
    <t>Beaucoup de pdi dans la ville</t>
  </si>
  <si>
    <t>Le commerce est beaucoup impacté négativement à cause de l'insécurité.</t>
  </si>
  <si>
    <t>8a73ffe1-130a-4636-a1a1-b5735bbf9078</t>
  </si>
  <si>
    <t>ouahigouya</t>
  </si>
  <si>
    <t>ouahigouya9</t>
  </si>
  <si>
    <t>yatenga</t>
  </si>
  <si>
    <t>Marché de Ouahigouya</t>
  </si>
  <si>
    <t>pagne couverture</t>
  </si>
  <si>
    <t>couverture sac_boro</t>
  </si>
  <si>
    <t>hausse_demande_clients</t>
  </si>
  <si>
    <t>argent_mobile transfert</t>
  </si>
  <si>
    <t>Arrivé des commerçants pdi</t>
  </si>
  <si>
    <t>Arrivé des pdi</t>
  </si>
  <si>
    <t>Ras</t>
  </si>
  <si>
    <t>7210fc5e-20c5-490e-a419-c7e84908e8f0</t>
  </si>
  <si>
    <t>sac sachet</t>
  </si>
  <si>
    <t>3kg 6kg 12kg</t>
  </si>
  <si>
    <t>b0293852-8cb1-4dfd-a5c8-f2bcb1203f3b</t>
  </si>
  <si>
    <t>ouahigouya11</t>
  </si>
  <si>
    <t>moustiquaire lampe pagne sac_boro</t>
  </si>
  <si>
    <t>personnes_insecurite</t>
  </si>
  <si>
    <t>56c2b812-e3bd-4b95-b3a2-09d3c27a23ad</t>
  </si>
  <si>
    <t>edeb21eb-4bf9-4dda-b2bb-d1695d49ca52</t>
  </si>
  <si>
    <t>fe7cd290-ad82-41f6-a1a1-8f8891c0d3e9</t>
  </si>
  <si>
    <t>pagne lampe</t>
  </si>
  <si>
    <t>transfert argent_mobile</t>
  </si>
  <si>
    <t>d1213b5e-0611-480f-b199-8eebf8be9691</t>
  </si>
  <si>
    <t>f596b1f7-d8f3-443a-9555-74422e20ec4a</t>
  </si>
  <si>
    <t>marmite7 marmite5 assiette gobelet_plastique gobelet_acier bassine natte couverture</t>
  </si>
  <si>
    <t>dd61b173-c370-42c3-90c1-8e7e95753a1b</t>
  </si>
  <si>
    <t>vol_tire</t>
  </si>
  <si>
    <t>route_endommagees</t>
  </si>
  <si>
    <t>7ed3ae88-3883-45ff-b63b-b45550563765</t>
  </si>
  <si>
    <t>ouahigouya7</t>
  </si>
  <si>
    <t>assiette gobelet_plastique gobelet_acier bassine</t>
  </si>
  <si>
    <t>credit_informel argent_mobile liquide_devise_etrangere carte_credit</t>
  </si>
  <si>
    <t>oui_carburant</t>
  </si>
  <si>
    <t>manque_transports personnes_insecurite lieux_insecurite</t>
  </si>
  <si>
    <t>Non rien</t>
  </si>
  <si>
    <t>db91e441-e53c-4331-9b4f-fae8d7de538e</t>
  </si>
  <si>
    <t>natte couverture moustiquaire lampe pagne sac_boro</t>
  </si>
  <si>
    <t>couverture moustiquaire</t>
  </si>
  <si>
    <t>hausse_demande_clients Hausse_prix_fournisseurs baisse_offre_saison_circulation</t>
  </si>
  <si>
    <t>credit_informel argent_mobile transfert carte_credit</t>
  </si>
  <si>
    <t>93fe978c-f8f7-4586-ab63-ebd55db0eddb</t>
  </si>
  <si>
    <t>baisse_offre_saison_circulation hausse_demande_distribution</t>
  </si>
  <si>
    <t>combustible_gaz marmite7 marmite5</t>
  </si>
  <si>
    <t>hausse_couts autre</t>
  </si>
  <si>
    <t>La marechuculture dans la zone</t>
  </si>
  <si>
    <t>9119be45-59d7-482a-aad5-d31749b7f633</t>
  </si>
  <si>
    <t>combustible_bois combustible_charbon</t>
  </si>
  <si>
    <t>credit_informel transfert argent_mobile</t>
  </si>
  <si>
    <t>a877b7e0-07de-4802-b0b3-8f793d026922</t>
  </si>
  <si>
    <t>credit_informel argent_mobile transfert carte_credit cheque bons</t>
  </si>
  <si>
    <t>1b38be19-1ce5-4df4-b65b-04ecb81ff91d</t>
  </si>
  <si>
    <t>natte</t>
  </si>
  <si>
    <t>b80a3c27-3cd5-41c0-aed1-1c1b77e714b1</t>
  </si>
  <si>
    <t>a6d59fb6-0026-4b28-b271-ab4d487fd682</t>
  </si>
  <si>
    <t>1a610f93-80f3-4586-829e-7fad3bc24cf9</t>
  </si>
  <si>
    <t>marmite5</t>
  </si>
  <si>
    <t>achat_prix transports recrutement</t>
  </si>
  <si>
    <t>23d9f027-94ca-4986-bcd8-4007f40ca6c0</t>
  </si>
  <si>
    <t>securite route_etat taxes</t>
  </si>
  <si>
    <t>bc41a841-843c-4431-92d3-404884021451</t>
  </si>
  <si>
    <t>securite rarete_transport cout_transport</t>
  </si>
  <si>
    <t>20c8097d-c1e7-4e45-aa91-d6e8188c6852</t>
  </si>
  <si>
    <t>hausse_couts hausse_demande_clients</t>
  </si>
  <si>
    <t>Le nombre des clients ont diminuer à cause de manque de sources de revenus pour fournir leurs besoins sur le marché</t>
  </si>
  <si>
    <t>8e8dac4c-7be1-4d98-b650-0d4974236a4d</t>
  </si>
  <si>
    <t>recrutement achat_prix</t>
  </si>
  <si>
    <t>f882b9ae-5fce-4421-ad9b-bd7ac502af34</t>
  </si>
  <si>
    <t>kongoussi</t>
  </si>
  <si>
    <t>SI_KON01</t>
  </si>
  <si>
    <t>si</t>
  </si>
  <si>
    <t>bam</t>
  </si>
  <si>
    <t>Solidarité Internationale Burkina Faso (SI)</t>
  </si>
  <si>
    <t>Marché de Kongoussi</t>
  </si>
  <si>
    <t>hausse_couts hausse_demande_distribution hausse_demande_clients hausse_change</t>
  </si>
  <si>
    <t>marmite7 marmite5 assiette gobelet_plastique bassine natte lampe sac_boro</t>
  </si>
  <si>
    <t>credit_informel liquide_devise_etrangere argent_mobile transfert carte_credit cheque bons</t>
  </si>
  <si>
    <t>c0219b35-4cd8-49f0-af7d-fa807ee087c5</t>
  </si>
  <si>
    <t>plus100</t>
  </si>
  <si>
    <t>transfert credit_informel argent_mobile carte_credit cheque bons</t>
  </si>
  <si>
    <t>marchandises argent</t>
  </si>
  <si>
    <t>Beaucoup sont tombés en faillite</t>
  </si>
  <si>
    <t>Les gens n'ont pas d'argent dû à la rentrée scolaire</t>
  </si>
  <si>
    <t>e4928011-871a-4b23-a696-773a964d4b1e</t>
  </si>
  <si>
    <t>Ça manque souvent à l'usine</t>
  </si>
  <si>
    <t>marmite7 marmite5 assiette gobelet_plastique gobelet_acier natte bassine couverture moustiquaire lampe pagne sac_boro</t>
  </si>
  <si>
    <t>1l</t>
  </si>
  <si>
    <t>marmite7 marmite5</t>
  </si>
  <si>
    <t>Ça manque souvent chez nos fournisseurs</t>
  </si>
  <si>
    <t>credit_informel argent_mobile transfert cheque bons</t>
  </si>
  <si>
    <t>argent</t>
  </si>
  <si>
    <t>7364aacf-b7db-4413-a4ce-7c173f9cc197</t>
  </si>
  <si>
    <t>natte moustiquaire sac_boro</t>
  </si>
  <si>
    <t>liquide_devise_etrangere argent_mobile transfert carte_credit cheque bons</t>
  </si>
  <si>
    <t>3935cfd0-4c24-4859-96f9-968f5ee44ba5</t>
  </si>
  <si>
    <t>tougan</t>
  </si>
  <si>
    <t>tougan2</t>
  </si>
  <si>
    <t>crs</t>
  </si>
  <si>
    <t>boucle_mouhoun</t>
  </si>
  <si>
    <t>sourou</t>
  </si>
  <si>
    <t>Catholic Relief Services Burkina Faso (CRS)</t>
  </si>
  <si>
    <t>Marché de Tougan</t>
  </si>
  <si>
    <t>25l 20l</t>
  </si>
  <si>
    <t>securite cout_transport rarete_transport prix_fournisseurs degradation_perte vols</t>
  </si>
  <si>
    <t>cout_transport rarete_transport prix_fournisseurs degradation_perte vols</t>
  </si>
  <si>
    <t>sac_boro pagne lampe moustiquaire couverture natte bassine gobelet_acier assiette gobelet_plastique marmite5 marmite7 combustible_gaz combustible_charbon combustible_bois</t>
  </si>
  <si>
    <t>1l 0_5l</t>
  </si>
  <si>
    <t>pagne sac_boro lampe moustiquaire couverture natte bassine gobelet_acier gobelet_plastique assiette marmite5 marmite7 combustible_gaz combustible_charbon combustible_bois</t>
  </si>
  <si>
    <t>taxes cout_transport rarete_transport prix_fournisseurs degradation_perte vols</t>
  </si>
  <si>
    <t>aide_humanitaire ganes_bandits achat_liquidites transports achat_prix</t>
  </si>
  <si>
    <t>credit_informel argent_mobile transfert bons</t>
  </si>
  <si>
    <t>batiments_dangereux lieux_insecurite personnes_insecurite horaires_restreints restrictions_mouvements</t>
  </si>
  <si>
    <t>vol_etalage vol_cambriolage agression_commercant</t>
  </si>
  <si>
    <t>L'INSÉCURITÉ</t>
  </si>
  <si>
    <t>Les structures du marché on besoin d'être rénové</t>
  </si>
  <si>
    <t>085f08da-ea06-4c82-ad57-c0b32db0aeae</t>
  </si>
  <si>
    <t>savon400gr bidon seau</t>
  </si>
  <si>
    <t>vols degradation_perte prix_fournisseurs rarete_transport cout_transport taxes</t>
  </si>
  <si>
    <t>sac_boro pagne lampe moustiquaire couverture natte bassine gobelet_plastique gobelet_acier assiette marmite5 marmite7 combustible_gaz combustible_charbon combustible_bois</t>
  </si>
  <si>
    <t>12kg 6kg</t>
  </si>
  <si>
    <t>combustible_bois combustible_charbon combustible_gaz assiette gobelet_plastique gobelet_acier natte bassine couverture moustiquaire lampe pagne sac_boro</t>
  </si>
  <si>
    <t>achat_prix transports achat_liquidites recrutement ganes_bandits</t>
  </si>
  <si>
    <t>restrictions_mouvements horaires_restreints lieux_insecurite batiments_dangereux</t>
  </si>
  <si>
    <t>agression_commercant racket vol_cambriolage vol_etalage</t>
  </si>
  <si>
    <t>Une rénovation des structures du marché et rajouté des magasins car nous voulons plus agrandir nos produits et prévoir</t>
  </si>
  <si>
    <t>c75f4dbd-dce7-471b-831b-7cdeee3d365a</t>
  </si>
  <si>
    <t>seau savon400gr bidon</t>
  </si>
  <si>
    <t>sac_boro pagne lampe moustiquaire couverture natte bassine gobelet_acier gobelet_plastique assiette marmite5 marmite7 combustible_gaz combustible_charbon combustible_bois</t>
  </si>
  <si>
    <t>cout_transport rarete_transport prix_fournisseurs degradation_perte vols taxes</t>
  </si>
  <si>
    <t>transports achat_liquidites recrutement ganes_bandits</t>
  </si>
  <si>
    <t>vol_etalage agression_commercant racket vol_cambriolage</t>
  </si>
  <si>
    <t>e2b31825-f8f1-4a08-9c57-27bd6df90408</t>
  </si>
  <si>
    <t>restrictions_mouvements</t>
  </si>
  <si>
    <t>955b1a6d-76c3-470f-8519-0d83a3cdc107</t>
  </si>
  <si>
    <t>natte couverture moustiquaire pagne</t>
  </si>
  <si>
    <t>natte couverture pagne moustiquaire</t>
  </si>
  <si>
    <t>b60713b3-6aa6-4dd9-8b17-733592d225d1</t>
  </si>
  <si>
    <t>boussouma</t>
  </si>
  <si>
    <t>boussouma5</t>
  </si>
  <si>
    <t>sanmatenga</t>
  </si>
  <si>
    <t>Marché de Boussouma</t>
  </si>
  <si>
    <t>combustible_bois combustible_charbon combustible_gaz marmite7 marmite5 assiette gobelet_plastique gobelet_acier bassine natte couverture moustiquaire lampe pagne sac_boro</t>
  </si>
  <si>
    <t>mais sorgho_rouge sorgho_blanc mil riz_local riz_importe viande_beuf viande_mouton poisson lait_en_poudre lait_frais niebe arachide_coque arachide_graine sucre sel feuille huile beurre oignon tomate voandzou</t>
  </si>
  <si>
    <t>yorouba tine</t>
  </si>
  <si>
    <t>kg tine yorouba</t>
  </si>
  <si>
    <t>tas</t>
  </si>
  <si>
    <t>boule litre</t>
  </si>
  <si>
    <t>poudre morceaux</t>
  </si>
  <si>
    <t>Merci</t>
  </si>
  <si>
    <t>6f15ce18-cdc5-4f6c-857f-c1fa958edad2</t>
  </si>
  <si>
    <t>combustible_bois combustible_charbon marmite5 assiette gobelet_plastique gobelet_acier bassine natte couverture moustiquaire lampe pagne sac_boro marmite7 combustible_gaz</t>
  </si>
  <si>
    <t>mais sorgho_rouge sorgho_blanc mil riz_local riz_importe viande_beuf viande_mouton poisson lait_en_poudre lait_frais niebe arachide_coque arachide_graine voandzou oignon tomate feuille huile beurre sucre sel</t>
  </si>
  <si>
    <t>kg yorouba tine</t>
  </si>
  <si>
    <t>morceaux</t>
  </si>
  <si>
    <t>e4235095-4e36-4333-9702-d77e9cfad5f1</t>
  </si>
  <si>
    <t>combustible_bois combustible_charbon combustible_gaz marmite7 marmite5 assiette gobelet_plastique gobelet_acier bassine natte moustiquaire lampe pagne sac_boro couverture</t>
  </si>
  <si>
    <t>69727307-5b72-466a-ba7d-6ba0e3a090fa</t>
  </si>
  <si>
    <t>bache pelle corde tenaille</t>
  </si>
  <si>
    <t>combustible_charbon combustible_bois combustible_gaz marmite7 marmite5 assiette gobelet_plastique gobelet_acier bassine natte couverture moustiquaire lampe pagne sac_boro</t>
  </si>
  <si>
    <t>853d2612-5c8f-4008-b0ef-cd89dbeca175</t>
  </si>
  <si>
    <t>f387ea2f-78ef-4ab1-91e1-8bb45eb6aeda</t>
  </si>
  <si>
    <t>combustible_bois combustible_charbon combustible_gaz marmite7 marmite5 assiette gobelet_plastique natte couverture moustiquaire lampe pagne sac_boro bassine gobelet_acier</t>
  </si>
  <si>
    <t>mais sorgho_rouge sorgho_blanc mil riz_local riz_importe viande_beuf viande_mouton poisson lait_en_poudre lait_frais niebe voandzou oignon arachide_coque arachide_graine tomate feuille huile beurre sucre sel</t>
  </si>
  <si>
    <t>2106bcd4-ff3e-47f4-aff6-db1e9eb3baa3</t>
  </si>
  <si>
    <t>yorouba tine kg</t>
  </si>
  <si>
    <t>12d149a4-6e55-45e5-b673-e24d72685ee5</t>
  </si>
  <si>
    <t>litre boule</t>
  </si>
  <si>
    <t>e5c6e8a9-8975-401d-9c5a-8a3047f38d6d</t>
  </si>
  <si>
    <t>5932a0f0-3313-473d-83c5-91567850b18c</t>
  </si>
  <si>
    <t>b5b8b6e4-7571-4bb3-b62a-8641f2dabe1b</t>
  </si>
  <si>
    <t>yorouba kg tine</t>
  </si>
  <si>
    <t>df875a9b-74de-4c65-8ec6-6c6ca5ef6b0f</t>
  </si>
  <si>
    <t>39b0e38f-26c4-493a-8054-6edb44b0c0bc</t>
  </si>
  <si>
    <t>af5f42c9-6910-4226-9614-f19961ecf450</t>
  </si>
  <si>
    <t>e06e3f16-3c2d-4723-ac73-4897809a8b3f</t>
  </si>
  <si>
    <t>Na</t>
  </si>
  <si>
    <t>e47f2305-bc61-444b-9bfe-7aab6dffb8bb</t>
  </si>
  <si>
    <t>f9f1a19c-2980-4a7e-a4a4-ece88086575d</t>
  </si>
  <si>
    <t>tenaille pelle bache</t>
  </si>
  <si>
    <t>combustible_gaz combustible_charbon</t>
  </si>
  <si>
    <t>Le charbon manque très souvent chez les fournisseurs</t>
  </si>
  <si>
    <t>achat_liquidites ganes_bandits</t>
  </si>
  <si>
    <t>argent_mobile transfert carte_credit cheque bons</t>
  </si>
  <si>
    <t>marchandises aggression assassinat</t>
  </si>
  <si>
    <t>a5e942ec-b18b-41a8-bd78-3f45195cac86</t>
  </si>
  <si>
    <t>combustible_charbon combustible_gaz marmite7 marmite5 assiette gobelet_plastique gobelet_acier bassine natte couverture lampe moustiquaire pagne sac_boro</t>
  </si>
  <si>
    <t>aggression enlevement assassinat vehicules</t>
  </si>
  <si>
    <t>57a4846e-f17a-4c0c-bf70-4f47cedd1971</t>
  </si>
  <si>
    <t>barsalogho</t>
  </si>
  <si>
    <t>barsalogho1</t>
  </si>
  <si>
    <t>Marché de Barsalogho</t>
  </si>
  <si>
    <t>seau savon400gr</t>
  </si>
  <si>
    <t>hausse_demande_distribution</t>
  </si>
  <si>
    <t>gobelet_plastique lampe pagne</t>
  </si>
  <si>
    <t>cout_transport route_etat</t>
  </si>
  <si>
    <t>hausse_demande_distribution Hausse_prix_fournisseurs</t>
  </si>
  <si>
    <t>aggression</t>
  </si>
  <si>
    <t>f8f72be0-3bdc-4365-b805-ac771a2c68f9</t>
  </si>
  <si>
    <t>gobelet_plastique pagne lampe</t>
  </si>
  <si>
    <t>Demande de soutien pour garantir le commerce et pour éviter quelquer difficultés sur le commerce</t>
  </si>
  <si>
    <t>07565a95-869a-464c-a0b2-b784b3538a69</t>
  </si>
  <si>
    <t>route_etat cout_transport</t>
  </si>
  <si>
    <t>3af5fa24-d14a-426f-a19a-39627c55a5a7</t>
  </si>
  <si>
    <t>Demande de soutien</t>
  </si>
  <si>
    <t>20617958-1c81-4d2d-99f0-04b47fafe274</t>
  </si>
  <si>
    <t>diapangou</t>
  </si>
  <si>
    <t>diapangou1</t>
  </si>
  <si>
    <t>Marché de Diapangou</t>
  </si>
  <si>
    <t>hausse_offre_quantites</t>
  </si>
  <si>
    <t>68be7165-3c05-45a2-b6ac-87b3b89c1749</t>
  </si>
  <si>
    <t>2ac4b343-2f8d-4aad-ae81-d7e5c1e3361f</t>
  </si>
  <si>
    <t>hausse_change hausse_demande_clients</t>
  </si>
  <si>
    <t>b41a6177-b562-48ce-ad8a-59de90421ea7</t>
  </si>
  <si>
    <t>sebba</t>
  </si>
  <si>
    <t>sebba01</t>
  </si>
  <si>
    <t>yagha</t>
  </si>
  <si>
    <t>Marché de Sebba</t>
  </si>
  <si>
    <t>pas_envie_repondre</t>
  </si>
  <si>
    <t>Zone sous blocus</t>
  </si>
  <si>
    <t>a60868bd-d0bb-4d65-b9e1-ab3259a00d53</t>
  </si>
  <si>
    <t>sebba03</t>
  </si>
  <si>
    <t>Zone  à  haut risque</t>
  </si>
  <si>
    <t>Zone sous blocus plus  d'une année</t>
  </si>
  <si>
    <t>d0708ed7-c8ef-4011-9020-b543b4aaa9ab</t>
  </si>
  <si>
    <t>sebba05</t>
  </si>
  <si>
    <t>combustible_bois combustible_charbon lampe sac_boro</t>
  </si>
  <si>
    <t>Zone sous  blocus</t>
  </si>
  <si>
    <t>43cc4e04-86c3-47ef-a7e8-6bd9f4d5eb97</t>
  </si>
  <si>
    <t>sebba07</t>
  </si>
  <si>
    <t>1c726651-93e0-44b8-a35c-4641a2375db0</t>
  </si>
  <si>
    <t>sebba02</t>
  </si>
  <si>
    <t>Zone  sous  blocus</t>
  </si>
  <si>
    <t>b43b3a6d-94d5-4b90-b94a-19dbacfe39e3</t>
  </si>
  <si>
    <t>sebba04</t>
  </si>
  <si>
    <t>19020461-9c59-4f11-be5f-45e71a145469</t>
  </si>
  <si>
    <t>sebba06</t>
  </si>
  <si>
    <t>Zone  à  haut  risque</t>
  </si>
  <si>
    <t>02e92df4-0fc9-4cf0-b031-895ad0150fef</t>
  </si>
  <si>
    <t>sebba08</t>
  </si>
  <si>
    <t>4141c478-b4cb-4699-be75-2015f266cb72</t>
  </si>
  <si>
    <t>hausse_demande_arrivees</t>
  </si>
  <si>
    <t>a7cbbcec-4216-44f5-8d84-00152a2d8eb5</t>
  </si>
  <si>
    <t>7a5a5940-7807-4bf5-a74a-ac1e89bf7849</t>
  </si>
  <si>
    <t>tenaille pelle</t>
  </si>
  <si>
    <t>22f1718c-7a58-4233-baa2-a65c5c679d40</t>
  </si>
  <si>
    <t>bassine gobelet_acier gobelet_plastique</t>
  </si>
  <si>
    <t>0_5l 1l</t>
  </si>
  <si>
    <t>3ed9dba2-b0bc-46e7-a993-deec5c0886b5</t>
  </si>
  <si>
    <t>couverture natte pagne</t>
  </si>
  <si>
    <t>f0fa2fd4-4dd8-4891-8bfd-38590a0665cd</t>
  </si>
  <si>
    <t>gobelet_plastique gobelet_acier bassine natte lampe</t>
  </si>
  <si>
    <t>8d7e29b9-e621-40a6-84fe-8ba19dbcc2d5</t>
  </si>
  <si>
    <t>pagne natte bassine couverture</t>
  </si>
  <si>
    <t>d6805a00-ac49-4451-bd37-a0e3326585ed</t>
  </si>
  <si>
    <t>tibga</t>
  </si>
  <si>
    <t>tibga1</t>
  </si>
  <si>
    <t>Marché de Tibga</t>
  </si>
  <si>
    <t>fa97c762-f977-4fa5-b6f3-64a3bf840ac4</t>
  </si>
  <si>
    <t>b402b916-6bd4-4ba8-a918-31ccc441c37f</t>
  </si>
  <si>
    <t>barsalogho2</t>
  </si>
  <si>
    <t>sac_boro natte bassine assiette</t>
  </si>
  <si>
    <t>assiette natte sac_boro bassine</t>
  </si>
  <si>
    <t>securite route_etat rarete_transport cout_transport</t>
  </si>
  <si>
    <t>Incident de mine qui à occasionné des blessés</t>
  </si>
  <si>
    <t>34f942f6-e023-4435-9a87-bab23d586390</t>
  </si>
  <si>
    <t>gobelet_acier bassine natte couverture lampe pagne sac_boro gobelet_plastique</t>
  </si>
  <si>
    <t>0_25l</t>
  </si>
  <si>
    <t>c9a195f2-e7c4-4e7a-9cbf-200b0d7ca95c</t>
  </si>
  <si>
    <t>assiette bassine sac_boro natte</t>
  </si>
  <si>
    <t>rarete_transport cout_transport</t>
  </si>
  <si>
    <t>c113a92c-f2a6-4a9d-978f-e5a0a2fda1d4</t>
  </si>
  <si>
    <t>Incident de mine occasionnant des blessés</t>
  </si>
  <si>
    <t>35780c46-8e58-4a2c-8dbd-1a09b784ffd5</t>
  </si>
  <si>
    <t>assiette bassine natte sac_boro</t>
  </si>
  <si>
    <t>route_etat rarete_transport cout_transport</t>
  </si>
  <si>
    <t>41aa1424-e5b9-4b3d-80de-c7d1f4f2d7d8</t>
  </si>
  <si>
    <t>diapaga</t>
  </si>
  <si>
    <t>diapaga1</t>
  </si>
  <si>
    <t>tapoa</t>
  </si>
  <si>
    <t>Marché de Diapaga</t>
  </si>
  <si>
    <t>L'inaccessibilité de la localité</t>
  </si>
  <si>
    <t xml:space="preserve">L'enlèvement des personnes de la localité_x000D_
</t>
  </si>
  <si>
    <t>f5d1f69a-fe44-4971-8f70-34b1427d6423</t>
  </si>
  <si>
    <t>Le manque des marchandises</t>
  </si>
  <si>
    <t>La vulnérabilité</t>
  </si>
  <si>
    <t>05e910ec-e9f2-486b-8986-6ef5b316cb29</t>
  </si>
  <si>
    <t>assassinat</t>
  </si>
  <si>
    <t>Problème d'insécurité</t>
  </si>
  <si>
    <t xml:space="preserve">La pauvreté_x000D_
</t>
  </si>
  <si>
    <t>4b78ee78-caf6-4e0e-98e6-c18096f3d4ef</t>
  </si>
  <si>
    <t>Le problème d'approvisionnement de produits</t>
  </si>
  <si>
    <t>Nous voulons la paix</t>
  </si>
  <si>
    <t>7209d3d4-70a8-4077-a489-7afb1ecf090b</t>
  </si>
  <si>
    <t>La paix</t>
  </si>
  <si>
    <t>9ad8ba12-74e0-495b-9b70-e97ab0d010d9</t>
  </si>
  <si>
    <t>diabo</t>
  </si>
  <si>
    <t>diabo1</t>
  </si>
  <si>
    <t>Marché de Diabo</t>
  </si>
  <si>
    <t>marmite7 marmite5 assiette gobelet_plastique gobelet_acier bassine natte</t>
  </si>
  <si>
    <t>2a0c4be3-fd13-444b-bcf2-91ffc24b9238</t>
  </si>
  <si>
    <t>marmite7 marmite5 natte pagne sac_boro lampe</t>
  </si>
  <si>
    <t>4c58f5c5-9a7b-44f9-b382-048a4ae04c94</t>
  </si>
  <si>
    <t>tenaille bache</t>
  </si>
  <si>
    <t>combustible_charbon lampe sac_boro</t>
  </si>
  <si>
    <t>de9d166c-0bd3-4ff2-993a-8fb7537a1bb8</t>
  </si>
  <si>
    <t>assiette gobelet_plastique gobelet_acier bassine natte pagne couverture</t>
  </si>
  <si>
    <t>9aa26988-e4b3-42f3-85f2-fd69c75e46bd</t>
  </si>
  <si>
    <t>assiette gobelet_plastique gobelet_acier bassine natte couverture pagne</t>
  </si>
  <si>
    <t>0a544ecd-906b-4d12-9786-b9e76519ea42</t>
  </si>
  <si>
    <t>assiette gobelet_plastique gobelet_acier bassine pagne couverture</t>
  </si>
  <si>
    <t>8ecef6a0-b5d4-4c58-b5c9-26975ef414a1</t>
  </si>
  <si>
    <t>bache corde tenaille</t>
  </si>
  <si>
    <t>8709edd0-6c4e-4c16-94d8-14fee34e0aef</t>
  </si>
  <si>
    <t>bache tenaille</t>
  </si>
  <si>
    <t>a37bce2c-1a9f-4ba9-bed2-1db9365cec63</t>
  </si>
  <si>
    <t>e09aee09-5fa4-490c-9ace-81a341f5c467</t>
  </si>
  <si>
    <t>0a7ceeae-be7f-4860-8bec-4b8a61a50989</t>
  </si>
  <si>
    <t>Ruptures de gaz par moment.</t>
  </si>
  <si>
    <t>28086592-1cf2-44a4-872c-86d55e959929</t>
  </si>
  <si>
    <t>4addfe74-674d-4e65-b34d-7e940dd8db3a</t>
  </si>
  <si>
    <t>securite route_etat prix_fournisseurs rarete_transport cout_transport</t>
  </si>
  <si>
    <t>3032f3e3-3198-47fe-9044-e71c1779c178</t>
  </si>
  <si>
    <t>lieux_insecurite</t>
  </si>
  <si>
    <t>Difficulté d'approvisionnement de produits</t>
  </si>
  <si>
    <t>L'augmentation de la vulnérabilité</t>
  </si>
  <si>
    <t>5e4d9eb8-a615-4876-8544-c4dc13c742ca</t>
  </si>
  <si>
    <t>La paix et l'aide</t>
  </si>
  <si>
    <t>3d87f83a-62b4-47f1-80ce-605d88d5b6b9</t>
  </si>
  <si>
    <t>La  paix</t>
  </si>
  <si>
    <t>2f697a96-f48e-49b5-bc4e-029be90c5e8c</t>
  </si>
  <si>
    <t>Nous les commerçants on demande la paix</t>
  </si>
  <si>
    <t>de09033d-8913-458c-9cb9-2bc65f598197</t>
  </si>
  <si>
    <t>matiacoali</t>
  </si>
  <si>
    <t>matiacoali3</t>
  </si>
  <si>
    <t>Marché de Matiacoali</t>
  </si>
  <si>
    <t>natte lampe sac_boro</t>
  </si>
  <si>
    <t>route_etat rarete_transport cout_transport tracasseries</t>
  </si>
  <si>
    <t>oui_produits oui_transports oui_carburant</t>
  </si>
  <si>
    <t>Les autres marchés de villages environnants sont plus accessibles aux commerçant de la ville donc les habitants de ces localité viennent forcément s'approvisioner  ici</t>
  </si>
  <si>
    <t>Oiu par ce que ces la période des recolte des culture de rentes comme le sésame etc donc tout le monde a l'argent par rapport dans les moi passé</t>
  </si>
  <si>
    <t>Oiu il faut que la sécurité veille sur les commerçants en sécurisant les boutiques du marché et diminuer les taxation</t>
  </si>
  <si>
    <t>Merci beaucoup pour la compréhension</t>
  </si>
  <si>
    <t>221e45aa-bbfe-421f-85fa-cc9724a6caa0</t>
  </si>
  <si>
    <t>corde pelle tenaille bache</t>
  </si>
  <si>
    <t>baisse_offre_securite baisse_offre_rupturestocks hausse_couts</t>
  </si>
  <si>
    <t>achat_prix transports achat_liquidites recrutement</t>
  </si>
  <si>
    <t>Les autres marchés sont plus accessible aux commerçants de la ville donc tout le monde est obligé de venir faire les achats ic</t>
  </si>
  <si>
    <t>C'est période de la récolte ya l'argent</t>
  </si>
  <si>
    <t>4f10a2db-5e08-47e5-a370-169ab967a654</t>
  </si>
  <si>
    <t>assiette gobelet_plastique gobelet_acier</t>
  </si>
  <si>
    <t>gobelet_plastique gobelet_acier assiette</t>
  </si>
  <si>
    <t>route_etat cout_transport tracasseries</t>
  </si>
  <si>
    <t>achat_prix transports achat_liquidites</t>
  </si>
  <si>
    <t>vol_cambriolage vol_etalage</t>
  </si>
  <si>
    <t>route_endommagees routes_ganes routes_banditisme</t>
  </si>
  <si>
    <t>Ces la période de récolte et l'approche ded fête donc les ont l'argent</t>
  </si>
  <si>
    <t>Non c'est bon</t>
  </si>
  <si>
    <t>Merci pour la causerie</t>
  </si>
  <si>
    <t>4dedb396-28f7-4ee0-a17b-be248d8209fe</t>
  </si>
  <si>
    <t>route_etat cout_transport taxes tracasseries</t>
  </si>
  <si>
    <t>route_endommagees routes_inondees routes_ganes</t>
  </si>
  <si>
    <t>La voix national est inaccessible ya une mévente des charbon combustible</t>
  </si>
  <si>
    <t>f0442da7-0290-4804-8084-9cbc183cf249</t>
  </si>
  <si>
    <t>transports achat_liquidites</t>
  </si>
  <si>
    <t>Nous sommes à une période des récolte ya beaucoup d'argent</t>
  </si>
  <si>
    <t>e9b21b13-4073-4e78-96d1-bbe6b2fd9d1a</t>
  </si>
  <si>
    <t>.</t>
  </si>
  <si>
    <t>fcea6176-1e5c-4fc7-9980-38ce097591f0</t>
  </si>
  <si>
    <t>combustible_charbon combustible_bois</t>
  </si>
  <si>
    <t>route_etat rarete_transport cout_transport taxes</t>
  </si>
  <si>
    <t>baisse_demande_autoproduction baisse_demande_departs</t>
  </si>
  <si>
    <t>La route est barré depuis le mois de juillet donc il est difficile d'amener la marchandise à la capitale où dans les aut régions</t>
  </si>
  <si>
    <t>Le charbon ne paye plus comme ça du à destruction des ponts</t>
  </si>
  <si>
    <t>483fe77a-d6d1-4678-b2ea-25b1ab6dd29a</t>
  </si>
  <si>
    <t>route_etat prix_fournisseurs rarete_transport cout_transport tracasseries</t>
  </si>
  <si>
    <t>d074577c-6a96-4298-8f64-f40041390b6a</t>
  </si>
  <si>
    <t>marmite5 marmite7</t>
  </si>
  <si>
    <t>cout_transport rarete_transport</t>
  </si>
  <si>
    <t>Avec l'argent en spece</t>
  </si>
  <si>
    <t>4a1d3ff2-d4c1-481f-ab5e-ff7bed7fcf58</t>
  </si>
  <si>
    <t>L'insécurité a rendu les ménages vulnérables.</t>
  </si>
  <si>
    <t>Le manque des moyens pour payer les produits</t>
  </si>
  <si>
    <t>Nous demandons de soutien financier, materiel,et moral</t>
  </si>
  <si>
    <t>338387b6-6738-40fd-84f8-6c90152e2888</t>
  </si>
  <si>
    <t>f0e0e063-e439-41e4-8347-30285c2e7f13</t>
  </si>
  <si>
    <t>Le mévente de marchandises</t>
  </si>
  <si>
    <t>L'enlèvement et l'assassinat de personnes causé par l'insécurité</t>
  </si>
  <si>
    <t>La  paix dans la province de la Tapoa</t>
  </si>
  <si>
    <t>7f914788-88a4-49f7-9a6e-faaccfa13cc8</t>
  </si>
  <si>
    <t>lampe pagne sac_boro</t>
  </si>
  <si>
    <t>0110d511-3046-49f5-8cba-dfcb178f0319</t>
  </si>
  <si>
    <t>route_etat degradation_perte rarete_transport cout_transport tracasseries</t>
  </si>
  <si>
    <t>d42f434b-fe01-46bf-99a9-346868ca4c8e</t>
  </si>
  <si>
    <t>liquide_devise_etrangere argent_mobile</t>
  </si>
  <si>
    <t>0775b2dc-00bf-4c6a-a428-1602c8810ca3</t>
  </si>
  <si>
    <t>vols route_etat degradation_perte rarete_transport cout_transport taxes tracasseries</t>
  </si>
  <si>
    <t>baisse_couts baisse_prix_fournisseurs hausse_offre_circulation_routes</t>
  </si>
  <si>
    <t>Oiu les rout sont plus accessible et une mévente est intervenue dans la commune</t>
  </si>
  <si>
    <t>Grandement pour la visite</t>
  </si>
  <si>
    <t>30478150-70f5-419e-a396-3e371bedc6b9</t>
  </si>
  <si>
    <t>natte couverture moustiquaire</t>
  </si>
  <si>
    <t>argent_mobile autre</t>
  </si>
  <si>
    <t>L'argent liquide</t>
  </si>
  <si>
    <t>Les paysans on bien recoller cette année par rapport l'année passée</t>
  </si>
  <si>
    <t>89a96512-358a-48a1-a9d7-ed0395dc5d2e</t>
  </si>
  <si>
    <t>marmite7 marmite5 assiette gobelet_plastique gobelet_acier</t>
  </si>
  <si>
    <t>Oiu je vais dire aux gens de sécurité de prendre soin des commerçants et de veuillez  à la sécurité des routes</t>
  </si>
  <si>
    <t>Merci beaucoup pour les échange</t>
  </si>
  <si>
    <t>3b4092f5-d3c0-4609-a07a-96a8dbae9310</t>
  </si>
  <si>
    <t>natte couverture moustiquaire lampe sac_boro pagne</t>
  </si>
  <si>
    <t>sac_boro pagne lampe moustiquaire couverture natte</t>
  </si>
  <si>
    <t>degradation_perte route_etat cout_transport taxes rarete_transport tracasseries</t>
  </si>
  <si>
    <t>hausse_couts hausse_demande_clients Hausse_prix_fournisseurs baisse_offre_securite</t>
  </si>
  <si>
    <t>L'insécurité a contraint beaucoup de personnes a venir faire le marché au centre ville</t>
  </si>
  <si>
    <t>Beaucoup des marchés des villages environnants sont plus accessible à cause de l'insécurité donc beaucoup nonmbre dès personne viennent faire les achats ici</t>
  </si>
  <si>
    <t>Oiu ils doi revoir l'État des voix et surtout la sécurisation des personnes et des biens</t>
  </si>
  <si>
    <t>Vraiment merci beaucoup pour votre disponibilité</t>
  </si>
  <si>
    <t>9d52b7c8-d343-4d41-b851-a061b6e34d0f</t>
  </si>
  <si>
    <t>vol_tire vol_cambriolage</t>
  </si>
  <si>
    <t>Oui je vais demander à ceux qui s'occupe du marché des veiller a ce que le vol soit amoindrie en plus interdit la surculatoin des mots et vélo au sein du marché</t>
  </si>
  <si>
    <t>5d3dce66-b31e-4b91-b5c7-a2aa010aab60</t>
  </si>
  <si>
    <t>corde bache tenaille pelle</t>
  </si>
  <si>
    <t>route_etat prix_fournisseurs rarete_transport cout_transport taxes tracasseries</t>
  </si>
  <si>
    <t>hausse_couts Hausse_prix_fournisseurs baisse_offre_securite autre</t>
  </si>
  <si>
    <t>Acause de l'insécurité les site d'orpaillage ne travaille plus en plus l'approvisionnement en ciment est devenu très difficile acause de l'insécurité donc sa fait que les marchandises sont cher et are</t>
  </si>
  <si>
    <t>ganes_bandits achat_liquidites transports achat_prix</t>
  </si>
  <si>
    <t>vol_tire vol_etalage vol_cambriolage</t>
  </si>
  <si>
    <t>95a7fc4d-c41d-47f7-87b0-046680f8cf72</t>
  </si>
  <si>
    <t>combustible_charbon combustible_gaz combustible_bois</t>
  </si>
  <si>
    <t>route_etat degradation_perte rarete_transport cout_transport taxes tracasseries</t>
  </si>
  <si>
    <t>prix_baisse prix_hausse</t>
  </si>
  <si>
    <t>hausse_offre_production_saison hausse_offre_routes_surete autre</t>
  </si>
  <si>
    <t>Les ponts on été détruit par les terroristes pour cela on  arrivent plus a emporté vers d'autres villes</t>
  </si>
  <si>
    <t>recrutement ganes_bandits</t>
  </si>
  <si>
    <t>À cause de l'insécurité</t>
  </si>
  <si>
    <t>Oui nous demandons aux gouvernement de réparer les voies pour permettre le commerce entre la région et les autres villes</t>
  </si>
  <si>
    <t>Merci beaucoup pour la causerie et bonne journée à vous</t>
  </si>
  <si>
    <t>a648bbf7-ff7d-4523-aaf8-bc3ab311060a</t>
  </si>
  <si>
    <t>marmite5 marmite7 assiette gobelet_plastique gobelet_acier</t>
  </si>
  <si>
    <t>route_etat prix_fournisseurs rarete_transport cout_transport</t>
  </si>
  <si>
    <t>hausse_couts hausse_demande_clients Hausse_prix_fournisseurs</t>
  </si>
  <si>
    <t>C'est le moment des récolte ya beaucoup d'argent pour les paysans</t>
  </si>
  <si>
    <t>Oiu ce que je dis là seulement</t>
  </si>
  <si>
    <t>Oiu le marché ne pas clôturer en plus ya pas des vigils pour veuillez a la sécurité des différentes boutiques au sein du marché</t>
  </si>
  <si>
    <t>Je vous remercie pour la causerie bon travail à vous</t>
  </si>
  <si>
    <t>16cd3ebd-c947-453d-8291-865729e0e0ef</t>
  </si>
  <si>
    <t>bassine natte couverture moustiquaire sac_boro pagne lampe</t>
  </si>
  <si>
    <t>natte bassine couverture moustiquaire lampe pagne sac_boro</t>
  </si>
  <si>
    <t>securite vols route_etat tracasseries taxes cout_transport rarete_transport</t>
  </si>
  <si>
    <t>bassine natte couverture moustiquaire lampe pagne sac_boro</t>
  </si>
  <si>
    <t>argent_mobile credit_informel transfert</t>
  </si>
  <si>
    <t>oui_produits oui_carburant oui_transports</t>
  </si>
  <si>
    <t>Oiu nous sommes à une période de récolte donc ya beaucoup d'argent les paysans viennent massivement pour le marché</t>
  </si>
  <si>
    <t>C'est que je vous est dit là seulement</t>
  </si>
  <si>
    <t>3554f32c-2fac-4b04-a0a0-60ecae069c81</t>
  </si>
  <si>
    <t>0f6df09e-941d-4023-ae9a-9ec50e006304</t>
  </si>
  <si>
    <t>marmite7 marmite5 assiette gobelet_plastique gobelet_acier bassine natte couverture lampe pagne</t>
  </si>
  <si>
    <t>0_25l 0_5l</t>
  </si>
  <si>
    <t>Le marché fonctionne normalement</t>
  </si>
  <si>
    <t>ef2c90d0-74f6-4cfb-aa37-cee7a4d91ad8</t>
  </si>
  <si>
    <t>marmite7 marmite5 gobelet_acier bassine natte lampe sac_boro gobelet_plastique</t>
  </si>
  <si>
    <t>cc4ae076-517a-4c15-bd5a-b49a8beb72b0</t>
  </si>
  <si>
    <t>dedougou</t>
  </si>
  <si>
    <t>dedougou1</t>
  </si>
  <si>
    <t>mouhoun</t>
  </si>
  <si>
    <t>Marché de Dedougou</t>
  </si>
  <si>
    <t>61111dac-d8e8-4405-a21c-51e6734afd1e</t>
  </si>
  <si>
    <t>f446e0f9-26ca-46dc-b87a-fcbb1b756cc2</t>
  </si>
  <si>
    <t>moustiquaire couverture pagne</t>
  </si>
  <si>
    <t>4dfee890-b1f6-4ef5-b82c-26f7e2bf482c</t>
  </si>
  <si>
    <t>pagne couverture moustiquaire</t>
  </si>
  <si>
    <t>togo</t>
  </si>
  <si>
    <t>a743b1e9-86c8-4d2b-87c0-f0658439a519</t>
  </si>
  <si>
    <t>202151d9-ed1a-43a1-8b31-5e79f5b41c6a</t>
  </si>
  <si>
    <t>2ac05dc3-4227-4ddc-a27d-020221d345fe</t>
  </si>
  <si>
    <t>638f1de2-3715-4b9c-bfa6-9b4c21163f59</t>
  </si>
  <si>
    <t>fb8ef961-7e98-4f82-80c0-e929e904adfe</t>
  </si>
  <si>
    <t>1c9e0a5e-7592-4332-99ba-c266aab7139f</t>
  </si>
  <si>
    <t>marmite7 marmite5 assiette gobelet_plastique gobelet_acier bassine natte couverture sac_boro</t>
  </si>
  <si>
    <t>1l 0_5l 0_25l</t>
  </si>
  <si>
    <t>c8512093-00d0-4989-9a5c-2ab065c10366</t>
  </si>
  <si>
    <t>L'approche des fêtes</t>
  </si>
  <si>
    <t>22a9d7ea-521e-43bf-b445-069e061dee33</t>
  </si>
  <si>
    <t>cause des récoltes</t>
  </si>
  <si>
    <t>c778b3a7-1895-4fdc-9b53-e64a40a38d3f</t>
  </si>
  <si>
    <t>pagne moustiquaire couverture</t>
  </si>
  <si>
    <t>l'approche de fête de fin d'année</t>
  </si>
  <si>
    <t>b83e4ebb-91f5-4485-a961-4e7dbe64e4f6</t>
  </si>
  <si>
    <t>marmite7 marmite5 assiette gobelet_plastique bassine gobelet_acier</t>
  </si>
  <si>
    <t>d9296865-0c73-4e70-9ebf-d90aa9a7893c</t>
  </si>
  <si>
    <t>5fb46207-fbc3-48d6-8289-5eb4aa38caef</t>
  </si>
  <si>
    <t>187041c4-5139-470d-8ab5-e46afa6397bc</t>
  </si>
  <si>
    <t>pagne couverture natte moustiquaire</t>
  </si>
  <si>
    <t>manque_transports horaires_restreints restrictions_mouvements</t>
  </si>
  <si>
    <t>83cfbe75-2a9e-4710-b27a-33504a824aad</t>
  </si>
  <si>
    <t>d2ba66c5-d60d-44a0-8697-ecc5fc22c527</t>
  </si>
  <si>
    <t>lampe sac_boro natte</t>
  </si>
  <si>
    <t>a03e9fb2-1c66-4dd1-a5f2-b0042c21c772</t>
  </si>
  <si>
    <t>987e5f0c-16e3-441d-b9e7-f0d5ef78760b</t>
  </si>
  <si>
    <t>16e5bade-a2b3-47b4-ba35-680afddf6d7b</t>
  </si>
  <si>
    <t>Le marché fonctionne actuellement très bien</t>
  </si>
  <si>
    <t>93167b1c-64e9-4b86-ad88-b1b9591b7ce8</t>
  </si>
  <si>
    <t>6a31b399-c72c-4c6e-ab9c-903be2056b5c</t>
  </si>
  <si>
    <t>corde tenaille pelle</t>
  </si>
  <si>
    <t>combustible_charbon combustible_gaz couverture pagne sac_boro</t>
  </si>
  <si>
    <t>Pénurie depuis la source de ravitaillement</t>
  </si>
  <si>
    <t>Souvent il y'a des pénurie depuis la source de ravitaillement</t>
  </si>
  <si>
    <t>7ecff080-9bbb-47f0-b6e6-8fa2aa6a405d</t>
  </si>
  <si>
    <t>3806d1a8-490d-4a81-a6cb-8151f309bfde</t>
  </si>
  <si>
    <t>bogande</t>
  </si>
  <si>
    <t>bogande1</t>
  </si>
  <si>
    <t>gnagna</t>
  </si>
  <si>
    <t>Marché de Bogande</t>
  </si>
  <si>
    <t>hausse_couts hausse_change baisse_offre_securite baisse_offre_saison_circulation Hausse_prix_fournisseurs hausse_demande_arrivees baisse_offre_rupturestocks hausse_demande_clients</t>
  </si>
  <si>
    <t>securite route_etat prix_fournisseurs rarete_transport cout_transport taxes</t>
  </si>
  <si>
    <t>marmite7 marmite5 assiette gobelet_plastique bassine couverture sac_boro</t>
  </si>
  <si>
    <t>securite route_etat cout_transport prix_fournisseurs rarete_transport taxes</t>
  </si>
  <si>
    <t>recrutement ganes_bandits achat_liquidites transports achat_prix</t>
  </si>
  <si>
    <t>argent_mobile transfert cheque</t>
  </si>
  <si>
    <t>oui_transports oui_carburant oui_produits</t>
  </si>
  <si>
    <t>manque_transports restrictions_mouvements horaires_restreints</t>
  </si>
  <si>
    <t>route_endommagees routes_inondees routes_ganes routes_banditisme</t>
  </si>
  <si>
    <t>Oui, la diminution du prix de carburant.</t>
  </si>
  <si>
    <t>Nous demandons de renforcer notre sécurité dans les mesures possible.</t>
  </si>
  <si>
    <t>029e2add-6848-4dea-ab79-f9ec5ebb7ef1</t>
  </si>
  <si>
    <t>bidon seau savon400gr</t>
  </si>
  <si>
    <t>securite route_etat prix_fournisseurs cout_transport taxes rarete_transport</t>
  </si>
  <si>
    <t>hausse_couts hausse_demande_clients hausse_demande_arrivees Hausse_prix_fournisseurs baisse_offre_saison_circulation baisse_offre_securite hausse_change baisse_offre_rupturestocks</t>
  </si>
  <si>
    <t>securite route_etat cout_transport taxes rarete_transport prix_fournisseurs</t>
  </si>
  <si>
    <t>natte bassine gobelet_acier gobelet_plastique assiette marmite5 marmite7 couverture</t>
  </si>
  <si>
    <t>securite route_etat rarete_transport cout_transport taxes prix_fournisseurs</t>
  </si>
  <si>
    <t>transports achat_prix achat_liquidites recrutement ganes_bandits</t>
  </si>
  <si>
    <t>argent_mobile transfert carte_credit cheque</t>
  </si>
  <si>
    <t>enlevement vehicules</t>
  </si>
  <si>
    <t>Oui, si le gouvernement a une possibilité de diminuer le prix du carburant.</t>
  </si>
  <si>
    <t>Renforcer la sécurité dans la localité.</t>
  </si>
  <si>
    <t>429ebd2f-8f46-4e92-a63f-bb853a32cfd0</t>
  </si>
  <si>
    <t>savon400gr seau bidon</t>
  </si>
  <si>
    <t>natte couverture moustiquaire pagne sac_boro gobelet_plastique</t>
  </si>
  <si>
    <t>achat_liquidites recrutement ganes_bandits transports achat_prix</t>
  </si>
  <si>
    <t>Nous prions DIEU que la paix reviennent au pays.</t>
  </si>
  <si>
    <t>fbcfa93c-80e5-4205-b00e-377b0981b4c6</t>
  </si>
  <si>
    <t>marmite7 marmite5 assiette gobelet_plastique bassine natte couverture moustiquaire</t>
  </si>
  <si>
    <t>cheque transfert argent_mobile</t>
  </si>
  <si>
    <t>Le marché n'est pas du tout facile suite à l'insécurité.</t>
  </si>
  <si>
    <t>783b2395-c9b9-40fb-9863-d601faf2b857</t>
  </si>
  <si>
    <t>hausse_couts hausse_demande_clients hausse_demande_arrivees Hausse_prix_fournisseurs</t>
  </si>
  <si>
    <t>hausse_couts hausse_demande_arrivees Hausse_prix_fournisseurs baisse_offre_rupturestocks baisse_offre_saison_circulation baisse_offre_securite</t>
  </si>
  <si>
    <t>sac_boro lampe combustible_gaz</t>
  </si>
  <si>
    <t>combustible_gaz lampe sac_boro</t>
  </si>
  <si>
    <t>hausse_couts hausse_demande_clients hausse_demande_arrivees Hausse_prix_fournisseurs baisse_offre_rupturestocks baisse_offre_securite</t>
  </si>
  <si>
    <t>recrutement ganes_bandits achat_liquidites</t>
  </si>
  <si>
    <t>C'est le prix de l'essence qui a augmenté aussi.</t>
  </si>
  <si>
    <t>Car il y a eu beaucoup de déplacés dans la commune.</t>
  </si>
  <si>
    <t>En tant que commerçant je demande la diminution du prix du carburant.</t>
  </si>
  <si>
    <t>2a99ac2f-c505-439a-8b59-0f79174359de</t>
  </si>
  <si>
    <t>combustible_bois combustible_charbon sac_boro</t>
  </si>
  <si>
    <t>547454e9-f26f-4dde-87e0-83dced25843a</t>
  </si>
  <si>
    <t>sac_boro natte couverture bassine gobelet_plastique</t>
  </si>
  <si>
    <t>S'il y a une possibilité de diminuer le prix du carburant.</t>
  </si>
  <si>
    <t>b561e8ce-a3ac-4e3d-957d-b3ffe53540fe</t>
  </si>
  <si>
    <t>Il y a manque chez nos fournisseurs.</t>
  </si>
  <si>
    <t>corde bache</t>
  </si>
  <si>
    <t>pagne sac_boro couverture natte combustible_charbon</t>
  </si>
  <si>
    <t>Oui, si tout les commerçants pouvaient s'entendre pour que l'on réduit le prix des choses.</t>
  </si>
  <si>
    <t>3154c950-ef0f-4fe0-97de-053dac7ff8a7</t>
  </si>
  <si>
    <t>Il y a manque de bidons blanc dans ces derniers jours.</t>
  </si>
  <si>
    <t>marmite7 marmite5 assiette gobelet_plastique</t>
  </si>
  <si>
    <t>Qu'il y ait entente entre commerçants.</t>
  </si>
  <si>
    <t>fafb3ddd-dfd7-4867-85f4-3bf5196b2d6c</t>
  </si>
  <si>
    <t>bidon seau</t>
  </si>
  <si>
    <t>hausse_couts hausse_demande_clients hausse_demande_arrivees baisse_offre_securite</t>
  </si>
  <si>
    <t>baisse_offre_saison_circulation baisse_offre_rupturestocks Hausse_prix_fournisseurs hausse_demande_arrivees hausse_demande_clients</t>
  </si>
  <si>
    <t>combustible_gaz sac_boro bassine</t>
  </si>
  <si>
    <t>combustible_gaz bassine sac_boro</t>
  </si>
  <si>
    <t>hausse_couts hausse_demande_clients hausse_demande_arrivees Hausse_prix_fournisseurs baisse_offre_rupturestocks baisse_offre_securite baisse_offre_saison_circulation</t>
  </si>
  <si>
    <t>recrutement achat_liquidites transports achat_prix ganes_bandits</t>
  </si>
  <si>
    <t>Le prix du carburant est monté, souvent les produits sont en manque là où nous prenons.</t>
  </si>
  <si>
    <t>Il y a eu beaucoup de déplacés dû à l'insécurité.</t>
  </si>
  <si>
    <t>En tant que commerçant je demande la réduction du prix du carburant.</t>
  </si>
  <si>
    <t>7de434e3-7c77-46f0-aa52-4a7ed9df6be5</t>
  </si>
  <si>
    <t>3f23fd8c-4d23-40fb-8859-e0fd6e44a7eb</t>
  </si>
  <si>
    <t>djibo</t>
  </si>
  <si>
    <t>djibo1</t>
  </si>
  <si>
    <t>soum</t>
  </si>
  <si>
    <t>Marché de Djibo</t>
  </si>
  <si>
    <t>securite autre</t>
  </si>
  <si>
    <t>Blocus de la voie</t>
  </si>
  <si>
    <t>baisse_offre_securite autre</t>
  </si>
  <si>
    <t>Blocus de la voie Djibo Ouaga  qui ne facilite pas le renouvellement des stocks</t>
  </si>
  <si>
    <t>L'irrégularité des convois de transport de marchandises pour la ville de Djibo</t>
  </si>
  <si>
    <t>Blocus de la voie Djibo Ouaga</t>
  </si>
  <si>
    <t>marmite7 marmite5 assiette gobelet_plastique gobelet_acier bassine natte couverture moustiquaire lampe pagne</t>
  </si>
  <si>
    <t>marmite7 marmite5 gobelet_plastique natte couverture gobelet_acier bassine moustiquaire lampe pagne assiette</t>
  </si>
  <si>
    <t>marmite7 marmite5 assiette gobelet_plastique gobelet_acier bassine couverture moustiquaire natte lampe pagne</t>
  </si>
  <si>
    <t>Le convoi de marchandise qui dure trop longtemps  pour Djibo</t>
  </si>
  <si>
    <t>achat_liquidites ganes_bandits autre</t>
  </si>
  <si>
    <t>On ne peut plus voyager comme  on veut pour renouveler les stocks</t>
  </si>
  <si>
    <t>credit_informel cheque argent_mobile</t>
  </si>
  <si>
    <t>manque_transports autre</t>
  </si>
  <si>
    <t>Tirs d'obus des groupes armés en direction de la ville de Djibo</t>
  </si>
  <si>
    <t>Tirs d'obus des groupes armés</t>
  </si>
  <si>
    <t>routes_barrees autre</t>
  </si>
  <si>
    <t>Tirs d'obus</t>
  </si>
  <si>
    <t>Blocus  de certains villages  qui par les groupes armés.</t>
  </si>
  <si>
    <t>Manque de marchandises sur le marché  et les boutiques  et magasins</t>
  </si>
  <si>
    <t>Manque de moyens financiers du à la suspension des cash transfert et au manque  d'activités économiques</t>
  </si>
  <si>
    <t>Nous souhaitons plus de sécurité  sur nos voues pour faciliter l'approvisionnement de la ville en marchandises</t>
  </si>
  <si>
    <t>48ca2dc4-1a69-4d33-959d-6e2832412638</t>
  </si>
  <si>
    <t>securite route_etat prix_fournisseurs rarete_transport</t>
  </si>
  <si>
    <t>Blocus de la route Ouaga Djibo</t>
  </si>
  <si>
    <t>Blocus de la route Ouaga  Djibo</t>
  </si>
  <si>
    <t>marmite7 marmite5 assiette gobelet_plastique gobelet_acier natte bassine couverture moustiquaire lampe pagne</t>
  </si>
  <si>
    <t>securite rarete_transport cout_transport autre</t>
  </si>
  <si>
    <t>baisse_offre_securite baisse_offre_production_saison autre</t>
  </si>
  <si>
    <t>achat_prix transports achat_liquidites ganes_bandits</t>
  </si>
  <si>
    <t>personnes_insecurite manque_transports autre</t>
  </si>
  <si>
    <t>Manque de carburant</t>
  </si>
  <si>
    <t>Blocus de certains villages par les groupes  armés qui ne permet pas au commerçants  et clients  de venir</t>
  </si>
  <si>
    <t>Tirs d'obus sur la  ville de Djibo</t>
  </si>
  <si>
    <t>Par manque de marchandises  dû  au blocus  de la route Ouaga Djibo</t>
  </si>
  <si>
    <t>Par manque de marchandises</t>
  </si>
  <si>
    <t>Les commerçants  ont atten longtemps  l'approvisionnement  de la ville en marchandises  ce qui ne facilite  pas le renouvellement  des stocks</t>
  </si>
  <si>
    <t>9ca38b23-b4e6-488f-a6db-2b427b8432a4</t>
  </si>
  <si>
    <t>route_etat rarete_transport</t>
  </si>
  <si>
    <t>route_etat rarete_transport cout_transport taxes tracasseries</t>
  </si>
  <si>
    <t>Beaucoup des marches sont fermées en raison de l'insécurité donc pour cela beaucoup des paysans viennent faire leur achat ici</t>
  </si>
  <si>
    <t>Oui c'est que je vous ai expliquer là seulement</t>
  </si>
  <si>
    <t>Oiu il faut que la paix revienne si nous ne pourrons pas continuer a supporter les marchandises</t>
  </si>
  <si>
    <t>Merci pour la conversation</t>
  </si>
  <si>
    <t>hyg</t>
  </si>
  <si>
    <t>O</t>
  </si>
  <si>
    <t>CF</t>
  </si>
  <si>
    <t>CG</t>
  </si>
  <si>
    <t>CH</t>
  </si>
  <si>
    <t>CI</t>
  </si>
  <si>
    <t>CJ</t>
  </si>
  <si>
    <t>CK</t>
  </si>
  <si>
    <t>CL</t>
  </si>
  <si>
    <t>CM</t>
  </si>
  <si>
    <t>CN</t>
  </si>
  <si>
    <t>CO</t>
  </si>
  <si>
    <t>CP</t>
  </si>
  <si>
    <t>AH</t>
  </si>
  <si>
    <t>AS</t>
  </si>
  <si>
    <t>BH</t>
  </si>
  <si>
    <t>ES</t>
  </si>
  <si>
    <t>FD</t>
  </si>
  <si>
    <t>FO</t>
  </si>
  <si>
    <t>FZ</t>
  </si>
  <si>
    <t>JV</t>
  </si>
  <si>
    <t>KG</t>
  </si>
  <si>
    <t>KV</t>
  </si>
  <si>
    <t>LM</t>
  </si>
  <si>
    <t>LX</t>
  </si>
  <si>
    <t>MI</t>
  </si>
  <si>
    <t>MT</t>
  </si>
  <si>
    <t>NE</t>
  </si>
  <si>
    <t>NV</t>
  </si>
  <si>
    <t>OG</t>
  </si>
  <si>
    <t>OR</t>
  </si>
  <si>
    <t>PC</t>
  </si>
  <si>
    <t>PN</t>
  </si>
  <si>
    <t>PY</t>
  </si>
  <si>
    <t>QM</t>
  </si>
  <si>
    <t>ARR</t>
  </si>
  <si>
    <t>ASP</t>
  </si>
  <si>
    <t>AST</t>
  </si>
  <si>
    <t>ATM</t>
  </si>
  <si>
    <t>ATP</t>
  </si>
  <si>
    <t>ATE</t>
  </si>
  <si>
    <t>ATB</t>
  </si>
  <si>
    <t>WB</t>
  </si>
  <si>
    <t>WS</t>
  </si>
  <si>
    <t>XJ</t>
  </si>
  <si>
    <t>YA</t>
  </si>
  <si>
    <t>YR</t>
  </si>
  <si>
    <t>ZI</t>
  </si>
  <si>
    <t>ZZ</t>
  </si>
  <si>
    <t>AAQ</t>
  </si>
  <si>
    <t>ABB</t>
  </si>
  <si>
    <t>ABM</t>
  </si>
  <si>
    <t>ABX</t>
  </si>
  <si>
    <t>ACI</t>
  </si>
  <si>
    <t>ACT</t>
  </si>
  <si>
    <t>ADE</t>
  </si>
  <si>
    <t>ADP</t>
  </si>
  <si>
    <t>AEA</t>
  </si>
  <si>
    <t>AEL</t>
  </si>
  <si>
    <t>AFC</t>
  </si>
  <si>
    <t>AFT</t>
  </si>
  <si>
    <t>AGK</t>
  </si>
  <si>
    <t>AHB</t>
  </si>
  <si>
    <t>AHS</t>
  </si>
  <si>
    <t>AIH</t>
  </si>
  <si>
    <t>AIW</t>
  </si>
  <si>
    <t>AJH</t>
  </si>
  <si>
    <t>AJY</t>
  </si>
  <si>
    <t>AKN</t>
  </si>
  <si>
    <t>cui</t>
  </si>
  <si>
    <t>GU</t>
  </si>
  <si>
    <t>GV</t>
  </si>
  <si>
    <t>GW</t>
  </si>
  <si>
    <t>GX</t>
  </si>
  <si>
    <t>GY</t>
  </si>
  <si>
    <t>GZ</t>
  </si>
  <si>
    <t>HA</t>
  </si>
  <si>
    <t>HB</t>
  </si>
  <si>
    <t>HC</t>
  </si>
  <si>
    <t>HD</t>
  </si>
  <si>
    <t>HE</t>
  </si>
  <si>
    <t>ARS</t>
  </si>
  <si>
    <t>ASQ</t>
  </si>
  <si>
    <t>ASU</t>
  </si>
  <si>
    <t>ATN</t>
  </si>
  <si>
    <t>ATQ</t>
  </si>
  <si>
    <t>ATF</t>
  </si>
  <si>
    <t>ATC</t>
  </si>
  <si>
    <t>div</t>
  </si>
  <si>
    <t>RS</t>
  </si>
  <si>
    <t>RT</t>
  </si>
  <si>
    <t>RU</t>
  </si>
  <si>
    <t>RV</t>
  </si>
  <si>
    <t>RW</t>
  </si>
  <si>
    <t>RX</t>
  </si>
  <si>
    <t>RY</t>
  </si>
  <si>
    <t>RZ</t>
  </si>
  <si>
    <t>SA</t>
  </si>
  <si>
    <t>SB</t>
  </si>
  <si>
    <t>SC</t>
  </si>
  <si>
    <t>ART</t>
  </si>
  <si>
    <t>ASR</t>
  </si>
  <si>
    <t>AVC</t>
  </si>
  <si>
    <t>ATO</t>
  </si>
  <si>
    <t>ATR</t>
  </si>
  <si>
    <t>ATD</t>
  </si>
  <si>
    <t>ARU</t>
  </si>
  <si>
    <t>ASS</t>
  </si>
  <si>
    <t>ARV</t>
  </si>
  <si>
    <t>ARW</t>
  </si>
  <si>
    <t>--</t>
  </si>
  <si>
    <t>marché</t>
  </si>
  <si>
    <t>---</t>
  </si>
  <si>
    <t>----</t>
  </si>
  <si>
    <t>Discrim pop</t>
  </si>
  <si>
    <t>Inc biens mar</t>
  </si>
  <si>
    <t>Inc gens mar</t>
  </si>
  <si>
    <t>Inc biens route</t>
  </si>
  <si>
    <t>Inc gens route</t>
  </si>
  <si>
    <t>Route dang</t>
  </si>
  <si>
    <t>Route diff</t>
  </si>
  <si>
    <t>------</t>
  </si>
  <si>
    <t>MARCHES SUIVIS</t>
  </si>
  <si>
    <t>Région</t>
  </si>
  <si>
    <t>Province</t>
  </si>
  <si>
    <t>Commune</t>
  </si>
  <si>
    <t>Code marché</t>
  </si>
  <si>
    <t>Code région</t>
  </si>
  <si>
    <t>Boucle du Mouhoun</t>
  </si>
  <si>
    <t>Mouhoun</t>
  </si>
  <si>
    <t>Sourou</t>
  </si>
  <si>
    <t>Centre-Nord</t>
  </si>
  <si>
    <t>Sanmatenga</t>
  </si>
  <si>
    <t>Bam</t>
  </si>
  <si>
    <t>Est</t>
  </si>
  <si>
    <t>Gnagna</t>
  </si>
  <si>
    <t>Gourma</t>
  </si>
  <si>
    <t>Komondjari</t>
  </si>
  <si>
    <t xml:space="preserve">aaplappleqsdjapplerdfvc qsdlk </t>
  </si>
  <si>
    <t>Nord</t>
  </si>
  <si>
    <t>Yatenga</t>
  </si>
  <si>
    <t>Sahel</t>
  </si>
  <si>
    <t>Soum</t>
  </si>
  <si>
    <t>Séno</t>
  </si>
  <si>
    <t>Oudalan</t>
  </si>
  <si>
    <t>Yagha</t>
  </si>
  <si>
    <t>▲</t>
  </si>
  <si>
    <t>colonne réf données</t>
  </si>
  <si>
    <t>WG1:WG1000</t>
  </si>
  <si>
    <t>WH1:WH1000</t>
  </si>
  <si>
    <t>WX1:WX1000</t>
  </si>
  <si>
    <t>WY1:WY1000</t>
  </si>
  <si>
    <t>XO1:XO1000</t>
  </si>
  <si>
    <t>XP1:XP1000</t>
  </si>
  <si>
    <t>YF1:YF1000</t>
  </si>
  <si>
    <t>YG1:YG1000</t>
  </si>
  <si>
    <t>YW1:YW1000</t>
  </si>
  <si>
    <t>YX1:YX1000</t>
  </si>
  <si>
    <t>ZN1:ZN1000</t>
  </si>
  <si>
    <t>ZO1:ZO1000</t>
  </si>
  <si>
    <t>AAE1:AAE1000</t>
  </si>
  <si>
    <t>AAF1:AAF1000</t>
  </si>
  <si>
    <t>AAR1:AAR1000</t>
  </si>
  <si>
    <t>ABC1:ABC1000</t>
  </si>
  <si>
    <t>ABN1:ABN1000</t>
  </si>
  <si>
    <t>ABY1:ABY1000</t>
  </si>
  <si>
    <t>ACJ1:ACJ1000</t>
  </si>
  <si>
    <t>ACU1:ACU1000</t>
  </si>
  <si>
    <t>ADF1:ADF1000</t>
  </si>
  <si>
    <t>ADQ1:ADQ1000</t>
  </si>
  <si>
    <t>AEB1:AEB1000</t>
  </si>
  <si>
    <t>AEQ1:AEQ1000</t>
  </si>
  <si>
    <t>AER1:AER1000</t>
  </si>
  <si>
    <t>AFH1:AFH1000</t>
  </si>
  <si>
    <t>AFI1:AFI1000</t>
  </si>
  <si>
    <t>AFY1:AFY1000</t>
  </si>
  <si>
    <t>AFZ1:AFZ1000</t>
  </si>
  <si>
    <t>AGP1:AGP1000</t>
  </si>
  <si>
    <t>AGQ1:AGQ1000</t>
  </si>
  <si>
    <t>AHG1:AHG1000</t>
  </si>
  <si>
    <t>AHH1:AHH1000</t>
  </si>
  <si>
    <t>AHI1:AHI1000</t>
  </si>
  <si>
    <t>AHW1:AHW1000</t>
  </si>
  <si>
    <t>AHX1:AHX1000</t>
  </si>
  <si>
    <t>AIL1:AIL1000</t>
  </si>
  <si>
    <t>AIM1:AIM1000</t>
  </si>
  <si>
    <t>AIX1:AIX1000</t>
  </si>
  <si>
    <t>AJM1:AJM1000</t>
  </si>
  <si>
    <t>AJN1:AJN1000</t>
  </si>
  <si>
    <t>AJO1:AJO1000</t>
  </si>
  <si>
    <t>AKC1:AKC1000</t>
  </si>
  <si>
    <t>AKD1:AKD1000</t>
  </si>
  <si>
    <t>AKO1:AKO1000</t>
  </si>
  <si>
    <t>►</t>
  </si>
  <si>
    <t>nb de cotations min</t>
  </si>
  <si>
    <t>▼</t>
  </si>
  <si>
    <t>conversion en kg/l</t>
  </si>
  <si>
    <t>MOIS</t>
  </si>
  <si>
    <t>% variation mensuelle</t>
  </si>
  <si>
    <t>%variation trimestrielle</t>
  </si>
  <si>
    <t>% variation annuelle</t>
  </si>
  <si>
    <t>% variation à la moyenne</t>
  </si>
  <si>
    <t>Prix</t>
  </si>
  <si>
    <t>Variation</t>
  </si>
  <si>
    <t>BIENS ALIMENTAIRES</t>
  </si>
  <si>
    <t>Marché</t>
  </si>
  <si>
    <t>Céréales et tubercules</t>
  </si>
  <si>
    <t>Maïs - kg</t>
  </si>
  <si>
    <t>Sorgho blanc - kg</t>
  </si>
  <si>
    <t>Sorgho rouge - kg</t>
  </si>
  <si>
    <t>Mil local - kg</t>
  </si>
  <si>
    <t>Riz local - kg</t>
  </si>
  <si>
    <t>Riz importé - kg</t>
  </si>
  <si>
    <t>Fonio - kg</t>
  </si>
  <si>
    <t>Manioc - kg</t>
  </si>
  <si>
    <t>Igname - kg</t>
  </si>
  <si>
    <t>Patate douce - kg</t>
  </si>
  <si>
    <t>Pomme de terre - kg</t>
  </si>
  <si>
    <t>Protéines</t>
  </si>
  <si>
    <t>Viande de bœuf - kg</t>
  </si>
  <si>
    <t>Viande de mouton - kg</t>
  </si>
  <si>
    <t>Poisson frais - kg</t>
  </si>
  <si>
    <t>Produits laitiers</t>
  </si>
  <si>
    <t>Lait frais - l</t>
  </si>
  <si>
    <t>Lais en poudre - kg</t>
  </si>
  <si>
    <t>Légumineuses</t>
  </si>
  <si>
    <t>Haricot / Niébé - kg</t>
  </si>
  <si>
    <t>Arachide coque - kg</t>
  </si>
  <si>
    <t>Arachide graine - kg</t>
  </si>
  <si>
    <t>Voandzou - kg</t>
  </si>
  <si>
    <t>Fruits et légumes</t>
  </si>
  <si>
    <t>Oignon - kg</t>
  </si>
  <si>
    <t>Tomates - kg</t>
  </si>
  <si>
    <t>Feuilles - tas</t>
  </si>
  <si>
    <t>Graisses et huile</t>
  </si>
  <si>
    <t>Huile d'arachide - l</t>
  </si>
  <si>
    <t>Beurre de karité - kg</t>
  </si>
  <si>
    <t>Epices et condiments</t>
  </si>
  <si>
    <t>Sucre</t>
  </si>
  <si>
    <t>Sel</t>
  </si>
  <si>
    <t>O1:O300</t>
  </si>
  <si>
    <t>aggregate!</t>
  </si>
  <si>
    <t>C1:C300</t>
  </si>
  <si>
    <t>dispo</t>
  </si>
  <si>
    <t>Dispo</t>
  </si>
  <si>
    <t>Peu dispo</t>
  </si>
  <si>
    <t>Non dispo</t>
  </si>
  <si>
    <t>DUREE MEDIANE DES STOCKS (en nombre de jours)</t>
  </si>
  <si>
    <t>DUREE MEDIANE DE RENOUVELLEMENT DES STOCKS (en nombre de jours)</t>
  </si>
  <si>
    <t>PRODUITS POUR LESQUELS LA DIFFERENCE ENTRE DUREE DES STOCKS MEDIANE ET TEMPS DE RENOUVELLEMENT MEDIAN EST NEGATIVE</t>
  </si>
  <si>
    <t>DISPONIBILITE DES BIENS</t>
  </si>
  <si>
    <t>stock</t>
  </si>
  <si>
    <t>réappro</t>
  </si>
  <si>
    <t>WM1:WM300</t>
  </si>
  <si>
    <t>WN1:WN300</t>
  </si>
  <si>
    <t>AU1:AU300</t>
  </si>
  <si>
    <t>Maïs</t>
  </si>
  <si>
    <t>XD1:XD300</t>
  </si>
  <si>
    <t>XE1:XE300</t>
  </si>
  <si>
    <t>AV1:AV300</t>
  </si>
  <si>
    <t>Sorgho blanc</t>
  </si>
  <si>
    <t>XU1:XU300</t>
  </si>
  <si>
    <t>XV1:XV300</t>
  </si>
  <si>
    <t>AW1:AW300</t>
  </si>
  <si>
    <t>Sorgho rouge</t>
  </si>
  <si>
    <t>YL1:YL300</t>
  </si>
  <si>
    <t>YM1:YM300</t>
  </si>
  <si>
    <t>AX1:AX300</t>
  </si>
  <si>
    <t>Mil local</t>
  </si>
  <si>
    <t>ZC1:ZC300</t>
  </si>
  <si>
    <t>ZD1:ZD300</t>
  </si>
  <si>
    <t>AY1:AY300</t>
  </si>
  <si>
    <t>Riz local</t>
  </si>
  <si>
    <t>ZT1:ZT300</t>
  </si>
  <si>
    <t>ZU1:ZU300</t>
  </si>
  <si>
    <t>AZ1:AZ300</t>
  </si>
  <si>
    <t>Riz importé</t>
  </si>
  <si>
    <t>AAK1:AAK300</t>
  </si>
  <si>
    <t>AAL1:AAL300</t>
  </si>
  <si>
    <t>BA1:BA300</t>
  </si>
  <si>
    <t>Fonio</t>
  </si>
  <si>
    <t>AAV1:AAV300</t>
  </si>
  <si>
    <t>AAW1:AAW300</t>
  </si>
  <si>
    <t>BB1:BB300</t>
  </si>
  <si>
    <t>ABG1:ABG300</t>
  </si>
  <si>
    <t>ABH1:ABH300</t>
  </si>
  <si>
    <t>BC1:BC300</t>
  </si>
  <si>
    <t>ABR1:ABR300</t>
  </si>
  <si>
    <t>ABS1:ABS300</t>
  </si>
  <si>
    <t>BD1:BD300</t>
  </si>
  <si>
    <t>ACC1:ACC300</t>
  </si>
  <si>
    <t>ACD1:ACD300</t>
  </si>
  <si>
    <t>BE1:BE300</t>
  </si>
  <si>
    <t>ACN1:ACN300</t>
  </si>
  <si>
    <t>ACO1:ACO300</t>
  </si>
  <si>
    <t>BF1:BF300</t>
  </si>
  <si>
    <t>Viande de bœuf</t>
  </si>
  <si>
    <t>ACY1:ACY300</t>
  </si>
  <si>
    <t>ACZ1:ACZ300</t>
  </si>
  <si>
    <t>BG1:BG300</t>
  </si>
  <si>
    <t>Viande de mouton</t>
  </si>
  <si>
    <t>ADJ1:ADJ300</t>
  </si>
  <si>
    <t>ADK1:ADK300</t>
  </si>
  <si>
    <t>BH1:BH300</t>
  </si>
  <si>
    <t>Poisson</t>
  </si>
  <si>
    <t>ADU1:ADU300</t>
  </si>
  <si>
    <t>ADV1:ADV300</t>
  </si>
  <si>
    <t>BI1:BI300</t>
  </si>
  <si>
    <t>Lait en poudre</t>
  </si>
  <si>
    <t>AEF1:AEF300</t>
  </si>
  <si>
    <t>AEG1:AEG300</t>
  </si>
  <si>
    <t>BJ1:BJ300</t>
  </si>
  <si>
    <t>Lait frais</t>
  </si>
  <si>
    <t>AEW1:AEW300</t>
  </si>
  <si>
    <t>AEX1:AEX300</t>
  </si>
  <si>
    <t>BK1:BK300</t>
  </si>
  <si>
    <t>Haricot</t>
  </si>
  <si>
    <t>AFN1:AFN300</t>
  </si>
  <si>
    <t>AFO1:AFO300</t>
  </si>
  <si>
    <t>BL1:BL300</t>
  </si>
  <si>
    <t>Arachide coque</t>
  </si>
  <si>
    <t>AGE1:AGE300</t>
  </si>
  <si>
    <t>AGF1:AGF300</t>
  </si>
  <si>
    <t>BM1:BM300</t>
  </si>
  <si>
    <t>Arachide graine</t>
  </si>
  <si>
    <t>AGV1:AGV300</t>
  </si>
  <si>
    <t>AGW1:AGW300</t>
  </si>
  <si>
    <t>BN1:BN300</t>
  </si>
  <si>
    <t>Voandzou</t>
  </si>
  <si>
    <t>AHM1:AHM300</t>
  </si>
  <si>
    <t>AHN1:AHN300</t>
  </si>
  <si>
    <t>BO1:BO300</t>
  </si>
  <si>
    <t>Oignon</t>
  </si>
  <si>
    <t>AIB1:AIB300</t>
  </si>
  <si>
    <t>AIC1:AIC300</t>
  </si>
  <si>
    <t>BP1:BP300</t>
  </si>
  <si>
    <t>Tomates</t>
  </si>
  <si>
    <t>AIQ1:AIQ300</t>
  </si>
  <si>
    <t>AIR1:AIR300</t>
  </si>
  <si>
    <t>BQ1:BQ300</t>
  </si>
  <si>
    <t>Feuilles</t>
  </si>
  <si>
    <t>AJB1:AJB300</t>
  </si>
  <si>
    <t>AJC1:AJC300</t>
  </si>
  <si>
    <t>BR1:BR300</t>
  </si>
  <si>
    <t>Huile</t>
  </si>
  <si>
    <t>AJS1:AJS300</t>
  </si>
  <si>
    <t>AJT1:AJT300</t>
  </si>
  <si>
    <t>BS1:BS300</t>
  </si>
  <si>
    <t>Beurre</t>
  </si>
  <si>
    <t>AKH1:AKH300</t>
  </si>
  <si>
    <t>AKI1:AKI300</t>
  </si>
  <si>
    <t>BT1:BT300</t>
  </si>
  <si>
    <t>AKS1:AKS300</t>
  </si>
  <si>
    <t>AKT1:AKT300</t>
  </si>
  <si>
    <t>BU1:BU300</t>
  </si>
  <si>
    <t>Légende</t>
  </si>
  <si>
    <t>X</t>
  </si>
  <si>
    <t>Stock &lt; Renouvellement</t>
  </si>
  <si>
    <t>Disponible : au moins un des IC vendant habituellement l'article indiquent qu'il est bien disponible</t>
  </si>
  <si>
    <t>Stock = Renouvellement</t>
  </si>
  <si>
    <t>Peu disponible : Si aucune commerçants ne rapporte un article comme disponible mais que au moins 1 commerçant rapporte que l'article est disponible en quantité limitée, l'article sera considéré comme "disponible en quantité limitée" ou peu disponible;</t>
  </si>
  <si>
    <t>Stock &gt; Renouvellement</t>
  </si>
  <si>
    <t>Indisponible  : Si tous les commerçants rapportent le produit comme indisponible, le produit sera considéré comme "indisponible</t>
  </si>
  <si>
    <t>BNA_nov23!</t>
  </si>
  <si>
    <t>B1:BZ500</t>
  </si>
  <si>
    <t>BNA_nov22!</t>
  </si>
  <si>
    <t>BNA_dec22!</t>
  </si>
  <si>
    <t>BNA_jan23!</t>
  </si>
  <si>
    <t>BNA_fev23!</t>
  </si>
  <si>
    <t>BNA_mar23!</t>
  </si>
  <si>
    <t>BNA_avr23!</t>
  </si>
  <si>
    <t>BNA_mai23!</t>
  </si>
  <si>
    <t>BNA_juin23!</t>
  </si>
  <si>
    <t>BNA_dec23!</t>
  </si>
  <si>
    <t>&amp;</t>
  </si>
  <si>
    <t>% var mensuelle</t>
  </si>
  <si>
    <t>% var trimestrielle</t>
  </si>
  <si>
    <t>% var annuelle</t>
  </si>
  <si>
    <t>PRODUITS EHA</t>
  </si>
  <si>
    <t>PRODUITS ABRIS</t>
  </si>
  <si>
    <t>COMBUSTIBLES</t>
  </si>
  <si>
    <t>PRODUITS AME - DIVERS</t>
  </si>
  <si>
    <t>TOTAL (XOF)</t>
  </si>
  <si>
    <t>Sud-Ouest</t>
  </si>
  <si>
    <t>Variation mensuelle</t>
  </si>
  <si>
    <t>MEDIANE</t>
  </si>
  <si>
    <t>DUREE MEDIANE DES STOCKS (en jours)</t>
  </si>
  <si>
    <t>AM1:AM300</t>
  </si>
  <si>
    <t>Seau</t>
  </si>
  <si>
    <t>Bidon</t>
  </si>
  <si>
    <t>Savon</t>
  </si>
  <si>
    <t>EX1:EX300</t>
  </si>
  <si>
    <t>Bâche</t>
  </si>
  <si>
    <t>FI1:FI300</t>
  </si>
  <si>
    <t>FT1:FT300</t>
  </si>
  <si>
    <t>GE1:GE300</t>
  </si>
  <si>
    <t>bois</t>
  </si>
  <si>
    <t>KA1:KA300</t>
  </si>
  <si>
    <t>charbon</t>
  </si>
  <si>
    <t>KP1:KP300</t>
  </si>
  <si>
    <t>gaz</t>
  </si>
  <si>
    <t>LG1:LG300</t>
  </si>
  <si>
    <t>marmite_n7</t>
  </si>
  <si>
    <t>LR1:LR300</t>
  </si>
  <si>
    <t>Marmite 7L</t>
  </si>
  <si>
    <t>marmite_n5</t>
  </si>
  <si>
    <t>MC1:MC300</t>
  </si>
  <si>
    <t>Marmite 5L</t>
  </si>
  <si>
    <t>assiette_metalique</t>
  </si>
  <si>
    <t>MN1:MN300</t>
  </si>
  <si>
    <t>MY1:MY300</t>
  </si>
  <si>
    <t>gobelet_acier</t>
  </si>
  <si>
    <t>NP1:NP300</t>
  </si>
  <si>
    <t>Gobelet acier</t>
  </si>
  <si>
    <t>OA1:OA300</t>
  </si>
  <si>
    <t>OL1:OL300</t>
  </si>
  <si>
    <t>OW1:OW300</t>
  </si>
  <si>
    <t>moustiquaire</t>
  </si>
  <si>
    <t>PH1:PH300</t>
  </si>
  <si>
    <t>PS1:PS300</t>
  </si>
  <si>
    <t>a_2_pagne</t>
  </si>
  <si>
    <t>QG1:QG300</t>
  </si>
  <si>
    <t>QR1:QR300</t>
  </si>
  <si>
    <t>DUREE MEDIANE DE RENOUVELLEMENT DES STOCKS (en jours)</t>
  </si>
  <si>
    <t>AN1:AN300</t>
  </si>
  <si>
    <t>EHA</t>
  </si>
  <si>
    <t>savon300gr</t>
  </si>
  <si>
    <t>EY1:EY300</t>
  </si>
  <si>
    <t>ABRIS</t>
  </si>
  <si>
    <t>FJ1:FJ300</t>
  </si>
  <si>
    <t>FU1:FU300</t>
  </si>
  <si>
    <t>GF1:GF300</t>
  </si>
  <si>
    <t>KB1:KB300</t>
  </si>
  <si>
    <t>COMBUSTIBLE</t>
  </si>
  <si>
    <t>KQ1:KQ300</t>
  </si>
  <si>
    <t>LH1:LH300</t>
  </si>
  <si>
    <t>LS1:LS300</t>
  </si>
  <si>
    <t>DIVERS</t>
  </si>
  <si>
    <t>MD1:MD300</t>
  </si>
  <si>
    <t>MO1:MO300</t>
  </si>
  <si>
    <t>MZ1:MZ300</t>
  </si>
  <si>
    <t>NQ1:NQ300</t>
  </si>
  <si>
    <t>OB1:OB300</t>
  </si>
  <si>
    <t>OM1:OM300</t>
  </si>
  <si>
    <t>OX1:OX300</t>
  </si>
  <si>
    <t>PI1:PI300</t>
  </si>
  <si>
    <t>PT1:PT300</t>
  </si>
  <si>
    <t>QH1:QH300</t>
  </si>
  <si>
    <t>QS1:QS300</t>
  </si>
  <si>
    <t>PRODUITS POUR LESQUELS LA DIFFERENCE ENTRE DUREE DES STOCKS MEDIANE ET TEMPS DE RENOUVELLEMENT MEDIAN EST NEGATIVE/INFERIEURE A SEPT JOURS</t>
  </si>
  <si>
    <t>Produits dont la différence stock-renouvellement est négative</t>
  </si>
  <si>
    <t>Produits dont la différence stock-renouvellement est &lt;7 jours</t>
  </si>
  <si>
    <t>NA</t>
  </si>
  <si>
    <t>Non applicable (produit non vendu)</t>
  </si>
  <si>
    <t>DIFFICULTES DE REAPPROVISIONNEMENT POUR LES BIENS VENDUS PAR LES COMMERCANTS AU MOMENT DE LA COLLECTE (nb d'IC)</t>
  </si>
  <si>
    <t>Raisons</t>
  </si>
  <si>
    <t>D1:D300</t>
  </si>
  <si>
    <t>E1:E300</t>
  </si>
  <si>
    <t>F1:F300</t>
  </si>
  <si>
    <t>G1:G300</t>
  </si>
  <si>
    <t>H1:H300</t>
  </si>
  <si>
    <t>I1:I300</t>
  </si>
  <si>
    <t>J1:J300</t>
  </si>
  <si>
    <t>K1:K300</t>
  </si>
  <si>
    <t>L1:L300</t>
  </si>
  <si>
    <t>M1:M300</t>
  </si>
  <si>
    <t>N1:N300</t>
  </si>
  <si>
    <t>Nb d'IC</t>
  </si>
  <si>
    <t>La majorité des IC du marché rapporte la difficulté</t>
  </si>
  <si>
    <t>P1:P300</t>
  </si>
  <si>
    <t>Q1:Q300</t>
  </si>
  <si>
    <t>savon300gr_disponibilite</t>
  </si>
  <si>
    <t>R1:R300</t>
  </si>
  <si>
    <t>S1:S300</t>
  </si>
  <si>
    <t>T1:T300</t>
  </si>
  <si>
    <t>U1:U300</t>
  </si>
  <si>
    <t>V1:V300</t>
  </si>
  <si>
    <t>W1:W300</t>
  </si>
  <si>
    <t>X1:X300</t>
  </si>
  <si>
    <t>Y1:Y300</t>
  </si>
  <si>
    <t>Z1:Z300</t>
  </si>
  <si>
    <t>AA1:AA300</t>
  </si>
  <si>
    <t>AB1:AB300</t>
  </si>
  <si>
    <t>AC1:AC300</t>
  </si>
  <si>
    <t>AD1:AD300</t>
  </si>
  <si>
    <t>AE1:AE300</t>
  </si>
  <si>
    <t>AF1:AF300</t>
  </si>
  <si>
    <t>AG1:AG300</t>
  </si>
  <si>
    <t>AH1:AH300</t>
  </si>
  <si>
    <t>AI1:AI300</t>
  </si>
  <si>
    <t>AJ1:AJ300</t>
  </si>
  <si>
    <t>AK1:AK300</t>
  </si>
  <si>
    <t xml:space="preserve">          -</t>
  </si>
  <si>
    <t>Produit non évalué</t>
  </si>
  <si>
    <t>NOMBRE DE CLIENTS PAR JOUR (NB D'IC)</t>
  </si>
  <si>
    <t>Moins de 30 clients</t>
  </si>
  <si>
    <t>30 à 100 clients</t>
  </si>
  <si>
    <t>Plus de 100 clients</t>
  </si>
  <si>
    <t>Ne sait pas</t>
  </si>
  <si>
    <t>MODES DE PAIEMENT ACCEPTES AU MARCHE (NB D'IC)</t>
  </si>
  <si>
    <t>AQT1:AQT300</t>
  </si>
  <si>
    <t>Emprunt / prêt / crédit au commerçant</t>
  </si>
  <si>
    <t>AQU1:AQU300</t>
  </si>
  <si>
    <t>Devises étrangères</t>
  </si>
  <si>
    <t>AQV1:AQV300</t>
  </si>
  <si>
    <t>Mobile money</t>
  </si>
  <si>
    <t>AQW1:AQW300</t>
  </si>
  <si>
    <t>Transfert d'argent</t>
  </si>
  <si>
    <t>AQX1:AQX300</t>
  </si>
  <si>
    <t>Cartes de crédit/débit</t>
  </si>
  <si>
    <t>AQY1:AQY300</t>
  </si>
  <si>
    <t>Chèques</t>
  </si>
  <si>
    <t>AQZ1:AQZ300</t>
  </si>
  <si>
    <t>Bons d'achat</t>
  </si>
  <si>
    <t>ARA1:ARA300</t>
  </si>
  <si>
    <t>Troc</t>
  </si>
  <si>
    <t>ARB1:ARB300</t>
  </si>
  <si>
    <t>Autre</t>
  </si>
  <si>
    <t>ARC1:ARC300</t>
  </si>
  <si>
    <t>ARD1:ARD300</t>
  </si>
  <si>
    <t>Préfère ne pas répondre</t>
  </si>
  <si>
    <t>INCIDENTS RAPPORTES SUR LES MARCHES (NOMBRE D'IC)</t>
  </si>
  <si>
    <t>Discrimination de groupe de poulation</t>
  </si>
  <si>
    <t>Incident sur les biens au marché</t>
  </si>
  <si>
    <t>AO1:AO300</t>
  </si>
  <si>
    <t>Incident sur les gens au marché</t>
  </si>
  <si>
    <t>AP1:AP300</t>
  </si>
  <si>
    <t>Incident sur les biens sur les routes d'accès au marché</t>
  </si>
  <si>
    <t>AQ1:AQ300</t>
  </si>
  <si>
    <t>Incident sur les gens sur les routes d'accès au marché</t>
  </si>
  <si>
    <t>AR1:AR300</t>
  </si>
  <si>
    <t>Route dangereuse</t>
  </si>
  <si>
    <t>AS1:AS300</t>
  </si>
  <si>
    <t>Route difficile à pratiquer</t>
  </si>
  <si>
    <t>La majorité des IC du marché rapporte le type d'incident</t>
  </si>
  <si>
    <t>INDICATEUR SFM</t>
  </si>
  <si>
    <t>Accessibilité au sein des marchés</t>
  </si>
  <si>
    <t>Accessibilité jusqu'aux marchés</t>
  </si>
  <si>
    <t>Résilience</t>
  </si>
  <si>
    <t>Diff stock négative</t>
  </si>
  <si>
    <t>Diff stock &lt;=7 jours</t>
  </si>
  <si>
    <t>Présentation du Score de Fonctionnalité des Marchés (SFM)</t>
  </si>
  <si>
    <r>
      <t xml:space="preserve">The Market Functionality Score' </t>
    </r>
    <r>
      <rPr>
        <b/>
        <sz val="12"/>
        <color rgb="FF000000"/>
        <rFont val="Segoe UI"/>
        <family val="2"/>
      </rPr>
      <t>(MFS)</t>
    </r>
    <r>
      <rPr>
        <sz val="12"/>
        <color rgb="FF000000"/>
        <rFont val="Segoe UI"/>
        <family val="2"/>
      </rPr>
      <t xml:space="preserve"> ou Score de Fonctionnalité des Marchés (SFM) est un score développé par </t>
    </r>
    <r>
      <rPr>
        <b/>
        <sz val="12"/>
        <color rgb="FF000000"/>
        <rFont val="Segoe UI"/>
        <family val="2"/>
      </rPr>
      <t>IMPACT/REACH</t>
    </r>
    <r>
      <rPr>
        <sz val="12"/>
        <color rgb="FF000000"/>
        <rFont val="Segoe UI"/>
        <family val="2"/>
      </rPr>
      <t xml:space="preserve"> pour évaluer et comparer le niveau de fonctionnement des marchés au Burkina Faso dans le cadre de </t>
    </r>
    <r>
      <rPr>
        <b/>
        <sz val="12"/>
        <color rgb="FF000000"/>
        <rFont val="Segoe UI"/>
        <family val="2"/>
      </rPr>
      <t>l'ICSM</t>
    </r>
    <r>
      <rPr>
        <sz val="12"/>
        <color rgb="FF000000"/>
        <rFont val="Segoe UI"/>
        <family val="2"/>
      </rPr>
      <t xml:space="preserve">. Il se décompose de plusieurs dimensions elles mêmes consituées d'indicateurs tels que :
- Le niveau de </t>
    </r>
    <r>
      <rPr>
        <b/>
        <sz val="12"/>
        <color rgb="FF000000"/>
        <rFont val="Segoe UI"/>
        <family val="2"/>
      </rPr>
      <t>disponibilité</t>
    </r>
    <r>
      <rPr>
        <sz val="12"/>
        <color rgb="FF000000"/>
        <rFont val="Segoe UI"/>
        <family val="2"/>
      </rPr>
      <t xml:space="preserve"> des biens au sein des marchés;
- L'</t>
    </r>
    <r>
      <rPr>
        <b/>
        <sz val="12"/>
        <color rgb="FF000000"/>
        <rFont val="Segoe UI"/>
        <family val="2"/>
      </rPr>
      <t>abordabilité</t>
    </r>
    <r>
      <rPr>
        <sz val="12"/>
        <color rgb="FF000000"/>
        <rFont val="Segoe UI"/>
        <family val="2"/>
      </rPr>
      <t xml:space="preserve"> des biens (en terme de prix) au sein des marchés et leur différence par rapport au prix médian de l'enssemble des marchés évalués ;
- L'</t>
    </r>
    <r>
      <rPr>
        <b/>
        <sz val="12"/>
        <color rgb="FF000000"/>
        <rFont val="Segoe UI"/>
        <family val="2"/>
      </rPr>
      <t>accessibilité</t>
    </r>
    <r>
      <rPr>
        <sz val="12"/>
        <color rgb="FF000000"/>
        <rFont val="Segoe UI"/>
        <family val="2"/>
      </rPr>
      <t xml:space="preserve"> des marchés (physique) qui couvre notamment les incidents de protection ayant lieu sur les marchés ;
- L'</t>
    </r>
    <r>
      <rPr>
        <b/>
        <sz val="12"/>
        <color rgb="FF000000"/>
        <rFont val="Segoe UI"/>
        <family val="2"/>
      </rPr>
      <t>accessibilité</t>
    </r>
    <r>
      <rPr>
        <sz val="12"/>
        <color rgb="FF000000"/>
        <rFont val="Segoe UI"/>
        <family val="2"/>
      </rPr>
      <t xml:space="preserve"> des routes allant aux marchés (physique) qui couvre les incidents de protection, l'état des routes et les difficultés d'accès de certaines populations allant sur le marché ;
- La</t>
    </r>
    <r>
      <rPr>
        <b/>
        <sz val="12"/>
        <color rgb="FF000000"/>
        <rFont val="Segoe UI"/>
        <family val="2"/>
      </rPr>
      <t xml:space="preserve"> résilience</t>
    </r>
    <r>
      <rPr>
        <sz val="12"/>
        <color rgb="FF000000"/>
        <rFont val="Segoe UI"/>
        <family val="2"/>
      </rPr>
      <t xml:space="preserve"> des circuits d'approvisionnement du marché,
- Le niveau des</t>
    </r>
    <r>
      <rPr>
        <b/>
        <sz val="12"/>
        <color rgb="FF000000"/>
        <rFont val="Segoe UI"/>
        <family val="2"/>
      </rPr>
      <t xml:space="preserve"> infrastructures </t>
    </r>
    <r>
      <rPr>
        <sz val="12"/>
        <color rgb="FF000000"/>
        <rFont val="Segoe UI"/>
        <family val="2"/>
      </rPr>
      <t>du marché.</t>
    </r>
  </si>
  <si>
    <t>Présentation de la méthode de calcul du SFM</t>
  </si>
  <si>
    <t>Poids des dimensions</t>
  </si>
  <si>
    <t>Dimensions 
du SFM</t>
  </si>
  <si>
    <t>Poids des indictateurs</t>
  </si>
  <si>
    <t>Mode de calcul des niveaux des indicateurs du SFM</t>
  </si>
  <si>
    <t>Liste des indicateurs du SFM</t>
  </si>
  <si>
    <t>Availabilité 
(Disponibilité des produits)</t>
  </si>
  <si>
    <t>x = 1 - 1/22*(nombre de produits)</t>
  </si>
  <si>
    <t>Nombre de produits considérés comme "totalement indisponibles" sur le marché</t>
  </si>
  <si>
    <t>x = 1 - 0.5/22*(nombre de produits)</t>
  </si>
  <si>
    <t>Nombre de produits considérés comme "disponibles en quantités limitées" sur le marché</t>
  </si>
  <si>
    <t>Affordability 
(Accessibilité vis-à-vis des prix produits)</t>
  </si>
  <si>
    <t>x = 1 - 0.25/22*(nombre de produits)</t>
  </si>
  <si>
    <t>Nombre de produits dont le prix médian sur le marché est supérieur au prix médian national de plus de 10%</t>
  </si>
  <si>
    <t>Nombre de produits dont le prix médian sur le marché est supérieur au prix médian national de plus de 25%</t>
  </si>
  <si>
    <t>x = 1 - 0.75/22*(nombre de produits)</t>
  </si>
  <si>
    <t>Nombre de produits dont le prix médian sur le marché est supérieur au prix médian national de plus de 50%</t>
  </si>
  <si>
    <t>Nombre de produits dont le prix médian sur le marché est supérieur au prix médian national de plus de 75%</t>
  </si>
  <si>
    <t>1 si &lt; 10% ; 2/3 si 10-25% ; 1/3 si 25-50% ; 0 si &gt; 50%</t>
  </si>
  <si>
    <t>% de commerçants rapportant que leurs clients rencontrent des difficultés financières pour se rendre sur le marché ou pour payer les produits dont ils ont besoin</t>
  </si>
  <si>
    <t>% de commercants rapportant que parmi leurs clients ayant acheté des biens à crédit, certains d'entre eux ont-ils été incapables de vous rembourser leurs dettes comme prévu ces 2 derniers mois</t>
  </si>
  <si>
    <t>Accessibility 1
(accessibilité au sein des marchés)</t>
  </si>
  <si>
    <t>1 si =0 ; 0.85 si &lt;5% ; 0.7 si &lt;10% ; 0.5 si &lt;20 ; 0.25 si &lt;50% sinon 0</t>
  </si>
  <si>
    <t>% de commerçants relevant que certains groupes de population ont des difficultés pour accéder au marché ou évitent le marché</t>
  </si>
  <si>
    <t>1 si =0 ; 0.75 si &lt;5% ; 0.5 si&lt;10% ; 0.25 si &lt;20 sinon 0</t>
  </si>
  <si>
    <t>% de commerçants ayant observé ou entendu parler d'incidents de protection sur le marché (sur les personnes)</t>
  </si>
  <si>
    <t>% de commerçants ayant observé des incidents de protection sur le marché (sur les biens)</t>
  </si>
  <si>
    <t>Accessibility 2
(accessibilité jusqu'aux marchés)</t>
  </si>
  <si>
    <t>% de commerçants ayant observé des incidents de protection sur les routes désservant le marché (sur les personnes)</t>
  </si>
  <si>
    <t>% de commerçants ayant observé des incidents de protection sur les routes désservant le marché (sur les biens)</t>
  </si>
  <si>
    <t>% de commerçants qui considèrent les routes désservant le marché comme dangereuses</t>
  </si>
  <si>
    <t>% de commerçants qui considèrent les routes désservant le marché comme difficilement praticables</t>
  </si>
  <si>
    <t>Resilience</t>
  </si>
  <si>
    <t>Nombre de produits dont la différence entre la durée des stocks médiane sur le marché et le temps de renouvellement médian des stocks est négative</t>
  </si>
  <si>
    <t>Nombre de produits dont la différence entre la durée des stocks médiane sur le marché et le temps de renouvellement médian des stocks est égale ou inférieure à 7 jours</t>
  </si>
  <si>
    <t>% de commerçants déclarant rencontrer des difficultés pour maintenir leur commerce ouvert et suffisament stocké</t>
  </si>
  <si>
    <t>Niveau des infrastructures du marché</t>
  </si>
  <si>
    <t>1 si &gt;75% 0.75 si &gt;50% 0.5 si &gt;25% 0.25 si &gt;10% sinon 0</t>
  </si>
  <si>
    <t>% de commerçants accepant d'autres modalités de paiement que l'argent liquide, le crédit informel ou le troc</t>
  </si>
  <si>
    <t xml:space="preserve">% de commerçants disposant d'une installation de stockage vérrouillée au niveau du marché </t>
  </si>
  <si>
    <t>% de commerçants dont le commerce dispose d'un toit</t>
  </si>
  <si>
    <r>
      <t xml:space="preserve">Etape 1
</t>
    </r>
    <r>
      <rPr>
        <i/>
        <sz val="11"/>
        <color rgb="FF000000"/>
        <rFont val="Segoe UI"/>
        <family val="2"/>
      </rPr>
      <t>Appliquer les résultats de la collecte aux indicateurs définis</t>
    </r>
  </si>
  <si>
    <r>
      <t xml:space="preserve">Etape 2
</t>
    </r>
    <r>
      <rPr>
        <i/>
        <sz val="12"/>
        <color theme="1"/>
        <rFont val="Segoe UI"/>
        <family val="2"/>
      </rPr>
      <t>calcul de la contribution des indicateurs aux differentes dimensions</t>
    </r>
    <r>
      <rPr>
        <b/>
        <sz val="14"/>
        <color theme="1"/>
        <rFont val="Segoe UI"/>
        <family val="2"/>
      </rPr>
      <t xml:space="preserve"> </t>
    </r>
  </si>
  <si>
    <r>
      <t xml:space="preserve">Etape 3
</t>
    </r>
    <r>
      <rPr>
        <i/>
        <sz val="12"/>
        <color theme="1"/>
        <rFont val="Segoe UI"/>
        <family val="2"/>
      </rPr>
      <t>Calul du niveau de chaque dimension dans les marchés</t>
    </r>
    <r>
      <rPr>
        <b/>
        <sz val="14"/>
        <color theme="1"/>
        <rFont val="Segoe UI"/>
        <family val="2"/>
      </rPr>
      <t xml:space="preserve"> </t>
    </r>
  </si>
  <si>
    <r>
      <t xml:space="preserve">Etape 4
</t>
    </r>
    <r>
      <rPr>
        <i/>
        <sz val="12"/>
        <color theme="1"/>
        <rFont val="Segoe UI"/>
        <family val="2"/>
      </rPr>
      <t>Calcul du niveau de fonctionnalité des marchés</t>
    </r>
    <r>
      <rPr>
        <b/>
        <sz val="14"/>
        <color theme="1"/>
        <rFont val="Segoe UI"/>
        <family val="2"/>
      </rPr>
      <t xml:space="preserve"> </t>
    </r>
  </si>
  <si>
    <t>Dimensions 
du MFS</t>
  </si>
  <si>
    <t>Liste des indicateurs du MFS</t>
  </si>
  <si>
    <t>Mode de calcul des niveaux des indicateurs du MFS</t>
  </si>
  <si>
    <t>Calcul des niveaux des différents 
indicateurs du MFS</t>
  </si>
  <si>
    <t>Calcul des différentes dimensions du MFS</t>
  </si>
  <si>
    <t>Calcul du MFS</t>
  </si>
  <si>
    <t>Codes</t>
  </si>
  <si>
    <t>Nombre de produit disponible dans chaque marché</t>
  </si>
  <si>
    <t>Nombre de produits considérés comme "totalement indisponibles" sur le marché*</t>
  </si>
  <si>
    <t>AV1</t>
  </si>
  <si>
    <t>Nombre de produits considérés comme "disponibles en quantités limitées" sur le marché**</t>
  </si>
  <si>
    <t>AV2</t>
  </si>
  <si>
    <t>x = 1 - 0.25/(Nombre de produit disponible dans chaque marché)*(nombre de produits) - 0.5/(Nombre de produit disponible dans chaque marché)*(nombre de produits)- 0.75/(Nombre de produit disponible dans chaque marché)*(nombre de produits)- 1/(Nombre de produit disponible dans chaque marché)*(nombre de produits)</t>
  </si>
  <si>
    <t>AF1</t>
  </si>
  <si>
    <t>AF2</t>
  </si>
  <si>
    <t>AF3</t>
  </si>
  <si>
    <t>AF4</t>
  </si>
  <si>
    <t>1 si &lt; 10% ; 2/3 si 10-25% ; 1/3 si 25-50% ; 0 si &gt;= 50%</t>
  </si>
  <si>
    <t>AF5</t>
  </si>
  <si>
    <t>1 si &lt;10% ; 2/3 si 10-25% ; 1/3 si 25-50% ; 0 si &gt;= 50%</t>
  </si>
  <si>
    <t>AF6</t>
  </si>
  <si>
    <t>AC1.1</t>
  </si>
  <si>
    <t>AC2.1</t>
  </si>
  <si>
    <t>AC2.2</t>
  </si>
  <si>
    <t>AC2.3</t>
  </si>
  <si>
    <t>AC2.4</t>
  </si>
  <si>
    <t>x = 1 - 1/(Nombre de produit disponible dans chaque marché)*(nombre de produits)</t>
  </si>
  <si>
    <t>RE1</t>
  </si>
  <si>
    <t>x = 1 - 0.5/(Nombre de produit disponible dans chaque marché)*(nombre de produits)</t>
  </si>
  <si>
    <t>RE2</t>
  </si>
  <si>
    <t>RE3</t>
  </si>
  <si>
    <t>IN1</t>
  </si>
  <si>
    <t>IN2</t>
  </si>
  <si>
    <t>IN3</t>
  </si>
  <si>
    <t>SFM</t>
  </si>
  <si>
    <t>Disponibilité des produits</t>
  </si>
  <si>
    <t>Accessibilité des produits (prix)</t>
  </si>
  <si>
    <t>Abordabilité des prix des produits</t>
  </si>
  <si>
    <t>Accessibilité des marchés</t>
  </si>
  <si>
    <t>Accessibilité des routes d'accès aux marchés</t>
  </si>
  <si>
    <t>Résilience des circuits d'approvisionnement</t>
  </si>
  <si>
    <t>Poids de la dimension</t>
  </si>
  <si>
    <t>marché_diapaga</t>
  </si>
  <si>
    <t>marché_matiacoali</t>
  </si>
  <si>
    <t>1µ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</si>
</sst>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_(* #,##0.00_);_(* \(#,##0.00\);_(* &quot;-&quot;??_);_(@_)"/>
    <numFmt numFmtId="166" formatCode="0;;\-"/>
    <numFmt numFmtId="167" formatCode="yyyy\-mm\-dd\ hh:mm:ss\ \U\T\C"/>
  </numFmts>
  <fonts count="25"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Segoe UI"/>
      <family val="2"/>
    </font>
    <font>
      <b/>
      <sz val="12"/>
      <color theme="4"/>
      <name val="Calibri"/>
      <family val="2"/>
      <scheme val="minor"/>
    </font>
    <font>
      <i/>
      <sz val="11"/>
      <color theme="1"/>
      <name val="Calibri"/>
      <family val="2"/>
      <scheme val="minor"/>
    </font>
    <font>
      <b/>
      <sz val="14"/>
      <color rgb="FF000000"/>
      <name val="Segoe UI"/>
      <family val="2"/>
    </font>
    <font>
      <i/>
      <sz val="11"/>
      <color rgb="FF000000"/>
      <name val="Segoe UI"/>
      <family val="2"/>
    </font>
    <font>
      <b/>
      <sz val="14"/>
      <color theme="1"/>
      <name val="Segoe UI"/>
      <family val="2"/>
    </font>
    <font>
      <i/>
      <sz val="12"/>
      <color theme="1"/>
      <name val="Segoe UI"/>
      <family val="2"/>
    </font>
    <font>
      <sz val="11"/>
      <color theme="1"/>
      <name val="Segoe UI"/>
      <family val="2"/>
    </font>
    <font>
      <sz val="12"/>
      <color theme="1"/>
      <name val="Segoe UI"/>
      <family val="2"/>
    </font>
    <font>
      <b/>
      <i/>
      <sz val="11"/>
      <color theme="1"/>
      <name val="Calibri"/>
      <family val="2"/>
      <scheme val="minor"/>
    </font>
    <font>
      <b/>
      <sz val="12"/>
      <color theme="0"/>
      <name val="Segoe UI"/>
      <family val="2"/>
    </font>
    <font>
      <sz val="12"/>
      <color rgb="FF000000"/>
      <name val="Segoe UI"/>
      <family val="2"/>
    </font>
    <font>
      <b/>
      <sz val="12"/>
      <color rgb="FF000000"/>
      <name val="Segoe UI"/>
      <family val="2"/>
    </font>
    <font>
      <sz val="12"/>
      <name val="Segoe UI"/>
      <family val="2"/>
    </font>
    <font>
      <b/>
      <sz val="16"/>
      <name val="Calibri"/>
      <family val="2"/>
      <scheme val="minor"/>
    </font>
    <font>
      <b/>
      <sz val="26"/>
      <name val="Calibri"/>
      <family val="2"/>
      <scheme val="minor"/>
    </font>
    <font>
      <sz val="11"/>
      <name val="Calibri"/>
      <family val="2"/>
      <scheme val="minor"/>
    </font>
    <font>
      <b/>
      <sz val="18"/>
      <name val="Calibri"/>
      <family val="2"/>
      <scheme val="minor"/>
    </font>
    <font>
      <sz val="10"/>
      <name val="Calibri"/>
      <family val="2"/>
      <scheme val="minor"/>
    </font>
    <font>
      <b/>
      <sz val="9"/>
      <name val="Calibri"/>
      <family val="2"/>
      <scheme val="minor"/>
    </font>
    <font>
      <b/>
      <sz val="10"/>
      <name val="Calibri"/>
      <family val="2"/>
      <scheme val="minor"/>
    </font>
    <font>
      <sz val="9"/>
      <name val="Calibri"/>
      <family val="2"/>
      <scheme val="minor"/>
    </font>
  </fonts>
  <fills count="20">
    <fill>
      <patternFill patternType="none"/>
    </fill>
    <fill>
      <patternFill patternType="gray125"/>
    </fill>
    <fill>
      <patternFill patternType="solid">
        <fgColor theme="7"/>
        <bgColor indexed="64"/>
      </patternFill>
    </fill>
    <fill>
      <patternFill patternType="solid">
        <fgColor theme="2" tint="0.39997558519241921"/>
        <bgColor indexed="64"/>
      </patternFill>
    </fill>
    <fill>
      <patternFill patternType="solid">
        <fgColor theme="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2"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EE5859"/>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399975585192419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diagonal/>
    </border>
    <border>
      <left style="thin">
        <color indexed="64"/>
      </left>
      <right/>
      <top/>
      <bottom/>
      <diagonal/>
    </border>
  </borders>
  <cellStyleXfs count="5">
    <xf numFmtId="0" fontId="0" fillId="0" borderId="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cellStyleXfs>
  <cellXfs count="215">
    <xf numFmtId="0" fontId="0" fillId="0" borderId="0" xfId="0"/>
    <xf numFmtId="0" fontId="3" fillId="0" borderId="0" xfId="0" applyFont="1" applyAlignment="1">
      <alignment horizontal="center"/>
    </xf>
    <xf numFmtId="0" fontId="2" fillId="0" borderId="0" xfId="0" applyFont="1"/>
    <xf numFmtId="0" fontId="4" fillId="0" borderId="0" xfId="0" applyFont="1"/>
    <xf numFmtId="0" fontId="0" fillId="0" borderId="0" xfId="0" applyAlignment="1">
      <alignment vertical="center"/>
    </xf>
    <xf numFmtId="3" fontId="0" fillId="0" borderId="0" xfId="0" applyNumberFormat="1" applyAlignment="1">
      <alignment vertical="center"/>
    </xf>
    <xf numFmtId="0" fontId="0" fillId="0" borderId="0" xfId="0" applyAlignment="1">
      <alignment horizontal="center" vertical="center"/>
    </xf>
    <xf numFmtId="3" fontId="0" fillId="0" borderId="0" xfId="0" applyNumberFormat="1" applyAlignment="1">
      <alignment horizontal="center" vertical="center"/>
    </xf>
    <xf numFmtId="0" fontId="0" fillId="0" borderId="0" xfId="0" quotePrefix="1" applyAlignment="1">
      <alignment vertical="center"/>
    </xf>
    <xf numFmtId="0" fontId="2" fillId="0" borderId="0" xfId="0" applyFont="1" applyAlignment="1">
      <alignment vertical="center"/>
    </xf>
    <xf numFmtId="17" fontId="0" fillId="0" borderId="0" xfId="0" applyNumberFormat="1" applyAlignment="1">
      <alignment vertical="center"/>
    </xf>
    <xf numFmtId="17" fontId="0" fillId="0" borderId="0" xfId="0" quotePrefix="1" applyNumberFormat="1" applyAlignment="1">
      <alignment vertical="center"/>
    </xf>
    <xf numFmtId="0" fontId="0" fillId="2" borderId="0" xfId="0" applyFill="1"/>
    <xf numFmtId="9" fontId="0" fillId="0" borderId="0" xfId="1" applyFont="1" applyAlignment="1">
      <alignment horizontal="center" vertical="center"/>
    </xf>
    <xf numFmtId="3" fontId="0" fillId="0" borderId="0" xfId="0" applyNumberFormat="1"/>
    <xf numFmtId="0" fontId="0" fillId="0" borderId="0" xfId="0" quotePrefix="1"/>
    <xf numFmtId="9" fontId="0" fillId="0" borderId="0" xfId="1" applyFont="1"/>
    <xf numFmtId="0" fontId="2" fillId="0" borderId="0" xfId="0" applyFont="1" applyAlignment="1">
      <alignment horizontal="center" vertical="center" wrapText="1"/>
    </xf>
    <xf numFmtId="0" fontId="0" fillId="3" borderId="0" xfId="0" applyFill="1"/>
    <xf numFmtId="3" fontId="0" fillId="3" borderId="0" xfId="0" applyNumberFormat="1" applyFill="1" applyAlignment="1">
      <alignment horizontal="center" vertical="center"/>
    </xf>
    <xf numFmtId="0" fontId="2" fillId="3" borderId="0" xfId="0" applyFont="1" applyFill="1"/>
    <xf numFmtId="0" fontId="2" fillId="4" borderId="0" xfId="0" applyFont="1" applyFill="1" applyAlignment="1">
      <alignment horizontal="center" vertical="center" wrapText="1"/>
    </xf>
    <xf numFmtId="0" fontId="2" fillId="5" borderId="0" xfId="0" applyFont="1" applyFill="1" applyAlignment="1">
      <alignment horizontal="center" vertical="center" wrapText="1"/>
    </xf>
    <xf numFmtId="0" fontId="2" fillId="6" borderId="0" xfId="0" applyFont="1" applyFill="1" applyAlignment="1">
      <alignment horizontal="center" vertical="center" wrapText="1"/>
    </xf>
    <xf numFmtId="0" fontId="2" fillId="7" borderId="0" xfId="0" applyFont="1" applyFill="1" applyAlignment="1">
      <alignment horizontal="center" vertical="center" wrapText="1"/>
    </xf>
    <xf numFmtId="0" fontId="2" fillId="8" borderId="0" xfId="0" applyFont="1" applyFill="1" applyAlignment="1">
      <alignment horizontal="center" vertical="center" wrapText="1"/>
    </xf>
    <xf numFmtId="164" fontId="0" fillId="0" borderId="0" xfId="2" applyNumberFormat="1" applyFont="1"/>
    <xf numFmtId="164" fontId="2" fillId="5" borderId="0" xfId="2" applyNumberFormat="1" applyFont="1" applyFill="1" applyAlignment="1">
      <alignment horizontal="center" vertical="center" wrapText="1"/>
    </xf>
    <xf numFmtId="164" fontId="2" fillId="6" borderId="0" xfId="2" applyNumberFormat="1" applyFont="1" applyFill="1" applyAlignment="1">
      <alignment horizontal="center" vertical="center" wrapText="1"/>
    </xf>
    <xf numFmtId="164" fontId="2" fillId="7" borderId="0" xfId="2" applyNumberFormat="1" applyFont="1" applyFill="1" applyAlignment="1">
      <alignment horizontal="center" vertical="center" wrapText="1"/>
    </xf>
    <xf numFmtId="164" fontId="2" fillId="8" borderId="0" xfId="2" applyNumberFormat="1" applyFont="1" applyFill="1" applyAlignment="1">
      <alignment horizontal="center" vertical="center" wrapText="1"/>
    </xf>
    <xf numFmtId="3" fontId="4" fillId="0" borderId="0" xfId="0" applyNumberFormat="1" applyFont="1"/>
    <xf numFmtId="4" fontId="0" fillId="0" borderId="0" xfId="0" applyNumberFormat="1" applyAlignment="1">
      <alignment vertical="center"/>
    </xf>
    <xf numFmtId="4" fontId="0" fillId="0" borderId="0" xfId="0" applyNumberFormat="1" applyAlignment="1">
      <alignment horizontal="center" vertical="center"/>
    </xf>
    <xf numFmtId="4" fontId="5" fillId="0" borderId="0" xfId="0" applyNumberFormat="1" applyFont="1" applyAlignment="1">
      <alignment vertical="center"/>
    </xf>
    <xf numFmtId="0" fontId="2" fillId="9" borderId="0" xfId="0" applyFont="1" applyFill="1" applyAlignment="1">
      <alignment horizontal="center" vertical="center" wrapText="1"/>
    </xf>
    <xf numFmtId="0" fontId="2" fillId="9" borderId="0" xfId="0" applyFont="1" applyFill="1"/>
    <xf numFmtId="164" fontId="2" fillId="9" borderId="0" xfId="0" applyNumberFormat="1" applyFont="1" applyFill="1"/>
    <xf numFmtId="0" fontId="5" fillId="0" borderId="0" xfId="0" applyFont="1" applyAlignment="1">
      <alignment vertical="center"/>
    </xf>
    <xf numFmtId="0" fontId="0" fillId="0" borderId="0" xfId="0" applyAlignment="1">
      <alignment horizontal="left" vertical="center"/>
    </xf>
    <xf numFmtId="0" fontId="2" fillId="4" borderId="1" xfId="0" applyFont="1" applyFill="1" applyBorder="1" applyAlignment="1">
      <alignment horizontal="center" vertical="center" wrapText="1"/>
    </xf>
    <xf numFmtId="3" fontId="0" fillId="0" borderId="1" xfId="0" applyNumberFormat="1" applyBorder="1" applyAlignment="1">
      <alignment horizontal="center" vertical="center"/>
    </xf>
    <xf numFmtId="0" fontId="10" fillId="0" borderId="0" xfId="0" applyFont="1" applyAlignment="1">
      <alignment vertical="top" wrapText="1"/>
    </xf>
    <xf numFmtId="0" fontId="10" fillId="0" borderId="0" xfId="0" applyFont="1"/>
    <xf numFmtId="9" fontId="0" fillId="0" borderId="1" xfId="1" applyFont="1" applyBorder="1" applyAlignment="1">
      <alignment horizontal="center" vertical="center"/>
    </xf>
    <xf numFmtId="0" fontId="2" fillId="5" borderId="6"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3" borderId="11" xfId="0" applyFont="1" applyFill="1" applyBorder="1"/>
    <xf numFmtId="0" fontId="0" fillId="0" borderId="11" xfId="0" applyBorder="1"/>
    <xf numFmtId="0" fontId="5" fillId="5" borderId="10" xfId="0" applyFont="1" applyFill="1" applyBorder="1" applyAlignment="1">
      <alignment horizontal="center" vertical="center" wrapText="1"/>
    </xf>
    <xf numFmtId="0" fontId="2" fillId="4" borderId="0" xfId="0" applyFont="1" applyFill="1"/>
    <xf numFmtId="3" fontId="2" fillId="4" borderId="0" xfId="0" applyNumberFormat="1" applyFont="1" applyFill="1"/>
    <xf numFmtId="0" fontId="0" fillId="0" borderId="0" xfId="0" quotePrefix="1" applyAlignment="1">
      <alignment horizontal="center" vertical="center"/>
    </xf>
    <xf numFmtId="164" fontId="0" fillId="0" borderId="0" xfId="0" applyNumberFormat="1"/>
    <xf numFmtId="0" fontId="2" fillId="0" borderId="0" xfId="0" applyFont="1" applyAlignment="1">
      <alignment horizontal="center" vertical="center"/>
    </xf>
    <xf numFmtId="0" fontId="0" fillId="0" borderId="12" xfId="0" applyBorder="1"/>
    <xf numFmtId="0" fontId="0" fillId="0" borderId="13" xfId="0" applyBorder="1"/>
    <xf numFmtId="0" fontId="2" fillId="5" borderId="14" xfId="0" applyFont="1" applyFill="1" applyBorder="1" applyAlignment="1">
      <alignment horizontal="center" vertical="center" wrapText="1"/>
    </xf>
    <xf numFmtId="0" fontId="0" fillId="12" borderId="0" xfId="0" applyFill="1"/>
    <xf numFmtId="0" fontId="5" fillId="0" borderId="0" xfId="0" applyFont="1"/>
    <xf numFmtId="166" fontId="0" fillId="0" borderId="1" xfId="2" applyNumberFormat="1" applyFont="1" applyBorder="1" applyAlignment="1">
      <alignment horizontal="center" vertical="center"/>
    </xf>
    <xf numFmtId="166" fontId="5" fillId="0" borderId="1" xfId="2" applyNumberFormat="1" applyFont="1" applyBorder="1" applyAlignment="1">
      <alignment horizontal="center" vertical="center"/>
    </xf>
    <xf numFmtId="166" fontId="0" fillId="0" borderId="1" xfId="0" applyNumberFormat="1" applyBorder="1" applyAlignment="1">
      <alignment horizontal="center" vertical="center"/>
    </xf>
    <xf numFmtId="166" fontId="12" fillId="0" borderId="1" xfId="2" applyNumberFormat="1" applyFont="1" applyBorder="1" applyAlignment="1">
      <alignment horizontal="center" vertical="center"/>
    </xf>
    <xf numFmtId="0" fontId="2" fillId="4" borderId="1" xfId="0" applyFont="1" applyFill="1" applyBorder="1" applyAlignment="1">
      <alignment horizontal="center" vertical="center"/>
    </xf>
    <xf numFmtId="0" fontId="2" fillId="13" borderId="1" xfId="0" applyFont="1" applyFill="1" applyBorder="1" applyAlignment="1">
      <alignment horizontal="right" vertical="center"/>
    </xf>
    <xf numFmtId="0" fontId="0" fillId="0" borderId="1" xfId="0" applyBorder="1" applyAlignment="1">
      <alignment vertical="center"/>
    </xf>
    <xf numFmtId="0" fontId="2" fillId="0" borderId="0" xfId="0" applyFont="1" applyAlignment="1">
      <alignment horizontal="left" vertical="center"/>
    </xf>
    <xf numFmtId="0" fontId="4" fillId="0" borderId="0" xfId="0" applyFont="1" applyAlignment="1">
      <alignment vertical="center"/>
    </xf>
    <xf numFmtId="0" fontId="0" fillId="0" borderId="0" xfId="0" applyAlignment="1">
      <alignment horizontal="right" vertical="center"/>
    </xf>
    <xf numFmtId="0" fontId="0" fillId="14" borderId="1" xfId="0" applyFill="1" applyBorder="1" applyAlignment="1">
      <alignment vertical="center"/>
    </xf>
    <xf numFmtId="0" fontId="12" fillId="13" borderId="1" xfId="0" applyFont="1" applyFill="1" applyBorder="1" applyAlignment="1">
      <alignment horizontal="right" vertical="center"/>
    </xf>
    <xf numFmtId="0" fontId="5" fillId="0" borderId="0" xfId="0" applyFont="1" applyAlignment="1">
      <alignment horizontal="center" vertical="center"/>
    </xf>
    <xf numFmtId="0" fontId="2" fillId="5" borderId="1" xfId="0" applyFont="1" applyFill="1" applyBorder="1" applyAlignment="1">
      <alignment horizontal="right" vertical="center" wrapText="1"/>
    </xf>
    <xf numFmtId="0" fontId="2" fillId="6" borderId="1" xfId="0" applyFont="1" applyFill="1" applyBorder="1" applyAlignment="1">
      <alignment horizontal="right" vertical="center" wrapText="1"/>
    </xf>
    <xf numFmtId="0" fontId="2" fillId="7" borderId="1" xfId="0" applyFont="1" applyFill="1" applyBorder="1" applyAlignment="1">
      <alignment horizontal="right" vertical="center" wrapText="1"/>
    </xf>
    <xf numFmtId="0" fontId="2" fillId="13" borderId="1" xfId="0" applyFont="1" applyFill="1" applyBorder="1" applyAlignment="1">
      <alignment horizontal="right" vertical="center" wrapText="1"/>
    </xf>
    <xf numFmtId="0" fontId="12" fillId="13" borderId="1" xfId="0" applyFont="1" applyFill="1" applyBorder="1" applyAlignment="1">
      <alignment horizontal="right" vertical="center" wrapText="1"/>
    </xf>
    <xf numFmtId="0" fontId="2" fillId="8" borderId="1" xfId="0" applyFont="1" applyFill="1" applyBorder="1" applyAlignment="1">
      <alignment horizontal="right" vertical="center" wrapText="1"/>
    </xf>
    <xf numFmtId="0" fontId="2" fillId="0" borderId="0" xfId="0" applyFon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1" xfId="0" applyBorder="1" applyAlignment="1">
      <alignment horizontal="right" vertical="center" wrapText="1"/>
    </xf>
    <xf numFmtId="0" fontId="0" fillId="0" borderId="1" xfId="0" applyBorder="1" applyAlignment="1">
      <alignment horizontal="right" vertical="center"/>
    </xf>
    <xf numFmtId="0" fontId="0" fillId="0" borderId="1" xfId="0" applyBorder="1" applyAlignment="1">
      <alignment horizontal="right"/>
    </xf>
    <xf numFmtId="0" fontId="2" fillId="0" borderId="0" xfId="0" applyFont="1" applyAlignment="1">
      <alignment horizontal="right" vertical="center" wrapText="1"/>
    </xf>
    <xf numFmtId="0" fontId="0" fillId="0" borderId="0" xfId="0" applyAlignment="1">
      <alignment horizontal="right"/>
    </xf>
    <xf numFmtId="0" fontId="5" fillId="0" borderId="0" xfId="0" applyFont="1" applyAlignment="1">
      <alignment horizontal="left" vertical="center"/>
    </xf>
    <xf numFmtId="0" fontId="0" fillId="0" borderId="0" xfId="0" applyAlignment="1">
      <alignment horizontal="left"/>
    </xf>
    <xf numFmtId="0" fontId="2" fillId="0" borderId="0" xfId="0" applyFont="1" applyAlignment="1">
      <alignment horizontal="centerContinuous" vertical="center" wrapText="1"/>
    </xf>
    <xf numFmtId="0" fontId="0" fillId="0" borderId="0" xfId="0" applyAlignment="1">
      <alignment horizontal="centerContinuous"/>
    </xf>
    <xf numFmtId="17" fontId="0" fillId="15" borderId="0" xfId="0" quotePrefix="1" applyNumberFormat="1" applyFill="1" applyAlignment="1">
      <alignment vertical="center"/>
    </xf>
    <xf numFmtId="0" fontId="0" fillId="15" borderId="0" xfId="0" applyFill="1" applyAlignment="1">
      <alignment vertical="center"/>
    </xf>
    <xf numFmtId="9" fontId="0" fillId="0" borderId="0" xfId="0" applyNumberFormat="1" applyAlignment="1">
      <alignment vertical="center"/>
    </xf>
    <xf numFmtId="9" fontId="0" fillId="0" borderId="0" xfId="0" applyNumberFormat="1" applyAlignment="1">
      <alignment horizontal="center" vertical="center"/>
    </xf>
    <xf numFmtId="0" fontId="0" fillId="9" borderId="0" xfId="0" applyFill="1" applyAlignment="1">
      <alignment vertical="center"/>
    </xf>
    <xf numFmtId="166" fontId="0" fillId="0" borderId="0" xfId="0" applyNumberFormat="1" applyAlignment="1">
      <alignment vertical="center"/>
    </xf>
    <xf numFmtId="0" fontId="13" fillId="16" borderId="0" xfId="0" applyFont="1" applyFill="1"/>
    <xf numFmtId="0" fontId="11" fillId="0" borderId="0" xfId="0" applyFont="1"/>
    <xf numFmtId="0" fontId="3" fillId="11" borderId="1" xfId="0" applyFont="1" applyFill="1" applyBorder="1" applyAlignment="1">
      <alignment horizontal="center" vertical="center" wrapText="1"/>
    </xf>
    <xf numFmtId="0" fontId="3" fillId="11" borderId="5" xfId="0" applyFont="1" applyFill="1" applyBorder="1" applyAlignment="1">
      <alignment horizontal="center" vertical="center" wrapText="1"/>
    </xf>
    <xf numFmtId="165" fontId="3" fillId="11" borderId="1" xfId="3" applyFont="1" applyFill="1" applyBorder="1" applyAlignment="1">
      <alignment horizontal="center" vertical="center" wrapText="1"/>
    </xf>
    <xf numFmtId="12" fontId="11" fillId="11" borderId="1" xfId="0" applyNumberFormat="1" applyFont="1" applyFill="1" applyBorder="1" applyAlignment="1">
      <alignment vertical="center" wrapText="1"/>
    </xf>
    <xf numFmtId="9" fontId="16" fillId="0" borderId="1" xfId="0" applyNumberFormat="1" applyFont="1" applyBorder="1" applyAlignment="1">
      <alignment horizontal="left" vertical="center" wrapText="1"/>
    </xf>
    <xf numFmtId="12" fontId="16" fillId="0" borderId="1" xfId="0" applyNumberFormat="1" applyFont="1" applyBorder="1" applyAlignment="1">
      <alignment vertical="center" wrapText="1"/>
    </xf>
    <xf numFmtId="0" fontId="2" fillId="15" borderId="0" xfId="0" applyFont="1" applyFill="1" applyAlignment="1">
      <alignment horizontal="center"/>
    </xf>
    <xf numFmtId="0" fontId="6" fillId="10" borderId="0" xfId="0" applyFont="1" applyFill="1" applyAlignment="1">
      <alignment horizontal="center" vertical="top" wrapText="1"/>
    </xf>
    <xf numFmtId="0" fontId="19" fillId="0" borderId="0" xfId="0" applyFont="1" applyAlignment="1">
      <alignment wrapText="1"/>
    </xf>
    <xf numFmtId="0" fontId="20" fillId="0" borderId="15" xfId="0" applyFont="1" applyBorder="1" applyAlignment="1">
      <alignment horizontal="center" vertical="center" wrapText="1"/>
    </xf>
    <xf numFmtId="0" fontId="20" fillId="0" borderId="0" xfId="0" applyFont="1" applyAlignment="1">
      <alignment horizontal="center" vertical="center" wrapText="1"/>
    </xf>
    <xf numFmtId="0" fontId="21" fillId="0" borderId="1" xfId="0" applyFont="1" applyBorder="1" applyAlignment="1">
      <alignment horizontal="center" vertical="center" textRotation="90" wrapText="1"/>
    </xf>
    <xf numFmtId="0" fontId="21" fillId="0" borderId="3" xfId="0" applyFont="1" applyBorder="1" applyAlignment="1">
      <alignment horizontal="center" vertical="center" textRotation="90" wrapText="1"/>
    </xf>
    <xf numFmtId="0" fontId="22" fillId="0" borderId="1" xfId="0" applyFont="1" applyBorder="1" applyAlignment="1">
      <alignment horizontal="center" vertical="center" wrapText="1"/>
    </xf>
    <xf numFmtId="165" fontId="23" fillId="0" borderId="1" xfId="3" applyFont="1" applyFill="1" applyBorder="1" applyAlignment="1">
      <alignment horizontal="left" vertical="center" wrapText="1"/>
    </xf>
    <xf numFmtId="0" fontId="19" fillId="0" borderId="1" xfId="0" applyFont="1" applyBorder="1"/>
    <xf numFmtId="0" fontId="24" fillId="0" borderId="1" xfId="0" applyFont="1" applyBorder="1" applyAlignment="1">
      <alignment wrapText="1"/>
    </xf>
    <xf numFmtId="0" fontId="24" fillId="0" borderId="0" xfId="0" applyFont="1" applyAlignment="1">
      <alignment wrapText="1"/>
    </xf>
    <xf numFmtId="0" fontId="24" fillId="0" borderId="1" xfId="0" applyFont="1" applyBorder="1" applyAlignment="1">
      <alignment horizontal="center" vertical="center" textRotation="90" wrapText="1"/>
    </xf>
    <xf numFmtId="0" fontId="24" fillId="0" borderId="3" xfId="0" applyFont="1" applyBorder="1" applyAlignment="1">
      <alignment horizontal="center" vertical="center" textRotation="90" wrapText="1"/>
    </xf>
    <xf numFmtId="0" fontId="22" fillId="0" borderId="1" xfId="0" applyFont="1" applyBorder="1" applyAlignment="1">
      <alignment horizontal="center" vertical="center" textRotation="90" wrapText="1"/>
    </xf>
    <xf numFmtId="0" fontId="24" fillId="0" borderId="2" xfId="0" applyFont="1" applyBorder="1" applyAlignment="1">
      <alignment horizontal="center" vertical="center" textRotation="90" wrapText="1"/>
    </xf>
    <xf numFmtId="0" fontId="22" fillId="0" borderId="2" xfId="0" applyFont="1" applyBorder="1" applyAlignment="1">
      <alignment horizontal="center" vertical="center" textRotation="90" wrapText="1"/>
    </xf>
    <xf numFmtId="9" fontId="21" fillId="0" borderId="1" xfId="0" applyNumberFormat="1" applyFont="1" applyBorder="1" applyAlignment="1">
      <alignment horizontal="left" vertical="center" wrapText="1"/>
    </xf>
    <xf numFmtId="0" fontId="19" fillId="0" borderId="1" xfId="0" applyFont="1" applyBorder="1" applyAlignment="1">
      <alignment wrapText="1"/>
    </xf>
    <xf numFmtId="2" fontId="21" fillId="0" borderId="1" xfId="0" applyNumberFormat="1" applyFont="1" applyBorder="1" applyAlignment="1">
      <alignment horizontal="center" vertical="center" wrapText="1"/>
    </xf>
    <xf numFmtId="12" fontId="21" fillId="0" borderId="1" xfId="0" applyNumberFormat="1" applyFont="1" applyBorder="1" applyAlignment="1">
      <alignment horizontal="center" vertical="center" wrapText="1"/>
    </xf>
    <xf numFmtId="9" fontId="21" fillId="0" borderId="1" xfId="0" applyNumberFormat="1" applyFont="1" applyBorder="1" applyAlignment="1">
      <alignment horizontal="center" vertical="center" wrapText="1"/>
    </xf>
    <xf numFmtId="2" fontId="19" fillId="0" borderId="1" xfId="1" applyNumberFormat="1" applyFont="1" applyFill="1" applyBorder="1"/>
    <xf numFmtId="2" fontId="19" fillId="0" borderId="1" xfId="1" applyNumberFormat="1" applyFont="1" applyFill="1" applyBorder="1" applyAlignment="1">
      <alignment wrapText="1"/>
    </xf>
    <xf numFmtId="0" fontId="19" fillId="0" borderId="5" xfId="0" applyFont="1" applyBorder="1" applyAlignment="1">
      <alignment horizontal="center" vertical="center" wrapText="1"/>
    </xf>
    <xf numFmtId="9" fontId="19" fillId="0" borderId="5" xfId="0" applyNumberFormat="1" applyFont="1" applyBorder="1" applyAlignment="1">
      <alignment horizontal="center" vertical="center" wrapText="1"/>
    </xf>
    <xf numFmtId="165" fontId="21" fillId="0" borderId="5" xfId="3" applyFont="1" applyFill="1" applyBorder="1" applyAlignment="1">
      <alignment horizontal="center" vertical="center" wrapText="1"/>
    </xf>
    <xf numFmtId="0" fontId="14" fillId="0" borderId="1" xfId="0" applyFont="1" applyBorder="1" applyAlignment="1">
      <alignment vertical="center" wrapText="1"/>
    </xf>
    <xf numFmtId="9" fontId="19" fillId="0" borderId="0" xfId="0" applyNumberFormat="1" applyFont="1" applyAlignment="1">
      <alignment horizontal="left" vertical="top" wrapText="1"/>
    </xf>
    <xf numFmtId="0" fontId="19" fillId="0" borderId="0" xfId="0" applyFont="1" applyAlignment="1">
      <alignment textRotation="90" wrapText="1"/>
    </xf>
    <xf numFmtId="0" fontId="19" fillId="0" borderId="0" xfId="0" applyFont="1" applyAlignment="1">
      <alignment horizontal="left" vertical="top" wrapText="1"/>
    </xf>
    <xf numFmtId="0" fontId="19" fillId="0" borderId="0" xfId="0" applyFont="1" applyAlignment="1">
      <alignment horizontal="center" vertical="center" wrapText="1"/>
    </xf>
    <xf numFmtId="0" fontId="19" fillId="0" borderId="0" xfId="0" applyFont="1" applyAlignment="1">
      <alignment vertical="top" wrapText="1"/>
    </xf>
    <xf numFmtId="2" fontId="12" fillId="5" borderId="9" xfId="0" applyNumberFormat="1" applyFont="1" applyFill="1" applyBorder="1" applyAlignment="1">
      <alignment horizontal="center" vertical="center" wrapText="1"/>
    </xf>
    <xf numFmtId="2" fontId="5" fillId="5" borderId="13" xfId="0" applyNumberFormat="1" applyFont="1" applyFill="1" applyBorder="1" applyAlignment="1">
      <alignment horizontal="center" vertical="center" wrapText="1"/>
    </xf>
    <xf numFmtId="2" fontId="5" fillId="5" borderId="1" xfId="0" applyNumberFormat="1" applyFont="1" applyFill="1" applyBorder="1" applyAlignment="1">
      <alignment horizontal="center" vertical="center" wrapText="1"/>
    </xf>
    <xf numFmtId="2" fontId="5" fillId="5" borderId="9" xfId="0" applyNumberFormat="1" applyFont="1" applyFill="1" applyBorder="1" applyAlignment="1">
      <alignment horizontal="center" vertical="center" wrapText="1"/>
    </xf>
    <xf numFmtId="2" fontId="2" fillId="3" borderId="9" xfId="0" applyNumberFormat="1" applyFont="1" applyFill="1" applyBorder="1"/>
    <xf numFmtId="2" fontId="0" fillId="3" borderId="13" xfId="0" applyNumberFormat="1" applyFill="1" applyBorder="1"/>
    <xf numFmtId="2" fontId="0" fillId="3" borderId="1" xfId="0" applyNumberFormat="1" applyFill="1" applyBorder="1"/>
    <xf numFmtId="2" fontId="0" fillId="3" borderId="9" xfId="0" applyNumberFormat="1" applyFill="1" applyBorder="1"/>
    <xf numFmtId="2" fontId="2" fillId="0" borderId="9"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 xfId="1" applyNumberFormat="1" applyFont="1" applyBorder="1" applyAlignment="1">
      <alignment horizontal="center" vertical="center"/>
    </xf>
    <xf numFmtId="2" fontId="0" fillId="0" borderId="9" xfId="1" applyNumberFormat="1" applyFont="1" applyBorder="1" applyAlignment="1">
      <alignment horizontal="center" vertical="center"/>
    </xf>
    <xf numFmtId="2" fontId="2" fillId="3" borderId="9" xfId="1" applyNumberFormat="1" applyFont="1" applyFill="1" applyBorder="1" applyAlignment="1">
      <alignment horizontal="center" vertical="center"/>
    </xf>
    <xf numFmtId="2" fontId="0" fillId="3" borderId="13" xfId="1" applyNumberFormat="1" applyFont="1" applyFill="1" applyBorder="1" applyAlignment="1">
      <alignment horizontal="center" vertical="center"/>
    </xf>
    <xf numFmtId="2" fontId="0" fillId="3" borderId="1" xfId="1" applyNumberFormat="1" applyFont="1" applyFill="1" applyBorder="1" applyAlignment="1">
      <alignment horizontal="center" vertical="center"/>
    </xf>
    <xf numFmtId="2" fontId="0" fillId="3" borderId="9" xfId="1" applyNumberFormat="1" applyFont="1" applyFill="1" applyBorder="1" applyAlignment="1">
      <alignment horizontal="center" vertical="center"/>
    </xf>
    <xf numFmtId="14" fontId="2" fillId="0" borderId="0" xfId="0" applyNumberFormat="1" applyFont="1" applyAlignment="1">
      <alignment horizontal="center"/>
    </xf>
    <xf numFmtId="14" fontId="0" fillId="0" borderId="0" xfId="0" applyNumberFormat="1"/>
    <xf numFmtId="3" fontId="2" fillId="0" borderId="0" xfId="0" applyNumberFormat="1" applyFont="1" applyAlignment="1">
      <alignment horizontal="center"/>
    </xf>
    <xf numFmtId="9" fontId="11" fillId="11" borderId="1" xfId="4" applyFont="1" applyFill="1" applyBorder="1" applyAlignment="1">
      <alignment horizontal="center" vertical="center" wrapText="1"/>
    </xf>
    <xf numFmtId="9" fontId="11" fillId="11" borderId="1" xfId="0" applyNumberFormat="1" applyFont="1" applyFill="1" applyBorder="1" applyAlignment="1">
      <alignment horizontal="left" vertical="center" wrapText="1"/>
    </xf>
    <xf numFmtId="9" fontId="11" fillId="18" borderId="1" xfId="0" applyNumberFormat="1" applyFont="1" applyFill="1" applyBorder="1" applyAlignment="1">
      <alignment horizontal="left" vertical="center" wrapText="1"/>
    </xf>
    <xf numFmtId="0" fontId="11" fillId="18" borderId="1" xfId="0" applyFont="1" applyFill="1" applyBorder="1"/>
    <xf numFmtId="9" fontId="11" fillId="19" borderId="1" xfId="4" applyFont="1" applyFill="1" applyBorder="1" applyAlignment="1">
      <alignment horizontal="center" vertical="center" wrapText="1"/>
    </xf>
    <xf numFmtId="9" fontId="11" fillId="19" borderId="1" xfId="0" applyNumberFormat="1" applyFont="1" applyFill="1" applyBorder="1" applyAlignment="1">
      <alignment horizontal="center" vertical="center" wrapText="1"/>
    </xf>
    <xf numFmtId="12" fontId="11" fillId="19" borderId="1" xfId="0" applyNumberFormat="1" applyFont="1" applyFill="1" applyBorder="1" applyAlignment="1">
      <alignment vertical="center" wrapText="1"/>
    </xf>
    <xf numFmtId="9" fontId="11" fillId="19" borderId="1" xfId="0" applyNumberFormat="1" applyFont="1" applyFill="1" applyBorder="1" applyAlignment="1">
      <alignment horizontal="left" vertical="center" wrapText="1"/>
    </xf>
    <xf numFmtId="167" fontId="0" fillId="0" borderId="0" xfId="0" applyNumberFormat="1"/>
    <xf numFmtId="9" fontId="0" fillId="0" borderId="0" xfId="1" applyFont="1" applyAlignment="1">
      <alignment vertical="center"/>
    </xf>
    <xf numFmtId="9" fontId="0" fillId="15" borderId="0" xfId="1" applyFont="1" applyFill="1" applyAlignment="1">
      <alignment vertical="center"/>
    </xf>
    <xf numFmtId="9" fontId="11" fillId="11" borderId="5" xfId="0" applyNumberFormat="1" applyFont="1" applyFill="1" applyBorder="1" applyAlignment="1">
      <alignment horizontal="center" vertical="center" wrapText="1"/>
    </xf>
    <xf numFmtId="9" fontId="11" fillId="11" borderId="4" xfId="0" applyNumberFormat="1" applyFont="1" applyFill="1" applyBorder="1" applyAlignment="1">
      <alignment horizontal="center" vertical="center" wrapText="1"/>
    </xf>
    <xf numFmtId="9" fontId="11" fillId="11" borderId="2" xfId="0" applyNumberFormat="1" applyFont="1" applyFill="1" applyBorder="1" applyAlignment="1">
      <alignment horizontal="center" vertical="center" wrapText="1"/>
    </xf>
    <xf numFmtId="0" fontId="11" fillId="11" borderId="5" xfId="0" applyFont="1" applyFill="1" applyBorder="1" applyAlignment="1">
      <alignment horizontal="center" vertical="center" wrapText="1"/>
    </xf>
    <xf numFmtId="0" fontId="11" fillId="11" borderId="4" xfId="0" applyFont="1" applyFill="1" applyBorder="1" applyAlignment="1">
      <alignment horizontal="center" vertical="center" wrapText="1"/>
    </xf>
    <xf numFmtId="0" fontId="11" fillId="11" borderId="2" xfId="0" applyFont="1" applyFill="1" applyBorder="1" applyAlignment="1">
      <alignment horizontal="center" vertical="center" wrapText="1"/>
    </xf>
    <xf numFmtId="0" fontId="14" fillId="17" borderId="0" xfId="0" applyFont="1" applyFill="1" applyAlignment="1">
      <alignment horizontal="left" wrapText="1"/>
    </xf>
    <xf numFmtId="0" fontId="11" fillId="17" borderId="0" xfId="0" applyFont="1" applyFill="1" applyAlignment="1">
      <alignment horizontal="left" wrapText="1"/>
    </xf>
    <xf numFmtId="9" fontId="11" fillId="11" borderId="1" xfId="0" applyNumberFormat="1" applyFont="1" applyFill="1" applyBorder="1" applyAlignment="1">
      <alignment horizontal="center" vertical="center" wrapText="1"/>
    </xf>
    <xf numFmtId="0" fontId="11" fillId="11" borderId="1" xfId="0" applyFont="1" applyFill="1" applyBorder="1" applyAlignment="1">
      <alignment horizontal="center" vertical="center" wrapText="1"/>
    </xf>
    <xf numFmtId="9" fontId="11" fillId="11" borderId="1" xfId="4" applyFont="1" applyFill="1" applyBorder="1" applyAlignment="1">
      <alignment horizontal="center" vertical="center" wrapText="1"/>
    </xf>
    <xf numFmtId="9" fontId="11" fillId="11" borderId="5" xfId="4" applyFont="1" applyFill="1" applyBorder="1" applyAlignment="1">
      <alignment horizontal="center" vertical="center" wrapText="1"/>
    </xf>
    <xf numFmtId="9" fontId="11" fillId="11" borderId="4" xfId="4" applyFont="1" applyFill="1" applyBorder="1" applyAlignment="1">
      <alignment horizontal="center" vertical="center" wrapText="1"/>
    </xf>
    <xf numFmtId="9" fontId="11" fillId="11" borderId="2" xfId="4" applyFont="1" applyFill="1" applyBorder="1" applyAlignment="1">
      <alignment horizontal="center" vertical="center" wrapText="1"/>
    </xf>
    <xf numFmtId="0" fontId="6" fillId="10" borderId="1" xfId="0" applyFont="1" applyFill="1" applyBorder="1" applyAlignment="1">
      <alignment horizontal="center" vertical="top" wrapText="1"/>
    </xf>
    <xf numFmtId="0" fontId="6" fillId="10" borderId="16" xfId="0" applyFont="1" applyFill="1" applyBorder="1" applyAlignment="1">
      <alignment horizontal="center" vertical="top" wrapText="1"/>
    </xf>
    <xf numFmtId="0" fontId="6" fillId="10" borderId="17" xfId="0" applyFont="1" applyFill="1" applyBorder="1" applyAlignment="1">
      <alignment horizontal="center" vertical="top" wrapText="1"/>
    </xf>
    <xf numFmtId="0" fontId="6" fillId="10" borderId="18" xfId="0" applyFont="1" applyFill="1" applyBorder="1" applyAlignment="1">
      <alignment horizontal="center" vertical="top" wrapText="1"/>
    </xf>
    <xf numFmtId="0" fontId="17" fillId="0" borderId="2" xfId="0" applyFont="1" applyBorder="1" applyAlignment="1">
      <alignment horizontal="center" vertical="center" wrapText="1"/>
    </xf>
    <xf numFmtId="0" fontId="17" fillId="0" borderId="1"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2" xfId="0" applyFont="1" applyBorder="1" applyAlignment="1">
      <alignment horizontal="center" vertical="center" wrapText="1"/>
    </xf>
    <xf numFmtId="165" fontId="17" fillId="0" borderId="4" xfId="3" applyFont="1" applyFill="1" applyBorder="1" applyAlignment="1">
      <alignment horizontal="center" vertical="center" wrapText="1"/>
    </xf>
    <xf numFmtId="165" fontId="17" fillId="0" borderId="2" xfId="3" applyFont="1" applyFill="1" applyBorder="1" applyAlignment="1">
      <alignment horizontal="center" vertical="center" wrapText="1"/>
    </xf>
    <xf numFmtId="0" fontId="20" fillId="0" borderId="3" xfId="0" applyFont="1" applyBorder="1" applyAlignment="1">
      <alignment horizontal="center" vertical="center" wrapText="1"/>
    </xf>
    <xf numFmtId="0" fontId="20" fillId="0" borderId="15" xfId="0" applyFont="1" applyBorder="1" applyAlignment="1">
      <alignment horizontal="center" vertical="center" wrapText="1"/>
    </xf>
    <xf numFmtId="0" fontId="17" fillId="0" borderId="1" xfId="0" applyFont="1" applyBorder="1" applyAlignment="1">
      <alignment horizontal="center" vertical="center" textRotation="90" wrapText="1"/>
    </xf>
    <xf numFmtId="0" fontId="17" fillId="0" borderId="5" xfId="0" applyFont="1" applyBorder="1" applyAlignment="1">
      <alignment horizontal="center" vertical="center" textRotation="90" wrapText="1"/>
    </xf>
    <xf numFmtId="0" fontId="17" fillId="0" borderId="2" xfId="0" applyFont="1" applyBorder="1" applyAlignment="1">
      <alignment horizontal="center" vertical="center" textRotation="90" wrapText="1"/>
    </xf>
    <xf numFmtId="0" fontId="19" fillId="0" borderId="1" xfId="0" applyFont="1" applyBorder="1" applyAlignment="1">
      <alignment horizontal="center" vertical="center" wrapText="1"/>
    </xf>
    <xf numFmtId="2" fontId="21" fillId="0" borderId="1" xfId="0" applyNumberFormat="1" applyFont="1" applyBorder="1" applyAlignment="1">
      <alignment horizontal="center" vertical="center" wrapText="1"/>
    </xf>
    <xf numFmtId="165" fontId="21" fillId="0" borderId="1" xfId="3" applyFont="1" applyFill="1" applyBorder="1" applyAlignment="1">
      <alignment horizontal="center" vertical="center" wrapText="1"/>
    </xf>
    <xf numFmtId="9" fontId="19" fillId="0" borderId="1" xfId="0" applyNumberFormat="1" applyFont="1" applyBorder="1" applyAlignment="1">
      <alignment horizontal="center" vertical="center" wrapText="1"/>
    </xf>
    <xf numFmtId="165" fontId="19" fillId="0" borderId="19" xfId="3" applyFont="1" applyBorder="1" applyAlignment="1">
      <alignment horizontal="center" vertical="center" wrapText="1"/>
    </xf>
    <xf numFmtId="165" fontId="19" fillId="0" borderId="20" xfId="3" applyFont="1" applyBorder="1" applyAlignment="1">
      <alignment horizontal="center" vertical="center" wrapText="1"/>
    </xf>
    <xf numFmtId="9" fontId="16" fillId="0" borderId="5" xfId="0" applyNumberFormat="1" applyFont="1" applyBorder="1" applyAlignment="1">
      <alignment horizontal="center" vertical="center" wrapText="1"/>
    </xf>
    <xf numFmtId="9" fontId="16" fillId="0" borderId="4" xfId="0" applyNumberFormat="1" applyFont="1" applyBorder="1" applyAlignment="1">
      <alignment horizontal="center" vertical="center" wrapText="1"/>
    </xf>
    <xf numFmtId="9" fontId="16" fillId="0" borderId="2" xfId="0" applyNumberFormat="1" applyFont="1" applyBorder="1" applyAlignment="1">
      <alignment horizontal="center" vertical="center" wrapText="1"/>
    </xf>
    <xf numFmtId="12" fontId="21" fillId="0" borderId="1" xfId="0" applyNumberFormat="1" applyFont="1" applyBorder="1" applyAlignment="1">
      <alignment horizontal="center" vertical="center" wrapText="1"/>
    </xf>
    <xf numFmtId="165" fontId="21" fillId="15" borderId="1" xfId="3" applyFont="1" applyFill="1" applyBorder="1" applyAlignment="1">
      <alignment horizontal="center" vertical="center" wrapText="1"/>
    </xf>
    <xf numFmtId="0" fontId="21" fillId="0" borderId="5" xfId="0" applyFont="1" applyBorder="1" applyAlignment="1">
      <alignment horizontal="center" vertical="center" wrapText="1"/>
    </xf>
    <xf numFmtId="2" fontId="21" fillId="0" borderId="2" xfId="0" applyNumberFormat="1" applyFont="1" applyBorder="1" applyAlignment="1">
      <alignment horizontal="center" vertical="center" wrapText="1"/>
    </xf>
    <xf numFmtId="9" fontId="21" fillId="0" borderId="1" xfId="0" applyNumberFormat="1" applyFont="1" applyBorder="1" applyAlignment="1">
      <alignment horizontal="center" vertical="center" wrapText="1"/>
    </xf>
    <xf numFmtId="165" fontId="21" fillId="0" borderId="5" xfId="3" applyFont="1" applyFill="1" applyBorder="1" applyAlignment="1">
      <alignment horizontal="center" vertical="center" wrapText="1"/>
    </xf>
    <xf numFmtId="165" fontId="21" fillId="0" borderId="4" xfId="3" applyFont="1" applyFill="1" applyBorder="1" applyAlignment="1">
      <alignment horizontal="center" vertical="center" wrapText="1"/>
    </xf>
    <xf numFmtId="165" fontId="21" fillId="0" borderId="2" xfId="3" applyFont="1" applyFill="1" applyBorder="1" applyAlignment="1">
      <alignment horizontal="center" vertical="center" wrapText="1"/>
    </xf>
  </cellXfs>
  <cellStyles count="5">
    <cellStyle name="Milliers" xfId="2" builtinId="3"/>
    <cellStyle name="Milliers 2" xfId="3" xr:uid="{40F2D8F2-33D6-4B1D-AB98-FF9F49AC2799}"/>
    <cellStyle name="Normal" xfId="0" builtinId="0"/>
    <cellStyle name="Pourcentage" xfId="1" builtinId="5"/>
    <cellStyle name="Pourcentage 2" xfId="4" xr:uid="{34FCF0B3-250B-441E-BCD5-9B9B0336325E}"/>
  </cellStyles>
  <dxfs count="35">
    <dxf>
      <fill>
        <patternFill>
          <bgColor theme="9"/>
        </patternFill>
      </fill>
    </dxf>
    <dxf>
      <fill>
        <patternFill>
          <bgColor theme="4"/>
        </patternFill>
      </fill>
    </dxf>
    <dxf>
      <fill>
        <patternFill>
          <bgColor theme="4" tint="0.79998168889431442"/>
        </patternFill>
      </fill>
    </dxf>
    <dxf>
      <fill>
        <patternFill>
          <bgColor theme="6"/>
        </patternFill>
      </fill>
    </dxf>
    <dxf>
      <fill>
        <patternFill>
          <bgColor theme="4" tint="0.59996337778862885"/>
        </patternFill>
      </fill>
    </dxf>
    <dxf>
      <fill>
        <patternFill>
          <bgColor theme="4" tint="0.59996337778862885"/>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ill>
        <patternFill>
          <bgColor theme="4" tint="0.59996337778862885"/>
        </patternFill>
      </fill>
    </dxf>
    <dxf>
      <fill>
        <patternFill>
          <bgColor theme="4"/>
        </patternFill>
      </fill>
    </dxf>
    <dxf>
      <fill>
        <patternFill>
          <bgColor theme="4" tint="0.59996337778862885"/>
        </patternFill>
      </fill>
    </dxf>
    <dxf>
      <fill>
        <patternFill>
          <bgColor theme="4" tint="0.59996337778862885"/>
        </patternFill>
      </fill>
    </dxf>
    <dxf>
      <fill>
        <patternFill>
          <bgColor theme="6"/>
        </patternFill>
      </fill>
    </dxf>
    <dxf>
      <fill>
        <patternFill>
          <bgColor theme="4"/>
        </patternFill>
      </fill>
    </dxf>
    <dxf>
      <fill>
        <patternFill>
          <bgColor theme="7"/>
        </patternFill>
      </fill>
    </dxf>
    <dxf>
      <fill>
        <patternFill>
          <bgColor theme="9" tint="-0.24994659260841701"/>
        </patternFill>
      </fill>
    </dxf>
    <dxf>
      <fill>
        <patternFill>
          <bgColor theme="4"/>
        </patternFill>
      </fill>
    </dxf>
    <dxf>
      <fill>
        <patternFill>
          <bgColor theme="4"/>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ill>
        <patternFill>
          <bgColor theme="4"/>
        </patternFill>
      </fill>
    </dxf>
    <dxf>
      <fill>
        <patternFill>
          <bgColor theme="4" tint="0.59996337778862885"/>
        </patternFill>
      </fill>
    </dxf>
    <dxf>
      <fill>
        <patternFill>
          <bgColor theme="4"/>
        </patternFill>
      </fill>
    </dxf>
    <dxf>
      <fill>
        <patternFill>
          <bgColor theme="4" tint="0.59996337778862885"/>
        </patternFill>
      </fill>
    </dxf>
    <dxf>
      <fill>
        <patternFill>
          <bgColor theme="9"/>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persons/person.xml><?xml version="1.0" encoding="utf-8"?>
<personList xmlns="http://schemas.microsoft.com/office/spreadsheetml/2018/threadedcomments" xmlns:x="http://schemas.openxmlformats.org/spreadsheetml/2006/main">
  <person displayName="Amelie SALMON" id="{AD6E5CBF-48AD-495E-A467-399C510AC6BB}" userId="S::amelie.salmon@impact-initiatives.org::9bc52814-6793-40ab-86bb-a404f1c04f67" providerId="AD"/>
</personList>
</file>

<file path=xl/theme/theme1.xml><?xml version="1.0" encoding="utf-8"?>
<a:theme xmlns:a="http://schemas.openxmlformats.org/drawingml/2006/main" name="Thème Office">
  <a:themeElements>
    <a:clrScheme name="REACH">
      <a:dk1>
        <a:sysClr val="windowText" lastClr="000000"/>
      </a:dk1>
      <a:lt1>
        <a:sysClr val="window" lastClr="FFFFFF"/>
      </a:lt1>
      <a:dk2>
        <a:srgbClr val="58585A"/>
      </a:dk2>
      <a:lt2>
        <a:srgbClr val="C7C8CA"/>
      </a:lt2>
      <a:accent1>
        <a:srgbClr val="F08181"/>
      </a:accent1>
      <a:accent2>
        <a:srgbClr val="F8B688"/>
      </a:accent2>
      <a:accent3>
        <a:srgbClr val="BBD6B8"/>
      </a:accent3>
      <a:accent4>
        <a:srgbClr val="FFF89B"/>
      </a:accent4>
      <a:accent5>
        <a:srgbClr val="D2CBB8"/>
      </a:accent5>
      <a:accent6>
        <a:srgbClr val="EE5859"/>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6" dT="2023-09-04T08:36:41.68" personId="{AD6E5CBF-48AD-495E-A467-399C510AC6BB}" id="{516445F7-25BD-45FF-8612-40104621388B}">
    <text>Préciser (en jours)</text>
  </threadedComment>
</ThreadedComments>
</file>

<file path=xl/threadedComments/threadedComment2.xml><?xml version="1.0" encoding="utf-8"?>
<ThreadedComments xmlns="http://schemas.microsoft.com/office/spreadsheetml/2018/threadedcomments" xmlns:x="http://schemas.openxmlformats.org/spreadsheetml/2006/main">
  <threadedComment ref="G10" dT="2023-09-04T08:51:57.56" personId="{AD6E5CBF-48AD-495E-A467-399C510AC6BB}" id="{8DCD1F04-87FB-461F-AECB-3A5459CD2B58}">
    <text>Idem ici peut-être préciser ce que c'est quand y a pas de données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7.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4.bin"/><Relationship Id="rId4" Type="http://schemas.microsoft.com/office/2017/10/relationships/threadedComment" Target="../threadedComments/threadedComment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79799-5B0A-4BA8-8008-54BE9073905D}">
  <sheetPr>
    <tabColor theme="2"/>
  </sheetPr>
  <dimension ref="A1:AN113"/>
  <sheetViews>
    <sheetView zoomScale="70" zoomScaleNormal="70" workbookViewId="0">
      <selection activeCell="I45" sqref="I45"/>
    </sheetView>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30</v>
      </c>
    </row>
    <row r="3" spans="1:40" x14ac:dyDescent="0.35">
      <c r="A3" s="8"/>
    </row>
    <row r="4" spans="1:40" x14ac:dyDescent="0.35">
      <c r="D4" s="9"/>
    </row>
    <row r="5" spans="1:40" x14ac:dyDescent="0.35">
      <c r="A5" s="4" t="s">
        <v>31</v>
      </c>
      <c r="C5" s="4" t="s">
        <v>32</v>
      </c>
      <c r="D5" s="9"/>
      <c r="E5" s="7">
        <v>1000</v>
      </c>
      <c r="F5" s="7">
        <v>1375</v>
      </c>
      <c r="G5" s="7">
        <v>1437.5</v>
      </c>
      <c r="H5" s="7">
        <v>400</v>
      </c>
      <c r="I5" s="7">
        <v>250</v>
      </c>
      <c r="J5" s="7">
        <v>5000</v>
      </c>
      <c r="K5" s="7">
        <v>6750</v>
      </c>
      <c r="L5" s="7">
        <v>1125</v>
      </c>
      <c r="M5" s="7">
        <v>1750</v>
      </c>
      <c r="N5" s="7">
        <v>6000</v>
      </c>
      <c r="O5" s="7">
        <v>100</v>
      </c>
      <c r="P5" s="7">
        <v>15000</v>
      </c>
      <c r="Q5" s="7">
        <v>26000</v>
      </c>
      <c r="R5" s="7">
        <v>27500</v>
      </c>
      <c r="S5" s="7">
        <v>6000</v>
      </c>
      <c r="T5" s="7">
        <v>4750</v>
      </c>
      <c r="U5" s="7">
        <v>1500</v>
      </c>
      <c r="V5" s="7">
        <v>175</v>
      </c>
      <c r="W5" s="7">
        <v>500</v>
      </c>
      <c r="X5" s="7">
        <v>750</v>
      </c>
      <c r="Y5" s="7">
        <v>1250</v>
      </c>
      <c r="Z5" s="7">
        <v>1500</v>
      </c>
      <c r="AA5" s="7">
        <v>3000</v>
      </c>
      <c r="AB5" s="7">
        <v>2125</v>
      </c>
      <c r="AC5" s="7">
        <v>2000</v>
      </c>
      <c r="AD5" s="7">
        <v>1500</v>
      </c>
      <c r="AE5" s="7">
        <v>3000</v>
      </c>
      <c r="AF5" s="7">
        <v>237.5</v>
      </c>
      <c r="AG5" s="7" t="s">
        <v>33</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v>700</v>
      </c>
      <c r="G9" s="7">
        <v>1875</v>
      </c>
      <c r="H9" s="7">
        <v>450</v>
      </c>
      <c r="I9" s="7">
        <v>250</v>
      </c>
      <c r="J9" s="7">
        <v>5000</v>
      </c>
      <c r="K9" s="7">
        <v>6750</v>
      </c>
      <c r="L9" s="7">
        <v>1000</v>
      </c>
      <c r="M9" s="7">
        <v>500</v>
      </c>
      <c r="N9" s="7">
        <v>4000</v>
      </c>
      <c r="O9" s="7">
        <v>100</v>
      </c>
      <c r="P9" s="7" t="s">
        <v>33</v>
      </c>
      <c r="Q9" s="7">
        <v>26000</v>
      </c>
      <c r="R9" s="7">
        <v>27500</v>
      </c>
      <c r="S9" s="7">
        <v>5000</v>
      </c>
      <c r="T9" s="7">
        <v>3500</v>
      </c>
      <c r="U9" s="7">
        <v>1500</v>
      </c>
      <c r="V9" s="7">
        <v>100</v>
      </c>
      <c r="W9" s="7">
        <v>500</v>
      </c>
      <c r="X9" s="7">
        <v>750</v>
      </c>
      <c r="Y9" s="7">
        <v>1000</v>
      </c>
      <c r="Z9" s="7">
        <v>1500</v>
      </c>
      <c r="AA9" s="7">
        <v>3000</v>
      </c>
      <c r="AB9" s="7">
        <v>3000</v>
      </c>
      <c r="AC9" s="7">
        <v>3000</v>
      </c>
      <c r="AD9" s="7">
        <v>1500</v>
      </c>
      <c r="AE9" s="7">
        <v>2250</v>
      </c>
      <c r="AF9" s="7">
        <v>250</v>
      </c>
      <c r="AG9" s="7" t="s">
        <v>33</v>
      </c>
      <c r="AJ9" s="5"/>
      <c r="AK9" s="5"/>
      <c r="AL9" s="5"/>
      <c r="AM9" s="5"/>
      <c r="AN9" s="5"/>
    </row>
    <row r="10" spans="1:40" x14ac:dyDescent="0.35">
      <c r="A10" s="4" t="s">
        <v>64</v>
      </c>
      <c r="B10" s="4" t="s">
        <v>65</v>
      </c>
      <c r="C10" s="4" t="s">
        <v>66</v>
      </c>
      <c r="E10" s="7">
        <v>750</v>
      </c>
      <c r="F10" s="7">
        <v>600</v>
      </c>
      <c r="G10" s="7">
        <v>1750</v>
      </c>
      <c r="H10" s="7">
        <v>400</v>
      </c>
      <c r="I10" s="7">
        <v>250</v>
      </c>
      <c r="J10" s="7">
        <v>5000</v>
      </c>
      <c r="K10" s="7">
        <v>4500</v>
      </c>
      <c r="L10" s="7">
        <v>800</v>
      </c>
      <c r="M10" s="7">
        <v>500</v>
      </c>
      <c r="N10" s="7">
        <v>4000</v>
      </c>
      <c r="O10" s="7">
        <v>100</v>
      </c>
      <c r="P10" s="7" t="s">
        <v>67</v>
      </c>
      <c r="Q10" s="7">
        <v>26000</v>
      </c>
      <c r="R10" s="7">
        <v>27500</v>
      </c>
      <c r="S10" s="7">
        <v>5000</v>
      </c>
      <c r="T10" s="7">
        <v>3500</v>
      </c>
      <c r="U10" s="7">
        <v>800</v>
      </c>
      <c r="V10" s="7">
        <v>100</v>
      </c>
      <c r="W10" s="7">
        <v>500</v>
      </c>
      <c r="X10" s="7">
        <v>700</v>
      </c>
      <c r="Y10" s="7">
        <v>1000</v>
      </c>
      <c r="Z10" s="7">
        <v>1500</v>
      </c>
      <c r="AA10" s="7">
        <v>3000</v>
      </c>
      <c r="AB10" s="7">
        <v>2000</v>
      </c>
      <c r="AC10" s="7">
        <v>2000</v>
      </c>
      <c r="AD10" s="7">
        <v>1400</v>
      </c>
      <c r="AE10" s="7">
        <v>2250</v>
      </c>
      <c r="AF10" s="7">
        <v>225</v>
      </c>
      <c r="AG10" s="7" t="s">
        <v>67</v>
      </c>
    </row>
    <row r="11" spans="1:40" x14ac:dyDescent="0.35">
      <c r="A11" s="4" t="s">
        <v>64</v>
      </c>
      <c r="B11" s="4" t="s">
        <v>65</v>
      </c>
      <c r="C11" s="4" t="s">
        <v>68</v>
      </c>
      <c r="E11" s="7">
        <v>1500</v>
      </c>
      <c r="F11" s="7">
        <v>1000</v>
      </c>
      <c r="G11" s="7">
        <v>2000</v>
      </c>
      <c r="H11" s="7">
        <v>450</v>
      </c>
      <c r="I11" s="7">
        <v>300</v>
      </c>
      <c r="J11" s="7">
        <v>5500</v>
      </c>
      <c r="K11" s="7">
        <v>12000</v>
      </c>
      <c r="L11" s="7">
        <v>1500</v>
      </c>
      <c r="M11" s="7">
        <v>1750</v>
      </c>
      <c r="N11" s="7">
        <v>5000</v>
      </c>
      <c r="O11" s="7">
        <v>100</v>
      </c>
      <c r="P11" s="7" t="s">
        <v>67</v>
      </c>
      <c r="Q11" s="7">
        <v>27500</v>
      </c>
      <c r="R11" s="7">
        <v>27500</v>
      </c>
      <c r="S11" s="7">
        <v>6000</v>
      </c>
      <c r="T11" s="7">
        <v>5000</v>
      </c>
      <c r="U11" s="7">
        <v>1500</v>
      </c>
      <c r="V11" s="7">
        <v>100</v>
      </c>
      <c r="W11" s="7">
        <v>600</v>
      </c>
      <c r="X11" s="7">
        <v>800</v>
      </c>
      <c r="Y11" s="7">
        <v>1500</v>
      </c>
      <c r="Z11" s="7">
        <v>2000</v>
      </c>
      <c r="AA11" s="7">
        <v>3500</v>
      </c>
      <c r="AB11" s="7">
        <v>5000</v>
      </c>
      <c r="AC11" s="7">
        <v>3000</v>
      </c>
      <c r="AD11" s="7">
        <v>1500</v>
      </c>
      <c r="AE11" s="7">
        <v>2500</v>
      </c>
      <c r="AF11" s="7">
        <v>250</v>
      </c>
      <c r="AG11" s="7" t="s">
        <v>67</v>
      </c>
    </row>
    <row r="12" spans="1:40" x14ac:dyDescent="0.35">
      <c r="E12" s="7" t="s">
        <v>69</v>
      </c>
      <c r="F12" s="7" t="s">
        <v>69</v>
      </c>
      <c r="G12" s="7" t="s">
        <v>67</v>
      </c>
      <c r="H12" s="7" t="s">
        <v>67</v>
      </c>
      <c r="I12" s="7" t="s">
        <v>67</v>
      </c>
      <c r="J12" s="7" t="s">
        <v>67</v>
      </c>
      <c r="K12" s="7" t="s">
        <v>69</v>
      </c>
      <c r="L12" s="7" t="s">
        <v>69</v>
      </c>
      <c r="M12" s="7" t="s">
        <v>69</v>
      </c>
      <c r="N12" s="7" t="s">
        <v>69</v>
      </c>
      <c r="O12" s="7" t="s">
        <v>67</v>
      </c>
      <c r="P12" s="7" t="s">
        <v>67</v>
      </c>
      <c r="Q12" s="7" t="s">
        <v>67</v>
      </c>
      <c r="R12" s="7" t="s">
        <v>67</v>
      </c>
      <c r="S12" s="7" t="s">
        <v>67</v>
      </c>
      <c r="T12" s="7" t="s">
        <v>69</v>
      </c>
      <c r="U12" s="7" t="s">
        <v>69</v>
      </c>
      <c r="V12" s="7" t="s">
        <v>67</v>
      </c>
      <c r="W12" s="7" t="s">
        <v>67</v>
      </c>
      <c r="X12" s="7" t="s">
        <v>67</v>
      </c>
      <c r="Y12" s="7" t="s">
        <v>69</v>
      </c>
      <c r="Z12" s="7" t="s">
        <v>69</v>
      </c>
      <c r="AA12" s="7" t="s">
        <v>67</v>
      </c>
      <c r="AB12" s="7" t="s">
        <v>69</v>
      </c>
      <c r="AC12" s="7" t="s">
        <v>69</v>
      </c>
      <c r="AD12" s="7" t="s">
        <v>67</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v>2000</v>
      </c>
      <c r="G15" s="7" t="s">
        <v>33</v>
      </c>
      <c r="H15" s="7">
        <v>500</v>
      </c>
      <c r="I15" s="7">
        <v>275</v>
      </c>
      <c r="J15" s="7">
        <v>5000</v>
      </c>
      <c r="K15" s="7">
        <v>4500</v>
      </c>
      <c r="L15" s="7">
        <v>1000</v>
      </c>
      <c r="M15" s="7">
        <v>1750</v>
      </c>
      <c r="N15" s="7">
        <v>3625</v>
      </c>
      <c r="O15" s="7">
        <v>100</v>
      </c>
      <c r="P15" s="7" t="s">
        <v>33</v>
      </c>
      <c r="Q15" s="7">
        <v>27500</v>
      </c>
      <c r="R15" s="7">
        <v>27500</v>
      </c>
      <c r="S15" s="7">
        <v>7500</v>
      </c>
      <c r="T15" s="7">
        <v>6000</v>
      </c>
      <c r="U15" s="7">
        <v>2750</v>
      </c>
      <c r="V15" s="7">
        <v>200</v>
      </c>
      <c r="W15" s="7">
        <v>500</v>
      </c>
      <c r="X15" s="7">
        <v>750</v>
      </c>
      <c r="Y15" s="7">
        <v>1250</v>
      </c>
      <c r="Z15" s="7">
        <v>1250</v>
      </c>
      <c r="AA15" s="7">
        <v>3000</v>
      </c>
      <c r="AB15" s="7">
        <v>2500</v>
      </c>
      <c r="AC15" s="7">
        <v>2500</v>
      </c>
      <c r="AD15" s="7">
        <v>1500</v>
      </c>
      <c r="AE15" s="7">
        <v>2000</v>
      </c>
      <c r="AF15" s="7">
        <v>200</v>
      </c>
      <c r="AG15" s="7" t="s">
        <v>33</v>
      </c>
    </row>
    <row r="16" spans="1:40" x14ac:dyDescent="0.35">
      <c r="A16" s="4" t="s">
        <v>64</v>
      </c>
      <c r="B16" s="4" t="s">
        <v>71</v>
      </c>
      <c r="C16" s="4" t="s">
        <v>66</v>
      </c>
      <c r="E16" s="7">
        <v>500</v>
      </c>
      <c r="F16" s="7">
        <v>2000</v>
      </c>
      <c r="G16" s="7" t="s">
        <v>67</v>
      </c>
      <c r="H16" s="7">
        <v>300</v>
      </c>
      <c r="I16" s="7">
        <v>250</v>
      </c>
      <c r="J16" s="7">
        <v>5000</v>
      </c>
      <c r="K16" s="7">
        <v>3750</v>
      </c>
      <c r="L16" s="7">
        <v>1000</v>
      </c>
      <c r="M16" s="7">
        <v>1750</v>
      </c>
      <c r="N16" s="7">
        <v>3500</v>
      </c>
      <c r="O16" s="7">
        <v>100</v>
      </c>
      <c r="P16" s="7" t="s">
        <v>67</v>
      </c>
      <c r="Q16" s="7">
        <v>27500</v>
      </c>
      <c r="R16" s="7">
        <v>27500</v>
      </c>
      <c r="S16" s="7">
        <v>6750</v>
      </c>
      <c r="T16" s="7">
        <v>5500</v>
      </c>
      <c r="U16" s="7">
        <v>2500</v>
      </c>
      <c r="V16" s="7">
        <v>125</v>
      </c>
      <c r="W16" s="7">
        <v>500</v>
      </c>
      <c r="X16" s="7">
        <v>750</v>
      </c>
      <c r="Y16" s="7">
        <v>1000</v>
      </c>
      <c r="Z16" s="7">
        <v>1250</v>
      </c>
      <c r="AA16" s="7">
        <v>2000</v>
      </c>
      <c r="AB16" s="7">
        <v>2000</v>
      </c>
      <c r="AC16" s="7">
        <v>1500</v>
      </c>
      <c r="AD16" s="7">
        <v>1500</v>
      </c>
      <c r="AE16" s="7">
        <v>2000</v>
      </c>
      <c r="AF16" s="7">
        <v>200</v>
      </c>
      <c r="AG16" s="7" t="s">
        <v>67</v>
      </c>
    </row>
    <row r="17" spans="1:33" x14ac:dyDescent="0.35">
      <c r="A17" s="4" t="s">
        <v>64</v>
      </c>
      <c r="B17" s="4" t="s">
        <v>71</v>
      </c>
      <c r="C17" s="4" t="s">
        <v>68</v>
      </c>
      <c r="E17" s="7">
        <v>1000</v>
      </c>
      <c r="F17" s="7">
        <v>2000</v>
      </c>
      <c r="G17" s="7" t="s">
        <v>67</v>
      </c>
      <c r="H17" s="7">
        <v>500</v>
      </c>
      <c r="I17" s="7">
        <v>275</v>
      </c>
      <c r="J17" s="7">
        <v>7000</v>
      </c>
      <c r="K17" s="7">
        <v>6000</v>
      </c>
      <c r="L17" s="7">
        <v>1250</v>
      </c>
      <c r="M17" s="7">
        <v>1750</v>
      </c>
      <c r="N17" s="7">
        <v>3750</v>
      </c>
      <c r="O17" s="7">
        <v>100</v>
      </c>
      <c r="P17" s="7" t="s">
        <v>67</v>
      </c>
      <c r="Q17" s="7">
        <v>27500</v>
      </c>
      <c r="R17" s="7">
        <v>27500</v>
      </c>
      <c r="S17" s="7">
        <v>8000</v>
      </c>
      <c r="T17" s="7">
        <v>6500</v>
      </c>
      <c r="U17" s="7">
        <v>3000</v>
      </c>
      <c r="V17" s="7">
        <v>450</v>
      </c>
      <c r="W17" s="7">
        <v>550</v>
      </c>
      <c r="X17" s="7">
        <v>750</v>
      </c>
      <c r="Y17" s="7">
        <v>1250</v>
      </c>
      <c r="Z17" s="7">
        <v>1500</v>
      </c>
      <c r="AA17" s="7">
        <v>3000</v>
      </c>
      <c r="AB17" s="7">
        <v>2500</v>
      </c>
      <c r="AC17" s="7">
        <v>2500</v>
      </c>
      <c r="AD17" s="7">
        <v>1500</v>
      </c>
      <c r="AE17" s="7">
        <v>2000</v>
      </c>
      <c r="AF17" s="7">
        <v>200</v>
      </c>
      <c r="AG17" s="7" t="s">
        <v>67</v>
      </c>
    </row>
    <row r="18" spans="1:33" x14ac:dyDescent="0.35">
      <c r="E18" s="7" t="s">
        <v>69</v>
      </c>
      <c r="F18" s="7" t="s">
        <v>67</v>
      </c>
      <c r="G18" s="7" t="s">
        <v>67</v>
      </c>
      <c r="H18" s="7" t="s">
        <v>67</v>
      </c>
      <c r="I18" s="7" t="s">
        <v>67</v>
      </c>
      <c r="J18" s="7" t="s">
        <v>69</v>
      </c>
      <c r="K18" s="7" t="s">
        <v>69</v>
      </c>
      <c r="L18" s="7" t="s">
        <v>69</v>
      </c>
      <c r="M18" s="7" t="s">
        <v>67</v>
      </c>
      <c r="N18" s="7" t="s">
        <v>67</v>
      </c>
      <c r="O18" s="7" t="s">
        <v>67</v>
      </c>
      <c r="P18" s="7" t="s">
        <v>67</v>
      </c>
      <c r="Q18" s="7" t="s">
        <v>67</v>
      </c>
      <c r="R18" s="7" t="s">
        <v>67</v>
      </c>
      <c r="S18" s="7" t="s">
        <v>67</v>
      </c>
      <c r="T18" s="7" t="s">
        <v>67</v>
      </c>
      <c r="U18" s="7" t="s">
        <v>67</v>
      </c>
      <c r="V18" s="7" t="s">
        <v>69</v>
      </c>
      <c r="W18" s="7" t="s">
        <v>67</v>
      </c>
      <c r="X18" s="7" t="s">
        <v>67</v>
      </c>
      <c r="Y18" s="7" t="s">
        <v>69</v>
      </c>
      <c r="Z18" s="7" t="s">
        <v>67</v>
      </c>
      <c r="AA18" s="7" t="s">
        <v>69</v>
      </c>
      <c r="AB18" s="7" t="s">
        <v>69</v>
      </c>
      <c r="AC18" s="7" t="s">
        <v>69</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1050</v>
      </c>
      <c r="F27" s="7">
        <v>750</v>
      </c>
      <c r="G27" s="7">
        <v>1000</v>
      </c>
      <c r="H27" s="7">
        <v>400</v>
      </c>
      <c r="I27" s="7">
        <v>250</v>
      </c>
      <c r="J27" s="7">
        <v>6000</v>
      </c>
      <c r="K27" s="7">
        <v>6000</v>
      </c>
      <c r="L27" s="7">
        <v>1500</v>
      </c>
      <c r="M27" s="7">
        <v>1500</v>
      </c>
      <c r="N27" s="7">
        <v>8000</v>
      </c>
      <c r="O27" s="7">
        <v>100</v>
      </c>
      <c r="P27" s="7" t="s">
        <v>33</v>
      </c>
      <c r="Q27" s="7">
        <v>27500</v>
      </c>
      <c r="R27" s="7">
        <v>35000</v>
      </c>
      <c r="S27" s="7">
        <v>6000</v>
      </c>
      <c r="T27" s="7">
        <v>5000</v>
      </c>
      <c r="U27" s="7">
        <v>300</v>
      </c>
      <c r="V27" s="7">
        <v>125</v>
      </c>
      <c r="W27" s="7">
        <v>400</v>
      </c>
      <c r="X27" s="7">
        <v>500</v>
      </c>
      <c r="Y27" s="7">
        <v>1025</v>
      </c>
      <c r="Z27" s="7">
        <v>1500</v>
      </c>
      <c r="AA27" s="7">
        <v>3500</v>
      </c>
      <c r="AB27" s="7">
        <v>2000</v>
      </c>
      <c r="AC27" s="7">
        <v>2000</v>
      </c>
      <c r="AD27" s="7">
        <v>700</v>
      </c>
      <c r="AE27" s="7">
        <v>4000</v>
      </c>
      <c r="AF27" s="7">
        <v>500</v>
      </c>
      <c r="AG27" s="7" t="s">
        <v>33</v>
      </c>
    </row>
    <row r="28" spans="1:33" x14ac:dyDescent="0.35">
      <c r="A28" s="4" t="s">
        <v>73</v>
      </c>
      <c r="B28" s="4" t="s">
        <v>77</v>
      </c>
      <c r="C28" s="4" t="s">
        <v>66</v>
      </c>
      <c r="E28" s="7">
        <v>1000</v>
      </c>
      <c r="F28" s="7">
        <v>750</v>
      </c>
      <c r="G28" s="7">
        <v>1000</v>
      </c>
      <c r="H28" s="7">
        <v>300</v>
      </c>
      <c r="I28" s="7">
        <v>250</v>
      </c>
      <c r="J28" s="7">
        <v>4500</v>
      </c>
      <c r="K28" s="7">
        <v>2000</v>
      </c>
      <c r="L28" s="7">
        <v>750</v>
      </c>
      <c r="M28" s="7">
        <v>1250</v>
      </c>
      <c r="N28" s="7">
        <v>7750</v>
      </c>
      <c r="O28" s="7">
        <v>100</v>
      </c>
      <c r="P28" s="7" t="s">
        <v>67</v>
      </c>
      <c r="Q28" s="7">
        <v>27500</v>
      </c>
      <c r="R28" s="7">
        <v>35000</v>
      </c>
      <c r="S28" s="7">
        <v>6000</v>
      </c>
      <c r="T28" s="7">
        <v>5000</v>
      </c>
      <c r="U28" s="7">
        <v>300</v>
      </c>
      <c r="V28" s="7">
        <v>125</v>
      </c>
      <c r="W28" s="7">
        <v>400</v>
      </c>
      <c r="X28" s="7">
        <v>500</v>
      </c>
      <c r="Y28" s="7">
        <v>1000</v>
      </c>
      <c r="Z28" s="7">
        <v>1500</v>
      </c>
      <c r="AA28" s="7">
        <v>3000</v>
      </c>
      <c r="AB28" s="7">
        <v>2000</v>
      </c>
      <c r="AC28" s="7">
        <v>2000</v>
      </c>
      <c r="AD28" s="7">
        <v>400</v>
      </c>
      <c r="AE28" s="7">
        <v>2000</v>
      </c>
      <c r="AF28" s="7">
        <v>300</v>
      </c>
      <c r="AG28" s="7" t="s">
        <v>67</v>
      </c>
    </row>
    <row r="29" spans="1:33" x14ac:dyDescent="0.35">
      <c r="A29" s="4" t="s">
        <v>73</v>
      </c>
      <c r="B29" s="4" t="s">
        <v>77</v>
      </c>
      <c r="C29" s="4" t="s">
        <v>68</v>
      </c>
      <c r="E29" s="7">
        <v>1100</v>
      </c>
      <c r="F29" s="7">
        <v>1000</v>
      </c>
      <c r="G29" s="7">
        <v>1000</v>
      </c>
      <c r="H29" s="7">
        <v>450</v>
      </c>
      <c r="I29" s="7">
        <v>425</v>
      </c>
      <c r="J29" s="7">
        <v>8000</v>
      </c>
      <c r="K29" s="7">
        <v>20000</v>
      </c>
      <c r="L29" s="7">
        <v>2000</v>
      </c>
      <c r="M29" s="7">
        <v>1500</v>
      </c>
      <c r="N29" s="7">
        <v>8000</v>
      </c>
      <c r="O29" s="7">
        <v>200</v>
      </c>
      <c r="P29" s="7" t="s">
        <v>67</v>
      </c>
      <c r="Q29" s="7">
        <v>27500</v>
      </c>
      <c r="R29" s="7">
        <v>40000</v>
      </c>
      <c r="S29" s="7">
        <v>12500</v>
      </c>
      <c r="T29" s="7">
        <v>7500</v>
      </c>
      <c r="U29" s="7">
        <v>300</v>
      </c>
      <c r="V29" s="7">
        <v>125</v>
      </c>
      <c r="W29" s="7">
        <v>500</v>
      </c>
      <c r="X29" s="7">
        <v>1000</v>
      </c>
      <c r="Y29" s="7">
        <v>1500</v>
      </c>
      <c r="Z29" s="7">
        <v>3500</v>
      </c>
      <c r="AA29" s="7">
        <v>3750</v>
      </c>
      <c r="AB29" s="7">
        <v>2500</v>
      </c>
      <c r="AC29" s="7">
        <v>2000</v>
      </c>
      <c r="AD29" s="7">
        <v>2000</v>
      </c>
      <c r="AE29" s="7">
        <v>6000</v>
      </c>
      <c r="AF29" s="7">
        <v>500</v>
      </c>
      <c r="AG29" s="7" t="s">
        <v>67</v>
      </c>
    </row>
    <row r="30" spans="1:33" x14ac:dyDescent="0.35">
      <c r="E30" s="7" t="s">
        <v>67</v>
      </c>
      <c r="F30" s="7" t="s">
        <v>69</v>
      </c>
      <c r="G30" s="7" t="s">
        <v>67</v>
      </c>
      <c r="H30" s="7" t="s">
        <v>67</v>
      </c>
      <c r="I30" s="7" t="s">
        <v>67</v>
      </c>
      <c r="J30" s="7" t="s">
        <v>69</v>
      </c>
      <c r="K30" s="7" t="s">
        <v>69</v>
      </c>
      <c r="L30" s="7" t="s">
        <v>69</v>
      </c>
      <c r="M30" s="7" t="s">
        <v>67</v>
      </c>
      <c r="N30" s="7" t="s">
        <v>67</v>
      </c>
      <c r="O30" s="7" t="s">
        <v>67</v>
      </c>
      <c r="P30" s="7" t="s">
        <v>67</v>
      </c>
      <c r="Q30" s="7" t="s">
        <v>67</v>
      </c>
      <c r="R30" s="7" t="s">
        <v>67</v>
      </c>
      <c r="S30" s="7" t="s">
        <v>69</v>
      </c>
      <c r="T30" s="7" t="s">
        <v>69</v>
      </c>
      <c r="U30" s="7" t="s">
        <v>67</v>
      </c>
      <c r="V30" s="7" t="s">
        <v>67</v>
      </c>
      <c r="W30" s="7" t="s">
        <v>67</v>
      </c>
      <c r="X30" s="7" t="s">
        <v>69</v>
      </c>
      <c r="Y30" s="7" t="s">
        <v>69</v>
      </c>
      <c r="Z30" s="7" t="s">
        <v>69</v>
      </c>
      <c r="AA30" s="7" t="s">
        <v>69</v>
      </c>
      <c r="AB30" s="7" t="s">
        <v>69</v>
      </c>
      <c r="AC30" s="7" t="s">
        <v>67</v>
      </c>
      <c r="AD30" s="7" t="s">
        <v>69</v>
      </c>
      <c r="AE30" s="7" t="s">
        <v>69</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4000</v>
      </c>
      <c r="G57" s="7" t="s">
        <v>33</v>
      </c>
      <c r="H57" s="7">
        <v>300</v>
      </c>
      <c r="I57" s="7">
        <v>250</v>
      </c>
      <c r="J57" s="7">
        <v>5000</v>
      </c>
      <c r="K57" s="7">
        <v>7000</v>
      </c>
      <c r="L57" s="7">
        <v>1625</v>
      </c>
      <c r="M57" s="7">
        <v>2000</v>
      </c>
      <c r="N57" s="7">
        <v>6000</v>
      </c>
      <c r="O57" s="7">
        <v>100</v>
      </c>
      <c r="P57" s="7" t="s">
        <v>33</v>
      </c>
      <c r="Q57" s="7">
        <v>24500</v>
      </c>
      <c r="R57" s="7">
        <v>27500</v>
      </c>
      <c r="S57" s="7">
        <v>6000</v>
      </c>
      <c r="T57" s="7">
        <v>4750</v>
      </c>
      <c r="U57" s="7">
        <v>1625</v>
      </c>
      <c r="V57" s="7">
        <v>175</v>
      </c>
      <c r="W57" s="7">
        <v>1000</v>
      </c>
      <c r="X57" s="7">
        <v>1125</v>
      </c>
      <c r="Y57" s="7">
        <v>1625</v>
      </c>
      <c r="Z57" s="7">
        <v>2000</v>
      </c>
      <c r="AA57" s="7">
        <v>3000</v>
      </c>
      <c r="AB57" s="7">
        <v>2125</v>
      </c>
      <c r="AC57" s="7">
        <v>2000</v>
      </c>
      <c r="AD57" s="7">
        <v>2000</v>
      </c>
      <c r="AE57" s="7">
        <v>5000</v>
      </c>
      <c r="AF57" s="7" t="s">
        <v>33</v>
      </c>
      <c r="AG57" s="7" t="s">
        <v>33</v>
      </c>
    </row>
    <row r="58" spans="1:33" x14ac:dyDescent="0.35">
      <c r="A58" s="4" t="s">
        <v>81</v>
      </c>
      <c r="B58" s="4" t="s">
        <v>88</v>
      </c>
      <c r="C58" s="4" t="s">
        <v>66</v>
      </c>
      <c r="E58" s="7">
        <v>750</v>
      </c>
      <c r="F58" s="7">
        <v>2750</v>
      </c>
      <c r="G58" s="7" t="s">
        <v>67</v>
      </c>
      <c r="H58" s="7">
        <v>300</v>
      </c>
      <c r="I58" s="7">
        <v>250</v>
      </c>
      <c r="J58" s="7">
        <v>5000</v>
      </c>
      <c r="K58" s="7">
        <v>4500</v>
      </c>
      <c r="L58" s="7">
        <v>1000</v>
      </c>
      <c r="M58" s="7">
        <v>2000</v>
      </c>
      <c r="N58" s="7">
        <v>5500</v>
      </c>
      <c r="O58" s="7">
        <v>100</v>
      </c>
      <c r="P58" s="7" t="s">
        <v>67</v>
      </c>
      <c r="Q58" s="7">
        <v>21500</v>
      </c>
      <c r="R58" s="7">
        <v>27000</v>
      </c>
      <c r="S58" s="7">
        <v>6000</v>
      </c>
      <c r="T58" s="7">
        <v>4500</v>
      </c>
      <c r="U58" s="7">
        <v>1500</v>
      </c>
      <c r="V58" s="7">
        <v>125</v>
      </c>
      <c r="W58" s="7">
        <v>700</v>
      </c>
      <c r="X58" s="7">
        <v>1000</v>
      </c>
      <c r="Y58" s="7">
        <v>1500</v>
      </c>
      <c r="Z58" s="7">
        <v>1500</v>
      </c>
      <c r="AA58" s="7">
        <v>3000</v>
      </c>
      <c r="AB58" s="7">
        <v>2000</v>
      </c>
      <c r="AC58" s="7">
        <v>1750</v>
      </c>
      <c r="AD58" s="7">
        <v>1750</v>
      </c>
      <c r="AE58" s="7">
        <v>3000</v>
      </c>
      <c r="AF58" s="7" t="s">
        <v>67</v>
      </c>
      <c r="AG58" s="7" t="s">
        <v>67</v>
      </c>
    </row>
    <row r="59" spans="1:33" x14ac:dyDescent="0.35">
      <c r="A59" s="4" t="s">
        <v>81</v>
      </c>
      <c r="B59" s="4" t="s">
        <v>88</v>
      </c>
      <c r="C59" s="4" t="s">
        <v>68</v>
      </c>
      <c r="E59" s="7">
        <v>1000</v>
      </c>
      <c r="F59" s="7">
        <v>5000</v>
      </c>
      <c r="G59" s="7" t="s">
        <v>67</v>
      </c>
      <c r="H59" s="7">
        <v>350</v>
      </c>
      <c r="I59" s="7">
        <v>300</v>
      </c>
      <c r="J59" s="7">
        <v>6000</v>
      </c>
      <c r="K59" s="7">
        <v>15000</v>
      </c>
      <c r="L59" s="7">
        <v>1750</v>
      </c>
      <c r="M59" s="7">
        <v>3500</v>
      </c>
      <c r="N59" s="7">
        <v>6000</v>
      </c>
      <c r="O59" s="7">
        <v>100</v>
      </c>
      <c r="P59" s="7" t="s">
        <v>67</v>
      </c>
      <c r="Q59" s="7">
        <v>24500</v>
      </c>
      <c r="R59" s="7">
        <v>27500</v>
      </c>
      <c r="S59" s="7">
        <v>6000</v>
      </c>
      <c r="T59" s="7">
        <v>5000</v>
      </c>
      <c r="U59" s="7">
        <v>2000</v>
      </c>
      <c r="V59" s="7">
        <v>200</v>
      </c>
      <c r="W59" s="7">
        <v>1000</v>
      </c>
      <c r="X59" s="7">
        <v>1250</v>
      </c>
      <c r="Y59" s="7">
        <v>2500</v>
      </c>
      <c r="Z59" s="7">
        <v>2500</v>
      </c>
      <c r="AA59" s="7">
        <v>3000</v>
      </c>
      <c r="AB59" s="7">
        <v>6000</v>
      </c>
      <c r="AC59" s="7">
        <v>2000</v>
      </c>
      <c r="AD59" s="7">
        <v>2500</v>
      </c>
      <c r="AE59" s="7">
        <v>7000</v>
      </c>
      <c r="AF59" s="7" t="s">
        <v>67</v>
      </c>
      <c r="AG59" s="7" t="s">
        <v>67</v>
      </c>
    </row>
    <row r="60" spans="1:33" x14ac:dyDescent="0.35">
      <c r="E60" s="7" t="s">
        <v>69</v>
      </c>
      <c r="F60" s="7" t="s">
        <v>69</v>
      </c>
      <c r="G60" s="7" t="s">
        <v>67</v>
      </c>
      <c r="H60" s="7" t="s">
        <v>67</v>
      </c>
      <c r="I60" s="7" t="s">
        <v>67</v>
      </c>
      <c r="J60" s="7" t="s">
        <v>67</v>
      </c>
      <c r="K60" s="7" t="s">
        <v>69</v>
      </c>
      <c r="L60" s="7" t="s">
        <v>69</v>
      </c>
      <c r="M60" s="7" t="s">
        <v>69</v>
      </c>
      <c r="N60" s="7" t="s">
        <v>67</v>
      </c>
      <c r="O60" s="7" t="s">
        <v>67</v>
      </c>
      <c r="P60" s="7" t="s">
        <v>67</v>
      </c>
      <c r="Q60" s="7" t="s">
        <v>67</v>
      </c>
      <c r="R60" s="7" t="s">
        <v>67</v>
      </c>
      <c r="S60" s="7" t="s">
        <v>67</v>
      </c>
      <c r="T60" s="7" t="s">
        <v>67</v>
      </c>
      <c r="U60" s="7" t="s">
        <v>69</v>
      </c>
      <c r="V60" s="7" t="s">
        <v>67</v>
      </c>
      <c r="W60" s="7" t="s">
        <v>69</v>
      </c>
      <c r="X60" s="7" t="s">
        <v>69</v>
      </c>
      <c r="Y60" s="7" t="s">
        <v>69</v>
      </c>
      <c r="Z60" s="7" t="s">
        <v>69</v>
      </c>
      <c r="AA60" s="7" t="s">
        <v>67</v>
      </c>
      <c r="AB60" s="7" t="s">
        <v>69</v>
      </c>
      <c r="AC60" s="7" t="s">
        <v>67</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1125</v>
      </c>
      <c r="F81" s="7" t="s">
        <v>33</v>
      </c>
      <c r="G81" s="7" t="s">
        <v>33</v>
      </c>
      <c r="H81" s="7">
        <v>400</v>
      </c>
      <c r="I81" s="7">
        <v>250</v>
      </c>
      <c r="J81" s="7">
        <v>6000</v>
      </c>
      <c r="K81" s="7">
        <v>14375</v>
      </c>
      <c r="L81" s="7">
        <v>1125</v>
      </c>
      <c r="M81" s="7">
        <v>4000</v>
      </c>
      <c r="N81" s="7">
        <v>7000</v>
      </c>
      <c r="O81" s="7">
        <v>100</v>
      </c>
      <c r="P81" s="7">
        <v>15000</v>
      </c>
      <c r="Q81" s="7">
        <v>25000</v>
      </c>
      <c r="R81" s="7">
        <v>30000</v>
      </c>
      <c r="S81" s="7">
        <v>5750</v>
      </c>
      <c r="T81" s="7">
        <v>4500</v>
      </c>
      <c r="U81" s="7">
        <v>1125</v>
      </c>
      <c r="V81" s="7">
        <v>200</v>
      </c>
      <c r="W81" s="7">
        <v>750</v>
      </c>
      <c r="X81" s="7">
        <v>1025</v>
      </c>
      <c r="Y81" s="7">
        <v>1500</v>
      </c>
      <c r="Z81" s="7">
        <v>2000</v>
      </c>
      <c r="AA81" s="7">
        <v>3250</v>
      </c>
      <c r="AB81" s="7">
        <v>2000</v>
      </c>
      <c r="AC81" s="7">
        <v>2000</v>
      </c>
      <c r="AD81" s="7">
        <v>1250</v>
      </c>
      <c r="AE81" s="7">
        <v>3000</v>
      </c>
      <c r="AF81" s="7">
        <v>225</v>
      </c>
      <c r="AG81" s="7" t="s">
        <v>33</v>
      </c>
    </row>
    <row r="82" spans="1:33" x14ac:dyDescent="0.35">
      <c r="A82" s="4" t="s">
        <v>96</v>
      </c>
      <c r="B82" s="4" t="s">
        <v>97</v>
      </c>
      <c r="C82" s="4" t="s">
        <v>66</v>
      </c>
      <c r="E82" s="7">
        <v>1000</v>
      </c>
      <c r="F82" s="7" t="s">
        <v>67</v>
      </c>
      <c r="G82" s="7" t="s">
        <v>67</v>
      </c>
      <c r="H82" s="7">
        <v>350</v>
      </c>
      <c r="I82" s="7">
        <v>200</v>
      </c>
      <c r="J82" s="7">
        <v>4000</v>
      </c>
      <c r="K82" s="7">
        <v>13750</v>
      </c>
      <c r="L82" s="7">
        <v>1000</v>
      </c>
      <c r="M82" s="7">
        <v>3500</v>
      </c>
      <c r="N82" s="7">
        <v>6500</v>
      </c>
      <c r="O82" s="7">
        <v>100</v>
      </c>
      <c r="P82" s="7">
        <v>15000</v>
      </c>
      <c r="Q82" s="7">
        <v>23500</v>
      </c>
      <c r="R82" s="7">
        <v>29000</v>
      </c>
      <c r="S82" s="7">
        <v>5000</v>
      </c>
      <c r="T82" s="7">
        <v>4000</v>
      </c>
      <c r="U82" s="7">
        <v>500</v>
      </c>
      <c r="V82" s="7">
        <v>125</v>
      </c>
      <c r="W82" s="7">
        <v>500</v>
      </c>
      <c r="X82" s="7">
        <v>750</v>
      </c>
      <c r="Y82" s="7">
        <v>1000</v>
      </c>
      <c r="Z82" s="7">
        <v>800</v>
      </c>
      <c r="AA82" s="7">
        <v>3000</v>
      </c>
      <c r="AB82" s="7">
        <v>1750</v>
      </c>
      <c r="AC82" s="7">
        <v>1750</v>
      </c>
      <c r="AD82" s="7">
        <v>750</v>
      </c>
      <c r="AE82" s="7">
        <v>2250</v>
      </c>
      <c r="AF82" s="7">
        <v>200</v>
      </c>
      <c r="AG82" s="7" t="s">
        <v>67</v>
      </c>
    </row>
    <row r="83" spans="1:33" x14ac:dyDescent="0.35">
      <c r="A83" s="4" t="s">
        <v>96</v>
      </c>
      <c r="B83" s="4" t="s">
        <v>97</v>
      </c>
      <c r="C83" s="4" t="s">
        <v>68</v>
      </c>
      <c r="E83" s="7">
        <v>2000</v>
      </c>
      <c r="F83" s="7" t="s">
        <v>67</v>
      </c>
      <c r="G83" s="7" t="s">
        <v>67</v>
      </c>
      <c r="H83" s="7">
        <v>450</v>
      </c>
      <c r="I83" s="7">
        <v>275</v>
      </c>
      <c r="J83" s="7">
        <v>12500</v>
      </c>
      <c r="K83" s="7">
        <v>15000</v>
      </c>
      <c r="L83" s="7">
        <v>1750</v>
      </c>
      <c r="M83" s="7">
        <v>6000</v>
      </c>
      <c r="N83" s="7">
        <v>7000</v>
      </c>
      <c r="O83" s="7">
        <v>100</v>
      </c>
      <c r="P83" s="7">
        <v>17500</v>
      </c>
      <c r="Q83" s="7">
        <v>25000</v>
      </c>
      <c r="R83" s="7">
        <v>30000</v>
      </c>
      <c r="S83" s="7">
        <v>6000</v>
      </c>
      <c r="T83" s="7">
        <v>5000</v>
      </c>
      <c r="U83" s="7">
        <v>1250</v>
      </c>
      <c r="V83" s="7">
        <v>350</v>
      </c>
      <c r="W83" s="7">
        <v>1000</v>
      </c>
      <c r="X83" s="7">
        <v>1250</v>
      </c>
      <c r="Y83" s="7">
        <v>1500</v>
      </c>
      <c r="Z83" s="7">
        <v>3000</v>
      </c>
      <c r="AA83" s="7">
        <v>3750</v>
      </c>
      <c r="AB83" s="7">
        <v>3500</v>
      </c>
      <c r="AC83" s="7">
        <v>2000</v>
      </c>
      <c r="AD83" s="7">
        <v>2000</v>
      </c>
      <c r="AE83" s="7">
        <v>3000</v>
      </c>
      <c r="AF83" s="7">
        <v>700</v>
      </c>
      <c r="AG83" s="7" t="s">
        <v>67</v>
      </c>
    </row>
    <row r="84" spans="1:33" x14ac:dyDescent="0.35">
      <c r="E84" s="7" t="s">
        <v>69</v>
      </c>
      <c r="F84" s="7" t="s">
        <v>67</v>
      </c>
      <c r="G84" s="7" t="s">
        <v>67</v>
      </c>
      <c r="H84" s="7" t="s">
        <v>67</v>
      </c>
      <c r="I84" s="7" t="s">
        <v>67</v>
      </c>
      <c r="J84" s="7" t="s">
        <v>69</v>
      </c>
      <c r="K84" s="7" t="s">
        <v>67</v>
      </c>
      <c r="L84" s="7" t="s">
        <v>69</v>
      </c>
      <c r="M84" s="7" t="s">
        <v>69</v>
      </c>
      <c r="N84" s="7" t="s">
        <v>67</v>
      </c>
      <c r="O84" s="7" t="s">
        <v>67</v>
      </c>
      <c r="P84" s="7" t="s">
        <v>67</v>
      </c>
      <c r="Q84" s="7" t="s">
        <v>67</v>
      </c>
      <c r="R84" s="7" t="s">
        <v>67</v>
      </c>
      <c r="S84" s="7" t="s">
        <v>67</v>
      </c>
      <c r="T84" s="7" t="s">
        <v>69</v>
      </c>
      <c r="U84" s="7" t="s">
        <v>69</v>
      </c>
      <c r="V84" s="7" t="s">
        <v>69</v>
      </c>
      <c r="W84" s="7" t="s">
        <v>69</v>
      </c>
      <c r="X84" s="7" t="s">
        <v>69</v>
      </c>
      <c r="Y84" s="7" t="s">
        <v>69</v>
      </c>
      <c r="Z84" s="7" t="s">
        <v>69</v>
      </c>
      <c r="AA84" s="7" t="s">
        <v>69</v>
      </c>
      <c r="AB84" s="7" t="s">
        <v>69</v>
      </c>
      <c r="AC84" s="7" t="s">
        <v>67</v>
      </c>
      <c r="AD84" s="7" t="s">
        <v>69</v>
      </c>
      <c r="AE84" s="7" t="s">
        <v>69</v>
      </c>
      <c r="AF84" s="7" t="s">
        <v>69</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3"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82FE9-35EF-4DC5-9EC6-44C09FA31012}">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2" spans="1:40" x14ac:dyDescent="0.35">
      <c r="A2" s="93" t="s">
        <v>2183</v>
      </c>
    </row>
    <row r="3" spans="1:40" x14ac:dyDescent="0.35">
      <c r="A3" s="10" t="s">
        <v>2184</v>
      </c>
    </row>
    <row r="4" spans="1:40" x14ac:dyDescent="0.35">
      <c r="D4" s="55"/>
    </row>
    <row r="5" spans="1:40" x14ac:dyDescent="0.35">
      <c r="A5" s="4" t="s">
        <v>31</v>
      </c>
      <c r="B5" s="4" t="s">
        <v>141</v>
      </c>
      <c r="C5" s="4" t="s">
        <v>32</v>
      </c>
      <c r="D5" s="55"/>
      <c r="E5" s="7">
        <v>1000</v>
      </c>
      <c r="F5" s="7">
        <v>3500</v>
      </c>
      <c r="G5" s="7">
        <v>3700</v>
      </c>
      <c r="H5" s="7">
        <v>500</v>
      </c>
      <c r="I5" s="7">
        <v>312.5</v>
      </c>
      <c r="J5" s="7">
        <v>6000</v>
      </c>
      <c r="K5" s="7">
        <v>9250</v>
      </c>
      <c r="L5" s="7">
        <v>1500</v>
      </c>
      <c r="M5" s="7">
        <v>2100</v>
      </c>
      <c r="N5" s="7">
        <v>6000</v>
      </c>
      <c r="O5" s="7">
        <v>100</v>
      </c>
      <c r="P5" s="7">
        <v>8875</v>
      </c>
      <c r="Q5" s="7">
        <v>27500</v>
      </c>
      <c r="R5" s="7">
        <v>38250</v>
      </c>
      <c r="S5" s="7">
        <v>7375</v>
      </c>
      <c r="T5" s="7">
        <v>6000</v>
      </c>
      <c r="U5" s="7">
        <v>625</v>
      </c>
      <c r="V5" s="7">
        <v>225</v>
      </c>
      <c r="W5" s="7">
        <v>650</v>
      </c>
      <c r="X5" s="7">
        <v>1050</v>
      </c>
      <c r="Y5" s="7">
        <v>1437.5</v>
      </c>
      <c r="Z5" s="7">
        <v>2500</v>
      </c>
      <c r="AA5" s="7">
        <v>3000</v>
      </c>
      <c r="AB5" s="7">
        <v>2500</v>
      </c>
      <c r="AC5" s="7">
        <v>2500</v>
      </c>
      <c r="AD5" s="7">
        <v>1750</v>
      </c>
      <c r="AE5" s="7">
        <v>3250</v>
      </c>
      <c r="AF5" s="7">
        <v>300</v>
      </c>
      <c r="AG5" s="7">
        <v>425</v>
      </c>
    </row>
    <row r="6" spans="1:40" x14ac:dyDescent="0.35">
      <c r="C6" s="92">
        <v>45108</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1100</v>
      </c>
      <c r="F9" s="7" t="s">
        <v>33</v>
      </c>
      <c r="G9" s="7" t="s">
        <v>33</v>
      </c>
      <c r="H9" s="7" t="s">
        <v>33</v>
      </c>
      <c r="I9" s="7" t="s">
        <v>33</v>
      </c>
      <c r="J9" s="7">
        <v>5000</v>
      </c>
      <c r="K9" s="7" t="s">
        <v>33</v>
      </c>
      <c r="L9" s="7">
        <v>1000</v>
      </c>
      <c r="M9" s="7">
        <v>2000</v>
      </c>
      <c r="N9" s="7">
        <v>6000</v>
      </c>
      <c r="O9" s="7">
        <v>100</v>
      </c>
      <c r="P9" s="7" t="s">
        <v>33</v>
      </c>
      <c r="Q9" s="7">
        <v>32500</v>
      </c>
      <c r="R9" s="7">
        <v>37500</v>
      </c>
      <c r="S9" s="7">
        <v>7500</v>
      </c>
      <c r="T9" s="7">
        <v>6000</v>
      </c>
      <c r="U9" s="7">
        <v>400</v>
      </c>
      <c r="V9" s="7">
        <v>100</v>
      </c>
      <c r="W9" s="7">
        <v>650</v>
      </c>
      <c r="X9" s="7">
        <v>850</v>
      </c>
      <c r="Y9" s="7">
        <v>1200</v>
      </c>
      <c r="Z9" s="7">
        <v>2000</v>
      </c>
      <c r="AA9" s="7">
        <v>3000</v>
      </c>
      <c r="AB9" s="7">
        <v>3500</v>
      </c>
      <c r="AC9" s="7">
        <v>2500</v>
      </c>
      <c r="AD9" s="7">
        <v>1250</v>
      </c>
      <c r="AE9" s="7">
        <v>3000</v>
      </c>
      <c r="AF9" s="7">
        <v>250</v>
      </c>
      <c r="AG9" s="7">
        <v>350</v>
      </c>
      <c r="AI9" s="5">
        <v>6</v>
      </c>
      <c r="AJ9" s="5"/>
      <c r="AK9" s="5"/>
      <c r="AL9" s="5"/>
      <c r="AM9" s="5"/>
      <c r="AN9" s="5"/>
    </row>
    <row r="10" spans="1:40" x14ac:dyDescent="0.35">
      <c r="A10" s="4" t="s">
        <v>64</v>
      </c>
      <c r="B10" s="4" t="s">
        <v>65</v>
      </c>
      <c r="C10" s="4" t="s">
        <v>66</v>
      </c>
      <c r="E10" s="7">
        <v>1000</v>
      </c>
      <c r="F10" s="7" t="s">
        <v>67</v>
      </c>
      <c r="G10" s="7" t="s">
        <v>67</v>
      </c>
      <c r="H10" s="7" t="s">
        <v>67</v>
      </c>
      <c r="I10" s="7" t="s">
        <v>67</v>
      </c>
      <c r="J10" s="7">
        <v>5000</v>
      </c>
      <c r="K10" s="7" t="s">
        <v>67</v>
      </c>
      <c r="L10" s="7">
        <v>1000</v>
      </c>
      <c r="M10" s="7">
        <v>2000</v>
      </c>
      <c r="N10" s="7">
        <v>6000</v>
      </c>
      <c r="O10" s="7">
        <v>100</v>
      </c>
      <c r="P10" s="7" t="s">
        <v>67</v>
      </c>
      <c r="Q10" s="7">
        <v>30000</v>
      </c>
      <c r="R10" s="7">
        <v>35000</v>
      </c>
      <c r="S10" s="7">
        <v>7000</v>
      </c>
      <c r="T10" s="7">
        <v>5500</v>
      </c>
      <c r="U10" s="7">
        <v>400</v>
      </c>
      <c r="V10" s="7">
        <v>100</v>
      </c>
      <c r="W10" s="7">
        <v>600</v>
      </c>
      <c r="X10" s="7">
        <v>750</v>
      </c>
      <c r="Y10" s="7">
        <v>1000</v>
      </c>
      <c r="Z10" s="7">
        <v>2000</v>
      </c>
      <c r="AA10" s="7">
        <v>3000</v>
      </c>
      <c r="AB10" s="7">
        <v>3000</v>
      </c>
      <c r="AC10" s="7">
        <v>2500</v>
      </c>
      <c r="AD10" s="7">
        <v>1250</v>
      </c>
      <c r="AE10" s="7">
        <v>3000</v>
      </c>
      <c r="AF10" s="7">
        <v>250</v>
      </c>
      <c r="AG10" s="7">
        <v>200</v>
      </c>
    </row>
    <row r="11" spans="1:40" x14ac:dyDescent="0.35">
      <c r="A11" s="4" t="s">
        <v>64</v>
      </c>
      <c r="B11" s="4" t="s">
        <v>65</v>
      </c>
      <c r="C11" s="4" t="s">
        <v>68</v>
      </c>
      <c r="E11" s="7">
        <v>1200</v>
      </c>
      <c r="F11" s="7" t="s">
        <v>67</v>
      </c>
      <c r="G11" s="7" t="s">
        <v>67</v>
      </c>
      <c r="H11" s="7" t="s">
        <v>67</v>
      </c>
      <c r="I11" s="7" t="s">
        <v>67</v>
      </c>
      <c r="J11" s="7">
        <v>5500</v>
      </c>
      <c r="K11" s="7" t="s">
        <v>67</v>
      </c>
      <c r="L11" s="7">
        <v>1250</v>
      </c>
      <c r="M11" s="7">
        <v>2250</v>
      </c>
      <c r="N11" s="7">
        <v>6500</v>
      </c>
      <c r="O11" s="7">
        <v>200</v>
      </c>
      <c r="P11" s="7" t="s">
        <v>67</v>
      </c>
      <c r="Q11" s="7">
        <v>35000</v>
      </c>
      <c r="R11" s="7">
        <v>37500</v>
      </c>
      <c r="S11" s="7">
        <v>7500</v>
      </c>
      <c r="T11" s="7">
        <v>6000</v>
      </c>
      <c r="U11" s="7">
        <v>500</v>
      </c>
      <c r="V11" s="7">
        <v>125</v>
      </c>
      <c r="W11" s="7">
        <v>750</v>
      </c>
      <c r="X11" s="7">
        <v>1200</v>
      </c>
      <c r="Y11" s="7">
        <v>1500</v>
      </c>
      <c r="Z11" s="7">
        <v>2000</v>
      </c>
      <c r="AA11" s="7">
        <v>3000</v>
      </c>
      <c r="AB11" s="7">
        <v>3500</v>
      </c>
      <c r="AC11" s="7">
        <v>3000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69</v>
      </c>
      <c r="P12" s="7" t="s">
        <v>67</v>
      </c>
      <c r="Q12" s="7" t="s">
        <v>67</v>
      </c>
      <c r="R12" s="7" t="s">
        <v>67</v>
      </c>
      <c r="S12" s="7" t="s">
        <v>67</v>
      </c>
      <c r="T12" s="7" t="s">
        <v>67</v>
      </c>
      <c r="U12" s="7" t="s">
        <v>67</v>
      </c>
      <c r="V12" s="7" t="s">
        <v>67</v>
      </c>
      <c r="W12" s="7" t="s">
        <v>67</v>
      </c>
      <c r="X12" s="7" t="s">
        <v>69</v>
      </c>
      <c r="Y12" s="7" t="s">
        <v>69</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v>1000</v>
      </c>
      <c r="F15" s="7">
        <v>3000</v>
      </c>
      <c r="G15" s="7">
        <v>3700</v>
      </c>
      <c r="H15" s="7">
        <v>500</v>
      </c>
      <c r="I15" s="7">
        <v>350</v>
      </c>
      <c r="J15" s="7">
        <v>6000</v>
      </c>
      <c r="K15" s="7">
        <v>12500</v>
      </c>
      <c r="L15" s="7">
        <v>1000</v>
      </c>
      <c r="M15" s="7">
        <v>3950</v>
      </c>
      <c r="N15" s="7">
        <v>8000</v>
      </c>
      <c r="O15" s="7">
        <v>200</v>
      </c>
      <c r="P15" s="7" t="s">
        <v>33</v>
      </c>
      <c r="Q15" s="7">
        <v>15000</v>
      </c>
      <c r="R15" s="7" t="s">
        <v>33</v>
      </c>
      <c r="S15" s="7">
        <v>8000</v>
      </c>
      <c r="T15" s="7" t="s">
        <v>33</v>
      </c>
      <c r="U15" s="7">
        <v>1000</v>
      </c>
      <c r="V15" s="7">
        <v>800</v>
      </c>
      <c r="W15" s="7" t="s">
        <v>33</v>
      </c>
      <c r="X15" s="7">
        <v>1800</v>
      </c>
      <c r="Y15" s="7">
        <v>2100</v>
      </c>
      <c r="Z15" s="7">
        <v>3800</v>
      </c>
      <c r="AA15" s="7">
        <v>3500</v>
      </c>
      <c r="AB15" s="7">
        <v>700</v>
      </c>
      <c r="AC15" s="7" t="s">
        <v>33</v>
      </c>
      <c r="AD15" s="7">
        <v>1350</v>
      </c>
      <c r="AE15" s="7">
        <v>3000</v>
      </c>
      <c r="AF15" s="7">
        <v>300</v>
      </c>
      <c r="AG15" s="7">
        <v>500</v>
      </c>
      <c r="AI15" s="5">
        <v>5</v>
      </c>
    </row>
    <row r="16" spans="1:40" x14ac:dyDescent="0.35">
      <c r="A16" s="4" t="s">
        <v>64</v>
      </c>
      <c r="B16" s="4" t="s">
        <v>71</v>
      </c>
      <c r="C16" s="4" t="s">
        <v>66</v>
      </c>
      <c r="E16" s="7">
        <v>1000</v>
      </c>
      <c r="F16" s="7">
        <v>2950</v>
      </c>
      <c r="G16" s="7">
        <v>3250</v>
      </c>
      <c r="H16" s="7">
        <v>500</v>
      </c>
      <c r="I16" s="7">
        <v>350</v>
      </c>
      <c r="J16" s="7">
        <v>5500</v>
      </c>
      <c r="K16" s="7">
        <v>9000</v>
      </c>
      <c r="L16" s="7">
        <v>600</v>
      </c>
      <c r="M16" s="7">
        <v>3000</v>
      </c>
      <c r="N16" s="7">
        <v>7500</v>
      </c>
      <c r="O16" s="7">
        <v>100</v>
      </c>
      <c r="P16" s="7" t="s">
        <v>67</v>
      </c>
      <c r="Q16" s="7">
        <v>11000</v>
      </c>
      <c r="R16" s="7" t="s">
        <v>67</v>
      </c>
      <c r="S16" s="7">
        <v>8000</v>
      </c>
      <c r="T16" s="7" t="s">
        <v>67</v>
      </c>
      <c r="U16" s="7">
        <v>750</v>
      </c>
      <c r="V16" s="7">
        <v>750</v>
      </c>
      <c r="W16" s="7" t="s">
        <v>67</v>
      </c>
      <c r="X16" s="7">
        <v>1000</v>
      </c>
      <c r="Y16" s="7">
        <v>1350</v>
      </c>
      <c r="Z16" s="7">
        <v>2500</v>
      </c>
      <c r="AA16" s="7">
        <v>3200</v>
      </c>
      <c r="AB16" s="7">
        <v>650</v>
      </c>
      <c r="AC16" s="7" t="s">
        <v>67</v>
      </c>
      <c r="AD16" s="7">
        <v>850</v>
      </c>
      <c r="AE16" s="7">
        <v>2500</v>
      </c>
      <c r="AF16" s="7">
        <v>275</v>
      </c>
      <c r="AG16" s="7">
        <v>350</v>
      </c>
    </row>
    <row r="17" spans="1:35" x14ac:dyDescent="0.35">
      <c r="A17" s="4" t="s">
        <v>64</v>
      </c>
      <c r="B17" s="4" t="s">
        <v>71</v>
      </c>
      <c r="C17" s="4" t="s">
        <v>68</v>
      </c>
      <c r="E17" s="7">
        <v>1200</v>
      </c>
      <c r="F17" s="7">
        <v>3100</v>
      </c>
      <c r="G17" s="7">
        <v>4000</v>
      </c>
      <c r="H17" s="7">
        <v>500</v>
      </c>
      <c r="I17" s="7">
        <v>375</v>
      </c>
      <c r="J17" s="7">
        <v>6000</v>
      </c>
      <c r="K17" s="7">
        <v>17500</v>
      </c>
      <c r="L17" s="7">
        <v>1100</v>
      </c>
      <c r="M17" s="7">
        <v>4000</v>
      </c>
      <c r="N17" s="7">
        <v>8500</v>
      </c>
      <c r="O17" s="7">
        <v>200</v>
      </c>
      <c r="P17" s="7" t="s">
        <v>67</v>
      </c>
      <c r="Q17" s="7">
        <v>19500</v>
      </c>
      <c r="R17" s="7" t="s">
        <v>67</v>
      </c>
      <c r="S17" s="7">
        <v>8000</v>
      </c>
      <c r="T17" s="7" t="s">
        <v>67</v>
      </c>
      <c r="U17" s="7">
        <v>1300</v>
      </c>
      <c r="V17" s="7">
        <v>850</v>
      </c>
      <c r="W17" s="7" t="s">
        <v>67</v>
      </c>
      <c r="X17" s="7">
        <v>1900</v>
      </c>
      <c r="Y17" s="7">
        <v>2100</v>
      </c>
      <c r="Z17" s="7">
        <v>4500</v>
      </c>
      <c r="AA17" s="7">
        <v>3800</v>
      </c>
      <c r="AB17" s="7">
        <v>750</v>
      </c>
      <c r="AC17" s="7" t="s">
        <v>67</v>
      </c>
      <c r="AD17" s="7">
        <v>1500</v>
      </c>
      <c r="AE17" s="7">
        <v>3200</v>
      </c>
      <c r="AF17" s="7">
        <v>300</v>
      </c>
      <c r="AG17" s="7">
        <v>500</v>
      </c>
    </row>
    <row r="18" spans="1:35" x14ac:dyDescent="0.35">
      <c r="C18" s="38" t="s">
        <v>145</v>
      </c>
      <c r="E18" s="7" t="s">
        <v>67</v>
      </c>
      <c r="F18" s="7" t="s">
        <v>67</v>
      </c>
      <c r="G18" s="7" t="s">
        <v>67</v>
      </c>
      <c r="H18" s="7" t="s">
        <v>67</v>
      </c>
      <c r="I18" s="7" t="s">
        <v>67</v>
      </c>
      <c r="J18" s="7" t="s">
        <v>67</v>
      </c>
      <c r="K18" s="7" t="s">
        <v>69</v>
      </c>
      <c r="L18" s="7" t="s">
        <v>69</v>
      </c>
      <c r="M18" s="7" t="s">
        <v>67</v>
      </c>
      <c r="N18" s="7" t="s">
        <v>67</v>
      </c>
      <c r="O18" s="7" t="s">
        <v>69</v>
      </c>
      <c r="P18" s="7" t="s">
        <v>67</v>
      </c>
      <c r="Q18" s="7" t="s">
        <v>69</v>
      </c>
      <c r="R18" s="7" t="s">
        <v>67</v>
      </c>
      <c r="S18" s="7" t="s">
        <v>67</v>
      </c>
      <c r="T18" s="7" t="s">
        <v>67</v>
      </c>
      <c r="U18" s="7" t="s">
        <v>69</v>
      </c>
      <c r="V18" s="7" t="s">
        <v>67</v>
      </c>
      <c r="W18" s="7" t="s">
        <v>67</v>
      </c>
      <c r="X18" s="7" t="s">
        <v>69</v>
      </c>
      <c r="Y18" s="7" t="s">
        <v>69</v>
      </c>
      <c r="Z18" s="7" t="s">
        <v>69</v>
      </c>
      <c r="AA18" s="7" t="s">
        <v>67</v>
      </c>
      <c r="AB18" s="7" t="s">
        <v>67</v>
      </c>
      <c r="AC18" s="7" t="s">
        <v>67</v>
      </c>
      <c r="AD18" s="7" t="s">
        <v>69</v>
      </c>
      <c r="AE18" s="7" t="s">
        <v>67</v>
      </c>
      <c r="AF18" s="7" t="s">
        <v>67</v>
      </c>
      <c r="AG18" s="7" t="s">
        <v>69</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525</v>
      </c>
      <c r="J21" s="7">
        <v>6750</v>
      </c>
      <c r="K21" s="7">
        <v>9500</v>
      </c>
      <c r="L21" s="7">
        <v>1500</v>
      </c>
      <c r="M21" s="7">
        <v>3000</v>
      </c>
      <c r="N21" s="7" t="s">
        <v>33</v>
      </c>
      <c r="O21" s="7" t="s">
        <v>33</v>
      </c>
      <c r="P21" s="7" t="s">
        <v>33</v>
      </c>
      <c r="Q21" s="7" t="s">
        <v>33</v>
      </c>
      <c r="R21" s="7" t="s">
        <v>33</v>
      </c>
      <c r="S21" s="7" t="s">
        <v>33</v>
      </c>
      <c r="T21" s="7" t="s">
        <v>33</v>
      </c>
      <c r="U21" s="7" t="s">
        <v>33</v>
      </c>
      <c r="V21" s="7" t="s">
        <v>33</v>
      </c>
      <c r="W21" s="7" t="s">
        <v>33</v>
      </c>
      <c r="X21" s="7">
        <v>350</v>
      </c>
      <c r="Y21" s="7" t="s">
        <v>33</v>
      </c>
      <c r="Z21" s="7" t="s">
        <v>33</v>
      </c>
      <c r="AA21" s="7" t="s">
        <v>33</v>
      </c>
      <c r="AB21" s="7" t="s">
        <v>33</v>
      </c>
      <c r="AC21" s="7" t="s">
        <v>33</v>
      </c>
      <c r="AD21" s="7">
        <v>1750</v>
      </c>
      <c r="AE21" s="7">
        <v>7500</v>
      </c>
      <c r="AF21" s="7" t="s">
        <v>33</v>
      </c>
      <c r="AG21" s="7" t="s">
        <v>33</v>
      </c>
      <c r="AI21" s="5">
        <v>20</v>
      </c>
    </row>
    <row r="22" spans="1:35" x14ac:dyDescent="0.35">
      <c r="A22" s="4" t="s">
        <v>73</v>
      </c>
      <c r="B22" s="4" t="s">
        <v>74</v>
      </c>
      <c r="C22" s="4" t="s">
        <v>66</v>
      </c>
      <c r="E22" s="7">
        <v>950</v>
      </c>
      <c r="F22" s="7" t="s">
        <v>67</v>
      </c>
      <c r="G22" s="7" t="s">
        <v>67</v>
      </c>
      <c r="H22" s="7" t="s">
        <v>67</v>
      </c>
      <c r="I22" s="7">
        <v>500</v>
      </c>
      <c r="J22" s="7">
        <v>6000</v>
      </c>
      <c r="K22" s="7">
        <v>6000</v>
      </c>
      <c r="L22" s="7">
        <v>1500</v>
      </c>
      <c r="M22" s="7">
        <v>3000</v>
      </c>
      <c r="N22" s="7" t="s">
        <v>67</v>
      </c>
      <c r="O22" s="7" t="s">
        <v>67</v>
      </c>
      <c r="P22" s="7" t="s">
        <v>67</v>
      </c>
      <c r="Q22" s="7" t="s">
        <v>67</v>
      </c>
      <c r="R22" s="7" t="s">
        <v>67</v>
      </c>
      <c r="S22" s="7" t="s">
        <v>67</v>
      </c>
      <c r="T22" s="7" t="s">
        <v>67</v>
      </c>
      <c r="U22" s="7" t="s">
        <v>67</v>
      </c>
      <c r="V22" s="7" t="s">
        <v>67</v>
      </c>
      <c r="W22" s="7" t="s">
        <v>67</v>
      </c>
      <c r="X22" s="7">
        <v>350</v>
      </c>
      <c r="Y22" s="7" t="s">
        <v>67</v>
      </c>
      <c r="Z22" s="7" t="s">
        <v>67</v>
      </c>
      <c r="AA22" s="7" t="s">
        <v>67</v>
      </c>
      <c r="AB22" s="7" t="s">
        <v>67</v>
      </c>
      <c r="AC22" s="7" t="s">
        <v>67</v>
      </c>
      <c r="AD22" s="7">
        <v>1700</v>
      </c>
      <c r="AE22" s="7">
        <v>7500</v>
      </c>
      <c r="AF22" s="7" t="s">
        <v>67</v>
      </c>
      <c r="AG22" s="7" t="s">
        <v>67</v>
      </c>
    </row>
    <row r="23" spans="1:35" x14ac:dyDescent="0.35">
      <c r="A23" s="4" t="s">
        <v>73</v>
      </c>
      <c r="B23" s="4" t="s">
        <v>74</v>
      </c>
      <c r="C23" s="4" t="s">
        <v>68</v>
      </c>
      <c r="E23" s="7">
        <v>1100</v>
      </c>
      <c r="F23" s="7" t="s">
        <v>67</v>
      </c>
      <c r="G23" s="7" t="s">
        <v>67</v>
      </c>
      <c r="H23" s="7" t="s">
        <v>67</v>
      </c>
      <c r="I23" s="7">
        <v>550</v>
      </c>
      <c r="J23" s="7">
        <v>7000</v>
      </c>
      <c r="K23" s="7">
        <v>17500</v>
      </c>
      <c r="L23" s="7">
        <v>2000</v>
      </c>
      <c r="M23" s="7">
        <v>3000</v>
      </c>
      <c r="N23" s="7" t="s">
        <v>67</v>
      </c>
      <c r="O23" s="7" t="s">
        <v>67</v>
      </c>
      <c r="P23" s="7" t="s">
        <v>67</v>
      </c>
      <c r="Q23" s="7" t="s">
        <v>67</v>
      </c>
      <c r="R23" s="7" t="s">
        <v>67</v>
      </c>
      <c r="S23" s="7" t="s">
        <v>67</v>
      </c>
      <c r="T23" s="7" t="s">
        <v>67</v>
      </c>
      <c r="U23" s="7" t="s">
        <v>67</v>
      </c>
      <c r="V23" s="7" t="s">
        <v>67</v>
      </c>
      <c r="W23" s="7" t="s">
        <v>67</v>
      </c>
      <c r="X23" s="7">
        <v>400</v>
      </c>
      <c r="Y23" s="7" t="s">
        <v>67</v>
      </c>
      <c r="Z23" s="7" t="s">
        <v>67</v>
      </c>
      <c r="AA23" s="7" t="s">
        <v>67</v>
      </c>
      <c r="AB23" s="7" t="s">
        <v>67</v>
      </c>
      <c r="AC23" s="7" t="s">
        <v>67</v>
      </c>
      <c r="AD23" s="7">
        <v>2000</v>
      </c>
      <c r="AE23" s="7">
        <v>8000</v>
      </c>
      <c r="AF23" s="7" t="s">
        <v>67</v>
      </c>
      <c r="AG23" s="7" t="s">
        <v>67</v>
      </c>
    </row>
    <row r="24" spans="1:35" x14ac:dyDescent="0.35">
      <c r="C24" s="38" t="s">
        <v>145</v>
      </c>
      <c r="E24" s="7" t="s">
        <v>67</v>
      </c>
      <c r="F24" s="7" t="s">
        <v>67</v>
      </c>
      <c r="G24" s="7" t="s">
        <v>67</v>
      </c>
      <c r="H24" s="7" t="s">
        <v>67</v>
      </c>
      <c r="I24" s="7" t="s">
        <v>67</v>
      </c>
      <c r="J24" s="7" t="s">
        <v>67</v>
      </c>
      <c r="K24" s="7" t="s">
        <v>69</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v>1250</v>
      </c>
      <c r="H27" s="7">
        <v>500</v>
      </c>
      <c r="I27" s="7">
        <v>300</v>
      </c>
      <c r="J27" s="7">
        <v>5000</v>
      </c>
      <c r="K27" s="7">
        <v>15000</v>
      </c>
      <c r="L27" s="7">
        <v>2000</v>
      </c>
      <c r="M27" s="7">
        <v>1700</v>
      </c>
      <c r="N27" s="7">
        <v>8000</v>
      </c>
      <c r="O27" s="7">
        <v>100</v>
      </c>
      <c r="P27" s="7" t="s">
        <v>33</v>
      </c>
      <c r="Q27" s="7">
        <v>27500</v>
      </c>
      <c r="R27" s="7">
        <v>48500</v>
      </c>
      <c r="S27" s="7">
        <v>4500</v>
      </c>
      <c r="T27" s="7">
        <v>3500</v>
      </c>
      <c r="U27" s="7">
        <v>300</v>
      </c>
      <c r="V27" s="7">
        <v>150</v>
      </c>
      <c r="W27" s="7">
        <v>300</v>
      </c>
      <c r="X27" s="7">
        <v>600</v>
      </c>
      <c r="Y27" s="7">
        <v>1000</v>
      </c>
      <c r="Z27" s="7">
        <v>2500</v>
      </c>
      <c r="AA27" s="7">
        <v>4000</v>
      </c>
      <c r="AB27" s="7">
        <v>2250</v>
      </c>
      <c r="AC27" s="7">
        <v>2000</v>
      </c>
      <c r="AD27" s="7">
        <v>1000</v>
      </c>
      <c r="AE27" s="7">
        <v>3250</v>
      </c>
      <c r="AF27" s="7">
        <v>325</v>
      </c>
      <c r="AG27" s="7">
        <v>500</v>
      </c>
      <c r="AI27" s="5">
        <v>1</v>
      </c>
    </row>
    <row r="28" spans="1:35" x14ac:dyDescent="0.35">
      <c r="A28" s="4" t="s">
        <v>73</v>
      </c>
      <c r="B28" s="4" t="s">
        <v>77</v>
      </c>
      <c r="C28" s="4" t="s">
        <v>66</v>
      </c>
      <c r="E28" s="7">
        <v>900</v>
      </c>
      <c r="F28" s="7">
        <v>750</v>
      </c>
      <c r="G28" s="7">
        <v>1200</v>
      </c>
      <c r="H28" s="7">
        <v>500</v>
      </c>
      <c r="I28" s="7">
        <v>250</v>
      </c>
      <c r="J28" s="7">
        <v>5000</v>
      </c>
      <c r="K28" s="7">
        <v>15000</v>
      </c>
      <c r="L28" s="7">
        <v>2000</v>
      </c>
      <c r="M28" s="7">
        <v>1700</v>
      </c>
      <c r="N28" s="7">
        <v>8000</v>
      </c>
      <c r="O28" s="7">
        <v>100</v>
      </c>
      <c r="P28" s="7" t="s">
        <v>67</v>
      </c>
      <c r="Q28" s="7">
        <v>27500</v>
      </c>
      <c r="R28" s="7">
        <v>48500</v>
      </c>
      <c r="S28" s="7">
        <v>4500</v>
      </c>
      <c r="T28" s="7">
        <v>3500</v>
      </c>
      <c r="U28" s="7">
        <v>300</v>
      </c>
      <c r="V28" s="7">
        <v>150</v>
      </c>
      <c r="W28" s="7">
        <v>300</v>
      </c>
      <c r="X28" s="7">
        <v>600</v>
      </c>
      <c r="Y28" s="7">
        <v>1000</v>
      </c>
      <c r="Z28" s="7">
        <v>2500</v>
      </c>
      <c r="AA28" s="7">
        <v>4000</v>
      </c>
      <c r="AB28" s="7">
        <v>2000</v>
      </c>
      <c r="AC28" s="7">
        <v>2000</v>
      </c>
      <c r="AD28" s="7">
        <v>750</v>
      </c>
      <c r="AE28" s="7">
        <v>3000</v>
      </c>
      <c r="AF28" s="7">
        <v>300</v>
      </c>
      <c r="AG28" s="7">
        <v>500</v>
      </c>
    </row>
    <row r="29" spans="1:35" x14ac:dyDescent="0.35">
      <c r="A29" s="4" t="s">
        <v>73</v>
      </c>
      <c r="B29" s="4" t="s">
        <v>77</v>
      </c>
      <c r="C29" s="4" t="s">
        <v>68</v>
      </c>
      <c r="E29" s="7">
        <v>1000</v>
      </c>
      <c r="F29" s="7">
        <v>1000</v>
      </c>
      <c r="G29" s="7">
        <v>1250</v>
      </c>
      <c r="H29" s="7">
        <v>500</v>
      </c>
      <c r="I29" s="7">
        <v>300</v>
      </c>
      <c r="J29" s="7">
        <v>5000</v>
      </c>
      <c r="K29" s="7">
        <v>16000</v>
      </c>
      <c r="L29" s="7">
        <v>2000</v>
      </c>
      <c r="M29" s="7">
        <v>2000</v>
      </c>
      <c r="N29" s="7">
        <v>8500</v>
      </c>
      <c r="O29" s="7">
        <v>100</v>
      </c>
      <c r="P29" s="7" t="s">
        <v>67</v>
      </c>
      <c r="Q29" s="7">
        <v>27500</v>
      </c>
      <c r="R29" s="7">
        <v>50000</v>
      </c>
      <c r="S29" s="7">
        <v>4500</v>
      </c>
      <c r="T29" s="7">
        <v>4500</v>
      </c>
      <c r="U29" s="7">
        <v>300</v>
      </c>
      <c r="V29" s="7">
        <v>150</v>
      </c>
      <c r="W29" s="7">
        <v>300</v>
      </c>
      <c r="X29" s="7">
        <v>600</v>
      </c>
      <c r="Y29" s="7">
        <v>1100</v>
      </c>
      <c r="Z29" s="7">
        <v>2500</v>
      </c>
      <c r="AA29" s="7">
        <v>4500</v>
      </c>
      <c r="AB29" s="7">
        <v>4000</v>
      </c>
      <c r="AC29" s="7">
        <v>2250</v>
      </c>
      <c r="AD29" s="7">
        <v>1000</v>
      </c>
      <c r="AE29" s="7">
        <v>3500</v>
      </c>
      <c r="AF29" s="7">
        <v>500</v>
      </c>
      <c r="AG29" s="7">
        <v>500</v>
      </c>
    </row>
    <row r="30" spans="1:35" x14ac:dyDescent="0.35">
      <c r="C30" s="38" t="s">
        <v>145</v>
      </c>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69</v>
      </c>
      <c r="AC30" s="7" t="s">
        <v>67</v>
      </c>
      <c r="AD30" s="7" t="s">
        <v>67</v>
      </c>
      <c r="AE30" s="7" t="s">
        <v>67</v>
      </c>
      <c r="AF30" s="7" t="s">
        <v>69</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1000</v>
      </c>
      <c r="F33" s="7">
        <v>3500</v>
      </c>
      <c r="G33" s="7" t="s">
        <v>33</v>
      </c>
      <c r="H33" s="7">
        <v>525</v>
      </c>
      <c r="I33" s="7">
        <v>300</v>
      </c>
      <c r="J33" s="7">
        <v>6500</v>
      </c>
      <c r="K33" s="7">
        <v>8000</v>
      </c>
      <c r="L33" s="7">
        <v>2000</v>
      </c>
      <c r="M33" s="7">
        <v>2000</v>
      </c>
      <c r="N33" s="7">
        <v>8250</v>
      </c>
      <c r="O33" s="7">
        <v>100</v>
      </c>
      <c r="P33" s="7" t="s">
        <v>33</v>
      </c>
      <c r="Q33" s="7">
        <v>27500</v>
      </c>
      <c r="R33" s="7">
        <v>40000</v>
      </c>
      <c r="S33" s="7">
        <v>7250</v>
      </c>
      <c r="T33" s="7">
        <v>6000</v>
      </c>
      <c r="U33" s="7">
        <v>1500</v>
      </c>
      <c r="V33" s="7">
        <v>200</v>
      </c>
      <c r="W33" s="7" t="s">
        <v>33</v>
      </c>
      <c r="X33" s="7">
        <v>2500</v>
      </c>
      <c r="Y33" s="7" t="s">
        <v>33</v>
      </c>
      <c r="Z33" s="7">
        <v>2000</v>
      </c>
      <c r="AA33" s="7">
        <v>3500</v>
      </c>
      <c r="AB33" s="7">
        <v>2500</v>
      </c>
      <c r="AC33" s="7">
        <v>3250</v>
      </c>
      <c r="AD33" s="7">
        <v>2125</v>
      </c>
      <c r="AE33" s="7">
        <v>5750</v>
      </c>
      <c r="AF33" s="7">
        <v>300</v>
      </c>
      <c r="AG33" s="7" t="s">
        <v>33</v>
      </c>
      <c r="AI33" s="5">
        <v>5</v>
      </c>
    </row>
    <row r="34" spans="1:35" x14ac:dyDescent="0.35">
      <c r="A34" s="4" t="s">
        <v>73</v>
      </c>
      <c r="B34" s="4" t="s">
        <v>79</v>
      </c>
      <c r="C34" s="4" t="s">
        <v>66</v>
      </c>
      <c r="E34" s="7">
        <v>1000</v>
      </c>
      <c r="F34" s="7">
        <v>3500</v>
      </c>
      <c r="G34" s="7" t="s">
        <v>67</v>
      </c>
      <c r="H34" s="7">
        <v>500</v>
      </c>
      <c r="I34" s="7">
        <v>300</v>
      </c>
      <c r="J34" s="7">
        <v>6000</v>
      </c>
      <c r="K34" s="7">
        <v>7500</v>
      </c>
      <c r="L34" s="7">
        <v>1500</v>
      </c>
      <c r="M34" s="7">
        <v>2000</v>
      </c>
      <c r="N34" s="7">
        <v>8000</v>
      </c>
      <c r="O34" s="7">
        <v>100</v>
      </c>
      <c r="P34" s="7" t="s">
        <v>67</v>
      </c>
      <c r="Q34" s="7">
        <v>27500</v>
      </c>
      <c r="R34" s="7">
        <v>40000</v>
      </c>
      <c r="S34" s="7">
        <v>6500</v>
      </c>
      <c r="T34" s="7">
        <v>5500</v>
      </c>
      <c r="U34" s="7">
        <v>1500</v>
      </c>
      <c r="V34" s="7">
        <v>200</v>
      </c>
      <c r="W34" s="7" t="s">
        <v>67</v>
      </c>
      <c r="X34" s="7">
        <v>2250</v>
      </c>
      <c r="Y34" s="7" t="s">
        <v>67</v>
      </c>
      <c r="Z34" s="7">
        <v>2000</v>
      </c>
      <c r="AA34" s="7">
        <v>3000</v>
      </c>
      <c r="AB34" s="7">
        <v>2250</v>
      </c>
      <c r="AC34" s="7">
        <v>3000</v>
      </c>
      <c r="AD34" s="7">
        <v>2000</v>
      </c>
      <c r="AE34" s="7">
        <v>4500</v>
      </c>
      <c r="AF34" s="7">
        <v>250</v>
      </c>
      <c r="AG34" s="7" t="s">
        <v>67</v>
      </c>
    </row>
    <row r="35" spans="1:35" x14ac:dyDescent="0.35">
      <c r="A35" s="4" t="s">
        <v>73</v>
      </c>
      <c r="B35" s="4" t="s">
        <v>79</v>
      </c>
      <c r="C35" s="4" t="s">
        <v>68</v>
      </c>
      <c r="E35" s="7">
        <v>1250</v>
      </c>
      <c r="F35" s="7">
        <v>3500</v>
      </c>
      <c r="G35" s="7" t="s">
        <v>67</v>
      </c>
      <c r="H35" s="7">
        <v>550</v>
      </c>
      <c r="I35" s="7">
        <v>350</v>
      </c>
      <c r="J35" s="7">
        <v>7000</v>
      </c>
      <c r="K35" s="7">
        <v>8000</v>
      </c>
      <c r="L35" s="7">
        <v>2000</v>
      </c>
      <c r="M35" s="7">
        <v>2000</v>
      </c>
      <c r="N35" s="7">
        <v>8500</v>
      </c>
      <c r="O35" s="7">
        <v>100</v>
      </c>
      <c r="P35" s="7" t="s">
        <v>67</v>
      </c>
      <c r="Q35" s="7">
        <v>30000</v>
      </c>
      <c r="R35" s="7">
        <v>40000</v>
      </c>
      <c r="S35" s="7">
        <v>7500</v>
      </c>
      <c r="T35" s="7">
        <v>6000</v>
      </c>
      <c r="U35" s="7">
        <v>1750</v>
      </c>
      <c r="V35" s="7">
        <v>200</v>
      </c>
      <c r="W35" s="7" t="s">
        <v>67</v>
      </c>
      <c r="X35" s="7">
        <v>2500</v>
      </c>
      <c r="Y35" s="7" t="s">
        <v>67</v>
      </c>
      <c r="Z35" s="7">
        <v>2250</v>
      </c>
      <c r="AA35" s="7">
        <v>3500</v>
      </c>
      <c r="AB35" s="7">
        <v>2500</v>
      </c>
      <c r="AC35" s="7">
        <v>3500</v>
      </c>
      <c r="AD35" s="7">
        <v>2250</v>
      </c>
      <c r="AE35" s="7">
        <v>6000</v>
      </c>
      <c r="AF35" s="7">
        <v>300</v>
      </c>
      <c r="AG35" s="7" t="s">
        <v>67</v>
      </c>
    </row>
    <row r="36" spans="1:35" x14ac:dyDescent="0.35">
      <c r="C36" s="38" t="s">
        <v>145</v>
      </c>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1200</v>
      </c>
      <c r="F39" s="7">
        <v>1200</v>
      </c>
      <c r="G39" s="7">
        <v>1275</v>
      </c>
      <c r="H39" s="7">
        <v>400</v>
      </c>
      <c r="I39" s="7">
        <v>300</v>
      </c>
      <c r="J39" s="7">
        <v>6000</v>
      </c>
      <c r="K39" s="7">
        <v>9500</v>
      </c>
      <c r="L39" s="7">
        <v>2000</v>
      </c>
      <c r="M39" s="7">
        <v>3000</v>
      </c>
      <c r="N39" s="7">
        <v>6000</v>
      </c>
      <c r="O39" s="7">
        <v>100</v>
      </c>
      <c r="P39" s="7">
        <v>2750</v>
      </c>
      <c r="Q39" s="7">
        <v>30000</v>
      </c>
      <c r="R39" s="7">
        <v>38000</v>
      </c>
      <c r="S39" s="7">
        <v>8250</v>
      </c>
      <c r="T39" s="7">
        <v>5500</v>
      </c>
      <c r="U39" s="7" t="s">
        <v>33</v>
      </c>
      <c r="V39" s="7" t="s">
        <v>33</v>
      </c>
      <c r="W39" s="7" t="s">
        <v>33</v>
      </c>
      <c r="X39" s="7" t="s">
        <v>33</v>
      </c>
      <c r="Y39" s="7" t="s">
        <v>33</v>
      </c>
      <c r="Z39" s="7">
        <v>4500</v>
      </c>
      <c r="AA39" s="7">
        <v>2500</v>
      </c>
      <c r="AB39" s="7" t="s">
        <v>33</v>
      </c>
      <c r="AC39" s="7">
        <v>2125</v>
      </c>
      <c r="AD39" s="7">
        <v>1750</v>
      </c>
      <c r="AE39" s="7" t="s">
        <v>33</v>
      </c>
      <c r="AF39" s="7">
        <v>300</v>
      </c>
      <c r="AG39" s="7" t="s">
        <v>33</v>
      </c>
      <c r="AI39" s="5">
        <v>8</v>
      </c>
    </row>
    <row r="40" spans="1:35" x14ac:dyDescent="0.35">
      <c r="A40" s="4" t="s">
        <v>81</v>
      </c>
      <c r="B40" s="4" t="s">
        <v>82</v>
      </c>
      <c r="C40" s="4" t="s">
        <v>66</v>
      </c>
      <c r="E40" s="7">
        <v>1200</v>
      </c>
      <c r="F40" s="7">
        <v>1000</v>
      </c>
      <c r="G40" s="7">
        <v>1200</v>
      </c>
      <c r="H40" s="7">
        <v>400</v>
      </c>
      <c r="I40" s="7">
        <v>300</v>
      </c>
      <c r="J40" s="7">
        <v>5000</v>
      </c>
      <c r="K40" s="7">
        <v>4000</v>
      </c>
      <c r="L40" s="7">
        <v>1250</v>
      </c>
      <c r="M40" s="7">
        <v>1500</v>
      </c>
      <c r="N40" s="7">
        <v>5500</v>
      </c>
      <c r="O40" s="7">
        <v>100</v>
      </c>
      <c r="P40" s="7">
        <v>2500</v>
      </c>
      <c r="Q40" s="7">
        <v>29000</v>
      </c>
      <c r="R40" s="7">
        <v>37500</v>
      </c>
      <c r="S40" s="7">
        <v>7000</v>
      </c>
      <c r="T40" s="7">
        <v>5000</v>
      </c>
      <c r="U40" s="7" t="s">
        <v>67</v>
      </c>
      <c r="V40" s="7" t="s">
        <v>67</v>
      </c>
      <c r="W40" s="7" t="s">
        <v>67</v>
      </c>
      <c r="X40" s="7" t="s">
        <v>67</v>
      </c>
      <c r="Y40" s="7" t="s">
        <v>67</v>
      </c>
      <c r="Z40" s="7">
        <v>1200</v>
      </c>
      <c r="AA40" s="7">
        <v>2000</v>
      </c>
      <c r="AB40" s="7" t="s">
        <v>67</v>
      </c>
      <c r="AC40" s="7">
        <v>2000</v>
      </c>
      <c r="AD40" s="7">
        <v>1500</v>
      </c>
      <c r="AE40" s="7" t="s">
        <v>67</v>
      </c>
      <c r="AF40" s="7">
        <v>250</v>
      </c>
      <c r="AG40" s="7" t="s">
        <v>67</v>
      </c>
    </row>
    <row r="41" spans="1:35" x14ac:dyDescent="0.35">
      <c r="A41" s="4" t="s">
        <v>81</v>
      </c>
      <c r="B41" s="4" t="s">
        <v>82</v>
      </c>
      <c r="C41" s="4" t="s">
        <v>68</v>
      </c>
      <c r="E41" s="7">
        <v>1500</v>
      </c>
      <c r="F41" s="7">
        <v>1250</v>
      </c>
      <c r="G41" s="7">
        <v>1500</v>
      </c>
      <c r="H41" s="7">
        <v>500</v>
      </c>
      <c r="I41" s="7">
        <v>350</v>
      </c>
      <c r="J41" s="7">
        <v>6500</v>
      </c>
      <c r="K41" s="7">
        <v>12000</v>
      </c>
      <c r="L41" s="7">
        <v>2000</v>
      </c>
      <c r="M41" s="7">
        <v>4000</v>
      </c>
      <c r="N41" s="7">
        <v>6000</v>
      </c>
      <c r="O41" s="7">
        <v>250</v>
      </c>
      <c r="P41" s="7">
        <v>10000</v>
      </c>
      <c r="Q41" s="7">
        <v>35000</v>
      </c>
      <c r="R41" s="7">
        <v>45000</v>
      </c>
      <c r="S41" s="7">
        <v>8500</v>
      </c>
      <c r="T41" s="7">
        <v>7000</v>
      </c>
      <c r="U41" s="7" t="s">
        <v>67</v>
      </c>
      <c r="V41" s="7" t="s">
        <v>67</v>
      </c>
      <c r="W41" s="7" t="s">
        <v>67</v>
      </c>
      <c r="X41" s="7" t="s">
        <v>67</v>
      </c>
      <c r="Y41" s="7" t="s">
        <v>67</v>
      </c>
      <c r="Z41" s="7">
        <v>6500</v>
      </c>
      <c r="AA41" s="7">
        <v>5000</v>
      </c>
      <c r="AB41" s="7" t="s">
        <v>67</v>
      </c>
      <c r="AC41" s="7">
        <v>2250</v>
      </c>
      <c r="AD41" s="7">
        <v>2000</v>
      </c>
      <c r="AE41" s="7" t="s">
        <v>67</v>
      </c>
      <c r="AF41" s="7">
        <v>500</v>
      </c>
      <c r="AG41" s="7" t="s">
        <v>67</v>
      </c>
    </row>
    <row r="42" spans="1:35" x14ac:dyDescent="0.35">
      <c r="C42" s="38" t="s">
        <v>145</v>
      </c>
      <c r="E42" s="7" t="s">
        <v>67</v>
      </c>
      <c r="F42" s="7" t="s">
        <v>67</v>
      </c>
      <c r="G42" s="7" t="s">
        <v>67</v>
      </c>
      <c r="H42" s="7" t="s">
        <v>67</v>
      </c>
      <c r="I42" s="7" t="s">
        <v>67</v>
      </c>
      <c r="J42" s="7" t="s">
        <v>67</v>
      </c>
      <c r="K42" s="7" t="s">
        <v>69</v>
      </c>
      <c r="L42" s="7" t="s">
        <v>69</v>
      </c>
      <c r="M42" s="7" t="s">
        <v>69</v>
      </c>
      <c r="N42" s="7" t="s">
        <v>67</v>
      </c>
      <c r="O42" s="7" t="s">
        <v>69</v>
      </c>
      <c r="P42" s="7" t="s">
        <v>69</v>
      </c>
      <c r="Q42" s="7" t="s">
        <v>67</v>
      </c>
      <c r="R42" s="7" t="s">
        <v>67</v>
      </c>
      <c r="S42" s="7" t="s">
        <v>67</v>
      </c>
      <c r="T42" s="7" t="s">
        <v>69</v>
      </c>
      <c r="U42" s="7" t="s">
        <v>67</v>
      </c>
      <c r="V42" s="7" t="s">
        <v>67</v>
      </c>
      <c r="W42" s="7" t="s">
        <v>67</v>
      </c>
      <c r="X42" s="7" t="s">
        <v>67</v>
      </c>
      <c r="Y42" s="7" t="s">
        <v>67</v>
      </c>
      <c r="Z42" s="7" t="s">
        <v>69</v>
      </c>
      <c r="AA42" s="7" t="s">
        <v>69</v>
      </c>
      <c r="AB42" s="7" t="s">
        <v>67</v>
      </c>
      <c r="AC42" s="7" t="s">
        <v>67</v>
      </c>
      <c r="AD42" s="7" t="s">
        <v>67</v>
      </c>
      <c r="AE42" s="7" t="s">
        <v>67</v>
      </c>
      <c r="AF42" s="7" t="s">
        <v>69</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v>1000</v>
      </c>
      <c r="F45" s="7" t="s">
        <v>33</v>
      </c>
      <c r="G45" s="7" t="s">
        <v>33</v>
      </c>
      <c r="H45" s="7">
        <v>500</v>
      </c>
      <c r="I45" s="7">
        <v>300</v>
      </c>
      <c r="J45" s="7">
        <v>3750</v>
      </c>
      <c r="K45" s="7" t="s">
        <v>33</v>
      </c>
      <c r="L45" s="7">
        <v>1000</v>
      </c>
      <c r="M45" s="7" t="s">
        <v>33</v>
      </c>
      <c r="N45" s="7">
        <v>6000</v>
      </c>
      <c r="O45" s="7" t="s">
        <v>33</v>
      </c>
      <c r="P45" s="7" t="s">
        <v>33</v>
      </c>
      <c r="Q45" s="7" t="s">
        <v>33</v>
      </c>
      <c r="R45" s="7" t="s">
        <v>33</v>
      </c>
      <c r="S45" s="7" t="s">
        <v>33</v>
      </c>
      <c r="T45" s="7" t="s">
        <v>33</v>
      </c>
      <c r="U45" s="7">
        <v>300</v>
      </c>
      <c r="V45" s="7">
        <v>175</v>
      </c>
      <c r="W45" s="7" t="s">
        <v>33</v>
      </c>
      <c r="X45" s="7">
        <v>1250</v>
      </c>
      <c r="Y45" s="7" t="s">
        <v>33</v>
      </c>
      <c r="Z45" s="7">
        <v>3500</v>
      </c>
      <c r="AA45" s="7">
        <v>2750</v>
      </c>
      <c r="AB45" s="7" t="s">
        <v>33</v>
      </c>
      <c r="AC45" s="7" t="s">
        <v>33</v>
      </c>
      <c r="AD45" s="7">
        <v>1500</v>
      </c>
      <c r="AE45" s="7">
        <v>4500</v>
      </c>
      <c r="AF45" s="7">
        <v>200</v>
      </c>
      <c r="AG45" s="7" t="s">
        <v>33</v>
      </c>
      <c r="AI45" s="5">
        <v>15</v>
      </c>
    </row>
    <row r="46" spans="1:35" x14ac:dyDescent="0.35">
      <c r="A46" s="4" t="s">
        <v>81</v>
      </c>
      <c r="B46" s="4" t="s">
        <v>84</v>
      </c>
      <c r="C46" s="4" t="s">
        <v>66</v>
      </c>
      <c r="E46" s="7">
        <v>900</v>
      </c>
      <c r="F46" s="7" t="s">
        <v>67</v>
      </c>
      <c r="G46" s="7" t="s">
        <v>67</v>
      </c>
      <c r="H46" s="7">
        <v>500</v>
      </c>
      <c r="I46" s="7">
        <v>300</v>
      </c>
      <c r="J46" s="7">
        <v>3500</v>
      </c>
      <c r="K46" s="7" t="s">
        <v>67</v>
      </c>
      <c r="L46" s="7">
        <v>1000</v>
      </c>
      <c r="M46" s="7" t="s">
        <v>67</v>
      </c>
      <c r="N46" s="7">
        <v>6000</v>
      </c>
      <c r="O46" s="7" t="s">
        <v>67</v>
      </c>
      <c r="P46" s="7" t="s">
        <v>67</v>
      </c>
      <c r="Q46" s="7" t="s">
        <v>67</v>
      </c>
      <c r="R46" s="7" t="s">
        <v>67</v>
      </c>
      <c r="S46" s="7" t="s">
        <v>67</v>
      </c>
      <c r="T46" s="7" t="s">
        <v>67</v>
      </c>
      <c r="U46" s="7">
        <v>300</v>
      </c>
      <c r="V46" s="7">
        <v>150</v>
      </c>
      <c r="W46" s="7" t="s">
        <v>67</v>
      </c>
      <c r="X46" s="7">
        <v>1000</v>
      </c>
      <c r="Y46" s="7" t="s">
        <v>67</v>
      </c>
      <c r="Z46" s="7">
        <v>3000</v>
      </c>
      <c r="AA46" s="7">
        <v>2250</v>
      </c>
      <c r="AB46" s="7" t="s">
        <v>67</v>
      </c>
      <c r="AC46" s="7" t="s">
        <v>67</v>
      </c>
      <c r="AD46" s="7">
        <v>1250</v>
      </c>
      <c r="AE46" s="7">
        <v>4500</v>
      </c>
      <c r="AF46" s="7">
        <v>200</v>
      </c>
      <c r="AG46" s="7" t="s">
        <v>67</v>
      </c>
    </row>
    <row r="47" spans="1:35" x14ac:dyDescent="0.35">
      <c r="A47" s="4" t="s">
        <v>81</v>
      </c>
      <c r="B47" s="4" t="s">
        <v>84</v>
      </c>
      <c r="C47" s="4" t="s">
        <v>68</v>
      </c>
      <c r="E47" s="7">
        <v>1000</v>
      </c>
      <c r="F47" s="7" t="s">
        <v>67</v>
      </c>
      <c r="G47" s="7" t="s">
        <v>67</v>
      </c>
      <c r="H47" s="7">
        <v>500</v>
      </c>
      <c r="I47" s="7">
        <v>300</v>
      </c>
      <c r="J47" s="7">
        <v>4000</v>
      </c>
      <c r="K47" s="7" t="s">
        <v>67</v>
      </c>
      <c r="L47" s="7">
        <v>1000</v>
      </c>
      <c r="M47" s="7" t="s">
        <v>67</v>
      </c>
      <c r="N47" s="7">
        <v>6000</v>
      </c>
      <c r="O47" s="7" t="s">
        <v>67</v>
      </c>
      <c r="P47" s="7" t="s">
        <v>67</v>
      </c>
      <c r="Q47" s="7" t="s">
        <v>67</v>
      </c>
      <c r="R47" s="7" t="s">
        <v>67</v>
      </c>
      <c r="S47" s="7" t="s">
        <v>67</v>
      </c>
      <c r="T47" s="7" t="s">
        <v>67</v>
      </c>
      <c r="U47" s="7">
        <v>350</v>
      </c>
      <c r="V47" s="7">
        <v>200</v>
      </c>
      <c r="W47" s="7" t="s">
        <v>67</v>
      </c>
      <c r="X47" s="7">
        <v>1500</v>
      </c>
      <c r="Y47" s="7" t="s">
        <v>67</v>
      </c>
      <c r="Z47" s="7">
        <v>4500</v>
      </c>
      <c r="AA47" s="7">
        <v>3000</v>
      </c>
      <c r="AB47" s="7" t="s">
        <v>67</v>
      </c>
      <c r="AC47" s="7" t="s">
        <v>67</v>
      </c>
      <c r="AD47" s="7">
        <v>1750</v>
      </c>
      <c r="AE47" s="7">
        <v>5000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69</v>
      </c>
      <c r="Y48" s="7" t="s">
        <v>67</v>
      </c>
      <c r="Z48" s="7" t="s">
        <v>69</v>
      </c>
      <c r="AA48" s="7" t="s">
        <v>67</v>
      </c>
      <c r="AB48" s="7" t="s">
        <v>67</v>
      </c>
      <c r="AC48" s="7" t="s">
        <v>67</v>
      </c>
      <c r="AD48" s="7" t="s">
        <v>69</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86</v>
      </c>
      <c r="C51" s="4" t="s">
        <v>31</v>
      </c>
      <c r="D51" s="6" t="s">
        <v>144</v>
      </c>
      <c r="E51" s="7" t="s">
        <v>33</v>
      </c>
      <c r="F51" s="7" t="s">
        <v>33</v>
      </c>
      <c r="G51" s="7" t="s">
        <v>33</v>
      </c>
      <c r="H51" s="7">
        <v>300</v>
      </c>
      <c r="I51" s="7">
        <v>250</v>
      </c>
      <c r="J51" s="7">
        <v>6000</v>
      </c>
      <c r="K51" s="7" t="s">
        <v>33</v>
      </c>
      <c r="L51" s="7" t="s">
        <v>33</v>
      </c>
      <c r="M51" s="7" t="s">
        <v>33</v>
      </c>
      <c r="N51" s="7" t="s">
        <v>33</v>
      </c>
      <c r="O51" s="7" t="s">
        <v>33</v>
      </c>
      <c r="P51" s="7" t="s">
        <v>33</v>
      </c>
      <c r="Q51" s="7" t="s">
        <v>33</v>
      </c>
      <c r="R51" s="7" t="s">
        <v>33</v>
      </c>
      <c r="S51" s="7" t="s">
        <v>33</v>
      </c>
      <c r="T51" s="7" t="s">
        <v>33</v>
      </c>
      <c r="U51" s="7" t="s">
        <v>33</v>
      </c>
      <c r="V51" s="7" t="s">
        <v>33</v>
      </c>
      <c r="W51" s="7" t="s">
        <v>33</v>
      </c>
      <c r="X51" s="7" t="s">
        <v>33</v>
      </c>
      <c r="Y51" s="7" t="s">
        <v>33</v>
      </c>
      <c r="Z51" s="7" t="s">
        <v>33</v>
      </c>
      <c r="AA51" s="7" t="s">
        <v>33</v>
      </c>
      <c r="AB51" s="7" t="s">
        <v>33</v>
      </c>
      <c r="AC51" s="7" t="s">
        <v>33</v>
      </c>
      <c r="AD51" s="7">
        <v>2000</v>
      </c>
      <c r="AE51" s="7" t="s">
        <v>33</v>
      </c>
      <c r="AF51" s="7">
        <v>300</v>
      </c>
      <c r="AG51" s="7" t="s">
        <v>33</v>
      </c>
      <c r="AI51" s="5">
        <v>24</v>
      </c>
    </row>
    <row r="52" spans="1:35" x14ac:dyDescent="0.35">
      <c r="A52" s="4" t="s">
        <v>81</v>
      </c>
      <c r="B52" s="4" t="s">
        <v>86</v>
      </c>
      <c r="C52" s="4" t="s">
        <v>66</v>
      </c>
      <c r="E52" s="7" t="s">
        <v>67</v>
      </c>
      <c r="F52" s="7" t="s">
        <v>67</v>
      </c>
      <c r="G52" s="7" t="s">
        <v>67</v>
      </c>
      <c r="H52" s="7">
        <v>300</v>
      </c>
      <c r="I52" s="7">
        <v>250</v>
      </c>
      <c r="J52" s="7">
        <v>6000</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v>2000</v>
      </c>
      <c r="AE52" s="7" t="s">
        <v>67</v>
      </c>
      <c r="AF52" s="7">
        <v>300</v>
      </c>
      <c r="AG52" s="7" t="s">
        <v>67</v>
      </c>
    </row>
    <row r="53" spans="1:35" x14ac:dyDescent="0.35">
      <c r="A53" s="4" t="s">
        <v>81</v>
      </c>
      <c r="B53" s="4" t="s">
        <v>86</v>
      </c>
      <c r="C53" s="4" t="s">
        <v>68</v>
      </c>
      <c r="E53" s="7" t="s">
        <v>67</v>
      </c>
      <c r="F53" s="7" t="s">
        <v>67</v>
      </c>
      <c r="G53" s="7" t="s">
        <v>67</v>
      </c>
      <c r="H53" s="7">
        <v>300</v>
      </c>
      <c r="I53" s="7">
        <v>250</v>
      </c>
      <c r="J53" s="7">
        <v>6000</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v>2000</v>
      </c>
      <c r="AE53" s="7" t="s">
        <v>67</v>
      </c>
      <c r="AF53" s="7">
        <v>300</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88</v>
      </c>
      <c r="C57" s="4" t="s">
        <v>31</v>
      </c>
      <c r="D57" s="6" t="s">
        <v>144</v>
      </c>
      <c r="E57" s="7">
        <v>1000</v>
      </c>
      <c r="F57" s="7">
        <v>3500</v>
      </c>
      <c r="G57" s="7">
        <v>4500</v>
      </c>
      <c r="H57" s="7">
        <v>500</v>
      </c>
      <c r="I57" s="7">
        <v>400</v>
      </c>
      <c r="J57" s="7">
        <v>5000</v>
      </c>
      <c r="K57" s="7">
        <v>7500</v>
      </c>
      <c r="L57" s="7">
        <v>2000</v>
      </c>
      <c r="M57" s="7">
        <v>2000</v>
      </c>
      <c r="N57" s="7">
        <v>6000</v>
      </c>
      <c r="O57" s="7">
        <v>100</v>
      </c>
      <c r="P57" s="7" t="s">
        <v>33</v>
      </c>
      <c r="Q57" s="7">
        <v>25750</v>
      </c>
      <c r="R57" s="7">
        <v>32000</v>
      </c>
      <c r="S57" s="7">
        <v>6875</v>
      </c>
      <c r="T57" s="7">
        <v>5375</v>
      </c>
      <c r="U57" s="7">
        <v>1125</v>
      </c>
      <c r="V57" s="7">
        <v>125</v>
      </c>
      <c r="W57" s="7">
        <v>500</v>
      </c>
      <c r="X57" s="7">
        <v>725</v>
      </c>
      <c r="Y57" s="7">
        <v>1500</v>
      </c>
      <c r="Z57" s="7">
        <v>1625</v>
      </c>
      <c r="AA57" s="7">
        <v>2800</v>
      </c>
      <c r="AB57" s="7">
        <v>2500</v>
      </c>
      <c r="AC57" s="7">
        <v>2400</v>
      </c>
      <c r="AD57" s="7">
        <v>1000</v>
      </c>
      <c r="AE57" s="7">
        <v>3000</v>
      </c>
      <c r="AF57" s="7">
        <v>400</v>
      </c>
      <c r="AG57" s="7">
        <v>7500</v>
      </c>
      <c r="AI57" s="5">
        <v>1</v>
      </c>
    </row>
    <row r="58" spans="1:35" x14ac:dyDescent="0.35">
      <c r="A58" s="4" t="s">
        <v>81</v>
      </c>
      <c r="B58" s="4" t="s">
        <v>88</v>
      </c>
      <c r="C58" s="4" t="s">
        <v>66</v>
      </c>
      <c r="E58" s="7">
        <v>1000</v>
      </c>
      <c r="F58" s="7">
        <v>3500</v>
      </c>
      <c r="G58" s="7">
        <v>4500</v>
      </c>
      <c r="H58" s="7">
        <v>500</v>
      </c>
      <c r="I58" s="7">
        <v>350</v>
      </c>
      <c r="J58" s="7">
        <v>5000</v>
      </c>
      <c r="K58" s="7">
        <v>7500</v>
      </c>
      <c r="L58" s="7">
        <v>1500</v>
      </c>
      <c r="M58" s="7">
        <v>2000</v>
      </c>
      <c r="N58" s="7">
        <v>6000</v>
      </c>
      <c r="O58" s="7">
        <v>100</v>
      </c>
      <c r="P58" s="7" t="s">
        <v>67</v>
      </c>
      <c r="Q58" s="7">
        <v>23500</v>
      </c>
      <c r="R58" s="7">
        <v>30000</v>
      </c>
      <c r="S58" s="7">
        <v>6000</v>
      </c>
      <c r="T58" s="7">
        <v>4750</v>
      </c>
      <c r="U58" s="7">
        <v>500</v>
      </c>
      <c r="V58" s="7">
        <v>100</v>
      </c>
      <c r="W58" s="7">
        <v>250</v>
      </c>
      <c r="X58" s="7">
        <v>500</v>
      </c>
      <c r="Y58" s="7">
        <v>750</v>
      </c>
      <c r="Z58" s="7">
        <v>1500</v>
      </c>
      <c r="AA58" s="7">
        <v>2600</v>
      </c>
      <c r="AB58" s="7">
        <v>2000</v>
      </c>
      <c r="AC58" s="7">
        <v>2250</v>
      </c>
      <c r="AD58" s="7">
        <v>1000</v>
      </c>
      <c r="AE58" s="7">
        <v>3000</v>
      </c>
      <c r="AF58" s="7">
        <v>250</v>
      </c>
      <c r="AG58" s="7">
        <v>5000</v>
      </c>
    </row>
    <row r="59" spans="1:35" x14ac:dyDescent="0.35">
      <c r="A59" s="4" t="s">
        <v>81</v>
      </c>
      <c r="B59" s="4" t="s">
        <v>88</v>
      </c>
      <c r="C59" s="4" t="s">
        <v>68</v>
      </c>
      <c r="E59" s="7">
        <v>1100</v>
      </c>
      <c r="F59" s="7">
        <v>3500</v>
      </c>
      <c r="G59" s="7">
        <v>4500</v>
      </c>
      <c r="H59" s="7">
        <v>750</v>
      </c>
      <c r="I59" s="7">
        <v>500</v>
      </c>
      <c r="J59" s="7">
        <v>5000</v>
      </c>
      <c r="K59" s="7">
        <v>10000</v>
      </c>
      <c r="L59" s="7">
        <v>3000</v>
      </c>
      <c r="M59" s="7">
        <v>2000</v>
      </c>
      <c r="N59" s="7">
        <v>6500</v>
      </c>
      <c r="O59" s="7">
        <v>100</v>
      </c>
      <c r="P59" s="7" t="s">
        <v>67</v>
      </c>
      <c r="Q59" s="7">
        <v>27500</v>
      </c>
      <c r="R59" s="7">
        <v>35000</v>
      </c>
      <c r="S59" s="7">
        <v>7000</v>
      </c>
      <c r="T59" s="7">
        <v>6000</v>
      </c>
      <c r="U59" s="7">
        <v>1500</v>
      </c>
      <c r="V59" s="7">
        <v>150</v>
      </c>
      <c r="W59" s="7">
        <v>500</v>
      </c>
      <c r="X59" s="7">
        <v>750</v>
      </c>
      <c r="Y59" s="7">
        <v>1500</v>
      </c>
      <c r="Z59" s="7">
        <v>1750</v>
      </c>
      <c r="AA59" s="7">
        <v>3000</v>
      </c>
      <c r="AB59" s="7">
        <v>2500</v>
      </c>
      <c r="AC59" s="7">
        <v>3000</v>
      </c>
      <c r="AD59" s="7">
        <v>1500</v>
      </c>
      <c r="AE59" s="7">
        <v>3000</v>
      </c>
      <c r="AF59" s="7">
        <v>500</v>
      </c>
      <c r="AG59" s="7">
        <v>8000</v>
      </c>
    </row>
    <row r="60" spans="1:35" x14ac:dyDescent="0.35">
      <c r="C60" s="38" t="s">
        <v>145</v>
      </c>
      <c r="E60" s="7" t="s">
        <v>67</v>
      </c>
      <c r="F60" s="7" t="s">
        <v>67</v>
      </c>
      <c r="G60" s="7" t="s">
        <v>67</v>
      </c>
      <c r="H60" s="7" t="s">
        <v>69</v>
      </c>
      <c r="I60" s="7" t="s">
        <v>69</v>
      </c>
      <c r="J60" s="7" t="s">
        <v>67</v>
      </c>
      <c r="K60" s="7" t="s">
        <v>67</v>
      </c>
      <c r="L60" s="7" t="s">
        <v>69</v>
      </c>
      <c r="M60" s="7" t="s">
        <v>67</v>
      </c>
      <c r="N60" s="7" t="s">
        <v>67</v>
      </c>
      <c r="O60" s="7" t="s">
        <v>67</v>
      </c>
      <c r="P60" s="7" t="s">
        <v>67</v>
      </c>
      <c r="Q60" s="7" t="s">
        <v>67</v>
      </c>
      <c r="R60" s="7" t="s">
        <v>67</v>
      </c>
      <c r="S60" s="7" t="s">
        <v>67</v>
      </c>
      <c r="T60" s="7" t="s">
        <v>67</v>
      </c>
      <c r="U60" s="7" t="s">
        <v>69</v>
      </c>
      <c r="V60" s="7" t="s">
        <v>69</v>
      </c>
      <c r="W60" s="7" t="s">
        <v>69</v>
      </c>
      <c r="X60" s="7" t="s">
        <v>69</v>
      </c>
      <c r="Y60" s="7" t="s">
        <v>69</v>
      </c>
      <c r="Z60" s="7" t="s">
        <v>67</v>
      </c>
      <c r="AA60" s="7" t="s">
        <v>67</v>
      </c>
      <c r="AB60" s="7" t="s">
        <v>67</v>
      </c>
      <c r="AC60" s="7" t="s">
        <v>67</v>
      </c>
      <c r="AD60" s="7" t="s">
        <v>69</v>
      </c>
      <c r="AE60" s="7" t="s">
        <v>67</v>
      </c>
      <c r="AF60" s="7" t="s">
        <v>69</v>
      </c>
      <c r="AG60" s="7" t="s">
        <v>69</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90</v>
      </c>
      <c r="C63" s="4" t="s">
        <v>31</v>
      </c>
      <c r="D63" s="6" t="s">
        <v>144</v>
      </c>
      <c r="E63" s="7">
        <v>1000</v>
      </c>
      <c r="F63" s="7" t="s">
        <v>33</v>
      </c>
      <c r="G63" s="7" t="s">
        <v>33</v>
      </c>
      <c r="H63" s="7" t="s">
        <v>33</v>
      </c>
      <c r="I63" s="7">
        <v>500</v>
      </c>
      <c r="J63" s="7">
        <v>5000</v>
      </c>
      <c r="K63" s="7">
        <v>6000</v>
      </c>
      <c r="L63" s="7">
        <v>5000</v>
      </c>
      <c r="M63" s="7">
        <v>5000</v>
      </c>
      <c r="N63" s="7" t="s">
        <v>33</v>
      </c>
      <c r="O63" s="7" t="s">
        <v>33</v>
      </c>
      <c r="P63" s="7" t="s">
        <v>33</v>
      </c>
      <c r="Q63" s="7" t="s">
        <v>33</v>
      </c>
      <c r="R63" s="7" t="s">
        <v>33</v>
      </c>
      <c r="S63" s="7" t="s">
        <v>33</v>
      </c>
      <c r="T63" s="7" t="s">
        <v>33</v>
      </c>
      <c r="U63" s="7" t="s">
        <v>33</v>
      </c>
      <c r="V63" s="7">
        <v>150</v>
      </c>
      <c r="W63" s="7" t="s">
        <v>33</v>
      </c>
      <c r="X63" s="7" t="s">
        <v>33</v>
      </c>
      <c r="Y63" s="7" t="s">
        <v>33</v>
      </c>
      <c r="Z63" s="7">
        <v>2000</v>
      </c>
      <c r="AA63" s="7">
        <v>3000</v>
      </c>
      <c r="AB63" s="7">
        <v>2000</v>
      </c>
      <c r="AC63" s="7">
        <v>2000</v>
      </c>
      <c r="AD63" s="7">
        <v>2000</v>
      </c>
      <c r="AE63" s="7" t="s">
        <v>33</v>
      </c>
      <c r="AF63" s="7">
        <v>300</v>
      </c>
      <c r="AG63" s="7" t="s">
        <v>33</v>
      </c>
      <c r="AI63" s="5">
        <v>16</v>
      </c>
    </row>
    <row r="64" spans="1:35" x14ac:dyDescent="0.35">
      <c r="A64" s="4" t="s">
        <v>81</v>
      </c>
      <c r="B64" s="4" t="s">
        <v>90</v>
      </c>
      <c r="C64" s="4" t="s">
        <v>66</v>
      </c>
      <c r="E64" s="7">
        <v>1000</v>
      </c>
      <c r="F64" s="7" t="s">
        <v>67</v>
      </c>
      <c r="G64" s="7" t="s">
        <v>67</v>
      </c>
      <c r="H64" s="7" t="s">
        <v>67</v>
      </c>
      <c r="I64" s="7">
        <v>500</v>
      </c>
      <c r="J64" s="7">
        <v>5000</v>
      </c>
      <c r="K64" s="7">
        <v>5000</v>
      </c>
      <c r="L64" s="7">
        <v>5000</v>
      </c>
      <c r="M64" s="7">
        <v>5000</v>
      </c>
      <c r="N64" s="7" t="s">
        <v>67</v>
      </c>
      <c r="O64" s="7" t="s">
        <v>67</v>
      </c>
      <c r="P64" s="7" t="s">
        <v>67</v>
      </c>
      <c r="Q64" s="7" t="s">
        <v>67</v>
      </c>
      <c r="R64" s="7" t="s">
        <v>67</v>
      </c>
      <c r="S64" s="7" t="s">
        <v>67</v>
      </c>
      <c r="T64" s="7" t="s">
        <v>67</v>
      </c>
      <c r="U64" s="7" t="s">
        <v>67</v>
      </c>
      <c r="V64" s="7">
        <v>150</v>
      </c>
      <c r="W64" s="7" t="s">
        <v>67</v>
      </c>
      <c r="X64" s="7" t="s">
        <v>67</v>
      </c>
      <c r="Y64" s="7" t="s">
        <v>67</v>
      </c>
      <c r="Z64" s="7">
        <v>2000</v>
      </c>
      <c r="AA64" s="7">
        <v>3000</v>
      </c>
      <c r="AB64" s="7">
        <v>2000</v>
      </c>
      <c r="AC64" s="7">
        <v>2000</v>
      </c>
      <c r="AD64" s="7">
        <v>2000</v>
      </c>
      <c r="AE64" s="7" t="s">
        <v>67</v>
      </c>
      <c r="AF64" s="7">
        <v>300</v>
      </c>
      <c r="AG64" s="7" t="s">
        <v>67</v>
      </c>
    </row>
    <row r="65" spans="1:35" x14ac:dyDescent="0.35">
      <c r="A65" s="4" t="s">
        <v>81</v>
      </c>
      <c r="B65" s="4" t="s">
        <v>90</v>
      </c>
      <c r="C65" s="4" t="s">
        <v>68</v>
      </c>
      <c r="E65" s="7">
        <v>1000</v>
      </c>
      <c r="F65" s="7" t="s">
        <v>67</v>
      </c>
      <c r="G65" s="7" t="s">
        <v>67</v>
      </c>
      <c r="H65" s="7" t="s">
        <v>67</v>
      </c>
      <c r="I65" s="7">
        <v>500</v>
      </c>
      <c r="J65" s="7">
        <v>5000</v>
      </c>
      <c r="K65" s="7">
        <v>12000</v>
      </c>
      <c r="L65" s="7">
        <v>5000</v>
      </c>
      <c r="M65" s="7">
        <v>5000</v>
      </c>
      <c r="N65" s="7" t="s">
        <v>67</v>
      </c>
      <c r="O65" s="7" t="s">
        <v>67</v>
      </c>
      <c r="P65" s="7" t="s">
        <v>67</v>
      </c>
      <c r="Q65" s="7" t="s">
        <v>67</v>
      </c>
      <c r="R65" s="7" t="s">
        <v>67</v>
      </c>
      <c r="S65" s="7" t="s">
        <v>67</v>
      </c>
      <c r="T65" s="7" t="s">
        <v>67</v>
      </c>
      <c r="U65" s="7" t="s">
        <v>67</v>
      </c>
      <c r="V65" s="7">
        <v>150</v>
      </c>
      <c r="W65" s="7" t="s">
        <v>67</v>
      </c>
      <c r="X65" s="7" t="s">
        <v>67</v>
      </c>
      <c r="Y65" s="7" t="s">
        <v>67</v>
      </c>
      <c r="Z65" s="7">
        <v>2000</v>
      </c>
      <c r="AA65" s="7">
        <v>3250</v>
      </c>
      <c r="AB65" s="7">
        <v>2000</v>
      </c>
      <c r="AC65" s="7">
        <v>2000</v>
      </c>
      <c r="AD65" s="7">
        <v>2000</v>
      </c>
      <c r="AE65" s="7" t="s">
        <v>67</v>
      </c>
      <c r="AF65" s="7">
        <v>300</v>
      </c>
      <c r="AG65" s="7" t="s">
        <v>67</v>
      </c>
    </row>
    <row r="66" spans="1:35" x14ac:dyDescent="0.35">
      <c r="C66" s="38" t="s">
        <v>145</v>
      </c>
      <c r="E66" s="7" t="s">
        <v>67</v>
      </c>
      <c r="F66" s="7" t="s">
        <v>67</v>
      </c>
      <c r="G66" s="7" t="s">
        <v>67</v>
      </c>
      <c r="H66" s="7" t="s">
        <v>67</v>
      </c>
      <c r="I66" s="7" t="s">
        <v>67</v>
      </c>
      <c r="J66" s="7" t="s">
        <v>67</v>
      </c>
      <c r="K66" s="7" t="s">
        <v>69</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92</v>
      </c>
      <c r="C69" s="4" t="s">
        <v>31</v>
      </c>
      <c r="D69" s="6" t="s">
        <v>144</v>
      </c>
      <c r="E69" s="7">
        <v>1450</v>
      </c>
      <c r="F69" s="7" t="s">
        <v>33</v>
      </c>
      <c r="G69" s="7" t="s">
        <v>33</v>
      </c>
      <c r="H69" s="7">
        <v>775</v>
      </c>
      <c r="I69" s="7">
        <v>475</v>
      </c>
      <c r="J69" s="7">
        <v>7000</v>
      </c>
      <c r="K69" s="7" t="s">
        <v>33</v>
      </c>
      <c r="L69" s="7">
        <v>1500</v>
      </c>
      <c r="M69" s="7">
        <v>3000</v>
      </c>
      <c r="N69" s="7" t="s">
        <v>33</v>
      </c>
      <c r="O69" s="7" t="s">
        <v>33</v>
      </c>
      <c r="P69" s="7" t="s">
        <v>33</v>
      </c>
      <c r="Q69" s="7" t="s">
        <v>33</v>
      </c>
      <c r="R69" s="7" t="s">
        <v>33</v>
      </c>
      <c r="S69" s="7" t="s">
        <v>33</v>
      </c>
      <c r="T69" s="7" t="s">
        <v>33</v>
      </c>
      <c r="U69" s="7" t="s">
        <v>33</v>
      </c>
      <c r="V69" s="7">
        <v>300</v>
      </c>
      <c r="W69" s="7" t="s">
        <v>33</v>
      </c>
      <c r="X69" s="7" t="s">
        <v>33</v>
      </c>
      <c r="Y69" s="7" t="s">
        <v>33</v>
      </c>
      <c r="Z69" s="7">
        <v>3750</v>
      </c>
      <c r="AA69" s="7">
        <v>5000</v>
      </c>
      <c r="AB69" s="7">
        <v>3250</v>
      </c>
      <c r="AC69" s="7" t="s">
        <v>33</v>
      </c>
      <c r="AD69" s="7">
        <v>4000</v>
      </c>
      <c r="AE69" s="7">
        <v>16500</v>
      </c>
      <c r="AF69" s="7" t="s">
        <v>33</v>
      </c>
      <c r="AG69" s="7" t="s">
        <v>33</v>
      </c>
      <c r="AI69" s="5">
        <v>17</v>
      </c>
    </row>
    <row r="70" spans="1:35" x14ac:dyDescent="0.35">
      <c r="A70" s="4" t="s">
        <v>81</v>
      </c>
      <c r="B70" s="4" t="s">
        <v>92</v>
      </c>
      <c r="C70" s="4" t="s">
        <v>66</v>
      </c>
      <c r="E70" s="7">
        <v>1400</v>
      </c>
      <c r="F70" s="7" t="s">
        <v>67</v>
      </c>
      <c r="G70" s="7" t="s">
        <v>67</v>
      </c>
      <c r="H70" s="7">
        <v>700</v>
      </c>
      <c r="I70" s="7">
        <v>400</v>
      </c>
      <c r="J70" s="7">
        <v>6500</v>
      </c>
      <c r="K70" s="7" t="s">
        <v>67</v>
      </c>
      <c r="L70" s="7">
        <v>1500</v>
      </c>
      <c r="M70" s="7">
        <v>2750</v>
      </c>
      <c r="N70" s="7" t="s">
        <v>67</v>
      </c>
      <c r="O70" s="7" t="s">
        <v>67</v>
      </c>
      <c r="P70" s="7" t="s">
        <v>67</v>
      </c>
      <c r="Q70" s="7" t="s">
        <v>67</v>
      </c>
      <c r="R70" s="7" t="s">
        <v>67</v>
      </c>
      <c r="S70" s="7" t="s">
        <v>67</v>
      </c>
      <c r="T70" s="7" t="s">
        <v>67</v>
      </c>
      <c r="U70" s="7" t="s">
        <v>67</v>
      </c>
      <c r="V70" s="7">
        <v>250</v>
      </c>
      <c r="W70" s="7" t="s">
        <v>67</v>
      </c>
      <c r="X70" s="7" t="s">
        <v>67</v>
      </c>
      <c r="Y70" s="7" t="s">
        <v>67</v>
      </c>
      <c r="Z70" s="7">
        <v>3250</v>
      </c>
      <c r="AA70" s="7">
        <v>4500</v>
      </c>
      <c r="AB70" s="7">
        <v>3000</v>
      </c>
      <c r="AC70" s="7" t="s">
        <v>67</v>
      </c>
      <c r="AD70" s="7">
        <v>3000</v>
      </c>
      <c r="AE70" s="7">
        <v>15000</v>
      </c>
      <c r="AF70" s="7" t="s">
        <v>67</v>
      </c>
      <c r="AG70" s="7" t="s">
        <v>67</v>
      </c>
    </row>
    <row r="71" spans="1:35" x14ac:dyDescent="0.35">
      <c r="A71" s="4" t="s">
        <v>81</v>
      </c>
      <c r="B71" s="4" t="s">
        <v>92</v>
      </c>
      <c r="C71" s="4" t="s">
        <v>68</v>
      </c>
      <c r="E71" s="7">
        <v>1600</v>
      </c>
      <c r="F71" s="7" t="s">
        <v>67</v>
      </c>
      <c r="G71" s="7" t="s">
        <v>67</v>
      </c>
      <c r="H71" s="7">
        <v>850</v>
      </c>
      <c r="I71" s="7">
        <v>700</v>
      </c>
      <c r="J71" s="7">
        <v>7500</v>
      </c>
      <c r="K71" s="7" t="s">
        <v>67</v>
      </c>
      <c r="L71" s="7">
        <v>1700</v>
      </c>
      <c r="M71" s="7">
        <v>3000</v>
      </c>
      <c r="N71" s="7" t="s">
        <v>67</v>
      </c>
      <c r="O71" s="7" t="s">
        <v>67</v>
      </c>
      <c r="P71" s="7" t="s">
        <v>67</v>
      </c>
      <c r="Q71" s="7" t="s">
        <v>67</v>
      </c>
      <c r="R71" s="7" t="s">
        <v>67</v>
      </c>
      <c r="S71" s="7" t="s">
        <v>67</v>
      </c>
      <c r="T71" s="7" t="s">
        <v>67</v>
      </c>
      <c r="U71" s="7" t="s">
        <v>67</v>
      </c>
      <c r="V71" s="7">
        <v>400</v>
      </c>
      <c r="W71" s="7" t="s">
        <v>67</v>
      </c>
      <c r="X71" s="7" t="s">
        <v>67</v>
      </c>
      <c r="Y71" s="7" t="s">
        <v>67</v>
      </c>
      <c r="Z71" s="7">
        <v>4000</v>
      </c>
      <c r="AA71" s="7">
        <v>5000</v>
      </c>
      <c r="AB71" s="7">
        <v>6000</v>
      </c>
      <c r="AC71" s="7" t="s">
        <v>67</v>
      </c>
      <c r="AD71" s="7">
        <v>4000</v>
      </c>
      <c r="AE71" s="7">
        <v>18000</v>
      </c>
      <c r="AF71" s="7" t="s">
        <v>67</v>
      </c>
      <c r="AG71" s="7" t="s">
        <v>67</v>
      </c>
    </row>
    <row r="72" spans="1:35" x14ac:dyDescent="0.35">
      <c r="C72" s="38" t="s">
        <v>145</v>
      </c>
      <c r="E72" s="7" t="s">
        <v>67</v>
      </c>
      <c r="F72" s="7" t="s">
        <v>67</v>
      </c>
      <c r="G72" s="7" t="s">
        <v>67</v>
      </c>
      <c r="H72" s="7" t="s">
        <v>67</v>
      </c>
      <c r="I72" s="7" t="s">
        <v>69</v>
      </c>
      <c r="J72" s="7" t="s">
        <v>67</v>
      </c>
      <c r="K72" s="7" t="s">
        <v>67</v>
      </c>
      <c r="L72" s="7" t="s">
        <v>67</v>
      </c>
      <c r="M72" s="7" t="s">
        <v>67</v>
      </c>
      <c r="N72" s="7" t="s">
        <v>67</v>
      </c>
      <c r="O72" s="7" t="s">
        <v>67</v>
      </c>
      <c r="P72" s="7" t="s">
        <v>67</v>
      </c>
      <c r="Q72" s="7" t="s">
        <v>67</v>
      </c>
      <c r="R72" s="7" t="s">
        <v>67</v>
      </c>
      <c r="S72" s="7" t="s">
        <v>67</v>
      </c>
      <c r="T72" s="7" t="s">
        <v>67</v>
      </c>
      <c r="U72" s="7" t="s">
        <v>67</v>
      </c>
      <c r="V72" s="7" t="s">
        <v>69</v>
      </c>
      <c r="W72" s="7" t="s">
        <v>67</v>
      </c>
      <c r="X72" s="7" t="s">
        <v>67</v>
      </c>
      <c r="Y72" s="7" t="s">
        <v>67</v>
      </c>
      <c r="Z72" s="7" t="s">
        <v>67</v>
      </c>
      <c r="AA72" s="7" t="s">
        <v>67</v>
      </c>
      <c r="AB72" s="7" t="s">
        <v>69</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94</v>
      </c>
      <c r="C75" s="4" t="s">
        <v>31</v>
      </c>
      <c r="D75" s="6" t="s">
        <v>144</v>
      </c>
      <c r="E75" s="7">
        <v>1125</v>
      </c>
      <c r="F75" s="7" t="s">
        <v>33</v>
      </c>
      <c r="G75" s="7" t="s">
        <v>33</v>
      </c>
      <c r="H75" s="7" t="s">
        <v>33</v>
      </c>
      <c r="I75" s="7">
        <v>300</v>
      </c>
      <c r="J75" s="7">
        <v>4000</v>
      </c>
      <c r="K75" s="7">
        <v>5000</v>
      </c>
      <c r="L75" s="7">
        <v>1625</v>
      </c>
      <c r="M75" s="7">
        <v>2000</v>
      </c>
      <c r="N75" s="7" t="s">
        <v>33</v>
      </c>
      <c r="O75" s="7" t="s">
        <v>33</v>
      </c>
      <c r="P75" s="7" t="s">
        <v>33</v>
      </c>
      <c r="Q75" s="7" t="s">
        <v>33</v>
      </c>
      <c r="R75" s="7" t="s">
        <v>33</v>
      </c>
      <c r="S75" s="7">
        <v>7500</v>
      </c>
      <c r="T75" s="7">
        <v>6000</v>
      </c>
      <c r="U75" s="7">
        <v>500</v>
      </c>
      <c r="V75" s="7">
        <v>250</v>
      </c>
      <c r="W75" s="7" t="s">
        <v>33</v>
      </c>
      <c r="X75" s="7">
        <v>1000</v>
      </c>
      <c r="Y75" s="7" t="s">
        <v>33</v>
      </c>
      <c r="Z75" s="7">
        <v>2500</v>
      </c>
      <c r="AA75" s="7">
        <v>3000</v>
      </c>
      <c r="AB75" s="7">
        <v>2500</v>
      </c>
      <c r="AC75" s="7" t="s">
        <v>33</v>
      </c>
      <c r="AD75" s="7">
        <v>1625</v>
      </c>
      <c r="AE75" s="7">
        <v>3000</v>
      </c>
      <c r="AF75" s="7">
        <v>250</v>
      </c>
      <c r="AG75" s="7" t="s">
        <v>33</v>
      </c>
      <c r="AI75" s="5">
        <v>12</v>
      </c>
    </row>
    <row r="76" spans="1:35" x14ac:dyDescent="0.35">
      <c r="A76" s="4" t="s">
        <v>81</v>
      </c>
      <c r="B76" s="4" t="s">
        <v>94</v>
      </c>
      <c r="C76" s="4" t="s">
        <v>66</v>
      </c>
      <c r="E76" s="7">
        <v>1100</v>
      </c>
      <c r="F76" s="7" t="s">
        <v>67</v>
      </c>
      <c r="G76" s="7" t="s">
        <v>67</v>
      </c>
      <c r="H76" s="7" t="s">
        <v>67</v>
      </c>
      <c r="I76" s="7">
        <v>300</v>
      </c>
      <c r="J76" s="7">
        <v>3500</v>
      </c>
      <c r="K76" s="7">
        <v>5000</v>
      </c>
      <c r="L76" s="7">
        <v>1500</v>
      </c>
      <c r="M76" s="7">
        <v>2000</v>
      </c>
      <c r="N76" s="7" t="s">
        <v>67</v>
      </c>
      <c r="O76" s="7" t="s">
        <v>67</v>
      </c>
      <c r="P76" s="7" t="s">
        <v>67</v>
      </c>
      <c r="Q76" s="7" t="s">
        <v>67</v>
      </c>
      <c r="R76" s="7" t="s">
        <v>67</v>
      </c>
      <c r="S76" s="7">
        <v>7500</v>
      </c>
      <c r="T76" s="7">
        <v>6000</v>
      </c>
      <c r="U76" s="7">
        <v>500</v>
      </c>
      <c r="V76" s="7">
        <v>250</v>
      </c>
      <c r="W76" s="7" t="s">
        <v>67</v>
      </c>
      <c r="X76" s="7">
        <v>1000</v>
      </c>
      <c r="Y76" s="7" t="s">
        <v>67</v>
      </c>
      <c r="Z76" s="7">
        <v>2500</v>
      </c>
      <c r="AA76" s="7">
        <v>3000</v>
      </c>
      <c r="AB76" s="7">
        <v>2500</v>
      </c>
      <c r="AC76" s="7" t="s">
        <v>67</v>
      </c>
      <c r="AD76" s="7">
        <v>1400</v>
      </c>
      <c r="AE76" s="7">
        <v>3000</v>
      </c>
      <c r="AF76" s="7">
        <v>250</v>
      </c>
      <c r="AG76" s="7" t="s">
        <v>67</v>
      </c>
    </row>
    <row r="77" spans="1:35" x14ac:dyDescent="0.35">
      <c r="A77" s="4" t="s">
        <v>81</v>
      </c>
      <c r="B77" s="4" t="s">
        <v>94</v>
      </c>
      <c r="C77" s="4" t="s">
        <v>68</v>
      </c>
      <c r="E77" s="7">
        <v>1150</v>
      </c>
      <c r="F77" s="7" t="s">
        <v>67</v>
      </c>
      <c r="G77" s="7" t="s">
        <v>67</v>
      </c>
      <c r="H77" s="7" t="s">
        <v>67</v>
      </c>
      <c r="I77" s="7">
        <v>300</v>
      </c>
      <c r="J77" s="7">
        <v>4000</v>
      </c>
      <c r="K77" s="7">
        <v>5000</v>
      </c>
      <c r="L77" s="7">
        <v>2000</v>
      </c>
      <c r="M77" s="7">
        <v>2000</v>
      </c>
      <c r="N77" s="7" t="s">
        <v>67</v>
      </c>
      <c r="O77" s="7" t="s">
        <v>67</v>
      </c>
      <c r="P77" s="7" t="s">
        <v>67</v>
      </c>
      <c r="Q77" s="7" t="s">
        <v>67</v>
      </c>
      <c r="R77" s="7" t="s">
        <v>67</v>
      </c>
      <c r="S77" s="7">
        <v>7500</v>
      </c>
      <c r="T77" s="7">
        <v>6000</v>
      </c>
      <c r="U77" s="7">
        <v>500</v>
      </c>
      <c r="V77" s="7">
        <v>250</v>
      </c>
      <c r="W77" s="7" t="s">
        <v>67</v>
      </c>
      <c r="X77" s="7">
        <v>1000</v>
      </c>
      <c r="Y77" s="7" t="s">
        <v>67</v>
      </c>
      <c r="Z77" s="7">
        <v>2500</v>
      </c>
      <c r="AA77" s="7">
        <v>3000</v>
      </c>
      <c r="AB77" s="7">
        <v>2500</v>
      </c>
      <c r="AC77" s="7" t="s">
        <v>67</v>
      </c>
      <c r="AD77" s="7">
        <v>1750</v>
      </c>
      <c r="AE77" s="7">
        <v>3250</v>
      </c>
      <c r="AF77" s="7">
        <v>250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96</v>
      </c>
      <c r="B81" s="4" t="s">
        <v>97</v>
      </c>
      <c r="C81" s="4" t="s">
        <v>31</v>
      </c>
      <c r="D81" s="6" t="s">
        <v>144</v>
      </c>
      <c r="E81" s="7">
        <v>1000</v>
      </c>
      <c r="F81" s="7">
        <v>5000</v>
      </c>
      <c r="G81" s="7">
        <v>6000</v>
      </c>
      <c r="H81" s="7">
        <v>500</v>
      </c>
      <c r="I81" s="7">
        <v>300</v>
      </c>
      <c r="J81" s="7">
        <v>5000</v>
      </c>
      <c r="K81" s="7">
        <v>3000</v>
      </c>
      <c r="L81" s="7">
        <v>1500</v>
      </c>
      <c r="M81" s="7">
        <v>2100</v>
      </c>
      <c r="N81" s="7">
        <v>8000</v>
      </c>
      <c r="O81" s="7">
        <v>100</v>
      </c>
      <c r="P81" s="7">
        <v>15000</v>
      </c>
      <c r="Q81" s="7">
        <v>30000</v>
      </c>
      <c r="R81" s="7">
        <v>38500</v>
      </c>
      <c r="S81" s="7">
        <v>6000</v>
      </c>
      <c r="T81" s="7">
        <v>4375</v>
      </c>
      <c r="U81" s="7">
        <v>625</v>
      </c>
      <c r="V81" s="7">
        <v>1250</v>
      </c>
      <c r="W81" s="7">
        <v>775</v>
      </c>
      <c r="X81" s="7">
        <v>1100</v>
      </c>
      <c r="Y81" s="7">
        <v>1375</v>
      </c>
      <c r="Z81" s="7">
        <v>3050</v>
      </c>
      <c r="AA81" s="7">
        <v>2750</v>
      </c>
      <c r="AB81" s="7">
        <v>2000</v>
      </c>
      <c r="AC81" s="7">
        <v>2500</v>
      </c>
      <c r="AD81" s="7">
        <v>1000</v>
      </c>
      <c r="AE81" s="7">
        <v>3000</v>
      </c>
      <c r="AF81" s="7">
        <v>200</v>
      </c>
      <c r="AG81" s="7">
        <v>275</v>
      </c>
      <c r="AI81" s="5">
        <v>0</v>
      </c>
    </row>
    <row r="82" spans="1:35" x14ac:dyDescent="0.35">
      <c r="A82" s="4" t="s">
        <v>96</v>
      </c>
      <c r="B82" s="4" t="s">
        <v>97</v>
      </c>
      <c r="C82" s="4" t="s">
        <v>66</v>
      </c>
      <c r="E82" s="7">
        <v>1000</v>
      </c>
      <c r="F82" s="7">
        <v>5000</v>
      </c>
      <c r="G82" s="7">
        <v>6000</v>
      </c>
      <c r="H82" s="7">
        <v>500</v>
      </c>
      <c r="I82" s="7">
        <v>300</v>
      </c>
      <c r="J82" s="7">
        <v>5000</v>
      </c>
      <c r="K82" s="7">
        <v>3000</v>
      </c>
      <c r="L82" s="7">
        <v>1500</v>
      </c>
      <c r="M82" s="7">
        <v>2000</v>
      </c>
      <c r="N82" s="7">
        <v>7500</v>
      </c>
      <c r="O82" s="7">
        <v>100</v>
      </c>
      <c r="P82" s="7">
        <v>15000</v>
      </c>
      <c r="Q82" s="7">
        <v>29500</v>
      </c>
      <c r="R82" s="7">
        <v>38500</v>
      </c>
      <c r="S82" s="7">
        <v>5750</v>
      </c>
      <c r="T82" s="7">
        <v>4250</v>
      </c>
      <c r="U82" s="7">
        <v>500</v>
      </c>
      <c r="V82" s="7">
        <v>1250</v>
      </c>
      <c r="W82" s="7">
        <v>500</v>
      </c>
      <c r="X82" s="7">
        <v>1000</v>
      </c>
      <c r="Y82" s="7">
        <v>1250</v>
      </c>
      <c r="Z82" s="7">
        <v>2750</v>
      </c>
      <c r="AA82" s="7">
        <v>2500</v>
      </c>
      <c r="AB82" s="7">
        <v>2000</v>
      </c>
      <c r="AC82" s="7">
        <v>2250</v>
      </c>
      <c r="AD82" s="7">
        <v>1000</v>
      </c>
      <c r="AE82" s="7">
        <v>3000</v>
      </c>
      <c r="AF82" s="7">
        <v>200</v>
      </c>
      <c r="AG82" s="7">
        <v>250</v>
      </c>
    </row>
    <row r="83" spans="1:35" x14ac:dyDescent="0.35">
      <c r="A83" s="4" t="s">
        <v>96</v>
      </c>
      <c r="B83" s="4" t="s">
        <v>97</v>
      </c>
      <c r="C83" s="4" t="s">
        <v>68</v>
      </c>
      <c r="E83" s="7">
        <v>1250</v>
      </c>
      <c r="F83" s="7">
        <v>5000</v>
      </c>
      <c r="G83" s="7">
        <v>6000</v>
      </c>
      <c r="H83" s="7">
        <v>500</v>
      </c>
      <c r="I83" s="7">
        <v>350</v>
      </c>
      <c r="J83" s="7">
        <v>6000</v>
      </c>
      <c r="K83" s="7">
        <v>3000</v>
      </c>
      <c r="L83" s="7">
        <v>1600</v>
      </c>
      <c r="M83" s="7">
        <v>2250</v>
      </c>
      <c r="N83" s="7">
        <v>8000</v>
      </c>
      <c r="O83" s="7">
        <v>100</v>
      </c>
      <c r="P83" s="7">
        <v>15500</v>
      </c>
      <c r="Q83" s="7">
        <v>30000</v>
      </c>
      <c r="R83" s="7">
        <v>38500</v>
      </c>
      <c r="S83" s="7">
        <v>6000</v>
      </c>
      <c r="T83" s="7">
        <v>4500</v>
      </c>
      <c r="U83" s="7">
        <v>1500</v>
      </c>
      <c r="V83" s="7">
        <v>1750</v>
      </c>
      <c r="W83" s="7">
        <v>1000</v>
      </c>
      <c r="X83" s="7">
        <v>1750</v>
      </c>
      <c r="Y83" s="7">
        <v>2000</v>
      </c>
      <c r="Z83" s="7">
        <v>3200</v>
      </c>
      <c r="AA83" s="7">
        <v>3000</v>
      </c>
      <c r="AB83" s="7">
        <v>2000</v>
      </c>
      <c r="AC83" s="7">
        <v>3000</v>
      </c>
      <c r="AD83" s="7">
        <v>1200</v>
      </c>
      <c r="AE83" s="7">
        <v>3000</v>
      </c>
      <c r="AF83" s="7">
        <v>250</v>
      </c>
      <c r="AG83" s="7">
        <v>500</v>
      </c>
    </row>
    <row r="84" spans="1:35" x14ac:dyDescent="0.35">
      <c r="C84" s="38" t="s">
        <v>145</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69</v>
      </c>
      <c r="V84" s="7" t="s">
        <v>69</v>
      </c>
      <c r="W84" s="7" t="s">
        <v>69</v>
      </c>
      <c r="X84" s="7" t="s">
        <v>69</v>
      </c>
      <c r="Y84" s="7" t="s">
        <v>69</v>
      </c>
      <c r="Z84" s="7" t="s">
        <v>67</v>
      </c>
      <c r="AA84" s="7" t="s">
        <v>67</v>
      </c>
      <c r="AB84" s="7" t="s">
        <v>67</v>
      </c>
      <c r="AC84" s="7" t="s">
        <v>67</v>
      </c>
      <c r="AD84" s="7" t="s">
        <v>67</v>
      </c>
      <c r="AE84" s="7" t="s">
        <v>67</v>
      </c>
      <c r="AF84" s="7" t="s">
        <v>67</v>
      </c>
      <c r="AG84" s="7" t="s">
        <v>69</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99</v>
      </c>
      <c r="B87" s="4" t="s">
        <v>100</v>
      </c>
      <c r="C87" s="4" t="s">
        <v>31</v>
      </c>
      <c r="D87" s="6" t="s">
        <v>144</v>
      </c>
      <c r="E87" s="7">
        <v>2000</v>
      </c>
      <c r="F87" s="7">
        <v>6000</v>
      </c>
      <c r="G87" s="7" t="s">
        <v>33</v>
      </c>
      <c r="H87" s="7" t="s">
        <v>33</v>
      </c>
      <c r="I87" s="7">
        <v>450</v>
      </c>
      <c r="J87" s="7">
        <v>11000</v>
      </c>
      <c r="K87" s="7">
        <v>9000</v>
      </c>
      <c r="L87" s="7" t="s">
        <v>33</v>
      </c>
      <c r="M87" s="7" t="s">
        <v>33</v>
      </c>
      <c r="N87" s="7" t="s">
        <v>33</v>
      </c>
      <c r="O87" s="7" t="s">
        <v>33</v>
      </c>
      <c r="P87" s="7" t="s">
        <v>33</v>
      </c>
      <c r="Q87" s="7" t="s">
        <v>33</v>
      </c>
      <c r="R87" s="7" t="s">
        <v>33</v>
      </c>
      <c r="S87" s="7">
        <v>7000</v>
      </c>
      <c r="T87" s="7">
        <v>6500</v>
      </c>
      <c r="U87" s="7" t="s">
        <v>33</v>
      </c>
      <c r="V87" s="7">
        <v>400</v>
      </c>
      <c r="W87" s="7" t="s">
        <v>33</v>
      </c>
      <c r="X87" s="7" t="s">
        <v>33</v>
      </c>
      <c r="Y87" s="7" t="s">
        <v>33</v>
      </c>
      <c r="Z87" s="7">
        <v>6000</v>
      </c>
      <c r="AA87" s="7">
        <v>3500</v>
      </c>
      <c r="AB87" s="7">
        <v>2750</v>
      </c>
      <c r="AC87" s="7">
        <v>2750</v>
      </c>
      <c r="AD87" s="7">
        <v>2000</v>
      </c>
      <c r="AE87" s="7" t="s">
        <v>33</v>
      </c>
      <c r="AF87" s="7" t="s">
        <v>33</v>
      </c>
      <c r="AG87" s="7" t="s">
        <v>33</v>
      </c>
      <c r="AI87" s="5">
        <v>16</v>
      </c>
    </row>
    <row r="88" spans="1:35" x14ac:dyDescent="0.35">
      <c r="A88" s="4" t="s">
        <v>99</v>
      </c>
      <c r="B88" s="4" t="s">
        <v>100</v>
      </c>
      <c r="C88" s="4" t="s">
        <v>66</v>
      </c>
      <c r="E88" s="7">
        <v>1500</v>
      </c>
      <c r="F88" s="7">
        <v>5500</v>
      </c>
      <c r="G88" s="7" t="s">
        <v>67</v>
      </c>
      <c r="H88" s="7" t="s">
        <v>67</v>
      </c>
      <c r="I88" s="7">
        <v>400</v>
      </c>
      <c r="J88" s="7">
        <v>8000</v>
      </c>
      <c r="K88" s="7">
        <v>8000</v>
      </c>
      <c r="L88" s="7" t="s">
        <v>67</v>
      </c>
      <c r="M88" s="7" t="s">
        <v>67</v>
      </c>
      <c r="N88" s="7" t="s">
        <v>67</v>
      </c>
      <c r="O88" s="7" t="s">
        <v>67</v>
      </c>
      <c r="P88" s="7" t="s">
        <v>67</v>
      </c>
      <c r="Q88" s="7" t="s">
        <v>67</v>
      </c>
      <c r="R88" s="7" t="s">
        <v>67</v>
      </c>
      <c r="S88" s="7">
        <v>5500</v>
      </c>
      <c r="T88" s="7">
        <v>4500</v>
      </c>
      <c r="U88" s="7" t="s">
        <v>67</v>
      </c>
      <c r="V88" s="7">
        <v>300</v>
      </c>
      <c r="W88" s="7" t="s">
        <v>67</v>
      </c>
      <c r="X88" s="7" t="s">
        <v>67</v>
      </c>
      <c r="Y88" s="7" t="s">
        <v>67</v>
      </c>
      <c r="Z88" s="7">
        <v>5000</v>
      </c>
      <c r="AA88" s="7">
        <v>3500</v>
      </c>
      <c r="AB88" s="7">
        <v>2500</v>
      </c>
      <c r="AC88" s="7">
        <v>2500</v>
      </c>
      <c r="AD88" s="7">
        <v>1750</v>
      </c>
      <c r="AE88" s="7" t="s">
        <v>67</v>
      </c>
      <c r="AF88" s="7" t="s">
        <v>67</v>
      </c>
      <c r="AG88" s="7" t="s">
        <v>67</v>
      </c>
    </row>
    <row r="89" spans="1:35" x14ac:dyDescent="0.35">
      <c r="A89" s="4" t="s">
        <v>99</v>
      </c>
      <c r="B89" s="4" t="s">
        <v>100</v>
      </c>
      <c r="C89" s="4" t="s">
        <v>68</v>
      </c>
      <c r="E89" s="7">
        <v>2250</v>
      </c>
      <c r="F89" s="7">
        <v>6500</v>
      </c>
      <c r="G89" s="7" t="s">
        <v>67</v>
      </c>
      <c r="H89" s="7" t="s">
        <v>67</v>
      </c>
      <c r="I89" s="7">
        <v>500</v>
      </c>
      <c r="J89" s="7">
        <v>15000</v>
      </c>
      <c r="K89" s="7">
        <v>10000</v>
      </c>
      <c r="L89" s="7" t="s">
        <v>67</v>
      </c>
      <c r="M89" s="7" t="s">
        <v>67</v>
      </c>
      <c r="N89" s="7" t="s">
        <v>67</v>
      </c>
      <c r="O89" s="7" t="s">
        <v>67</v>
      </c>
      <c r="P89" s="7" t="s">
        <v>67</v>
      </c>
      <c r="Q89" s="7" t="s">
        <v>67</v>
      </c>
      <c r="R89" s="7" t="s">
        <v>67</v>
      </c>
      <c r="S89" s="7">
        <v>9000</v>
      </c>
      <c r="T89" s="7">
        <v>7500</v>
      </c>
      <c r="U89" s="7" t="s">
        <v>67</v>
      </c>
      <c r="V89" s="7">
        <v>500</v>
      </c>
      <c r="W89" s="7" t="s">
        <v>67</v>
      </c>
      <c r="X89" s="7" t="s">
        <v>67</v>
      </c>
      <c r="Y89" s="7" t="s">
        <v>67</v>
      </c>
      <c r="Z89" s="7">
        <v>6000</v>
      </c>
      <c r="AA89" s="7">
        <v>4500</v>
      </c>
      <c r="AB89" s="7">
        <v>3000</v>
      </c>
      <c r="AC89" s="7">
        <v>2750</v>
      </c>
      <c r="AD89" s="7">
        <v>3000</v>
      </c>
      <c r="AE89" s="7" t="s">
        <v>67</v>
      </c>
      <c r="AF89" s="7" t="s">
        <v>67</v>
      </c>
      <c r="AG89" s="7" t="s">
        <v>67</v>
      </c>
    </row>
    <row r="90" spans="1:35" x14ac:dyDescent="0.35">
      <c r="C90" s="38" t="s">
        <v>145</v>
      </c>
      <c r="E90" s="7" t="s">
        <v>69</v>
      </c>
      <c r="F90" s="7" t="s">
        <v>67</v>
      </c>
      <c r="G90" s="7" t="s">
        <v>67</v>
      </c>
      <c r="H90" s="7" t="s">
        <v>67</v>
      </c>
      <c r="I90" s="7" t="s">
        <v>67</v>
      </c>
      <c r="J90" s="7" t="s">
        <v>69</v>
      </c>
      <c r="K90" s="7" t="s">
        <v>67</v>
      </c>
      <c r="L90" s="7" t="s">
        <v>67</v>
      </c>
      <c r="M90" s="7" t="s">
        <v>67</v>
      </c>
      <c r="N90" s="7" t="s">
        <v>67</v>
      </c>
      <c r="O90" s="7" t="s">
        <v>67</v>
      </c>
      <c r="P90" s="7" t="s">
        <v>67</v>
      </c>
      <c r="Q90" s="7" t="s">
        <v>67</v>
      </c>
      <c r="R90" s="7" t="s">
        <v>67</v>
      </c>
      <c r="S90" s="7" t="s">
        <v>69</v>
      </c>
      <c r="T90" s="7" t="s">
        <v>69</v>
      </c>
      <c r="U90" s="7" t="s">
        <v>67</v>
      </c>
      <c r="V90" s="7" t="s">
        <v>69</v>
      </c>
      <c r="W90" s="7" t="s">
        <v>67</v>
      </c>
      <c r="X90" s="7" t="s">
        <v>67</v>
      </c>
      <c r="Y90" s="7" t="s">
        <v>67</v>
      </c>
      <c r="Z90" s="7" t="s">
        <v>67</v>
      </c>
      <c r="AA90" s="7" t="s">
        <v>67</v>
      </c>
      <c r="AB90" s="7" t="s">
        <v>67</v>
      </c>
      <c r="AC90" s="7" t="s">
        <v>67</v>
      </c>
      <c r="AD90" s="7" t="s">
        <v>69</v>
      </c>
      <c r="AE90" s="7" t="s">
        <v>67</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102</v>
      </c>
      <c r="C93" s="4" t="s">
        <v>31</v>
      </c>
      <c r="D93" s="6" t="s">
        <v>144</v>
      </c>
      <c r="E93" s="7">
        <v>2125</v>
      </c>
      <c r="F93" s="7">
        <v>4250</v>
      </c>
      <c r="G93" s="7" t="s">
        <v>33</v>
      </c>
      <c r="H93" s="7">
        <v>550</v>
      </c>
      <c r="I93" s="7" t="s">
        <v>33</v>
      </c>
      <c r="J93" s="7">
        <v>6250</v>
      </c>
      <c r="K93" s="7">
        <v>12875</v>
      </c>
      <c r="L93" s="7">
        <v>1000</v>
      </c>
      <c r="M93" s="7">
        <v>1500</v>
      </c>
      <c r="N93" s="7" t="s">
        <v>33</v>
      </c>
      <c r="O93" s="7" t="s">
        <v>33</v>
      </c>
      <c r="P93" s="7" t="s">
        <v>33</v>
      </c>
      <c r="Q93" s="7" t="s">
        <v>33</v>
      </c>
      <c r="R93" s="7" t="s">
        <v>33</v>
      </c>
      <c r="S93" s="7" t="s">
        <v>33</v>
      </c>
      <c r="T93" s="7" t="s">
        <v>33</v>
      </c>
      <c r="U93" s="7" t="s">
        <v>33</v>
      </c>
      <c r="V93" s="7" t="s">
        <v>33</v>
      </c>
      <c r="W93" s="7" t="s">
        <v>33</v>
      </c>
      <c r="X93" s="7" t="s">
        <v>33</v>
      </c>
      <c r="Y93" s="7" t="s">
        <v>33</v>
      </c>
      <c r="Z93" s="7" t="s">
        <v>33</v>
      </c>
      <c r="AA93" s="7">
        <v>2700</v>
      </c>
      <c r="AB93" s="7">
        <v>2600</v>
      </c>
      <c r="AC93" s="7" t="s">
        <v>33</v>
      </c>
      <c r="AD93" s="7" t="s">
        <v>33</v>
      </c>
      <c r="AE93" s="7" t="s">
        <v>33</v>
      </c>
      <c r="AF93" s="7" t="s">
        <v>33</v>
      </c>
      <c r="AG93" s="7" t="s">
        <v>33</v>
      </c>
      <c r="AI93" s="5">
        <v>20</v>
      </c>
    </row>
    <row r="94" spans="1:35" x14ac:dyDescent="0.35">
      <c r="A94" s="4" t="s">
        <v>99</v>
      </c>
      <c r="B94" s="4" t="s">
        <v>102</v>
      </c>
      <c r="C94" s="4" t="s">
        <v>66</v>
      </c>
      <c r="E94" s="7">
        <v>1250</v>
      </c>
      <c r="F94" s="7">
        <v>3000</v>
      </c>
      <c r="G94" s="7" t="s">
        <v>67</v>
      </c>
      <c r="H94" s="7">
        <v>500</v>
      </c>
      <c r="I94" s="7" t="s">
        <v>67</v>
      </c>
      <c r="J94" s="7">
        <v>6000</v>
      </c>
      <c r="K94" s="7">
        <v>12500</v>
      </c>
      <c r="L94" s="7">
        <v>750</v>
      </c>
      <c r="M94" s="7">
        <v>1250</v>
      </c>
      <c r="N94" s="7" t="s">
        <v>67</v>
      </c>
      <c r="O94" s="7" t="s">
        <v>67</v>
      </c>
      <c r="P94" s="7" t="s">
        <v>67</v>
      </c>
      <c r="Q94" s="7" t="s">
        <v>67</v>
      </c>
      <c r="R94" s="7" t="s">
        <v>67</v>
      </c>
      <c r="S94" s="7" t="s">
        <v>67</v>
      </c>
      <c r="T94" s="7" t="s">
        <v>67</v>
      </c>
      <c r="U94" s="7" t="s">
        <v>67</v>
      </c>
      <c r="V94" s="7" t="s">
        <v>67</v>
      </c>
      <c r="W94" s="7" t="s">
        <v>67</v>
      </c>
      <c r="X94" s="7" t="s">
        <v>67</v>
      </c>
      <c r="Y94" s="7" t="s">
        <v>67</v>
      </c>
      <c r="Z94" s="7" t="s">
        <v>67</v>
      </c>
      <c r="AA94" s="7">
        <v>2500</v>
      </c>
      <c r="AB94" s="7">
        <v>2500</v>
      </c>
      <c r="AC94" s="7" t="s">
        <v>67</v>
      </c>
      <c r="AD94" s="7" t="s">
        <v>67</v>
      </c>
      <c r="AE94" s="7" t="s">
        <v>67</v>
      </c>
      <c r="AF94" s="7" t="s">
        <v>67</v>
      </c>
      <c r="AG94" s="7" t="s">
        <v>67</v>
      </c>
    </row>
    <row r="95" spans="1:35" x14ac:dyDescent="0.35">
      <c r="A95" s="4" t="s">
        <v>99</v>
      </c>
      <c r="B95" s="4" t="s">
        <v>102</v>
      </c>
      <c r="C95" s="4" t="s">
        <v>68</v>
      </c>
      <c r="E95" s="7">
        <v>3500</v>
      </c>
      <c r="F95" s="7">
        <v>5000</v>
      </c>
      <c r="G95" s="7" t="s">
        <v>67</v>
      </c>
      <c r="H95" s="7">
        <v>600</v>
      </c>
      <c r="I95" s="7" t="s">
        <v>67</v>
      </c>
      <c r="J95" s="7">
        <v>7000</v>
      </c>
      <c r="K95" s="7">
        <v>14000</v>
      </c>
      <c r="L95" s="7">
        <v>1100</v>
      </c>
      <c r="M95" s="7">
        <v>2000</v>
      </c>
      <c r="N95" s="7" t="s">
        <v>67</v>
      </c>
      <c r="O95" s="7" t="s">
        <v>67</v>
      </c>
      <c r="P95" s="7" t="s">
        <v>67</v>
      </c>
      <c r="Q95" s="7" t="s">
        <v>67</v>
      </c>
      <c r="R95" s="7" t="s">
        <v>67</v>
      </c>
      <c r="S95" s="7" t="s">
        <v>67</v>
      </c>
      <c r="T95" s="7" t="s">
        <v>67</v>
      </c>
      <c r="U95" s="7" t="s">
        <v>67</v>
      </c>
      <c r="V95" s="7" t="s">
        <v>67</v>
      </c>
      <c r="W95" s="7" t="s">
        <v>67</v>
      </c>
      <c r="X95" s="7" t="s">
        <v>67</v>
      </c>
      <c r="Y95" s="7" t="s">
        <v>67</v>
      </c>
      <c r="Z95" s="7" t="s">
        <v>67</v>
      </c>
      <c r="AA95" s="7">
        <v>3000</v>
      </c>
      <c r="AB95" s="7">
        <v>2600</v>
      </c>
      <c r="AC95" s="7" t="s">
        <v>67</v>
      </c>
      <c r="AD95" s="7" t="s">
        <v>67</v>
      </c>
      <c r="AE95" s="7" t="s">
        <v>67</v>
      </c>
      <c r="AF95" s="7" t="s">
        <v>67</v>
      </c>
      <c r="AG95" s="7" t="s">
        <v>67</v>
      </c>
    </row>
    <row r="96" spans="1:35" x14ac:dyDescent="0.35">
      <c r="C96" s="38" t="s">
        <v>145</v>
      </c>
      <c r="E96" s="7" t="s">
        <v>69</v>
      </c>
      <c r="F96" s="7" t="s">
        <v>69</v>
      </c>
      <c r="G96" s="7" t="s">
        <v>67</v>
      </c>
      <c r="H96" s="7" t="s">
        <v>67</v>
      </c>
      <c r="I96" s="7" t="s">
        <v>67</v>
      </c>
      <c r="J96" s="7" t="s">
        <v>67</v>
      </c>
      <c r="K96" s="7" t="s">
        <v>67</v>
      </c>
      <c r="L96" s="7" t="s">
        <v>69</v>
      </c>
      <c r="M96" s="7" t="s">
        <v>69</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104</v>
      </c>
      <c r="C99" s="4" t="s">
        <v>31</v>
      </c>
      <c r="D99" s="6" t="s">
        <v>144</v>
      </c>
      <c r="E99" s="7">
        <v>1675</v>
      </c>
      <c r="F99" s="7">
        <v>5000</v>
      </c>
      <c r="G99" s="7" t="s">
        <v>33</v>
      </c>
      <c r="H99" s="7">
        <v>500</v>
      </c>
      <c r="I99" s="7">
        <v>325</v>
      </c>
      <c r="J99" s="7">
        <v>7250</v>
      </c>
      <c r="K99" s="7">
        <v>18750</v>
      </c>
      <c r="L99" s="7">
        <v>1500</v>
      </c>
      <c r="M99" s="7">
        <v>3000</v>
      </c>
      <c r="N99" s="7">
        <v>5000</v>
      </c>
      <c r="O99" s="7">
        <v>100</v>
      </c>
      <c r="P99" s="7" t="s">
        <v>33</v>
      </c>
      <c r="Q99" s="7" t="s">
        <v>33</v>
      </c>
      <c r="R99" s="7" t="s">
        <v>33</v>
      </c>
      <c r="S99" s="7">
        <v>9500</v>
      </c>
      <c r="T99" s="7">
        <v>8000</v>
      </c>
      <c r="U99" s="7">
        <v>2250</v>
      </c>
      <c r="V99" s="7">
        <v>250</v>
      </c>
      <c r="W99" s="7">
        <v>750</v>
      </c>
      <c r="X99" s="7">
        <v>1500</v>
      </c>
      <c r="Y99" s="7">
        <v>2250</v>
      </c>
      <c r="Z99" s="7">
        <v>1500</v>
      </c>
      <c r="AA99" s="7">
        <v>3500</v>
      </c>
      <c r="AB99" s="7">
        <v>3000</v>
      </c>
      <c r="AC99" s="7">
        <v>3000</v>
      </c>
      <c r="AD99" s="7">
        <v>6000</v>
      </c>
      <c r="AE99" s="7">
        <v>7000</v>
      </c>
      <c r="AF99" s="7">
        <v>700</v>
      </c>
      <c r="AG99" s="7">
        <v>200</v>
      </c>
      <c r="AI99" s="5">
        <v>4</v>
      </c>
    </row>
    <row r="100" spans="1:35" x14ac:dyDescent="0.35">
      <c r="A100" s="4" t="s">
        <v>99</v>
      </c>
      <c r="B100" s="4" t="s">
        <v>104</v>
      </c>
      <c r="C100" s="4" t="s">
        <v>66</v>
      </c>
      <c r="E100" s="7">
        <v>1000</v>
      </c>
      <c r="F100" s="7">
        <v>5000</v>
      </c>
      <c r="G100" s="7" t="s">
        <v>67</v>
      </c>
      <c r="H100" s="7">
        <v>400</v>
      </c>
      <c r="I100" s="7">
        <v>250</v>
      </c>
      <c r="J100" s="7">
        <v>7000</v>
      </c>
      <c r="K100" s="7">
        <v>15000</v>
      </c>
      <c r="L100" s="7">
        <v>1500</v>
      </c>
      <c r="M100" s="7">
        <v>1500</v>
      </c>
      <c r="N100" s="7">
        <v>4500</v>
      </c>
      <c r="O100" s="7">
        <v>100</v>
      </c>
      <c r="P100" s="7" t="s">
        <v>67</v>
      </c>
      <c r="Q100" s="7" t="s">
        <v>67</v>
      </c>
      <c r="R100" s="7" t="s">
        <v>67</v>
      </c>
      <c r="S100" s="7">
        <v>8500</v>
      </c>
      <c r="T100" s="7">
        <v>7000</v>
      </c>
      <c r="U100" s="7">
        <v>2000</v>
      </c>
      <c r="V100" s="7">
        <v>250</v>
      </c>
      <c r="W100" s="7">
        <v>750</v>
      </c>
      <c r="X100" s="7">
        <v>1250</v>
      </c>
      <c r="Y100" s="7">
        <v>2000</v>
      </c>
      <c r="Z100" s="7">
        <v>1000</v>
      </c>
      <c r="AA100" s="7">
        <v>3500</v>
      </c>
      <c r="AB100" s="7">
        <v>3000</v>
      </c>
      <c r="AC100" s="7">
        <v>3000</v>
      </c>
      <c r="AD100" s="7">
        <v>1500</v>
      </c>
      <c r="AE100" s="7">
        <v>7000</v>
      </c>
      <c r="AF100" s="7">
        <v>650</v>
      </c>
      <c r="AG100" s="7">
        <v>200</v>
      </c>
    </row>
    <row r="101" spans="1:35" x14ac:dyDescent="0.35">
      <c r="A101" s="4" t="s">
        <v>99</v>
      </c>
      <c r="B101" s="4" t="s">
        <v>104</v>
      </c>
      <c r="C101" s="4" t="s">
        <v>68</v>
      </c>
      <c r="E101" s="7">
        <v>2000</v>
      </c>
      <c r="F101" s="7">
        <v>5000</v>
      </c>
      <c r="G101" s="7" t="s">
        <v>67</v>
      </c>
      <c r="H101" s="7">
        <v>600</v>
      </c>
      <c r="I101" s="7">
        <v>400</v>
      </c>
      <c r="J101" s="7">
        <v>15000</v>
      </c>
      <c r="K101" s="7">
        <v>30000</v>
      </c>
      <c r="L101" s="7">
        <v>2000</v>
      </c>
      <c r="M101" s="7">
        <v>3500</v>
      </c>
      <c r="N101" s="7">
        <v>6000</v>
      </c>
      <c r="O101" s="7">
        <v>100</v>
      </c>
      <c r="P101" s="7" t="s">
        <v>67</v>
      </c>
      <c r="Q101" s="7" t="s">
        <v>67</v>
      </c>
      <c r="R101" s="7" t="s">
        <v>67</v>
      </c>
      <c r="S101" s="7">
        <v>10000</v>
      </c>
      <c r="T101" s="7">
        <v>8500</v>
      </c>
      <c r="U101" s="7">
        <v>2500</v>
      </c>
      <c r="V101" s="7">
        <v>300</v>
      </c>
      <c r="W101" s="7">
        <v>750</v>
      </c>
      <c r="X101" s="7">
        <v>1500</v>
      </c>
      <c r="Y101" s="7">
        <v>2250</v>
      </c>
      <c r="Z101" s="7">
        <v>2000</v>
      </c>
      <c r="AA101" s="7">
        <v>4000</v>
      </c>
      <c r="AB101" s="7">
        <v>3000</v>
      </c>
      <c r="AC101" s="7">
        <v>3500</v>
      </c>
      <c r="AD101" s="7">
        <v>6000</v>
      </c>
      <c r="AE101" s="7">
        <v>7000</v>
      </c>
      <c r="AF101" s="7">
        <v>750</v>
      </c>
      <c r="AG101" s="7">
        <v>500</v>
      </c>
    </row>
    <row r="102" spans="1:35" x14ac:dyDescent="0.35">
      <c r="C102" s="38" t="s">
        <v>145</v>
      </c>
      <c r="E102" s="7" t="s">
        <v>69</v>
      </c>
      <c r="F102" s="7" t="s">
        <v>67</v>
      </c>
      <c r="G102" s="7" t="s">
        <v>67</v>
      </c>
      <c r="H102" s="7" t="s">
        <v>69</v>
      </c>
      <c r="I102" s="7" t="s">
        <v>69</v>
      </c>
      <c r="J102" s="7" t="s">
        <v>69</v>
      </c>
      <c r="K102" s="7" t="s">
        <v>69</v>
      </c>
      <c r="L102" s="7" t="s">
        <v>67</v>
      </c>
      <c r="M102" s="7" t="s">
        <v>69</v>
      </c>
      <c r="N102" s="7" t="s">
        <v>67</v>
      </c>
      <c r="O102" s="7" t="s">
        <v>67</v>
      </c>
      <c r="P102" s="7" t="s">
        <v>67</v>
      </c>
      <c r="Q102" s="7" t="s">
        <v>67</v>
      </c>
      <c r="R102" s="7" t="s">
        <v>67</v>
      </c>
      <c r="S102" s="7" t="s">
        <v>67</v>
      </c>
      <c r="T102" s="7" t="s">
        <v>67</v>
      </c>
      <c r="U102" s="7" t="s">
        <v>67</v>
      </c>
      <c r="V102" s="7" t="s">
        <v>67</v>
      </c>
      <c r="W102" s="7" t="s">
        <v>67</v>
      </c>
      <c r="X102" s="7" t="s">
        <v>67</v>
      </c>
      <c r="Y102" s="7" t="s">
        <v>67</v>
      </c>
      <c r="Z102" s="7" t="s">
        <v>69</v>
      </c>
      <c r="AA102" s="7" t="s">
        <v>67</v>
      </c>
      <c r="AB102" s="7" t="s">
        <v>67</v>
      </c>
      <c r="AC102" s="7" t="s">
        <v>67</v>
      </c>
      <c r="AD102" s="7" t="s">
        <v>69</v>
      </c>
      <c r="AE102" s="7" t="s">
        <v>67</v>
      </c>
      <c r="AF102" s="7" t="s">
        <v>67</v>
      </c>
      <c r="AG102" s="7" t="s">
        <v>69</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106</v>
      </c>
      <c r="C105" s="4" t="s">
        <v>31</v>
      </c>
      <c r="D105" s="6" t="s">
        <v>146</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c r="AI105" s="5">
        <v>29</v>
      </c>
    </row>
    <row r="106" spans="1:35"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5"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5" x14ac:dyDescent="0.35">
      <c r="C108" s="38" t="s">
        <v>145</v>
      </c>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5"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108</v>
      </c>
      <c r="B111" s="4" t="s">
        <v>109</v>
      </c>
      <c r="C111" s="4" t="s">
        <v>31</v>
      </c>
      <c r="D111" s="6" t="s">
        <v>146</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c r="AI111" s="5">
        <v>29</v>
      </c>
    </row>
    <row r="112" spans="1:35"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C114" s="38" t="s">
        <v>145</v>
      </c>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conditionalFormatting sqref="A1:BZ1 A2 C2:BZ2 B3:BZ3 A4:BZ1001">
    <cfRule type="containsText" dxfId="33" priority="1" operator="containsText" text="!!">
      <formula>NOT(ISERROR(SEARCH("!!",A1)))</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A043F-DC71-4265-AE96-5726D18B1E23}">
  <sheetPr>
    <tabColor theme="2"/>
  </sheetPr>
  <dimension ref="A1:AN114"/>
  <sheetViews>
    <sheetView zoomScale="70" zoomScaleNormal="70" workbookViewId="0">
      <selection activeCell="G28" sqref="G28"/>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2" spans="1:40" x14ac:dyDescent="0.35">
      <c r="A2" s="93" t="s">
        <v>2186</v>
      </c>
    </row>
    <row r="3" spans="1:40" x14ac:dyDescent="0.35">
      <c r="A3" s="10" t="s">
        <v>2184</v>
      </c>
    </row>
    <row r="4" spans="1:40" x14ac:dyDescent="0.35">
      <c r="D4" s="55"/>
    </row>
    <row r="5" spans="1:40" x14ac:dyDescent="0.35">
      <c r="A5" s="4" t="s">
        <v>31</v>
      </c>
      <c r="B5" s="4" t="s">
        <v>141</v>
      </c>
      <c r="C5" s="4" t="s">
        <v>32</v>
      </c>
      <c r="D5" s="55"/>
      <c r="E5" s="7">
        <v>1200</v>
      </c>
      <c r="F5" s="7">
        <v>2250</v>
      </c>
      <c r="G5" s="7">
        <v>2125</v>
      </c>
      <c r="H5" s="7">
        <v>500</v>
      </c>
      <c r="I5" s="7">
        <v>325</v>
      </c>
      <c r="J5" s="7">
        <v>5000</v>
      </c>
      <c r="K5" s="7">
        <v>6250</v>
      </c>
      <c r="L5" s="7">
        <v>1387.5</v>
      </c>
      <c r="M5" s="7">
        <v>2000</v>
      </c>
      <c r="N5" s="7">
        <v>6000</v>
      </c>
      <c r="O5" s="7">
        <v>100</v>
      </c>
      <c r="P5" s="7">
        <v>15000</v>
      </c>
      <c r="Q5" s="7">
        <v>27500</v>
      </c>
      <c r="R5" s="7">
        <v>36750</v>
      </c>
      <c r="S5" s="7">
        <v>6687.5</v>
      </c>
      <c r="T5" s="7">
        <v>5500</v>
      </c>
      <c r="U5" s="7">
        <v>437.5</v>
      </c>
      <c r="V5" s="7">
        <v>168.75</v>
      </c>
      <c r="W5" s="7">
        <v>600</v>
      </c>
      <c r="X5" s="7">
        <v>875</v>
      </c>
      <c r="Y5" s="7">
        <v>1225</v>
      </c>
      <c r="Z5" s="7">
        <v>2250</v>
      </c>
      <c r="AA5" s="7">
        <v>3000</v>
      </c>
      <c r="AB5" s="7">
        <v>2562.5</v>
      </c>
      <c r="AC5" s="7">
        <v>2500</v>
      </c>
      <c r="AD5" s="7">
        <v>1625</v>
      </c>
      <c r="AE5" s="7">
        <v>4500</v>
      </c>
      <c r="AF5" s="7">
        <v>300</v>
      </c>
      <c r="AG5" s="7">
        <v>275</v>
      </c>
    </row>
    <row r="6" spans="1:40" x14ac:dyDescent="0.35">
      <c r="C6" s="92">
        <v>45139</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1000</v>
      </c>
      <c r="F9" s="7" t="s">
        <v>33</v>
      </c>
      <c r="G9" s="7" t="s">
        <v>33</v>
      </c>
      <c r="H9" s="7">
        <v>500</v>
      </c>
      <c r="I9" s="7">
        <v>300</v>
      </c>
      <c r="J9" s="7">
        <v>5000</v>
      </c>
      <c r="K9" s="7" t="s">
        <v>33</v>
      </c>
      <c r="L9" s="7">
        <v>1250</v>
      </c>
      <c r="M9" s="7">
        <v>2000</v>
      </c>
      <c r="N9" s="7">
        <v>6000</v>
      </c>
      <c r="O9" s="7">
        <v>100</v>
      </c>
      <c r="P9" s="7" t="s">
        <v>33</v>
      </c>
      <c r="Q9" s="7">
        <v>31250</v>
      </c>
      <c r="R9" s="7">
        <v>35000</v>
      </c>
      <c r="S9" s="7">
        <v>7500</v>
      </c>
      <c r="T9" s="7">
        <v>5500</v>
      </c>
      <c r="U9" s="7">
        <v>450</v>
      </c>
      <c r="V9" s="7">
        <v>100</v>
      </c>
      <c r="W9" s="7">
        <v>600</v>
      </c>
      <c r="X9" s="7">
        <v>750</v>
      </c>
      <c r="Y9" s="7">
        <v>1100</v>
      </c>
      <c r="Z9" s="7">
        <v>2000</v>
      </c>
      <c r="AA9" s="7">
        <v>3000</v>
      </c>
      <c r="AB9" s="7">
        <v>3000</v>
      </c>
      <c r="AC9" s="7">
        <v>2500</v>
      </c>
      <c r="AD9" s="7">
        <v>1375</v>
      </c>
      <c r="AE9" s="7">
        <v>3000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1250</v>
      </c>
      <c r="M10" s="7">
        <v>2000</v>
      </c>
      <c r="N10" s="7">
        <v>5500</v>
      </c>
      <c r="O10" s="7">
        <v>100</v>
      </c>
      <c r="P10" s="7" t="s">
        <v>67</v>
      </c>
      <c r="Q10" s="7">
        <v>30000</v>
      </c>
      <c r="R10" s="7">
        <v>35000</v>
      </c>
      <c r="S10" s="7">
        <v>7500</v>
      </c>
      <c r="T10" s="7">
        <v>5500</v>
      </c>
      <c r="U10" s="7">
        <v>400</v>
      </c>
      <c r="V10" s="7">
        <v>100</v>
      </c>
      <c r="W10" s="7">
        <v>600</v>
      </c>
      <c r="X10" s="7">
        <v>750</v>
      </c>
      <c r="Y10" s="7">
        <v>1000</v>
      </c>
      <c r="Z10" s="7">
        <v>2000</v>
      </c>
      <c r="AA10" s="7">
        <v>3000</v>
      </c>
      <c r="AB10" s="7">
        <v>3000</v>
      </c>
      <c r="AC10" s="7">
        <v>2500</v>
      </c>
      <c r="AD10" s="7">
        <v>1250</v>
      </c>
      <c r="AE10" s="7">
        <v>2250</v>
      </c>
      <c r="AF10" s="7">
        <v>250</v>
      </c>
      <c r="AG10" s="7">
        <v>200</v>
      </c>
    </row>
    <row r="11" spans="1:40" x14ac:dyDescent="0.35">
      <c r="A11" s="4" t="s">
        <v>64</v>
      </c>
      <c r="B11" s="4" t="s">
        <v>65</v>
      </c>
      <c r="C11" s="4" t="s">
        <v>68</v>
      </c>
      <c r="E11" s="7">
        <v>1100</v>
      </c>
      <c r="F11" s="7" t="s">
        <v>67</v>
      </c>
      <c r="G11" s="7" t="s">
        <v>67</v>
      </c>
      <c r="H11" s="7">
        <v>500</v>
      </c>
      <c r="I11" s="7">
        <v>300</v>
      </c>
      <c r="J11" s="7">
        <v>5000</v>
      </c>
      <c r="K11" s="7" t="s">
        <v>67</v>
      </c>
      <c r="L11" s="7">
        <v>1500</v>
      </c>
      <c r="M11" s="7">
        <v>2250</v>
      </c>
      <c r="N11" s="7">
        <v>6500</v>
      </c>
      <c r="O11" s="7">
        <v>100</v>
      </c>
      <c r="P11" s="7" t="s">
        <v>67</v>
      </c>
      <c r="Q11" s="7">
        <v>35000</v>
      </c>
      <c r="R11" s="7">
        <v>37500</v>
      </c>
      <c r="S11" s="7">
        <v>7500</v>
      </c>
      <c r="T11" s="7">
        <v>5500</v>
      </c>
      <c r="U11" s="7">
        <v>500</v>
      </c>
      <c r="V11" s="7">
        <v>100</v>
      </c>
      <c r="W11" s="7">
        <v>650</v>
      </c>
      <c r="X11" s="7">
        <v>750</v>
      </c>
      <c r="Y11" s="7">
        <v>1200</v>
      </c>
      <c r="Z11" s="7">
        <v>2000</v>
      </c>
      <c r="AA11" s="7">
        <v>3000</v>
      </c>
      <c r="AB11" s="7">
        <v>3000</v>
      </c>
      <c r="AC11" s="7">
        <v>2750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t="s">
        <v>33</v>
      </c>
      <c r="F15" s="7" t="s">
        <v>33</v>
      </c>
      <c r="G15" s="7" t="s">
        <v>33</v>
      </c>
      <c r="H15" s="7" t="s">
        <v>33</v>
      </c>
      <c r="I15" s="7" t="s">
        <v>33</v>
      </c>
      <c r="J15" s="7" t="s">
        <v>33</v>
      </c>
      <c r="K15" s="7" t="s">
        <v>33</v>
      </c>
      <c r="L15" s="7" t="s">
        <v>33</v>
      </c>
      <c r="M15" s="7" t="s">
        <v>33</v>
      </c>
      <c r="N15" s="7" t="s">
        <v>33</v>
      </c>
      <c r="O15" s="7" t="s">
        <v>33</v>
      </c>
      <c r="P15" s="7" t="s">
        <v>33</v>
      </c>
      <c r="Q15" s="7" t="s">
        <v>33</v>
      </c>
      <c r="R15" s="7" t="s">
        <v>33</v>
      </c>
      <c r="S15" s="7" t="s">
        <v>33</v>
      </c>
      <c r="T15" s="7" t="s">
        <v>33</v>
      </c>
      <c r="U15" s="7" t="s">
        <v>33</v>
      </c>
      <c r="V15" s="7" t="s">
        <v>33</v>
      </c>
      <c r="W15" s="7" t="s">
        <v>33</v>
      </c>
      <c r="X15" s="7" t="s">
        <v>33</v>
      </c>
      <c r="Y15" s="7" t="s">
        <v>33</v>
      </c>
      <c r="Z15" s="7" t="s">
        <v>33</v>
      </c>
      <c r="AA15" s="7" t="s">
        <v>33</v>
      </c>
      <c r="AB15" s="7" t="s">
        <v>33</v>
      </c>
      <c r="AC15" s="7" t="s">
        <v>33</v>
      </c>
      <c r="AD15" s="7" t="s">
        <v>33</v>
      </c>
      <c r="AE15" s="7" t="s">
        <v>33</v>
      </c>
      <c r="AF15" s="7" t="s">
        <v>33</v>
      </c>
      <c r="AG15" s="7" t="s">
        <v>33</v>
      </c>
      <c r="AI15" s="5">
        <v>29</v>
      </c>
    </row>
    <row r="16" spans="1:40" x14ac:dyDescent="0.35">
      <c r="A16" s="4" t="s">
        <v>64</v>
      </c>
      <c r="B16" s="4" t="s">
        <v>71</v>
      </c>
      <c r="C16" s="4" t="s">
        <v>66</v>
      </c>
      <c r="E16" s="7" t="s">
        <v>67</v>
      </c>
      <c r="F16" s="7" t="s">
        <v>67</v>
      </c>
      <c r="G16" s="7" t="s">
        <v>67</v>
      </c>
      <c r="H16" s="7" t="s">
        <v>67</v>
      </c>
      <c r="I16" s="7" t="s">
        <v>67</v>
      </c>
      <c r="J16" s="7" t="s">
        <v>67</v>
      </c>
      <c r="K16" s="7" t="s">
        <v>67</v>
      </c>
      <c r="L16" s="7" t="s">
        <v>67</v>
      </c>
      <c r="M16" s="7" t="s">
        <v>67</v>
      </c>
      <c r="N16" s="7" t="s">
        <v>67</v>
      </c>
      <c r="O16" s="7" t="s">
        <v>67</v>
      </c>
      <c r="P16" s="7" t="s">
        <v>67</v>
      </c>
      <c r="Q16" s="7" t="s">
        <v>67</v>
      </c>
      <c r="R16" s="7" t="s">
        <v>67</v>
      </c>
      <c r="S16" s="7" t="s">
        <v>67</v>
      </c>
      <c r="T16" s="7" t="s">
        <v>67</v>
      </c>
      <c r="U16" s="7" t="s">
        <v>67</v>
      </c>
      <c r="V16" s="7" t="s">
        <v>67</v>
      </c>
      <c r="W16" s="7" t="s">
        <v>67</v>
      </c>
      <c r="X16" s="7" t="s">
        <v>67</v>
      </c>
      <c r="Y16" s="7" t="s">
        <v>67</v>
      </c>
      <c r="Z16" s="7" t="s">
        <v>67</v>
      </c>
      <c r="AA16" s="7" t="s">
        <v>67</v>
      </c>
      <c r="AB16" s="7" t="s">
        <v>67</v>
      </c>
      <c r="AC16" s="7" t="s">
        <v>67</v>
      </c>
      <c r="AD16" s="7" t="s">
        <v>67</v>
      </c>
      <c r="AE16" s="7" t="s">
        <v>67</v>
      </c>
      <c r="AF16" s="7" t="s">
        <v>67</v>
      </c>
      <c r="AG16" s="7" t="s">
        <v>67</v>
      </c>
    </row>
    <row r="17" spans="1:35" x14ac:dyDescent="0.35">
      <c r="A17" s="4" t="s">
        <v>64</v>
      </c>
      <c r="B17" s="4" t="s">
        <v>71</v>
      </c>
      <c r="C17" s="4" t="s">
        <v>68</v>
      </c>
      <c r="E17" s="7" t="s">
        <v>67</v>
      </c>
      <c r="F17" s="7" t="s">
        <v>67</v>
      </c>
      <c r="G17" s="7" t="s">
        <v>67</v>
      </c>
      <c r="H17" s="7" t="s">
        <v>67</v>
      </c>
      <c r="I17" s="7" t="s">
        <v>67</v>
      </c>
      <c r="J17" s="7" t="s">
        <v>67</v>
      </c>
      <c r="K17" s="7" t="s">
        <v>67</v>
      </c>
      <c r="L17" s="7" t="s">
        <v>67</v>
      </c>
      <c r="M17" s="7" t="s">
        <v>67</v>
      </c>
      <c r="N17" s="7" t="s">
        <v>67</v>
      </c>
      <c r="O17" s="7" t="s">
        <v>67</v>
      </c>
      <c r="P17" s="7" t="s">
        <v>67</v>
      </c>
      <c r="Q17" s="7" t="s">
        <v>67</v>
      </c>
      <c r="R17" s="7" t="s">
        <v>67</v>
      </c>
      <c r="S17" s="7" t="s">
        <v>67</v>
      </c>
      <c r="T17" s="7" t="s">
        <v>67</v>
      </c>
      <c r="U17" s="7" t="s">
        <v>67</v>
      </c>
      <c r="V17" s="7" t="s">
        <v>67</v>
      </c>
      <c r="W17" s="7" t="s">
        <v>67</v>
      </c>
      <c r="X17" s="7" t="s">
        <v>67</v>
      </c>
      <c r="Y17" s="7" t="s">
        <v>67</v>
      </c>
      <c r="Z17" s="7" t="s">
        <v>67</v>
      </c>
      <c r="AA17" s="7" t="s">
        <v>67</v>
      </c>
      <c r="AB17" s="7" t="s">
        <v>67</v>
      </c>
      <c r="AC17" s="7" t="s">
        <v>67</v>
      </c>
      <c r="AD17" s="7" t="s">
        <v>67</v>
      </c>
      <c r="AE17" s="7" t="s">
        <v>67</v>
      </c>
      <c r="AF17" s="7" t="s">
        <v>67</v>
      </c>
      <c r="AG17" s="7" t="s">
        <v>67</v>
      </c>
    </row>
    <row r="18" spans="1:35" x14ac:dyDescent="0.35">
      <c r="C18" s="38" t="s">
        <v>145</v>
      </c>
      <c r="E18" s="7" t="s">
        <v>67</v>
      </c>
      <c r="F18" s="7" t="s">
        <v>67</v>
      </c>
      <c r="G18" s="7" t="s">
        <v>67</v>
      </c>
      <c r="H18" s="7" t="s">
        <v>67</v>
      </c>
      <c r="I18" s="7" t="s">
        <v>67</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1350</v>
      </c>
      <c r="F21" s="7" t="s">
        <v>33</v>
      </c>
      <c r="G21" s="7" t="s">
        <v>33</v>
      </c>
      <c r="H21" s="7" t="s">
        <v>33</v>
      </c>
      <c r="I21" s="7">
        <v>387.5</v>
      </c>
      <c r="J21" s="7">
        <v>6750</v>
      </c>
      <c r="K21" s="7" t="s">
        <v>33</v>
      </c>
      <c r="L21" s="7" t="s">
        <v>33</v>
      </c>
      <c r="M21" s="7">
        <v>2500</v>
      </c>
      <c r="N21" s="7" t="s">
        <v>33</v>
      </c>
      <c r="O21" s="7" t="s">
        <v>33</v>
      </c>
      <c r="P21" s="7" t="s">
        <v>33</v>
      </c>
      <c r="Q21" s="7" t="s">
        <v>33</v>
      </c>
      <c r="R21" s="7" t="s">
        <v>33</v>
      </c>
      <c r="S21" s="7" t="s">
        <v>33</v>
      </c>
      <c r="T21" s="7" t="s">
        <v>33</v>
      </c>
      <c r="U21" s="7" t="s">
        <v>33</v>
      </c>
      <c r="V21" s="7">
        <v>375</v>
      </c>
      <c r="W21" s="7" t="s">
        <v>33</v>
      </c>
      <c r="X21" s="7" t="s">
        <v>33</v>
      </c>
      <c r="Y21" s="7" t="s">
        <v>33</v>
      </c>
      <c r="Z21" s="7" t="s">
        <v>33</v>
      </c>
      <c r="AA21" s="7" t="s">
        <v>33</v>
      </c>
      <c r="AB21" s="7" t="s">
        <v>33</v>
      </c>
      <c r="AC21" s="7" t="s">
        <v>33</v>
      </c>
      <c r="AD21" s="7">
        <v>2000</v>
      </c>
      <c r="AE21" s="7">
        <v>7875</v>
      </c>
      <c r="AF21" s="7" t="s">
        <v>33</v>
      </c>
      <c r="AG21" s="7" t="s">
        <v>33</v>
      </c>
      <c r="AI21" s="5">
        <v>22</v>
      </c>
    </row>
    <row r="22" spans="1:35" x14ac:dyDescent="0.35">
      <c r="A22" s="4" t="s">
        <v>73</v>
      </c>
      <c r="B22" s="4" t="s">
        <v>74</v>
      </c>
      <c r="C22" s="4" t="s">
        <v>66</v>
      </c>
      <c r="E22" s="7">
        <v>1000</v>
      </c>
      <c r="F22" s="7" t="s">
        <v>67</v>
      </c>
      <c r="G22" s="7" t="s">
        <v>67</v>
      </c>
      <c r="H22" s="7" t="s">
        <v>67</v>
      </c>
      <c r="I22" s="7">
        <v>300</v>
      </c>
      <c r="J22" s="7">
        <v>6500</v>
      </c>
      <c r="K22" s="7" t="s">
        <v>67</v>
      </c>
      <c r="L22" s="7" t="s">
        <v>67</v>
      </c>
      <c r="M22" s="7">
        <v>2500</v>
      </c>
      <c r="N22" s="7" t="s">
        <v>67</v>
      </c>
      <c r="O22" s="7" t="s">
        <v>67</v>
      </c>
      <c r="P22" s="7" t="s">
        <v>67</v>
      </c>
      <c r="Q22" s="7" t="s">
        <v>67</v>
      </c>
      <c r="R22" s="7" t="s">
        <v>67</v>
      </c>
      <c r="S22" s="7" t="s">
        <v>67</v>
      </c>
      <c r="T22" s="7" t="s">
        <v>67</v>
      </c>
      <c r="U22" s="7" t="s">
        <v>67</v>
      </c>
      <c r="V22" s="7">
        <v>350</v>
      </c>
      <c r="W22" s="7" t="s">
        <v>67</v>
      </c>
      <c r="X22" s="7" t="s">
        <v>67</v>
      </c>
      <c r="Y22" s="7" t="s">
        <v>67</v>
      </c>
      <c r="Z22" s="7" t="s">
        <v>67</v>
      </c>
      <c r="AA22" s="7" t="s">
        <v>67</v>
      </c>
      <c r="AB22" s="7" t="s">
        <v>67</v>
      </c>
      <c r="AC22" s="7" t="s">
        <v>67</v>
      </c>
      <c r="AD22" s="7">
        <v>1750</v>
      </c>
      <c r="AE22" s="7">
        <v>7500</v>
      </c>
      <c r="AF22" s="7" t="s">
        <v>67</v>
      </c>
      <c r="AG22" s="7" t="s">
        <v>67</v>
      </c>
    </row>
    <row r="23" spans="1:35" x14ac:dyDescent="0.35">
      <c r="A23" s="4" t="s">
        <v>73</v>
      </c>
      <c r="B23" s="4" t="s">
        <v>74</v>
      </c>
      <c r="C23" s="4" t="s">
        <v>68</v>
      </c>
      <c r="E23" s="7">
        <v>1600</v>
      </c>
      <c r="F23" s="7" t="s">
        <v>67</v>
      </c>
      <c r="G23" s="7" t="s">
        <v>67</v>
      </c>
      <c r="H23" s="7" t="s">
        <v>67</v>
      </c>
      <c r="I23" s="7">
        <v>550</v>
      </c>
      <c r="J23" s="7">
        <v>7000</v>
      </c>
      <c r="K23" s="7" t="s">
        <v>67</v>
      </c>
      <c r="L23" s="7" t="s">
        <v>67</v>
      </c>
      <c r="M23" s="7">
        <v>3000</v>
      </c>
      <c r="N23" s="7" t="s">
        <v>67</v>
      </c>
      <c r="O23" s="7" t="s">
        <v>67</v>
      </c>
      <c r="P23" s="7" t="s">
        <v>67</v>
      </c>
      <c r="Q23" s="7" t="s">
        <v>67</v>
      </c>
      <c r="R23" s="7" t="s">
        <v>67</v>
      </c>
      <c r="S23" s="7" t="s">
        <v>67</v>
      </c>
      <c r="T23" s="7" t="s">
        <v>67</v>
      </c>
      <c r="U23" s="7" t="s">
        <v>67</v>
      </c>
      <c r="V23" s="7">
        <v>400</v>
      </c>
      <c r="W23" s="7" t="s">
        <v>67</v>
      </c>
      <c r="X23" s="7" t="s">
        <v>67</v>
      </c>
      <c r="Y23" s="7" t="s">
        <v>67</v>
      </c>
      <c r="Z23" s="7" t="s">
        <v>67</v>
      </c>
      <c r="AA23" s="7" t="s">
        <v>67</v>
      </c>
      <c r="AB23" s="7" t="s">
        <v>67</v>
      </c>
      <c r="AC23" s="7" t="s">
        <v>67</v>
      </c>
      <c r="AD23" s="7">
        <v>3500</v>
      </c>
      <c r="AE23" s="7">
        <v>8000</v>
      </c>
      <c r="AF23" s="7" t="s">
        <v>67</v>
      </c>
      <c r="AG23" s="7" t="s">
        <v>67</v>
      </c>
    </row>
    <row r="24" spans="1:35" x14ac:dyDescent="0.35">
      <c r="C24" s="38" t="s">
        <v>145</v>
      </c>
      <c r="E24" s="7" t="s">
        <v>69</v>
      </c>
      <c r="F24" s="7" t="s">
        <v>67</v>
      </c>
      <c r="G24" s="7" t="s">
        <v>67</v>
      </c>
      <c r="H24" s="7" t="s">
        <v>67</v>
      </c>
      <c r="I24" s="7" t="s">
        <v>69</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69</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v>1250</v>
      </c>
      <c r="H27" s="7">
        <v>450</v>
      </c>
      <c r="I27" s="7">
        <v>300</v>
      </c>
      <c r="J27" s="7">
        <v>5000</v>
      </c>
      <c r="K27" s="7">
        <v>3000</v>
      </c>
      <c r="L27" s="7">
        <v>1500</v>
      </c>
      <c r="M27" s="7">
        <v>1800</v>
      </c>
      <c r="N27" s="7">
        <v>6000</v>
      </c>
      <c r="O27" s="7">
        <v>100</v>
      </c>
      <c r="P27" s="7" t="s">
        <v>33</v>
      </c>
      <c r="Q27" s="7">
        <v>25000</v>
      </c>
      <c r="R27" s="7">
        <v>60000</v>
      </c>
      <c r="S27" s="7">
        <v>3500</v>
      </c>
      <c r="T27" s="7">
        <v>2500</v>
      </c>
      <c r="U27" s="7">
        <v>400</v>
      </c>
      <c r="V27" s="7">
        <v>150</v>
      </c>
      <c r="W27" s="7">
        <v>300</v>
      </c>
      <c r="X27" s="7">
        <v>750</v>
      </c>
      <c r="Y27" s="7">
        <v>1000</v>
      </c>
      <c r="Z27" s="7">
        <v>2500</v>
      </c>
      <c r="AA27" s="7">
        <v>2500</v>
      </c>
      <c r="AB27" s="7">
        <v>2500</v>
      </c>
      <c r="AC27" s="7">
        <v>2000</v>
      </c>
      <c r="AD27" s="7">
        <v>1000</v>
      </c>
      <c r="AE27" s="7">
        <v>3000</v>
      </c>
      <c r="AF27" s="7">
        <v>300</v>
      </c>
      <c r="AG27" s="7">
        <v>500</v>
      </c>
      <c r="AI27" s="5">
        <v>1</v>
      </c>
    </row>
    <row r="28" spans="1:35" x14ac:dyDescent="0.35">
      <c r="A28" s="4" t="s">
        <v>73</v>
      </c>
      <c r="B28" s="4" t="s">
        <v>77</v>
      </c>
      <c r="C28" s="4" t="s">
        <v>66</v>
      </c>
      <c r="E28" s="7">
        <v>750</v>
      </c>
      <c r="F28" s="7">
        <v>900</v>
      </c>
      <c r="G28" s="7">
        <v>1250</v>
      </c>
      <c r="H28" s="7">
        <v>450</v>
      </c>
      <c r="I28" s="7">
        <v>250</v>
      </c>
      <c r="J28" s="7">
        <v>5000</v>
      </c>
      <c r="K28" s="7">
        <v>3000</v>
      </c>
      <c r="L28" s="7">
        <v>1500</v>
      </c>
      <c r="M28" s="7">
        <v>1800</v>
      </c>
      <c r="N28" s="7">
        <v>6000</v>
      </c>
      <c r="O28" s="7">
        <v>100</v>
      </c>
      <c r="P28" s="7" t="s">
        <v>67</v>
      </c>
      <c r="Q28" s="7">
        <v>25000</v>
      </c>
      <c r="R28" s="7">
        <v>48500</v>
      </c>
      <c r="S28" s="7">
        <v>3500</v>
      </c>
      <c r="T28" s="7">
        <v>2250</v>
      </c>
      <c r="U28" s="7">
        <v>300</v>
      </c>
      <c r="V28" s="7">
        <v>150</v>
      </c>
      <c r="W28" s="7">
        <v>300</v>
      </c>
      <c r="X28" s="7">
        <v>650</v>
      </c>
      <c r="Y28" s="7">
        <v>1000</v>
      </c>
      <c r="Z28" s="7">
        <v>2000</v>
      </c>
      <c r="AA28" s="7">
        <v>2500</v>
      </c>
      <c r="AB28" s="7">
        <v>2000</v>
      </c>
      <c r="AC28" s="7">
        <v>2000</v>
      </c>
      <c r="AD28" s="7">
        <v>1000</v>
      </c>
      <c r="AE28" s="7">
        <v>3000</v>
      </c>
      <c r="AF28" s="7">
        <v>300</v>
      </c>
      <c r="AG28" s="7">
        <v>500</v>
      </c>
    </row>
    <row r="29" spans="1:35" x14ac:dyDescent="0.35">
      <c r="A29" s="4" t="s">
        <v>73</v>
      </c>
      <c r="B29" s="4" t="s">
        <v>77</v>
      </c>
      <c r="C29" s="4" t="s">
        <v>68</v>
      </c>
      <c r="E29" s="7">
        <v>1000</v>
      </c>
      <c r="F29" s="7">
        <v>1000</v>
      </c>
      <c r="G29" s="7">
        <v>1250</v>
      </c>
      <c r="H29" s="7">
        <v>500</v>
      </c>
      <c r="I29" s="7">
        <v>300</v>
      </c>
      <c r="J29" s="7">
        <v>8000</v>
      </c>
      <c r="K29" s="7">
        <v>16000</v>
      </c>
      <c r="L29" s="7">
        <v>2000</v>
      </c>
      <c r="M29" s="7">
        <v>2000</v>
      </c>
      <c r="N29" s="7">
        <v>8500</v>
      </c>
      <c r="O29" s="7">
        <v>100</v>
      </c>
      <c r="P29" s="7" t="s">
        <v>67</v>
      </c>
      <c r="Q29" s="7">
        <v>27500</v>
      </c>
      <c r="R29" s="7">
        <v>60000</v>
      </c>
      <c r="S29" s="7">
        <v>5000</v>
      </c>
      <c r="T29" s="7">
        <v>3000</v>
      </c>
      <c r="U29" s="7">
        <v>400</v>
      </c>
      <c r="V29" s="7">
        <v>150</v>
      </c>
      <c r="W29" s="7">
        <v>300</v>
      </c>
      <c r="X29" s="7">
        <v>750</v>
      </c>
      <c r="Y29" s="7">
        <v>1100</v>
      </c>
      <c r="Z29" s="7">
        <v>2500</v>
      </c>
      <c r="AA29" s="7">
        <v>4000</v>
      </c>
      <c r="AB29" s="7">
        <v>2500</v>
      </c>
      <c r="AC29" s="7">
        <v>2500</v>
      </c>
      <c r="AD29" s="7">
        <v>1100</v>
      </c>
      <c r="AE29" s="7">
        <v>3000</v>
      </c>
      <c r="AF29" s="7">
        <v>400</v>
      </c>
      <c r="AG29" s="7">
        <v>500</v>
      </c>
    </row>
    <row r="30" spans="1:35" x14ac:dyDescent="0.35">
      <c r="C30" s="38" t="s">
        <v>145</v>
      </c>
      <c r="E30" s="7" t="s">
        <v>67</v>
      </c>
      <c r="F30" s="7" t="s">
        <v>67</v>
      </c>
      <c r="G30" s="7" t="s">
        <v>67</v>
      </c>
      <c r="H30" s="7" t="s">
        <v>67</v>
      </c>
      <c r="I30" s="7" t="s">
        <v>67</v>
      </c>
      <c r="J30" s="7" t="s">
        <v>69</v>
      </c>
      <c r="K30" s="7" t="s">
        <v>69</v>
      </c>
      <c r="L30" s="7" t="s">
        <v>67</v>
      </c>
      <c r="M30" s="7" t="s">
        <v>67</v>
      </c>
      <c r="N30" s="7" t="s">
        <v>69</v>
      </c>
      <c r="O30" s="7" t="s">
        <v>67</v>
      </c>
      <c r="P30" s="7" t="s">
        <v>67</v>
      </c>
      <c r="Q30" s="7" t="s">
        <v>67</v>
      </c>
      <c r="R30" s="7" t="s">
        <v>67</v>
      </c>
      <c r="S30" s="7" t="s">
        <v>69</v>
      </c>
      <c r="T30" s="7" t="s">
        <v>67</v>
      </c>
      <c r="U30" s="7" t="s">
        <v>67</v>
      </c>
      <c r="V30" s="7" t="s">
        <v>67</v>
      </c>
      <c r="W30" s="7" t="s">
        <v>67</v>
      </c>
      <c r="X30" s="7" t="s">
        <v>67</v>
      </c>
      <c r="Y30" s="7" t="s">
        <v>67</v>
      </c>
      <c r="Z30" s="7" t="s">
        <v>67</v>
      </c>
      <c r="AA30" s="7" t="s">
        <v>69</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1250</v>
      </c>
      <c r="F33" s="7">
        <v>3625</v>
      </c>
      <c r="G33" s="7" t="s">
        <v>33</v>
      </c>
      <c r="H33" s="7">
        <v>500</v>
      </c>
      <c r="I33" s="7">
        <v>300</v>
      </c>
      <c r="J33" s="7">
        <v>5000</v>
      </c>
      <c r="K33" s="7" t="s">
        <v>33</v>
      </c>
      <c r="L33" s="7" t="s">
        <v>33</v>
      </c>
      <c r="M33" s="7">
        <v>2500</v>
      </c>
      <c r="N33" s="7" t="s">
        <v>33</v>
      </c>
      <c r="O33" s="7" t="s">
        <v>33</v>
      </c>
      <c r="P33" s="7" t="s">
        <v>33</v>
      </c>
      <c r="Q33" s="7" t="s">
        <v>33</v>
      </c>
      <c r="R33" s="7" t="s">
        <v>33</v>
      </c>
      <c r="S33" s="7">
        <v>7000</v>
      </c>
      <c r="T33" s="7">
        <v>6500</v>
      </c>
      <c r="U33" s="7" t="s">
        <v>33</v>
      </c>
      <c r="V33" s="7">
        <v>150</v>
      </c>
      <c r="W33" s="7" t="s">
        <v>33</v>
      </c>
      <c r="X33" s="7" t="s">
        <v>33</v>
      </c>
      <c r="Y33" s="7" t="s">
        <v>33</v>
      </c>
      <c r="Z33" s="7">
        <v>1750</v>
      </c>
      <c r="AA33" s="7">
        <v>3000</v>
      </c>
      <c r="AB33" s="7">
        <v>3250</v>
      </c>
      <c r="AC33" s="7">
        <v>3500</v>
      </c>
      <c r="AD33" s="7">
        <v>1750</v>
      </c>
      <c r="AE33" s="7">
        <v>6000</v>
      </c>
      <c r="AF33" s="7">
        <v>250</v>
      </c>
      <c r="AG33" s="7" t="s">
        <v>33</v>
      </c>
      <c r="AI33" s="5">
        <v>13</v>
      </c>
    </row>
    <row r="34" spans="1:35" x14ac:dyDescent="0.35">
      <c r="A34" s="4" t="s">
        <v>73</v>
      </c>
      <c r="B34" s="4" t="s">
        <v>79</v>
      </c>
      <c r="C34" s="4" t="s">
        <v>66</v>
      </c>
      <c r="E34" s="7">
        <v>1000</v>
      </c>
      <c r="F34" s="7">
        <v>3250</v>
      </c>
      <c r="G34" s="7" t="s">
        <v>67</v>
      </c>
      <c r="H34" s="7">
        <v>500</v>
      </c>
      <c r="I34" s="7">
        <v>300</v>
      </c>
      <c r="J34" s="7">
        <v>5000</v>
      </c>
      <c r="K34" s="7" t="s">
        <v>67</v>
      </c>
      <c r="L34" s="7" t="s">
        <v>67</v>
      </c>
      <c r="M34" s="7">
        <v>2000</v>
      </c>
      <c r="N34" s="7" t="s">
        <v>67</v>
      </c>
      <c r="O34" s="7" t="s">
        <v>67</v>
      </c>
      <c r="P34" s="7" t="s">
        <v>67</v>
      </c>
      <c r="Q34" s="7" t="s">
        <v>67</v>
      </c>
      <c r="R34" s="7" t="s">
        <v>67</v>
      </c>
      <c r="S34" s="7">
        <v>6000</v>
      </c>
      <c r="T34" s="7">
        <v>5000</v>
      </c>
      <c r="U34" s="7" t="s">
        <v>67</v>
      </c>
      <c r="V34" s="7">
        <v>125</v>
      </c>
      <c r="W34" s="7" t="s">
        <v>67</v>
      </c>
      <c r="X34" s="7" t="s">
        <v>67</v>
      </c>
      <c r="Y34" s="7" t="s">
        <v>67</v>
      </c>
      <c r="Z34" s="7">
        <v>1750</v>
      </c>
      <c r="AA34" s="7">
        <v>2500</v>
      </c>
      <c r="AB34" s="7">
        <v>2000</v>
      </c>
      <c r="AC34" s="7">
        <v>3000</v>
      </c>
      <c r="AD34" s="7">
        <v>1000</v>
      </c>
      <c r="AE34" s="7">
        <v>6000</v>
      </c>
      <c r="AF34" s="7">
        <v>250</v>
      </c>
      <c r="AG34" s="7" t="s">
        <v>67</v>
      </c>
    </row>
    <row r="35" spans="1:35" x14ac:dyDescent="0.35">
      <c r="A35" s="4" t="s">
        <v>73</v>
      </c>
      <c r="B35" s="4" t="s">
        <v>79</v>
      </c>
      <c r="C35" s="4" t="s">
        <v>68</v>
      </c>
      <c r="E35" s="7">
        <v>1750</v>
      </c>
      <c r="F35" s="7">
        <v>4000</v>
      </c>
      <c r="G35" s="7" t="s">
        <v>67</v>
      </c>
      <c r="H35" s="7">
        <v>600</v>
      </c>
      <c r="I35" s="7">
        <v>300</v>
      </c>
      <c r="J35" s="7">
        <v>5500</v>
      </c>
      <c r="K35" s="7" t="s">
        <v>67</v>
      </c>
      <c r="L35" s="7" t="s">
        <v>67</v>
      </c>
      <c r="M35" s="7">
        <v>5000</v>
      </c>
      <c r="N35" s="7" t="s">
        <v>67</v>
      </c>
      <c r="O35" s="7" t="s">
        <v>67</v>
      </c>
      <c r="P35" s="7" t="s">
        <v>67</v>
      </c>
      <c r="Q35" s="7" t="s">
        <v>67</v>
      </c>
      <c r="R35" s="7" t="s">
        <v>67</v>
      </c>
      <c r="S35" s="7">
        <v>7500</v>
      </c>
      <c r="T35" s="7">
        <v>6500</v>
      </c>
      <c r="U35" s="7" t="s">
        <v>67</v>
      </c>
      <c r="V35" s="7">
        <v>200</v>
      </c>
      <c r="W35" s="7" t="s">
        <v>67</v>
      </c>
      <c r="X35" s="7" t="s">
        <v>67</v>
      </c>
      <c r="Y35" s="7" t="s">
        <v>67</v>
      </c>
      <c r="Z35" s="7">
        <v>2250</v>
      </c>
      <c r="AA35" s="7">
        <v>3500</v>
      </c>
      <c r="AB35" s="7">
        <v>4000</v>
      </c>
      <c r="AC35" s="7">
        <v>4000</v>
      </c>
      <c r="AD35" s="7">
        <v>3000</v>
      </c>
      <c r="AE35" s="7">
        <v>7000</v>
      </c>
      <c r="AF35" s="7">
        <v>300</v>
      </c>
      <c r="AG35" s="7" t="s">
        <v>67</v>
      </c>
    </row>
    <row r="36" spans="1:35" x14ac:dyDescent="0.35">
      <c r="C36" s="38" t="s">
        <v>145</v>
      </c>
      <c r="E36" s="7" t="s">
        <v>69</v>
      </c>
      <c r="F36" s="7" t="s">
        <v>67</v>
      </c>
      <c r="G36" s="7" t="s">
        <v>67</v>
      </c>
      <c r="H36" s="7" t="s">
        <v>67</v>
      </c>
      <c r="I36" s="7" t="s">
        <v>67</v>
      </c>
      <c r="J36" s="7" t="s">
        <v>67</v>
      </c>
      <c r="K36" s="7" t="s">
        <v>67</v>
      </c>
      <c r="L36" s="7" t="s">
        <v>67</v>
      </c>
      <c r="M36" s="7" t="s">
        <v>69</v>
      </c>
      <c r="N36" s="7" t="s">
        <v>67</v>
      </c>
      <c r="O36" s="7" t="s">
        <v>67</v>
      </c>
      <c r="P36" s="7" t="s">
        <v>67</v>
      </c>
      <c r="Q36" s="7" t="s">
        <v>67</v>
      </c>
      <c r="R36" s="7" t="s">
        <v>67</v>
      </c>
      <c r="S36" s="7" t="s">
        <v>67</v>
      </c>
      <c r="T36" s="7" t="s">
        <v>67</v>
      </c>
      <c r="U36" s="7" t="s">
        <v>67</v>
      </c>
      <c r="V36" s="7" t="s">
        <v>69</v>
      </c>
      <c r="W36" s="7" t="s">
        <v>67</v>
      </c>
      <c r="X36" s="7" t="s">
        <v>67</v>
      </c>
      <c r="Y36" s="7" t="s">
        <v>67</v>
      </c>
      <c r="Z36" s="7" t="s">
        <v>67</v>
      </c>
      <c r="AA36" s="7" t="s">
        <v>69</v>
      </c>
      <c r="AB36" s="7" t="s">
        <v>69</v>
      </c>
      <c r="AC36" s="7" t="s">
        <v>67</v>
      </c>
      <c r="AD36" s="7" t="s">
        <v>69</v>
      </c>
      <c r="AE36" s="7" t="s">
        <v>67</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1200</v>
      </c>
      <c r="F39" s="7">
        <v>1200</v>
      </c>
      <c r="G39" s="7">
        <v>1500</v>
      </c>
      <c r="H39" s="7">
        <v>500</v>
      </c>
      <c r="I39" s="7">
        <v>350</v>
      </c>
      <c r="J39" s="7">
        <v>5000</v>
      </c>
      <c r="K39" s="7">
        <v>5000</v>
      </c>
      <c r="L39" s="7" t="s">
        <v>33</v>
      </c>
      <c r="M39" s="7">
        <v>2250</v>
      </c>
      <c r="N39" s="7" t="s">
        <v>33</v>
      </c>
      <c r="O39" s="7" t="s">
        <v>33</v>
      </c>
      <c r="P39" s="7" t="s">
        <v>33</v>
      </c>
      <c r="Q39" s="7" t="s">
        <v>33</v>
      </c>
      <c r="R39" s="7" t="s">
        <v>33</v>
      </c>
      <c r="S39" s="7" t="s">
        <v>33</v>
      </c>
      <c r="T39" s="7" t="s">
        <v>33</v>
      </c>
      <c r="U39" s="7" t="s">
        <v>33</v>
      </c>
      <c r="V39" s="7">
        <v>200</v>
      </c>
      <c r="W39" s="7" t="s">
        <v>33</v>
      </c>
      <c r="X39" s="7" t="s">
        <v>33</v>
      </c>
      <c r="Y39" s="7" t="s">
        <v>33</v>
      </c>
      <c r="Z39" s="7">
        <v>6000</v>
      </c>
      <c r="AA39" s="7" t="s">
        <v>33</v>
      </c>
      <c r="AB39" s="7" t="s">
        <v>33</v>
      </c>
      <c r="AC39" s="7" t="s">
        <v>33</v>
      </c>
      <c r="AD39" s="7" t="s">
        <v>33</v>
      </c>
      <c r="AE39" s="7" t="s">
        <v>33</v>
      </c>
      <c r="AF39" s="7">
        <v>300</v>
      </c>
      <c r="AG39" s="7" t="s">
        <v>33</v>
      </c>
      <c r="AI39" s="5">
        <v>18</v>
      </c>
    </row>
    <row r="40" spans="1:35" x14ac:dyDescent="0.35">
      <c r="A40" s="4" t="s">
        <v>81</v>
      </c>
      <c r="B40" s="4" t="s">
        <v>82</v>
      </c>
      <c r="C40" s="4" t="s">
        <v>66</v>
      </c>
      <c r="E40" s="7">
        <v>750</v>
      </c>
      <c r="F40" s="7">
        <v>1000</v>
      </c>
      <c r="G40" s="7">
        <v>1500</v>
      </c>
      <c r="H40" s="7">
        <v>400</v>
      </c>
      <c r="I40" s="7">
        <v>300</v>
      </c>
      <c r="J40" s="7">
        <v>5000</v>
      </c>
      <c r="K40" s="7">
        <v>3750</v>
      </c>
      <c r="L40" s="7" t="s">
        <v>67</v>
      </c>
      <c r="M40" s="7">
        <v>2000</v>
      </c>
      <c r="N40" s="7" t="s">
        <v>67</v>
      </c>
      <c r="O40" s="7" t="s">
        <v>67</v>
      </c>
      <c r="P40" s="7" t="s">
        <v>67</v>
      </c>
      <c r="Q40" s="7" t="s">
        <v>67</v>
      </c>
      <c r="R40" s="7" t="s">
        <v>67</v>
      </c>
      <c r="S40" s="7" t="s">
        <v>67</v>
      </c>
      <c r="T40" s="7" t="s">
        <v>67</v>
      </c>
      <c r="U40" s="7" t="s">
        <v>67</v>
      </c>
      <c r="V40" s="7">
        <v>150</v>
      </c>
      <c r="W40" s="7" t="s">
        <v>67</v>
      </c>
      <c r="X40" s="7" t="s">
        <v>67</v>
      </c>
      <c r="Y40" s="7" t="s">
        <v>67</v>
      </c>
      <c r="Z40" s="7">
        <v>3500</v>
      </c>
      <c r="AA40" s="7" t="s">
        <v>67</v>
      </c>
      <c r="AB40" s="7" t="s">
        <v>67</v>
      </c>
      <c r="AC40" s="7" t="s">
        <v>67</v>
      </c>
      <c r="AD40" s="7" t="s">
        <v>67</v>
      </c>
      <c r="AE40" s="7" t="s">
        <v>67</v>
      </c>
      <c r="AF40" s="7">
        <v>300</v>
      </c>
      <c r="AG40" s="7" t="s">
        <v>67</v>
      </c>
    </row>
    <row r="41" spans="1:35" x14ac:dyDescent="0.35">
      <c r="A41" s="4" t="s">
        <v>81</v>
      </c>
      <c r="B41" s="4" t="s">
        <v>82</v>
      </c>
      <c r="C41" s="4" t="s">
        <v>68</v>
      </c>
      <c r="E41" s="7">
        <v>1350</v>
      </c>
      <c r="F41" s="7">
        <v>1300</v>
      </c>
      <c r="G41" s="7">
        <v>1500</v>
      </c>
      <c r="H41" s="7">
        <v>500</v>
      </c>
      <c r="I41" s="7">
        <v>400</v>
      </c>
      <c r="J41" s="7">
        <v>6000</v>
      </c>
      <c r="K41" s="7">
        <v>8000</v>
      </c>
      <c r="L41" s="7" t="s">
        <v>67</v>
      </c>
      <c r="M41" s="7">
        <v>3000</v>
      </c>
      <c r="N41" s="7" t="s">
        <v>67</v>
      </c>
      <c r="O41" s="7" t="s">
        <v>67</v>
      </c>
      <c r="P41" s="7" t="s">
        <v>67</v>
      </c>
      <c r="Q41" s="7" t="s">
        <v>67</v>
      </c>
      <c r="R41" s="7" t="s">
        <v>67</v>
      </c>
      <c r="S41" s="7" t="s">
        <v>67</v>
      </c>
      <c r="T41" s="7" t="s">
        <v>67</v>
      </c>
      <c r="U41" s="7" t="s">
        <v>67</v>
      </c>
      <c r="V41" s="7">
        <v>800</v>
      </c>
      <c r="W41" s="7" t="s">
        <v>67</v>
      </c>
      <c r="X41" s="7" t="s">
        <v>67</v>
      </c>
      <c r="Y41" s="7" t="s">
        <v>67</v>
      </c>
      <c r="Z41" s="7">
        <v>7500</v>
      </c>
      <c r="AA41" s="7" t="s">
        <v>67</v>
      </c>
      <c r="AB41" s="7" t="s">
        <v>67</v>
      </c>
      <c r="AC41" s="7" t="s">
        <v>67</v>
      </c>
      <c r="AD41" s="7" t="s">
        <v>67</v>
      </c>
      <c r="AE41" s="7" t="s">
        <v>67</v>
      </c>
      <c r="AF41" s="7">
        <v>350</v>
      </c>
      <c r="AG41" s="7" t="s">
        <v>67</v>
      </c>
    </row>
    <row r="42" spans="1:35" x14ac:dyDescent="0.35">
      <c r="C42" s="38" t="s">
        <v>145</v>
      </c>
      <c r="E42" s="7" t="s">
        <v>69</v>
      </c>
      <c r="F42" s="7" t="s">
        <v>67</v>
      </c>
      <c r="G42" s="7" t="s">
        <v>67</v>
      </c>
      <c r="H42" s="7" t="s">
        <v>67</v>
      </c>
      <c r="I42" s="7" t="s">
        <v>67</v>
      </c>
      <c r="J42" s="7" t="s">
        <v>67</v>
      </c>
      <c r="K42" s="7" t="s">
        <v>69</v>
      </c>
      <c r="L42" s="7" t="s">
        <v>67</v>
      </c>
      <c r="M42" s="7" t="s">
        <v>69</v>
      </c>
      <c r="N42" s="7" t="s">
        <v>67</v>
      </c>
      <c r="O42" s="7" t="s">
        <v>67</v>
      </c>
      <c r="P42" s="7" t="s">
        <v>67</v>
      </c>
      <c r="Q42" s="7" t="s">
        <v>67</v>
      </c>
      <c r="R42" s="7" t="s">
        <v>67</v>
      </c>
      <c r="S42" s="7" t="s">
        <v>67</v>
      </c>
      <c r="T42" s="7" t="s">
        <v>67</v>
      </c>
      <c r="U42" s="7" t="s">
        <v>67</v>
      </c>
      <c r="V42" s="7" t="s">
        <v>69</v>
      </c>
      <c r="W42" s="7" t="s">
        <v>67</v>
      </c>
      <c r="X42" s="7" t="s">
        <v>67</v>
      </c>
      <c r="Y42" s="7" t="s">
        <v>67</v>
      </c>
      <c r="Z42" s="7" t="s">
        <v>69</v>
      </c>
      <c r="AA42" s="7" t="s">
        <v>67</v>
      </c>
      <c r="AB42" s="7" t="s">
        <v>67</v>
      </c>
      <c r="AC42" s="7" t="s">
        <v>67</v>
      </c>
      <c r="AD42" s="7" t="s">
        <v>67</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v>950</v>
      </c>
      <c r="F45" s="7" t="s">
        <v>33</v>
      </c>
      <c r="G45" s="7" t="s">
        <v>33</v>
      </c>
      <c r="H45" s="7" t="s">
        <v>33</v>
      </c>
      <c r="I45" s="7">
        <v>300</v>
      </c>
      <c r="J45" s="7">
        <v>3750</v>
      </c>
      <c r="K45" s="7" t="s">
        <v>33</v>
      </c>
      <c r="L45" s="7">
        <v>1000</v>
      </c>
      <c r="M45" s="7" t="s">
        <v>33</v>
      </c>
      <c r="N45" s="7">
        <v>6000</v>
      </c>
      <c r="O45" s="7" t="s">
        <v>33</v>
      </c>
      <c r="P45" s="7" t="s">
        <v>33</v>
      </c>
      <c r="Q45" s="7" t="s">
        <v>33</v>
      </c>
      <c r="R45" s="7" t="s">
        <v>33</v>
      </c>
      <c r="S45" s="7" t="s">
        <v>33</v>
      </c>
      <c r="T45" s="7" t="s">
        <v>33</v>
      </c>
      <c r="U45" s="7">
        <v>300</v>
      </c>
      <c r="V45" s="7">
        <v>150</v>
      </c>
      <c r="W45" s="7" t="s">
        <v>33</v>
      </c>
      <c r="X45" s="7">
        <v>1500</v>
      </c>
      <c r="Y45" s="7" t="s">
        <v>33</v>
      </c>
      <c r="Z45" s="7">
        <v>4000</v>
      </c>
      <c r="AA45" s="7">
        <v>2750</v>
      </c>
      <c r="AB45" s="7" t="s">
        <v>33</v>
      </c>
      <c r="AC45" s="7" t="s">
        <v>33</v>
      </c>
      <c r="AD45" s="7">
        <v>1500</v>
      </c>
      <c r="AE45" s="7">
        <v>4500</v>
      </c>
      <c r="AF45" s="7">
        <v>200</v>
      </c>
      <c r="AG45" s="7" t="s">
        <v>33</v>
      </c>
      <c r="AI45" s="5">
        <v>16</v>
      </c>
    </row>
    <row r="46" spans="1:35" x14ac:dyDescent="0.35">
      <c r="A46" s="4" t="s">
        <v>81</v>
      </c>
      <c r="B46" s="4" t="s">
        <v>84</v>
      </c>
      <c r="C46" s="4" t="s">
        <v>66</v>
      </c>
      <c r="E46" s="7">
        <v>900</v>
      </c>
      <c r="F46" s="7" t="s">
        <v>67</v>
      </c>
      <c r="G46" s="7" t="s">
        <v>67</v>
      </c>
      <c r="H46" s="7" t="s">
        <v>67</v>
      </c>
      <c r="I46" s="7">
        <v>300</v>
      </c>
      <c r="J46" s="7">
        <v>3500</v>
      </c>
      <c r="K46" s="7" t="s">
        <v>67</v>
      </c>
      <c r="L46" s="7">
        <v>1000</v>
      </c>
      <c r="M46" s="7" t="s">
        <v>67</v>
      </c>
      <c r="N46" s="7">
        <v>6000</v>
      </c>
      <c r="O46" s="7" t="s">
        <v>67</v>
      </c>
      <c r="P46" s="7" t="s">
        <v>67</v>
      </c>
      <c r="Q46" s="7" t="s">
        <v>67</v>
      </c>
      <c r="R46" s="7" t="s">
        <v>67</v>
      </c>
      <c r="S46" s="7" t="s">
        <v>67</v>
      </c>
      <c r="T46" s="7" t="s">
        <v>67</v>
      </c>
      <c r="U46" s="7">
        <v>300</v>
      </c>
      <c r="V46" s="7">
        <v>125</v>
      </c>
      <c r="W46" s="7" t="s">
        <v>67</v>
      </c>
      <c r="X46" s="7">
        <v>1000</v>
      </c>
      <c r="Y46" s="7" t="s">
        <v>67</v>
      </c>
      <c r="Z46" s="7">
        <v>3000</v>
      </c>
      <c r="AA46" s="7">
        <v>2250</v>
      </c>
      <c r="AB46" s="7" t="s">
        <v>67</v>
      </c>
      <c r="AC46" s="7" t="s">
        <v>67</v>
      </c>
      <c r="AD46" s="7">
        <v>1500</v>
      </c>
      <c r="AE46" s="7">
        <v>4500</v>
      </c>
      <c r="AF46" s="7">
        <v>200</v>
      </c>
      <c r="AG46" s="7" t="s">
        <v>67</v>
      </c>
    </row>
    <row r="47" spans="1:35" x14ac:dyDescent="0.35">
      <c r="A47" s="4" t="s">
        <v>81</v>
      </c>
      <c r="B47" s="4" t="s">
        <v>84</v>
      </c>
      <c r="C47" s="4" t="s">
        <v>68</v>
      </c>
      <c r="E47" s="7">
        <v>1000</v>
      </c>
      <c r="F47" s="7" t="s">
        <v>67</v>
      </c>
      <c r="G47" s="7" t="s">
        <v>67</v>
      </c>
      <c r="H47" s="7" t="s">
        <v>67</v>
      </c>
      <c r="I47" s="7">
        <v>300</v>
      </c>
      <c r="J47" s="7">
        <v>4000</v>
      </c>
      <c r="K47" s="7" t="s">
        <v>67</v>
      </c>
      <c r="L47" s="7">
        <v>1000</v>
      </c>
      <c r="M47" s="7" t="s">
        <v>67</v>
      </c>
      <c r="N47" s="7">
        <v>6500</v>
      </c>
      <c r="O47" s="7" t="s">
        <v>67</v>
      </c>
      <c r="P47" s="7" t="s">
        <v>67</v>
      </c>
      <c r="Q47" s="7" t="s">
        <v>67</v>
      </c>
      <c r="R47" s="7" t="s">
        <v>67</v>
      </c>
      <c r="S47" s="7" t="s">
        <v>67</v>
      </c>
      <c r="T47" s="7" t="s">
        <v>67</v>
      </c>
      <c r="U47" s="7">
        <v>300</v>
      </c>
      <c r="V47" s="7">
        <v>200</v>
      </c>
      <c r="W47" s="7" t="s">
        <v>67</v>
      </c>
      <c r="X47" s="7">
        <v>1500</v>
      </c>
      <c r="Y47" s="7" t="s">
        <v>67</v>
      </c>
      <c r="Z47" s="7">
        <v>4500</v>
      </c>
      <c r="AA47" s="7">
        <v>3000</v>
      </c>
      <c r="AB47" s="7" t="s">
        <v>67</v>
      </c>
      <c r="AC47" s="7" t="s">
        <v>67</v>
      </c>
      <c r="AD47" s="7">
        <v>1750</v>
      </c>
      <c r="AE47" s="7">
        <v>4500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69</v>
      </c>
      <c r="W48" s="7" t="s">
        <v>67</v>
      </c>
      <c r="X48" s="7" t="s">
        <v>69</v>
      </c>
      <c r="Y48" s="7" t="s">
        <v>67</v>
      </c>
      <c r="Z48" s="7" t="s">
        <v>69</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86</v>
      </c>
      <c r="C51" s="4" t="s">
        <v>31</v>
      </c>
      <c r="D51" s="6" t="s">
        <v>144</v>
      </c>
      <c r="E51" s="7" t="s">
        <v>33</v>
      </c>
      <c r="F51" s="7" t="s">
        <v>33</v>
      </c>
      <c r="G51" s="7" t="s">
        <v>33</v>
      </c>
      <c r="H51" s="7">
        <v>300</v>
      </c>
      <c r="I51" s="7">
        <v>250</v>
      </c>
      <c r="J51" s="7">
        <v>6000</v>
      </c>
      <c r="K51" s="7">
        <v>7500</v>
      </c>
      <c r="L51" s="7" t="s">
        <v>33</v>
      </c>
      <c r="M51" s="7" t="s">
        <v>33</v>
      </c>
      <c r="N51" s="7" t="s">
        <v>33</v>
      </c>
      <c r="O51" s="7">
        <v>100</v>
      </c>
      <c r="P51" s="7" t="s">
        <v>33</v>
      </c>
      <c r="Q51" s="7" t="s">
        <v>33</v>
      </c>
      <c r="R51" s="7" t="s">
        <v>33</v>
      </c>
      <c r="S51" s="7">
        <v>1200</v>
      </c>
      <c r="T51" s="7">
        <v>600</v>
      </c>
      <c r="U51" s="7" t="s">
        <v>33</v>
      </c>
      <c r="V51" s="7" t="s">
        <v>33</v>
      </c>
      <c r="W51" s="7" t="s">
        <v>33</v>
      </c>
      <c r="X51" s="7" t="s">
        <v>33</v>
      </c>
      <c r="Y51" s="7" t="s">
        <v>33</v>
      </c>
      <c r="Z51" s="7">
        <v>2000</v>
      </c>
      <c r="AA51" s="7" t="s">
        <v>33</v>
      </c>
      <c r="AB51" s="7" t="s">
        <v>33</v>
      </c>
      <c r="AC51" s="7" t="s">
        <v>33</v>
      </c>
      <c r="AD51" s="7">
        <v>2000</v>
      </c>
      <c r="AE51" s="7" t="s">
        <v>33</v>
      </c>
      <c r="AF51" s="7">
        <v>300</v>
      </c>
      <c r="AG51" s="7" t="s">
        <v>33</v>
      </c>
      <c r="AI51" s="5">
        <v>19</v>
      </c>
    </row>
    <row r="52" spans="1:35" x14ac:dyDescent="0.35">
      <c r="A52" s="4" t="s">
        <v>81</v>
      </c>
      <c r="B52" s="4" t="s">
        <v>86</v>
      </c>
      <c r="C52" s="4" t="s">
        <v>66</v>
      </c>
      <c r="E52" s="7" t="s">
        <v>67</v>
      </c>
      <c r="F52" s="7" t="s">
        <v>67</v>
      </c>
      <c r="G52" s="7" t="s">
        <v>67</v>
      </c>
      <c r="H52" s="7">
        <v>300</v>
      </c>
      <c r="I52" s="7">
        <v>250</v>
      </c>
      <c r="J52" s="7">
        <v>6000</v>
      </c>
      <c r="K52" s="7">
        <v>6000</v>
      </c>
      <c r="L52" s="7" t="s">
        <v>67</v>
      </c>
      <c r="M52" s="7" t="s">
        <v>67</v>
      </c>
      <c r="N52" s="7" t="s">
        <v>67</v>
      </c>
      <c r="O52" s="7">
        <v>100</v>
      </c>
      <c r="P52" s="7" t="s">
        <v>67</v>
      </c>
      <c r="Q52" s="7" t="s">
        <v>67</v>
      </c>
      <c r="R52" s="7" t="s">
        <v>67</v>
      </c>
      <c r="S52" s="7">
        <v>1200</v>
      </c>
      <c r="T52" s="7">
        <v>600</v>
      </c>
      <c r="U52" s="7" t="s">
        <v>67</v>
      </c>
      <c r="V52" s="7" t="s">
        <v>67</v>
      </c>
      <c r="W52" s="7" t="s">
        <v>67</v>
      </c>
      <c r="X52" s="7" t="s">
        <v>67</v>
      </c>
      <c r="Y52" s="7" t="s">
        <v>67</v>
      </c>
      <c r="Z52" s="7">
        <v>2000</v>
      </c>
      <c r="AA52" s="7" t="s">
        <v>67</v>
      </c>
      <c r="AB52" s="7" t="s">
        <v>67</v>
      </c>
      <c r="AC52" s="7" t="s">
        <v>67</v>
      </c>
      <c r="AD52" s="7">
        <v>2000</v>
      </c>
      <c r="AE52" s="7" t="s">
        <v>67</v>
      </c>
      <c r="AF52" s="7">
        <v>300</v>
      </c>
      <c r="AG52" s="7" t="s">
        <v>67</v>
      </c>
    </row>
    <row r="53" spans="1:35" x14ac:dyDescent="0.35">
      <c r="A53" s="4" t="s">
        <v>81</v>
      </c>
      <c r="B53" s="4" t="s">
        <v>86</v>
      </c>
      <c r="C53" s="4" t="s">
        <v>68</v>
      </c>
      <c r="E53" s="7" t="s">
        <v>67</v>
      </c>
      <c r="F53" s="7" t="s">
        <v>67</v>
      </c>
      <c r="G53" s="7" t="s">
        <v>67</v>
      </c>
      <c r="H53" s="7">
        <v>300</v>
      </c>
      <c r="I53" s="7">
        <v>250</v>
      </c>
      <c r="J53" s="7">
        <v>6000</v>
      </c>
      <c r="K53" s="7">
        <v>8000</v>
      </c>
      <c r="L53" s="7" t="s">
        <v>67</v>
      </c>
      <c r="M53" s="7" t="s">
        <v>67</v>
      </c>
      <c r="N53" s="7" t="s">
        <v>67</v>
      </c>
      <c r="O53" s="7">
        <v>100</v>
      </c>
      <c r="P53" s="7" t="s">
        <v>67</v>
      </c>
      <c r="Q53" s="7" t="s">
        <v>67</v>
      </c>
      <c r="R53" s="7" t="s">
        <v>67</v>
      </c>
      <c r="S53" s="7">
        <v>1250</v>
      </c>
      <c r="T53" s="7">
        <v>700</v>
      </c>
      <c r="U53" s="7" t="s">
        <v>67</v>
      </c>
      <c r="V53" s="7" t="s">
        <v>67</v>
      </c>
      <c r="W53" s="7" t="s">
        <v>67</v>
      </c>
      <c r="X53" s="7" t="s">
        <v>67</v>
      </c>
      <c r="Y53" s="7" t="s">
        <v>67</v>
      </c>
      <c r="Z53" s="7">
        <v>2000</v>
      </c>
      <c r="AA53" s="7" t="s">
        <v>67</v>
      </c>
      <c r="AB53" s="7" t="s">
        <v>67</v>
      </c>
      <c r="AC53" s="7" t="s">
        <v>67</v>
      </c>
      <c r="AD53" s="7">
        <v>2000</v>
      </c>
      <c r="AE53" s="7" t="s">
        <v>67</v>
      </c>
      <c r="AF53" s="7">
        <v>300</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88</v>
      </c>
      <c r="C57" s="4" t="s">
        <v>31</v>
      </c>
      <c r="D57" s="6" t="s">
        <v>144</v>
      </c>
      <c r="E57" s="7">
        <v>1100</v>
      </c>
      <c r="F57" s="7">
        <v>2250</v>
      </c>
      <c r="G57" s="7">
        <v>3000</v>
      </c>
      <c r="H57" s="7">
        <v>500</v>
      </c>
      <c r="I57" s="7">
        <v>350</v>
      </c>
      <c r="J57" s="7">
        <v>5000</v>
      </c>
      <c r="K57" s="7">
        <v>27500</v>
      </c>
      <c r="L57" s="7">
        <v>1275</v>
      </c>
      <c r="M57" s="7">
        <v>2000</v>
      </c>
      <c r="N57" s="7">
        <v>6000</v>
      </c>
      <c r="O57" s="7">
        <v>100</v>
      </c>
      <c r="P57" s="7" t="s">
        <v>33</v>
      </c>
      <c r="Q57" s="7">
        <v>23500</v>
      </c>
      <c r="R57" s="7">
        <v>30000</v>
      </c>
      <c r="S57" s="7">
        <v>6500</v>
      </c>
      <c r="T57" s="7">
        <v>4500</v>
      </c>
      <c r="U57" s="7">
        <v>775</v>
      </c>
      <c r="V57" s="7">
        <v>175</v>
      </c>
      <c r="W57" s="7">
        <v>500</v>
      </c>
      <c r="X57" s="7">
        <v>750</v>
      </c>
      <c r="Y57" s="7">
        <v>1300</v>
      </c>
      <c r="Z57" s="7">
        <v>1750</v>
      </c>
      <c r="AA57" s="7">
        <v>3000</v>
      </c>
      <c r="AB57" s="7">
        <v>2000</v>
      </c>
      <c r="AC57" s="7">
        <v>2500</v>
      </c>
      <c r="AD57" s="7">
        <v>1200</v>
      </c>
      <c r="AE57" s="7">
        <v>3000</v>
      </c>
      <c r="AF57" s="7">
        <v>300</v>
      </c>
      <c r="AG57" s="7">
        <v>500</v>
      </c>
      <c r="AI57" s="5">
        <v>1</v>
      </c>
    </row>
    <row r="58" spans="1:35" x14ac:dyDescent="0.35">
      <c r="A58" s="4" t="s">
        <v>81</v>
      </c>
      <c r="B58" s="4" t="s">
        <v>88</v>
      </c>
      <c r="C58" s="4" t="s">
        <v>66</v>
      </c>
      <c r="E58" s="7">
        <v>800</v>
      </c>
      <c r="F58" s="7">
        <v>2000</v>
      </c>
      <c r="G58" s="7">
        <v>2500</v>
      </c>
      <c r="H58" s="7">
        <v>450</v>
      </c>
      <c r="I58" s="7">
        <v>225</v>
      </c>
      <c r="J58" s="7">
        <v>5000</v>
      </c>
      <c r="K58" s="7">
        <v>22000</v>
      </c>
      <c r="L58" s="7">
        <v>1250</v>
      </c>
      <c r="M58" s="7">
        <v>1800</v>
      </c>
      <c r="N58" s="7">
        <v>6000</v>
      </c>
      <c r="O58" s="7">
        <v>100</v>
      </c>
      <c r="P58" s="7" t="s">
        <v>67</v>
      </c>
      <c r="Q58" s="7">
        <v>22500</v>
      </c>
      <c r="R58" s="7">
        <v>30000</v>
      </c>
      <c r="S58" s="7">
        <v>6000</v>
      </c>
      <c r="T58" s="7">
        <v>4250</v>
      </c>
      <c r="U58" s="7">
        <v>500</v>
      </c>
      <c r="V58" s="7">
        <v>150</v>
      </c>
      <c r="W58" s="7">
        <v>400</v>
      </c>
      <c r="X58" s="7">
        <v>750</v>
      </c>
      <c r="Y58" s="7">
        <v>1250</v>
      </c>
      <c r="Z58" s="7">
        <v>1250</v>
      </c>
      <c r="AA58" s="7">
        <v>2750</v>
      </c>
      <c r="AB58" s="7">
        <v>2000</v>
      </c>
      <c r="AC58" s="7">
        <v>2500</v>
      </c>
      <c r="AD58" s="7">
        <v>750</v>
      </c>
      <c r="AE58" s="7">
        <v>3000</v>
      </c>
      <c r="AF58" s="7">
        <v>300</v>
      </c>
      <c r="AG58" s="7">
        <v>500</v>
      </c>
    </row>
    <row r="59" spans="1:35" x14ac:dyDescent="0.35">
      <c r="A59" s="4" t="s">
        <v>81</v>
      </c>
      <c r="B59" s="4" t="s">
        <v>88</v>
      </c>
      <c r="C59" s="4" t="s">
        <v>68</v>
      </c>
      <c r="E59" s="7">
        <v>1250</v>
      </c>
      <c r="F59" s="7">
        <v>3000</v>
      </c>
      <c r="G59" s="7">
        <v>3500</v>
      </c>
      <c r="H59" s="7">
        <v>500</v>
      </c>
      <c r="I59" s="7">
        <v>350</v>
      </c>
      <c r="J59" s="7">
        <v>5000</v>
      </c>
      <c r="K59" s="7">
        <v>30000</v>
      </c>
      <c r="L59" s="7">
        <v>1500</v>
      </c>
      <c r="M59" s="7">
        <v>2500</v>
      </c>
      <c r="N59" s="7">
        <v>6000</v>
      </c>
      <c r="O59" s="7">
        <v>100</v>
      </c>
      <c r="P59" s="7" t="s">
        <v>67</v>
      </c>
      <c r="Q59" s="7">
        <v>25000</v>
      </c>
      <c r="R59" s="7">
        <v>32500</v>
      </c>
      <c r="S59" s="7">
        <v>7000</v>
      </c>
      <c r="T59" s="7">
        <v>4500</v>
      </c>
      <c r="U59" s="7">
        <v>850</v>
      </c>
      <c r="V59" s="7">
        <v>200</v>
      </c>
      <c r="W59" s="7">
        <v>500</v>
      </c>
      <c r="X59" s="7">
        <v>800</v>
      </c>
      <c r="Y59" s="7">
        <v>1750</v>
      </c>
      <c r="Z59" s="7">
        <v>2250</v>
      </c>
      <c r="AA59" s="7">
        <v>3250</v>
      </c>
      <c r="AB59" s="7">
        <v>2750</v>
      </c>
      <c r="AC59" s="7">
        <v>2750</v>
      </c>
      <c r="AD59" s="7">
        <v>1250</v>
      </c>
      <c r="AE59" s="7">
        <v>3000</v>
      </c>
      <c r="AF59" s="7">
        <v>400</v>
      </c>
      <c r="AG59" s="7">
        <v>800</v>
      </c>
    </row>
    <row r="60" spans="1:35" x14ac:dyDescent="0.35">
      <c r="C60" s="38" t="s">
        <v>145</v>
      </c>
      <c r="E60" s="7" t="s">
        <v>69</v>
      </c>
      <c r="F60" s="7" t="s">
        <v>69</v>
      </c>
      <c r="G60" s="7" t="s">
        <v>69</v>
      </c>
      <c r="H60" s="7" t="s">
        <v>67</v>
      </c>
      <c r="I60" s="7" t="s">
        <v>69</v>
      </c>
      <c r="J60" s="7" t="s">
        <v>67</v>
      </c>
      <c r="K60" s="7" t="s">
        <v>67</v>
      </c>
      <c r="L60" s="7" t="s">
        <v>67</v>
      </c>
      <c r="M60" s="7" t="s">
        <v>67</v>
      </c>
      <c r="N60" s="7" t="s">
        <v>67</v>
      </c>
      <c r="O60" s="7" t="s">
        <v>67</v>
      </c>
      <c r="P60" s="7" t="s">
        <v>67</v>
      </c>
      <c r="Q60" s="7" t="s">
        <v>67</v>
      </c>
      <c r="R60" s="7" t="s">
        <v>67</v>
      </c>
      <c r="S60" s="7" t="s">
        <v>67</v>
      </c>
      <c r="T60" s="7" t="s">
        <v>67</v>
      </c>
      <c r="U60" s="7" t="s">
        <v>69</v>
      </c>
      <c r="V60" s="7" t="s">
        <v>67</v>
      </c>
      <c r="W60" s="7" t="s">
        <v>67</v>
      </c>
      <c r="X60" s="7" t="s">
        <v>67</v>
      </c>
      <c r="Y60" s="7" t="s">
        <v>69</v>
      </c>
      <c r="Z60" s="7" t="s">
        <v>69</v>
      </c>
      <c r="AA60" s="7" t="s">
        <v>67</v>
      </c>
      <c r="AB60" s="7" t="s">
        <v>67</v>
      </c>
      <c r="AC60" s="7" t="s">
        <v>67</v>
      </c>
      <c r="AD60" s="7" t="s">
        <v>69</v>
      </c>
      <c r="AE60" s="7" t="s">
        <v>67</v>
      </c>
      <c r="AF60" s="7" t="s">
        <v>67</v>
      </c>
      <c r="AG60" s="7" t="s">
        <v>69</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90</v>
      </c>
      <c r="C63" s="4" t="s">
        <v>31</v>
      </c>
      <c r="D63" s="6" t="s">
        <v>144</v>
      </c>
      <c r="E63" s="7">
        <v>1250</v>
      </c>
      <c r="F63" s="7" t="s">
        <v>33</v>
      </c>
      <c r="G63" s="7" t="s">
        <v>33</v>
      </c>
      <c r="H63" s="7" t="s">
        <v>33</v>
      </c>
      <c r="I63" s="7">
        <v>500</v>
      </c>
      <c r="J63" s="7" t="s">
        <v>33</v>
      </c>
      <c r="K63" s="7" t="s">
        <v>33</v>
      </c>
      <c r="L63" s="7" t="s">
        <v>33</v>
      </c>
      <c r="M63" s="7" t="s">
        <v>33</v>
      </c>
      <c r="N63" s="7" t="s">
        <v>33</v>
      </c>
      <c r="O63" s="7" t="s">
        <v>33</v>
      </c>
      <c r="P63" s="7" t="s">
        <v>33</v>
      </c>
      <c r="Q63" s="7" t="s">
        <v>33</v>
      </c>
      <c r="R63" s="7" t="s">
        <v>33</v>
      </c>
      <c r="S63" s="7" t="s">
        <v>33</v>
      </c>
      <c r="T63" s="7" t="s">
        <v>33</v>
      </c>
      <c r="U63" s="7" t="s">
        <v>33</v>
      </c>
      <c r="V63" s="7">
        <v>150</v>
      </c>
      <c r="W63" s="7" t="s">
        <v>33</v>
      </c>
      <c r="X63" s="7" t="s">
        <v>33</v>
      </c>
      <c r="Y63" s="7" t="s">
        <v>33</v>
      </c>
      <c r="Z63" s="7">
        <v>2000</v>
      </c>
      <c r="AA63" s="7">
        <v>3000</v>
      </c>
      <c r="AB63" s="7">
        <v>2000</v>
      </c>
      <c r="AC63" s="7">
        <v>2000</v>
      </c>
      <c r="AD63" s="7">
        <v>1875</v>
      </c>
      <c r="AE63" s="7" t="s">
        <v>33</v>
      </c>
      <c r="AF63" s="7">
        <v>300</v>
      </c>
      <c r="AG63" s="7" t="s">
        <v>33</v>
      </c>
      <c r="AI63" s="5">
        <v>20</v>
      </c>
    </row>
    <row r="64" spans="1:35" x14ac:dyDescent="0.35">
      <c r="A64" s="4" t="s">
        <v>81</v>
      </c>
      <c r="B64" s="4" t="s">
        <v>90</v>
      </c>
      <c r="C64" s="4" t="s">
        <v>66</v>
      </c>
      <c r="E64" s="7">
        <v>1250</v>
      </c>
      <c r="F64" s="7" t="s">
        <v>67</v>
      </c>
      <c r="G64" s="7" t="s">
        <v>67</v>
      </c>
      <c r="H64" s="7" t="s">
        <v>67</v>
      </c>
      <c r="I64" s="7">
        <v>500</v>
      </c>
      <c r="J64" s="7" t="s">
        <v>67</v>
      </c>
      <c r="K64" s="7" t="s">
        <v>67</v>
      </c>
      <c r="L64" s="7" t="s">
        <v>67</v>
      </c>
      <c r="M64" s="7" t="s">
        <v>67</v>
      </c>
      <c r="N64" s="7" t="s">
        <v>67</v>
      </c>
      <c r="O64" s="7" t="s">
        <v>67</v>
      </c>
      <c r="P64" s="7" t="s">
        <v>67</v>
      </c>
      <c r="Q64" s="7" t="s">
        <v>67</v>
      </c>
      <c r="R64" s="7" t="s">
        <v>67</v>
      </c>
      <c r="S64" s="7" t="s">
        <v>67</v>
      </c>
      <c r="T64" s="7" t="s">
        <v>67</v>
      </c>
      <c r="U64" s="7" t="s">
        <v>67</v>
      </c>
      <c r="V64" s="7">
        <v>150</v>
      </c>
      <c r="W64" s="7" t="s">
        <v>67</v>
      </c>
      <c r="X64" s="7" t="s">
        <v>67</v>
      </c>
      <c r="Y64" s="7" t="s">
        <v>67</v>
      </c>
      <c r="Z64" s="7">
        <v>2000</v>
      </c>
      <c r="AA64" s="7">
        <v>3000</v>
      </c>
      <c r="AB64" s="7">
        <v>2000</v>
      </c>
      <c r="AC64" s="7">
        <v>2000</v>
      </c>
      <c r="AD64" s="7">
        <v>1500</v>
      </c>
      <c r="AE64" s="7" t="s">
        <v>67</v>
      </c>
      <c r="AF64" s="7">
        <v>300</v>
      </c>
      <c r="AG64" s="7" t="s">
        <v>67</v>
      </c>
    </row>
    <row r="65" spans="1:35" x14ac:dyDescent="0.35">
      <c r="A65" s="4" t="s">
        <v>81</v>
      </c>
      <c r="B65" s="4" t="s">
        <v>90</v>
      </c>
      <c r="C65" s="4" t="s">
        <v>68</v>
      </c>
      <c r="E65" s="7">
        <v>1250</v>
      </c>
      <c r="F65" s="7" t="s">
        <v>67</v>
      </c>
      <c r="G65" s="7" t="s">
        <v>67</v>
      </c>
      <c r="H65" s="7" t="s">
        <v>67</v>
      </c>
      <c r="I65" s="7">
        <v>500</v>
      </c>
      <c r="J65" s="7" t="s">
        <v>67</v>
      </c>
      <c r="K65" s="7" t="s">
        <v>67</v>
      </c>
      <c r="L65" s="7" t="s">
        <v>67</v>
      </c>
      <c r="M65" s="7" t="s">
        <v>67</v>
      </c>
      <c r="N65" s="7" t="s">
        <v>67</v>
      </c>
      <c r="O65" s="7" t="s">
        <v>67</v>
      </c>
      <c r="P65" s="7" t="s">
        <v>67</v>
      </c>
      <c r="Q65" s="7" t="s">
        <v>67</v>
      </c>
      <c r="R65" s="7" t="s">
        <v>67</v>
      </c>
      <c r="S65" s="7" t="s">
        <v>67</v>
      </c>
      <c r="T65" s="7" t="s">
        <v>67</v>
      </c>
      <c r="U65" s="7" t="s">
        <v>67</v>
      </c>
      <c r="V65" s="7">
        <v>150</v>
      </c>
      <c r="W65" s="7" t="s">
        <v>67</v>
      </c>
      <c r="X65" s="7" t="s">
        <v>67</v>
      </c>
      <c r="Y65" s="7" t="s">
        <v>67</v>
      </c>
      <c r="Z65" s="7">
        <v>2250</v>
      </c>
      <c r="AA65" s="7">
        <v>3000</v>
      </c>
      <c r="AB65" s="7">
        <v>2000</v>
      </c>
      <c r="AC65" s="7">
        <v>2000</v>
      </c>
      <c r="AD65" s="7">
        <v>2000</v>
      </c>
      <c r="AE65" s="7" t="s">
        <v>67</v>
      </c>
      <c r="AF65" s="7">
        <v>300</v>
      </c>
      <c r="AG65" s="7" t="s">
        <v>67</v>
      </c>
    </row>
    <row r="66" spans="1:35" x14ac:dyDescent="0.35">
      <c r="C66" s="38" t="s">
        <v>145</v>
      </c>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92</v>
      </c>
      <c r="C69" s="4" t="s">
        <v>31</v>
      </c>
      <c r="D69" s="6" t="s">
        <v>146</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c r="AI69" s="5">
        <v>29</v>
      </c>
    </row>
    <row r="70" spans="1:35"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5"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5" x14ac:dyDescent="0.35">
      <c r="C72" s="38" t="s">
        <v>145</v>
      </c>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94</v>
      </c>
      <c r="C75" s="4" t="s">
        <v>31</v>
      </c>
      <c r="D75" s="6" t="s">
        <v>144</v>
      </c>
      <c r="E75" s="7" t="s">
        <v>33</v>
      </c>
      <c r="F75" s="7" t="s">
        <v>33</v>
      </c>
      <c r="G75" s="7" t="s">
        <v>33</v>
      </c>
      <c r="H75" s="7" t="s">
        <v>33</v>
      </c>
      <c r="I75" s="7" t="s">
        <v>33</v>
      </c>
      <c r="J75" s="7" t="s">
        <v>33</v>
      </c>
      <c r="K75" s="7" t="s">
        <v>33</v>
      </c>
      <c r="L75" s="7" t="s">
        <v>33</v>
      </c>
      <c r="M75" s="7" t="s">
        <v>33</v>
      </c>
      <c r="N75" s="7" t="s">
        <v>33</v>
      </c>
      <c r="O75" s="7" t="s">
        <v>33</v>
      </c>
      <c r="P75" s="7" t="s">
        <v>33</v>
      </c>
      <c r="Q75" s="7" t="s">
        <v>33</v>
      </c>
      <c r="R75" s="7" t="s">
        <v>33</v>
      </c>
      <c r="S75" s="7" t="s">
        <v>33</v>
      </c>
      <c r="T75" s="7" t="s">
        <v>33</v>
      </c>
      <c r="U75" s="7" t="s">
        <v>33</v>
      </c>
      <c r="V75" s="7" t="s">
        <v>33</v>
      </c>
      <c r="W75" s="7" t="s">
        <v>33</v>
      </c>
      <c r="X75" s="7" t="s">
        <v>33</v>
      </c>
      <c r="Y75" s="7" t="s">
        <v>33</v>
      </c>
      <c r="Z75" s="7" t="s">
        <v>33</v>
      </c>
      <c r="AA75" s="7" t="s">
        <v>33</v>
      </c>
      <c r="AB75" s="7" t="s">
        <v>33</v>
      </c>
      <c r="AC75" s="7" t="s">
        <v>33</v>
      </c>
      <c r="AD75" s="7" t="s">
        <v>33</v>
      </c>
      <c r="AE75" s="7" t="s">
        <v>33</v>
      </c>
      <c r="AF75" s="7" t="s">
        <v>33</v>
      </c>
      <c r="AG75" s="7" t="s">
        <v>33</v>
      </c>
      <c r="AI75" s="5">
        <v>29</v>
      </c>
    </row>
    <row r="76" spans="1:35"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5"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96</v>
      </c>
      <c r="B81" s="4" t="s">
        <v>97</v>
      </c>
      <c r="C81" s="4" t="s">
        <v>31</v>
      </c>
      <c r="D81" s="6" t="s">
        <v>144</v>
      </c>
      <c r="E81" s="7">
        <v>1000</v>
      </c>
      <c r="F81" s="7">
        <v>5000</v>
      </c>
      <c r="G81" s="7" t="s">
        <v>33</v>
      </c>
      <c r="H81" s="7">
        <v>500</v>
      </c>
      <c r="I81" s="7">
        <v>300</v>
      </c>
      <c r="J81" s="7">
        <v>4900</v>
      </c>
      <c r="K81" s="7">
        <v>3000</v>
      </c>
      <c r="L81" s="7">
        <v>1550</v>
      </c>
      <c r="M81" s="7">
        <v>2000</v>
      </c>
      <c r="N81" s="7">
        <v>8250</v>
      </c>
      <c r="O81" s="7">
        <v>100</v>
      </c>
      <c r="P81" s="7">
        <v>15000</v>
      </c>
      <c r="Q81" s="7">
        <v>30000</v>
      </c>
      <c r="R81" s="7">
        <v>38500</v>
      </c>
      <c r="S81" s="7">
        <v>6000</v>
      </c>
      <c r="T81" s="7">
        <v>4250</v>
      </c>
      <c r="U81" s="7">
        <v>425</v>
      </c>
      <c r="V81" s="7">
        <v>200</v>
      </c>
      <c r="W81" s="7">
        <v>800</v>
      </c>
      <c r="X81" s="7">
        <v>1000</v>
      </c>
      <c r="Y81" s="7">
        <v>1225</v>
      </c>
      <c r="Z81" s="7">
        <v>3000</v>
      </c>
      <c r="AA81" s="7">
        <v>2725</v>
      </c>
      <c r="AB81" s="7">
        <v>2000</v>
      </c>
      <c r="AC81" s="7">
        <v>2500</v>
      </c>
      <c r="AD81" s="7">
        <v>1150</v>
      </c>
      <c r="AE81" s="7">
        <v>3000</v>
      </c>
      <c r="AF81" s="7">
        <v>225</v>
      </c>
      <c r="AG81" s="7">
        <v>275</v>
      </c>
      <c r="AI81" s="5">
        <v>1</v>
      </c>
    </row>
    <row r="82" spans="1:35" x14ac:dyDescent="0.35">
      <c r="A82" s="4" t="s">
        <v>96</v>
      </c>
      <c r="B82" s="4" t="s">
        <v>97</v>
      </c>
      <c r="C82" s="4" t="s">
        <v>66</v>
      </c>
      <c r="E82" s="7">
        <v>800</v>
      </c>
      <c r="F82" s="7">
        <v>4500</v>
      </c>
      <c r="G82" s="7" t="s">
        <v>67</v>
      </c>
      <c r="H82" s="7">
        <v>450</v>
      </c>
      <c r="I82" s="7">
        <v>250</v>
      </c>
      <c r="J82" s="7">
        <v>4500</v>
      </c>
      <c r="K82" s="7">
        <v>3000</v>
      </c>
      <c r="L82" s="7">
        <v>1500</v>
      </c>
      <c r="M82" s="7">
        <v>2000</v>
      </c>
      <c r="N82" s="7">
        <v>8000</v>
      </c>
      <c r="O82" s="7">
        <v>100</v>
      </c>
      <c r="P82" s="7">
        <v>15000</v>
      </c>
      <c r="Q82" s="7">
        <v>30000</v>
      </c>
      <c r="R82" s="7">
        <v>38500</v>
      </c>
      <c r="S82" s="7">
        <v>5500</v>
      </c>
      <c r="T82" s="7">
        <v>4000</v>
      </c>
      <c r="U82" s="7">
        <v>400</v>
      </c>
      <c r="V82" s="7">
        <v>150</v>
      </c>
      <c r="W82" s="7">
        <v>750</v>
      </c>
      <c r="X82" s="7">
        <v>1000</v>
      </c>
      <c r="Y82" s="7">
        <v>1200</v>
      </c>
      <c r="Z82" s="7">
        <v>3000</v>
      </c>
      <c r="AA82" s="7">
        <v>2700</v>
      </c>
      <c r="AB82" s="7">
        <v>2000</v>
      </c>
      <c r="AC82" s="7">
        <v>2000</v>
      </c>
      <c r="AD82" s="7">
        <v>1000</v>
      </c>
      <c r="AE82" s="7">
        <v>3000</v>
      </c>
      <c r="AF82" s="7">
        <v>200</v>
      </c>
      <c r="AG82" s="7">
        <v>250</v>
      </c>
    </row>
    <row r="83" spans="1:35" x14ac:dyDescent="0.35">
      <c r="A83" s="4" t="s">
        <v>96</v>
      </c>
      <c r="B83" s="4" t="s">
        <v>97</v>
      </c>
      <c r="C83" s="4" t="s">
        <v>68</v>
      </c>
      <c r="E83" s="7">
        <v>1200</v>
      </c>
      <c r="F83" s="7">
        <v>5000</v>
      </c>
      <c r="G83" s="7" t="s">
        <v>67</v>
      </c>
      <c r="H83" s="7">
        <v>500</v>
      </c>
      <c r="I83" s="7">
        <v>300</v>
      </c>
      <c r="J83" s="7">
        <v>5000</v>
      </c>
      <c r="K83" s="7">
        <v>3000</v>
      </c>
      <c r="L83" s="7">
        <v>1600</v>
      </c>
      <c r="M83" s="7">
        <v>2000</v>
      </c>
      <c r="N83" s="7">
        <v>8500</v>
      </c>
      <c r="O83" s="7">
        <v>100</v>
      </c>
      <c r="P83" s="7">
        <v>15000</v>
      </c>
      <c r="Q83" s="7">
        <v>30000</v>
      </c>
      <c r="R83" s="7">
        <v>38500</v>
      </c>
      <c r="S83" s="7">
        <v>6000</v>
      </c>
      <c r="T83" s="7">
        <v>4500</v>
      </c>
      <c r="U83" s="7">
        <v>500</v>
      </c>
      <c r="V83" s="7">
        <v>200</v>
      </c>
      <c r="W83" s="7">
        <v>850</v>
      </c>
      <c r="X83" s="7">
        <v>1050</v>
      </c>
      <c r="Y83" s="7">
        <v>1300</v>
      </c>
      <c r="Z83" s="7">
        <v>3250</v>
      </c>
      <c r="AA83" s="7">
        <v>2750</v>
      </c>
      <c r="AB83" s="7">
        <v>2000</v>
      </c>
      <c r="AC83" s="7">
        <v>3000</v>
      </c>
      <c r="AD83" s="7">
        <v>1200</v>
      </c>
      <c r="AE83" s="7">
        <v>3250</v>
      </c>
      <c r="AF83" s="7">
        <v>300</v>
      </c>
      <c r="AG83" s="7">
        <v>300</v>
      </c>
    </row>
    <row r="84" spans="1:35" x14ac:dyDescent="0.35">
      <c r="C84" s="38" t="s">
        <v>145</v>
      </c>
      <c r="E84" s="7" t="s">
        <v>69</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69</v>
      </c>
      <c r="AD84" s="7" t="s">
        <v>67</v>
      </c>
      <c r="AE84" s="7" t="s">
        <v>67</v>
      </c>
      <c r="AF84" s="7" t="s">
        <v>69</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99</v>
      </c>
      <c r="B87" s="4" t="s">
        <v>100</v>
      </c>
      <c r="C87" s="4" t="s">
        <v>31</v>
      </c>
      <c r="D87" s="6" t="s">
        <v>144</v>
      </c>
      <c r="E87" s="7">
        <v>1750</v>
      </c>
      <c r="F87" s="7" t="s">
        <v>33</v>
      </c>
      <c r="G87" s="7" t="s">
        <v>33</v>
      </c>
      <c r="H87" s="7" t="s">
        <v>33</v>
      </c>
      <c r="I87" s="7">
        <v>500</v>
      </c>
      <c r="J87" s="7">
        <v>8500</v>
      </c>
      <c r="K87" s="7" t="s">
        <v>33</v>
      </c>
      <c r="L87" s="7">
        <v>2000</v>
      </c>
      <c r="M87" s="7" t="s">
        <v>33</v>
      </c>
      <c r="N87" s="7" t="s">
        <v>33</v>
      </c>
      <c r="O87" s="7" t="s">
        <v>33</v>
      </c>
      <c r="P87" s="7" t="s">
        <v>33</v>
      </c>
      <c r="Q87" s="7" t="s">
        <v>33</v>
      </c>
      <c r="R87" s="7" t="s">
        <v>33</v>
      </c>
      <c r="S87" s="7">
        <v>6875</v>
      </c>
      <c r="T87" s="7">
        <v>5500</v>
      </c>
      <c r="U87" s="7" t="s">
        <v>33</v>
      </c>
      <c r="V87" s="7">
        <v>350</v>
      </c>
      <c r="W87" s="7" t="s">
        <v>33</v>
      </c>
      <c r="X87" s="7" t="s">
        <v>33</v>
      </c>
      <c r="Y87" s="7" t="s">
        <v>33</v>
      </c>
      <c r="Z87" s="7">
        <v>3000</v>
      </c>
      <c r="AA87" s="7">
        <v>4000</v>
      </c>
      <c r="AB87" s="7" t="s">
        <v>33</v>
      </c>
      <c r="AC87" s="7" t="s">
        <v>33</v>
      </c>
      <c r="AD87" s="7" t="s">
        <v>33</v>
      </c>
      <c r="AE87" s="7" t="s">
        <v>33</v>
      </c>
      <c r="AF87" s="7" t="s">
        <v>33</v>
      </c>
      <c r="AG87" s="7" t="s">
        <v>33</v>
      </c>
      <c r="AI87" s="5">
        <v>20</v>
      </c>
    </row>
    <row r="88" spans="1:35" x14ac:dyDescent="0.35">
      <c r="A88" s="4" t="s">
        <v>99</v>
      </c>
      <c r="B88" s="4" t="s">
        <v>100</v>
      </c>
      <c r="C88" s="4" t="s">
        <v>66</v>
      </c>
      <c r="E88" s="7">
        <v>1400</v>
      </c>
      <c r="F88" s="7" t="s">
        <v>67</v>
      </c>
      <c r="G88" s="7" t="s">
        <v>67</v>
      </c>
      <c r="H88" s="7" t="s">
        <v>67</v>
      </c>
      <c r="I88" s="7">
        <v>400</v>
      </c>
      <c r="J88" s="7">
        <v>8000</v>
      </c>
      <c r="K88" s="7" t="s">
        <v>67</v>
      </c>
      <c r="L88" s="7">
        <v>1500</v>
      </c>
      <c r="M88" s="7" t="s">
        <v>67</v>
      </c>
      <c r="N88" s="7" t="s">
        <v>67</v>
      </c>
      <c r="O88" s="7" t="s">
        <v>67</v>
      </c>
      <c r="P88" s="7" t="s">
        <v>67</v>
      </c>
      <c r="Q88" s="7" t="s">
        <v>67</v>
      </c>
      <c r="R88" s="7" t="s">
        <v>67</v>
      </c>
      <c r="S88" s="7">
        <v>5500</v>
      </c>
      <c r="T88" s="7">
        <v>4000</v>
      </c>
      <c r="U88" s="7" t="s">
        <v>67</v>
      </c>
      <c r="V88" s="7">
        <v>200</v>
      </c>
      <c r="W88" s="7" t="s">
        <v>67</v>
      </c>
      <c r="X88" s="7" t="s">
        <v>67</v>
      </c>
      <c r="Y88" s="7" t="s">
        <v>67</v>
      </c>
      <c r="Z88" s="7">
        <v>2500</v>
      </c>
      <c r="AA88" s="7">
        <v>3500</v>
      </c>
      <c r="AB88" s="7" t="s">
        <v>67</v>
      </c>
      <c r="AC88" s="7" t="s">
        <v>67</v>
      </c>
      <c r="AD88" s="7" t="s">
        <v>67</v>
      </c>
      <c r="AE88" s="7" t="s">
        <v>67</v>
      </c>
      <c r="AF88" s="7" t="s">
        <v>67</v>
      </c>
      <c r="AG88" s="7" t="s">
        <v>67</v>
      </c>
    </row>
    <row r="89" spans="1:35" x14ac:dyDescent="0.35">
      <c r="A89" s="4" t="s">
        <v>99</v>
      </c>
      <c r="B89" s="4" t="s">
        <v>100</v>
      </c>
      <c r="C89" s="4" t="s">
        <v>68</v>
      </c>
      <c r="E89" s="7">
        <v>2250</v>
      </c>
      <c r="F89" s="7" t="s">
        <v>67</v>
      </c>
      <c r="G89" s="7" t="s">
        <v>67</v>
      </c>
      <c r="H89" s="7" t="s">
        <v>67</v>
      </c>
      <c r="I89" s="7">
        <v>500</v>
      </c>
      <c r="J89" s="7">
        <v>9000</v>
      </c>
      <c r="K89" s="7" t="s">
        <v>67</v>
      </c>
      <c r="L89" s="7">
        <v>2000</v>
      </c>
      <c r="M89" s="7" t="s">
        <v>67</v>
      </c>
      <c r="N89" s="7" t="s">
        <v>67</v>
      </c>
      <c r="O89" s="7" t="s">
        <v>67</v>
      </c>
      <c r="P89" s="7" t="s">
        <v>67</v>
      </c>
      <c r="Q89" s="7" t="s">
        <v>67</v>
      </c>
      <c r="R89" s="7" t="s">
        <v>67</v>
      </c>
      <c r="S89" s="7">
        <v>8000</v>
      </c>
      <c r="T89" s="7">
        <v>6000</v>
      </c>
      <c r="U89" s="7" t="s">
        <v>67</v>
      </c>
      <c r="V89" s="7">
        <v>400</v>
      </c>
      <c r="W89" s="7" t="s">
        <v>67</v>
      </c>
      <c r="X89" s="7" t="s">
        <v>67</v>
      </c>
      <c r="Y89" s="7" t="s">
        <v>67</v>
      </c>
      <c r="Z89" s="7">
        <v>6750</v>
      </c>
      <c r="AA89" s="7">
        <v>4500</v>
      </c>
      <c r="AB89" s="7" t="s">
        <v>67</v>
      </c>
      <c r="AC89" s="7" t="s">
        <v>67</v>
      </c>
      <c r="AD89" s="7" t="s">
        <v>67</v>
      </c>
      <c r="AE89" s="7" t="s">
        <v>67</v>
      </c>
      <c r="AF89" s="7" t="s">
        <v>67</v>
      </c>
      <c r="AG89" s="7" t="s">
        <v>67</v>
      </c>
    </row>
    <row r="90" spans="1:35" x14ac:dyDescent="0.35">
      <c r="C90" s="38" t="s">
        <v>145</v>
      </c>
      <c r="E90" s="7" t="s">
        <v>69</v>
      </c>
      <c r="F90" s="7" t="s">
        <v>67</v>
      </c>
      <c r="G90" s="7" t="s">
        <v>67</v>
      </c>
      <c r="H90" s="7" t="s">
        <v>67</v>
      </c>
      <c r="I90" s="7" t="s">
        <v>67</v>
      </c>
      <c r="J90" s="7" t="s">
        <v>67</v>
      </c>
      <c r="K90" s="7" t="s">
        <v>67</v>
      </c>
      <c r="L90" s="7" t="s">
        <v>67</v>
      </c>
      <c r="M90" s="7" t="s">
        <v>67</v>
      </c>
      <c r="N90" s="7" t="s">
        <v>67</v>
      </c>
      <c r="O90" s="7" t="s">
        <v>67</v>
      </c>
      <c r="P90" s="7" t="s">
        <v>67</v>
      </c>
      <c r="Q90" s="7" t="s">
        <v>67</v>
      </c>
      <c r="R90" s="7" t="s">
        <v>67</v>
      </c>
      <c r="S90" s="7" t="s">
        <v>69</v>
      </c>
      <c r="T90" s="7" t="s">
        <v>69</v>
      </c>
      <c r="U90" s="7" t="s">
        <v>67</v>
      </c>
      <c r="V90" s="7" t="s">
        <v>69</v>
      </c>
      <c r="W90" s="7" t="s">
        <v>67</v>
      </c>
      <c r="X90" s="7" t="s">
        <v>67</v>
      </c>
      <c r="Y90" s="7" t="s">
        <v>67</v>
      </c>
      <c r="Z90" s="7" t="s">
        <v>69</v>
      </c>
      <c r="AA90" s="7" t="s">
        <v>67</v>
      </c>
      <c r="AB90" s="7" t="s">
        <v>67</v>
      </c>
      <c r="AC90" s="7" t="s">
        <v>67</v>
      </c>
      <c r="AD90" s="7" t="s">
        <v>67</v>
      </c>
      <c r="AE90" s="7" t="s">
        <v>67</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102</v>
      </c>
      <c r="C93" s="4" t="s">
        <v>31</v>
      </c>
      <c r="D93" s="6" t="s">
        <v>144</v>
      </c>
      <c r="E93" s="7">
        <v>1000</v>
      </c>
      <c r="F93" s="7" t="s">
        <v>33</v>
      </c>
      <c r="G93" s="7" t="s">
        <v>33</v>
      </c>
      <c r="H93" s="7">
        <v>575</v>
      </c>
      <c r="I93" s="7" t="s">
        <v>33</v>
      </c>
      <c r="J93" s="7">
        <v>6000</v>
      </c>
      <c r="K93" s="7" t="s">
        <v>33</v>
      </c>
      <c r="L93" s="7">
        <v>650</v>
      </c>
      <c r="M93" s="7">
        <v>1500</v>
      </c>
      <c r="N93" s="7" t="s">
        <v>33</v>
      </c>
      <c r="O93" s="7" t="s">
        <v>33</v>
      </c>
      <c r="P93" s="7" t="s">
        <v>33</v>
      </c>
      <c r="Q93" s="7" t="s">
        <v>33</v>
      </c>
      <c r="R93" s="7" t="s">
        <v>33</v>
      </c>
      <c r="S93" s="7" t="s">
        <v>33</v>
      </c>
      <c r="T93" s="7">
        <v>5500</v>
      </c>
      <c r="U93" s="7" t="s">
        <v>33</v>
      </c>
      <c r="V93" s="7">
        <v>162.5</v>
      </c>
      <c r="W93" s="7" t="s">
        <v>33</v>
      </c>
      <c r="X93" s="7" t="s">
        <v>33</v>
      </c>
      <c r="Y93" s="7" t="s">
        <v>33</v>
      </c>
      <c r="Z93" s="7">
        <v>2000</v>
      </c>
      <c r="AA93" s="7">
        <v>2875</v>
      </c>
      <c r="AB93" s="7">
        <v>2625</v>
      </c>
      <c r="AC93" s="7" t="s">
        <v>33</v>
      </c>
      <c r="AD93" s="7">
        <v>5000</v>
      </c>
      <c r="AE93" s="7">
        <v>6875</v>
      </c>
      <c r="AF93" s="7" t="s">
        <v>33</v>
      </c>
      <c r="AG93" s="7" t="s">
        <v>33</v>
      </c>
      <c r="AI93" s="5">
        <v>17</v>
      </c>
    </row>
    <row r="94" spans="1:35" x14ac:dyDescent="0.35">
      <c r="A94" s="4" t="s">
        <v>99</v>
      </c>
      <c r="B94" s="4" t="s">
        <v>102</v>
      </c>
      <c r="C94" s="4" t="s">
        <v>66</v>
      </c>
      <c r="E94" s="7">
        <v>900</v>
      </c>
      <c r="F94" s="7" t="s">
        <v>67</v>
      </c>
      <c r="G94" s="7" t="s">
        <v>67</v>
      </c>
      <c r="H94" s="7">
        <v>500</v>
      </c>
      <c r="I94" s="7" t="s">
        <v>67</v>
      </c>
      <c r="J94" s="7">
        <v>6000</v>
      </c>
      <c r="K94" s="7" t="s">
        <v>67</v>
      </c>
      <c r="L94" s="7">
        <v>600</v>
      </c>
      <c r="M94" s="7">
        <v>1250</v>
      </c>
      <c r="N94" s="7" t="s">
        <v>67</v>
      </c>
      <c r="O94" s="7" t="s">
        <v>67</v>
      </c>
      <c r="P94" s="7" t="s">
        <v>67</v>
      </c>
      <c r="Q94" s="7" t="s">
        <v>67</v>
      </c>
      <c r="R94" s="7" t="s">
        <v>67</v>
      </c>
      <c r="S94" s="7" t="s">
        <v>67</v>
      </c>
      <c r="T94" s="7">
        <v>5000</v>
      </c>
      <c r="U94" s="7" t="s">
        <v>67</v>
      </c>
      <c r="V94" s="7">
        <v>150</v>
      </c>
      <c r="W94" s="7" t="s">
        <v>67</v>
      </c>
      <c r="X94" s="7" t="s">
        <v>67</v>
      </c>
      <c r="Y94" s="7" t="s">
        <v>67</v>
      </c>
      <c r="Z94" s="7">
        <v>1500</v>
      </c>
      <c r="AA94" s="7">
        <v>2500</v>
      </c>
      <c r="AB94" s="7">
        <v>2500</v>
      </c>
      <c r="AC94" s="7" t="s">
        <v>67</v>
      </c>
      <c r="AD94" s="7">
        <v>4500</v>
      </c>
      <c r="AE94" s="7">
        <v>6000</v>
      </c>
      <c r="AF94" s="7" t="s">
        <v>67</v>
      </c>
      <c r="AG94" s="7" t="s">
        <v>67</v>
      </c>
    </row>
    <row r="95" spans="1:35" x14ac:dyDescent="0.35">
      <c r="A95" s="4" t="s">
        <v>99</v>
      </c>
      <c r="B95" s="4" t="s">
        <v>102</v>
      </c>
      <c r="C95" s="4" t="s">
        <v>68</v>
      </c>
      <c r="E95" s="7">
        <v>1100</v>
      </c>
      <c r="F95" s="7" t="s">
        <v>67</v>
      </c>
      <c r="G95" s="7" t="s">
        <v>67</v>
      </c>
      <c r="H95" s="7">
        <v>600</v>
      </c>
      <c r="I95" s="7" t="s">
        <v>67</v>
      </c>
      <c r="J95" s="7">
        <v>6500</v>
      </c>
      <c r="K95" s="7" t="s">
        <v>67</v>
      </c>
      <c r="L95" s="7">
        <v>700</v>
      </c>
      <c r="M95" s="7">
        <v>1500</v>
      </c>
      <c r="N95" s="7" t="s">
        <v>67</v>
      </c>
      <c r="O95" s="7" t="s">
        <v>67</v>
      </c>
      <c r="P95" s="7" t="s">
        <v>67</v>
      </c>
      <c r="Q95" s="7" t="s">
        <v>67</v>
      </c>
      <c r="R95" s="7" t="s">
        <v>67</v>
      </c>
      <c r="S95" s="7" t="s">
        <v>67</v>
      </c>
      <c r="T95" s="7">
        <v>6000</v>
      </c>
      <c r="U95" s="7" t="s">
        <v>67</v>
      </c>
      <c r="V95" s="7">
        <v>200</v>
      </c>
      <c r="W95" s="7" t="s">
        <v>67</v>
      </c>
      <c r="X95" s="7" t="s">
        <v>67</v>
      </c>
      <c r="Y95" s="7" t="s">
        <v>67</v>
      </c>
      <c r="Z95" s="7">
        <v>2100</v>
      </c>
      <c r="AA95" s="7">
        <v>3000</v>
      </c>
      <c r="AB95" s="7">
        <v>3000</v>
      </c>
      <c r="AC95" s="7" t="s">
        <v>67</v>
      </c>
      <c r="AD95" s="7">
        <v>6000</v>
      </c>
      <c r="AE95" s="7">
        <v>7500</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69</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104</v>
      </c>
      <c r="C99" s="4" t="s">
        <v>31</v>
      </c>
      <c r="D99" s="6" t="s">
        <v>144</v>
      </c>
      <c r="E99" s="7">
        <v>2000</v>
      </c>
      <c r="F99" s="7">
        <v>5000</v>
      </c>
      <c r="G99" s="7">
        <v>6000</v>
      </c>
      <c r="H99" s="7">
        <v>500</v>
      </c>
      <c r="I99" s="7">
        <v>350</v>
      </c>
      <c r="J99" s="7">
        <v>7500</v>
      </c>
      <c r="K99" s="7">
        <v>21000</v>
      </c>
      <c r="L99" s="7">
        <v>1500</v>
      </c>
      <c r="M99" s="7">
        <v>2500</v>
      </c>
      <c r="N99" s="7">
        <v>5000</v>
      </c>
      <c r="O99" s="7">
        <v>100</v>
      </c>
      <c r="P99" s="7" t="s">
        <v>33</v>
      </c>
      <c r="Q99" s="7" t="s">
        <v>33</v>
      </c>
      <c r="R99" s="7" t="s">
        <v>33</v>
      </c>
      <c r="S99" s="7">
        <v>8500</v>
      </c>
      <c r="T99" s="7">
        <v>7500</v>
      </c>
      <c r="U99" s="7">
        <v>2000</v>
      </c>
      <c r="V99" s="7">
        <v>250</v>
      </c>
      <c r="W99" s="7">
        <v>750</v>
      </c>
      <c r="X99" s="7">
        <v>1250</v>
      </c>
      <c r="Y99" s="7">
        <v>2000</v>
      </c>
      <c r="Z99" s="7">
        <v>2500</v>
      </c>
      <c r="AA99" s="7">
        <v>4500</v>
      </c>
      <c r="AB99" s="7">
        <v>3000</v>
      </c>
      <c r="AC99" s="7">
        <v>3000</v>
      </c>
      <c r="AD99" s="7">
        <v>5000</v>
      </c>
      <c r="AE99" s="7">
        <v>7500</v>
      </c>
      <c r="AF99" s="7">
        <v>600</v>
      </c>
      <c r="AG99" s="7">
        <v>200</v>
      </c>
      <c r="AI99" s="5">
        <v>3</v>
      </c>
    </row>
    <row r="100" spans="1:35" x14ac:dyDescent="0.35">
      <c r="A100" s="4" t="s">
        <v>99</v>
      </c>
      <c r="B100" s="4" t="s">
        <v>104</v>
      </c>
      <c r="C100" s="4" t="s">
        <v>66</v>
      </c>
      <c r="E100" s="7">
        <v>1500</v>
      </c>
      <c r="F100" s="7">
        <v>5000</v>
      </c>
      <c r="G100" s="7">
        <v>6000</v>
      </c>
      <c r="H100" s="7">
        <v>500</v>
      </c>
      <c r="I100" s="7">
        <v>350</v>
      </c>
      <c r="J100" s="7">
        <v>7000</v>
      </c>
      <c r="K100" s="7">
        <v>15000</v>
      </c>
      <c r="L100" s="7">
        <v>1500</v>
      </c>
      <c r="M100" s="7">
        <v>1500</v>
      </c>
      <c r="N100" s="7">
        <v>5000</v>
      </c>
      <c r="O100" s="7">
        <v>100</v>
      </c>
      <c r="P100" s="7" t="s">
        <v>67</v>
      </c>
      <c r="Q100" s="7" t="s">
        <v>67</v>
      </c>
      <c r="R100" s="7" t="s">
        <v>67</v>
      </c>
      <c r="S100" s="7">
        <v>8500</v>
      </c>
      <c r="T100" s="7">
        <v>7500</v>
      </c>
      <c r="U100" s="7">
        <v>2000</v>
      </c>
      <c r="V100" s="7">
        <v>200</v>
      </c>
      <c r="W100" s="7">
        <v>750</v>
      </c>
      <c r="X100" s="7">
        <v>1250</v>
      </c>
      <c r="Y100" s="7">
        <v>2000</v>
      </c>
      <c r="Z100" s="7">
        <v>2250</v>
      </c>
      <c r="AA100" s="7">
        <v>4000</v>
      </c>
      <c r="AB100" s="7">
        <v>3000</v>
      </c>
      <c r="AC100" s="7">
        <v>3000</v>
      </c>
      <c r="AD100" s="7">
        <v>2000</v>
      </c>
      <c r="AE100" s="7">
        <v>7500</v>
      </c>
      <c r="AF100" s="7">
        <v>600</v>
      </c>
      <c r="AG100" s="7">
        <v>200</v>
      </c>
    </row>
    <row r="101" spans="1:35" x14ac:dyDescent="0.35">
      <c r="A101" s="4" t="s">
        <v>99</v>
      </c>
      <c r="B101" s="4" t="s">
        <v>104</v>
      </c>
      <c r="C101" s="4" t="s">
        <v>68</v>
      </c>
      <c r="E101" s="7">
        <v>2000</v>
      </c>
      <c r="F101" s="7">
        <v>6000</v>
      </c>
      <c r="G101" s="7">
        <v>6500</v>
      </c>
      <c r="H101" s="7">
        <v>600</v>
      </c>
      <c r="I101" s="7">
        <v>400</v>
      </c>
      <c r="J101" s="7">
        <v>8000</v>
      </c>
      <c r="K101" s="7">
        <v>22500</v>
      </c>
      <c r="L101" s="7">
        <v>2000</v>
      </c>
      <c r="M101" s="7">
        <v>3000</v>
      </c>
      <c r="N101" s="7">
        <v>6000</v>
      </c>
      <c r="O101" s="7">
        <v>100</v>
      </c>
      <c r="P101" s="7" t="s">
        <v>67</v>
      </c>
      <c r="Q101" s="7" t="s">
        <v>67</v>
      </c>
      <c r="R101" s="7" t="s">
        <v>67</v>
      </c>
      <c r="S101" s="7">
        <v>11000</v>
      </c>
      <c r="T101" s="7">
        <v>7500</v>
      </c>
      <c r="U101" s="7">
        <v>4000</v>
      </c>
      <c r="V101" s="7">
        <v>250</v>
      </c>
      <c r="W101" s="7">
        <v>750</v>
      </c>
      <c r="X101" s="7">
        <v>1500</v>
      </c>
      <c r="Y101" s="7">
        <v>2500</v>
      </c>
      <c r="Z101" s="7">
        <v>2500</v>
      </c>
      <c r="AA101" s="7">
        <v>5000</v>
      </c>
      <c r="AB101" s="7">
        <v>4500</v>
      </c>
      <c r="AC101" s="7">
        <v>4500</v>
      </c>
      <c r="AD101" s="7">
        <v>6000</v>
      </c>
      <c r="AE101" s="7">
        <v>8000</v>
      </c>
      <c r="AF101" s="7">
        <v>600</v>
      </c>
      <c r="AG101" s="7">
        <v>200</v>
      </c>
    </row>
    <row r="102" spans="1:35" x14ac:dyDescent="0.35">
      <c r="C102" s="38" t="s">
        <v>145</v>
      </c>
      <c r="E102" s="7" t="s">
        <v>67</v>
      </c>
      <c r="F102" s="7" t="s">
        <v>67</v>
      </c>
      <c r="G102" s="7" t="s">
        <v>67</v>
      </c>
      <c r="H102" s="7" t="s">
        <v>67</v>
      </c>
      <c r="I102" s="7" t="s">
        <v>67</v>
      </c>
      <c r="J102" s="7" t="s">
        <v>67</v>
      </c>
      <c r="K102" s="7" t="s">
        <v>69</v>
      </c>
      <c r="L102" s="7" t="s">
        <v>67</v>
      </c>
      <c r="M102" s="7" t="s">
        <v>69</v>
      </c>
      <c r="N102" s="7" t="s">
        <v>67</v>
      </c>
      <c r="O102" s="7" t="s">
        <v>67</v>
      </c>
      <c r="P102" s="7" t="s">
        <v>67</v>
      </c>
      <c r="Q102" s="7" t="s">
        <v>67</v>
      </c>
      <c r="R102" s="7" t="s">
        <v>67</v>
      </c>
      <c r="S102" s="7" t="s">
        <v>67</v>
      </c>
      <c r="T102" s="7" t="s">
        <v>67</v>
      </c>
      <c r="U102" s="7" t="s">
        <v>69</v>
      </c>
      <c r="V102" s="7" t="s">
        <v>67</v>
      </c>
      <c r="W102" s="7" t="s">
        <v>67</v>
      </c>
      <c r="X102" s="7" t="s">
        <v>67</v>
      </c>
      <c r="Y102" s="7" t="s">
        <v>67</v>
      </c>
      <c r="Z102" s="7" t="s">
        <v>67</v>
      </c>
      <c r="AA102" s="7" t="s">
        <v>67</v>
      </c>
      <c r="AB102" s="7" t="s">
        <v>69</v>
      </c>
      <c r="AC102" s="7" t="s">
        <v>69</v>
      </c>
      <c r="AD102" s="7" t="s">
        <v>69</v>
      </c>
      <c r="AE102" s="7" t="s">
        <v>67</v>
      </c>
      <c r="AF102" s="7" t="s">
        <v>67</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106</v>
      </c>
      <c r="C105" s="4" t="s">
        <v>31</v>
      </c>
      <c r="D105" s="6" t="s">
        <v>144</v>
      </c>
      <c r="E105" s="7">
        <v>3250</v>
      </c>
      <c r="F105" s="7">
        <v>1875</v>
      </c>
      <c r="G105" s="7">
        <v>2125</v>
      </c>
      <c r="H105" s="7" t="s">
        <v>33</v>
      </c>
      <c r="I105" s="7" t="s">
        <v>33</v>
      </c>
      <c r="J105" s="7" t="s">
        <v>33</v>
      </c>
      <c r="K105" s="7" t="s">
        <v>33</v>
      </c>
      <c r="L105" s="7" t="s">
        <v>33</v>
      </c>
      <c r="M105" s="7" t="s">
        <v>33</v>
      </c>
      <c r="N105" s="7">
        <v>8250</v>
      </c>
      <c r="O105" s="7" t="s">
        <v>33</v>
      </c>
      <c r="P105" s="7" t="s">
        <v>33</v>
      </c>
      <c r="Q105" s="7" t="s">
        <v>33</v>
      </c>
      <c r="R105" s="7" t="s">
        <v>33</v>
      </c>
      <c r="S105" s="7" t="s">
        <v>33</v>
      </c>
      <c r="T105" s="7" t="s">
        <v>33</v>
      </c>
      <c r="U105" s="7" t="s">
        <v>33</v>
      </c>
      <c r="V105" s="7" t="s">
        <v>33</v>
      </c>
      <c r="W105" s="7" t="s">
        <v>33</v>
      </c>
      <c r="X105" s="7" t="s">
        <v>33</v>
      </c>
      <c r="Y105" s="7" t="s">
        <v>33</v>
      </c>
      <c r="Z105" s="7" t="s">
        <v>33</v>
      </c>
      <c r="AA105" s="7" t="s">
        <v>33</v>
      </c>
      <c r="AB105" s="7" t="s">
        <v>33</v>
      </c>
      <c r="AC105" s="7" t="s">
        <v>33</v>
      </c>
      <c r="AD105" s="7">
        <v>1250</v>
      </c>
      <c r="AE105" s="7" t="s">
        <v>33</v>
      </c>
      <c r="AF105" s="7" t="s">
        <v>33</v>
      </c>
      <c r="AG105" s="7" t="s">
        <v>33</v>
      </c>
      <c r="AI105" s="5">
        <v>24</v>
      </c>
    </row>
    <row r="106" spans="1:35" x14ac:dyDescent="0.35">
      <c r="A106" s="4" t="s">
        <v>99</v>
      </c>
      <c r="B106" s="4" t="s">
        <v>106</v>
      </c>
      <c r="C106" s="4" t="s">
        <v>66</v>
      </c>
      <c r="E106" s="7">
        <v>2500</v>
      </c>
      <c r="F106" s="7">
        <v>1500</v>
      </c>
      <c r="G106" s="7">
        <v>1750</v>
      </c>
      <c r="H106" s="7" t="s">
        <v>67</v>
      </c>
      <c r="I106" s="7" t="s">
        <v>67</v>
      </c>
      <c r="J106" s="7" t="s">
        <v>67</v>
      </c>
      <c r="K106" s="7" t="s">
        <v>67</v>
      </c>
      <c r="L106" s="7" t="s">
        <v>67</v>
      </c>
      <c r="M106" s="7" t="s">
        <v>67</v>
      </c>
      <c r="N106" s="7">
        <v>7500</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v>750</v>
      </c>
      <c r="AE106" s="7" t="s">
        <v>67</v>
      </c>
      <c r="AF106" s="7" t="s">
        <v>67</v>
      </c>
      <c r="AG106" s="7" t="s">
        <v>67</v>
      </c>
    </row>
    <row r="107" spans="1:35" x14ac:dyDescent="0.35">
      <c r="A107" s="4" t="s">
        <v>99</v>
      </c>
      <c r="B107" s="4" t="s">
        <v>106</v>
      </c>
      <c r="C107" s="4" t="s">
        <v>68</v>
      </c>
      <c r="E107" s="7">
        <v>3750</v>
      </c>
      <c r="F107" s="7">
        <v>2000</v>
      </c>
      <c r="G107" s="7">
        <v>2500</v>
      </c>
      <c r="H107" s="7" t="s">
        <v>67</v>
      </c>
      <c r="I107" s="7" t="s">
        <v>67</v>
      </c>
      <c r="J107" s="7" t="s">
        <v>67</v>
      </c>
      <c r="K107" s="7" t="s">
        <v>67</v>
      </c>
      <c r="L107" s="7" t="s">
        <v>67</v>
      </c>
      <c r="M107" s="7" t="s">
        <v>67</v>
      </c>
      <c r="N107" s="7">
        <v>8750</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v>2000</v>
      </c>
      <c r="AE107" s="7" t="s">
        <v>67</v>
      </c>
      <c r="AF107" s="7" t="s">
        <v>67</v>
      </c>
      <c r="AG107" s="7" t="s">
        <v>67</v>
      </c>
    </row>
    <row r="108" spans="1:35" x14ac:dyDescent="0.35">
      <c r="C108" s="38" t="s">
        <v>145</v>
      </c>
      <c r="E108" s="7" t="s">
        <v>69</v>
      </c>
      <c r="F108" s="7" t="s">
        <v>67</v>
      </c>
      <c r="G108" s="7" t="s">
        <v>69</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69</v>
      </c>
      <c r="AE108" s="7" t="s">
        <v>67</v>
      </c>
      <c r="AF108" s="7" t="s">
        <v>67</v>
      </c>
      <c r="AG108" s="7" t="s">
        <v>67</v>
      </c>
    </row>
    <row r="110" spans="1:35"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108</v>
      </c>
      <c r="B111" s="4" t="s">
        <v>109</v>
      </c>
      <c r="C111" s="4" t="s">
        <v>31</v>
      </c>
      <c r="D111" s="6" t="s">
        <v>146</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c r="AI111" s="5">
        <v>29</v>
      </c>
    </row>
    <row r="112" spans="1:35"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C114" s="38" t="s">
        <v>145</v>
      </c>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conditionalFormatting sqref="A1:BZ1 A2 C2:BZ2 B3:BZ3 A4:BZ1001">
    <cfRule type="containsText" dxfId="32" priority="1" operator="containsText" text="!!">
      <formula>NOT(ISERROR(SEARCH("!!",A1)))</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FC653-ABA7-4C4A-A100-B08F0B56D228}">
  <sheetPr>
    <tabColor theme="2"/>
  </sheetPr>
  <dimension ref="A1:AN120"/>
  <sheetViews>
    <sheetView topLeftCell="A7" workbookViewId="0">
      <selection activeCell="H28" sqref="H28"/>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2" spans="1:40" x14ac:dyDescent="0.35">
      <c r="A2" s="93" t="s">
        <v>2187</v>
      </c>
    </row>
    <row r="3" spans="1:40" x14ac:dyDescent="0.35">
      <c r="A3" s="10" t="s">
        <v>2184</v>
      </c>
    </row>
    <row r="4" spans="1:40" x14ac:dyDescent="0.35">
      <c r="D4" s="55"/>
    </row>
    <row r="5" spans="1:40" x14ac:dyDescent="0.35">
      <c r="A5" s="4" t="s">
        <v>31</v>
      </c>
      <c r="B5" s="4" t="s">
        <v>141</v>
      </c>
      <c r="C5" s="4" t="s">
        <v>32</v>
      </c>
      <c r="D5" s="55"/>
      <c r="E5" s="7">
        <v>1225</v>
      </c>
      <c r="F5" s="7">
        <v>3500</v>
      </c>
      <c r="G5" s="7">
        <v>3375</v>
      </c>
      <c r="H5" s="7">
        <v>500</v>
      </c>
      <c r="I5" s="7">
        <v>350</v>
      </c>
      <c r="J5" s="7">
        <v>5125</v>
      </c>
      <c r="K5" s="7">
        <v>9000</v>
      </c>
      <c r="L5" s="7">
        <v>1400</v>
      </c>
      <c r="M5" s="7">
        <v>2125</v>
      </c>
      <c r="N5" s="7">
        <v>6750</v>
      </c>
      <c r="O5" s="7">
        <v>100</v>
      </c>
      <c r="P5" s="7">
        <v>15000</v>
      </c>
      <c r="Q5" s="7">
        <v>28250</v>
      </c>
      <c r="R5" s="7">
        <v>38750</v>
      </c>
      <c r="S5" s="7">
        <v>7250</v>
      </c>
      <c r="T5" s="7">
        <v>5375</v>
      </c>
      <c r="U5" s="7">
        <v>500</v>
      </c>
      <c r="V5" s="7">
        <v>250</v>
      </c>
      <c r="W5" s="7">
        <v>575</v>
      </c>
      <c r="X5" s="7">
        <v>1050</v>
      </c>
      <c r="Y5" s="7">
        <v>1375</v>
      </c>
      <c r="Z5" s="7">
        <v>2500</v>
      </c>
      <c r="AA5" s="7">
        <v>3500</v>
      </c>
      <c r="AB5" s="7">
        <v>2500</v>
      </c>
      <c r="AC5" s="7">
        <v>2500</v>
      </c>
      <c r="AD5" s="7">
        <v>1500</v>
      </c>
      <c r="AE5" s="7">
        <v>4750</v>
      </c>
      <c r="AF5" s="7">
        <v>300</v>
      </c>
      <c r="AG5" s="7">
        <v>500</v>
      </c>
    </row>
    <row r="6" spans="1:40" x14ac:dyDescent="0.35">
      <c r="C6" s="92">
        <v>45170</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1000</v>
      </c>
      <c r="F9" s="7" t="s">
        <v>33</v>
      </c>
      <c r="G9" s="7" t="s">
        <v>33</v>
      </c>
      <c r="H9" s="7">
        <v>500</v>
      </c>
      <c r="I9" s="7">
        <v>300</v>
      </c>
      <c r="J9" s="7">
        <v>5000</v>
      </c>
      <c r="K9" s="7" t="s">
        <v>33</v>
      </c>
      <c r="L9" s="7">
        <v>1250</v>
      </c>
      <c r="M9" s="7">
        <v>2000</v>
      </c>
      <c r="N9" s="7">
        <v>6000</v>
      </c>
      <c r="O9" s="7">
        <v>100</v>
      </c>
      <c r="P9" s="7" t="s">
        <v>33</v>
      </c>
      <c r="Q9" s="7">
        <v>30000</v>
      </c>
      <c r="R9" s="7">
        <v>35000</v>
      </c>
      <c r="S9" s="7">
        <v>7250</v>
      </c>
      <c r="T9" s="7">
        <v>5500</v>
      </c>
      <c r="U9" s="7">
        <v>400</v>
      </c>
      <c r="V9" s="7">
        <v>125</v>
      </c>
      <c r="W9" s="7">
        <v>650</v>
      </c>
      <c r="X9" s="7">
        <v>850</v>
      </c>
      <c r="Y9" s="7">
        <v>1100</v>
      </c>
      <c r="Z9" s="7">
        <v>2000</v>
      </c>
      <c r="AA9" s="7">
        <v>3000</v>
      </c>
      <c r="AB9" s="7">
        <v>3000</v>
      </c>
      <c r="AC9" s="7">
        <v>2500</v>
      </c>
      <c r="AD9" s="7">
        <v>1250</v>
      </c>
      <c r="AE9" s="7">
        <v>3000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1250</v>
      </c>
      <c r="M10" s="7">
        <v>2000</v>
      </c>
      <c r="N10" s="7">
        <v>5500</v>
      </c>
      <c r="O10" s="7">
        <v>100</v>
      </c>
      <c r="P10" s="7" t="s">
        <v>67</v>
      </c>
      <c r="Q10" s="7">
        <v>29000</v>
      </c>
      <c r="R10" s="7">
        <v>35000</v>
      </c>
      <c r="S10" s="7">
        <v>7000</v>
      </c>
      <c r="T10" s="7">
        <v>5000</v>
      </c>
      <c r="U10" s="7">
        <v>400</v>
      </c>
      <c r="V10" s="7">
        <v>100</v>
      </c>
      <c r="W10" s="7">
        <v>600</v>
      </c>
      <c r="X10" s="7">
        <v>750</v>
      </c>
      <c r="Y10" s="7">
        <v>1000</v>
      </c>
      <c r="Z10" s="7">
        <v>2000</v>
      </c>
      <c r="AA10" s="7">
        <v>3000</v>
      </c>
      <c r="AB10" s="7">
        <v>2500</v>
      </c>
      <c r="AC10" s="7">
        <v>2000</v>
      </c>
      <c r="AD10" s="7">
        <v>1250</v>
      </c>
      <c r="AE10" s="7">
        <v>3000</v>
      </c>
      <c r="AF10" s="7">
        <v>250</v>
      </c>
      <c r="AG10" s="7">
        <v>200</v>
      </c>
    </row>
    <row r="11" spans="1:40" x14ac:dyDescent="0.35">
      <c r="A11" s="4" t="s">
        <v>64</v>
      </c>
      <c r="B11" s="4" t="s">
        <v>65</v>
      </c>
      <c r="C11" s="4" t="s">
        <v>68</v>
      </c>
      <c r="E11" s="7">
        <v>1100</v>
      </c>
      <c r="F11" s="7" t="s">
        <v>67</v>
      </c>
      <c r="G11" s="7" t="s">
        <v>67</v>
      </c>
      <c r="H11" s="7">
        <v>500</v>
      </c>
      <c r="I11" s="7">
        <v>300</v>
      </c>
      <c r="J11" s="7">
        <v>6000</v>
      </c>
      <c r="K11" s="7" t="s">
        <v>67</v>
      </c>
      <c r="L11" s="7">
        <v>1250</v>
      </c>
      <c r="M11" s="7">
        <v>2250</v>
      </c>
      <c r="N11" s="7">
        <v>6500</v>
      </c>
      <c r="O11" s="7">
        <v>100</v>
      </c>
      <c r="P11" s="7" t="s">
        <v>67</v>
      </c>
      <c r="Q11" s="7">
        <v>32500</v>
      </c>
      <c r="R11" s="7">
        <v>37500</v>
      </c>
      <c r="S11" s="7">
        <v>7500</v>
      </c>
      <c r="T11" s="7">
        <v>5500</v>
      </c>
      <c r="U11" s="7">
        <v>500</v>
      </c>
      <c r="V11" s="7">
        <v>125</v>
      </c>
      <c r="W11" s="7">
        <v>750</v>
      </c>
      <c r="X11" s="7">
        <v>1000</v>
      </c>
      <c r="Y11" s="7">
        <v>1200</v>
      </c>
      <c r="Z11" s="7">
        <v>2000</v>
      </c>
      <c r="AA11" s="7">
        <v>3250</v>
      </c>
      <c r="AB11" s="7">
        <v>3500</v>
      </c>
      <c r="AC11" s="7">
        <v>3000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69</v>
      </c>
      <c r="AC12" s="7" t="s">
        <v>69</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v>1500</v>
      </c>
      <c r="F15" s="7">
        <v>2875</v>
      </c>
      <c r="G15" s="7">
        <v>3250</v>
      </c>
      <c r="H15" s="7">
        <v>550</v>
      </c>
      <c r="I15" s="7">
        <v>362.5</v>
      </c>
      <c r="J15" s="7">
        <v>6000</v>
      </c>
      <c r="K15" s="7">
        <v>21000</v>
      </c>
      <c r="L15" s="7">
        <v>800</v>
      </c>
      <c r="M15" s="7">
        <v>4500</v>
      </c>
      <c r="N15" s="7">
        <v>9750</v>
      </c>
      <c r="O15" s="7">
        <v>200</v>
      </c>
      <c r="P15" s="7" t="s">
        <v>33</v>
      </c>
      <c r="Q15" s="7">
        <v>24000</v>
      </c>
      <c r="R15" s="7">
        <v>37250</v>
      </c>
      <c r="S15" s="7">
        <v>5750</v>
      </c>
      <c r="T15" s="7">
        <v>4000</v>
      </c>
      <c r="U15" s="7">
        <v>1000</v>
      </c>
      <c r="V15" s="7">
        <v>625</v>
      </c>
      <c r="W15" s="7" t="s">
        <v>33</v>
      </c>
      <c r="X15" s="7">
        <v>1100</v>
      </c>
      <c r="Y15" s="7">
        <v>1500</v>
      </c>
      <c r="Z15" s="7">
        <v>3600</v>
      </c>
      <c r="AA15" s="7">
        <v>3500</v>
      </c>
      <c r="AB15" s="7">
        <v>700</v>
      </c>
      <c r="AC15" s="7" t="s">
        <v>33</v>
      </c>
      <c r="AD15" s="7">
        <v>1000</v>
      </c>
      <c r="AE15" s="7">
        <v>2500</v>
      </c>
      <c r="AF15" s="7">
        <v>325</v>
      </c>
      <c r="AG15" s="7">
        <v>750</v>
      </c>
      <c r="AI15" s="5">
        <v>3</v>
      </c>
    </row>
    <row r="16" spans="1:40" x14ac:dyDescent="0.35">
      <c r="A16" s="4" t="s">
        <v>64</v>
      </c>
      <c r="B16" s="4" t="s">
        <v>71</v>
      </c>
      <c r="C16" s="4" t="s">
        <v>66</v>
      </c>
      <c r="E16" s="7">
        <v>1100</v>
      </c>
      <c r="F16" s="7">
        <v>2500</v>
      </c>
      <c r="G16" s="7">
        <v>3000</v>
      </c>
      <c r="H16" s="7">
        <v>500</v>
      </c>
      <c r="I16" s="7">
        <v>350</v>
      </c>
      <c r="J16" s="7">
        <v>5500</v>
      </c>
      <c r="K16" s="7">
        <v>20000</v>
      </c>
      <c r="L16" s="7">
        <v>700</v>
      </c>
      <c r="M16" s="7">
        <v>4500</v>
      </c>
      <c r="N16" s="7">
        <v>8500</v>
      </c>
      <c r="O16" s="7">
        <v>200</v>
      </c>
      <c r="P16" s="7" t="s">
        <v>67</v>
      </c>
      <c r="Q16" s="7">
        <v>22000</v>
      </c>
      <c r="R16" s="7">
        <v>36000</v>
      </c>
      <c r="S16" s="7">
        <v>2500</v>
      </c>
      <c r="T16" s="7">
        <v>1850</v>
      </c>
      <c r="U16" s="7">
        <v>800</v>
      </c>
      <c r="V16" s="7">
        <v>400</v>
      </c>
      <c r="W16" s="7" t="s">
        <v>67</v>
      </c>
      <c r="X16" s="7">
        <v>650</v>
      </c>
      <c r="Y16" s="7">
        <v>1100</v>
      </c>
      <c r="Z16" s="7">
        <v>2850</v>
      </c>
      <c r="AA16" s="7">
        <v>3000</v>
      </c>
      <c r="AB16" s="7">
        <v>600</v>
      </c>
      <c r="AC16" s="7" t="s">
        <v>67</v>
      </c>
      <c r="AD16" s="7">
        <v>800</v>
      </c>
      <c r="AE16" s="7">
        <v>2500</v>
      </c>
      <c r="AF16" s="7">
        <v>200</v>
      </c>
      <c r="AG16" s="7">
        <v>500</v>
      </c>
    </row>
    <row r="17" spans="1:35" x14ac:dyDescent="0.35">
      <c r="A17" s="4" t="s">
        <v>64</v>
      </c>
      <c r="B17" s="4" t="s">
        <v>71</v>
      </c>
      <c r="C17" s="4" t="s">
        <v>68</v>
      </c>
      <c r="E17" s="7">
        <v>1500</v>
      </c>
      <c r="F17" s="7">
        <v>3700</v>
      </c>
      <c r="G17" s="7">
        <v>4000</v>
      </c>
      <c r="H17" s="7">
        <v>650</v>
      </c>
      <c r="I17" s="7">
        <v>450</v>
      </c>
      <c r="J17" s="7">
        <v>6500</v>
      </c>
      <c r="K17" s="7">
        <v>22500</v>
      </c>
      <c r="L17" s="7">
        <v>1000</v>
      </c>
      <c r="M17" s="7">
        <v>5000</v>
      </c>
      <c r="N17" s="7">
        <v>10000</v>
      </c>
      <c r="O17" s="7">
        <v>200</v>
      </c>
      <c r="P17" s="7" t="s">
        <v>67</v>
      </c>
      <c r="Q17" s="7">
        <v>25000</v>
      </c>
      <c r="R17" s="7">
        <v>37500</v>
      </c>
      <c r="S17" s="7">
        <v>7500</v>
      </c>
      <c r="T17" s="7">
        <v>4800</v>
      </c>
      <c r="U17" s="7">
        <v>1200</v>
      </c>
      <c r="V17" s="7">
        <v>800</v>
      </c>
      <c r="W17" s="7" t="s">
        <v>67</v>
      </c>
      <c r="X17" s="7">
        <v>1250</v>
      </c>
      <c r="Y17" s="7">
        <v>2700</v>
      </c>
      <c r="Z17" s="7">
        <v>3850</v>
      </c>
      <c r="AA17" s="7">
        <v>3700</v>
      </c>
      <c r="AB17" s="7">
        <v>750</v>
      </c>
      <c r="AC17" s="7" t="s">
        <v>67</v>
      </c>
      <c r="AD17" s="7">
        <v>1200</v>
      </c>
      <c r="AE17" s="7">
        <v>2800</v>
      </c>
      <c r="AF17" s="7">
        <v>500</v>
      </c>
      <c r="AG17" s="7">
        <v>1000</v>
      </c>
    </row>
    <row r="18" spans="1:35" x14ac:dyDescent="0.35">
      <c r="C18" s="38" t="s">
        <v>145</v>
      </c>
      <c r="E18" s="7" t="s">
        <v>67</v>
      </c>
      <c r="F18" s="7" t="s">
        <v>69</v>
      </c>
      <c r="G18" s="7" t="s">
        <v>67</v>
      </c>
      <c r="H18" s="7" t="s">
        <v>67</v>
      </c>
      <c r="I18" s="7" t="s">
        <v>67</v>
      </c>
      <c r="J18" s="7" t="s">
        <v>67</v>
      </c>
      <c r="K18" s="7" t="s">
        <v>67</v>
      </c>
      <c r="L18" s="7" t="s">
        <v>69</v>
      </c>
      <c r="M18" s="7" t="s">
        <v>67</v>
      </c>
      <c r="N18" s="7" t="s">
        <v>67</v>
      </c>
      <c r="O18" s="7" t="s">
        <v>67</v>
      </c>
      <c r="P18" s="7" t="s">
        <v>67</v>
      </c>
      <c r="Q18" s="7" t="s">
        <v>67</v>
      </c>
      <c r="R18" s="7" t="s">
        <v>67</v>
      </c>
      <c r="S18" s="7" t="s">
        <v>69</v>
      </c>
      <c r="T18" s="7" t="s">
        <v>69</v>
      </c>
      <c r="U18" s="7" t="s">
        <v>69</v>
      </c>
      <c r="V18" s="7" t="s">
        <v>69</v>
      </c>
      <c r="W18" s="7" t="s">
        <v>67</v>
      </c>
      <c r="X18" s="7" t="s">
        <v>69</v>
      </c>
      <c r="Y18" s="7" t="s">
        <v>69</v>
      </c>
      <c r="Z18" s="7" t="s">
        <v>67</v>
      </c>
      <c r="AA18" s="7" t="s">
        <v>67</v>
      </c>
      <c r="AB18" s="7" t="s">
        <v>67</v>
      </c>
      <c r="AC18" s="7" t="s">
        <v>67</v>
      </c>
      <c r="AD18" s="7" t="s">
        <v>69</v>
      </c>
      <c r="AE18" s="7" t="s">
        <v>67</v>
      </c>
      <c r="AF18" s="7" t="s">
        <v>69</v>
      </c>
      <c r="AG18" s="7" t="s">
        <v>69</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500</v>
      </c>
      <c r="J21" s="7" t="s">
        <v>33</v>
      </c>
      <c r="K21" s="7" t="s">
        <v>33</v>
      </c>
      <c r="L21" s="7" t="s">
        <v>33</v>
      </c>
      <c r="M21" s="7" t="s">
        <v>33</v>
      </c>
      <c r="N21" s="7" t="s">
        <v>33</v>
      </c>
      <c r="O21" s="7" t="s">
        <v>33</v>
      </c>
      <c r="P21" s="7" t="s">
        <v>33</v>
      </c>
      <c r="Q21" s="7" t="s">
        <v>33</v>
      </c>
      <c r="R21" s="7" t="s">
        <v>33</v>
      </c>
      <c r="S21" s="7" t="s">
        <v>33</v>
      </c>
      <c r="T21" s="7" t="s">
        <v>33</v>
      </c>
      <c r="U21" s="7">
        <v>425</v>
      </c>
      <c r="V21" s="7">
        <v>400</v>
      </c>
      <c r="W21" s="7" t="s">
        <v>33</v>
      </c>
      <c r="X21" s="7" t="s">
        <v>33</v>
      </c>
      <c r="Y21" s="7" t="s">
        <v>33</v>
      </c>
      <c r="Z21" s="7">
        <v>2500</v>
      </c>
      <c r="AA21" s="7">
        <v>4750</v>
      </c>
      <c r="AB21" s="7">
        <v>2000</v>
      </c>
      <c r="AC21" s="7" t="s">
        <v>33</v>
      </c>
      <c r="AD21" s="7">
        <v>2500</v>
      </c>
      <c r="AE21" s="7">
        <v>7500</v>
      </c>
      <c r="AF21" s="7">
        <v>300</v>
      </c>
      <c r="AG21" s="7" t="s">
        <v>33</v>
      </c>
      <c r="AI21" s="5">
        <v>19</v>
      </c>
    </row>
    <row r="22" spans="1:35" x14ac:dyDescent="0.35">
      <c r="A22" s="4" t="s">
        <v>73</v>
      </c>
      <c r="B22" s="4" t="s">
        <v>74</v>
      </c>
      <c r="C22" s="4" t="s">
        <v>66</v>
      </c>
      <c r="E22" s="7">
        <v>900</v>
      </c>
      <c r="F22" s="7" t="s">
        <v>67</v>
      </c>
      <c r="G22" s="7" t="s">
        <v>67</v>
      </c>
      <c r="H22" s="7" t="s">
        <v>67</v>
      </c>
      <c r="I22" s="7">
        <v>450</v>
      </c>
      <c r="J22" s="7" t="s">
        <v>67</v>
      </c>
      <c r="K22" s="7" t="s">
        <v>67</v>
      </c>
      <c r="L22" s="7" t="s">
        <v>67</v>
      </c>
      <c r="M22" s="7" t="s">
        <v>67</v>
      </c>
      <c r="N22" s="7" t="s">
        <v>67</v>
      </c>
      <c r="O22" s="7" t="s">
        <v>67</v>
      </c>
      <c r="P22" s="7" t="s">
        <v>67</v>
      </c>
      <c r="Q22" s="7" t="s">
        <v>67</v>
      </c>
      <c r="R22" s="7" t="s">
        <v>67</v>
      </c>
      <c r="S22" s="7" t="s">
        <v>67</v>
      </c>
      <c r="T22" s="7" t="s">
        <v>67</v>
      </c>
      <c r="U22" s="7">
        <v>400</v>
      </c>
      <c r="V22" s="7">
        <v>300</v>
      </c>
      <c r="W22" s="7" t="s">
        <v>67</v>
      </c>
      <c r="X22" s="7" t="s">
        <v>67</v>
      </c>
      <c r="Y22" s="7" t="s">
        <v>67</v>
      </c>
      <c r="Z22" s="7">
        <v>2250</v>
      </c>
      <c r="AA22" s="7">
        <v>4000</v>
      </c>
      <c r="AB22" s="7">
        <v>2000</v>
      </c>
      <c r="AC22" s="7" t="s">
        <v>67</v>
      </c>
      <c r="AD22" s="7">
        <v>2000</v>
      </c>
      <c r="AE22" s="7">
        <v>5500</v>
      </c>
      <c r="AF22" s="7">
        <v>250</v>
      </c>
      <c r="AG22" s="7" t="s">
        <v>67</v>
      </c>
    </row>
    <row r="23" spans="1:35" x14ac:dyDescent="0.35">
      <c r="A23" s="4" t="s">
        <v>73</v>
      </c>
      <c r="B23" s="4" t="s">
        <v>74</v>
      </c>
      <c r="C23" s="4" t="s">
        <v>68</v>
      </c>
      <c r="E23" s="7">
        <v>1100</v>
      </c>
      <c r="F23" s="7" t="s">
        <v>67</v>
      </c>
      <c r="G23" s="7"/>
      <c r="H23" s="7" t="s">
        <v>67</v>
      </c>
      <c r="I23" s="7">
        <v>550</v>
      </c>
      <c r="J23" s="7" t="s">
        <v>67</v>
      </c>
      <c r="K23" s="7" t="s">
        <v>67</v>
      </c>
      <c r="L23" s="7" t="s">
        <v>67</v>
      </c>
      <c r="M23" s="7" t="s">
        <v>67</v>
      </c>
      <c r="N23" s="7" t="s">
        <v>67</v>
      </c>
      <c r="O23" s="7" t="s">
        <v>67</v>
      </c>
      <c r="P23" s="7" t="s">
        <v>67</v>
      </c>
      <c r="Q23" s="7" t="s">
        <v>67</v>
      </c>
      <c r="R23" s="7" t="s">
        <v>67</v>
      </c>
      <c r="S23" s="7" t="s">
        <v>67</v>
      </c>
      <c r="T23" s="7" t="s">
        <v>67</v>
      </c>
      <c r="U23" s="7">
        <v>700</v>
      </c>
      <c r="V23" s="7">
        <v>450</v>
      </c>
      <c r="W23" s="7" t="s">
        <v>67</v>
      </c>
      <c r="X23" s="7" t="s">
        <v>67</v>
      </c>
      <c r="Y23" s="7" t="s">
        <v>67</v>
      </c>
      <c r="Z23" s="7">
        <v>2500</v>
      </c>
      <c r="AA23" s="7">
        <v>5250</v>
      </c>
      <c r="AB23" s="7">
        <v>2250</v>
      </c>
      <c r="AC23" s="7" t="s">
        <v>67</v>
      </c>
      <c r="AD23" s="7">
        <v>2700</v>
      </c>
      <c r="AE23" s="7">
        <v>8000</v>
      </c>
      <c r="AF23" s="7">
        <v>300</v>
      </c>
      <c r="AG23" s="7" t="s">
        <v>67</v>
      </c>
    </row>
    <row r="24" spans="1:35" x14ac:dyDescent="0.35">
      <c r="C24" s="38" t="s">
        <v>145</v>
      </c>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69</v>
      </c>
      <c r="V24" s="7" t="s">
        <v>69</v>
      </c>
      <c r="W24" s="7" t="s">
        <v>67</v>
      </c>
      <c r="X24" s="7" t="s">
        <v>67</v>
      </c>
      <c r="Y24" s="7" t="s">
        <v>67</v>
      </c>
      <c r="Z24" s="7" t="s">
        <v>67</v>
      </c>
      <c r="AA24" s="7" t="s">
        <v>67</v>
      </c>
      <c r="AB24" s="7" t="s">
        <v>67</v>
      </c>
      <c r="AC24" s="7" t="s">
        <v>67</v>
      </c>
      <c r="AD24" s="7" t="s">
        <v>67</v>
      </c>
      <c r="AE24" s="7" t="s">
        <v>69</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v>1250</v>
      </c>
      <c r="H27" s="7">
        <v>450</v>
      </c>
      <c r="I27" s="7">
        <v>300</v>
      </c>
      <c r="J27" s="7">
        <v>4000</v>
      </c>
      <c r="K27" s="7">
        <v>3000</v>
      </c>
      <c r="L27" s="7">
        <v>1500</v>
      </c>
      <c r="M27" s="7">
        <v>1800</v>
      </c>
      <c r="N27" s="7">
        <v>7500</v>
      </c>
      <c r="O27" s="7">
        <v>100</v>
      </c>
      <c r="P27" s="7" t="s">
        <v>33</v>
      </c>
      <c r="Q27" s="7">
        <v>26000</v>
      </c>
      <c r="R27" s="7">
        <v>60000</v>
      </c>
      <c r="S27" s="7">
        <v>3525</v>
      </c>
      <c r="T27" s="7">
        <v>2500</v>
      </c>
      <c r="U27" s="7">
        <v>400</v>
      </c>
      <c r="V27" s="7">
        <v>175</v>
      </c>
      <c r="W27" s="7">
        <v>250</v>
      </c>
      <c r="X27" s="7">
        <v>500</v>
      </c>
      <c r="Y27" s="7">
        <v>1000</v>
      </c>
      <c r="Z27" s="7">
        <v>2500</v>
      </c>
      <c r="AA27" s="7">
        <v>3000</v>
      </c>
      <c r="AB27" s="7">
        <v>2500</v>
      </c>
      <c r="AC27" s="7">
        <v>2000</v>
      </c>
      <c r="AD27" s="7">
        <v>1000</v>
      </c>
      <c r="AE27" s="7" t="s">
        <v>33</v>
      </c>
      <c r="AF27" s="7">
        <v>300</v>
      </c>
      <c r="AG27" s="7">
        <v>500</v>
      </c>
      <c r="AI27" s="5">
        <v>2</v>
      </c>
    </row>
    <row r="28" spans="1:35" x14ac:dyDescent="0.35">
      <c r="A28" s="4" t="s">
        <v>73</v>
      </c>
      <c r="B28" s="4" t="s">
        <v>77</v>
      </c>
      <c r="C28" s="4" t="s">
        <v>66</v>
      </c>
      <c r="E28" s="7">
        <v>1000</v>
      </c>
      <c r="F28" s="7">
        <v>1000</v>
      </c>
      <c r="G28" s="7">
        <v>1000</v>
      </c>
      <c r="H28" s="7">
        <v>450</v>
      </c>
      <c r="I28" s="7">
        <v>14</v>
      </c>
      <c r="J28" s="7">
        <v>4000</v>
      </c>
      <c r="K28" s="7">
        <v>3000</v>
      </c>
      <c r="L28" s="7">
        <v>1500</v>
      </c>
      <c r="M28" s="7">
        <v>1800</v>
      </c>
      <c r="N28" s="7">
        <v>7500</v>
      </c>
      <c r="O28" s="7">
        <v>100</v>
      </c>
      <c r="P28" s="7" t="s">
        <v>67</v>
      </c>
      <c r="Q28" s="7">
        <v>26000</v>
      </c>
      <c r="R28" s="7">
        <v>60000</v>
      </c>
      <c r="S28" s="7">
        <v>3500</v>
      </c>
      <c r="T28" s="7">
        <v>2500</v>
      </c>
      <c r="U28" s="7">
        <v>400</v>
      </c>
      <c r="V28" s="7">
        <v>100</v>
      </c>
      <c r="W28" s="7">
        <v>250</v>
      </c>
      <c r="X28" s="7">
        <v>250</v>
      </c>
      <c r="Y28" s="7">
        <v>1000</v>
      </c>
      <c r="Z28" s="7">
        <v>2500</v>
      </c>
      <c r="AA28" s="7">
        <v>3000</v>
      </c>
      <c r="AB28" s="7">
        <v>2500</v>
      </c>
      <c r="AC28" s="7">
        <v>2000</v>
      </c>
      <c r="AD28" s="7">
        <v>1000</v>
      </c>
      <c r="AE28" s="7" t="s">
        <v>67</v>
      </c>
      <c r="AF28" s="7">
        <v>300</v>
      </c>
      <c r="AG28" s="7">
        <v>500</v>
      </c>
    </row>
    <row r="29" spans="1:35" x14ac:dyDescent="0.35">
      <c r="A29" s="4" t="s">
        <v>73</v>
      </c>
      <c r="B29" s="4" t="s">
        <v>77</v>
      </c>
      <c r="C29" s="4" t="s">
        <v>68</v>
      </c>
      <c r="E29" s="7">
        <v>1000</v>
      </c>
      <c r="F29" s="7">
        <v>1000</v>
      </c>
      <c r="G29" s="7">
        <v>1250</v>
      </c>
      <c r="H29" s="7">
        <v>450</v>
      </c>
      <c r="I29" s="7">
        <v>300</v>
      </c>
      <c r="J29" s="7">
        <v>4000</v>
      </c>
      <c r="K29" s="7">
        <v>3000</v>
      </c>
      <c r="L29" s="7">
        <v>1500</v>
      </c>
      <c r="M29" s="7">
        <v>1800</v>
      </c>
      <c r="N29" s="7">
        <v>7500</v>
      </c>
      <c r="O29" s="7">
        <v>100</v>
      </c>
      <c r="P29" s="7" t="s">
        <v>67</v>
      </c>
      <c r="Q29" s="7">
        <v>26000</v>
      </c>
      <c r="R29" s="7">
        <v>60000</v>
      </c>
      <c r="S29" s="7">
        <v>3600</v>
      </c>
      <c r="T29" s="7">
        <v>2550</v>
      </c>
      <c r="U29" s="7">
        <v>450</v>
      </c>
      <c r="V29" s="7">
        <v>250</v>
      </c>
      <c r="W29" s="7">
        <v>300</v>
      </c>
      <c r="X29" s="7">
        <v>600</v>
      </c>
      <c r="Y29" s="7">
        <v>1150</v>
      </c>
      <c r="Z29" s="7">
        <v>2500</v>
      </c>
      <c r="AA29" s="7">
        <v>3000</v>
      </c>
      <c r="AB29" s="7">
        <v>2500</v>
      </c>
      <c r="AC29" s="7">
        <v>2000</v>
      </c>
      <c r="AD29" s="7">
        <v>1000</v>
      </c>
      <c r="AE29" s="7" t="s">
        <v>67</v>
      </c>
      <c r="AF29" s="7">
        <v>300</v>
      </c>
      <c r="AG29" s="7">
        <v>500</v>
      </c>
    </row>
    <row r="30" spans="1:35" x14ac:dyDescent="0.35">
      <c r="C30" s="38" t="s">
        <v>145</v>
      </c>
      <c r="E30" s="7" t="s">
        <v>67</v>
      </c>
      <c r="F30" s="7" t="s">
        <v>67</v>
      </c>
      <c r="G30" s="7" t="s">
        <v>67</v>
      </c>
      <c r="H30" s="7" t="s">
        <v>67</v>
      </c>
      <c r="I30" s="7" t="s">
        <v>69</v>
      </c>
      <c r="J30" s="7" t="s">
        <v>67</v>
      </c>
      <c r="K30" s="7" t="s">
        <v>67</v>
      </c>
      <c r="L30" s="7" t="s">
        <v>67</v>
      </c>
      <c r="M30" s="7" t="s">
        <v>67</v>
      </c>
      <c r="N30" s="7" t="s">
        <v>67</v>
      </c>
      <c r="O30" s="7" t="s">
        <v>67</v>
      </c>
      <c r="P30" s="7" t="s">
        <v>67</v>
      </c>
      <c r="Q30" s="7" t="s">
        <v>67</v>
      </c>
      <c r="R30" s="7" t="s">
        <v>67</v>
      </c>
      <c r="S30" s="7" t="s">
        <v>67</v>
      </c>
      <c r="T30" s="7" t="s">
        <v>67</v>
      </c>
      <c r="U30" s="7" t="s">
        <v>67</v>
      </c>
      <c r="V30" s="7" t="s">
        <v>69</v>
      </c>
      <c r="W30" s="7" t="s">
        <v>67</v>
      </c>
      <c r="X30" s="7" t="s">
        <v>69</v>
      </c>
      <c r="Y30" s="7" t="s">
        <v>67</v>
      </c>
      <c r="Z30" s="7" t="s">
        <v>67</v>
      </c>
      <c r="AA30" s="7" t="s">
        <v>67</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1250</v>
      </c>
      <c r="F33" s="7">
        <v>4000</v>
      </c>
      <c r="G33" s="7" t="s">
        <v>33</v>
      </c>
      <c r="H33" s="7">
        <v>500</v>
      </c>
      <c r="I33" s="7">
        <v>350</v>
      </c>
      <c r="J33" s="7">
        <v>6000</v>
      </c>
      <c r="K33" s="7">
        <v>4000</v>
      </c>
      <c r="L33" s="7">
        <v>1500</v>
      </c>
      <c r="M33" s="7">
        <v>2250</v>
      </c>
      <c r="N33" s="7">
        <v>8000</v>
      </c>
      <c r="O33" s="7">
        <v>100</v>
      </c>
      <c r="P33" s="7" t="s">
        <v>33</v>
      </c>
      <c r="Q33" s="7">
        <v>28000</v>
      </c>
      <c r="R33" s="7">
        <v>40000</v>
      </c>
      <c r="S33" s="7">
        <v>7000</v>
      </c>
      <c r="T33" s="7">
        <v>5500</v>
      </c>
      <c r="U33" s="7">
        <v>1500</v>
      </c>
      <c r="V33" s="7">
        <v>175</v>
      </c>
      <c r="W33" s="7" t="s">
        <v>33</v>
      </c>
      <c r="X33" s="7">
        <v>1750</v>
      </c>
      <c r="Y33" s="7">
        <v>2500</v>
      </c>
      <c r="Z33" s="7">
        <v>2000</v>
      </c>
      <c r="AA33" s="7">
        <v>3500</v>
      </c>
      <c r="AB33" s="7">
        <v>2500</v>
      </c>
      <c r="AC33" s="7">
        <v>3500</v>
      </c>
      <c r="AD33" s="7">
        <v>2500</v>
      </c>
      <c r="AE33" s="7">
        <v>6000</v>
      </c>
      <c r="AF33" s="7">
        <v>250</v>
      </c>
      <c r="AG33" s="7" t="s">
        <v>33</v>
      </c>
      <c r="AI33" s="5">
        <v>4</v>
      </c>
    </row>
    <row r="34" spans="1:35" x14ac:dyDescent="0.35">
      <c r="A34" s="4" t="s">
        <v>73</v>
      </c>
      <c r="B34" s="4" t="s">
        <v>79</v>
      </c>
      <c r="C34" s="4" t="s">
        <v>66</v>
      </c>
      <c r="E34" s="7">
        <v>1000</v>
      </c>
      <c r="F34" s="7">
        <v>3250</v>
      </c>
      <c r="G34" s="7" t="s">
        <v>67</v>
      </c>
      <c r="H34" s="7">
        <v>500</v>
      </c>
      <c r="I34" s="7">
        <v>300</v>
      </c>
      <c r="J34" s="7">
        <v>5000</v>
      </c>
      <c r="K34" s="7">
        <v>3500</v>
      </c>
      <c r="L34" s="7">
        <v>1250</v>
      </c>
      <c r="M34" s="7">
        <v>1750</v>
      </c>
      <c r="N34" s="7">
        <v>8000</v>
      </c>
      <c r="O34" s="7">
        <v>100</v>
      </c>
      <c r="P34" s="7" t="s">
        <v>67</v>
      </c>
      <c r="Q34" s="7">
        <v>26000</v>
      </c>
      <c r="R34" s="7">
        <v>38000</v>
      </c>
      <c r="S34" s="7">
        <v>6000</v>
      </c>
      <c r="T34" s="7">
        <v>5000</v>
      </c>
      <c r="U34" s="7">
        <v>1250</v>
      </c>
      <c r="V34" s="7">
        <v>100</v>
      </c>
      <c r="W34" s="7" t="s">
        <v>67</v>
      </c>
      <c r="X34" s="7">
        <v>1500</v>
      </c>
      <c r="Y34" s="7">
        <v>1500</v>
      </c>
      <c r="Z34" s="7">
        <v>1500</v>
      </c>
      <c r="AA34" s="7">
        <v>3000</v>
      </c>
      <c r="AB34" s="7">
        <v>2000</v>
      </c>
      <c r="AC34" s="7">
        <v>2500</v>
      </c>
      <c r="AD34" s="7">
        <v>1500</v>
      </c>
      <c r="AE34" s="7">
        <v>5000</v>
      </c>
      <c r="AF34" s="7">
        <v>200</v>
      </c>
      <c r="AG34" s="7" t="s">
        <v>67</v>
      </c>
    </row>
    <row r="35" spans="1:35" x14ac:dyDescent="0.35">
      <c r="A35" s="4" t="s">
        <v>73</v>
      </c>
      <c r="B35" s="4" t="s">
        <v>79</v>
      </c>
      <c r="C35" s="4" t="s">
        <v>68</v>
      </c>
      <c r="E35" s="7">
        <v>1750</v>
      </c>
      <c r="F35" s="7">
        <v>5000</v>
      </c>
      <c r="G35" s="7" t="s">
        <v>67</v>
      </c>
      <c r="H35" s="7">
        <v>700</v>
      </c>
      <c r="I35" s="7">
        <v>350</v>
      </c>
      <c r="J35" s="7">
        <v>6000</v>
      </c>
      <c r="K35" s="7">
        <v>13500</v>
      </c>
      <c r="L35" s="7">
        <v>2000</v>
      </c>
      <c r="M35" s="7">
        <v>3500</v>
      </c>
      <c r="N35" s="7">
        <v>8500</v>
      </c>
      <c r="O35" s="7">
        <v>100</v>
      </c>
      <c r="P35" s="7" t="s">
        <v>67</v>
      </c>
      <c r="Q35" s="7">
        <v>32000</v>
      </c>
      <c r="R35" s="7">
        <v>60000</v>
      </c>
      <c r="S35" s="7">
        <v>7500</v>
      </c>
      <c r="T35" s="7">
        <v>6500</v>
      </c>
      <c r="U35" s="7">
        <v>1750</v>
      </c>
      <c r="V35" s="7">
        <v>250</v>
      </c>
      <c r="W35" s="7" t="s">
        <v>67</v>
      </c>
      <c r="X35" s="7">
        <v>1750</v>
      </c>
      <c r="Y35" s="7">
        <v>2500</v>
      </c>
      <c r="Z35" s="7">
        <v>2500</v>
      </c>
      <c r="AA35" s="7">
        <v>4000</v>
      </c>
      <c r="AB35" s="7">
        <v>4250</v>
      </c>
      <c r="AC35" s="7">
        <v>5000</v>
      </c>
      <c r="AD35" s="7">
        <v>3000</v>
      </c>
      <c r="AE35" s="7">
        <v>6500</v>
      </c>
      <c r="AF35" s="7">
        <v>500</v>
      </c>
      <c r="AG35" s="7" t="s">
        <v>67</v>
      </c>
    </row>
    <row r="36" spans="1:35" x14ac:dyDescent="0.35">
      <c r="C36" s="38" t="s">
        <v>145</v>
      </c>
      <c r="E36" s="7" t="s">
        <v>69</v>
      </c>
      <c r="F36" s="7" t="s">
        <v>69</v>
      </c>
      <c r="G36" s="7" t="s">
        <v>67</v>
      </c>
      <c r="H36" s="7" t="s">
        <v>69</v>
      </c>
      <c r="I36" s="7" t="s">
        <v>67</v>
      </c>
      <c r="J36" s="7" t="s">
        <v>67</v>
      </c>
      <c r="K36" s="7" t="s">
        <v>69</v>
      </c>
      <c r="L36" s="7" t="s">
        <v>69</v>
      </c>
      <c r="M36" s="7" t="s">
        <v>69</v>
      </c>
      <c r="N36" s="7" t="s">
        <v>67</v>
      </c>
      <c r="O36" s="7" t="s">
        <v>67</v>
      </c>
      <c r="P36" s="7" t="s">
        <v>67</v>
      </c>
      <c r="Q36" s="7" t="s">
        <v>67</v>
      </c>
      <c r="R36" s="7" t="s">
        <v>69</v>
      </c>
      <c r="S36" s="7" t="s">
        <v>67</v>
      </c>
      <c r="T36" s="7" t="s">
        <v>67</v>
      </c>
      <c r="U36" s="7" t="s">
        <v>69</v>
      </c>
      <c r="V36" s="7" t="s">
        <v>69</v>
      </c>
      <c r="W36" s="7" t="s">
        <v>67</v>
      </c>
      <c r="X36" s="7" t="s">
        <v>67</v>
      </c>
      <c r="Y36" s="7" t="s">
        <v>69</v>
      </c>
      <c r="Z36" s="7" t="s">
        <v>69</v>
      </c>
      <c r="AA36" s="7" t="s">
        <v>67</v>
      </c>
      <c r="AB36" s="7" t="s">
        <v>69</v>
      </c>
      <c r="AC36" s="7" t="s">
        <v>69</v>
      </c>
      <c r="AD36" s="7" t="s">
        <v>69</v>
      </c>
      <c r="AE36" s="7" t="s">
        <v>67</v>
      </c>
      <c r="AF36" s="7" t="s">
        <v>69</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1250</v>
      </c>
      <c r="F39" s="7">
        <v>1250</v>
      </c>
      <c r="G39" s="7">
        <v>1500</v>
      </c>
      <c r="H39" s="7">
        <v>500</v>
      </c>
      <c r="I39" s="7">
        <v>350</v>
      </c>
      <c r="J39" s="7">
        <v>6000</v>
      </c>
      <c r="K39" s="7">
        <v>6000</v>
      </c>
      <c r="L39" s="7">
        <v>1300</v>
      </c>
      <c r="M39" s="7">
        <v>2500</v>
      </c>
      <c r="N39" s="7" t="s">
        <v>33</v>
      </c>
      <c r="O39" s="7" t="s">
        <v>33</v>
      </c>
      <c r="P39" s="7" t="s">
        <v>33</v>
      </c>
      <c r="Q39" s="7">
        <v>30000</v>
      </c>
      <c r="R39" s="7">
        <v>45000</v>
      </c>
      <c r="S39" s="7">
        <v>4250</v>
      </c>
      <c r="T39" s="7">
        <v>3625</v>
      </c>
      <c r="U39" s="7">
        <v>800</v>
      </c>
      <c r="V39" s="7">
        <v>500</v>
      </c>
      <c r="W39" s="7">
        <v>700</v>
      </c>
      <c r="X39" s="7">
        <v>800</v>
      </c>
      <c r="Y39" s="7">
        <v>1000</v>
      </c>
      <c r="Z39" s="7">
        <v>6000</v>
      </c>
      <c r="AA39" s="7">
        <v>3750</v>
      </c>
      <c r="AB39" s="7">
        <v>5000</v>
      </c>
      <c r="AC39" s="7">
        <v>2500</v>
      </c>
      <c r="AD39" s="7">
        <v>2000</v>
      </c>
      <c r="AE39" s="7">
        <v>6000</v>
      </c>
      <c r="AF39" s="7">
        <v>300</v>
      </c>
      <c r="AG39" s="7" t="s">
        <v>33</v>
      </c>
      <c r="AI39" s="5">
        <v>4</v>
      </c>
    </row>
    <row r="40" spans="1:35" x14ac:dyDescent="0.35">
      <c r="A40" s="4" t="s">
        <v>81</v>
      </c>
      <c r="B40" s="4" t="s">
        <v>82</v>
      </c>
      <c r="C40" s="4" t="s">
        <v>66</v>
      </c>
      <c r="E40" s="7">
        <v>1200</v>
      </c>
      <c r="F40" s="7">
        <v>750</v>
      </c>
      <c r="G40" s="7">
        <v>1000</v>
      </c>
      <c r="H40" s="7">
        <v>300</v>
      </c>
      <c r="I40" s="7">
        <v>300</v>
      </c>
      <c r="J40" s="7">
        <v>5000</v>
      </c>
      <c r="K40" s="7">
        <v>2500</v>
      </c>
      <c r="L40" s="7">
        <v>750</v>
      </c>
      <c r="M40" s="7">
        <v>2000</v>
      </c>
      <c r="N40" s="7" t="s">
        <v>67</v>
      </c>
      <c r="O40" s="7" t="s">
        <v>67</v>
      </c>
      <c r="P40" s="7" t="s">
        <v>67</v>
      </c>
      <c r="Q40" s="7">
        <v>27500</v>
      </c>
      <c r="R40" s="7">
        <v>41000</v>
      </c>
      <c r="S40" s="7">
        <v>3000</v>
      </c>
      <c r="T40" s="7">
        <v>2000</v>
      </c>
      <c r="U40" s="7">
        <v>350</v>
      </c>
      <c r="V40" s="7">
        <v>125</v>
      </c>
      <c r="W40" s="7">
        <v>250</v>
      </c>
      <c r="X40" s="7">
        <v>400</v>
      </c>
      <c r="Y40" s="7">
        <v>500</v>
      </c>
      <c r="Z40" s="7">
        <v>4500</v>
      </c>
      <c r="AA40" s="7">
        <v>2500</v>
      </c>
      <c r="AB40" s="7">
        <v>2000</v>
      </c>
      <c r="AC40" s="7">
        <v>2000</v>
      </c>
      <c r="AD40" s="7">
        <v>1500</v>
      </c>
      <c r="AE40" s="7">
        <v>1750</v>
      </c>
      <c r="AF40" s="7">
        <v>300</v>
      </c>
      <c r="AG40" s="7" t="s">
        <v>67</v>
      </c>
    </row>
    <row r="41" spans="1:35" x14ac:dyDescent="0.35">
      <c r="A41" s="4" t="s">
        <v>81</v>
      </c>
      <c r="B41" s="4" t="s">
        <v>82</v>
      </c>
      <c r="C41" s="4" t="s">
        <v>68</v>
      </c>
      <c r="E41" s="7">
        <v>1500</v>
      </c>
      <c r="F41" s="7">
        <v>1300</v>
      </c>
      <c r="G41" s="7">
        <v>1500</v>
      </c>
      <c r="H41" s="7">
        <v>600</v>
      </c>
      <c r="I41" s="7">
        <v>400</v>
      </c>
      <c r="J41" s="7">
        <v>12500</v>
      </c>
      <c r="K41" s="7">
        <v>8000</v>
      </c>
      <c r="L41" s="7">
        <v>2000</v>
      </c>
      <c r="M41" s="7">
        <v>3000</v>
      </c>
      <c r="N41" s="7" t="s">
        <v>67</v>
      </c>
      <c r="O41" s="7" t="s">
        <v>67</v>
      </c>
      <c r="P41" s="7" t="s">
        <v>67</v>
      </c>
      <c r="Q41" s="7">
        <v>31000</v>
      </c>
      <c r="R41" s="7">
        <v>54000</v>
      </c>
      <c r="S41" s="7">
        <v>8500</v>
      </c>
      <c r="T41" s="7">
        <v>7500</v>
      </c>
      <c r="U41" s="7">
        <v>1500</v>
      </c>
      <c r="V41" s="7">
        <v>750</v>
      </c>
      <c r="W41" s="7">
        <v>1000</v>
      </c>
      <c r="X41" s="7">
        <v>1000</v>
      </c>
      <c r="Y41" s="7">
        <v>1000</v>
      </c>
      <c r="Z41" s="7">
        <v>10000</v>
      </c>
      <c r="AA41" s="7">
        <v>6000</v>
      </c>
      <c r="AB41" s="7">
        <v>7000</v>
      </c>
      <c r="AC41" s="7">
        <v>3500</v>
      </c>
      <c r="AD41" s="7">
        <v>2500</v>
      </c>
      <c r="AE41" s="7">
        <v>6000</v>
      </c>
      <c r="AF41" s="7">
        <v>400</v>
      </c>
      <c r="AG41" s="7" t="s">
        <v>67</v>
      </c>
    </row>
    <row r="42" spans="1:35" x14ac:dyDescent="0.35">
      <c r="C42" s="38" t="s">
        <v>145</v>
      </c>
      <c r="E42" s="7" t="s">
        <v>67</v>
      </c>
      <c r="F42" s="7" t="s">
        <v>69</v>
      </c>
      <c r="G42" s="7" t="s">
        <v>69</v>
      </c>
      <c r="H42" s="7" t="s">
        <v>69</v>
      </c>
      <c r="I42" s="7" t="s">
        <v>67</v>
      </c>
      <c r="J42" s="7" t="s">
        <v>69</v>
      </c>
      <c r="K42" s="7" t="s">
        <v>69</v>
      </c>
      <c r="L42" s="7" t="s">
        <v>69</v>
      </c>
      <c r="M42" s="7" t="s">
        <v>69</v>
      </c>
      <c r="N42" s="7" t="s">
        <v>67</v>
      </c>
      <c r="O42" s="7" t="s">
        <v>67</v>
      </c>
      <c r="P42" s="7" t="s">
        <v>67</v>
      </c>
      <c r="Q42" s="7" t="s">
        <v>67</v>
      </c>
      <c r="R42" s="7" t="s">
        <v>67</v>
      </c>
      <c r="S42" s="7" t="s">
        <v>69</v>
      </c>
      <c r="T42" s="7" t="s">
        <v>69</v>
      </c>
      <c r="U42" s="7" t="s">
        <v>69</v>
      </c>
      <c r="V42" s="7" t="s">
        <v>69</v>
      </c>
      <c r="W42" s="7" t="s">
        <v>69</v>
      </c>
      <c r="X42" s="7" t="s">
        <v>69</v>
      </c>
      <c r="Y42" s="7" t="s">
        <v>69</v>
      </c>
      <c r="Z42" s="7" t="s">
        <v>69</v>
      </c>
      <c r="AA42" s="7" t="s">
        <v>69</v>
      </c>
      <c r="AB42" s="7" t="s">
        <v>69</v>
      </c>
      <c r="AC42" s="7" t="s">
        <v>69</v>
      </c>
      <c r="AD42" s="7" t="s">
        <v>69</v>
      </c>
      <c r="AE42" s="7" t="s">
        <v>69</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v>950</v>
      </c>
      <c r="F45" s="7" t="s">
        <v>33</v>
      </c>
      <c r="G45" s="7" t="s">
        <v>33</v>
      </c>
      <c r="H45" s="7">
        <v>500</v>
      </c>
      <c r="I45" s="7">
        <v>300</v>
      </c>
      <c r="J45" s="7">
        <v>4000</v>
      </c>
      <c r="K45" s="7">
        <v>27750</v>
      </c>
      <c r="L45" s="7">
        <v>1000</v>
      </c>
      <c r="M45" s="7" t="s">
        <v>33</v>
      </c>
      <c r="N45" s="7">
        <v>6000</v>
      </c>
      <c r="O45" s="7" t="s">
        <v>33</v>
      </c>
      <c r="P45" s="7" t="s">
        <v>33</v>
      </c>
      <c r="Q45" s="7" t="s">
        <v>33</v>
      </c>
      <c r="R45" s="7" t="s">
        <v>33</v>
      </c>
      <c r="S45" s="7">
        <v>7250</v>
      </c>
      <c r="T45" s="7">
        <v>5000</v>
      </c>
      <c r="U45" s="7">
        <v>300</v>
      </c>
      <c r="V45" s="7">
        <v>150</v>
      </c>
      <c r="W45" s="7" t="s">
        <v>33</v>
      </c>
      <c r="X45" s="7">
        <v>1500</v>
      </c>
      <c r="Y45" s="7" t="s">
        <v>33</v>
      </c>
      <c r="Z45" s="7">
        <v>4000</v>
      </c>
      <c r="AA45" s="7">
        <v>3000</v>
      </c>
      <c r="AB45" s="7">
        <v>2000</v>
      </c>
      <c r="AC45" s="7" t="s">
        <v>33</v>
      </c>
      <c r="AD45" s="7">
        <v>1500</v>
      </c>
      <c r="AE45" s="7">
        <v>4500</v>
      </c>
      <c r="AF45" s="7">
        <v>200</v>
      </c>
      <c r="AG45" s="7" t="s">
        <v>33</v>
      </c>
      <c r="AI45" s="5">
        <v>11</v>
      </c>
    </row>
    <row r="46" spans="1:35" x14ac:dyDescent="0.35">
      <c r="A46" s="4" t="s">
        <v>81</v>
      </c>
      <c r="B46" s="4" t="s">
        <v>84</v>
      </c>
      <c r="C46" s="4" t="s">
        <v>66</v>
      </c>
      <c r="E46" s="7">
        <v>900</v>
      </c>
      <c r="F46" s="7" t="s">
        <v>67</v>
      </c>
      <c r="G46" s="7" t="s">
        <v>67</v>
      </c>
      <c r="H46" s="7">
        <v>500</v>
      </c>
      <c r="I46" s="7">
        <v>300</v>
      </c>
      <c r="J46" s="7">
        <v>3500</v>
      </c>
      <c r="K46" s="7">
        <v>27500</v>
      </c>
      <c r="L46" s="7">
        <v>1000</v>
      </c>
      <c r="M46" s="7" t="s">
        <v>67</v>
      </c>
      <c r="N46" s="7">
        <v>6000</v>
      </c>
      <c r="O46" s="7" t="s">
        <v>67</v>
      </c>
      <c r="P46" s="7" t="s">
        <v>67</v>
      </c>
      <c r="Q46" s="7" t="s">
        <v>67</v>
      </c>
      <c r="R46" s="7" t="s">
        <v>67</v>
      </c>
      <c r="S46" s="7">
        <v>6500</v>
      </c>
      <c r="T46" s="7">
        <v>5000</v>
      </c>
      <c r="U46" s="7">
        <v>300</v>
      </c>
      <c r="V46" s="7">
        <v>100</v>
      </c>
      <c r="W46" s="7" t="s">
        <v>67</v>
      </c>
      <c r="X46" s="7">
        <v>1000</v>
      </c>
      <c r="Y46" s="7" t="s">
        <v>67</v>
      </c>
      <c r="Z46" s="7">
        <v>3000</v>
      </c>
      <c r="AA46" s="7">
        <v>2250</v>
      </c>
      <c r="AB46" s="7">
        <v>2000</v>
      </c>
      <c r="AC46" s="7" t="s">
        <v>67</v>
      </c>
      <c r="AD46" s="7">
        <v>1500</v>
      </c>
      <c r="AE46" s="7">
        <v>4500</v>
      </c>
      <c r="AF46" s="7">
        <v>200</v>
      </c>
      <c r="AG46" s="7" t="s">
        <v>67</v>
      </c>
    </row>
    <row r="47" spans="1:35" x14ac:dyDescent="0.35">
      <c r="A47" s="4" t="s">
        <v>81</v>
      </c>
      <c r="B47" s="4" t="s">
        <v>84</v>
      </c>
      <c r="C47" s="4" t="s">
        <v>68</v>
      </c>
      <c r="E47" s="7">
        <v>1000</v>
      </c>
      <c r="F47" s="7" t="s">
        <v>67</v>
      </c>
      <c r="G47" s="7" t="s">
        <v>67</v>
      </c>
      <c r="H47" s="7">
        <v>500</v>
      </c>
      <c r="I47" s="7">
        <v>300</v>
      </c>
      <c r="J47" s="7">
        <v>4000</v>
      </c>
      <c r="K47" s="7">
        <v>28000</v>
      </c>
      <c r="L47" s="7">
        <v>1000</v>
      </c>
      <c r="M47" s="7" t="s">
        <v>67</v>
      </c>
      <c r="N47" s="7">
        <v>6500</v>
      </c>
      <c r="O47" s="7" t="s">
        <v>67</v>
      </c>
      <c r="P47" s="7" t="s">
        <v>67</v>
      </c>
      <c r="Q47" s="7" t="s">
        <v>67</v>
      </c>
      <c r="R47" s="7" t="s">
        <v>67</v>
      </c>
      <c r="S47" s="7">
        <v>7500</v>
      </c>
      <c r="T47" s="7">
        <v>5000</v>
      </c>
      <c r="U47" s="7">
        <v>300</v>
      </c>
      <c r="V47" s="7">
        <v>200</v>
      </c>
      <c r="W47" s="7" t="s">
        <v>67</v>
      </c>
      <c r="X47" s="7">
        <v>1750</v>
      </c>
      <c r="Y47" s="7" t="s">
        <v>67</v>
      </c>
      <c r="Z47" s="7">
        <v>4250</v>
      </c>
      <c r="AA47" s="7">
        <v>3000</v>
      </c>
      <c r="AB47" s="7">
        <v>2500</v>
      </c>
      <c r="AC47" s="7" t="s">
        <v>67</v>
      </c>
      <c r="AD47" s="7">
        <v>1750</v>
      </c>
      <c r="AE47" s="7">
        <v>4500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69</v>
      </c>
      <c r="W48" s="7" t="s">
        <v>67</v>
      </c>
      <c r="X48" s="7" t="s">
        <v>69</v>
      </c>
      <c r="Y48" s="7" t="s">
        <v>67</v>
      </c>
      <c r="Z48" s="7" t="s">
        <v>69</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
        <v>144</v>
      </c>
      <c r="E51" s="7">
        <v>1125</v>
      </c>
      <c r="F51" s="7" t="s">
        <v>33</v>
      </c>
      <c r="G51" s="7">
        <v>4500</v>
      </c>
      <c r="H51" s="7" t="s">
        <v>33</v>
      </c>
      <c r="I51" s="7" t="s">
        <v>33</v>
      </c>
      <c r="J51" s="7">
        <v>6000</v>
      </c>
      <c r="K51" s="7" t="s">
        <v>33</v>
      </c>
      <c r="L51" s="7">
        <v>1500</v>
      </c>
      <c r="M51" s="7">
        <v>3000</v>
      </c>
      <c r="N51" s="7" t="s">
        <v>33</v>
      </c>
      <c r="O51" s="7" t="s">
        <v>33</v>
      </c>
      <c r="P51" s="7" t="s">
        <v>33</v>
      </c>
      <c r="Q51" s="7" t="s">
        <v>33</v>
      </c>
      <c r="R51" s="7" t="s">
        <v>33</v>
      </c>
      <c r="S51" s="7" t="s">
        <v>33</v>
      </c>
      <c r="T51" s="7" t="s">
        <v>33</v>
      </c>
      <c r="U51" s="7" t="s">
        <v>33</v>
      </c>
      <c r="V51" s="7" t="s">
        <v>33</v>
      </c>
      <c r="W51" s="7" t="s">
        <v>33</v>
      </c>
      <c r="X51" s="7" t="s">
        <v>33</v>
      </c>
      <c r="Y51" s="7" t="s">
        <v>33</v>
      </c>
      <c r="Z51" s="7" t="s">
        <v>33</v>
      </c>
      <c r="AA51" s="7">
        <v>3500</v>
      </c>
      <c r="AB51" s="7" t="s">
        <v>33</v>
      </c>
      <c r="AC51" s="7" t="s">
        <v>33</v>
      </c>
      <c r="AD51" s="7">
        <v>1625</v>
      </c>
      <c r="AE51" s="7">
        <v>11000</v>
      </c>
      <c r="AF51" s="7" t="s">
        <v>33</v>
      </c>
      <c r="AG51" s="7" t="s">
        <v>33</v>
      </c>
      <c r="AI51" s="5">
        <v>21</v>
      </c>
    </row>
    <row r="52" spans="1:35" x14ac:dyDescent="0.35">
      <c r="A52" s="4" t="s">
        <v>81</v>
      </c>
      <c r="B52" s="4" t="s">
        <v>2189</v>
      </c>
      <c r="C52" s="4" t="s">
        <v>66</v>
      </c>
      <c r="E52" s="7">
        <v>1000</v>
      </c>
      <c r="F52" s="7" t="s">
        <v>67</v>
      </c>
      <c r="G52" s="7">
        <v>250</v>
      </c>
      <c r="H52" s="7" t="s">
        <v>67</v>
      </c>
      <c r="I52" s="7" t="s">
        <v>67</v>
      </c>
      <c r="J52" s="7">
        <v>6000</v>
      </c>
      <c r="K52" s="7" t="s">
        <v>67</v>
      </c>
      <c r="L52" s="7">
        <v>1500</v>
      </c>
      <c r="M52" s="7">
        <v>3000</v>
      </c>
      <c r="N52" s="7" t="s">
        <v>67</v>
      </c>
      <c r="O52" s="7" t="s">
        <v>67</v>
      </c>
      <c r="P52" s="7" t="s">
        <v>67</v>
      </c>
      <c r="Q52" s="7" t="s">
        <v>67</v>
      </c>
      <c r="R52" s="7" t="s">
        <v>67</v>
      </c>
      <c r="S52" s="7" t="s">
        <v>67</v>
      </c>
      <c r="T52" s="7" t="s">
        <v>67</v>
      </c>
      <c r="U52" s="7" t="s">
        <v>67</v>
      </c>
      <c r="V52" s="7" t="s">
        <v>67</v>
      </c>
      <c r="W52" s="7" t="s">
        <v>67</v>
      </c>
      <c r="X52" s="7" t="s">
        <v>67</v>
      </c>
      <c r="Y52" s="7" t="s">
        <v>67</v>
      </c>
      <c r="Z52" s="7" t="s">
        <v>67</v>
      </c>
      <c r="AA52" s="7">
        <v>3500</v>
      </c>
      <c r="AB52" s="7" t="s">
        <v>67</v>
      </c>
      <c r="AC52" s="7" t="s">
        <v>67</v>
      </c>
      <c r="AD52" s="7">
        <v>1500</v>
      </c>
      <c r="AE52" s="7">
        <v>9000</v>
      </c>
      <c r="AF52" s="7" t="s">
        <v>67</v>
      </c>
      <c r="AG52" s="7" t="s">
        <v>67</v>
      </c>
    </row>
    <row r="53" spans="1:35" x14ac:dyDescent="0.35">
      <c r="A53" s="4" t="s">
        <v>81</v>
      </c>
      <c r="B53" s="4" t="s">
        <v>2189</v>
      </c>
      <c r="C53" s="4" t="s">
        <v>68</v>
      </c>
      <c r="E53" s="7">
        <v>1250</v>
      </c>
      <c r="F53" s="7" t="s">
        <v>67</v>
      </c>
      <c r="G53" s="7">
        <v>4500</v>
      </c>
      <c r="H53" s="7" t="s">
        <v>67</v>
      </c>
      <c r="I53" s="7" t="s">
        <v>67</v>
      </c>
      <c r="J53" s="7">
        <v>7000</v>
      </c>
      <c r="K53" s="7" t="s">
        <v>67</v>
      </c>
      <c r="L53" s="7">
        <v>1500</v>
      </c>
      <c r="M53" s="7">
        <v>3000</v>
      </c>
      <c r="N53" s="7" t="s">
        <v>67</v>
      </c>
      <c r="O53" s="7" t="s">
        <v>67</v>
      </c>
      <c r="P53" s="7" t="s">
        <v>67</v>
      </c>
      <c r="Q53" s="7" t="s">
        <v>67</v>
      </c>
      <c r="R53" s="7" t="s">
        <v>67</v>
      </c>
      <c r="S53" s="7" t="s">
        <v>67</v>
      </c>
      <c r="T53" s="7" t="s">
        <v>67</v>
      </c>
      <c r="U53" s="7" t="s">
        <v>67</v>
      </c>
      <c r="V53" s="7" t="s">
        <v>67</v>
      </c>
      <c r="W53" s="7" t="s">
        <v>67</v>
      </c>
      <c r="X53" s="7" t="s">
        <v>67</v>
      </c>
      <c r="Y53" s="7" t="s">
        <v>67</v>
      </c>
      <c r="Z53" s="7" t="s">
        <v>67</v>
      </c>
      <c r="AA53" s="7">
        <v>3500</v>
      </c>
      <c r="AB53" s="7" t="s">
        <v>67</v>
      </c>
      <c r="AC53" s="7" t="s">
        <v>67</v>
      </c>
      <c r="AD53" s="7">
        <v>1750</v>
      </c>
      <c r="AE53" s="7">
        <v>13000</v>
      </c>
      <c r="AF53" s="7" t="s">
        <v>67</v>
      </c>
      <c r="AG53" s="7" t="s">
        <v>67</v>
      </c>
    </row>
    <row r="54" spans="1:35" x14ac:dyDescent="0.35">
      <c r="C54" s="38" t="s">
        <v>145</v>
      </c>
      <c r="E54" s="7" t="s">
        <v>67</v>
      </c>
      <c r="F54" s="7" t="s">
        <v>67</v>
      </c>
      <c r="G54" s="7" t="s">
        <v>69</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69</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
        <v>144</v>
      </c>
      <c r="E57" s="7">
        <v>1100</v>
      </c>
      <c r="F57" s="7" t="s">
        <v>33</v>
      </c>
      <c r="G57" s="7" t="s">
        <v>33</v>
      </c>
      <c r="H57" s="7">
        <v>300</v>
      </c>
      <c r="I57" s="7">
        <v>250</v>
      </c>
      <c r="J57" s="7">
        <v>6000</v>
      </c>
      <c r="K57" s="7">
        <v>8000</v>
      </c>
      <c r="L57" s="7">
        <v>6000</v>
      </c>
      <c r="M57" s="7">
        <v>2500</v>
      </c>
      <c r="N57" s="7" t="s">
        <v>33</v>
      </c>
      <c r="O57" s="7">
        <v>100</v>
      </c>
      <c r="P57" s="7" t="s">
        <v>33</v>
      </c>
      <c r="Q57" s="7">
        <v>30000</v>
      </c>
      <c r="R57" s="7">
        <v>39000</v>
      </c>
      <c r="S57" s="7">
        <v>7250</v>
      </c>
      <c r="T57" s="7">
        <v>6000</v>
      </c>
      <c r="U57" s="7" t="s">
        <v>33</v>
      </c>
      <c r="V57" s="7">
        <v>100</v>
      </c>
      <c r="W57" s="7" t="s">
        <v>33</v>
      </c>
      <c r="X57" s="7">
        <v>2000</v>
      </c>
      <c r="Y57" s="7">
        <v>2250</v>
      </c>
      <c r="Z57" s="7">
        <v>2000</v>
      </c>
      <c r="AA57" s="7">
        <v>3000</v>
      </c>
      <c r="AB57" s="7">
        <v>2000</v>
      </c>
      <c r="AC57" s="7" t="s">
        <v>33</v>
      </c>
      <c r="AD57" s="7">
        <v>2000</v>
      </c>
      <c r="AE57" s="7">
        <v>3000</v>
      </c>
      <c r="AF57" s="7">
        <v>275</v>
      </c>
      <c r="AG57" s="7" t="s">
        <v>33</v>
      </c>
      <c r="AI57" s="5">
        <v>8</v>
      </c>
    </row>
    <row r="58" spans="1:35" x14ac:dyDescent="0.35">
      <c r="A58" s="4" t="s">
        <v>81</v>
      </c>
      <c r="B58" s="4" t="s">
        <v>86</v>
      </c>
      <c r="C58" s="4" t="s">
        <v>66</v>
      </c>
      <c r="E58" s="7">
        <v>1100</v>
      </c>
      <c r="F58" s="7" t="s">
        <v>67</v>
      </c>
      <c r="G58" s="7" t="s">
        <v>67</v>
      </c>
      <c r="H58" s="7">
        <v>300</v>
      </c>
      <c r="I58" s="7">
        <v>250</v>
      </c>
      <c r="J58" s="7">
        <v>5000</v>
      </c>
      <c r="K58" s="7">
        <v>7500</v>
      </c>
      <c r="L58" s="7">
        <v>6000</v>
      </c>
      <c r="M58" s="7">
        <v>2500</v>
      </c>
      <c r="N58" s="7" t="s">
        <v>67</v>
      </c>
      <c r="O58" s="7">
        <v>100</v>
      </c>
      <c r="P58" s="7" t="s">
        <v>67</v>
      </c>
      <c r="Q58" s="7">
        <v>30000</v>
      </c>
      <c r="R58" s="7">
        <v>39000</v>
      </c>
      <c r="S58" s="7">
        <v>7000</v>
      </c>
      <c r="T58" s="7">
        <v>6000</v>
      </c>
      <c r="U58" s="7" t="s">
        <v>67</v>
      </c>
      <c r="V58" s="7">
        <v>100</v>
      </c>
      <c r="W58" s="7" t="s">
        <v>67</v>
      </c>
      <c r="X58" s="7">
        <v>1000</v>
      </c>
      <c r="Y58" s="7">
        <v>2000</v>
      </c>
      <c r="Z58" s="7">
        <v>2000</v>
      </c>
      <c r="AA58" s="7">
        <v>2750</v>
      </c>
      <c r="AB58" s="7">
        <v>2000</v>
      </c>
      <c r="AC58" s="7" t="s">
        <v>67</v>
      </c>
      <c r="AD58" s="7">
        <v>2000</v>
      </c>
      <c r="AE58" s="7">
        <v>3000</v>
      </c>
      <c r="AF58" s="7">
        <v>250</v>
      </c>
      <c r="AG58" s="7" t="s">
        <v>67</v>
      </c>
    </row>
    <row r="59" spans="1:35" x14ac:dyDescent="0.35">
      <c r="A59" s="4" t="s">
        <v>81</v>
      </c>
      <c r="B59" s="4" t="s">
        <v>86</v>
      </c>
      <c r="C59" s="4" t="s">
        <v>68</v>
      </c>
      <c r="E59" s="7">
        <v>1200</v>
      </c>
      <c r="F59" s="7" t="s">
        <v>67</v>
      </c>
      <c r="G59" s="7" t="s">
        <v>67</v>
      </c>
      <c r="H59" s="7">
        <v>300</v>
      </c>
      <c r="I59" s="7">
        <v>250</v>
      </c>
      <c r="J59" s="7">
        <v>6000</v>
      </c>
      <c r="K59" s="7">
        <v>16000</v>
      </c>
      <c r="L59" s="7">
        <v>6000</v>
      </c>
      <c r="M59" s="7">
        <v>2500</v>
      </c>
      <c r="N59" s="7" t="s">
        <v>67</v>
      </c>
      <c r="O59" s="7">
        <v>100</v>
      </c>
      <c r="P59" s="7" t="s">
        <v>67</v>
      </c>
      <c r="Q59" s="7">
        <v>30000</v>
      </c>
      <c r="R59" s="7">
        <v>39000</v>
      </c>
      <c r="S59" s="7">
        <v>7500</v>
      </c>
      <c r="T59" s="7">
        <v>6000</v>
      </c>
      <c r="U59" s="7" t="s">
        <v>67</v>
      </c>
      <c r="V59" s="7">
        <v>250</v>
      </c>
      <c r="W59" s="7" t="s">
        <v>67</v>
      </c>
      <c r="X59" s="7">
        <v>2500</v>
      </c>
      <c r="Y59" s="7">
        <v>2500</v>
      </c>
      <c r="Z59" s="7">
        <v>2000</v>
      </c>
      <c r="AA59" s="7">
        <v>3500</v>
      </c>
      <c r="AB59" s="7">
        <v>2500</v>
      </c>
      <c r="AC59" s="7" t="s">
        <v>67</v>
      </c>
      <c r="AD59" s="7">
        <v>2000</v>
      </c>
      <c r="AE59" s="7">
        <v>3000</v>
      </c>
      <c r="AF59" s="7">
        <v>300</v>
      </c>
      <c r="AG59" s="7" t="s">
        <v>67</v>
      </c>
    </row>
    <row r="60" spans="1:35" x14ac:dyDescent="0.35">
      <c r="C60" s="38" t="s">
        <v>145</v>
      </c>
      <c r="E60" s="7" t="s">
        <v>67</v>
      </c>
      <c r="F60" s="7" t="s">
        <v>67</v>
      </c>
      <c r="G60" s="7" t="s">
        <v>67</v>
      </c>
      <c r="H60" s="7" t="s">
        <v>67</v>
      </c>
      <c r="I60" s="7" t="s">
        <v>67</v>
      </c>
      <c r="J60" s="7" t="s">
        <v>67</v>
      </c>
      <c r="K60" s="7" t="s">
        <v>69</v>
      </c>
      <c r="L60" s="7" t="s">
        <v>67</v>
      </c>
      <c r="M60" s="7" t="s">
        <v>67</v>
      </c>
      <c r="N60" s="7" t="s">
        <v>67</v>
      </c>
      <c r="O60" s="7" t="s">
        <v>67</v>
      </c>
      <c r="P60" s="7" t="s">
        <v>67</v>
      </c>
      <c r="Q60" s="7" t="s">
        <v>67</v>
      </c>
      <c r="R60" s="7" t="s">
        <v>67</v>
      </c>
      <c r="S60" s="7" t="s">
        <v>67</v>
      </c>
      <c r="T60" s="7" t="s">
        <v>67</v>
      </c>
      <c r="U60" s="7" t="s">
        <v>67</v>
      </c>
      <c r="V60" s="7" t="s">
        <v>69</v>
      </c>
      <c r="W60" s="7" t="s">
        <v>67</v>
      </c>
      <c r="X60" s="7" t="s">
        <v>69</v>
      </c>
      <c r="Y60" s="7" t="s">
        <v>67</v>
      </c>
      <c r="Z60" s="7" t="s">
        <v>67</v>
      </c>
      <c r="AA60" s="7" t="s">
        <v>67</v>
      </c>
      <c r="AB60" s="7" t="s">
        <v>67</v>
      </c>
      <c r="AC60" s="7" t="s">
        <v>67</v>
      </c>
      <c r="AD60" s="7" t="s">
        <v>67</v>
      </c>
      <c r="AE60" s="7" t="s">
        <v>67</v>
      </c>
      <c r="AF60" s="7" t="s">
        <v>67</v>
      </c>
      <c r="AG60" s="7" t="s">
        <v>67</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
        <v>144</v>
      </c>
      <c r="E63" s="7">
        <v>1000</v>
      </c>
      <c r="F63" s="7">
        <v>3000</v>
      </c>
      <c r="G63" s="7">
        <v>3500</v>
      </c>
      <c r="H63" s="7">
        <v>500</v>
      </c>
      <c r="I63" s="7">
        <v>350</v>
      </c>
      <c r="J63" s="7">
        <v>5000</v>
      </c>
      <c r="K63" s="7">
        <v>16000</v>
      </c>
      <c r="L63" s="7">
        <v>1125</v>
      </c>
      <c r="M63" s="7">
        <v>2000</v>
      </c>
      <c r="N63" s="7">
        <v>6000</v>
      </c>
      <c r="O63" s="7">
        <v>100</v>
      </c>
      <c r="P63" s="7" t="s">
        <v>33</v>
      </c>
      <c r="Q63" s="7">
        <v>25000</v>
      </c>
      <c r="R63" s="7">
        <v>35000</v>
      </c>
      <c r="S63" s="7">
        <v>7000</v>
      </c>
      <c r="T63" s="7">
        <v>5250</v>
      </c>
      <c r="U63" s="7">
        <v>500</v>
      </c>
      <c r="V63" s="7">
        <v>150</v>
      </c>
      <c r="W63" s="7">
        <v>500</v>
      </c>
      <c r="X63" s="7">
        <v>750</v>
      </c>
      <c r="Y63" s="7">
        <v>1250</v>
      </c>
      <c r="Z63" s="7">
        <v>2000</v>
      </c>
      <c r="AA63" s="7">
        <v>3000</v>
      </c>
      <c r="AB63" s="7">
        <v>2000</v>
      </c>
      <c r="AC63" s="7">
        <v>2000</v>
      </c>
      <c r="AD63" s="7">
        <v>1000</v>
      </c>
      <c r="AE63" s="7">
        <v>4500</v>
      </c>
      <c r="AF63" s="7">
        <v>300</v>
      </c>
      <c r="AG63" s="7">
        <v>500</v>
      </c>
      <c r="AI63" s="5">
        <v>1</v>
      </c>
    </row>
    <row r="64" spans="1:35" x14ac:dyDescent="0.35">
      <c r="A64" s="4" t="s">
        <v>81</v>
      </c>
      <c r="B64" s="4" t="s">
        <v>88</v>
      </c>
      <c r="C64" s="4" t="s">
        <v>66</v>
      </c>
      <c r="E64" s="7">
        <v>800</v>
      </c>
      <c r="F64" s="7">
        <v>1000</v>
      </c>
      <c r="G64" s="7">
        <v>1500</v>
      </c>
      <c r="H64" s="7">
        <v>450</v>
      </c>
      <c r="I64" s="7">
        <v>250</v>
      </c>
      <c r="J64" s="7">
        <v>4000</v>
      </c>
      <c r="K64" s="7">
        <v>5500</v>
      </c>
      <c r="L64" s="7">
        <v>1000</v>
      </c>
      <c r="M64" s="7">
        <v>1500</v>
      </c>
      <c r="N64" s="7">
        <v>6000</v>
      </c>
      <c r="O64" s="7">
        <v>100</v>
      </c>
      <c r="P64" s="7" t="s">
        <v>67</v>
      </c>
      <c r="Q64" s="7">
        <v>22500</v>
      </c>
      <c r="R64" s="7">
        <v>32000</v>
      </c>
      <c r="S64" s="7">
        <v>6500</v>
      </c>
      <c r="T64" s="7">
        <v>4500</v>
      </c>
      <c r="U64" s="7">
        <v>500</v>
      </c>
      <c r="V64" s="7">
        <v>125</v>
      </c>
      <c r="W64" s="7">
        <v>500</v>
      </c>
      <c r="X64" s="7">
        <v>750</v>
      </c>
      <c r="Y64" s="7">
        <v>800</v>
      </c>
      <c r="Z64" s="7">
        <v>1500</v>
      </c>
      <c r="AA64" s="7">
        <v>2800</v>
      </c>
      <c r="AB64" s="7">
        <v>2000</v>
      </c>
      <c r="AC64" s="7">
        <v>1500</v>
      </c>
      <c r="AD64" s="7">
        <v>1000</v>
      </c>
      <c r="AE64" s="7">
        <v>2000</v>
      </c>
      <c r="AF64" s="7">
        <v>250</v>
      </c>
      <c r="AG64" s="7">
        <v>500</v>
      </c>
    </row>
    <row r="65" spans="1:35" x14ac:dyDescent="0.35">
      <c r="A65" s="4" t="s">
        <v>81</v>
      </c>
      <c r="B65" s="4" t="s">
        <v>88</v>
      </c>
      <c r="C65" s="4" t="s">
        <v>68</v>
      </c>
      <c r="E65" s="7">
        <v>1300</v>
      </c>
      <c r="F65" s="7">
        <v>4000</v>
      </c>
      <c r="G65" s="7">
        <v>4000</v>
      </c>
      <c r="H65" s="7">
        <v>600</v>
      </c>
      <c r="I65" s="7">
        <v>350</v>
      </c>
      <c r="J65" s="7">
        <v>6000</v>
      </c>
      <c r="K65" s="7">
        <v>32000</v>
      </c>
      <c r="L65" s="7">
        <v>1700</v>
      </c>
      <c r="M65" s="7">
        <v>2500</v>
      </c>
      <c r="N65" s="7">
        <v>6000</v>
      </c>
      <c r="O65" s="7">
        <v>100</v>
      </c>
      <c r="P65" s="7" t="s">
        <v>67</v>
      </c>
      <c r="Q65" s="7">
        <v>30000</v>
      </c>
      <c r="R65" s="7">
        <v>45000</v>
      </c>
      <c r="S65" s="7">
        <v>7500</v>
      </c>
      <c r="T65" s="7">
        <v>5500</v>
      </c>
      <c r="U65" s="7">
        <v>1000</v>
      </c>
      <c r="V65" s="7">
        <v>200</v>
      </c>
      <c r="W65" s="7">
        <v>1500</v>
      </c>
      <c r="X65" s="7">
        <v>1500</v>
      </c>
      <c r="Y65" s="7">
        <v>1500</v>
      </c>
      <c r="Z65" s="7">
        <v>2750</v>
      </c>
      <c r="AA65" s="7">
        <v>3250</v>
      </c>
      <c r="AB65" s="7">
        <v>4000</v>
      </c>
      <c r="AC65" s="7">
        <v>2750</v>
      </c>
      <c r="AD65" s="7">
        <v>2000</v>
      </c>
      <c r="AE65" s="7">
        <v>9500</v>
      </c>
      <c r="AF65" s="7">
        <v>400</v>
      </c>
      <c r="AG65" s="7">
        <v>750</v>
      </c>
    </row>
    <row r="66" spans="1:35" x14ac:dyDescent="0.35">
      <c r="C66" s="38" t="s">
        <v>145</v>
      </c>
      <c r="E66" s="7" t="s">
        <v>69</v>
      </c>
      <c r="F66" s="7" t="s">
        <v>69</v>
      </c>
      <c r="G66" s="7" t="s">
        <v>69</v>
      </c>
      <c r="H66" s="7" t="s">
        <v>67</v>
      </c>
      <c r="I66" s="7" t="s">
        <v>69</v>
      </c>
      <c r="J66" s="7" t="s">
        <v>69</v>
      </c>
      <c r="K66" s="7" t="s">
        <v>69</v>
      </c>
      <c r="L66" s="7" t="s">
        <v>69</v>
      </c>
      <c r="M66" s="7" t="s">
        <v>69</v>
      </c>
      <c r="N66" s="7" t="s">
        <v>67</v>
      </c>
      <c r="O66" s="7" t="s">
        <v>67</v>
      </c>
      <c r="P66" s="7" t="s">
        <v>67</v>
      </c>
      <c r="Q66" s="7" t="s">
        <v>67</v>
      </c>
      <c r="R66" s="7" t="s">
        <v>69</v>
      </c>
      <c r="S66" s="7" t="s">
        <v>67</v>
      </c>
      <c r="T66" s="7" t="s">
        <v>67</v>
      </c>
      <c r="U66" s="7" t="s">
        <v>69</v>
      </c>
      <c r="V66" s="7" t="s">
        <v>69</v>
      </c>
      <c r="W66" s="7" t="s">
        <v>69</v>
      </c>
      <c r="X66" s="7" t="s">
        <v>69</v>
      </c>
      <c r="Y66" s="7" t="s">
        <v>69</v>
      </c>
      <c r="Z66" s="7" t="s">
        <v>69</v>
      </c>
      <c r="AA66" s="7" t="s">
        <v>67</v>
      </c>
      <c r="AB66" s="7" t="s">
        <v>69</v>
      </c>
      <c r="AC66" s="7" t="s">
        <v>69</v>
      </c>
      <c r="AD66" s="7" t="s">
        <v>69</v>
      </c>
      <c r="AE66" s="7" t="s">
        <v>69</v>
      </c>
      <c r="AF66" s="7" t="s">
        <v>69</v>
      </c>
      <c r="AG66" s="7" t="s">
        <v>69</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
        <v>144</v>
      </c>
      <c r="E69" s="7">
        <v>1250</v>
      </c>
      <c r="F69" s="7" t="s">
        <v>33</v>
      </c>
      <c r="G69" s="7" t="s">
        <v>33</v>
      </c>
      <c r="H69" s="7" t="s">
        <v>33</v>
      </c>
      <c r="I69" s="7">
        <v>500</v>
      </c>
      <c r="J69" s="7">
        <v>5125</v>
      </c>
      <c r="K69" s="7">
        <v>7500</v>
      </c>
      <c r="L69" s="7" t="s">
        <v>33</v>
      </c>
      <c r="M69" s="7">
        <v>5000</v>
      </c>
      <c r="N69" s="7">
        <v>5000</v>
      </c>
      <c r="O69" s="7">
        <v>100</v>
      </c>
      <c r="P69" s="7" t="s">
        <v>33</v>
      </c>
      <c r="Q69" s="7" t="s">
        <v>33</v>
      </c>
      <c r="R69" s="7" t="s">
        <v>33</v>
      </c>
      <c r="S69" s="7" t="s">
        <v>33</v>
      </c>
      <c r="T69" s="7" t="s">
        <v>33</v>
      </c>
      <c r="U69" s="7" t="s">
        <v>33</v>
      </c>
      <c r="V69" s="7">
        <v>150</v>
      </c>
      <c r="W69" s="7" t="s">
        <v>33</v>
      </c>
      <c r="X69" s="7" t="s">
        <v>33</v>
      </c>
      <c r="Y69" s="7" t="s">
        <v>33</v>
      </c>
      <c r="Z69" s="7">
        <v>2000</v>
      </c>
      <c r="AA69" s="7">
        <v>3000</v>
      </c>
      <c r="AB69" s="7">
        <v>2000</v>
      </c>
      <c r="AC69" s="7">
        <v>2000</v>
      </c>
      <c r="AD69" s="7">
        <v>1500</v>
      </c>
      <c r="AE69" s="7" t="s">
        <v>33</v>
      </c>
      <c r="AF69" s="7">
        <v>300</v>
      </c>
      <c r="AG69" s="7" t="s">
        <v>33</v>
      </c>
      <c r="AI69" s="5">
        <v>15</v>
      </c>
    </row>
    <row r="70" spans="1:35" x14ac:dyDescent="0.35">
      <c r="A70" s="4" t="s">
        <v>81</v>
      </c>
      <c r="B70" s="4" t="s">
        <v>90</v>
      </c>
      <c r="C70" s="4" t="s">
        <v>66</v>
      </c>
      <c r="E70" s="7">
        <v>1250</v>
      </c>
      <c r="F70" s="7" t="s">
        <v>67</v>
      </c>
      <c r="G70" s="7" t="s">
        <v>67</v>
      </c>
      <c r="H70" s="7" t="s">
        <v>67</v>
      </c>
      <c r="I70" s="7">
        <v>250</v>
      </c>
      <c r="J70" s="7">
        <v>5000</v>
      </c>
      <c r="K70" s="7">
        <v>7000</v>
      </c>
      <c r="L70" s="7" t="s">
        <v>67</v>
      </c>
      <c r="M70" s="7">
        <v>5000</v>
      </c>
      <c r="N70" s="7">
        <v>4000</v>
      </c>
      <c r="O70" s="7">
        <v>100</v>
      </c>
      <c r="P70" s="7" t="s">
        <v>67</v>
      </c>
      <c r="Q70" s="7" t="s">
        <v>67</v>
      </c>
      <c r="R70" s="7" t="s">
        <v>67</v>
      </c>
      <c r="S70" s="7" t="s">
        <v>67</v>
      </c>
      <c r="T70" s="7" t="s">
        <v>67</v>
      </c>
      <c r="U70" s="7" t="s">
        <v>67</v>
      </c>
      <c r="V70" s="7">
        <v>150</v>
      </c>
      <c r="W70" s="7" t="s">
        <v>67</v>
      </c>
      <c r="X70" s="7" t="s">
        <v>67</v>
      </c>
      <c r="Y70" s="7" t="s">
        <v>67</v>
      </c>
      <c r="Z70" s="7">
        <v>2000</v>
      </c>
      <c r="AA70" s="7">
        <v>3000</v>
      </c>
      <c r="AB70" s="7">
        <v>2000</v>
      </c>
      <c r="AC70" s="7">
        <v>2000</v>
      </c>
      <c r="AD70" s="7">
        <v>1250</v>
      </c>
      <c r="AE70" s="7" t="s">
        <v>67</v>
      </c>
      <c r="AF70" s="7">
        <v>300</v>
      </c>
      <c r="AG70" s="7" t="s">
        <v>67</v>
      </c>
    </row>
    <row r="71" spans="1:35" x14ac:dyDescent="0.35">
      <c r="A71" s="4" t="s">
        <v>81</v>
      </c>
      <c r="B71" s="4" t="s">
        <v>90</v>
      </c>
      <c r="C71" s="4" t="s">
        <v>68</v>
      </c>
      <c r="E71" s="7">
        <v>1500</v>
      </c>
      <c r="F71" s="7" t="s">
        <v>67</v>
      </c>
      <c r="G71" s="7" t="s">
        <v>67</v>
      </c>
      <c r="H71" s="7" t="s">
        <v>67</v>
      </c>
      <c r="I71" s="7">
        <v>500</v>
      </c>
      <c r="J71" s="7">
        <v>5500</v>
      </c>
      <c r="K71" s="7">
        <v>7500</v>
      </c>
      <c r="L71" s="7" t="s">
        <v>67</v>
      </c>
      <c r="M71" s="7">
        <v>5000</v>
      </c>
      <c r="N71" s="7">
        <v>5000</v>
      </c>
      <c r="O71" s="7">
        <v>100</v>
      </c>
      <c r="P71" s="7" t="s">
        <v>67</v>
      </c>
      <c r="Q71" s="7" t="s">
        <v>67</v>
      </c>
      <c r="R71" s="7" t="s">
        <v>67</v>
      </c>
      <c r="S71" s="7" t="s">
        <v>67</v>
      </c>
      <c r="T71" s="7" t="s">
        <v>67</v>
      </c>
      <c r="U71" s="7" t="s">
        <v>67</v>
      </c>
      <c r="V71" s="7">
        <v>150</v>
      </c>
      <c r="W71" s="7" t="s">
        <v>67</v>
      </c>
      <c r="X71" s="7" t="s">
        <v>67</v>
      </c>
      <c r="Y71" s="7" t="s">
        <v>67</v>
      </c>
      <c r="Z71" s="7">
        <v>2000</v>
      </c>
      <c r="AA71" s="7">
        <v>3000</v>
      </c>
      <c r="AB71" s="7">
        <v>2000</v>
      </c>
      <c r="AC71" s="7">
        <v>2000</v>
      </c>
      <c r="AD71" s="7">
        <v>2000</v>
      </c>
      <c r="AE71" s="7" t="s">
        <v>67</v>
      </c>
      <c r="AF71" s="7">
        <v>300</v>
      </c>
      <c r="AG71" s="7" t="s">
        <v>67</v>
      </c>
    </row>
    <row r="72" spans="1:35" x14ac:dyDescent="0.35">
      <c r="C72" s="38" t="s">
        <v>145</v>
      </c>
      <c r="E72" s="7" t="s">
        <v>67</v>
      </c>
      <c r="F72" s="7" t="s">
        <v>67</v>
      </c>
      <c r="G72" s="7" t="s">
        <v>67</v>
      </c>
      <c r="H72" s="7" t="s">
        <v>67</v>
      </c>
      <c r="I72" s="7" t="s">
        <v>69</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69</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
        <v>144</v>
      </c>
      <c r="E75" s="7">
        <v>1250</v>
      </c>
      <c r="F75" s="7" t="s">
        <v>33</v>
      </c>
      <c r="G75" s="7" t="s">
        <v>33</v>
      </c>
      <c r="H75" s="7">
        <v>500</v>
      </c>
      <c r="I75" s="7">
        <v>300</v>
      </c>
      <c r="J75" s="7">
        <v>5000</v>
      </c>
      <c r="K75" s="7">
        <v>20000</v>
      </c>
      <c r="L75" s="7">
        <v>1250</v>
      </c>
      <c r="M75" s="7">
        <v>1500</v>
      </c>
      <c r="N75" s="7">
        <v>3000</v>
      </c>
      <c r="O75" s="7" t="s">
        <v>33</v>
      </c>
      <c r="P75" s="7" t="s">
        <v>33</v>
      </c>
      <c r="Q75" s="7" t="s">
        <v>33</v>
      </c>
      <c r="R75" s="7" t="s">
        <v>33</v>
      </c>
      <c r="S75" s="7">
        <v>9000</v>
      </c>
      <c r="T75" s="7">
        <v>3250</v>
      </c>
      <c r="U75" s="7">
        <v>750</v>
      </c>
      <c r="V75" s="7">
        <v>250</v>
      </c>
      <c r="W75" s="7" t="s">
        <v>33</v>
      </c>
      <c r="X75" s="7" t="s">
        <v>33</v>
      </c>
      <c r="Y75" s="7" t="s">
        <v>33</v>
      </c>
      <c r="Z75" s="7">
        <v>3000</v>
      </c>
      <c r="AA75" s="7">
        <v>3500</v>
      </c>
      <c r="AB75" s="7">
        <v>2500</v>
      </c>
      <c r="AC75" s="7" t="s">
        <v>33</v>
      </c>
      <c r="AD75" s="7">
        <v>2000</v>
      </c>
      <c r="AE75" s="7">
        <v>5000</v>
      </c>
      <c r="AF75" s="7">
        <v>250</v>
      </c>
      <c r="AG75" s="7" t="s">
        <v>33</v>
      </c>
      <c r="AI75" s="5">
        <v>11</v>
      </c>
    </row>
    <row r="76" spans="1:35" x14ac:dyDescent="0.35">
      <c r="A76" s="4" t="s">
        <v>81</v>
      </c>
      <c r="B76" s="4" t="s">
        <v>92</v>
      </c>
      <c r="C76" s="4" t="s">
        <v>66</v>
      </c>
      <c r="E76" s="7">
        <v>1250</v>
      </c>
      <c r="F76" s="7" t="s">
        <v>67</v>
      </c>
      <c r="G76" s="7" t="s">
        <v>67</v>
      </c>
      <c r="H76" s="7">
        <v>450</v>
      </c>
      <c r="I76" s="7">
        <v>300</v>
      </c>
      <c r="J76" s="7">
        <v>5000</v>
      </c>
      <c r="K76" s="7">
        <v>20000</v>
      </c>
      <c r="L76" s="7">
        <v>1000</v>
      </c>
      <c r="M76" s="7">
        <v>1500</v>
      </c>
      <c r="N76" s="7">
        <v>3000</v>
      </c>
      <c r="O76" s="7" t="s">
        <v>67</v>
      </c>
      <c r="P76" s="7" t="s">
        <v>67</v>
      </c>
      <c r="Q76" s="7" t="s">
        <v>67</v>
      </c>
      <c r="R76" s="7" t="s">
        <v>67</v>
      </c>
      <c r="S76" s="7">
        <v>8000</v>
      </c>
      <c r="T76" s="7">
        <v>2500</v>
      </c>
      <c r="U76" s="7">
        <v>600</v>
      </c>
      <c r="V76" s="7">
        <v>200</v>
      </c>
      <c r="W76" s="7" t="s">
        <v>67</v>
      </c>
      <c r="X76" s="7" t="s">
        <v>67</v>
      </c>
      <c r="Y76" s="7" t="s">
        <v>67</v>
      </c>
      <c r="Z76" s="7">
        <v>2800</v>
      </c>
      <c r="AA76" s="7">
        <v>3250</v>
      </c>
      <c r="AB76" s="7">
        <v>2500</v>
      </c>
      <c r="AC76" s="7" t="s">
        <v>67</v>
      </c>
      <c r="AD76" s="7">
        <v>1500</v>
      </c>
      <c r="AE76" s="7">
        <v>5000</v>
      </c>
      <c r="AF76" s="7">
        <v>250</v>
      </c>
      <c r="AG76" s="7" t="s">
        <v>67</v>
      </c>
    </row>
    <row r="77" spans="1:35" x14ac:dyDescent="0.35">
      <c r="A77" s="4" t="s">
        <v>81</v>
      </c>
      <c r="B77" s="4" t="s">
        <v>92</v>
      </c>
      <c r="C77" s="4" t="s">
        <v>68</v>
      </c>
      <c r="E77" s="7">
        <v>1300</v>
      </c>
      <c r="F77" s="7" t="s">
        <v>67</v>
      </c>
      <c r="G77" s="7" t="s">
        <v>67</v>
      </c>
      <c r="H77" s="7">
        <v>500</v>
      </c>
      <c r="I77" s="7">
        <v>350</v>
      </c>
      <c r="J77" s="7">
        <v>5000</v>
      </c>
      <c r="K77" s="7">
        <v>21000</v>
      </c>
      <c r="L77" s="7">
        <v>1500</v>
      </c>
      <c r="M77" s="7">
        <v>2500</v>
      </c>
      <c r="N77" s="7">
        <v>3000</v>
      </c>
      <c r="O77" s="7" t="s">
        <v>67</v>
      </c>
      <c r="P77" s="7" t="s">
        <v>67</v>
      </c>
      <c r="Q77" s="7" t="s">
        <v>67</v>
      </c>
      <c r="R77" s="7" t="s">
        <v>67</v>
      </c>
      <c r="S77" s="7">
        <v>9000</v>
      </c>
      <c r="T77" s="7">
        <v>7000</v>
      </c>
      <c r="U77" s="7">
        <v>750</v>
      </c>
      <c r="V77" s="7">
        <v>250</v>
      </c>
      <c r="W77" s="7" t="s">
        <v>67</v>
      </c>
      <c r="X77" s="7" t="s">
        <v>67</v>
      </c>
      <c r="Y77" s="7" t="s">
        <v>67</v>
      </c>
      <c r="Z77" s="7">
        <v>3250</v>
      </c>
      <c r="AA77" s="7">
        <v>3500</v>
      </c>
      <c r="AB77" s="7">
        <v>2500</v>
      </c>
      <c r="AC77" s="7" t="s">
        <v>67</v>
      </c>
      <c r="AD77" s="7">
        <v>2000</v>
      </c>
      <c r="AE77" s="7">
        <v>5000</v>
      </c>
      <c r="AF77" s="7">
        <v>300</v>
      </c>
      <c r="AG77" s="7" t="s">
        <v>67</v>
      </c>
    </row>
    <row r="78" spans="1:35" x14ac:dyDescent="0.35">
      <c r="C78" s="38" t="s">
        <v>145</v>
      </c>
      <c r="E78" s="7" t="s">
        <v>67</v>
      </c>
      <c r="F78" s="7" t="s">
        <v>67</v>
      </c>
      <c r="G78" s="7" t="s">
        <v>67</v>
      </c>
      <c r="H78" s="7" t="s">
        <v>67</v>
      </c>
      <c r="I78" s="7" t="s">
        <v>67</v>
      </c>
      <c r="J78" s="7" t="s">
        <v>67</v>
      </c>
      <c r="K78" s="7" t="s">
        <v>67</v>
      </c>
      <c r="L78" s="7" t="s">
        <v>69</v>
      </c>
      <c r="M78" s="7" t="s">
        <v>69</v>
      </c>
      <c r="N78" s="7" t="s">
        <v>67</v>
      </c>
      <c r="O78" s="7" t="s">
        <v>67</v>
      </c>
      <c r="P78" s="7" t="s">
        <v>67</v>
      </c>
      <c r="Q78" s="7" t="s">
        <v>67</v>
      </c>
      <c r="R78" s="7" t="s">
        <v>67</v>
      </c>
      <c r="S78" s="7" t="s">
        <v>67</v>
      </c>
      <c r="T78" s="7" t="s">
        <v>69</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
        <v>144</v>
      </c>
      <c r="E81" s="7">
        <v>1000</v>
      </c>
      <c r="F81" s="7" t="s">
        <v>33</v>
      </c>
      <c r="G81" s="7" t="s">
        <v>33</v>
      </c>
      <c r="H81" s="7" t="s">
        <v>33</v>
      </c>
      <c r="I81" s="7">
        <v>300</v>
      </c>
      <c r="J81" s="7">
        <v>5000</v>
      </c>
      <c r="K81" s="7">
        <v>10000</v>
      </c>
      <c r="L81" s="7">
        <v>1875</v>
      </c>
      <c r="M81" s="7">
        <v>2000</v>
      </c>
      <c r="N81" s="7" t="s">
        <v>33</v>
      </c>
      <c r="O81" s="7" t="s">
        <v>33</v>
      </c>
      <c r="P81" s="7" t="s">
        <v>33</v>
      </c>
      <c r="Q81" s="7" t="s">
        <v>33</v>
      </c>
      <c r="R81" s="7" t="s">
        <v>33</v>
      </c>
      <c r="S81" s="7">
        <v>7500</v>
      </c>
      <c r="T81" s="7">
        <v>6125</v>
      </c>
      <c r="U81" s="7">
        <v>500</v>
      </c>
      <c r="V81" s="7">
        <v>250</v>
      </c>
      <c r="W81" s="7" t="s">
        <v>33</v>
      </c>
      <c r="X81" s="7">
        <v>1000</v>
      </c>
      <c r="Y81" s="7" t="s">
        <v>33</v>
      </c>
      <c r="Z81" s="7">
        <v>2500</v>
      </c>
      <c r="AA81" s="7">
        <v>3000</v>
      </c>
      <c r="AB81" s="7">
        <v>2500</v>
      </c>
      <c r="AC81" s="7" t="s">
        <v>33</v>
      </c>
      <c r="AD81" s="7">
        <v>1500</v>
      </c>
      <c r="AE81" s="7">
        <v>2250</v>
      </c>
      <c r="AF81" s="7">
        <v>300</v>
      </c>
      <c r="AG81" s="7" t="s">
        <v>33</v>
      </c>
      <c r="AI81" s="5">
        <v>12</v>
      </c>
    </row>
    <row r="82" spans="1:35" x14ac:dyDescent="0.35">
      <c r="A82" s="4" t="s">
        <v>81</v>
      </c>
      <c r="B82" s="4" t="s">
        <v>94</v>
      </c>
      <c r="C82" s="4" t="s">
        <v>66</v>
      </c>
      <c r="E82" s="7">
        <v>1000</v>
      </c>
      <c r="F82" s="7" t="s">
        <v>67</v>
      </c>
      <c r="G82" s="7" t="s">
        <v>67</v>
      </c>
      <c r="H82" s="7" t="s">
        <v>67</v>
      </c>
      <c r="I82" s="7">
        <v>150</v>
      </c>
      <c r="J82" s="7">
        <v>5000</v>
      </c>
      <c r="K82" s="7">
        <v>10000</v>
      </c>
      <c r="L82" s="7">
        <v>1750</v>
      </c>
      <c r="M82" s="7">
        <v>2000</v>
      </c>
      <c r="N82" s="7" t="s">
        <v>67</v>
      </c>
      <c r="O82" s="7" t="s">
        <v>67</v>
      </c>
      <c r="P82" s="7" t="s">
        <v>67</v>
      </c>
      <c r="Q82" s="7" t="s">
        <v>67</v>
      </c>
      <c r="R82" s="7" t="s">
        <v>67</v>
      </c>
      <c r="S82" s="7">
        <v>7000</v>
      </c>
      <c r="T82" s="7">
        <v>6000</v>
      </c>
      <c r="U82" s="7">
        <v>500</v>
      </c>
      <c r="V82" s="7">
        <v>250</v>
      </c>
      <c r="W82" s="7" t="s">
        <v>67</v>
      </c>
      <c r="X82" s="7">
        <v>1000</v>
      </c>
      <c r="Y82" s="7" t="s">
        <v>67</v>
      </c>
      <c r="Z82" s="7">
        <v>2500</v>
      </c>
      <c r="AA82" s="7">
        <v>3000</v>
      </c>
      <c r="AB82" s="7">
        <v>2500</v>
      </c>
      <c r="AC82" s="7" t="s">
        <v>67</v>
      </c>
      <c r="AD82" s="7">
        <v>1500</v>
      </c>
      <c r="AE82" s="7">
        <v>2250</v>
      </c>
      <c r="AF82" s="7">
        <v>250</v>
      </c>
      <c r="AG82" s="7" t="s">
        <v>67</v>
      </c>
    </row>
    <row r="83" spans="1:35" x14ac:dyDescent="0.35">
      <c r="A83" s="4" t="s">
        <v>81</v>
      </c>
      <c r="B83" s="4" t="s">
        <v>94</v>
      </c>
      <c r="C83" s="4" t="s">
        <v>68</v>
      </c>
      <c r="E83" s="7">
        <v>1000</v>
      </c>
      <c r="F83" s="7" t="s">
        <v>67</v>
      </c>
      <c r="G83" s="7" t="s">
        <v>67</v>
      </c>
      <c r="H83" s="7" t="s">
        <v>67</v>
      </c>
      <c r="I83" s="7">
        <v>300</v>
      </c>
      <c r="J83" s="7">
        <v>5000</v>
      </c>
      <c r="K83" s="7">
        <v>10000</v>
      </c>
      <c r="L83" s="7">
        <v>2250</v>
      </c>
      <c r="M83" s="7">
        <v>2250</v>
      </c>
      <c r="N83" s="7" t="s">
        <v>67</v>
      </c>
      <c r="O83" s="7" t="s">
        <v>67</v>
      </c>
      <c r="P83" s="7" t="s">
        <v>67</v>
      </c>
      <c r="Q83" s="7" t="s">
        <v>67</v>
      </c>
      <c r="R83" s="7" t="s">
        <v>67</v>
      </c>
      <c r="S83" s="7">
        <v>7500</v>
      </c>
      <c r="T83" s="7">
        <v>6500</v>
      </c>
      <c r="U83" s="7">
        <v>500</v>
      </c>
      <c r="V83" s="7">
        <v>250</v>
      </c>
      <c r="W83" s="7" t="s">
        <v>67</v>
      </c>
      <c r="X83" s="7">
        <v>1000</v>
      </c>
      <c r="Y83" s="7" t="s">
        <v>67</v>
      </c>
      <c r="Z83" s="7">
        <v>2750</v>
      </c>
      <c r="AA83" s="7">
        <v>3000</v>
      </c>
      <c r="AB83" s="7">
        <v>3000</v>
      </c>
      <c r="AC83" s="7" t="s">
        <v>67</v>
      </c>
      <c r="AD83" s="7">
        <v>2000</v>
      </c>
      <c r="AE83" s="7">
        <v>2500</v>
      </c>
      <c r="AF83" s="7">
        <v>300</v>
      </c>
      <c r="AG83" s="7" t="s">
        <v>67</v>
      </c>
    </row>
    <row r="84" spans="1:35" x14ac:dyDescent="0.35">
      <c r="C84" s="38" t="s">
        <v>145</v>
      </c>
      <c r="E84" s="7" t="s">
        <v>67</v>
      </c>
      <c r="F84" s="7" t="s">
        <v>67</v>
      </c>
      <c r="G84" s="7" t="s">
        <v>67</v>
      </c>
      <c r="H84" s="7" t="s">
        <v>67</v>
      </c>
      <c r="I84" s="7" t="s">
        <v>69</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67</v>
      </c>
      <c r="AD84" s="7" t="s">
        <v>67</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
        <v>144</v>
      </c>
      <c r="E87" s="7">
        <v>1200</v>
      </c>
      <c r="F87" s="7">
        <v>5000</v>
      </c>
      <c r="G87" s="7">
        <v>6000</v>
      </c>
      <c r="H87" s="7">
        <v>500</v>
      </c>
      <c r="I87" s="7">
        <v>300</v>
      </c>
      <c r="J87" s="7">
        <v>5000</v>
      </c>
      <c r="K87" s="7">
        <v>3000</v>
      </c>
      <c r="L87" s="7">
        <v>1550</v>
      </c>
      <c r="M87" s="7">
        <v>2000</v>
      </c>
      <c r="N87" s="7">
        <v>9750</v>
      </c>
      <c r="O87" s="7">
        <v>100</v>
      </c>
      <c r="P87" s="7">
        <v>15000</v>
      </c>
      <c r="Q87" s="7">
        <v>28500</v>
      </c>
      <c r="R87" s="7">
        <v>38500</v>
      </c>
      <c r="S87" s="7">
        <v>6000</v>
      </c>
      <c r="T87" s="7">
        <v>4400</v>
      </c>
      <c r="U87" s="7">
        <v>412.5</v>
      </c>
      <c r="V87" s="7">
        <v>250</v>
      </c>
      <c r="W87" s="7">
        <v>575</v>
      </c>
      <c r="X87" s="7">
        <v>1125</v>
      </c>
      <c r="Y87" s="7">
        <v>1375</v>
      </c>
      <c r="Z87" s="7">
        <v>3000</v>
      </c>
      <c r="AA87" s="7">
        <v>2650</v>
      </c>
      <c r="AB87" s="7">
        <v>2000</v>
      </c>
      <c r="AC87" s="7">
        <v>2750</v>
      </c>
      <c r="AD87" s="7">
        <v>1200</v>
      </c>
      <c r="AE87" s="7">
        <v>3000</v>
      </c>
      <c r="AF87" s="7">
        <v>200</v>
      </c>
      <c r="AG87" s="7">
        <v>300</v>
      </c>
      <c r="AI87" s="5">
        <v>0</v>
      </c>
    </row>
    <row r="88" spans="1:35" x14ac:dyDescent="0.35">
      <c r="A88" s="4" t="s">
        <v>96</v>
      </c>
      <c r="B88" s="4" t="s">
        <v>97</v>
      </c>
      <c r="C88" s="4" t="s">
        <v>66</v>
      </c>
      <c r="E88" s="7">
        <v>1000</v>
      </c>
      <c r="F88" s="7">
        <v>5000</v>
      </c>
      <c r="G88" s="7">
        <v>6000</v>
      </c>
      <c r="H88" s="7">
        <v>500</v>
      </c>
      <c r="I88" s="7">
        <v>300</v>
      </c>
      <c r="J88" s="7">
        <v>5000</v>
      </c>
      <c r="K88" s="7">
        <v>3000</v>
      </c>
      <c r="L88" s="7">
        <v>1500</v>
      </c>
      <c r="M88" s="7">
        <v>1750</v>
      </c>
      <c r="N88" s="7">
        <v>8000</v>
      </c>
      <c r="O88" s="7">
        <v>100</v>
      </c>
      <c r="P88" s="7">
        <v>15000</v>
      </c>
      <c r="Q88" s="7">
        <v>25000</v>
      </c>
      <c r="R88" s="7">
        <v>35000</v>
      </c>
      <c r="S88" s="7">
        <v>6000</v>
      </c>
      <c r="T88" s="7">
        <v>4250</v>
      </c>
      <c r="U88" s="7">
        <v>400</v>
      </c>
      <c r="V88" s="7">
        <v>200</v>
      </c>
      <c r="W88" s="7">
        <v>500</v>
      </c>
      <c r="X88" s="7">
        <v>1000</v>
      </c>
      <c r="Y88" s="7">
        <v>1250</v>
      </c>
      <c r="Z88" s="7">
        <v>3000</v>
      </c>
      <c r="AA88" s="7">
        <v>2500</v>
      </c>
      <c r="AB88" s="7">
        <v>2000</v>
      </c>
      <c r="AC88" s="7">
        <v>2500</v>
      </c>
      <c r="AD88" s="7">
        <v>1000</v>
      </c>
      <c r="AE88" s="7">
        <v>3000</v>
      </c>
      <c r="AF88" s="7">
        <v>200</v>
      </c>
      <c r="AG88" s="7">
        <v>250</v>
      </c>
    </row>
    <row r="89" spans="1:35" x14ac:dyDescent="0.35">
      <c r="A89" s="4" t="s">
        <v>96</v>
      </c>
      <c r="B89" s="4" t="s">
        <v>97</v>
      </c>
      <c r="C89" s="4" t="s">
        <v>68</v>
      </c>
      <c r="E89" s="7">
        <v>1900</v>
      </c>
      <c r="F89" s="7">
        <v>5250</v>
      </c>
      <c r="G89" s="7">
        <v>6200</v>
      </c>
      <c r="H89" s="7">
        <v>550</v>
      </c>
      <c r="I89" s="7">
        <v>325</v>
      </c>
      <c r="J89" s="7">
        <v>5750</v>
      </c>
      <c r="K89" s="7">
        <v>3250</v>
      </c>
      <c r="L89" s="7">
        <v>1750</v>
      </c>
      <c r="M89" s="7">
        <v>2250</v>
      </c>
      <c r="N89" s="7">
        <v>11000</v>
      </c>
      <c r="O89" s="7">
        <v>100</v>
      </c>
      <c r="P89" s="7">
        <v>16000</v>
      </c>
      <c r="Q89" s="7">
        <v>32000</v>
      </c>
      <c r="R89" s="7">
        <v>39500</v>
      </c>
      <c r="S89" s="7">
        <v>6500</v>
      </c>
      <c r="T89" s="7">
        <v>5000</v>
      </c>
      <c r="U89" s="7">
        <v>500</v>
      </c>
      <c r="V89" s="7">
        <v>1500</v>
      </c>
      <c r="W89" s="7">
        <v>800</v>
      </c>
      <c r="X89" s="7">
        <v>1350</v>
      </c>
      <c r="Y89" s="7">
        <v>1700</v>
      </c>
      <c r="Z89" s="7">
        <v>3500</v>
      </c>
      <c r="AA89" s="7">
        <v>2750</v>
      </c>
      <c r="AB89" s="7">
        <v>2500</v>
      </c>
      <c r="AC89" s="7">
        <v>3250</v>
      </c>
      <c r="AD89" s="7">
        <v>1200</v>
      </c>
      <c r="AE89" s="7">
        <v>3250</v>
      </c>
      <c r="AF89" s="7">
        <v>250</v>
      </c>
      <c r="AG89" s="7">
        <v>500</v>
      </c>
    </row>
    <row r="90" spans="1:35" x14ac:dyDescent="0.35">
      <c r="C90" s="38" t="s">
        <v>145</v>
      </c>
      <c r="E90" s="7" t="s">
        <v>69</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69</v>
      </c>
      <c r="W90" s="7" t="s">
        <v>69</v>
      </c>
      <c r="X90" s="7" t="s">
        <v>67</v>
      </c>
      <c r="Y90" s="7" t="s">
        <v>67</v>
      </c>
      <c r="Z90" s="7" t="s">
        <v>67</v>
      </c>
      <c r="AA90" s="7" t="s">
        <v>67</v>
      </c>
      <c r="AB90" s="7" t="s">
        <v>67</v>
      </c>
      <c r="AC90" s="7" t="s">
        <v>67</v>
      </c>
      <c r="AD90" s="7" t="s">
        <v>67</v>
      </c>
      <c r="AE90" s="7" t="s">
        <v>67</v>
      </c>
      <c r="AF90" s="7" t="s">
        <v>67</v>
      </c>
      <c r="AG90" s="7" t="s">
        <v>69</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
        <v>144</v>
      </c>
      <c r="E93" s="7">
        <v>2000</v>
      </c>
      <c r="F93" s="7">
        <v>5000</v>
      </c>
      <c r="G93" s="7" t="s">
        <v>33</v>
      </c>
      <c r="H93" s="7" t="s">
        <v>33</v>
      </c>
      <c r="I93" s="7" t="s">
        <v>33</v>
      </c>
      <c r="J93" s="7" t="s">
        <v>33</v>
      </c>
      <c r="K93" s="7" t="s">
        <v>33</v>
      </c>
      <c r="L93" s="7">
        <v>2000</v>
      </c>
      <c r="M93" s="7">
        <v>3500</v>
      </c>
      <c r="N93" s="7" t="s">
        <v>33</v>
      </c>
      <c r="O93" s="7" t="s">
        <v>33</v>
      </c>
      <c r="P93" s="7" t="s">
        <v>33</v>
      </c>
      <c r="Q93" s="7" t="s">
        <v>33</v>
      </c>
      <c r="R93" s="7" t="s">
        <v>33</v>
      </c>
      <c r="S93" s="7">
        <v>7250</v>
      </c>
      <c r="T93" s="7">
        <v>6000</v>
      </c>
      <c r="U93" s="7" t="s">
        <v>33</v>
      </c>
      <c r="V93" s="7">
        <v>300</v>
      </c>
      <c r="W93" s="7" t="s">
        <v>33</v>
      </c>
      <c r="X93" s="7" t="s">
        <v>33</v>
      </c>
      <c r="Y93" s="7" t="s">
        <v>33</v>
      </c>
      <c r="Z93" s="7">
        <v>4000</v>
      </c>
      <c r="AA93" s="7">
        <v>3500</v>
      </c>
      <c r="AB93" s="7">
        <v>3000</v>
      </c>
      <c r="AC93" s="7" t="s">
        <v>33</v>
      </c>
      <c r="AD93" s="7" t="s">
        <v>33</v>
      </c>
      <c r="AE93" s="7" t="s">
        <v>33</v>
      </c>
      <c r="AF93" s="7" t="s">
        <v>33</v>
      </c>
      <c r="AG93" s="7" t="s">
        <v>33</v>
      </c>
      <c r="AI93" s="5">
        <v>19</v>
      </c>
    </row>
    <row r="94" spans="1:35" x14ac:dyDescent="0.35">
      <c r="A94" s="4" t="s">
        <v>99</v>
      </c>
      <c r="B94" s="4" t="s">
        <v>100</v>
      </c>
      <c r="C94" s="4" t="s">
        <v>66</v>
      </c>
      <c r="E94" s="7">
        <v>1500</v>
      </c>
      <c r="F94" s="7">
        <v>5000</v>
      </c>
      <c r="G94" s="7" t="s">
        <v>67</v>
      </c>
      <c r="H94" s="7" t="s">
        <v>67</v>
      </c>
      <c r="I94" s="7" t="s">
        <v>67</v>
      </c>
      <c r="J94" s="7" t="s">
        <v>67</v>
      </c>
      <c r="K94" s="7" t="s">
        <v>67</v>
      </c>
      <c r="L94" s="7">
        <v>2000</v>
      </c>
      <c r="M94" s="7">
        <v>3000</v>
      </c>
      <c r="N94" s="7" t="s">
        <v>67</v>
      </c>
      <c r="O94" s="7" t="s">
        <v>67</v>
      </c>
      <c r="P94" s="7" t="s">
        <v>67</v>
      </c>
      <c r="Q94" s="7" t="s">
        <v>67</v>
      </c>
      <c r="R94" s="7" t="s">
        <v>67</v>
      </c>
      <c r="S94" s="7">
        <v>5500</v>
      </c>
      <c r="T94" s="7">
        <v>4000</v>
      </c>
      <c r="U94" s="7" t="s">
        <v>67</v>
      </c>
      <c r="V94" s="7">
        <v>200</v>
      </c>
      <c r="W94" s="7" t="s">
        <v>67</v>
      </c>
      <c r="X94" s="7" t="s">
        <v>67</v>
      </c>
      <c r="Y94" s="7" t="s">
        <v>67</v>
      </c>
      <c r="Z94" s="7">
        <v>3000</v>
      </c>
      <c r="AA94" s="7">
        <v>3250</v>
      </c>
      <c r="AB94" s="7">
        <v>2500</v>
      </c>
      <c r="AC94" s="7" t="s">
        <v>67</v>
      </c>
      <c r="AD94" s="7" t="s">
        <v>67</v>
      </c>
      <c r="AE94" s="7" t="s">
        <v>67</v>
      </c>
      <c r="AF94" s="7" t="s">
        <v>67</v>
      </c>
      <c r="AG94" s="7" t="s">
        <v>67</v>
      </c>
    </row>
    <row r="95" spans="1:35" x14ac:dyDescent="0.35">
      <c r="A95" s="4" t="s">
        <v>99</v>
      </c>
      <c r="B95" s="4" t="s">
        <v>100</v>
      </c>
      <c r="C95" s="4" t="s">
        <v>68</v>
      </c>
      <c r="E95" s="7">
        <v>2000</v>
      </c>
      <c r="F95" s="7">
        <v>6000</v>
      </c>
      <c r="G95" s="7" t="s">
        <v>67</v>
      </c>
      <c r="H95" s="7" t="s">
        <v>67</v>
      </c>
      <c r="I95" s="7" t="s">
        <v>67</v>
      </c>
      <c r="J95" s="7" t="s">
        <v>67</v>
      </c>
      <c r="K95" s="7" t="s">
        <v>67</v>
      </c>
      <c r="L95" s="7">
        <v>2000</v>
      </c>
      <c r="M95" s="7">
        <v>3500</v>
      </c>
      <c r="N95" s="7" t="s">
        <v>67</v>
      </c>
      <c r="O95" s="7" t="s">
        <v>67</v>
      </c>
      <c r="P95" s="7" t="s">
        <v>67</v>
      </c>
      <c r="Q95" s="7" t="s">
        <v>67</v>
      </c>
      <c r="R95" s="7" t="s">
        <v>67</v>
      </c>
      <c r="S95" s="7">
        <v>8500</v>
      </c>
      <c r="T95" s="7">
        <v>6500</v>
      </c>
      <c r="U95" s="7" t="s">
        <v>67</v>
      </c>
      <c r="V95" s="7">
        <v>400</v>
      </c>
      <c r="W95" s="7" t="s">
        <v>67</v>
      </c>
      <c r="X95" s="7" t="s">
        <v>67</v>
      </c>
      <c r="Y95" s="7" t="s">
        <v>67</v>
      </c>
      <c r="Z95" s="7">
        <v>4500</v>
      </c>
      <c r="AA95" s="7">
        <v>4000</v>
      </c>
      <c r="AB95" s="7">
        <v>3500</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69</v>
      </c>
      <c r="T96" s="7" t="s">
        <v>69</v>
      </c>
      <c r="U96" s="7" t="s">
        <v>67</v>
      </c>
      <c r="V96" s="7" t="s">
        <v>69</v>
      </c>
      <c r="W96" s="7" t="s">
        <v>67</v>
      </c>
      <c r="X96" s="7" t="s">
        <v>67</v>
      </c>
      <c r="Y96" s="7" t="s">
        <v>67</v>
      </c>
      <c r="Z96" s="7" t="s">
        <v>69</v>
      </c>
      <c r="AA96" s="7" t="s">
        <v>67</v>
      </c>
      <c r="AB96" s="7" t="s">
        <v>69</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
        <v>144</v>
      </c>
      <c r="E99" s="7">
        <v>1400</v>
      </c>
      <c r="F99" s="7">
        <v>5000</v>
      </c>
      <c r="G99" s="7" t="s">
        <v>33</v>
      </c>
      <c r="H99" s="7">
        <v>700</v>
      </c>
      <c r="I99" s="7">
        <v>425</v>
      </c>
      <c r="J99" s="7">
        <v>7000</v>
      </c>
      <c r="K99" s="7" t="s">
        <v>33</v>
      </c>
      <c r="L99" s="7">
        <v>975</v>
      </c>
      <c r="M99" s="7">
        <v>1500</v>
      </c>
      <c r="N99" s="7" t="s">
        <v>33</v>
      </c>
      <c r="O99" s="7" t="s">
        <v>33</v>
      </c>
      <c r="P99" s="7" t="s">
        <v>33</v>
      </c>
      <c r="Q99" s="7" t="s">
        <v>33</v>
      </c>
      <c r="R99" s="7" t="s">
        <v>33</v>
      </c>
      <c r="S99" s="7" t="s">
        <v>33</v>
      </c>
      <c r="T99" s="7">
        <v>7250</v>
      </c>
      <c r="U99" s="7" t="s">
        <v>33</v>
      </c>
      <c r="V99" s="7">
        <v>337.5</v>
      </c>
      <c r="W99" s="7" t="s">
        <v>33</v>
      </c>
      <c r="X99" s="7" t="s">
        <v>33</v>
      </c>
      <c r="Y99" s="7" t="s">
        <v>33</v>
      </c>
      <c r="Z99" s="7">
        <v>2500</v>
      </c>
      <c r="AA99" s="7">
        <v>3500</v>
      </c>
      <c r="AB99" s="7">
        <v>3250</v>
      </c>
      <c r="AC99" s="7" t="s">
        <v>33</v>
      </c>
      <c r="AD99" s="7">
        <v>5250</v>
      </c>
      <c r="AE99" s="7">
        <v>8000</v>
      </c>
      <c r="AF99" s="7">
        <v>475</v>
      </c>
      <c r="AG99" s="7" t="s">
        <v>33</v>
      </c>
      <c r="AI99" s="5">
        <v>14</v>
      </c>
    </row>
    <row r="100" spans="1:35" x14ac:dyDescent="0.35">
      <c r="A100" s="4" t="s">
        <v>99</v>
      </c>
      <c r="B100" s="4" t="s">
        <v>102</v>
      </c>
      <c r="C100" s="4" t="s">
        <v>66</v>
      </c>
      <c r="E100" s="7">
        <v>1200</v>
      </c>
      <c r="F100" s="7">
        <v>4500</v>
      </c>
      <c r="G100" s="7" t="s">
        <v>67</v>
      </c>
      <c r="H100" s="7">
        <v>600</v>
      </c>
      <c r="I100" s="7">
        <v>350</v>
      </c>
      <c r="J100" s="7">
        <v>6500</v>
      </c>
      <c r="K100" s="7" t="s">
        <v>67</v>
      </c>
      <c r="L100" s="7">
        <v>800</v>
      </c>
      <c r="M100" s="7">
        <v>1500</v>
      </c>
      <c r="N100" s="7" t="s">
        <v>67</v>
      </c>
      <c r="O100" s="7" t="s">
        <v>67</v>
      </c>
      <c r="P100" s="7" t="s">
        <v>67</v>
      </c>
      <c r="Q100" s="7" t="s">
        <v>67</v>
      </c>
      <c r="R100" s="7" t="s">
        <v>67</v>
      </c>
      <c r="S100" s="7" t="s">
        <v>67</v>
      </c>
      <c r="T100" s="7">
        <v>7000</v>
      </c>
      <c r="U100" s="7" t="s">
        <v>67</v>
      </c>
      <c r="V100" s="7">
        <v>200</v>
      </c>
      <c r="W100" s="7" t="s">
        <v>67</v>
      </c>
      <c r="X100" s="7" t="s">
        <v>67</v>
      </c>
      <c r="Y100" s="7" t="s">
        <v>67</v>
      </c>
      <c r="Z100" s="7">
        <v>2100</v>
      </c>
      <c r="AA100" s="7">
        <v>3100</v>
      </c>
      <c r="AB100" s="7">
        <v>2700</v>
      </c>
      <c r="AC100" s="7" t="s">
        <v>67</v>
      </c>
      <c r="AD100" s="7">
        <v>4750</v>
      </c>
      <c r="AE100" s="7">
        <v>7000</v>
      </c>
      <c r="AF100" s="7">
        <v>350</v>
      </c>
      <c r="AG100" s="7" t="s">
        <v>67</v>
      </c>
    </row>
    <row r="101" spans="1:35" x14ac:dyDescent="0.35">
      <c r="A101" s="4" t="s">
        <v>99</v>
      </c>
      <c r="B101" s="4" t="s">
        <v>102</v>
      </c>
      <c r="C101" s="4" t="s">
        <v>68</v>
      </c>
      <c r="E101" s="7">
        <v>1600</v>
      </c>
      <c r="F101" s="7">
        <v>5500</v>
      </c>
      <c r="G101" s="7" t="s">
        <v>67</v>
      </c>
      <c r="H101" s="7">
        <v>750</v>
      </c>
      <c r="I101" s="7">
        <v>550</v>
      </c>
      <c r="J101" s="7">
        <v>8000</v>
      </c>
      <c r="K101" s="7" t="s">
        <v>67</v>
      </c>
      <c r="L101" s="7">
        <v>1100</v>
      </c>
      <c r="M101" s="7">
        <v>1700</v>
      </c>
      <c r="N101" s="7" t="s">
        <v>67</v>
      </c>
      <c r="O101" s="7" t="s">
        <v>67</v>
      </c>
      <c r="P101" s="7" t="s">
        <v>67</v>
      </c>
      <c r="Q101" s="7" t="s">
        <v>67</v>
      </c>
      <c r="R101" s="7" t="s">
        <v>67</v>
      </c>
      <c r="S101" s="7" t="s">
        <v>67</v>
      </c>
      <c r="T101" s="7">
        <v>7500</v>
      </c>
      <c r="U101" s="7" t="s">
        <v>67</v>
      </c>
      <c r="V101" s="7">
        <v>500</v>
      </c>
      <c r="W101" s="7" t="s">
        <v>67</v>
      </c>
      <c r="X101" s="7" t="s">
        <v>67</v>
      </c>
      <c r="Y101" s="7" t="s">
        <v>67</v>
      </c>
      <c r="Z101" s="7">
        <v>3000</v>
      </c>
      <c r="AA101" s="7">
        <v>4500</v>
      </c>
      <c r="AB101" s="7">
        <v>4000</v>
      </c>
      <c r="AC101" s="7" t="s">
        <v>67</v>
      </c>
      <c r="AD101" s="7">
        <v>6000</v>
      </c>
      <c r="AE101" s="7">
        <v>10000</v>
      </c>
      <c r="AF101" s="7">
        <v>550</v>
      </c>
      <c r="AG101" s="7" t="s">
        <v>67</v>
      </c>
    </row>
    <row r="102" spans="1:35" x14ac:dyDescent="0.35">
      <c r="C102" s="38" t="s">
        <v>145</v>
      </c>
      <c r="E102" s="7" t="s">
        <v>67</v>
      </c>
      <c r="F102" s="7" t="s">
        <v>67</v>
      </c>
      <c r="G102" s="7" t="s">
        <v>67</v>
      </c>
      <c r="H102" s="7" t="s">
        <v>67</v>
      </c>
      <c r="I102" s="7" t="s">
        <v>69</v>
      </c>
      <c r="J102" s="7" t="s">
        <v>67</v>
      </c>
      <c r="K102" s="7" t="s">
        <v>67</v>
      </c>
      <c r="L102" s="7" t="s">
        <v>67</v>
      </c>
      <c r="M102" s="7" t="s">
        <v>67</v>
      </c>
      <c r="N102" s="7" t="s">
        <v>67</v>
      </c>
      <c r="O102" s="7" t="s">
        <v>67</v>
      </c>
      <c r="P102" s="7" t="s">
        <v>67</v>
      </c>
      <c r="Q102" s="7" t="s">
        <v>67</v>
      </c>
      <c r="R102" s="7" t="s">
        <v>67</v>
      </c>
      <c r="S102" s="7" t="s">
        <v>67</v>
      </c>
      <c r="T102" s="7" t="s">
        <v>67</v>
      </c>
      <c r="U102" s="7" t="s">
        <v>67</v>
      </c>
      <c r="V102" s="7" t="s">
        <v>69</v>
      </c>
      <c r="W102" s="7" t="s">
        <v>67</v>
      </c>
      <c r="X102" s="7" t="s">
        <v>67</v>
      </c>
      <c r="Y102" s="7" t="s">
        <v>67</v>
      </c>
      <c r="Z102" s="7" t="s">
        <v>69</v>
      </c>
      <c r="AA102" s="7" t="s">
        <v>69</v>
      </c>
      <c r="AB102" s="7" t="s">
        <v>69</v>
      </c>
      <c r="AC102" s="7" t="s">
        <v>67</v>
      </c>
      <c r="AD102" s="7" t="s">
        <v>67</v>
      </c>
      <c r="AE102" s="7" t="s">
        <v>69</v>
      </c>
      <c r="AF102" s="7" t="s">
        <v>69</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
        <v>144</v>
      </c>
      <c r="E105" s="7">
        <v>1700</v>
      </c>
      <c r="F105" s="7">
        <v>4750</v>
      </c>
      <c r="G105" s="7">
        <v>5000</v>
      </c>
      <c r="H105" s="7">
        <v>650</v>
      </c>
      <c r="I105" s="7">
        <v>350</v>
      </c>
      <c r="J105" s="7">
        <v>7000</v>
      </c>
      <c r="K105" s="7">
        <v>14000</v>
      </c>
      <c r="L105" s="7" t="s">
        <v>33</v>
      </c>
      <c r="M105" s="7" t="s">
        <v>33</v>
      </c>
      <c r="N105" s="7" t="s">
        <v>33</v>
      </c>
      <c r="O105" s="7" t="s">
        <v>33</v>
      </c>
      <c r="P105" s="7" t="s">
        <v>33</v>
      </c>
      <c r="Q105" s="7" t="s">
        <v>33</v>
      </c>
      <c r="R105" s="7" t="s">
        <v>33</v>
      </c>
      <c r="S105" s="7">
        <v>8500</v>
      </c>
      <c r="T105" s="7">
        <v>7000</v>
      </c>
      <c r="U105" s="7">
        <v>2500</v>
      </c>
      <c r="V105" s="7">
        <v>250</v>
      </c>
      <c r="W105" s="7" t="s">
        <v>33</v>
      </c>
      <c r="X105" s="7" t="s">
        <v>33</v>
      </c>
      <c r="Y105" s="7">
        <v>1500</v>
      </c>
      <c r="Z105" s="7">
        <v>2125</v>
      </c>
      <c r="AA105" s="7">
        <v>4000</v>
      </c>
      <c r="AB105" s="7">
        <v>3000</v>
      </c>
      <c r="AC105" s="7">
        <v>2500</v>
      </c>
      <c r="AD105" s="7">
        <v>1500</v>
      </c>
      <c r="AE105" s="7">
        <v>6750</v>
      </c>
      <c r="AF105" s="7">
        <v>725</v>
      </c>
      <c r="AG105" s="7" t="s">
        <v>33</v>
      </c>
      <c r="AI105" s="5">
        <v>10</v>
      </c>
    </row>
    <row r="106" spans="1:35" x14ac:dyDescent="0.35">
      <c r="A106" s="4" t="s">
        <v>99</v>
      </c>
      <c r="B106" s="4" t="s">
        <v>104</v>
      </c>
      <c r="C106" s="4" t="s">
        <v>66</v>
      </c>
      <c r="E106" s="7">
        <v>1250</v>
      </c>
      <c r="F106" s="7">
        <v>4000</v>
      </c>
      <c r="G106" s="7">
        <v>5000</v>
      </c>
      <c r="H106" s="7">
        <v>500</v>
      </c>
      <c r="I106" s="7">
        <v>300</v>
      </c>
      <c r="J106" s="7">
        <v>5500</v>
      </c>
      <c r="K106" s="7">
        <v>6500</v>
      </c>
      <c r="L106" s="7" t="s">
        <v>67</v>
      </c>
      <c r="M106" s="7" t="s">
        <v>67</v>
      </c>
      <c r="N106" s="7" t="s">
        <v>67</v>
      </c>
      <c r="O106" s="7" t="s">
        <v>67</v>
      </c>
      <c r="P106" s="7" t="s">
        <v>67</v>
      </c>
      <c r="Q106" s="7" t="s">
        <v>67</v>
      </c>
      <c r="R106" s="7" t="s">
        <v>67</v>
      </c>
      <c r="S106" s="7">
        <v>6000</v>
      </c>
      <c r="T106" s="7">
        <v>5000</v>
      </c>
      <c r="U106" s="7">
        <v>1750</v>
      </c>
      <c r="V106" s="7">
        <v>200</v>
      </c>
      <c r="W106" s="7" t="s">
        <v>67</v>
      </c>
      <c r="X106" s="7" t="s">
        <v>67</v>
      </c>
      <c r="Y106" s="7">
        <v>1000</v>
      </c>
      <c r="Z106" s="7">
        <v>1250</v>
      </c>
      <c r="AA106" s="7">
        <v>3250</v>
      </c>
      <c r="AB106" s="7">
        <v>2500</v>
      </c>
      <c r="AC106" s="7">
        <v>2500</v>
      </c>
      <c r="AD106" s="7">
        <v>1250</v>
      </c>
      <c r="AE106" s="7">
        <v>6000</v>
      </c>
      <c r="AF106" s="7">
        <v>500</v>
      </c>
      <c r="AG106" s="7" t="s">
        <v>67</v>
      </c>
    </row>
    <row r="107" spans="1:35" x14ac:dyDescent="0.35">
      <c r="A107" s="4" t="s">
        <v>99</v>
      </c>
      <c r="B107" s="4" t="s">
        <v>104</v>
      </c>
      <c r="C107" s="4" t="s">
        <v>68</v>
      </c>
      <c r="E107" s="7">
        <v>2000</v>
      </c>
      <c r="F107" s="7">
        <v>5000</v>
      </c>
      <c r="G107" s="7">
        <v>6000</v>
      </c>
      <c r="H107" s="7">
        <v>700</v>
      </c>
      <c r="I107" s="7">
        <v>400</v>
      </c>
      <c r="J107" s="7">
        <v>7500</v>
      </c>
      <c r="K107" s="7">
        <v>15000</v>
      </c>
      <c r="L107" s="7" t="s">
        <v>67</v>
      </c>
      <c r="M107" s="7" t="s">
        <v>67</v>
      </c>
      <c r="N107" s="7" t="s">
        <v>67</v>
      </c>
      <c r="O107" s="7" t="s">
        <v>67</v>
      </c>
      <c r="P107" s="7" t="s">
        <v>67</v>
      </c>
      <c r="Q107" s="7" t="s">
        <v>67</v>
      </c>
      <c r="R107" s="7" t="s">
        <v>67</v>
      </c>
      <c r="S107" s="7">
        <v>8500</v>
      </c>
      <c r="T107" s="7">
        <v>7500</v>
      </c>
      <c r="U107" s="7">
        <v>2500</v>
      </c>
      <c r="V107" s="7">
        <v>300</v>
      </c>
      <c r="W107" s="7" t="s">
        <v>67</v>
      </c>
      <c r="X107" s="7" t="s">
        <v>67</v>
      </c>
      <c r="Y107" s="7">
        <v>2000</v>
      </c>
      <c r="Z107" s="7">
        <v>2500</v>
      </c>
      <c r="AA107" s="7">
        <v>4500</v>
      </c>
      <c r="AB107" s="7">
        <v>4000</v>
      </c>
      <c r="AC107" s="7">
        <v>3000</v>
      </c>
      <c r="AD107" s="7">
        <v>1500</v>
      </c>
      <c r="AE107" s="7">
        <v>7000</v>
      </c>
      <c r="AF107" s="7">
        <v>800</v>
      </c>
      <c r="AG107" s="7" t="s">
        <v>67</v>
      </c>
    </row>
    <row r="108" spans="1:35" x14ac:dyDescent="0.35">
      <c r="C108" s="38" t="s">
        <v>145</v>
      </c>
      <c r="E108" s="7" t="s">
        <v>69</v>
      </c>
      <c r="F108" s="7" t="s">
        <v>67</v>
      </c>
      <c r="G108" s="7" t="s">
        <v>67</v>
      </c>
      <c r="H108" s="7" t="s">
        <v>69</v>
      </c>
      <c r="I108" s="7" t="s">
        <v>67</v>
      </c>
      <c r="J108" s="7" t="s">
        <v>67</v>
      </c>
      <c r="K108" s="7" t="s">
        <v>69</v>
      </c>
      <c r="L108" s="7" t="s">
        <v>67</v>
      </c>
      <c r="M108" s="7" t="s">
        <v>67</v>
      </c>
      <c r="N108" s="7" t="s">
        <v>67</v>
      </c>
      <c r="O108" s="7" t="s">
        <v>67</v>
      </c>
      <c r="P108" s="7" t="s">
        <v>67</v>
      </c>
      <c r="Q108" s="7" t="s">
        <v>67</v>
      </c>
      <c r="R108" s="7" t="s">
        <v>67</v>
      </c>
      <c r="S108" s="7" t="s">
        <v>69</v>
      </c>
      <c r="T108" s="7" t="s">
        <v>69</v>
      </c>
      <c r="U108" s="7" t="s">
        <v>69</v>
      </c>
      <c r="V108" s="7" t="s">
        <v>69</v>
      </c>
      <c r="W108" s="7" t="s">
        <v>67</v>
      </c>
      <c r="X108" s="7" t="s">
        <v>67</v>
      </c>
      <c r="Y108" s="7" t="s">
        <v>69</v>
      </c>
      <c r="Z108" s="7" t="s">
        <v>69</v>
      </c>
      <c r="AA108" s="7" t="s">
        <v>67</v>
      </c>
      <c r="AB108" s="7" t="s">
        <v>69</v>
      </c>
      <c r="AC108" s="7" t="s">
        <v>67</v>
      </c>
      <c r="AD108" s="7" t="s">
        <v>67</v>
      </c>
      <c r="AE108" s="7" t="s">
        <v>67</v>
      </c>
      <c r="AF108" s="7" t="s">
        <v>69</v>
      </c>
      <c r="AG108" s="7" t="s">
        <v>67</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
        <v>144</v>
      </c>
      <c r="E111" s="7">
        <v>3000</v>
      </c>
      <c r="F111" s="7">
        <v>1750</v>
      </c>
      <c r="G111" s="7">
        <v>2000</v>
      </c>
      <c r="H111" s="7" t="s">
        <v>33</v>
      </c>
      <c r="I111" s="7" t="s">
        <v>33</v>
      </c>
      <c r="J111" s="7" t="s">
        <v>33</v>
      </c>
      <c r="K111" s="7" t="s">
        <v>33</v>
      </c>
      <c r="L111" s="7" t="s">
        <v>33</v>
      </c>
      <c r="M111" s="7" t="s">
        <v>33</v>
      </c>
      <c r="N111" s="7">
        <v>8500</v>
      </c>
      <c r="O111" s="7">
        <v>550</v>
      </c>
      <c r="P111" s="7" t="s">
        <v>33</v>
      </c>
      <c r="Q111" s="7" t="s">
        <v>33</v>
      </c>
      <c r="R111" s="7" t="s">
        <v>33</v>
      </c>
      <c r="S111" s="7" t="s">
        <v>33</v>
      </c>
      <c r="T111" s="7" t="s">
        <v>33</v>
      </c>
      <c r="U111" s="7" t="s">
        <v>33</v>
      </c>
      <c r="V111" s="7" t="s">
        <v>33</v>
      </c>
      <c r="W111" s="7" t="s">
        <v>33</v>
      </c>
      <c r="X111" s="7" t="s">
        <v>33</v>
      </c>
      <c r="Y111" s="7" t="s">
        <v>33</v>
      </c>
      <c r="Z111" s="7" t="s">
        <v>33</v>
      </c>
      <c r="AA111" s="7" t="s">
        <v>33</v>
      </c>
      <c r="AB111" s="7" t="s">
        <v>33</v>
      </c>
      <c r="AC111" s="7" t="s">
        <v>33</v>
      </c>
      <c r="AD111" s="7">
        <v>2000</v>
      </c>
      <c r="AE111" s="7" t="s">
        <v>33</v>
      </c>
      <c r="AF111" s="7">
        <v>675</v>
      </c>
      <c r="AG111" s="7">
        <v>750</v>
      </c>
      <c r="AI111" s="5">
        <v>21</v>
      </c>
    </row>
    <row r="112" spans="1:35" x14ac:dyDescent="0.35">
      <c r="A112" s="4" t="s">
        <v>99</v>
      </c>
      <c r="B112" s="4" t="s">
        <v>106</v>
      </c>
      <c r="C112" s="4" t="s">
        <v>66</v>
      </c>
      <c r="E112" s="7">
        <v>1250</v>
      </c>
      <c r="F112" s="7">
        <v>1250</v>
      </c>
      <c r="G112" s="7">
        <v>1500</v>
      </c>
      <c r="H112" s="7" t="s">
        <v>67</v>
      </c>
      <c r="I112" s="7" t="s">
        <v>67</v>
      </c>
      <c r="J112" s="7" t="s">
        <v>67</v>
      </c>
      <c r="K112" s="7" t="s">
        <v>67</v>
      </c>
      <c r="L112" s="7" t="s">
        <v>67</v>
      </c>
      <c r="M112" s="7" t="s">
        <v>67</v>
      </c>
      <c r="N112" s="7">
        <v>4500</v>
      </c>
      <c r="O112" s="7">
        <v>200</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v>1500</v>
      </c>
      <c r="AE112" s="7" t="s">
        <v>67</v>
      </c>
      <c r="AF112" s="7">
        <v>350</v>
      </c>
      <c r="AG112" s="7">
        <v>300</v>
      </c>
    </row>
    <row r="113" spans="1:35" x14ac:dyDescent="0.35">
      <c r="A113" s="4" t="s">
        <v>99</v>
      </c>
      <c r="B113" s="4" t="s">
        <v>106</v>
      </c>
      <c r="C113" s="4" t="s">
        <v>68</v>
      </c>
      <c r="E113" s="7">
        <v>4500</v>
      </c>
      <c r="F113" s="7">
        <v>2500</v>
      </c>
      <c r="G113" s="7">
        <v>3000</v>
      </c>
      <c r="H113" s="7" t="s">
        <v>67</v>
      </c>
      <c r="I113" s="7" t="s">
        <v>67</v>
      </c>
      <c r="J113" s="7" t="s">
        <v>67</v>
      </c>
      <c r="K113" s="7" t="s">
        <v>67</v>
      </c>
      <c r="L113" s="7" t="s">
        <v>67</v>
      </c>
      <c r="M113" s="7" t="s">
        <v>67</v>
      </c>
      <c r="N113" s="7">
        <v>11500</v>
      </c>
      <c r="O113" s="7">
        <v>1250</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v>2500</v>
      </c>
      <c r="AE113" s="7" t="s">
        <v>67</v>
      </c>
      <c r="AF113" s="7">
        <v>1500</v>
      </c>
      <c r="AG113" s="7">
        <v>1000</v>
      </c>
    </row>
    <row r="114" spans="1:35" x14ac:dyDescent="0.35">
      <c r="C114" s="38" t="s">
        <v>145</v>
      </c>
      <c r="E114" s="7" t="s">
        <v>69</v>
      </c>
      <c r="F114" s="7" t="s">
        <v>69</v>
      </c>
      <c r="G114" s="7" t="s">
        <v>69</v>
      </c>
      <c r="H114" s="7" t="s">
        <v>67</v>
      </c>
      <c r="I114" s="7" t="s">
        <v>67</v>
      </c>
      <c r="J114" s="7" t="s">
        <v>67</v>
      </c>
      <c r="K114" s="7" t="s">
        <v>67</v>
      </c>
      <c r="L114" s="7" t="s">
        <v>67</v>
      </c>
      <c r="M114" s="7" t="s">
        <v>67</v>
      </c>
      <c r="N114" s="7" t="s">
        <v>69</v>
      </c>
      <c r="O114" s="7" t="s">
        <v>69</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69</v>
      </c>
      <c r="AE114" s="7" t="s">
        <v>67</v>
      </c>
      <c r="AF114" s="7" t="s">
        <v>69</v>
      </c>
      <c r="AG114" s="7" t="s">
        <v>69</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
        <v>146</v>
      </c>
      <c r="E117" s="7" t="s">
        <v>75</v>
      </c>
      <c r="F117" s="7" t="s">
        <v>75</v>
      </c>
      <c r="G117" s="7" t="s">
        <v>75</v>
      </c>
      <c r="H117" s="7" t="s">
        <v>75</v>
      </c>
      <c r="I117" s="7" t="s">
        <v>75</v>
      </c>
      <c r="J117" s="7" t="s">
        <v>75</v>
      </c>
      <c r="K117" s="7" t="s">
        <v>75</v>
      </c>
      <c r="L117" s="7" t="s">
        <v>75</v>
      </c>
      <c r="M117" s="7" t="s">
        <v>75</v>
      </c>
      <c r="N117" s="7" t="s">
        <v>75</v>
      </c>
      <c r="O117" s="7" t="s">
        <v>75</v>
      </c>
      <c r="P117" s="7" t="s">
        <v>75</v>
      </c>
      <c r="Q117" s="7" t="s">
        <v>75</v>
      </c>
      <c r="R117" s="7" t="s">
        <v>75</v>
      </c>
      <c r="S117" s="7" t="s">
        <v>75</v>
      </c>
      <c r="T117" s="7" t="s">
        <v>75</v>
      </c>
      <c r="U117" s="7" t="s">
        <v>75</v>
      </c>
      <c r="V117" s="7" t="s">
        <v>75</v>
      </c>
      <c r="W117" s="7" t="s">
        <v>75</v>
      </c>
      <c r="X117" s="7" t="s">
        <v>75</v>
      </c>
      <c r="Y117" s="7" t="s">
        <v>75</v>
      </c>
      <c r="Z117" s="7" t="s">
        <v>75</v>
      </c>
      <c r="AA117" s="7" t="s">
        <v>75</v>
      </c>
      <c r="AB117" s="7" t="s">
        <v>75</v>
      </c>
      <c r="AC117" s="7" t="s">
        <v>75</v>
      </c>
      <c r="AD117" s="7" t="s">
        <v>75</v>
      </c>
      <c r="AE117" s="7" t="s">
        <v>75</v>
      </c>
      <c r="AF117" s="7" t="s">
        <v>75</v>
      </c>
      <c r="AG117" s="7" t="s">
        <v>75</v>
      </c>
      <c r="AI117" s="5">
        <v>29</v>
      </c>
    </row>
    <row r="118" spans="1:35" x14ac:dyDescent="0.35">
      <c r="A118" s="4" t="s">
        <v>108</v>
      </c>
      <c r="B118" s="4" t="s">
        <v>109</v>
      </c>
      <c r="C118" s="4" t="s">
        <v>66</v>
      </c>
      <c r="E118" s="7" t="s">
        <v>67</v>
      </c>
      <c r="F118" s="7" t="s">
        <v>67</v>
      </c>
      <c r="G118" s="7" t="s">
        <v>67</v>
      </c>
      <c r="H118" s="7" t="s">
        <v>67</v>
      </c>
      <c r="I118" s="7" t="s">
        <v>67</v>
      </c>
      <c r="J118" s="7" t="s">
        <v>67</v>
      </c>
      <c r="K118" s="7" t="s">
        <v>67</v>
      </c>
      <c r="L118" s="7" t="s">
        <v>67</v>
      </c>
      <c r="M118" s="7" t="s">
        <v>67</v>
      </c>
      <c r="N118" s="7" t="s">
        <v>67</v>
      </c>
      <c r="O118" s="7" t="s">
        <v>67</v>
      </c>
      <c r="P118" s="7" t="s">
        <v>67</v>
      </c>
      <c r="Q118" s="7" t="s">
        <v>67</v>
      </c>
      <c r="R118" s="7" t="s">
        <v>67</v>
      </c>
      <c r="S118" s="7" t="s">
        <v>67</v>
      </c>
      <c r="T118" s="7" t="s">
        <v>67</v>
      </c>
      <c r="U118" s="7" t="s">
        <v>67</v>
      </c>
      <c r="V118" s="7" t="s">
        <v>67</v>
      </c>
      <c r="W118" s="7" t="s">
        <v>67</v>
      </c>
      <c r="X118" s="7" t="s">
        <v>67</v>
      </c>
      <c r="Y118" s="7" t="s">
        <v>67</v>
      </c>
      <c r="Z118" s="7" t="s">
        <v>67</v>
      </c>
      <c r="AA118" s="7" t="s">
        <v>67</v>
      </c>
      <c r="AB118" s="7" t="s">
        <v>67</v>
      </c>
      <c r="AC118" s="7" t="s">
        <v>67</v>
      </c>
      <c r="AD118" s="7" t="s">
        <v>67</v>
      </c>
      <c r="AE118" s="7" t="s">
        <v>67</v>
      </c>
      <c r="AF118" s="7" t="s">
        <v>67</v>
      </c>
      <c r="AG118" s="7" t="s">
        <v>67</v>
      </c>
    </row>
    <row r="119" spans="1:35" x14ac:dyDescent="0.35">
      <c r="A119" s="4" t="s">
        <v>108</v>
      </c>
      <c r="B119" s="4" t="s">
        <v>109</v>
      </c>
      <c r="C119" s="4" t="s">
        <v>68</v>
      </c>
      <c r="E119" s="7" t="s">
        <v>67</v>
      </c>
      <c r="F119" s="7" t="s">
        <v>67</v>
      </c>
      <c r="G119" s="7" t="s">
        <v>67</v>
      </c>
      <c r="H119" s="7" t="s">
        <v>67</v>
      </c>
      <c r="I119" s="7" t="s">
        <v>67</v>
      </c>
      <c r="J119" s="7" t="s">
        <v>67</v>
      </c>
      <c r="K119" s="7" t="s">
        <v>67</v>
      </c>
      <c r="L119" s="7" t="s">
        <v>67</v>
      </c>
      <c r="M119" s="7" t="s">
        <v>67</v>
      </c>
      <c r="N119" s="7" t="s">
        <v>67</v>
      </c>
      <c r="O119" s="7" t="s">
        <v>67</v>
      </c>
      <c r="P119" s="7" t="s">
        <v>67</v>
      </c>
      <c r="Q119" s="7" t="s">
        <v>67</v>
      </c>
      <c r="R119" s="7" t="s">
        <v>67</v>
      </c>
      <c r="S119" s="7" t="s">
        <v>67</v>
      </c>
      <c r="T119" s="7" t="s">
        <v>67</v>
      </c>
      <c r="U119" s="7" t="s">
        <v>67</v>
      </c>
      <c r="V119" s="7" t="s">
        <v>67</v>
      </c>
      <c r="W119" s="7" t="s">
        <v>67</v>
      </c>
      <c r="X119" s="7" t="s">
        <v>67</v>
      </c>
      <c r="Y119" s="7" t="s">
        <v>67</v>
      </c>
      <c r="Z119" s="7" t="s">
        <v>67</v>
      </c>
      <c r="AA119" s="7" t="s">
        <v>67</v>
      </c>
      <c r="AB119" s="7" t="s">
        <v>67</v>
      </c>
      <c r="AC119" s="7" t="s">
        <v>67</v>
      </c>
      <c r="AD119" s="7" t="s">
        <v>67</v>
      </c>
      <c r="AE119" s="7" t="s">
        <v>67</v>
      </c>
      <c r="AF119" s="7" t="s">
        <v>67</v>
      </c>
      <c r="AG119" s="7" t="s">
        <v>67</v>
      </c>
    </row>
    <row r="120" spans="1:35" x14ac:dyDescent="0.35">
      <c r="C120" s="38" t="s">
        <v>145</v>
      </c>
      <c r="E120" s="7" t="s">
        <v>67</v>
      </c>
      <c r="F120" s="7" t="s">
        <v>67</v>
      </c>
      <c r="G120" s="7" t="s">
        <v>67</v>
      </c>
      <c r="H120" s="7" t="s">
        <v>67</v>
      </c>
      <c r="I120" s="7" t="s">
        <v>67</v>
      </c>
      <c r="J120" s="7" t="s">
        <v>67</v>
      </c>
      <c r="K120" s="7" t="s">
        <v>67</v>
      </c>
      <c r="L120" s="7" t="s">
        <v>67</v>
      </c>
      <c r="M120" s="7" t="s">
        <v>67</v>
      </c>
      <c r="N120" s="7" t="s">
        <v>67</v>
      </c>
      <c r="O120" s="7" t="s">
        <v>67</v>
      </c>
      <c r="P120" s="7" t="s">
        <v>67</v>
      </c>
      <c r="Q120" s="7" t="s">
        <v>67</v>
      </c>
      <c r="R120" s="7" t="s">
        <v>67</v>
      </c>
      <c r="S120" s="7" t="s">
        <v>67</v>
      </c>
      <c r="T120" s="7" t="s">
        <v>67</v>
      </c>
      <c r="U120" s="7" t="s">
        <v>67</v>
      </c>
      <c r="V120" s="7" t="s">
        <v>67</v>
      </c>
      <c r="W120" s="7" t="s">
        <v>67</v>
      </c>
      <c r="X120" s="7" t="s">
        <v>67</v>
      </c>
      <c r="Y120" s="7" t="s">
        <v>67</v>
      </c>
      <c r="Z120" s="7" t="s">
        <v>67</v>
      </c>
      <c r="AA120" s="7" t="s">
        <v>67</v>
      </c>
      <c r="AB120" s="7" t="s">
        <v>67</v>
      </c>
      <c r="AC120" s="7" t="s">
        <v>67</v>
      </c>
      <c r="AD120" s="7" t="s">
        <v>67</v>
      </c>
      <c r="AE120" s="7" t="s">
        <v>67</v>
      </c>
      <c r="AF120" s="7" t="s">
        <v>67</v>
      </c>
      <c r="AG120" s="7" t="s">
        <v>67</v>
      </c>
    </row>
  </sheetData>
  <conditionalFormatting sqref="A1:BZ1 A2 C2:BZ2 B3:BZ3 A4:BZ1007">
    <cfRule type="containsText" dxfId="31" priority="1" operator="containsText" text="!!">
      <formula>NOT(ISERROR(SEARCH("!!",A1)))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BF2D8-DF4E-4D7A-B2CD-4C7EC76F1266}">
  <sheetPr>
    <tabColor theme="2"/>
  </sheetPr>
  <dimension ref="A1:AN120"/>
  <sheetViews>
    <sheetView workbookViewId="0">
      <selection activeCell="F29" sqref="F29"/>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2190</v>
      </c>
      <c r="F1" s="6" t="s">
        <v>2191</v>
      </c>
      <c r="G1" s="6" t="s">
        <v>2192</v>
      </c>
      <c r="H1" s="6" t="s">
        <v>2193</v>
      </c>
      <c r="I1" s="6" t="s">
        <v>2194</v>
      </c>
      <c r="J1" s="6" t="s">
        <v>2195</v>
      </c>
      <c r="K1" s="6" t="s">
        <v>2196</v>
      </c>
      <c r="L1" s="6" t="s">
        <v>2197</v>
      </c>
      <c r="M1" s="6" t="s">
        <v>2198</v>
      </c>
      <c r="N1" s="6" t="s">
        <v>2199</v>
      </c>
      <c r="O1" s="6" t="s">
        <v>2200</v>
      </c>
      <c r="P1" s="6" t="s">
        <v>2201</v>
      </c>
      <c r="Q1" s="6" t="s">
        <v>2202</v>
      </c>
      <c r="R1" s="6" t="s">
        <v>2203</v>
      </c>
      <c r="S1" s="6" t="s">
        <v>2204</v>
      </c>
      <c r="T1" s="6" t="s">
        <v>2205</v>
      </c>
      <c r="U1" s="6" t="s">
        <v>2206</v>
      </c>
      <c r="V1" s="6" t="s">
        <v>2207</v>
      </c>
      <c r="W1" s="6" t="s">
        <v>2208</v>
      </c>
      <c r="X1" s="6" t="s">
        <v>2209</v>
      </c>
      <c r="Y1" s="6" t="s">
        <v>2210</v>
      </c>
      <c r="Z1" s="6" t="s">
        <v>2211</v>
      </c>
      <c r="AA1" s="6" t="s">
        <v>2212</v>
      </c>
      <c r="AB1" s="6" t="s">
        <v>2213</v>
      </c>
      <c r="AC1" s="6" t="s">
        <v>2214</v>
      </c>
      <c r="AD1" s="6" t="s">
        <v>2215</v>
      </c>
      <c r="AE1" s="6" t="s">
        <v>2216</v>
      </c>
      <c r="AF1" s="6" t="s">
        <v>2217</v>
      </c>
      <c r="AG1" s="6" t="s">
        <v>2218</v>
      </c>
    </row>
    <row r="2" spans="1:40" x14ac:dyDescent="0.35">
      <c r="A2" s="93" t="s">
        <v>2219</v>
      </c>
    </row>
    <row r="3" spans="1:40" x14ac:dyDescent="0.35">
      <c r="A3" s="10" t="s">
        <v>2184</v>
      </c>
    </row>
    <row r="4" spans="1:40" x14ac:dyDescent="0.35">
      <c r="D4" s="55"/>
    </row>
    <row r="5" spans="1:40" x14ac:dyDescent="0.35">
      <c r="A5" s="4" t="s">
        <v>31</v>
      </c>
      <c r="B5" s="4" t="s">
        <v>141</v>
      </c>
      <c r="C5" s="4" t="s">
        <v>32</v>
      </c>
      <c r="D5" s="55"/>
      <c r="E5" s="7">
        <v>1200</v>
      </c>
      <c r="F5" s="7">
        <v>2000</v>
      </c>
      <c r="G5" s="7">
        <v>1750</v>
      </c>
      <c r="H5" s="7">
        <v>500</v>
      </c>
      <c r="I5" s="7">
        <v>300</v>
      </c>
      <c r="J5" s="7">
        <v>5187.5</v>
      </c>
      <c r="K5" s="7">
        <v>9000</v>
      </c>
      <c r="L5" s="7">
        <v>1250</v>
      </c>
      <c r="M5" s="7">
        <v>2250</v>
      </c>
      <c r="N5" s="7">
        <v>6875</v>
      </c>
      <c r="O5" s="7">
        <v>100</v>
      </c>
      <c r="P5" s="7" t="s">
        <v>33</v>
      </c>
      <c r="Q5" s="7">
        <v>28500</v>
      </c>
      <c r="R5" s="7">
        <v>37125</v>
      </c>
      <c r="S5" s="7">
        <v>6250</v>
      </c>
      <c r="T5" s="7">
        <v>5000</v>
      </c>
      <c r="U5" s="7">
        <v>500</v>
      </c>
      <c r="V5" s="7">
        <v>162.5</v>
      </c>
      <c r="W5" s="7">
        <v>500</v>
      </c>
      <c r="X5" s="7">
        <v>850</v>
      </c>
      <c r="Y5" s="7">
        <v>1350</v>
      </c>
      <c r="Z5" s="7">
        <v>2125</v>
      </c>
      <c r="AA5" s="7">
        <v>3250</v>
      </c>
      <c r="AB5" s="7">
        <v>2500</v>
      </c>
      <c r="AC5" s="7">
        <v>2600</v>
      </c>
      <c r="AD5" s="7">
        <v>1500</v>
      </c>
      <c r="AE5" s="7">
        <v>3000</v>
      </c>
      <c r="AF5" s="7">
        <v>300</v>
      </c>
      <c r="AG5" s="7">
        <v>750</v>
      </c>
    </row>
    <row r="6" spans="1:40" x14ac:dyDescent="0.35">
      <c r="C6" s="92">
        <v>45200</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1200</v>
      </c>
      <c r="F9" s="7" t="s">
        <v>33</v>
      </c>
      <c r="G9" s="7" t="s">
        <v>33</v>
      </c>
      <c r="H9" s="7">
        <v>500</v>
      </c>
      <c r="I9" s="7">
        <v>300</v>
      </c>
      <c r="J9" s="7">
        <v>5000</v>
      </c>
      <c r="K9" s="7" t="s">
        <v>33</v>
      </c>
      <c r="L9" s="7">
        <v>1250</v>
      </c>
      <c r="M9" s="7">
        <v>2000</v>
      </c>
      <c r="N9" s="7">
        <v>5000</v>
      </c>
      <c r="O9" s="7">
        <v>100</v>
      </c>
      <c r="P9" s="7" t="s">
        <v>33</v>
      </c>
      <c r="Q9" s="7">
        <v>32000</v>
      </c>
      <c r="R9" s="7">
        <v>36250</v>
      </c>
      <c r="S9" s="7">
        <v>7500</v>
      </c>
      <c r="T9" s="7">
        <v>5500</v>
      </c>
      <c r="U9" s="7">
        <v>500</v>
      </c>
      <c r="V9" s="7">
        <v>125</v>
      </c>
      <c r="W9" s="7">
        <v>750</v>
      </c>
      <c r="X9" s="7">
        <v>850</v>
      </c>
      <c r="Y9" s="7">
        <v>1200</v>
      </c>
      <c r="Z9" s="7">
        <v>2000</v>
      </c>
      <c r="AA9" s="7">
        <v>3000</v>
      </c>
      <c r="AB9" s="7">
        <v>3000</v>
      </c>
      <c r="AC9" s="7">
        <v>3000</v>
      </c>
      <c r="AD9" s="7">
        <v>1250</v>
      </c>
      <c r="AE9" s="7">
        <v>3000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4500</v>
      </c>
      <c r="K10" s="7" t="s">
        <v>67</v>
      </c>
      <c r="L10" s="7">
        <v>1250</v>
      </c>
      <c r="M10" s="7">
        <v>2000</v>
      </c>
      <c r="N10" s="7">
        <v>5000</v>
      </c>
      <c r="O10" s="7">
        <v>100</v>
      </c>
      <c r="P10" s="7" t="s">
        <v>67</v>
      </c>
      <c r="Q10" s="7">
        <v>30000</v>
      </c>
      <c r="R10" s="7">
        <v>35000</v>
      </c>
      <c r="S10" s="7">
        <v>7500</v>
      </c>
      <c r="T10" s="7">
        <v>5500</v>
      </c>
      <c r="U10" s="7">
        <v>400</v>
      </c>
      <c r="V10" s="7">
        <v>125</v>
      </c>
      <c r="W10" s="7">
        <v>650</v>
      </c>
      <c r="X10" s="7">
        <v>750</v>
      </c>
      <c r="Y10" s="7">
        <v>1000</v>
      </c>
      <c r="Z10" s="7">
        <v>2000</v>
      </c>
      <c r="AA10" s="7">
        <v>3000</v>
      </c>
      <c r="AB10" s="7">
        <v>3000</v>
      </c>
      <c r="AC10" s="7">
        <v>2500</v>
      </c>
      <c r="AD10" s="7">
        <v>1250</v>
      </c>
      <c r="AE10" s="7">
        <v>3000</v>
      </c>
      <c r="AF10" s="7">
        <v>250</v>
      </c>
      <c r="AG10" s="7">
        <v>200</v>
      </c>
    </row>
    <row r="11" spans="1:40" x14ac:dyDescent="0.35">
      <c r="A11" s="4" t="s">
        <v>64</v>
      </c>
      <c r="B11" s="4" t="s">
        <v>65</v>
      </c>
      <c r="C11" s="4" t="s">
        <v>68</v>
      </c>
      <c r="E11" s="7">
        <v>1200</v>
      </c>
      <c r="F11" s="7" t="s">
        <v>67</v>
      </c>
      <c r="G11" s="7" t="s">
        <v>67</v>
      </c>
      <c r="H11" s="7">
        <v>500</v>
      </c>
      <c r="I11" s="7">
        <v>300</v>
      </c>
      <c r="J11" s="7">
        <v>5000</v>
      </c>
      <c r="K11" s="7" t="s">
        <v>67</v>
      </c>
      <c r="L11" s="7">
        <v>1250</v>
      </c>
      <c r="M11" s="7">
        <v>2250</v>
      </c>
      <c r="N11" s="7">
        <v>5000</v>
      </c>
      <c r="O11" s="7">
        <v>100</v>
      </c>
      <c r="P11" s="7" t="s">
        <v>67</v>
      </c>
      <c r="Q11" s="7">
        <v>32500</v>
      </c>
      <c r="R11" s="7">
        <v>37500</v>
      </c>
      <c r="S11" s="7">
        <v>8000</v>
      </c>
      <c r="T11" s="7">
        <v>6000</v>
      </c>
      <c r="U11" s="7">
        <v>500</v>
      </c>
      <c r="V11" s="7">
        <v>150</v>
      </c>
      <c r="W11" s="7">
        <v>800</v>
      </c>
      <c r="X11" s="7">
        <v>1000</v>
      </c>
      <c r="Y11" s="7">
        <v>1200</v>
      </c>
      <c r="Z11" s="7">
        <v>2000</v>
      </c>
      <c r="AA11" s="7">
        <v>3000</v>
      </c>
      <c r="AB11" s="7">
        <v>3500</v>
      </c>
      <c r="AC11" s="7">
        <v>3000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t="s">
        <v>33</v>
      </c>
      <c r="F15" s="7" t="s">
        <v>33</v>
      </c>
      <c r="G15" s="7" t="s">
        <v>33</v>
      </c>
      <c r="H15" s="7">
        <v>550</v>
      </c>
      <c r="I15" s="7">
        <v>350</v>
      </c>
      <c r="J15" s="7">
        <v>6500</v>
      </c>
      <c r="K15" s="7">
        <v>28500</v>
      </c>
      <c r="L15" s="7">
        <v>1000</v>
      </c>
      <c r="M15" s="7">
        <v>4500</v>
      </c>
      <c r="N15" s="7">
        <v>10000</v>
      </c>
      <c r="O15" s="7">
        <v>200</v>
      </c>
      <c r="P15" s="7" t="s">
        <v>33</v>
      </c>
      <c r="Q15" s="7">
        <v>30000</v>
      </c>
      <c r="R15" s="7">
        <v>38000</v>
      </c>
      <c r="S15" s="7" t="s">
        <v>33</v>
      </c>
      <c r="T15" s="7" t="s">
        <v>33</v>
      </c>
      <c r="U15" s="7" t="s">
        <v>33</v>
      </c>
      <c r="V15" s="7">
        <v>850</v>
      </c>
      <c r="W15" s="7" t="s">
        <v>33</v>
      </c>
      <c r="X15" s="7" t="s">
        <v>33</v>
      </c>
      <c r="Y15" s="7" t="s">
        <v>33</v>
      </c>
      <c r="Z15" s="7">
        <v>4000</v>
      </c>
      <c r="AA15" s="7">
        <v>3500</v>
      </c>
      <c r="AB15" s="7">
        <v>650</v>
      </c>
      <c r="AC15" s="7" t="s">
        <v>33</v>
      </c>
      <c r="AD15" s="7">
        <v>1200</v>
      </c>
      <c r="AE15" s="7">
        <v>2800</v>
      </c>
      <c r="AF15" s="7" t="s">
        <v>33</v>
      </c>
      <c r="AG15" s="7">
        <v>1800</v>
      </c>
      <c r="AI15" s="5">
        <v>12</v>
      </c>
    </row>
    <row r="16" spans="1:40" x14ac:dyDescent="0.35">
      <c r="A16" s="4" t="s">
        <v>64</v>
      </c>
      <c r="B16" s="4" t="s">
        <v>71</v>
      </c>
      <c r="C16" s="4" t="s">
        <v>66</v>
      </c>
      <c r="E16" s="7" t="s">
        <v>67</v>
      </c>
      <c r="F16" s="7" t="s">
        <v>67</v>
      </c>
      <c r="G16" s="7" t="s">
        <v>67</v>
      </c>
      <c r="H16" s="7">
        <v>475</v>
      </c>
      <c r="I16" s="7">
        <v>300</v>
      </c>
      <c r="J16" s="7">
        <v>6500</v>
      </c>
      <c r="K16" s="7">
        <v>28500</v>
      </c>
      <c r="L16" s="7">
        <v>850</v>
      </c>
      <c r="M16" s="7">
        <v>4500</v>
      </c>
      <c r="N16" s="7">
        <v>10000</v>
      </c>
      <c r="O16" s="7">
        <v>200</v>
      </c>
      <c r="P16" s="7" t="s">
        <v>67</v>
      </c>
      <c r="Q16" s="7">
        <v>28500</v>
      </c>
      <c r="R16" s="7">
        <v>36000</v>
      </c>
      <c r="S16" s="7" t="s">
        <v>67</v>
      </c>
      <c r="T16" s="7" t="s">
        <v>67</v>
      </c>
      <c r="U16" s="7" t="s">
        <v>67</v>
      </c>
      <c r="V16" s="7">
        <v>750</v>
      </c>
      <c r="W16" s="7" t="s">
        <v>67</v>
      </c>
      <c r="X16" s="7" t="s">
        <v>67</v>
      </c>
      <c r="Y16" s="7" t="s">
        <v>67</v>
      </c>
      <c r="Z16" s="7">
        <v>3800</v>
      </c>
      <c r="AA16" s="7">
        <v>3500</v>
      </c>
      <c r="AB16" s="7">
        <v>650</v>
      </c>
      <c r="AC16" s="7" t="s">
        <v>67</v>
      </c>
      <c r="AD16" s="7">
        <v>1000</v>
      </c>
      <c r="AE16" s="7">
        <v>2500</v>
      </c>
      <c r="AF16" s="7" t="s">
        <v>67</v>
      </c>
      <c r="AG16" s="7">
        <v>1500</v>
      </c>
    </row>
    <row r="17" spans="1:35" x14ac:dyDescent="0.35">
      <c r="A17" s="4" t="s">
        <v>64</v>
      </c>
      <c r="B17" s="4" t="s">
        <v>71</v>
      </c>
      <c r="C17" s="4" t="s">
        <v>68</v>
      </c>
      <c r="E17" s="7" t="s">
        <v>67</v>
      </c>
      <c r="F17" s="7" t="s">
        <v>67</v>
      </c>
      <c r="G17" s="7" t="s">
        <v>67</v>
      </c>
      <c r="H17" s="7">
        <v>650</v>
      </c>
      <c r="I17" s="7">
        <v>450</v>
      </c>
      <c r="J17" s="7">
        <v>6500</v>
      </c>
      <c r="K17" s="7">
        <v>30000</v>
      </c>
      <c r="L17" s="7">
        <v>1000</v>
      </c>
      <c r="M17" s="7">
        <v>4500</v>
      </c>
      <c r="N17" s="7">
        <v>10000</v>
      </c>
      <c r="O17" s="7">
        <v>200</v>
      </c>
      <c r="P17" s="7" t="s">
        <v>67</v>
      </c>
      <c r="Q17" s="7">
        <v>30000</v>
      </c>
      <c r="R17" s="7">
        <v>38000</v>
      </c>
      <c r="S17" s="7" t="s">
        <v>67</v>
      </c>
      <c r="T17" s="7" t="s">
        <v>67</v>
      </c>
      <c r="U17" s="7" t="s">
        <v>67</v>
      </c>
      <c r="V17" s="7">
        <v>900</v>
      </c>
      <c r="W17" s="7" t="s">
        <v>67</v>
      </c>
      <c r="X17" s="7" t="s">
        <v>67</v>
      </c>
      <c r="Y17" s="7" t="s">
        <v>67</v>
      </c>
      <c r="Z17" s="7">
        <v>5000</v>
      </c>
      <c r="AA17" s="7">
        <v>3600</v>
      </c>
      <c r="AB17" s="7">
        <v>650</v>
      </c>
      <c r="AC17" s="7" t="s">
        <v>67</v>
      </c>
      <c r="AD17" s="7">
        <v>1500</v>
      </c>
      <c r="AE17" s="7">
        <v>2800</v>
      </c>
      <c r="AF17" s="7" t="s">
        <v>67</v>
      </c>
      <c r="AG17" s="7">
        <v>2000</v>
      </c>
    </row>
    <row r="18" spans="1:35" x14ac:dyDescent="0.35">
      <c r="C18" s="38" t="s">
        <v>145</v>
      </c>
      <c r="E18" s="7" t="s">
        <v>67</v>
      </c>
      <c r="F18" s="7" t="s">
        <v>67</v>
      </c>
      <c r="G18" s="7" t="s">
        <v>67</v>
      </c>
      <c r="H18" s="7" t="s">
        <v>67</v>
      </c>
      <c r="I18" s="7" t="s">
        <v>69</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69</v>
      </c>
      <c r="AE18" s="7" t="s">
        <v>67</v>
      </c>
      <c r="AF18" s="7" t="s">
        <v>67</v>
      </c>
      <c r="AG18" s="7" t="s">
        <v>67</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500</v>
      </c>
      <c r="J21" s="7" t="s">
        <v>33</v>
      </c>
      <c r="K21" s="7" t="s">
        <v>33</v>
      </c>
      <c r="L21" s="7" t="s">
        <v>33</v>
      </c>
      <c r="M21" s="7" t="s">
        <v>33</v>
      </c>
      <c r="N21" s="7" t="s">
        <v>33</v>
      </c>
      <c r="O21" s="7" t="s">
        <v>33</v>
      </c>
      <c r="P21" s="7" t="s">
        <v>33</v>
      </c>
      <c r="Q21" s="7" t="s">
        <v>33</v>
      </c>
      <c r="R21" s="7" t="s">
        <v>33</v>
      </c>
      <c r="S21" s="7" t="s">
        <v>33</v>
      </c>
      <c r="T21" s="7" t="s">
        <v>33</v>
      </c>
      <c r="U21" s="7">
        <v>525</v>
      </c>
      <c r="V21" s="7">
        <v>375</v>
      </c>
      <c r="W21" s="7" t="s">
        <v>33</v>
      </c>
      <c r="X21" s="7" t="s">
        <v>33</v>
      </c>
      <c r="Y21" s="7" t="s">
        <v>33</v>
      </c>
      <c r="Z21" s="7">
        <v>2500</v>
      </c>
      <c r="AA21" s="7">
        <v>4125</v>
      </c>
      <c r="AB21" s="7" t="s">
        <v>33</v>
      </c>
      <c r="AC21" s="7" t="s">
        <v>33</v>
      </c>
      <c r="AD21" s="7">
        <v>2500</v>
      </c>
      <c r="AE21" s="7">
        <v>6750</v>
      </c>
      <c r="AF21" s="7">
        <v>250</v>
      </c>
      <c r="AG21" s="7" t="s">
        <v>33</v>
      </c>
      <c r="AI21" s="5">
        <v>20</v>
      </c>
    </row>
    <row r="22" spans="1:35" x14ac:dyDescent="0.35">
      <c r="A22" s="4" t="s">
        <v>73</v>
      </c>
      <c r="B22" s="4" t="s">
        <v>74</v>
      </c>
      <c r="C22" s="4" t="s">
        <v>66</v>
      </c>
      <c r="E22" s="7">
        <v>950</v>
      </c>
      <c r="F22" s="7" t="s">
        <v>67</v>
      </c>
      <c r="G22" s="7" t="s">
        <v>67</v>
      </c>
      <c r="H22" s="7" t="s">
        <v>67</v>
      </c>
      <c r="I22" s="7">
        <v>450</v>
      </c>
      <c r="J22" s="7" t="s">
        <v>67</v>
      </c>
      <c r="K22" s="7" t="s">
        <v>67</v>
      </c>
      <c r="L22" s="7" t="s">
        <v>67</v>
      </c>
      <c r="M22" s="7" t="s">
        <v>67</v>
      </c>
      <c r="N22" s="7" t="s">
        <v>67</v>
      </c>
      <c r="O22" s="7" t="s">
        <v>67</v>
      </c>
      <c r="P22" s="7" t="s">
        <v>67</v>
      </c>
      <c r="Q22" s="7" t="s">
        <v>67</v>
      </c>
      <c r="R22" s="7" t="s">
        <v>67</v>
      </c>
      <c r="S22" s="7" t="s">
        <v>67</v>
      </c>
      <c r="T22" s="7" t="s">
        <v>67</v>
      </c>
      <c r="U22" s="7">
        <v>500</v>
      </c>
      <c r="V22" s="7">
        <v>300</v>
      </c>
      <c r="W22" s="7" t="s">
        <v>67</v>
      </c>
      <c r="X22" s="7" t="s">
        <v>67</v>
      </c>
      <c r="Y22" s="7" t="s">
        <v>67</v>
      </c>
      <c r="Z22" s="7">
        <v>2250</v>
      </c>
      <c r="AA22" s="7">
        <v>4000</v>
      </c>
      <c r="AB22" s="7" t="s">
        <v>67</v>
      </c>
      <c r="AC22" s="7" t="s">
        <v>67</v>
      </c>
      <c r="AD22" s="7">
        <v>2000</v>
      </c>
      <c r="AE22" s="7">
        <v>6000</v>
      </c>
      <c r="AF22" s="7">
        <v>250</v>
      </c>
      <c r="AG22" s="7" t="s">
        <v>67</v>
      </c>
    </row>
    <row r="23" spans="1:35" x14ac:dyDescent="0.35">
      <c r="A23" s="4" t="s">
        <v>73</v>
      </c>
      <c r="B23" s="4" t="s">
        <v>74</v>
      </c>
      <c r="C23" s="4" t="s">
        <v>68</v>
      </c>
      <c r="E23" s="7">
        <v>1100</v>
      </c>
      <c r="F23" s="7" t="s">
        <v>67</v>
      </c>
      <c r="G23" s="7" t="s">
        <v>67</v>
      </c>
      <c r="H23" s="7" t="s">
        <v>67</v>
      </c>
      <c r="I23" s="7">
        <v>550</v>
      </c>
      <c r="J23" s="7" t="s">
        <v>67</v>
      </c>
      <c r="K23" s="7" t="s">
        <v>67</v>
      </c>
      <c r="L23" s="7" t="s">
        <v>67</v>
      </c>
      <c r="M23" s="7" t="s">
        <v>67</v>
      </c>
      <c r="N23" s="7" t="s">
        <v>67</v>
      </c>
      <c r="O23" s="7" t="s">
        <v>67</v>
      </c>
      <c r="P23" s="7" t="s">
        <v>67</v>
      </c>
      <c r="Q23" s="7" t="s">
        <v>67</v>
      </c>
      <c r="R23" s="7" t="s">
        <v>67</v>
      </c>
      <c r="S23" s="7" t="s">
        <v>67</v>
      </c>
      <c r="T23" s="7" t="s">
        <v>67</v>
      </c>
      <c r="U23" s="7">
        <v>600</v>
      </c>
      <c r="V23" s="7">
        <v>400</v>
      </c>
      <c r="W23" s="7" t="s">
        <v>67</v>
      </c>
      <c r="X23" s="7" t="s">
        <v>67</v>
      </c>
      <c r="Y23" s="7" t="s">
        <v>67</v>
      </c>
      <c r="Z23" s="7">
        <v>2500</v>
      </c>
      <c r="AA23" s="7">
        <v>4500</v>
      </c>
      <c r="AB23" s="7" t="s">
        <v>67</v>
      </c>
      <c r="AC23" s="7" t="s">
        <v>67</v>
      </c>
      <c r="AD23" s="7">
        <v>2500</v>
      </c>
      <c r="AE23" s="7">
        <v>7500</v>
      </c>
      <c r="AF23" s="7">
        <v>300</v>
      </c>
      <c r="AG23" s="7" t="s">
        <v>67</v>
      </c>
    </row>
    <row r="24" spans="1:35" x14ac:dyDescent="0.35">
      <c r="C24" s="38" t="s">
        <v>145</v>
      </c>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t="s">
        <v>33</v>
      </c>
      <c r="H27" s="7">
        <v>450</v>
      </c>
      <c r="I27" s="7">
        <v>400</v>
      </c>
      <c r="J27" s="7">
        <v>4000</v>
      </c>
      <c r="K27" s="7">
        <v>2500</v>
      </c>
      <c r="L27" s="7">
        <v>1500</v>
      </c>
      <c r="M27" s="7">
        <v>1800</v>
      </c>
      <c r="N27" s="7">
        <v>7500</v>
      </c>
      <c r="O27" s="7">
        <v>100</v>
      </c>
      <c r="P27" s="7" t="s">
        <v>33</v>
      </c>
      <c r="Q27" s="7">
        <v>25000</v>
      </c>
      <c r="R27" s="7">
        <v>50000</v>
      </c>
      <c r="S27" s="7">
        <v>3500</v>
      </c>
      <c r="T27" s="7">
        <v>2500</v>
      </c>
      <c r="U27" s="7">
        <v>400</v>
      </c>
      <c r="V27" s="7">
        <v>75</v>
      </c>
      <c r="W27" s="7">
        <v>150</v>
      </c>
      <c r="X27" s="7">
        <v>200</v>
      </c>
      <c r="Y27" s="7">
        <v>400</v>
      </c>
      <c r="Z27" s="7">
        <v>2500</v>
      </c>
      <c r="AA27" s="7">
        <v>2500</v>
      </c>
      <c r="AB27" s="7">
        <v>2500</v>
      </c>
      <c r="AC27" s="7">
        <v>2000</v>
      </c>
      <c r="AD27" s="7">
        <v>1000</v>
      </c>
      <c r="AE27" s="7">
        <v>3000</v>
      </c>
      <c r="AF27" s="7">
        <v>300</v>
      </c>
      <c r="AG27" s="7">
        <v>500</v>
      </c>
      <c r="AI27" s="5">
        <v>2</v>
      </c>
    </row>
    <row r="28" spans="1:35" x14ac:dyDescent="0.35">
      <c r="A28" s="4" t="s">
        <v>73</v>
      </c>
      <c r="B28" s="4" t="s">
        <v>77</v>
      </c>
      <c r="C28" s="4" t="s">
        <v>66</v>
      </c>
      <c r="E28" s="7">
        <v>1000</v>
      </c>
      <c r="F28" s="7">
        <v>1000</v>
      </c>
      <c r="G28" s="7" t="s">
        <v>67</v>
      </c>
      <c r="H28" s="7">
        <v>450</v>
      </c>
      <c r="I28" s="7">
        <v>400</v>
      </c>
      <c r="J28" s="7">
        <v>4000</v>
      </c>
      <c r="K28" s="7">
        <v>2500</v>
      </c>
      <c r="L28" s="7">
        <v>1500</v>
      </c>
      <c r="M28" s="7">
        <v>1800</v>
      </c>
      <c r="N28" s="7">
        <v>7500</v>
      </c>
      <c r="O28" s="7">
        <v>100</v>
      </c>
      <c r="P28" s="7" t="s">
        <v>67</v>
      </c>
      <c r="Q28" s="7">
        <v>25000</v>
      </c>
      <c r="R28" s="7">
        <v>50000</v>
      </c>
      <c r="S28" s="7">
        <v>3500</v>
      </c>
      <c r="T28" s="7">
        <v>2500</v>
      </c>
      <c r="U28" s="7">
        <v>400</v>
      </c>
      <c r="V28" s="7">
        <v>75</v>
      </c>
      <c r="W28" s="7">
        <v>125</v>
      </c>
      <c r="X28" s="7">
        <v>150</v>
      </c>
      <c r="Y28" s="7">
        <v>150</v>
      </c>
      <c r="Z28" s="7">
        <v>2500</v>
      </c>
      <c r="AA28" s="7">
        <v>2500</v>
      </c>
      <c r="AB28" s="7">
        <v>2500</v>
      </c>
      <c r="AC28" s="7">
        <v>2000</v>
      </c>
      <c r="AD28" s="7">
        <v>1000</v>
      </c>
      <c r="AE28" s="7">
        <v>3000</v>
      </c>
      <c r="AF28" s="7">
        <v>300</v>
      </c>
      <c r="AG28" s="7">
        <v>500</v>
      </c>
    </row>
    <row r="29" spans="1:35" x14ac:dyDescent="0.35">
      <c r="A29" s="4" t="s">
        <v>73</v>
      </c>
      <c r="B29" s="4" t="s">
        <v>77</v>
      </c>
      <c r="C29" s="4" t="s">
        <v>68</v>
      </c>
      <c r="E29" s="7">
        <v>1000</v>
      </c>
      <c r="F29" s="7">
        <v>1000</v>
      </c>
      <c r="G29" s="7" t="s">
        <v>67</v>
      </c>
      <c r="H29" s="7">
        <v>450</v>
      </c>
      <c r="I29" s="7">
        <v>400</v>
      </c>
      <c r="J29" s="7">
        <v>4000</v>
      </c>
      <c r="K29" s="7">
        <v>3000</v>
      </c>
      <c r="L29" s="7">
        <v>1500</v>
      </c>
      <c r="M29" s="7">
        <v>1800</v>
      </c>
      <c r="N29" s="7">
        <v>7500</v>
      </c>
      <c r="O29" s="7">
        <v>100</v>
      </c>
      <c r="P29" s="7" t="s">
        <v>67</v>
      </c>
      <c r="Q29" s="7">
        <v>25000</v>
      </c>
      <c r="R29" s="7">
        <v>50000</v>
      </c>
      <c r="S29" s="7">
        <v>3500</v>
      </c>
      <c r="T29" s="7">
        <v>2500</v>
      </c>
      <c r="U29" s="7">
        <v>400</v>
      </c>
      <c r="V29" s="7">
        <v>150</v>
      </c>
      <c r="W29" s="7">
        <v>150</v>
      </c>
      <c r="X29" s="7">
        <v>300</v>
      </c>
      <c r="Y29" s="7">
        <v>400</v>
      </c>
      <c r="Z29" s="7">
        <v>2500</v>
      </c>
      <c r="AA29" s="7">
        <v>2500</v>
      </c>
      <c r="AB29" s="7">
        <v>2500</v>
      </c>
      <c r="AC29" s="7">
        <v>2008</v>
      </c>
      <c r="AD29" s="7">
        <v>1100</v>
      </c>
      <c r="AE29" s="7">
        <v>3000</v>
      </c>
      <c r="AF29" s="7">
        <v>300</v>
      </c>
      <c r="AG29" s="7">
        <v>500</v>
      </c>
    </row>
    <row r="30" spans="1:35" x14ac:dyDescent="0.35">
      <c r="C30" s="38" t="s">
        <v>145</v>
      </c>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69</v>
      </c>
      <c r="W30" s="7" t="s">
        <v>67</v>
      </c>
      <c r="X30" s="7" t="s">
        <v>69</v>
      </c>
      <c r="Y30" s="7" t="s">
        <v>69</v>
      </c>
      <c r="Z30" s="7" t="s">
        <v>67</v>
      </c>
      <c r="AA30" s="7" t="s">
        <v>67</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1200</v>
      </c>
      <c r="F33" s="7">
        <v>3500</v>
      </c>
      <c r="G33" s="7" t="s">
        <v>33</v>
      </c>
      <c r="H33" s="7">
        <v>600</v>
      </c>
      <c r="I33" s="7">
        <v>300</v>
      </c>
      <c r="J33" s="7">
        <v>6000</v>
      </c>
      <c r="K33" s="7">
        <v>9000</v>
      </c>
      <c r="L33" s="7">
        <v>1500</v>
      </c>
      <c r="M33" s="7">
        <v>2500</v>
      </c>
      <c r="N33" s="7" t="s">
        <v>33</v>
      </c>
      <c r="O33" s="7" t="s">
        <v>33</v>
      </c>
      <c r="P33" s="7" t="s">
        <v>33</v>
      </c>
      <c r="Q33" s="7" t="s">
        <v>33</v>
      </c>
      <c r="R33" s="7" t="s">
        <v>33</v>
      </c>
      <c r="S33" s="7">
        <v>7250</v>
      </c>
      <c r="T33" s="7">
        <v>6000</v>
      </c>
      <c r="U33" s="7">
        <v>2125</v>
      </c>
      <c r="V33" s="7">
        <v>200</v>
      </c>
      <c r="W33" s="7" t="s">
        <v>33</v>
      </c>
      <c r="X33" s="7" t="s">
        <v>33</v>
      </c>
      <c r="Y33" s="7" t="s">
        <v>33</v>
      </c>
      <c r="Z33" s="7">
        <v>1750</v>
      </c>
      <c r="AA33" s="7">
        <v>3500</v>
      </c>
      <c r="AB33" s="7">
        <v>2500</v>
      </c>
      <c r="AC33" s="7">
        <v>3250</v>
      </c>
      <c r="AD33" s="7">
        <v>1750</v>
      </c>
      <c r="AE33" s="7">
        <v>6000</v>
      </c>
      <c r="AF33" s="7">
        <v>250</v>
      </c>
      <c r="AG33" s="7" t="s">
        <v>33</v>
      </c>
      <c r="AI33" s="5">
        <v>10</v>
      </c>
    </row>
    <row r="34" spans="1:35" x14ac:dyDescent="0.35">
      <c r="A34" s="4" t="s">
        <v>73</v>
      </c>
      <c r="B34" s="4" t="s">
        <v>79</v>
      </c>
      <c r="C34" s="4" t="s">
        <v>66</v>
      </c>
      <c r="E34" s="7">
        <v>1000</v>
      </c>
      <c r="F34" s="7">
        <v>3500</v>
      </c>
      <c r="G34" s="7" t="s">
        <v>67</v>
      </c>
      <c r="H34" s="7">
        <v>500</v>
      </c>
      <c r="I34" s="7">
        <v>300</v>
      </c>
      <c r="J34" s="7">
        <v>6000</v>
      </c>
      <c r="K34" s="7">
        <v>2500</v>
      </c>
      <c r="L34" s="7">
        <v>1250</v>
      </c>
      <c r="M34" s="7">
        <v>2000</v>
      </c>
      <c r="N34" s="7" t="s">
        <v>67</v>
      </c>
      <c r="O34" s="7" t="s">
        <v>67</v>
      </c>
      <c r="P34" s="7" t="s">
        <v>67</v>
      </c>
      <c r="Q34" s="7" t="s">
        <v>67</v>
      </c>
      <c r="R34" s="7" t="s">
        <v>67</v>
      </c>
      <c r="S34" s="7">
        <v>7000</v>
      </c>
      <c r="T34" s="7">
        <v>5500</v>
      </c>
      <c r="U34" s="7">
        <v>1250</v>
      </c>
      <c r="V34" s="7">
        <v>125</v>
      </c>
      <c r="W34" s="7" t="s">
        <v>67</v>
      </c>
      <c r="X34" s="7" t="s">
        <v>67</v>
      </c>
      <c r="Y34" s="7" t="s">
        <v>67</v>
      </c>
      <c r="Z34" s="7">
        <v>1500</v>
      </c>
      <c r="AA34" s="7">
        <v>3000</v>
      </c>
      <c r="AB34" s="7">
        <v>2500</v>
      </c>
      <c r="AC34" s="7">
        <v>2000</v>
      </c>
      <c r="AD34" s="7">
        <v>1250</v>
      </c>
      <c r="AE34" s="7">
        <v>5500</v>
      </c>
      <c r="AF34" s="7">
        <v>200</v>
      </c>
      <c r="AG34" s="7" t="s">
        <v>67</v>
      </c>
    </row>
    <row r="35" spans="1:35" x14ac:dyDescent="0.35">
      <c r="A35" s="4" t="s">
        <v>73</v>
      </c>
      <c r="B35" s="4" t="s">
        <v>79</v>
      </c>
      <c r="C35" s="4" t="s">
        <v>68</v>
      </c>
      <c r="E35" s="7">
        <v>1500</v>
      </c>
      <c r="F35" s="7">
        <v>6000</v>
      </c>
      <c r="G35" s="7" t="s">
        <v>67</v>
      </c>
      <c r="H35" s="7">
        <v>700</v>
      </c>
      <c r="I35" s="7">
        <v>350</v>
      </c>
      <c r="J35" s="7">
        <v>12000</v>
      </c>
      <c r="K35" s="7">
        <v>14000</v>
      </c>
      <c r="L35" s="7">
        <v>2000</v>
      </c>
      <c r="M35" s="7">
        <v>3000</v>
      </c>
      <c r="N35" s="7" t="s">
        <v>67</v>
      </c>
      <c r="O35" s="7" t="s">
        <v>67</v>
      </c>
      <c r="P35" s="7" t="s">
        <v>67</v>
      </c>
      <c r="Q35" s="7" t="s">
        <v>67</v>
      </c>
      <c r="R35" s="7" t="s">
        <v>67</v>
      </c>
      <c r="S35" s="7">
        <v>7500</v>
      </c>
      <c r="T35" s="7">
        <v>6500</v>
      </c>
      <c r="U35" s="7">
        <v>2500</v>
      </c>
      <c r="V35" s="7">
        <v>200</v>
      </c>
      <c r="W35" s="7" t="s">
        <v>67</v>
      </c>
      <c r="X35" s="7" t="s">
        <v>67</v>
      </c>
      <c r="Y35" s="7" t="s">
        <v>67</v>
      </c>
      <c r="Z35" s="7">
        <v>2500</v>
      </c>
      <c r="AA35" s="7">
        <v>4500</v>
      </c>
      <c r="AB35" s="7">
        <v>2500</v>
      </c>
      <c r="AC35" s="7">
        <v>3500</v>
      </c>
      <c r="AD35" s="7">
        <v>3000</v>
      </c>
      <c r="AE35" s="7">
        <v>6000</v>
      </c>
      <c r="AF35" s="7">
        <v>500</v>
      </c>
      <c r="AG35" s="7" t="s">
        <v>67</v>
      </c>
    </row>
    <row r="36" spans="1:35" x14ac:dyDescent="0.35">
      <c r="C36" s="38" t="s">
        <v>145</v>
      </c>
      <c r="E36" s="7" t="s">
        <v>69</v>
      </c>
      <c r="F36" s="7" t="s">
        <v>69</v>
      </c>
      <c r="G36" s="7" t="s">
        <v>67</v>
      </c>
      <c r="H36" s="7" t="s">
        <v>69</v>
      </c>
      <c r="I36" s="7" t="s">
        <v>67</v>
      </c>
      <c r="J36" s="7" t="s">
        <v>69</v>
      </c>
      <c r="K36" s="7" t="s">
        <v>69</v>
      </c>
      <c r="L36" s="7" t="s">
        <v>69</v>
      </c>
      <c r="M36" s="7" t="s">
        <v>69</v>
      </c>
      <c r="N36" s="7" t="s">
        <v>67</v>
      </c>
      <c r="O36" s="7" t="s">
        <v>67</v>
      </c>
      <c r="P36" s="7" t="s">
        <v>67</v>
      </c>
      <c r="Q36" s="7" t="s">
        <v>67</v>
      </c>
      <c r="R36" s="7" t="s">
        <v>67</v>
      </c>
      <c r="S36" s="7" t="s">
        <v>67</v>
      </c>
      <c r="T36" s="7" t="s">
        <v>67</v>
      </c>
      <c r="U36" s="7" t="s">
        <v>69</v>
      </c>
      <c r="V36" s="7" t="s">
        <v>69</v>
      </c>
      <c r="W36" s="7" t="s">
        <v>67</v>
      </c>
      <c r="X36" s="7" t="s">
        <v>67</v>
      </c>
      <c r="Y36" s="7" t="s">
        <v>67</v>
      </c>
      <c r="Z36" s="7" t="s">
        <v>69</v>
      </c>
      <c r="AA36" s="7" t="s">
        <v>69</v>
      </c>
      <c r="AB36" s="7" t="s">
        <v>67</v>
      </c>
      <c r="AC36" s="7" t="s">
        <v>69</v>
      </c>
      <c r="AD36" s="7" t="s">
        <v>69</v>
      </c>
      <c r="AE36" s="7" t="s">
        <v>67</v>
      </c>
      <c r="AF36" s="7" t="s">
        <v>69</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1250</v>
      </c>
      <c r="F39" s="7">
        <v>1200</v>
      </c>
      <c r="G39" s="7">
        <v>1500</v>
      </c>
      <c r="H39" s="7">
        <v>600</v>
      </c>
      <c r="I39" s="7">
        <v>350</v>
      </c>
      <c r="J39" s="7">
        <v>7250</v>
      </c>
      <c r="K39" s="7">
        <v>7500</v>
      </c>
      <c r="L39" s="7">
        <v>700</v>
      </c>
      <c r="M39" s="7">
        <v>2250</v>
      </c>
      <c r="N39" s="7" t="s">
        <v>33</v>
      </c>
      <c r="O39" s="7" t="s">
        <v>33</v>
      </c>
      <c r="P39" s="7" t="s">
        <v>33</v>
      </c>
      <c r="Q39" s="7" t="s">
        <v>33</v>
      </c>
      <c r="R39" s="7" t="s">
        <v>33</v>
      </c>
      <c r="S39" s="7">
        <v>4500</v>
      </c>
      <c r="T39" s="7">
        <v>3375</v>
      </c>
      <c r="U39" s="7">
        <v>700</v>
      </c>
      <c r="V39" s="7">
        <v>150</v>
      </c>
      <c r="W39" s="7" t="s">
        <v>33</v>
      </c>
      <c r="X39" s="7" t="s">
        <v>33</v>
      </c>
      <c r="Y39" s="7" t="s">
        <v>33</v>
      </c>
      <c r="Z39" s="7">
        <v>4750</v>
      </c>
      <c r="AA39" s="7">
        <v>4750</v>
      </c>
      <c r="AB39" s="7">
        <v>2500</v>
      </c>
      <c r="AC39" s="7" t="s">
        <v>33</v>
      </c>
      <c r="AD39" s="7" t="s">
        <v>33</v>
      </c>
      <c r="AE39" s="7" t="s">
        <v>33</v>
      </c>
      <c r="AF39" s="7">
        <v>275</v>
      </c>
      <c r="AG39" s="7" t="s">
        <v>33</v>
      </c>
      <c r="AI39" s="5">
        <v>12</v>
      </c>
    </row>
    <row r="40" spans="1:35" x14ac:dyDescent="0.35">
      <c r="A40" s="4" t="s">
        <v>81</v>
      </c>
      <c r="B40" s="4" t="s">
        <v>82</v>
      </c>
      <c r="C40" s="4" t="s">
        <v>66</v>
      </c>
      <c r="E40" s="7">
        <v>1200</v>
      </c>
      <c r="F40" s="7">
        <v>1000</v>
      </c>
      <c r="G40" s="7">
        <v>1500</v>
      </c>
      <c r="H40" s="7">
        <v>600</v>
      </c>
      <c r="I40" s="7">
        <v>275</v>
      </c>
      <c r="J40" s="7">
        <v>6750</v>
      </c>
      <c r="K40" s="7">
        <v>6000</v>
      </c>
      <c r="L40" s="7">
        <v>700</v>
      </c>
      <c r="M40" s="7">
        <v>2000</v>
      </c>
      <c r="N40" s="7" t="s">
        <v>67</v>
      </c>
      <c r="O40" s="7" t="s">
        <v>67</v>
      </c>
      <c r="P40" s="7" t="s">
        <v>67</v>
      </c>
      <c r="Q40" s="7" t="s">
        <v>67</v>
      </c>
      <c r="R40" s="7" t="s">
        <v>67</v>
      </c>
      <c r="S40" s="7">
        <v>4500</v>
      </c>
      <c r="T40" s="7">
        <v>2750</v>
      </c>
      <c r="U40" s="7">
        <v>650</v>
      </c>
      <c r="V40" s="7">
        <v>100</v>
      </c>
      <c r="W40" s="7" t="s">
        <v>67</v>
      </c>
      <c r="X40" s="7" t="s">
        <v>67</v>
      </c>
      <c r="Y40" s="7" t="s">
        <v>67</v>
      </c>
      <c r="Z40" s="7">
        <v>4500</v>
      </c>
      <c r="AA40" s="7">
        <v>4500</v>
      </c>
      <c r="AB40" s="7">
        <v>2000</v>
      </c>
      <c r="AC40" s="7" t="s">
        <v>67</v>
      </c>
      <c r="AD40" s="7" t="s">
        <v>67</v>
      </c>
      <c r="AE40" s="7" t="s">
        <v>67</v>
      </c>
      <c r="AF40" s="7">
        <v>275</v>
      </c>
      <c r="AG40" s="7" t="s">
        <v>67</v>
      </c>
    </row>
    <row r="41" spans="1:35" x14ac:dyDescent="0.35">
      <c r="A41" s="4" t="s">
        <v>81</v>
      </c>
      <c r="B41" s="4" t="s">
        <v>82</v>
      </c>
      <c r="C41" s="4" t="s">
        <v>68</v>
      </c>
      <c r="E41" s="7">
        <v>1300</v>
      </c>
      <c r="F41" s="7">
        <v>1300</v>
      </c>
      <c r="G41" s="7">
        <v>1600</v>
      </c>
      <c r="H41" s="7">
        <v>650</v>
      </c>
      <c r="I41" s="7">
        <v>400</v>
      </c>
      <c r="J41" s="7">
        <v>7750</v>
      </c>
      <c r="K41" s="7">
        <v>7750</v>
      </c>
      <c r="L41" s="7">
        <v>800</v>
      </c>
      <c r="M41" s="7">
        <v>2250</v>
      </c>
      <c r="N41" s="7" t="s">
        <v>67</v>
      </c>
      <c r="O41" s="7" t="s">
        <v>67</v>
      </c>
      <c r="P41" s="7" t="s">
        <v>67</v>
      </c>
      <c r="Q41" s="7" t="s">
        <v>67</v>
      </c>
      <c r="R41" s="7" t="s">
        <v>67</v>
      </c>
      <c r="S41" s="7">
        <v>5250</v>
      </c>
      <c r="T41" s="7">
        <v>3750</v>
      </c>
      <c r="U41" s="7">
        <v>750</v>
      </c>
      <c r="V41" s="7">
        <v>175</v>
      </c>
      <c r="W41" s="7" t="s">
        <v>67</v>
      </c>
      <c r="X41" s="7" t="s">
        <v>67</v>
      </c>
      <c r="Y41" s="7" t="s">
        <v>67</v>
      </c>
      <c r="Z41" s="7">
        <v>5500</v>
      </c>
      <c r="AA41" s="7">
        <v>5000</v>
      </c>
      <c r="AB41" s="7">
        <v>2750</v>
      </c>
      <c r="AC41" s="7" t="s">
        <v>67</v>
      </c>
      <c r="AD41" s="7" t="s">
        <v>67</v>
      </c>
      <c r="AE41" s="7" t="s">
        <v>67</v>
      </c>
      <c r="AF41" s="7">
        <v>300</v>
      </c>
      <c r="AG41" s="7" t="s">
        <v>67</v>
      </c>
    </row>
    <row r="42" spans="1:35" x14ac:dyDescent="0.35">
      <c r="C42" s="38" t="s">
        <v>145</v>
      </c>
      <c r="E42" s="7" t="s">
        <v>67</v>
      </c>
      <c r="F42" s="7" t="s">
        <v>67</v>
      </c>
      <c r="G42" s="7" t="s">
        <v>67</v>
      </c>
      <c r="H42" s="7" t="s">
        <v>67</v>
      </c>
      <c r="I42" s="7" t="s">
        <v>69</v>
      </c>
      <c r="J42" s="7" t="s">
        <v>67</v>
      </c>
      <c r="K42" s="7" t="s">
        <v>67</v>
      </c>
      <c r="L42" s="7" t="s">
        <v>67</v>
      </c>
      <c r="M42" s="7" t="s">
        <v>67</v>
      </c>
      <c r="N42" s="7" t="s">
        <v>67</v>
      </c>
      <c r="O42" s="7" t="s">
        <v>67</v>
      </c>
      <c r="P42" s="7" t="s">
        <v>67</v>
      </c>
      <c r="Q42" s="7" t="s">
        <v>67</v>
      </c>
      <c r="R42" s="7" t="s">
        <v>67</v>
      </c>
      <c r="S42" s="7" t="s">
        <v>67</v>
      </c>
      <c r="T42" s="7" t="s">
        <v>67</v>
      </c>
      <c r="U42" s="7" t="s">
        <v>67</v>
      </c>
      <c r="V42" s="7" t="s">
        <v>69</v>
      </c>
      <c r="W42" s="7" t="s">
        <v>67</v>
      </c>
      <c r="X42" s="7" t="s">
        <v>67</v>
      </c>
      <c r="Y42" s="7" t="s">
        <v>67</v>
      </c>
      <c r="Z42" s="7" t="s">
        <v>67</v>
      </c>
      <c r="AA42" s="7" t="s">
        <v>67</v>
      </c>
      <c r="AB42" s="7" t="s">
        <v>67</v>
      </c>
      <c r="AC42" s="7" t="s">
        <v>67</v>
      </c>
      <c r="AD42" s="7" t="s">
        <v>67</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t="s">
        <v>33</v>
      </c>
      <c r="F45" s="7" t="s">
        <v>33</v>
      </c>
      <c r="G45" s="7" t="s">
        <v>33</v>
      </c>
      <c r="H45" s="7" t="s">
        <v>33</v>
      </c>
      <c r="I45" s="7">
        <v>300</v>
      </c>
      <c r="J45" s="7">
        <v>4000</v>
      </c>
      <c r="K45" s="7" t="s">
        <v>33</v>
      </c>
      <c r="L45" s="7">
        <v>1000</v>
      </c>
      <c r="M45" s="7" t="s">
        <v>33</v>
      </c>
      <c r="N45" s="7">
        <v>6500</v>
      </c>
      <c r="O45" s="7" t="s">
        <v>33</v>
      </c>
      <c r="P45" s="7" t="s">
        <v>33</v>
      </c>
      <c r="Q45" s="7" t="s">
        <v>33</v>
      </c>
      <c r="R45" s="7" t="s">
        <v>33</v>
      </c>
      <c r="S45" s="7" t="s">
        <v>33</v>
      </c>
      <c r="T45" s="7" t="s">
        <v>33</v>
      </c>
      <c r="U45" s="7">
        <v>300</v>
      </c>
      <c r="V45" s="7">
        <v>150</v>
      </c>
      <c r="W45" s="7" t="s">
        <v>33</v>
      </c>
      <c r="X45" s="7">
        <v>1875</v>
      </c>
      <c r="Y45" s="7" t="s">
        <v>33</v>
      </c>
      <c r="Z45" s="7">
        <v>4000</v>
      </c>
      <c r="AA45" s="7">
        <v>3000</v>
      </c>
      <c r="AB45" s="7">
        <v>2500</v>
      </c>
      <c r="AC45" s="7" t="s">
        <v>33</v>
      </c>
      <c r="AD45" s="7">
        <v>1500</v>
      </c>
      <c r="AE45" s="7">
        <v>4500</v>
      </c>
      <c r="AF45" s="7">
        <v>200</v>
      </c>
      <c r="AG45" s="7" t="s">
        <v>33</v>
      </c>
      <c r="AI45" s="5">
        <v>16</v>
      </c>
    </row>
    <row r="46" spans="1:35" x14ac:dyDescent="0.35">
      <c r="A46" s="4" t="s">
        <v>81</v>
      </c>
      <c r="B46" s="4" t="s">
        <v>84</v>
      </c>
      <c r="C46" s="4" t="s">
        <v>66</v>
      </c>
      <c r="E46" s="7" t="s">
        <v>67</v>
      </c>
      <c r="F46" s="7" t="s">
        <v>67</v>
      </c>
      <c r="G46" s="7" t="s">
        <v>67</v>
      </c>
      <c r="H46" s="7" t="s">
        <v>67</v>
      </c>
      <c r="I46" s="7">
        <v>300</v>
      </c>
      <c r="J46" s="7">
        <v>3500</v>
      </c>
      <c r="K46" s="7" t="s">
        <v>67</v>
      </c>
      <c r="L46" s="7">
        <v>1000</v>
      </c>
      <c r="M46" s="7" t="s">
        <v>67</v>
      </c>
      <c r="N46" s="7">
        <v>6000</v>
      </c>
      <c r="O46" s="7" t="s">
        <v>67</v>
      </c>
      <c r="P46" s="7" t="s">
        <v>67</v>
      </c>
      <c r="Q46" s="7" t="s">
        <v>67</v>
      </c>
      <c r="R46" s="7" t="s">
        <v>67</v>
      </c>
      <c r="S46" s="7" t="s">
        <v>67</v>
      </c>
      <c r="T46" s="7" t="s">
        <v>67</v>
      </c>
      <c r="U46" s="7">
        <v>300</v>
      </c>
      <c r="V46" s="7">
        <v>100</v>
      </c>
      <c r="W46" s="7" t="s">
        <v>67</v>
      </c>
      <c r="X46" s="7">
        <v>1500</v>
      </c>
      <c r="Y46" s="7" t="s">
        <v>67</v>
      </c>
      <c r="Z46" s="7">
        <v>3750</v>
      </c>
      <c r="AA46" s="7">
        <v>2750</v>
      </c>
      <c r="AB46" s="7">
        <v>2000</v>
      </c>
      <c r="AC46" s="7" t="s">
        <v>67</v>
      </c>
      <c r="AD46" s="7">
        <v>1500</v>
      </c>
      <c r="AE46" s="7">
        <v>4500</v>
      </c>
      <c r="AF46" s="7">
        <v>200</v>
      </c>
      <c r="AG46" s="7" t="s">
        <v>67</v>
      </c>
    </row>
    <row r="47" spans="1:35" x14ac:dyDescent="0.35">
      <c r="A47" s="4" t="s">
        <v>81</v>
      </c>
      <c r="B47" s="4" t="s">
        <v>84</v>
      </c>
      <c r="C47" s="4" t="s">
        <v>68</v>
      </c>
      <c r="E47" s="7" t="s">
        <v>67</v>
      </c>
      <c r="F47" s="7" t="s">
        <v>67</v>
      </c>
      <c r="G47" s="7" t="s">
        <v>67</v>
      </c>
      <c r="H47" s="7" t="s">
        <v>67</v>
      </c>
      <c r="I47" s="7">
        <v>300</v>
      </c>
      <c r="J47" s="7">
        <v>4000</v>
      </c>
      <c r="K47" s="7" t="s">
        <v>67</v>
      </c>
      <c r="L47" s="7">
        <v>1000</v>
      </c>
      <c r="M47" s="7" t="s">
        <v>67</v>
      </c>
      <c r="N47" s="7">
        <v>6500</v>
      </c>
      <c r="O47" s="7" t="s">
        <v>67</v>
      </c>
      <c r="P47" s="7" t="s">
        <v>67</v>
      </c>
      <c r="Q47" s="7" t="s">
        <v>67</v>
      </c>
      <c r="R47" s="7" t="s">
        <v>67</v>
      </c>
      <c r="S47" s="7" t="s">
        <v>67</v>
      </c>
      <c r="T47" s="7" t="s">
        <v>67</v>
      </c>
      <c r="U47" s="7">
        <v>300</v>
      </c>
      <c r="V47" s="7">
        <v>200</v>
      </c>
      <c r="W47" s="7" t="s">
        <v>67</v>
      </c>
      <c r="X47" s="7">
        <v>2000</v>
      </c>
      <c r="Y47" s="7" t="s">
        <v>67</v>
      </c>
      <c r="Z47" s="7">
        <v>4000</v>
      </c>
      <c r="AA47" s="7">
        <v>3000</v>
      </c>
      <c r="AB47" s="7">
        <v>2500</v>
      </c>
      <c r="AC47" s="7" t="s">
        <v>67</v>
      </c>
      <c r="AD47" s="7">
        <v>1750</v>
      </c>
      <c r="AE47" s="7">
        <v>4500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69</v>
      </c>
      <c r="W48" s="7" t="s">
        <v>67</v>
      </c>
      <c r="X48" s="7" t="s">
        <v>67</v>
      </c>
      <c r="Y48" s="7" t="s">
        <v>67</v>
      </c>
      <c r="Z48" s="7" t="s">
        <v>67</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
        <v>144</v>
      </c>
      <c r="E51" s="7">
        <v>1750</v>
      </c>
      <c r="F51" s="7">
        <v>2250</v>
      </c>
      <c r="G51" s="7" t="s">
        <v>33</v>
      </c>
      <c r="H51" s="7" t="s">
        <v>33</v>
      </c>
      <c r="I51" s="7" t="s">
        <v>33</v>
      </c>
      <c r="J51" s="7">
        <v>6000</v>
      </c>
      <c r="K51" s="7" t="s">
        <v>33</v>
      </c>
      <c r="L51" s="7" t="s">
        <v>33</v>
      </c>
      <c r="M51" s="7" t="s">
        <v>33</v>
      </c>
      <c r="N51" s="7" t="s">
        <v>33</v>
      </c>
      <c r="O51" s="7" t="s">
        <v>33</v>
      </c>
      <c r="P51" s="7" t="s">
        <v>33</v>
      </c>
      <c r="Q51" s="7" t="s">
        <v>33</v>
      </c>
      <c r="R51" s="7" t="s">
        <v>33</v>
      </c>
      <c r="S51" s="7" t="s">
        <v>33</v>
      </c>
      <c r="T51" s="7" t="s">
        <v>33</v>
      </c>
      <c r="U51" s="7" t="s">
        <v>33</v>
      </c>
      <c r="V51" s="7" t="s">
        <v>33</v>
      </c>
      <c r="W51" s="7" t="s">
        <v>33</v>
      </c>
      <c r="X51" s="7" t="s">
        <v>33</v>
      </c>
      <c r="Y51" s="7" t="s">
        <v>33</v>
      </c>
      <c r="Z51" s="7" t="s">
        <v>33</v>
      </c>
      <c r="AA51" s="7">
        <v>4000</v>
      </c>
      <c r="AB51" s="7" t="s">
        <v>33</v>
      </c>
      <c r="AC51" s="7" t="s">
        <v>33</v>
      </c>
      <c r="AD51" s="7" t="s">
        <v>33</v>
      </c>
      <c r="AE51" s="7" t="s">
        <v>33</v>
      </c>
      <c r="AF51" s="7" t="s">
        <v>33</v>
      </c>
      <c r="AG51" s="7" t="s">
        <v>33</v>
      </c>
      <c r="AI51" s="5">
        <v>25</v>
      </c>
    </row>
    <row r="52" spans="1:35" x14ac:dyDescent="0.35">
      <c r="A52" s="4" t="s">
        <v>81</v>
      </c>
      <c r="B52" s="4" t="s">
        <v>2189</v>
      </c>
      <c r="C52" s="4" t="s">
        <v>66</v>
      </c>
      <c r="E52" s="7">
        <v>1000</v>
      </c>
      <c r="F52" s="7">
        <v>2000</v>
      </c>
      <c r="G52" s="7" t="s">
        <v>67</v>
      </c>
      <c r="H52" s="7" t="s">
        <v>67</v>
      </c>
      <c r="I52" s="7" t="s">
        <v>67</v>
      </c>
      <c r="J52" s="7">
        <v>6000</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v>2500</v>
      </c>
      <c r="AB52" s="7" t="s">
        <v>67</v>
      </c>
      <c r="AC52" s="7" t="s">
        <v>67</v>
      </c>
      <c r="AD52" s="7" t="s">
        <v>67</v>
      </c>
      <c r="AE52" s="7" t="s">
        <v>67</v>
      </c>
      <c r="AF52" s="7" t="s">
        <v>67</v>
      </c>
      <c r="AG52" s="7" t="s">
        <v>67</v>
      </c>
    </row>
    <row r="53" spans="1:35" x14ac:dyDescent="0.35">
      <c r="A53" s="4" t="s">
        <v>81</v>
      </c>
      <c r="B53" s="4" t="s">
        <v>2189</v>
      </c>
      <c r="C53" s="4" t="s">
        <v>68</v>
      </c>
      <c r="E53" s="7">
        <v>2000</v>
      </c>
      <c r="F53" s="7">
        <v>2500</v>
      </c>
      <c r="G53" s="7" t="s">
        <v>67</v>
      </c>
      <c r="H53" s="7" t="s">
        <v>67</v>
      </c>
      <c r="I53" s="7" t="s">
        <v>67</v>
      </c>
      <c r="J53" s="7">
        <v>6000</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v>4000</v>
      </c>
      <c r="AB53" s="7" t="s">
        <v>67</v>
      </c>
      <c r="AC53" s="7" t="s">
        <v>67</v>
      </c>
      <c r="AD53" s="7" t="s">
        <v>67</v>
      </c>
      <c r="AE53" s="7" t="s">
        <v>67</v>
      </c>
      <c r="AF53" s="7" t="s">
        <v>67</v>
      </c>
      <c r="AG53" s="7" t="s">
        <v>67</v>
      </c>
    </row>
    <row r="54" spans="1:35" x14ac:dyDescent="0.35">
      <c r="C54" s="38" t="s">
        <v>145</v>
      </c>
      <c r="E54" s="7" t="s">
        <v>69</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69</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
        <v>144</v>
      </c>
      <c r="E57" s="7" t="s">
        <v>33</v>
      </c>
      <c r="F57" s="7" t="s">
        <v>33</v>
      </c>
      <c r="G57" s="7" t="s">
        <v>33</v>
      </c>
      <c r="H57" s="7">
        <v>350</v>
      </c>
      <c r="I57" s="7">
        <v>300</v>
      </c>
      <c r="J57" s="7">
        <v>4000</v>
      </c>
      <c r="K57" s="7" t="s">
        <v>33</v>
      </c>
      <c r="L57" s="7" t="s">
        <v>33</v>
      </c>
      <c r="M57" s="7" t="s">
        <v>33</v>
      </c>
      <c r="N57" s="7" t="s">
        <v>33</v>
      </c>
      <c r="O57" s="7" t="s">
        <v>33</v>
      </c>
      <c r="P57" s="7" t="s">
        <v>33</v>
      </c>
      <c r="Q57" s="7" t="s">
        <v>33</v>
      </c>
      <c r="R57" s="7" t="s">
        <v>33</v>
      </c>
      <c r="S57" s="7" t="s">
        <v>33</v>
      </c>
      <c r="T57" s="7" t="s">
        <v>33</v>
      </c>
      <c r="U57" s="7" t="s">
        <v>33</v>
      </c>
      <c r="V57" s="7">
        <v>100</v>
      </c>
      <c r="W57" s="7" t="s">
        <v>33</v>
      </c>
      <c r="X57" s="7" t="s">
        <v>33</v>
      </c>
      <c r="Y57" s="7">
        <v>2000</v>
      </c>
      <c r="Z57" s="7">
        <v>2000</v>
      </c>
      <c r="AA57" s="7">
        <v>3500</v>
      </c>
      <c r="AB57" s="7" t="s">
        <v>33</v>
      </c>
      <c r="AC57" s="7" t="s">
        <v>33</v>
      </c>
      <c r="AD57" s="7">
        <v>2000</v>
      </c>
      <c r="AE57" s="7">
        <v>3000</v>
      </c>
      <c r="AF57" s="7">
        <v>300</v>
      </c>
      <c r="AG57" s="7" t="s">
        <v>33</v>
      </c>
      <c r="AI57" s="5">
        <v>19</v>
      </c>
    </row>
    <row r="58" spans="1:35" x14ac:dyDescent="0.35">
      <c r="A58" s="4" t="s">
        <v>81</v>
      </c>
      <c r="B58" s="4" t="s">
        <v>86</v>
      </c>
      <c r="C58" s="4" t="s">
        <v>66</v>
      </c>
      <c r="E58" s="7" t="s">
        <v>67</v>
      </c>
      <c r="F58" s="7" t="s">
        <v>67</v>
      </c>
      <c r="G58" s="7" t="s">
        <v>67</v>
      </c>
      <c r="H58" s="7">
        <v>350</v>
      </c>
      <c r="I58" s="7">
        <v>300</v>
      </c>
      <c r="J58" s="7">
        <v>4000</v>
      </c>
      <c r="K58" s="7" t="s">
        <v>67</v>
      </c>
      <c r="L58" s="7" t="s">
        <v>67</v>
      </c>
      <c r="M58" s="7" t="s">
        <v>67</v>
      </c>
      <c r="N58" s="7" t="s">
        <v>67</v>
      </c>
      <c r="O58" s="7" t="s">
        <v>67</v>
      </c>
      <c r="P58" s="7" t="s">
        <v>67</v>
      </c>
      <c r="Q58" s="7" t="s">
        <v>67</v>
      </c>
      <c r="R58" s="7" t="s">
        <v>67</v>
      </c>
      <c r="S58" s="7" t="s">
        <v>67</v>
      </c>
      <c r="T58" s="7" t="s">
        <v>67</v>
      </c>
      <c r="U58" s="7" t="s">
        <v>67</v>
      </c>
      <c r="V58" s="7">
        <v>100</v>
      </c>
      <c r="W58" s="7" t="s">
        <v>67</v>
      </c>
      <c r="X58" s="7" t="s">
        <v>67</v>
      </c>
      <c r="Y58" s="7">
        <v>2000</v>
      </c>
      <c r="Z58" s="7">
        <v>2000</v>
      </c>
      <c r="AA58" s="7">
        <v>3500</v>
      </c>
      <c r="AB58" s="7" t="s">
        <v>67</v>
      </c>
      <c r="AC58" s="7" t="s">
        <v>67</v>
      </c>
      <c r="AD58" s="7">
        <v>2000</v>
      </c>
      <c r="AE58" s="7">
        <v>3000</v>
      </c>
      <c r="AF58" s="7">
        <v>300</v>
      </c>
      <c r="AG58" s="7" t="s">
        <v>67</v>
      </c>
    </row>
    <row r="59" spans="1:35" x14ac:dyDescent="0.35">
      <c r="A59" s="4" t="s">
        <v>81</v>
      </c>
      <c r="B59" s="4" t="s">
        <v>86</v>
      </c>
      <c r="C59" s="4" t="s">
        <v>68</v>
      </c>
      <c r="E59" s="7" t="s">
        <v>67</v>
      </c>
      <c r="F59" s="7" t="s">
        <v>67</v>
      </c>
      <c r="G59" s="7" t="s">
        <v>67</v>
      </c>
      <c r="H59" s="7">
        <v>350</v>
      </c>
      <c r="I59" s="7">
        <v>300</v>
      </c>
      <c r="J59" s="7">
        <v>4000</v>
      </c>
      <c r="K59" s="7" t="s">
        <v>67</v>
      </c>
      <c r="L59" s="7" t="s">
        <v>67</v>
      </c>
      <c r="M59" s="7" t="s">
        <v>67</v>
      </c>
      <c r="N59" s="7" t="s">
        <v>67</v>
      </c>
      <c r="O59" s="7" t="s">
        <v>67</v>
      </c>
      <c r="P59" s="7" t="s">
        <v>67</v>
      </c>
      <c r="Q59" s="7" t="s">
        <v>67</v>
      </c>
      <c r="R59" s="7" t="s">
        <v>67</v>
      </c>
      <c r="S59" s="7" t="s">
        <v>67</v>
      </c>
      <c r="T59" s="7" t="s">
        <v>67</v>
      </c>
      <c r="U59" s="7" t="s">
        <v>67</v>
      </c>
      <c r="V59" s="7">
        <v>100</v>
      </c>
      <c r="W59" s="7" t="s">
        <v>67</v>
      </c>
      <c r="X59" s="7" t="s">
        <v>67</v>
      </c>
      <c r="Y59" s="7">
        <v>2000</v>
      </c>
      <c r="Z59" s="7">
        <v>2000</v>
      </c>
      <c r="AA59" s="7">
        <v>3500</v>
      </c>
      <c r="AB59" s="7" t="s">
        <v>67</v>
      </c>
      <c r="AC59" s="7" t="s">
        <v>67</v>
      </c>
      <c r="AD59" s="7">
        <v>2000</v>
      </c>
      <c r="AE59" s="7">
        <v>3000</v>
      </c>
      <c r="AF59" s="7">
        <v>300</v>
      </c>
      <c r="AG59" s="7" t="s">
        <v>67</v>
      </c>
    </row>
    <row r="60" spans="1:35" x14ac:dyDescent="0.35">
      <c r="C60" s="38" t="s">
        <v>145</v>
      </c>
      <c r="E60" s="7" t="s">
        <v>67</v>
      </c>
      <c r="F60" s="7" t="s">
        <v>67</v>
      </c>
      <c r="G60" s="7" t="s">
        <v>67</v>
      </c>
      <c r="H60" s="7" t="s">
        <v>67</v>
      </c>
      <c r="I60" s="7" t="s">
        <v>67</v>
      </c>
      <c r="J60" s="7" t="s">
        <v>67</v>
      </c>
      <c r="K60" s="7" t="s">
        <v>67</v>
      </c>
      <c r="L60" s="7" t="s">
        <v>67</v>
      </c>
      <c r="M60" s="7" t="s">
        <v>67</v>
      </c>
      <c r="N60" s="7" t="s">
        <v>67</v>
      </c>
      <c r="O60" s="7" t="s">
        <v>67</v>
      </c>
      <c r="P60" s="7" t="s">
        <v>67</v>
      </c>
      <c r="Q60" s="7" t="s">
        <v>67</v>
      </c>
      <c r="R60" s="7" t="s">
        <v>67</v>
      </c>
      <c r="S60" s="7" t="s">
        <v>67</v>
      </c>
      <c r="T60" s="7" t="s">
        <v>67</v>
      </c>
      <c r="U60" s="7" t="s">
        <v>67</v>
      </c>
      <c r="V60" s="7" t="s">
        <v>67</v>
      </c>
      <c r="W60" s="7" t="s">
        <v>67</v>
      </c>
      <c r="X60" s="7" t="s">
        <v>67</v>
      </c>
      <c r="Y60" s="7" t="s">
        <v>67</v>
      </c>
      <c r="Z60" s="7" t="s">
        <v>67</v>
      </c>
      <c r="AA60" s="7" t="s">
        <v>67</v>
      </c>
      <c r="AB60" s="7" t="s">
        <v>67</v>
      </c>
      <c r="AC60" s="7" t="s">
        <v>67</v>
      </c>
      <c r="AD60" s="7" t="s">
        <v>67</v>
      </c>
      <c r="AE60" s="7" t="s">
        <v>67</v>
      </c>
      <c r="AF60" s="7" t="s">
        <v>67</v>
      </c>
      <c r="AG60" s="7" t="s">
        <v>67</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
        <v>144</v>
      </c>
      <c r="E63" s="7">
        <v>1000</v>
      </c>
      <c r="F63" s="7">
        <v>3000</v>
      </c>
      <c r="G63" s="7" t="s">
        <v>33</v>
      </c>
      <c r="H63" s="7">
        <v>450</v>
      </c>
      <c r="I63" s="7">
        <v>275</v>
      </c>
      <c r="J63" s="7">
        <v>5000</v>
      </c>
      <c r="K63" s="7">
        <v>13500</v>
      </c>
      <c r="L63" s="7">
        <v>1250</v>
      </c>
      <c r="M63" s="7">
        <v>2500</v>
      </c>
      <c r="N63" s="7" t="s">
        <v>33</v>
      </c>
      <c r="O63" s="7">
        <v>100</v>
      </c>
      <c r="P63" s="7" t="s">
        <v>33</v>
      </c>
      <c r="Q63" s="7">
        <v>27000</v>
      </c>
      <c r="R63" s="7">
        <v>35000</v>
      </c>
      <c r="S63" s="7">
        <v>6250</v>
      </c>
      <c r="T63" s="7">
        <v>3500</v>
      </c>
      <c r="U63" s="7">
        <v>1000</v>
      </c>
      <c r="V63" s="7">
        <v>175</v>
      </c>
      <c r="W63" s="7" t="s">
        <v>33</v>
      </c>
      <c r="X63" s="7">
        <v>1250</v>
      </c>
      <c r="Y63" s="7" t="s">
        <v>33</v>
      </c>
      <c r="Z63" s="7">
        <v>2000</v>
      </c>
      <c r="AA63" s="7">
        <v>3000</v>
      </c>
      <c r="AB63" s="7">
        <v>2250</v>
      </c>
      <c r="AC63" s="7">
        <v>2600</v>
      </c>
      <c r="AD63" s="7">
        <v>1125</v>
      </c>
      <c r="AE63" s="7">
        <v>2750</v>
      </c>
      <c r="AF63" s="7">
        <v>300</v>
      </c>
      <c r="AG63" s="7">
        <v>200</v>
      </c>
      <c r="AI63" s="5">
        <v>5</v>
      </c>
    </row>
    <row r="64" spans="1:35" x14ac:dyDescent="0.35">
      <c r="A64" s="4" t="s">
        <v>81</v>
      </c>
      <c r="B64" s="4" t="s">
        <v>88</v>
      </c>
      <c r="C64" s="4" t="s">
        <v>66</v>
      </c>
      <c r="E64" s="7">
        <v>1000</v>
      </c>
      <c r="F64" s="7">
        <v>1000</v>
      </c>
      <c r="G64" s="7" t="s">
        <v>67</v>
      </c>
      <c r="H64" s="7">
        <v>400</v>
      </c>
      <c r="I64" s="7">
        <v>250</v>
      </c>
      <c r="J64" s="7">
        <v>4000</v>
      </c>
      <c r="K64" s="7">
        <v>3000</v>
      </c>
      <c r="L64" s="7">
        <v>1000</v>
      </c>
      <c r="M64" s="7">
        <v>1500</v>
      </c>
      <c r="N64" s="7" t="s">
        <v>67</v>
      </c>
      <c r="O64" s="7">
        <v>100</v>
      </c>
      <c r="P64" s="7" t="s">
        <v>67</v>
      </c>
      <c r="Q64" s="7">
        <v>23000</v>
      </c>
      <c r="R64" s="7">
        <v>32000</v>
      </c>
      <c r="S64" s="7">
        <v>4000</v>
      </c>
      <c r="T64" s="7">
        <v>2500</v>
      </c>
      <c r="U64" s="7">
        <v>350</v>
      </c>
      <c r="V64" s="7">
        <v>125</v>
      </c>
      <c r="W64" s="7" t="s">
        <v>67</v>
      </c>
      <c r="X64" s="7">
        <v>1000</v>
      </c>
      <c r="Y64" s="7" t="s">
        <v>67</v>
      </c>
      <c r="Z64" s="7">
        <v>1000</v>
      </c>
      <c r="AA64" s="7">
        <v>2250</v>
      </c>
      <c r="AB64" s="7">
        <v>2000</v>
      </c>
      <c r="AC64" s="7">
        <v>2000</v>
      </c>
      <c r="AD64" s="7">
        <v>1000</v>
      </c>
      <c r="AE64" s="7">
        <v>2000</v>
      </c>
      <c r="AF64" s="7">
        <v>200</v>
      </c>
      <c r="AG64" s="7">
        <v>200</v>
      </c>
    </row>
    <row r="65" spans="1:35" x14ac:dyDescent="0.35">
      <c r="A65" s="4" t="s">
        <v>81</v>
      </c>
      <c r="B65" s="4" t="s">
        <v>88</v>
      </c>
      <c r="C65" s="4" t="s">
        <v>68</v>
      </c>
      <c r="E65" s="7">
        <v>1000</v>
      </c>
      <c r="F65" s="7">
        <v>3500</v>
      </c>
      <c r="G65" s="7" t="s">
        <v>67</v>
      </c>
      <c r="H65" s="7">
        <v>550</v>
      </c>
      <c r="I65" s="7">
        <v>300</v>
      </c>
      <c r="J65" s="7">
        <v>5000</v>
      </c>
      <c r="K65" s="7">
        <v>15500</v>
      </c>
      <c r="L65" s="7">
        <v>2500</v>
      </c>
      <c r="M65" s="7">
        <v>2500</v>
      </c>
      <c r="N65" s="7" t="s">
        <v>67</v>
      </c>
      <c r="O65" s="7">
        <v>100</v>
      </c>
      <c r="P65" s="7" t="s">
        <v>67</v>
      </c>
      <c r="Q65" s="7">
        <v>30000</v>
      </c>
      <c r="R65" s="7">
        <v>35000</v>
      </c>
      <c r="S65" s="7">
        <v>7500</v>
      </c>
      <c r="T65" s="7">
        <v>5000</v>
      </c>
      <c r="U65" s="7">
        <v>1500</v>
      </c>
      <c r="V65" s="7">
        <v>200</v>
      </c>
      <c r="W65" s="7" t="s">
        <v>67</v>
      </c>
      <c r="X65" s="7">
        <v>1750</v>
      </c>
      <c r="Y65" s="7" t="s">
        <v>67</v>
      </c>
      <c r="Z65" s="7">
        <v>7000</v>
      </c>
      <c r="AA65" s="7">
        <v>3000</v>
      </c>
      <c r="AB65" s="7">
        <v>5000</v>
      </c>
      <c r="AC65" s="7">
        <v>6000</v>
      </c>
      <c r="AD65" s="7">
        <v>3000</v>
      </c>
      <c r="AE65" s="7">
        <v>6000</v>
      </c>
      <c r="AF65" s="7">
        <v>300</v>
      </c>
      <c r="AG65" s="7">
        <v>500</v>
      </c>
    </row>
    <row r="66" spans="1:35" x14ac:dyDescent="0.35">
      <c r="C66" s="38" t="s">
        <v>145</v>
      </c>
      <c r="E66" s="7" t="s">
        <v>67</v>
      </c>
      <c r="F66" s="7" t="s">
        <v>69</v>
      </c>
      <c r="G66" s="7" t="s">
        <v>67</v>
      </c>
      <c r="H66" s="7" t="s">
        <v>67</v>
      </c>
      <c r="I66" s="7" t="s">
        <v>67</v>
      </c>
      <c r="J66" s="7" t="s">
        <v>67</v>
      </c>
      <c r="K66" s="7" t="s">
        <v>69</v>
      </c>
      <c r="L66" s="7" t="s">
        <v>69</v>
      </c>
      <c r="M66" s="7" t="s">
        <v>69</v>
      </c>
      <c r="N66" s="7" t="s">
        <v>67</v>
      </c>
      <c r="O66" s="7" t="s">
        <v>67</v>
      </c>
      <c r="P66" s="7" t="s">
        <v>67</v>
      </c>
      <c r="Q66" s="7" t="s">
        <v>67</v>
      </c>
      <c r="R66" s="7" t="s">
        <v>67</v>
      </c>
      <c r="S66" s="7" t="s">
        <v>69</v>
      </c>
      <c r="T66" s="7" t="s">
        <v>69</v>
      </c>
      <c r="U66" s="7" t="s">
        <v>69</v>
      </c>
      <c r="V66" s="7" t="s">
        <v>69</v>
      </c>
      <c r="W66" s="7" t="s">
        <v>67</v>
      </c>
      <c r="X66" s="7" t="s">
        <v>69</v>
      </c>
      <c r="Y66" s="7" t="s">
        <v>67</v>
      </c>
      <c r="Z66" s="7" t="s">
        <v>69</v>
      </c>
      <c r="AA66" s="7" t="s">
        <v>67</v>
      </c>
      <c r="AB66" s="7" t="s">
        <v>69</v>
      </c>
      <c r="AC66" s="7" t="s">
        <v>69</v>
      </c>
      <c r="AD66" s="7" t="s">
        <v>69</v>
      </c>
      <c r="AE66" s="7" t="s">
        <v>69</v>
      </c>
      <c r="AF66" s="7" t="s">
        <v>69</v>
      </c>
      <c r="AG66" s="7" t="s">
        <v>69</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
        <v>144</v>
      </c>
      <c r="E69" s="7">
        <v>1500</v>
      </c>
      <c r="F69" s="7" t="s">
        <v>33</v>
      </c>
      <c r="G69" s="7" t="s">
        <v>33</v>
      </c>
      <c r="H69" s="7">
        <v>500</v>
      </c>
      <c r="I69" s="7" t="s">
        <v>33</v>
      </c>
      <c r="J69" s="7">
        <v>5500</v>
      </c>
      <c r="K69" s="7">
        <v>7500</v>
      </c>
      <c r="L69" s="7" t="s">
        <v>33</v>
      </c>
      <c r="M69" s="7">
        <v>5000</v>
      </c>
      <c r="N69" s="7" t="s">
        <v>33</v>
      </c>
      <c r="O69" s="7" t="s">
        <v>33</v>
      </c>
      <c r="P69" s="7" t="s">
        <v>33</v>
      </c>
      <c r="Q69" s="7" t="s">
        <v>33</v>
      </c>
      <c r="R69" s="7" t="s">
        <v>33</v>
      </c>
      <c r="S69" s="7" t="s">
        <v>33</v>
      </c>
      <c r="T69" s="7" t="s">
        <v>33</v>
      </c>
      <c r="U69" s="7" t="s">
        <v>33</v>
      </c>
      <c r="V69" s="7">
        <v>150</v>
      </c>
      <c r="W69" s="7" t="s">
        <v>33</v>
      </c>
      <c r="X69" s="7" t="s">
        <v>33</v>
      </c>
      <c r="Y69" s="7" t="s">
        <v>33</v>
      </c>
      <c r="Z69" s="7">
        <v>2000</v>
      </c>
      <c r="AA69" s="7">
        <v>3000</v>
      </c>
      <c r="AB69" s="7">
        <v>2000</v>
      </c>
      <c r="AC69" s="7">
        <v>2000</v>
      </c>
      <c r="AD69" s="7">
        <v>1500</v>
      </c>
      <c r="AE69" s="7" t="s">
        <v>33</v>
      </c>
      <c r="AF69" s="7">
        <v>300</v>
      </c>
      <c r="AG69" s="7" t="s">
        <v>33</v>
      </c>
      <c r="AI69" s="5">
        <v>17</v>
      </c>
    </row>
    <row r="70" spans="1:35" x14ac:dyDescent="0.35">
      <c r="A70" s="4" t="s">
        <v>81</v>
      </c>
      <c r="B70" s="4" t="s">
        <v>90</v>
      </c>
      <c r="C70" s="4" t="s">
        <v>66</v>
      </c>
      <c r="E70" s="7">
        <v>1250</v>
      </c>
      <c r="F70" s="7" t="s">
        <v>67</v>
      </c>
      <c r="G70" s="7" t="s">
        <v>67</v>
      </c>
      <c r="H70" s="7">
        <v>500</v>
      </c>
      <c r="I70" s="7" t="s">
        <v>67</v>
      </c>
      <c r="J70" s="7">
        <v>5500</v>
      </c>
      <c r="K70" s="7">
        <v>7000</v>
      </c>
      <c r="L70" s="7" t="s">
        <v>67</v>
      </c>
      <c r="M70" s="7">
        <v>5000</v>
      </c>
      <c r="N70" s="7" t="s">
        <v>67</v>
      </c>
      <c r="O70" s="7" t="s">
        <v>67</v>
      </c>
      <c r="P70" s="7" t="s">
        <v>67</v>
      </c>
      <c r="Q70" s="7" t="s">
        <v>67</v>
      </c>
      <c r="R70" s="7" t="s">
        <v>67</v>
      </c>
      <c r="S70" s="7" t="s">
        <v>67</v>
      </c>
      <c r="T70" s="7" t="s">
        <v>67</v>
      </c>
      <c r="U70" s="7" t="s">
        <v>67</v>
      </c>
      <c r="V70" s="7">
        <v>150</v>
      </c>
      <c r="W70" s="7" t="s">
        <v>67</v>
      </c>
      <c r="X70" s="7" t="s">
        <v>67</v>
      </c>
      <c r="Y70" s="7" t="s">
        <v>67</v>
      </c>
      <c r="Z70" s="7">
        <v>2000</v>
      </c>
      <c r="AA70" s="7">
        <v>3000</v>
      </c>
      <c r="AB70" s="7">
        <v>2000</v>
      </c>
      <c r="AC70" s="7">
        <v>2000</v>
      </c>
      <c r="AD70" s="7">
        <v>1250</v>
      </c>
      <c r="AE70" s="7" t="s">
        <v>67</v>
      </c>
      <c r="AF70" s="7">
        <v>300</v>
      </c>
      <c r="AG70" s="7" t="s">
        <v>67</v>
      </c>
    </row>
    <row r="71" spans="1:35" x14ac:dyDescent="0.35">
      <c r="A71" s="4" t="s">
        <v>81</v>
      </c>
      <c r="B71" s="4" t="s">
        <v>90</v>
      </c>
      <c r="C71" s="4" t="s">
        <v>68</v>
      </c>
      <c r="E71" s="7">
        <v>1500</v>
      </c>
      <c r="F71" s="7" t="s">
        <v>67</v>
      </c>
      <c r="G71" s="7" t="s">
        <v>67</v>
      </c>
      <c r="H71" s="7">
        <v>500</v>
      </c>
      <c r="I71" s="7" t="s">
        <v>67</v>
      </c>
      <c r="J71" s="7">
        <v>5500</v>
      </c>
      <c r="K71" s="7">
        <v>7500</v>
      </c>
      <c r="L71" s="7" t="s">
        <v>67</v>
      </c>
      <c r="M71" s="7">
        <v>5000</v>
      </c>
      <c r="N71" s="7" t="s">
        <v>67</v>
      </c>
      <c r="O71" s="7" t="s">
        <v>67</v>
      </c>
      <c r="P71" s="7" t="s">
        <v>67</v>
      </c>
      <c r="Q71" s="7" t="s">
        <v>67</v>
      </c>
      <c r="R71" s="7" t="s">
        <v>67</v>
      </c>
      <c r="S71" s="7" t="s">
        <v>67</v>
      </c>
      <c r="T71" s="7" t="s">
        <v>67</v>
      </c>
      <c r="U71" s="7" t="s">
        <v>67</v>
      </c>
      <c r="V71" s="7">
        <v>150</v>
      </c>
      <c r="W71" s="7" t="s">
        <v>67</v>
      </c>
      <c r="X71" s="7" t="s">
        <v>67</v>
      </c>
      <c r="Y71" s="7" t="s">
        <v>67</v>
      </c>
      <c r="Z71" s="7">
        <v>2000</v>
      </c>
      <c r="AA71" s="7">
        <v>3000</v>
      </c>
      <c r="AB71" s="7">
        <v>2000</v>
      </c>
      <c r="AC71" s="7">
        <v>2000</v>
      </c>
      <c r="AD71" s="7">
        <v>1500</v>
      </c>
      <c r="AE71" s="7" t="s">
        <v>67</v>
      </c>
      <c r="AF71" s="7">
        <v>300</v>
      </c>
      <c r="AG71" s="7" t="s">
        <v>67</v>
      </c>
    </row>
    <row r="72" spans="1:35" x14ac:dyDescent="0.35">
      <c r="C72" s="38" t="s">
        <v>145</v>
      </c>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
        <v>144</v>
      </c>
      <c r="E75" s="7" t="s">
        <v>33</v>
      </c>
      <c r="F75" s="7" t="s">
        <v>33</v>
      </c>
      <c r="G75" s="7" t="s">
        <v>33</v>
      </c>
      <c r="H75" s="7">
        <v>400</v>
      </c>
      <c r="I75" s="7">
        <v>300</v>
      </c>
      <c r="J75" s="7">
        <v>5375</v>
      </c>
      <c r="K75" s="7">
        <v>14350</v>
      </c>
      <c r="L75" s="7" t="s">
        <v>33</v>
      </c>
      <c r="M75" s="7">
        <v>2300</v>
      </c>
      <c r="N75" s="7">
        <v>3125</v>
      </c>
      <c r="O75" s="7">
        <v>100</v>
      </c>
      <c r="P75" s="7" t="s">
        <v>33</v>
      </c>
      <c r="Q75" s="7" t="s">
        <v>33</v>
      </c>
      <c r="R75" s="7" t="s">
        <v>33</v>
      </c>
      <c r="S75" s="7" t="s">
        <v>33</v>
      </c>
      <c r="T75" s="7" t="s">
        <v>33</v>
      </c>
      <c r="U75" s="7">
        <v>475</v>
      </c>
      <c r="V75" s="7">
        <v>500</v>
      </c>
      <c r="W75" s="7" t="s">
        <v>33</v>
      </c>
      <c r="X75" s="7" t="s">
        <v>33</v>
      </c>
      <c r="Y75" s="7" t="s">
        <v>33</v>
      </c>
      <c r="Z75" s="7" t="s">
        <v>33</v>
      </c>
      <c r="AA75" s="7">
        <v>3775</v>
      </c>
      <c r="AB75" s="7">
        <v>2000</v>
      </c>
      <c r="AC75" s="7">
        <v>1600</v>
      </c>
      <c r="AD75" s="7">
        <v>1425</v>
      </c>
      <c r="AE75" s="7">
        <v>2000</v>
      </c>
      <c r="AF75" s="7">
        <v>300</v>
      </c>
      <c r="AG75" s="7">
        <v>1600</v>
      </c>
      <c r="AI75" s="5">
        <v>13</v>
      </c>
    </row>
    <row r="76" spans="1:35" x14ac:dyDescent="0.35">
      <c r="A76" s="4" t="s">
        <v>81</v>
      </c>
      <c r="B76" s="4" t="s">
        <v>92</v>
      </c>
      <c r="C76" s="4" t="s">
        <v>66</v>
      </c>
      <c r="E76" s="7" t="s">
        <v>67</v>
      </c>
      <c r="F76" s="7" t="s">
        <v>67</v>
      </c>
      <c r="G76" s="7" t="s">
        <v>67</v>
      </c>
      <c r="H76" s="7">
        <v>375</v>
      </c>
      <c r="I76" s="7">
        <v>250</v>
      </c>
      <c r="J76" s="7">
        <v>5000</v>
      </c>
      <c r="K76" s="7">
        <v>14000</v>
      </c>
      <c r="L76" s="7" t="s">
        <v>67</v>
      </c>
      <c r="M76" s="7">
        <v>1800</v>
      </c>
      <c r="N76" s="7">
        <v>3000</v>
      </c>
      <c r="O76" s="7">
        <v>100</v>
      </c>
      <c r="P76" s="7" t="s">
        <v>67</v>
      </c>
      <c r="Q76" s="7" t="s">
        <v>67</v>
      </c>
      <c r="R76" s="7" t="s">
        <v>67</v>
      </c>
      <c r="S76" s="7" t="s">
        <v>67</v>
      </c>
      <c r="T76" s="7" t="s">
        <v>67</v>
      </c>
      <c r="U76" s="7">
        <v>450</v>
      </c>
      <c r="V76" s="7">
        <v>250</v>
      </c>
      <c r="W76" s="7" t="s">
        <v>67</v>
      </c>
      <c r="X76" s="7" t="s">
        <v>67</v>
      </c>
      <c r="Y76" s="7" t="s">
        <v>67</v>
      </c>
      <c r="Z76" s="7" t="s">
        <v>67</v>
      </c>
      <c r="AA76" s="7">
        <v>3500</v>
      </c>
      <c r="AB76" s="7">
        <v>2000</v>
      </c>
      <c r="AC76" s="7">
        <v>1500</v>
      </c>
      <c r="AD76" s="7">
        <v>1250</v>
      </c>
      <c r="AE76" s="7">
        <v>1250</v>
      </c>
      <c r="AF76" s="7">
        <v>275</v>
      </c>
      <c r="AG76" s="7">
        <v>1500</v>
      </c>
    </row>
    <row r="77" spans="1:35" x14ac:dyDescent="0.35">
      <c r="A77" s="4" t="s">
        <v>81</v>
      </c>
      <c r="B77" s="4" t="s">
        <v>92</v>
      </c>
      <c r="C77" s="4" t="s">
        <v>68</v>
      </c>
      <c r="E77" s="7" t="s">
        <v>67</v>
      </c>
      <c r="F77" s="7" t="s">
        <v>67</v>
      </c>
      <c r="G77" s="7" t="s">
        <v>67</v>
      </c>
      <c r="H77" s="7">
        <v>425</v>
      </c>
      <c r="I77" s="7">
        <v>325</v>
      </c>
      <c r="J77" s="7">
        <v>5500</v>
      </c>
      <c r="K77" s="7">
        <v>15000</v>
      </c>
      <c r="L77" s="7" t="s">
        <v>67</v>
      </c>
      <c r="M77" s="7">
        <v>3000</v>
      </c>
      <c r="N77" s="7">
        <v>3300</v>
      </c>
      <c r="O77" s="7">
        <v>125</v>
      </c>
      <c r="P77" s="7" t="s">
        <v>67</v>
      </c>
      <c r="Q77" s="7" t="s">
        <v>67</v>
      </c>
      <c r="R77" s="7" t="s">
        <v>67</v>
      </c>
      <c r="S77" s="7" t="s">
        <v>67</v>
      </c>
      <c r="T77" s="7" t="s">
        <v>67</v>
      </c>
      <c r="U77" s="7">
        <v>600</v>
      </c>
      <c r="V77" s="7">
        <v>525</v>
      </c>
      <c r="W77" s="7" t="s">
        <v>67</v>
      </c>
      <c r="X77" s="7" t="s">
        <v>67</v>
      </c>
      <c r="Y77" s="7" t="s">
        <v>67</v>
      </c>
      <c r="Z77" s="7" t="s">
        <v>67</v>
      </c>
      <c r="AA77" s="7">
        <v>3900</v>
      </c>
      <c r="AB77" s="7">
        <v>2200</v>
      </c>
      <c r="AC77" s="7">
        <v>1600</v>
      </c>
      <c r="AD77" s="7">
        <v>1800</v>
      </c>
      <c r="AE77" s="7">
        <v>2500</v>
      </c>
      <c r="AF77" s="7">
        <v>350</v>
      </c>
      <c r="AG77" s="7">
        <v>1750</v>
      </c>
    </row>
    <row r="78" spans="1:35" x14ac:dyDescent="0.35">
      <c r="C78" s="38" t="s">
        <v>145</v>
      </c>
      <c r="E78" s="7" t="s">
        <v>67</v>
      </c>
      <c r="F78" s="7" t="s">
        <v>67</v>
      </c>
      <c r="G78" s="7" t="s">
        <v>67</v>
      </c>
      <c r="H78" s="7" t="s">
        <v>67</v>
      </c>
      <c r="I78" s="7" t="s">
        <v>67</v>
      </c>
      <c r="J78" s="7" t="s">
        <v>67</v>
      </c>
      <c r="K78" s="7" t="s">
        <v>67</v>
      </c>
      <c r="L78" s="7" t="s">
        <v>67</v>
      </c>
      <c r="M78" s="7" t="s">
        <v>69</v>
      </c>
      <c r="N78" s="7" t="s">
        <v>67</v>
      </c>
      <c r="O78" s="7" t="s">
        <v>67</v>
      </c>
      <c r="P78" s="7" t="s">
        <v>67</v>
      </c>
      <c r="Q78" s="7" t="s">
        <v>67</v>
      </c>
      <c r="R78" s="7" t="s">
        <v>67</v>
      </c>
      <c r="S78" s="7" t="s">
        <v>67</v>
      </c>
      <c r="T78" s="7" t="s">
        <v>67</v>
      </c>
      <c r="U78" s="7" t="s">
        <v>67</v>
      </c>
      <c r="V78" s="7" t="s">
        <v>69</v>
      </c>
      <c r="W78" s="7" t="s">
        <v>67</v>
      </c>
      <c r="X78" s="7" t="s">
        <v>67</v>
      </c>
      <c r="Y78" s="7" t="s">
        <v>67</v>
      </c>
      <c r="Z78" s="7" t="s">
        <v>67</v>
      </c>
      <c r="AA78" s="7" t="s">
        <v>67</v>
      </c>
      <c r="AB78" s="7" t="s">
        <v>67</v>
      </c>
      <c r="AC78" s="7" t="s">
        <v>67</v>
      </c>
      <c r="AD78" s="7" t="s">
        <v>69</v>
      </c>
      <c r="AE78" s="7" t="s">
        <v>69</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
        <v>144</v>
      </c>
      <c r="E81" s="7">
        <v>1000</v>
      </c>
      <c r="F81" s="7" t="s">
        <v>33</v>
      </c>
      <c r="G81" s="7" t="s">
        <v>33</v>
      </c>
      <c r="H81" s="7" t="s">
        <v>33</v>
      </c>
      <c r="I81" s="7">
        <v>300</v>
      </c>
      <c r="J81" s="7">
        <v>5000</v>
      </c>
      <c r="K81" s="7">
        <v>10000</v>
      </c>
      <c r="L81" s="7">
        <v>2000</v>
      </c>
      <c r="M81" s="7">
        <v>2000</v>
      </c>
      <c r="N81" s="7" t="s">
        <v>33</v>
      </c>
      <c r="O81" s="7" t="s">
        <v>33</v>
      </c>
      <c r="P81" s="7" t="s">
        <v>33</v>
      </c>
      <c r="Q81" s="7" t="s">
        <v>33</v>
      </c>
      <c r="R81" s="7" t="s">
        <v>33</v>
      </c>
      <c r="S81" s="7">
        <v>7625</v>
      </c>
      <c r="T81" s="7">
        <v>6500</v>
      </c>
      <c r="U81" s="7">
        <v>500</v>
      </c>
      <c r="V81" s="7">
        <v>250</v>
      </c>
      <c r="W81" s="7">
        <v>500</v>
      </c>
      <c r="X81" s="7" t="s">
        <v>33</v>
      </c>
      <c r="Y81" s="7" t="s">
        <v>33</v>
      </c>
      <c r="Z81" s="7">
        <v>2500</v>
      </c>
      <c r="AA81" s="7">
        <v>3250</v>
      </c>
      <c r="AB81" s="7">
        <v>2500</v>
      </c>
      <c r="AC81" s="7" t="s">
        <v>33</v>
      </c>
      <c r="AD81" s="7">
        <v>1625</v>
      </c>
      <c r="AE81" s="7">
        <v>2250</v>
      </c>
      <c r="AF81" s="7">
        <v>300</v>
      </c>
      <c r="AG81" s="7" t="s">
        <v>33</v>
      </c>
      <c r="AI81" s="5">
        <v>12</v>
      </c>
    </row>
    <row r="82" spans="1:35" x14ac:dyDescent="0.35">
      <c r="A82" s="4" t="s">
        <v>81</v>
      </c>
      <c r="B82" s="4" t="s">
        <v>94</v>
      </c>
      <c r="C82" s="4" t="s">
        <v>66</v>
      </c>
      <c r="E82" s="7">
        <v>1000</v>
      </c>
      <c r="F82" s="7" t="s">
        <v>67</v>
      </c>
      <c r="G82" s="7" t="s">
        <v>67</v>
      </c>
      <c r="H82" s="7" t="s">
        <v>67</v>
      </c>
      <c r="I82" s="7">
        <v>300</v>
      </c>
      <c r="J82" s="7">
        <v>5000</v>
      </c>
      <c r="K82" s="7">
        <v>10000</v>
      </c>
      <c r="L82" s="7">
        <v>2000</v>
      </c>
      <c r="M82" s="7">
        <v>2000</v>
      </c>
      <c r="N82" s="7" t="s">
        <v>67</v>
      </c>
      <c r="O82" s="7" t="s">
        <v>67</v>
      </c>
      <c r="P82" s="7" t="s">
        <v>67</v>
      </c>
      <c r="Q82" s="7" t="s">
        <v>67</v>
      </c>
      <c r="R82" s="7" t="s">
        <v>67</v>
      </c>
      <c r="S82" s="7">
        <v>7500</v>
      </c>
      <c r="T82" s="7">
        <v>6000</v>
      </c>
      <c r="U82" s="7">
        <v>500</v>
      </c>
      <c r="V82" s="7">
        <v>250</v>
      </c>
      <c r="W82" s="7">
        <v>500</v>
      </c>
      <c r="X82" s="7" t="s">
        <v>67</v>
      </c>
      <c r="Y82" s="7" t="s">
        <v>67</v>
      </c>
      <c r="Z82" s="7">
        <v>2500</v>
      </c>
      <c r="AA82" s="7">
        <v>3000</v>
      </c>
      <c r="AB82" s="7">
        <v>2500</v>
      </c>
      <c r="AC82" s="7" t="s">
        <v>67</v>
      </c>
      <c r="AD82" s="7">
        <v>1500</v>
      </c>
      <c r="AE82" s="7">
        <v>2000</v>
      </c>
      <c r="AF82" s="7">
        <v>300</v>
      </c>
      <c r="AG82" s="7" t="s">
        <v>67</v>
      </c>
    </row>
    <row r="83" spans="1:35" x14ac:dyDescent="0.35">
      <c r="A83" s="4" t="s">
        <v>81</v>
      </c>
      <c r="B83" s="4" t="s">
        <v>94</v>
      </c>
      <c r="C83" s="4" t="s">
        <v>68</v>
      </c>
      <c r="E83" s="7">
        <v>1250</v>
      </c>
      <c r="F83" s="7" t="s">
        <v>67</v>
      </c>
      <c r="G83" s="7" t="s">
        <v>67</v>
      </c>
      <c r="H83" s="7" t="s">
        <v>67</v>
      </c>
      <c r="I83" s="7">
        <v>300</v>
      </c>
      <c r="J83" s="7">
        <v>5000</v>
      </c>
      <c r="K83" s="7">
        <v>10000</v>
      </c>
      <c r="L83" s="7">
        <v>2250</v>
      </c>
      <c r="M83" s="7">
        <v>2000</v>
      </c>
      <c r="N83" s="7" t="s">
        <v>67</v>
      </c>
      <c r="O83" s="7" t="s">
        <v>67</v>
      </c>
      <c r="P83" s="7" t="s">
        <v>67</v>
      </c>
      <c r="Q83" s="7" t="s">
        <v>67</v>
      </c>
      <c r="R83" s="7" t="s">
        <v>67</v>
      </c>
      <c r="S83" s="7">
        <v>8000</v>
      </c>
      <c r="T83" s="7">
        <v>6500</v>
      </c>
      <c r="U83" s="7">
        <v>500</v>
      </c>
      <c r="V83" s="7">
        <v>300</v>
      </c>
      <c r="W83" s="7">
        <v>500</v>
      </c>
      <c r="X83" s="7" t="s">
        <v>67</v>
      </c>
      <c r="Y83" s="7" t="s">
        <v>67</v>
      </c>
      <c r="Z83" s="7">
        <v>2500</v>
      </c>
      <c r="AA83" s="7">
        <v>3250</v>
      </c>
      <c r="AB83" s="7">
        <v>2500</v>
      </c>
      <c r="AC83" s="7" t="s">
        <v>67</v>
      </c>
      <c r="AD83" s="7">
        <v>1750</v>
      </c>
      <c r="AE83" s="7">
        <v>2250</v>
      </c>
      <c r="AF83" s="7">
        <v>300</v>
      </c>
      <c r="AG83" s="7" t="s">
        <v>67</v>
      </c>
    </row>
    <row r="84" spans="1:35" x14ac:dyDescent="0.35">
      <c r="C84" s="38" t="s">
        <v>145</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67</v>
      </c>
      <c r="AD84" s="7" t="s">
        <v>67</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
        <v>144</v>
      </c>
      <c r="E87" s="7">
        <v>750</v>
      </c>
      <c r="F87" s="7" t="s">
        <v>33</v>
      </c>
      <c r="G87" s="7" t="s">
        <v>33</v>
      </c>
      <c r="H87" s="7">
        <v>500</v>
      </c>
      <c r="I87" s="7">
        <v>300</v>
      </c>
      <c r="J87" s="7">
        <v>5000</v>
      </c>
      <c r="K87" s="7">
        <v>3250</v>
      </c>
      <c r="L87" s="7">
        <v>1600</v>
      </c>
      <c r="M87" s="7">
        <v>2000</v>
      </c>
      <c r="N87" s="7" t="s">
        <v>33</v>
      </c>
      <c r="O87" s="7" t="s">
        <v>33</v>
      </c>
      <c r="P87" s="7" t="s">
        <v>33</v>
      </c>
      <c r="Q87" s="7" t="s">
        <v>33</v>
      </c>
      <c r="R87" s="7" t="s">
        <v>33</v>
      </c>
      <c r="S87" s="7">
        <v>6000</v>
      </c>
      <c r="T87" s="7">
        <v>5000</v>
      </c>
      <c r="U87" s="7">
        <v>500</v>
      </c>
      <c r="V87" s="7">
        <v>125</v>
      </c>
      <c r="W87" s="7">
        <v>500</v>
      </c>
      <c r="X87" s="7">
        <v>750</v>
      </c>
      <c r="Y87" s="7">
        <v>1500</v>
      </c>
      <c r="Z87" s="7">
        <v>2000</v>
      </c>
      <c r="AA87" s="7">
        <v>3000</v>
      </c>
      <c r="AB87" s="7">
        <v>2500</v>
      </c>
      <c r="AC87" s="7">
        <v>3000</v>
      </c>
      <c r="AD87" s="7">
        <v>1100</v>
      </c>
      <c r="AE87" s="7">
        <v>3500</v>
      </c>
      <c r="AF87" s="7">
        <v>300</v>
      </c>
      <c r="AG87" s="7" t="s">
        <v>33</v>
      </c>
      <c r="AI87" s="5">
        <v>8</v>
      </c>
    </row>
    <row r="88" spans="1:35" x14ac:dyDescent="0.35">
      <c r="A88" s="4" t="s">
        <v>96</v>
      </c>
      <c r="B88" s="4" t="s">
        <v>97</v>
      </c>
      <c r="C88" s="4" t="s">
        <v>66</v>
      </c>
      <c r="E88" s="7">
        <v>750</v>
      </c>
      <c r="F88" s="7" t="s">
        <v>67</v>
      </c>
      <c r="G88" s="7" t="s">
        <v>67</v>
      </c>
      <c r="H88" s="7">
        <v>500</v>
      </c>
      <c r="I88" s="7">
        <v>300</v>
      </c>
      <c r="J88" s="7">
        <v>5000</v>
      </c>
      <c r="K88" s="7">
        <v>3000</v>
      </c>
      <c r="L88" s="7">
        <v>1500</v>
      </c>
      <c r="M88" s="7">
        <v>2000</v>
      </c>
      <c r="N88" s="7" t="s">
        <v>67</v>
      </c>
      <c r="O88" s="7" t="s">
        <v>67</v>
      </c>
      <c r="P88" s="7" t="s">
        <v>67</v>
      </c>
      <c r="Q88" s="7" t="s">
        <v>67</v>
      </c>
      <c r="R88" s="7" t="s">
        <v>67</v>
      </c>
      <c r="S88" s="7">
        <v>6000</v>
      </c>
      <c r="T88" s="7">
        <v>3000</v>
      </c>
      <c r="U88" s="7">
        <v>500</v>
      </c>
      <c r="V88" s="7">
        <v>100</v>
      </c>
      <c r="W88" s="7">
        <v>300</v>
      </c>
      <c r="X88" s="7">
        <v>350</v>
      </c>
      <c r="Y88" s="7">
        <v>500</v>
      </c>
      <c r="Z88" s="7">
        <v>2000</v>
      </c>
      <c r="AA88" s="7">
        <v>2750</v>
      </c>
      <c r="AB88" s="7">
        <v>2200</v>
      </c>
      <c r="AC88" s="7">
        <v>2000</v>
      </c>
      <c r="AD88" s="7">
        <v>1000</v>
      </c>
      <c r="AE88" s="7">
        <v>3000</v>
      </c>
      <c r="AF88" s="7">
        <v>225</v>
      </c>
      <c r="AG88" s="7" t="s">
        <v>67</v>
      </c>
    </row>
    <row r="89" spans="1:35" x14ac:dyDescent="0.35">
      <c r="A89" s="4" t="s">
        <v>96</v>
      </c>
      <c r="B89" s="4" t="s">
        <v>97</v>
      </c>
      <c r="C89" s="4" t="s">
        <v>68</v>
      </c>
      <c r="E89" s="7">
        <v>800</v>
      </c>
      <c r="F89" s="7" t="s">
        <v>67</v>
      </c>
      <c r="G89" s="7" t="s">
        <v>67</v>
      </c>
      <c r="H89" s="7">
        <v>500</v>
      </c>
      <c r="I89" s="7">
        <v>300</v>
      </c>
      <c r="J89" s="7">
        <v>12500</v>
      </c>
      <c r="K89" s="7">
        <v>3500</v>
      </c>
      <c r="L89" s="7">
        <v>1750</v>
      </c>
      <c r="M89" s="7">
        <v>2500</v>
      </c>
      <c r="N89" s="7" t="s">
        <v>67</v>
      </c>
      <c r="O89" s="7" t="s">
        <v>67</v>
      </c>
      <c r="P89" s="7" t="s">
        <v>67</v>
      </c>
      <c r="Q89" s="7" t="s">
        <v>67</v>
      </c>
      <c r="R89" s="7" t="s">
        <v>67</v>
      </c>
      <c r="S89" s="7">
        <v>6000</v>
      </c>
      <c r="T89" s="7">
        <v>5000</v>
      </c>
      <c r="U89" s="7">
        <v>800</v>
      </c>
      <c r="V89" s="7">
        <v>150</v>
      </c>
      <c r="W89" s="7">
        <v>1000</v>
      </c>
      <c r="X89" s="7">
        <v>1250</v>
      </c>
      <c r="Y89" s="7">
        <v>1500</v>
      </c>
      <c r="Z89" s="7">
        <v>3000</v>
      </c>
      <c r="AA89" s="7">
        <v>5000</v>
      </c>
      <c r="AB89" s="7">
        <v>2500</v>
      </c>
      <c r="AC89" s="7">
        <v>4000</v>
      </c>
      <c r="AD89" s="7">
        <v>1500</v>
      </c>
      <c r="AE89" s="7">
        <v>6000</v>
      </c>
      <c r="AF89" s="7">
        <v>300</v>
      </c>
      <c r="AG89" s="7" t="s">
        <v>67</v>
      </c>
    </row>
    <row r="90" spans="1:35" x14ac:dyDescent="0.35">
      <c r="C90" s="38" t="s">
        <v>145</v>
      </c>
      <c r="E90" s="7" t="s">
        <v>67</v>
      </c>
      <c r="F90" s="7" t="s">
        <v>67</v>
      </c>
      <c r="G90" s="7" t="s">
        <v>67</v>
      </c>
      <c r="H90" s="7" t="s">
        <v>67</v>
      </c>
      <c r="I90" s="7" t="s">
        <v>67</v>
      </c>
      <c r="J90" s="7" t="s">
        <v>69</v>
      </c>
      <c r="K90" s="7" t="s">
        <v>67</v>
      </c>
      <c r="L90" s="7" t="s">
        <v>67</v>
      </c>
      <c r="M90" s="7" t="s">
        <v>67</v>
      </c>
      <c r="N90" s="7" t="s">
        <v>67</v>
      </c>
      <c r="O90" s="7" t="s">
        <v>67</v>
      </c>
      <c r="P90" s="7" t="s">
        <v>67</v>
      </c>
      <c r="Q90" s="7" t="s">
        <v>67</v>
      </c>
      <c r="R90" s="7" t="s">
        <v>67</v>
      </c>
      <c r="S90" s="7" t="s">
        <v>67</v>
      </c>
      <c r="T90" s="7" t="s">
        <v>69</v>
      </c>
      <c r="U90" s="7" t="s">
        <v>69</v>
      </c>
      <c r="V90" s="7" t="s">
        <v>69</v>
      </c>
      <c r="W90" s="7" t="s">
        <v>69</v>
      </c>
      <c r="X90" s="7" t="s">
        <v>69</v>
      </c>
      <c r="Y90" s="7" t="s">
        <v>69</v>
      </c>
      <c r="Z90" s="7" t="s">
        <v>69</v>
      </c>
      <c r="AA90" s="7" t="s">
        <v>69</v>
      </c>
      <c r="AB90" s="7" t="s">
        <v>67</v>
      </c>
      <c r="AC90" s="7" t="s">
        <v>69</v>
      </c>
      <c r="AD90" s="7" t="s">
        <v>69</v>
      </c>
      <c r="AE90" s="7" t="s">
        <v>69</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
        <v>144</v>
      </c>
      <c r="E93" s="7" t="s">
        <v>33</v>
      </c>
      <c r="F93" s="7" t="s">
        <v>33</v>
      </c>
      <c r="G93" s="7" t="s">
        <v>33</v>
      </c>
      <c r="H93" s="7" t="s">
        <v>33</v>
      </c>
      <c r="I93" s="7" t="s">
        <v>33</v>
      </c>
      <c r="J93" s="7" t="s">
        <v>33</v>
      </c>
      <c r="K93" s="7" t="s">
        <v>33</v>
      </c>
      <c r="L93" s="7" t="s">
        <v>33</v>
      </c>
      <c r="M93" s="7" t="s">
        <v>33</v>
      </c>
      <c r="N93" s="7" t="s">
        <v>33</v>
      </c>
      <c r="O93" s="7" t="s">
        <v>33</v>
      </c>
      <c r="P93" s="7" t="s">
        <v>33</v>
      </c>
      <c r="Q93" s="7" t="s">
        <v>33</v>
      </c>
      <c r="R93" s="7" t="s">
        <v>33</v>
      </c>
      <c r="S93" s="7" t="s">
        <v>33</v>
      </c>
      <c r="T93" s="7" t="s">
        <v>33</v>
      </c>
      <c r="U93" s="7" t="s">
        <v>33</v>
      </c>
      <c r="V93" s="7" t="s">
        <v>33</v>
      </c>
      <c r="W93" s="7" t="s">
        <v>33</v>
      </c>
      <c r="X93" s="7" t="s">
        <v>33</v>
      </c>
      <c r="Y93" s="7" t="s">
        <v>33</v>
      </c>
      <c r="Z93" s="7" t="s">
        <v>33</v>
      </c>
      <c r="AA93" s="7" t="s">
        <v>33</v>
      </c>
      <c r="AB93" s="7" t="s">
        <v>33</v>
      </c>
      <c r="AC93" s="7" t="s">
        <v>33</v>
      </c>
      <c r="AD93" s="7" t="s">
        <v>33</v>
      </c>
      <c r="AE93" s="7" t="s">
        <v>33</v>
      </c>
      <c r="AF93" s="7" t="s">
        <v>33</v>
      </c>
      <c r="AG93" s="7" t="s">
        <v>33</v>
      </c>
      <c r="AI93" s="5">
        <v>29</v>
      </c>
    </row>
    <row r="94" spans="1:35" x14ac:dyDescent="0.35">
      <c r="A94" s="4" t="s">
        <v>99</v>
      </c>
      <c r="B94" s="4" t="s">
        <v>100</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5" x14ac:dyDescent="0.35">
      <c r="A95" s="4" t="s">
        <v>99</v>
      </c>
      <c r="B95" s="4" t="s">
        <v>100</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
        <v>144</v>
      </c>
      <c r="E99" s="7">
        <v>1450</v>
      </c>
      <c r="F99" s="7" t="s">
        <v>33</v>
      </c>
      <c r="G99" s="7" t="s">
        <v>33</v>
      </c>
      <c r="H99" s="7">
        <v>600</v>
      </c>
      <c r="I99" s="7">
        <v>337.5</v>
      </c>
      <c r="J99" s="7">
        <v>6125</v>
      </c>
      <c r="K99" s="7" t="s">
        <v>33</v>
      </c>
      <c r="L99" s="7">
        <v>600</v>
      </c>
      <c r="M99" s="7">
        <v>1250</v>
      </c>
      <c r="N99" s="7" t="s">
        <v>33</v>
      </c>
      <c r="O99" s="7" t="s">
        <v>33</v>
      </c>
      <c r="P99" s="7" t="s">
        <v>33</v>
      </c>
      <c r="Q99" s="7" t="s">
        <v>33</v>
      </c>
      <c r="R99" s="7" t="s">
        <v>33</v>
      </c>
      <c r="S99" s="7" t="s">
        <v>33</v>
      </c>
      <c r="T99" s="7" t="s">
        <v>33</v>
      </c>
      <c r="U99" s="7" t="s">
        <v>33</v>
      </c>
      <c r="V99" s="7">
        <v>287.5</v>
      </c>
      <c r="W99" s="7" t="s">
        <v>33</v>
      </c>
      <c r="X99" s="7" t="s">
        <v>33</v>
      </c>
      <c r="Y99" s="7" t="s">
        <v>33</v>
      </c>
      <c r="Z99" s="7">
        <v>2125</v>
      </c>
      <c r="AA99" s="7">
        <v>2500</v>
      </c>
      <c r="AB99" s="7">
        <v>2875</v>
      </c>
      <c r="AC99" s="7" t="s">
        <v>33</v>
      </c>
      <c r="AD99" s="7">
        <v>2500</v>
      </c>
      <c r="AE99" s="7">
        <v>7675</v>
      </c>
      <c r="AF99" s="7" t="s">
        <v>33</v>
      </c>
      <c r="AG99" s="7" t="s">
        <v>33</v>
      </c>
      <c r="AI99" s="5">
        <v>17</v>
      </c>
    </row>
    <row r="100" spans="1:35" x14ac:dyDescent="0.35">
      <c r="A100" s="4" t="s">
        <v>99</v>
      </c>
      <c r="B100" s="4" t="s">
        <v>102</v>
      </c>
      <c r="C100" s="4" t="s">
        <v>66</v>
      </c>
      <c r="E100" s="7">
        <v>1350</v>
      </c>
      <c r="F100" s="7" t="s">
        <v>67</v>
      </c>
      <c r="G100" s="7" t="s">
        <v>67</v>
      </c>
      <c r="H100" s="7">
        <v>550</v>
      </c>
      <c r="I100" s="7">
        <v>300</v>
      </c>
      <c r="J100" s="7">
        <v>6000</v>
      </c>
      <c r="K100" s="7" t="s">
        <v>67</v>
      </c>
      <c r="L100" s="7">
        <v>550</v>
      </c>
      <c r="M100" s="7">
        <v>1200</v>
      </c>
      <c r="N100" s="7" t="s">
        <v>67</v>
      </c>
      <c r="O100" s="7" t="s">
        <v>67</v>
      </c>
      <c r="P100" s="7" t="s">
        <v>67</v>
      </c>
      <c r="Q100" s="7" t="s">
        <v>67</v>
      </c>
      <c r="R100" s="7" t="s">
        <v>67</v>
      </c>
      <c r="S100" s="7" t="s">
        <v>67</v>
      </c>
      <c r="T100" s="7" t="s">
        <v>67</v>
      </c>
      <c r="U100" s="7" t="s">
        <v>67</v>
      </c>
      <c r="V100" s="7">
        <v>250</v>
      </c>
      <c r="W100" s="7" t="s">
        <v>67</v>
      </c>
      <c r="X100" s="7" t="s">
        <v>67</v>
      </c>
      <c r="Y100" s="7" t="s">
        <v>67</v>
      </c>
      <c r="Z100" s="7">
        <v>2000</v>
      </c>
      <c r="AA100" s="7">
        <v>2250</v>
      </c>
      <c r="AB100" s="7">
        <v>2500</v>
      </c>
      <c r="AC100" s="7" t="s">
        <v>67</v>
      </c>
      <c r="AD100" s="7">
        <v>2250</v>
      </c>
      <c r="AE100" s="7">
        <v>7500</v>
      </c>
      <c r="AF100" s="7" t="s">
        <v>67</v>
      </c>
      <c r="AG100" s="7" t="s">
        <v>67</v>
      </c>
    </row>
    <row r="101" spans="1:35" x14ac:dyDescent="0.35">
      <c r="A101" s="4" t="s">
        <v>99</v>
      </c>
      <c r="B101" s="4" t="s">
        <v>102</v>
      </c>
      <c r="C101" s="4" t="s">
        <v>68</v>
      </c>
      <c r="E101" s="7">
        <v>1500</v>
      </c>
      <c r="F101" s="7" t="s">
        <v>67</v>
      </c>
      <c r="G101" s="7" t="s">
        <v>67</v>
      </c>
      <c r="H101" s="7">
        <v>600</v>
      </c>
      <c r="I101" s="7">
        <v>350</v>
      </c>
      <c r="J101" s="7">
        <v>6500</v>
      </c>
      <c r="K101" s="7" t="s">
        <v>67</v>
      </c>
      <c r="L101" s="7">
        <v>650</v>
      </c>
      <c r="M101" s="7">
        <v>1300</v>
      </c>
      <c r="N101" s="7" t="s">
        <v>67</v>
      </c>
      <c r="O101" s="7" t="s">
        <v>67</v>
      </c>
      <c r="P101" s="7" t="s">
        <v>67</v>
      </c>
      <c r="Q101" s="7" t="s">
        <v>67</v>
      </c>
      <c r="R101" s="7" t="s">
        <v>67</v>
      </c>
      <c r="S101" s="7" t="s">
        <v>67</v>
      </c>
      <c r="T101" s="7" t="s">
        <v>67</v>
      </c>
      <c r="U101" s="7" t="s">
        <v>67</v>
      </c>
      <c r="V101" s="7">
        <v>300</v>
      </c>
      <c r="W101" s="7" t="s">
        <v>67</v>
      </c>
      <c r="X101" s="7" t="s">
        <v>67</v>
      </c>
      <c r="Y101" s="7" t="s">
        <v>67</v>
      </c>
      <c r="Z101" s="7">
        <v>2500</v>
      </c>
      <c r="AA101" s="7">
        <v>2500</v>
      </c>
      <c r="AB101" s="7">
        <v>3000</v>
      </c>
      <c r="AC101" s="7" t="s">
        <v>67</v>
      </c>
      <c r="AD101" s="7">
        <v>2750</v>
      </c>
      <c r="AE101" s="7">
        <v>8000</v>
      </c>
      <c r="AF101" s="7" t="s">
        <v>67</v>
      </c>
      <c r="AG101" s="7" t="s">
        <v>67</v>
      </c>
    </row>
    <row r="102" spans="1:35" x14ac:dyDescent="0.35">
      <c r="C102" s="38" t="s">
        <v>145</v>
      </c>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
        <v>146</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c r="AI105" s="5">
        <v>29</v>
      </c>
    </row>
    <row r="106" spans="1:35" x14ac:dyDescent="0.35">
      <c r="A106" s="4" t="s">
        <v>99</v>
      </c>
      <c r="B106" s="4" t="s">
        <v>104</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5" x14ac:dyDescent="0.35">
      <c r="A107" s="4" t="s">
        <v>99</v>
      </c>
      <c r="B107" s="4" t="s">
        <v>104</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5" x14ac:dyDescent="0.35">
      <c r="C108" s="38" t="s">
        <v>145</v>
      </c>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
        <v>144</v>
      </c>
      <c r="E111" s="7">
        <v>3000</v>
      </c>
      <c r="F111" s="7">
        <v>1750</v>
      </c>
      <c r="G111" s="7">
        <v>2000</v>
      </c>
      <c r="H111" s="7" t="s">
        <v>33</v>
      </c>
      <c r="I111" s="7" t="s">
        <v>33</v>
      </c>
      <c r="J111" s="7" t="s">
        <v>33</v>
      </c>
      <c r="K111" s="7" t="s">
        <v>33</v>
      </c>
      <c r="L111" s="7" t="s">
        <v>33</v>
      </c>
      <c r="M111" s="7" t="s">
        <v>33</v>
      </c>
      <c r="N111" s="7">
        <v>7250</v>
      </c>
      <c r="O111" s="7">
        <v>600</v>
      </c>
      <c r="P111" s="7" t="s">
        <v>33</v>
      </c>
      <c r="Q111" s="7" t="s">
        <v>33</v>
      </c>
      <c r="R111" s="7" t="s">
        <v>33</v>
      </c>
      <c r="S111" s="7" t="s">
        <v>33</v>
      </c>
      <c r="T111" s="7" t="s">
        <v>33</v>
      </c>
      <c r="U111" s="7" t="s">
        <v>33</v>
      </c>
      <c r="V111" s="7" t="s">
        <v>33</v>
      </c>
      <c r="W111" s="7" t="s">
        <v>33</v>
      </c>
      <c r="X111" s="7" t="s">
        <v>33</v>
      </c>
      <c r="Y111" s="7" t="s">
        <v>33</v>
      </c>
      <c r="Z111" s="7" t="s">
        <v>33</v>
      </c>
      <c r="AA111" s="7" t="s">
        <v>33</v>
      </c>
      <c r="AB111" s="7" t="s">
        <v>33</v>
      </c>
      <c r="AC111" s="7" t="s">
        <v>33</v>
      </c>
      <c r="AD111" s="7">
        <v>1750</v>
      </c>
      <c r="AE111" s="7" t="s">
        <v>33</v>
      </c>
      <c r="AF111" s="7">
        <v>450</v>
      </c>
      <c r="AG111" s="7">
        <v>1000</v>
      </c>
      <c r="AI111" s="5">
        <v>21</v>
      </c>
    </row>
    <row r="112" spans="1:35" x14ac:dyDescent="0.35">
      <c r="A112" s="4" t="s">
        <v>99</v>
      </c>
      <c r="B112" s="4" t="s">
        <v>106</v>
      </c>
      <c r="C112" s="4" t="s">
        <v>66</v>
      </c>
      <c r="E112" s="7">
        <v>2250</v>
      </c>
      <c r="F112" s="7">
        <v>1500</v>
      </c>
      <c r="G112" s="7">
        <v>2000</v>
      </c>
      <c r="H112" s="7" t="s">
        <v>67</v>
      </c>
      <c r="I112" s="7" t="s">
        <v>67</v>
      </c>
      <c r="J112" s="7" t="s">
        <v>67</v>
      </c>
      <c r="K112" s="7" t="s">
        <v>67</v>
      </c>
      <c r="L112" s="7" t="s">
        <v>67</v>
      </c>
      <c r="M112" s="7" t="s">
        <v>67</v>
      </c>
      <c r="N112" s="7">
        <v>6500</v>
      </c>
      <c r="O112" s="7">
        <v>400</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v>1000</v>
      </c>
      <c r="AE112" s="7" t="s">
        <v>67</v>
      </c>
      <c r="AF112" s="7">
        <v>350</v>
      </c>
      <c r="AG112" s="7">
        <v>500</v>
      </c>
    </row>
    <row r="113" spans="1:35" x14ac:dyDescent="0.35">
      <c r="A113" s="4" t="s">
        <v>99</v>
      </c>
      <c r="B113" s="4" t="s">
        <v>106</v>
      </c>
      <c r="C113" s="4" t="s">
        <v>68</v>
      </c>
      <c r="E113" s="7">
        <v>4000</v>
      </c>
      <c r="F113" s="7">
        <v>2000</v>
      </c>
      <c r="G113" s="7">
        <v>2500</v>
      </c>
      <c r="H113" s="7" t="s">
        <v>67</v>
      </c>
      <c r="I113" s="7" t="s">
        <v>67</v>
      </c>
      <c r="J113" s="7" t="s">
        <v>67</v>
      </c>
      <c r="K113" s="7" t="s">
        <v>67</v>
      </c>
      <c r="L113" s="7" t="s">
        <v>67</v>
      </c>
      <c r="M113" s="7" t="s">
        <v>67</v>
      </c>
      <c r="N113" s="7">
        <v>9000</v>
      </c>
      <c r="O113" s="7">
        <v>650</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v>2000</v>
      </c>
      <c r="AE113" s="7" t="s">
        <v>67</v>
      </c>
      <c r="AF113" s="7">
        <v>800</v>
      </c>
      <c r="AG113" s="7">
        <v>1250</v>
      </c>
    </row>
    <row r="114" spans="1:35" x14ac:dyDescent="0.35">
      <c r="C114" s="38" t="s">
        <v>145</v>
      </c>
      <c r="E114" s="7" t="s">
        <v>69</v>
      </c>
      <c r="F114" s="7" t="s">
        <v>67</v>
      </c>
      <c r="G114" s="7" t="s">
        <v>67</v>
      </c>
      <c r="H114" s="7" t="s">
        <v>67</v>
      </c>
      <c r="I114" s="7" t="s">
        <v>67</v>
      </c>
      <c r="J114" s="7" t="s">
        <v>67</v>
      </c>
      <c r="K114" s="7" t="s">
        <v>67</v>
      </c>
      <c r="L114" s="7" t="s">
        <v>67</v>
      </c>
      <c r="M114" s="7" t="s">
        <v>67</v>
      </c>
      <c r="N114" s="7" t="s">
        <v>67</v>
      </c>
      <c r="O114" s="7" t="s">
        <v>69</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69</v>
      </c>
      <c r="AE114" s="7" t="s">
        <v>67</v>
      </c>
      <c r="AF114" s="7" t="s">
        <v>69</v>
      </c>
      <c r="AG114" s="7" t="s">
        <v>69</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
        <v>146</v>
      </c>
      <c r="E117" s="7" t="s">
        <v>75</v>
      </c>
      <c r="F117" s="7" t="s">
        <v>75</v>
      </c>
      <c r="G117" s="7" t="s">
        <v>75</v>
      </c>
      <c r="H117" s="7" t="s">
        <v>75</v>
      </c>
      <c r="I117" s="7" t="s">
        <v>75</v>
      </c>
      <c r="J117" s="7" t="s">
        <v>75</v>
      </c>
      <c r="K117" s="7" t="s">
        <v>75</v>
      </c>
      <c r="L117" s="7" t="s">
        <v>75</v>
      </c>
      <c r="M117" s="7" t="s">
        <v>75</v>
      </c>
      <c r="N117" s="7" t="s">
        <v>75</v>
      </c>
      <c r="O117" s="7" t="s">
        <v>75</v>
      </c>
      <c r="P117" s="7" t="s">
        <v>75</v>
      </c>
      <c r="Q117" s="7" t="s">
        <v>75</v>
      </c>
      <c r="R117" s="7" t="s">
        <v>75</v>
      </c>
      <c r="S117" s="7" t="s">
        <v>75</v>
      </c>
      <c r="T117" s="7" t="s">
        <v>75</v>
      </c>
      <c r="U117" s="7" t="s">
        <v>75</v>
      </c>
      <c r="V117" s="7" t="s">
        <v>75</v>
      </c>
      <c r="W117" s="7" t="s">
        <v>75</v>
      </c>
      <c r="X117" s="7" t="s">
        <v>75</v>
      </c>
      <c r="Y117" s="7" t="s">
        <v>75</v>
      </c>
      <c r="Z117" s="7" t="s">
        <v>75</v>
      </c>
      <c r="AA117" s="7" t="s">
        <v>75</v>
      </c>
      <c r="AB117" s="7" t="s">
        <v>75</v>
      </c>
      <c r="AC117" s="7" t="s">
        <v>75</v>
      </c>
      <c r="AD117" s="7" t="s">
        <v>75</v>
      </c>
      <c r="AE117" s="7" t="s">
        <v>75</v>
      </c>
      <c r="AF117" s="7" t="s">
        <v>75</v>
      </c>
      <c r="AG117" s="7" t="s">
        <v>75</v>
      </c>
      <c r="AI117" s="5">
        <v>29</v>
      </c>
    </row>
    <row r="118" spans="1:35" x14ac:dyDescent="0.35">
      <c r="A118" s="4" t="s">
        <v>108</v>
      </c>
      <c r="B118" s="4" t="s">
        <v>109</v>
      </c>
      <c r="C118" s="4" t="s">
        <v>66</v>
      </c>
      <c r="E118" s="7" t="s">
        <v>67</v>
      </c>
      <c r="F118" s="7" t="s">
        <v>67</v>
      </c>
      <c r="G118" s="7" t="s">
        <v>67</v>
      </c>
      <c r="H118" s="7" t="s">
        <v>67</v>
      </c>
      <c r="I118" s="7" t="s">
        <v>67</v>
      </c>
      <c r="J118" s="7" t="s">
        <v>67</v>
      </c>
      <c r="K118" s="7" t="s">
        <v>67</v>
      </c>
      <c r="L118" s="7" t="s">
        <v>67</v>
      </c>
      <c r="M118" s="7" t="s">
        <v>67</v>
      </c>
      <c r="N118" s="7" t="s">
        <v>67</v>
      </c>
      <c r="O118" s="7" t="s">
        <v>67</v>
      </c>
      <c r="P118" s="7" t="s">
        <v>67</v>
      </c>
      <c r="Q118" s="7" t="s">
        <v>67</v>
      </c>
      <c r="R118" s="7" t="s">
        <v>67</v>
      </c>
      <c r="S118" s="7" t="s">
        <v>67</v>
      </c>
      <c r="T118" s="7" t="s">
        <v>67</v>
      </c>
      <c r="U118" s="7" t="s">
        <v>67</v>
      </c>
      <c r="V118" s="7" t="s">
        <v>67</v>
      </c>
      <c r="W118" s="7" t="s">
        <v>67</v>
      </c>
      <c r="X118" s="7" t="s">
        <v>67</v>
      </c>
      <c r="Y118" s="7" t="s">
        <v>67</v>
      </c>
      <c r="Z118" s="7" t="s">
        <v>67</v>
      </c>
      <c r="AA118" s="7" t="s">
        <v>67</v>
      </c>
      <c r="AB118" s="7" t="s">
        <v>67</v>
      </c>
      <c r="AC118" s="7" t="s">
        <v>67</v>
      </c>
      <c r="AD118" s="7" t="s">
        <v>67</v>
      </c>
      <c r="AE118" s="7" t="s">
        <v>67</v>
      </c>
      <c r="AF118" s="7" t="s">
        <v>67</v>
      </c>
      <c r="AG118" s="7" t="s">
        <v>67</v>
      </c>
    </row>
    <row r="119" spans="1:35" x14ac:dyDescent="0.35">
      <c r="A119" s="4" t="s">
        <v>108</v>
      </c>
      <c r="B119" s="4" t="s">
        <v>109</v>
      </c>
      <c r="C119" s="4" t="s">
        <v>68</v>
      </c>
      <c r="E119" s="7" t="s">
        <v>67</v>
      </c>
      <c r="F119" s="7" t="s">
        <v>67</v>
      </c>
      <c r="G119" s="7" t="s">
        <v>67</v>
      </c>
      <c r="H119" s="7" t="s">
        <v>67</v>
      </c>
      <c r="I119" s="7" t="s">
        <v>67</v>
      </c>
      <c r="J119" s="7" t="s">
        <v>67</v>
      </c>
      <c r="K119" s="7" t="s">
        <v>67</v>
      </c>
      <c r="L119" s="7" t="s">
        <v>67</v>
      </c>
      <c r="M119" s="7" t="s">
        <v>67</v>
      </c>
      <c r="N119" s="7" t="s">
        <v>67</v>
      </c>
      <c r="O119" s="7" t="s">
        <v>67</v>
      </c>
      <c r="P119" s="7" t="s">
        <v>67</v>
      </c>
      <c r="Q119" s="7" t="s">
        <v>67</v>
      </c>
      <c r="R119" s="7" t="s">
        <v>67</v>
      </c>
      <c r="S119" s="7" t="s">
        <v>67</v>
      </c>
      <c r="T119" s="7" t="s">
        <v>67</v>
      </c>
      <c r="U119" s="7" t="s">
        <v>67</v>
      </c>
      <c r="V119" s="7" t="s">
        <v>67</v>
      </c>
      <c r="W119" s="7" t="s">
        <v>67</v>
      </c>
      <c r="X119" s="7" t="s">
        <v>67</v>
      </c>
      <c r="Y119" s="7" t="s">
        <v>67</v>
      </c>
      <c r="Z119" s="7" t="s">
        <v>67</v>
      </c>
      <c r="AA119" s="7" t="s">
        <v>67</v>
      </c>
      <c r="AB119" s="7" t="s">
        <v>67</v>
      </c>
      <c r="AC119" s="7" t="s">
        <v>67</v>
      </c>
      <c r="AD119" s="7" t="s">
        <v>67</v>
      </c>
      <c r="AE119" s="7" t="s">
        <v>67</v>
      </c>
      <c r="AF119" s="7" t="s">
        <v>67</v>
      </c>
      <c r="AG119" s="7" t="s">
        <v>67</v>
      </c>
    </row>
    <row r="120" spans="1:35" x14ac:dyDescent="0.35">
      <c r="C120" s="38" t="s">
        <v>145</v>
      </c>
      <c r="E120" s="7" t="s">
        <v>67</v>
      </c>
      <c r="F120" s="7" t="s">
        <v>67</v>
      </c>
      <c r="G120" s="7" t="s">
        <v>67</v>
      </c>
      <c r="H120" s="7" t="s">
        <v>67</v>
      </c>
      <c r="I120" s="7" t="s">
        <v>67</v>
      </c>
      <c r="J120" s="7" t="s">
        <v>67</v>
      </c>
      <c r="K120" s="7" t="s">
        <v>67</v>
      </c>
      <c r="L120" s="7" t="s">
        <v>67</v>
      </c>
      <c r="M120" s="7" t="s">
        <v>67</v>
      </c>
      <c r="N120" s="7" t="s">
        <v>67</v>
      </c>
      <c r="O120" s="7" t="s">
        <v>67</v>
      </c>
      <c r="P120" s="7" t="s">
        <v>67</v>
      </c>
      <c r="Q120" s="7" t="s">
        <v>67</v>
      </c>
      <c r="R120" s="7" t="s">
        <v>67</v>
      </c>
      <c r="S120" s="7" t="s">
        <v>67</v>
      </c>
      <c r="T120" s="7" t="s">
        <v>67</v>
      </c>
      <c r="U120" s="7" t="s">
        <v>67</v>
      </c>
      <c r="V120" s="7" t="s">
        <v>67</v>
      </c>
      <c r="W120" s="7" t="s">
        <v>67</v>
      </c>
      <c r="X120" s="7" t="s">
        <v>67</v>
      </c>
      <c r="Y120" s="7" t="s">
        <v>67</v>
      </c>
      <c r="Z120" s="7" t="s">
        <v>67</v>
      </c>
      <c r="AA120" s="7" t="s">
        <v>67</v>
      </c>
      <c r="AB120" s="7" t="s">
        <v>67</v>
      </c>
      <c r="AC120" s="7" t="s">
        <v>67</v>
      </c>
      <c r="AD120" s="7" t="s">
        <v>67</v>
      </c>
      <c r="AE120" s="7" t="s">
        <v>67</v>
      </c>
      <c r="AF120" s="7" t="s">
        <v>67</v>
      </c>
      <c r="AG120" s="7" t="s">
        <v>67</v>
      </c>
    </row>
  </sheetData>
  <conditionalFormatting sqref="A1:BZ1 A2 C2:BZ2 B3:BZ3 A4:BZ1007">
    <cfRule type="containsText" dxfId="30" priority="1" operator="containsText" text="!!">
      <formula>NOT(ISERROR(SEARCH("!!",A1)))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81290-FC04-4819-A11C-B6BAE16CEBBC}">
  <dimension ref="A1:AUP235"/>
  <sheetViews>
    <sheetView zoomScale="85" zoomScaleNormal="85" workbookViewId="0">
      <pane ySplit="1" topLeftCell="A2" activePane="bottomLeft" state="frozen"/>
      <selection activeCell="G153" sqref="G153"/>
      <selection pane="bottomLeft" activeCell="ARY20" sqref="ARY20"/>
    </sheetView>
  </sheetViews>
  <sheetFormatPr baseColWidth="10" defaultColWidth="11.453125" defaultRowHeight="14.5" x14ac:dyDescent="0.35"/>
  <cols>
    <col min="3" max="3" width="34.26953125" style="156" customWidth="1"/>
    <col min="5" max="5" width="13.26953125" customWidth="1"/>
    <col min="6" max="7" width="21.54296875" bestFit="1" customWidth="1"/>
    <col min="8" max="34" width="11.453125" customWidth="1"/>
    <col min="35" max="35" width="11.453125" style="14" customWidth="1"/>
    <col min="36" max="1159" width="11.453125" customWidth="1"/>
    <col min="1229" max="1229" width="21.54296875" bestFit="1" customWidth="1"/>
    <col min="1232" max="1232" width="19.81640625" bestFit="1" customWidth="1"/>
    <col min="1233" max="1233" width="20" bestFit="1" customWidth="1"/>
  </cols>
  <sheetData>
    <row r="1" spans="1:1238" x14ac:dyDescent="0.35">
      <c r="A1" s="80" t="s">
        <v>150</v>
      </c>
      <c r="B1" s="80" t="s">
        <v>180</v>
      </c>
      <c r="C1" s="155" t="s">
        <v>196</v>
      </c>
      <c r="D1" s="80" t="s">
        <v>198</v>
      </c>
      <c r="E1" s="80" t="s">
        <v>200</v>
      </c>
      <c r="F1" s="80" t="s">
        <v>202</v>
      </c>
      <c r="G1" s="80" t="s">
        <v>204</v>
      </c>
      <c r="H1" s="80" t="s">
        <v>206</v>
      </c>
      <c r="I1" s="80" t="s">
        <v>264</v>
      </c>
      <c r="J1" s="80" t="s">
        <v>322</v>
      </c>
      <c r="K1" s="80" t="s">
        <v>324</v>
      </c>
      <c r="L1" s="80" t="s">
        <v>326</v>
      </c>
      <c r="M1" s="80" t="s">
        <v>328</v>
      </c>
      <c r="N1" s="80" t="s">
        <v>330</v>
      </c>
      <c r="O1" s="80" t="s">
        <v>332</v>
      </c>
      <c r="P1" s="80" t="s">
        <v>353</v>
      </c>
      <c r="Q1" s="80" t="s">
        <v>355</v>
      </c>
      <c r="R1" s="80" t="s">
        <v>357</v>
      </c>
      <c r="S1" s="80" t="s">
        <v>359</v>
      </c>
      <c r="T1" s="80" t="s">
        <v>361</v>
      </c>
      <c r="U1" s="80" t="s">
        <v>363</v>
      </c>
      <c r="V1" s="80" t="s">
        <v>365</v>
      </c>
      <c r="W1" s="80" t="s">
        <v>367</v>
      </c>
      <c r="X1" s="80" t="s">
        <v>369</v>
      </c>
      <c r="Y1" s="80" t="s">
        <v>398</v>
      </c>
      <c r="Z1" s="80" t="s">
        <v>400</v>
      </c>
      <c r="AA1" s="80" t="s">
        <v>402</v>
      </c>
      <c r="AB1" s="80" t="s">
        <v>404</v>
      </c>
      <c r="AC1" s="80" t="s">
        <v>407</v>
      </c>
      <c r="AD1" s="80" t="s">
        <v>410</v>
      </c>
      <c r="AE1" s="80" t="s">
        <v>413</v>
      </c>
      <c r="AF1" s="80" t="s">
        <v>416</v>
      </c>
      <c r="AG1" s="80" t="s">
        <v>420</v>
      </c>
      <c r="AH1" s="80" t="s">
        <v>424</v>
      </c>
      <c r="AI1" s="157" t="s">
        <v>151</v>
      </c>
      <c r="AJ1" s="80" t="s">
        <v>431</v>
      </c>
      <c r="AK1" s="80" t="s">
        <v>435</v>
      </c>
      <c r="AL1" s="80" t="s">
        <v>439</v>
      </c>
      <c r="AM1" s="80" t="s">
        <v>443</v>
      </c>
      <c r="AN1" s="80" t="s">
        <v>334</v>
      </c>
      <c r="AO1" s="80" t="s">
        <v>448</v>
      </c>
      <c r="AP1" s="80" t="s">
        <v>449</v>
      </c>
      <c r="AQ1" s="80" t="s">
        <v>451</v>
      </c>
      <c r="AR1" s="80" t="s">
        <v>453</v>
      </c>
      <c r="AS1" s="80" t="s">
        <v>455</v>
      </c>
      <c r="AT1" s="80" t="s">
        <v>457</v>
      </c>
      <c r="AU1" s="80" t="s">
        <v>459</v>
      </c>
      <c r="AV1" s="80" t="s">
        <v>460</v>
      </c>
      <c r="AW1" s="80" t="s">
        <v>152</v>
      </c>
      <c r="AX1" s="80" t="s">
        <v>153</v>
      </c>
      <c r="AY1" s="80" t="s">
        <v>463</v>
      </c>
      <c r="AZ1" s="80" t="s">
        <v>465</v>
      </c>
      <c r="BA1" s="80" t="s">
        <v>467</v>
      </c>
      <c r="BB1" s="80" t="s">
        <v>469</v>
      </c>
      <c r="BC1" s="80" t="s">
        <v>335</v>
      </c>
      <c r="BD1" s="80" t="s">
        <v>472</v>
      </c>
      <c r="BE1" s="80" t="s">
        <v>476</v>
      </c>
      <c r="BF1" s="80" t="s">
        <v>480</v>
      </c>
      <c r="BG1" s="80" t="s">
        <v>484</v>
      </c>
      <c r="BH1" s="80" t="s">
        <v>488</v>
      </c>
      <c r="BI1" s="80" t="s">
        <v>492</v>
      </c>
      <c r="BJ1" s="80" t="s">
        <v>496</v>
      </c>
      <c r="BK1" s="80" t="s">
        <v>499</v>
      </c>
      <c r="BL1" s="80" t="s">
        <v>154</v>
      </c>
      <c r="BM1" s="80" t="s">
        <v>155</v>
      </c>
      <c r="BN1" s="80" t="s">
        <v>508</v>
      </c>
      <c r="BO1" s="80" t="s">
        <v>512</v>
      </c>
      <c r="BP1" s="80" t="s">
        <v>514</v>
      </c>
      <c r="BQ1" s="80" t="s">
        <v>517</v>
      </c>
      <c r="BR1" s="80" t="s">
        <v>336</v>
      </c>
      <c r="BS1" s="80" t="s">
        <v>520</v>
      </c>
      <c r="BT1" s="80" t="s">
        <v>521</v>
      </c>
      <c r="BU1" s="80" t="s">
        <v>525</v>
      </c>
      <c r="BV1" s="80" t="s">
        <v>527</v>
      </c>
      <c r="BW1" s="80" t="s">
        <v>405</v>
      </c>
      <c r="BX1" s="80" t="s">
        <v>529</v>
      </c>
      <c r="BY1" s="80" t="s">
        <v>408</v>
      </c>
      <c r="BZ1" s="80" t="s">
        <v>531</v>
      </c>
      <c r="CA1" s="80" t="s">
        <v>532</v>
      </c>
      <c r="CB1" s="80" t="s">
        <v>533</v>
      </c>
      <c r="CC1" s="80" t="s">
        <v>534</v>
      </c>
      <c r="CD1" s="80" t="s">
        <v>535</v>
      </c>
      <c r="CE1" s="80" t="s">
        <v>411</v>
      </c>
      <c r="CF1" s="80" t="s">
        <v>537</v>
      </c>
      <c r="CG1" s="80" t="s">
        <v>538</v>
      </c>
      <c r="CH1" s="80" t="s">
        <v>539</v>
      </c>
      <c r="CI1" s="80" t="s">
        <v>540</v>
      </c>
      <c r="CJ1" s="80" t="s">
        <v>560</v>
      </c>
      <c r="CK1" s="80" t="s">
        <v>561</v>
      </c>
      <c r="CL1" s="80" t="s">
        <v>562</v>
      </c>
      <c r="CM1" s="80" t="s">
        <v>563</v>
      </c>
      <c r="CN1" s="80" t="s">
        <v>564</v>
      </c>
      <c r="CO1" s="80" t="s">
        <v>565</v>
      </c>
      <c r="CP1" s="80" t="s">
        <v>567</v>
      </c>
      <c r="CQ1" s="80" t="s">
        <v>568</v>
      </c>
      <c r="CR1" s="80" t="s">
        <v>569</v>
      </c>
      <c r="CS1" s="80" t="s">
        <v>598</v>
      </c>
      <c r="CT1" s="80" t="s">
        <v>600</v>
      </c>
      <c r="CU1" s="80" t="s">
        <v>601</v>
      </c>
      <c r="CV1" s="80" t="s">
        <v>602</v>
      </c>
      <c r="CW1" s="80" t="s">
        <v>630</v>
      </c>
      <c r="CX1" s="80" t="s">
        <v>631</v>
      </c>
      <c r="CY1" s="80" t="s">
        <v>633</v>
      </c>
      <c r="CZ1" s="80" t="s">
        <v>653</v>
      </c>
      <c r="DA1" s="80" t="s">
        <v>654</v>
      </c>
      <c r="DB1" s="80" t="s">
        <v>655</v>
      </c>
      <c r="DC1" s="80" t="s">
        <v>656</v>
      </c>
      <c r="DD1" s="80" t="s">
        <v>658</v>
      </c>
      <c r="DE1" s="80" t="s">
        <v>659</v>
      </c>
      <c r="DF1" s="80" t="s">
        <v>660</v>
      </c>
      <c r="DG1" s="80" t="s">
        <v>661</v>
      </c>
      <c r="DH1" s="80" t="s">
        <v>662</v>
      </c>
      <c r="DI1" s="80" t="s">
        <v>675</v>
      </c>
      <c r="DJ1" s="80" t="s">
        <v>688</v>
      </c>
      <c r="DK1" s="80" t="s">
        <v>689</v>
      </c>
      <c r="DL1" s="80" t="s">
        <v>690</v>
      </c>
      <c r="DM1" s="80" t="s">
        <v>691</v>
      </c>
      <c r="DN1" s="80" t="s">
        <v>692</v>
      </c>
      <c r="DO1" s="80" t="s">
        <v>694</v>
      </c>
      <c r="DP1" s="80" t="s">
        <v>695</v>
      </c>
      <c r="DQ1" s="80" t="s">
        <v>696</v>
      </c>
      <c r="DR1" s="80" t="s">
        <v>698</v>
      </c>
      <c r="DS1" s="80" t="s">
        <v>699</v>
      </c>
      <c r="DT1" s="80" t="s">
        <v>700</v>
      </c>
      <c r="DU1" s="80" t="s">
        <v>701</v>
      </c>
      <c r="DV1" s="80" t="s">
        <v>702</v>
      </c>
      <c r="DW1" s="80" t="s">
        <v>704</v>
      </c>
      <c r="DX1" s="80" t="s">
        <v>705</v>
      </c>
      <c r="DY1" s="80" t="s">
        <v>706</v>
      </c>
      <c r="DZ1" s="80" t="s">
        <v>707</v>
      </c>
      <c r="EA1" s="80" t="s">
        <v>708</v>
      </c>
      <c r="EB1" s="80" t="s">
        <v>709</v>
      </c>
      <c r="EC1" s="80" t="s">
        <v>710</v>
      </c>
      <c r="ED1" s="80" t="s">
        <v>711</v>
      </c>
      <c r="EE1" s="80" t="s">
        <v>712</v>
      </c>
      <c r="EF1" s="80" t="s">
        <v>713</v>
      </c>
      <c r="EG1" s="80" t="s">
        <v>714</v>
      </c>
      <c r="EH1" s="80" t="s">
        <v>716</v>
      </c>
      <c r="EI1" s="80" t="s">
        <v>717</v>
      </c>
      <c r="EJ1" s="80" t="s">
        <v>718</v>
      </c>
      <c r="EK1" s="80" t="s">
        <v>720</v>
      </c>
      <c r="EL1" s="80" t="s">
        <v>722</v>
      </c>
      <c r="EM1" s="80" t="s">
        <v>723</v>
      </c>
      <c r="EN1" s="80" t="s">
        <v>724</v>
      </c>
      <c r="EO1" s="80" t="s">
        <v>725</v>
      </c>
      <c r="EP1" s="80" t="s">
        <v>726</v>
      </c>
      <c r="EQ1" s="80" t="s">
        <v>727</v>
      </c>
      <c r="ER1" s="80" t="s">
        <v>729</v>
      </c>
      <c r="ES1" s="80" t="s">
        <v>541</v>
      </c>
      <c r="ET1" s="80" t="s">
        <v>156</v>
      </c>
      <c r="EU1" s="80" t="s">
        <v>733</v>
      </c>
      <c r="EV1" s="80" t="s">
        <v>735</v>
      </c>
      <c r="EW1" s="80" t="s">
        <v>737</v>
      </c>
      <c r="EX1" s="80" t="s">
        <v>634</v>
      </c>
      <c r="EY1" s="80" t="s">
        <v>337</v>
      </c>
      <c r="EZ1" s="80" t="s">
        <v>741</v>
      </c>
      <c r="FA1" s="80" t="s">
        <v>742</v>
      </c>
      <c r="FB1" s="80" t="s">
        <v>744</v>
      </c>
      <c r="FC1" s="80" t="s">
        <v>746</v>
      </c>
      <c r="FD1" s="80" t="s">
        <v>542</v>
      </c>
      <c r="FE1" s="80" t="s">
        <v>157</v>
      </c>
      <c r="FF1" s="80" t="s">
        <v>750</v>
      </c>
      <c r="FG1" s="80" t="s">
        <v>752</v>
      </c>
      <c r="FH1" s="80" t="s">
        <v>754</v>
      </c>
      <c r="FI1" s="80" t="s">
        <v>635</v>
      </c>
      <c r="FJ1" s="80" t="s">
        <v>338</v>
      </c>
      <c r="FK1" s="80" t="s">
        <v>760</v>
      </c>
      <c r="FL1" s="80" t="s">
        <v>762</v>
      </c>
      <c r="FM1" s="80" t="s">
        <v>765</v>
      </c>
      <c r="FN1" s="80" t="s">
        <v>768</v>
      </c>
      <c r="FO1" s="80" t="s">
        <v>543</v>
      </c>
      <c r="FP1" s="80" t="s">
        <v>158</v>
      </c>
      <c r="FQ1" s="80" t="s">
        <v>775</v>
      </c>
      <c r="FR1" s="80" t="s">
        <v>778</v>
      </c>
      <c r="FS1" s="80" t="s">
        <v>781</v>
      </c>
      <c r="FT1" s="80" t="s">
        <v>636</v>
      </c>
      <c r="FU1" s="80" t="s">
        <v>339</v>
      </c>
      <c r="FV1" s="80" t="s">
        <v>788</v>
      </c>
      <c r="FW1" s="80" t="s">
        <v>790</v>
      </c>
      <c r="FX1" s="80" t="s">
        <v>793</v>
      </c>
      <c r="FY1" s="80" t="s">
        <v>796</v>
      </c>
      <c r="FZ1" s="80" t="s">
        <v>544</v>
      </c>
      <c r="GA1" s="80" t="s">
        <v>159</v>
      </c>
      <c r="GB1" s="80" t="s">
        <v>803</v>
      </c>
      <c r="GC1" s="80" t="s">
        <v>806</v>
      </c>
      <c r="GD1" s="80" t="s">
        <v>809</v>
      </c>
      <c r="GE1" s="80" t="s">
        <v>637</v>
      </c>
      <c r="GF1" s="80" t="s">
        <v>340</v>
      </c>
      <c r="GG1" s="80" t="s">
        <v>816</v>
      </c>
      <c r="GH1" s="80" t="s">
        <v>818</v>
      </c>
      <c r="GI1" s="80" t="s">
        <v>821</v>
      </c>
      <c r="GJ1" s="80" t="s">
        <v>824</v>
      </c>
      <c r="GK1" s="80" t="s">
        <v>414</v>
      </c>
      <c r="GL1" s="80" t="s">
        <v>826</v>
      </c>
      <c r="GM1" s="80" t="s">
        <v>418</v>
      </c>
      <c r="GN1" s="80" t="s">
        <v>828</v>
      </c>
      <c r="GO1" s="80" t="s">
        <v>829</v>
      </c>
      <c r="GP1" s="80" t="s">
        <v>830</v>
      </c>
      <c r="GQ1" s="80" t="s">
        <v>831</v>
      </c>
      <c r="GR1" s="80" t="s">
        <v>832</v>
      </c>
      <c r="GS1" s="80" t="s">
        <v>833</v>
      </c>
      <c r="GT1" s="80" t="s">
        <v>422</v>
      </c>
      <c r="GU1" s="80" t="s">
        <v>676</v>
      </c>
      <c r="GV1" s="80" t="s">
        <v>677</v>
      </c>
      <c r="GW1" s="80" t="s">
        <v>678</v>
      </c>
      <c r="GX1" s="80" t="s">
        <v>679</v>
      </c>
      <c r="GY1" s="80" t="s">
        <v>680</v>
      </c>
      <c r="GZ1" s="80" t="s">
        <v>681</v>
      </c>
      <c r="HA1" s="80" t="s">
        <v>682</v>
      </c>
      <c r="HB1" s="80" t="s">
        <v>683</v>
      </c>
      <c r="HC1" s="80" t="s">
        <v>684</v>
      </c>
      <c r="HD1" s="80" t="s">
        <v>685</v>
      </c>
      <c r="HE1" s="80" t="s">
        <v>686</v>
      </c>
      <c r="HF1" s="80" t="s">
        <v>687</v>
      </c>
      <c r="HG1" s="80" t="s">
        <v>835</v>
      </c>
      <c r="HH1" s="80" t="s">
        <v>837</v>
      </c>
      <c r="HI1" s="80" t="s">
        <v>839</v>
      </c>
      <c r="HJ1" s="80" t="s">
        <v>840</v>
      </c>
      <c r="HK1" s="80" t="s">
        <v>841</v>
      </c>
      <c r="HL1" s="80" t="s">
        <v>842</v>
      </c>
      <c r="HM1" s="80" t="s">
        <v>843</v>
      </c>
      <c r="HN1" s="80" t="s">
        <v>845</v>
      </c>
      <c r="HO1" s="80" t="s">
        <v>846</v>
      </c>
      <c r="HP1" s="80" t="s">
        <v>847</v>
      </c>
      <c r="HQ1" s="80" t="s">
        <v>848</v>
      </c>
      <c r="HR1" s="80" t="s">
        <v>849</v>
      </c>
      <c r="HS1" s="80" t="s">
        <v>850</v>
      </c>
      <c r="HT1" s="80" t="s">
        <v>852</v>
      </c>
      <c r="HU1" s="80" t="s">
        <v>853</v>
      </c>
      <c r="HV1" s="80" t="s">
        <v>854</v>
      </c>
      <c r="HW1" s="80" t="s">
        <v>855</v>
      </c>
      <c r="HX1" s="80" t="s">
        <v>856</v>
      </c>
      <c r="HY1" s="80" t="s">
        <v>857</v>
      </c>
      <c r="HZ1" s="80" t="s">
        <v>858</v>
      </c>
      <c r="IA1" s="80" t="s">
        <v>859</v>
      </c>
      <c r="IB1" s="80" t="s">
        <v>860</v>
      </c>
      <c r="IC1" s="80" t="s">
        <v>861</v>
      </c>
      <c r="ID1" s="80" t="s">
        <v>862</v>
      </c>
      <c r="IE1" s="80" t="s">
        <v>864</v>
      </c>
      <c r="IF1" s="80" t="s">
        <v>865</v>
      </c>
      <c r="IG1" s="80" t="s">
        <v>866</v>
      </c>
      <c r="IH1" s="80" t="s">
        <v>868</v>
      </c>
      <c r="II1" s="80" t="s">
        <v>869</v>
      </c>
      <c r="IJ1" s="80" t="s">
        <v>870</v>
      </c>
      <c r="IK1" s="80" t="s">
        <v>871</v>
      </c>
      <c r="IL1" s="80" t="s">
        <v>872</v>
      </c>
      <c r="IM1" s="80" t="s">
        <v>873</v>
      </c>
      <c r="IN1" s="80" t="s">
        <v>875</v>
      </c>
      <c r="IO1" s="80" t="s">
        <v>876</v>
      </c>
      <c r="IP1" s="80" t="s">
        <v>877</v>
      </c>
      <c r="IQ1" s="80" t="s">
        <v>878</v>
      </c>
      <c r="IR1" s="80" t="s">
        <v>879</v>
      </c>
      <c r="IS1" s="80" t="s">
        <v>880</v>
      </c>
      <c r="IT1" s="80" t="s">
        <v>881</v>
      </c>
      <c r="IU1" s="80" t="s">
        <v>882</v>
      </c>
      <c r="IV1" s="80" t="s">
        <v>883</v>
      </c>
      <c r="IW1" s="80" t="s">
        <v>884</v>
      </c>
      <c r="IX1" s="80" t="s">
        <v>885</v>
      </c>
      <c r="IY1" s="80" t="s">
        <v>887</v>
      </c>
      <c r="IZ1" s="80" t="s">
        <v>888</v>
      </c>
      <c r="JA1" s="80" t="s">
        <v>889</v>
      </c>
      <c r="JB1" s="80" t="s">
        <v>891</v>
      </c>
      <c r="JC1" s="80" t="s">
        <v>893</v>
      </c>
      <c r="JD1" s="80" t="s">
        <v>894</v>
      </c>
      <c r="JE1" s="80" t="s">
        <v>895</v>
      </c>
      <c r="JF1" s="80" t="s">
        <v>896</v>
      </c>
      <c r="JG1" s="80" t="s">
        <v>897</v>
      </c>
      <c r="JH1" s="80" t="s">
        <v>898</v>
      </c>
      <c r="JI1" s="80" t="s">
        <v>899</v>
      </c>
      <c r="JJ1" s="80" t="s">
        <v>900</v>
      </c>
      <c r="JK1" s="80" t="s">
        <v>901</v>
      </c>
      <c r="JL1" s="80" t="s">
        <v>902</v>
      </c>
      <c r="JM1" s="80" t="s">
        <v>903</v>
      </c>
      <c r="JN1" s="80" t="s">
        <v>904</v>
      </c>
      <c r="JO1" s="80" t="s">
        <v>905</v>
      </c>
      <c r="JP1" s="80" t="s">
        <v>906</v>
      </c>
      <c r="JQ1" s="80" t="s">
        <v>907</v>
      </c>
      <c r="JR1" s="80" t="s">
        <v>908</v>
      </c>
      <c r="JS1" s="80" t="s">
        <v>909</v>
      </c>
      <c r="JT1" s="80" t="s">
        <v>911</v>
      </c>
      <c r="JU1" s="80" t="s">
        <v>913</v>
      </c>
      <c r="JV1" s="80" t="s">
        <v>545</v>
      </c>
      <c r="JW1" s="80" t="s">
        <v>179</v>
      </c>
      <c r="JX1" s="80" t="s">
        <v>917</v>
      </c>
      <c r="JY1" s="80" t="s">
        <v>919</v>
      </c>
      <c r="JZ1" s="80" t="s">
        <v>921</v>
      </c>
      <c r="KA1" s="80" t="s">
        <v>638</v>
      </c>
      <c r="KB1" s="80" t="s">
        <v>924</v>
      </c>
      <c r="KC1" s="80" t="s">
        <v>926</v>
      </c>
      <c r="KD1" s="80" t="s">
        <v>927</v>
      </c>
      <c r="KE1" s="80" t="s">
        <v>929</v>
      </c>
      <c r="KF1" s="80" t="s">
        <v>931</v>
      </c>
      <c r="KG1" s="80" t="s">
        <v>546</v>
      </c>
      <c r="KH1" s="80" t="s">
        <v>934</v>
      </c>
      <c r="KI1" s="80" t="s">
        <v>936</v>
      </c>
      <c r="KJ1" s="80" t="s">
        <v>937</v>
      </c>
      <c r="KK1" s="80" t="s">
        <v>160</v>
      </c>
      <c r="KL1" s="80" t="s">
        <v>161</v>
      </c>
      <c r="KM1" s="80" t="s">
        <v>940</v>
      </c>
      <c r="KN1" s="80" t="s">
        <v>942</v>
      </c>
      <c r="KO1" s="80" t="s">
        <v>944</v>
      </c>
      <c r="KP1" s="80" t="s">
        <v>639</v>
      </c>
      <c r="KQ1" s="80" t="s">
        <v>947</v>
      </c>
      <c r="KR1" s="80" t="s">
        <v>949</v>
      </c>
      <c r="KS1" s="80" t="s">
        <v>950</v>
      </c>
      <c r="KT1" s="80" t="s">
        <v>952</v>
      </c>
      <c r="KU1" s="80" t="s">
        <v>954</v>
      </c>
      <c r="KV1" s="80" t="s">
        <v>547</v>
      </c>
      <c r="KW1" s="80" t="s">
        <v>957</v>
      </c>
      <c r="KX1" s="80" t="s">
        <v>959</v>
      </c>
      <c r="KY1" s="80" t="s">
        <v>960</v>
      </c>
      <c r="KZ1" s="80" t="s">
        <v>961</v>
      </c>
      <c r="LA1" s="80" t="s">
        <v>162</v>
      </c>
      <c r="LB1" s="80" t="s">
        <v>163</v>
      </c>
      <c r="LC1" s="80" t="s">
        <v>164</v>
      </c>
      <c r="LD1" s="80" t="s">
        <v>965</v>
      </c>
      <c r="LE1" s="80" t="s">
        <v>967</v>
      </c>
      <c r="LF1" s="80" t="s">
        <v>969</v>
      </c>
      <c r="LG1" s="80" t="s">
        <v>640</v>
      </c>
      <c r="LH1" s="80" t="s">
        <v>972</v>
      </c>
      <c r="LI1" s="80" t="s">
        <v>974</v>
      </c>
      <c r="LJ1" s="80" t="s">
        <v>975</v>
      </c>
      <c r="LK1" s="80" t="s">
        <v>977</v>
      </c>
      <c r="LL1" s="80" t="s">
        <v>979</v>
      </c>
      <c r="LM1" s="80" t="s">
        <v>548</v>
      </c>
      <c r="LN1" s="80" t="s">
        <v>165</v>
      </c>
      <c r="LO1" s="80" t="s">
        <v>983</v>
      </c>
      <c r="LP1" s="80" t="s">
        <v>985</v>
      </c>
      <c r="LQ1" s="80" t="s">
        <v>987</v>
      </c>
      <c r="LR1" s="80" t="s">
        <v>641</v>
      </c>
      <c r="LS1" s="80" t="s">
        <v>341</v>
      </c>
      <c r="LT1" s="80" t="s">
        <v>991</v>
      </c>
      <c r="LU1" s="80" t="s">
        <v>992</v>
      </c>
      <c r="LV1" s="80" t="s">
        <v>994</v>
      </c>
      <c r="LW1" s="80" t="s">
        <v>996</v>
      </c>
      <c r="LX1" s="80" t="s">
        <v>549</v>
      </c>
      <c r="LY1" s="80" t="s">
        <v>166</v>
      </c>
      <c r="LZ1" s="80" t="s">
        <v>1000</v>
      </c>
      <c r="MA1" s="80" t="s">
        <v>1002</v>
      </c>
      <c r="MB1" s="80" t="s">
        <v>1004</v>
      </c>
      <c r="MC1" s="80" t="s">
        <v>642</v>
      </c>
      <c r="MD1" s="80" t="s">
        <v>342</v>
      </c>
      <c r="ME1" s="80" t="s">
        <v>1008</v>
      </c>
      <c r="MF1" s="80" t="s">
        <v>1009</v>
      </c>
      <c r="MG1" s="80" t="s">
        <v>1011</v>
      </c>
      <c r="MH1" s="80" t="s">
        <v>1013</v>
      </c>
      <c r="MI1" s="80" t="s">
        <v>550</v>
      </c>
      <c r="MJ1" s="80" t="s">
        <v>167</v>
      </c>
      <c r="MK1" s="80" t="s">
        <v>1017</v>
      </c>
      <c r="ML1" s="80" t="s">
        <v>1019</v>
      </c>
      <c r="MM1" s="80" t="s">
        <v>1021</v>
      </c>
      <c r="MN1" s="80" t="s">
        <v>643</v>
      </c>
      <c r="MO1" s="80" t="s">
        <v>343</v>
      </c>
      <c r="MP1" s="80" t="s">
        <v>1025</v>
      </c>
      <c r="MQ1" s="80" t="s">
        <v>1026</v>
      </c>
      <c r="MR1" s="80" t="s">
        <v>1028</v>
      </c>
      <c r="MS1" s="80" t="s">
        <v>1030</v>
      </c>
      <c r="MT1" s="80" t="s">
        <v>551</v>
      </c>
      <c r="MU1" s="80" t="s">
        <v>168</v>
      </c>
      <c r="MV1" s="80" t="s">
        <v>1034</v>
      </c>
      <c r="MW1" s="80" t="s">
        <v>1036</v>
      </c>
      <c r="MX1" s="80" t="s">
        <v>1038</v>
      </c>
      <c r="MY1" s="80" t="s">
        <v>644</v>
      </c>
      <c r="MZ1" s="80" t="s">
        <v>344</v>
      </c>
      <c r="NA1" s="80" t="s">
        <v>1042</v>
      </c>
      <c r="NB1" s="80" t="s">
        <v>1043</v>
      </c>
      <c r="NC1" s="80" t="s">
        <v>1045</v>
      </c>
      <c r="ND1" s="80" t="s">
        <v>1047</v>
      </c>
      <c r="NE1" s="80" t="s">
        <v>552</v>
      </c>
      <c r="NF1" s="80" t="s">
        <v>1050</v>
      </c>
      <c r="NG1" s="80" t="s">
        <v>1052</v>
      </c>
      <c r="NH1" s="80" t="s">
        <v>1053</v>
      </c>
      <c r="NI1" s="80" t="s">
        <v>1054</v>
      </c>
      <c r="NJ1" s="80" t="s">
        <v>169</v>
      </c>
      <c r="NK1" s="80" t="s">
        <v>170</v>
      </c>
      <c r="NL1" s="80" t="s">
        <v>171</v>
      </c>
      <c r="NM1" s="80" t="s">
        <v>1058</v>
      </c>
      <c r="NN1" s="80" t="s">
        <v>1060</v>
      </c>
      <c r="NO1" s="80" t="s">
        <v>1062</v>
      </c>
      <c r="NP1" s="80" t="s">
        <v>645</v>
      </c>
      <c r="NQ1" s="80" t="s">
        <v>345</v>
      </c>
      <c r="NR1" s="80" t="s">
        <v>1066</v>
      </c>
      <c r="NS1" s="80" t="s">
        <v>1067</v>
      </c>
      <c r="NT1" s="80" t="s">
        <v>1069</v>
      </c>
      <c r="NU1" s="80" t="s">
        <v>1071</v>
      </c>
      <c r="NV1" s="80" t="s">
        <v>553</v>
      </c>
      <c r="NW1" s="80" t="s">
        <v>172</v>
      </c>
      <c r="NX1" s="80" t="s">
        <v>1075</v>
      </c>
      <c r="NY1" s="80" t="s">
        <v>1077</v>
      </c>
      <c r="NZ1" s="80" t="s">
        <v>1079</v>
      </c>
      <c r="OA1" s="80" t="s">
        <v>646</v>
      </c>
      <c r="OB1" s="80" t="s">
        <v>346</v>
      </c>
      <c r="OC1" s="80" t="s">
        <v>1083</v>
      </c>
      <c r="OD1" s="80" t="s">
        <v>1084</v>
      </c>
      <c r="OE1" s="80" t="s">
        <v>1086</v>
      </c>
      <c r="OF1" s="80" t="s">
        <v>1088</v>
      </c>
      <c r="OG1" s="80" t="s">
        <v>554</v>
      </c>
      <c r="OH1" s="80" t="s">
        <v>173</v>
      </c>
      <c r="OI1" s="80" t="s">
        <v>1092</v>
      </c>
      <c r="OJ1" s="80" t="s">
        <v>1094</v>
      </c>
      <c r="OK1" s="80" t="s">
        <v>1096</v>
      </c>
      <c r="OL1" s="80" t="s">
        <v>647</v>
      </c>
      <c r="OM1" s="80" t="s">
        <v>347</v>
      </c>
      <c r="ON1" s="80" t="s">
        <v>1100</v>
      </c>
      <c r="OO1" s="80" t="s">
        <v>1101</v>
      </c>
      <c r="OP1" s="80" t="s">
        <v>1103</v>
      </c>
      <c r="OQ1" s="80" t="s">
        <v>1105</v>
      </c>
      <c r="OR1" s="80" t="s">
        <v>555</v>
      </c>
      <c r="OS1" s="80" t="s">
        <v>174</v>
      </c>
      <c r="OT1" s="80" t="s">
        <v>1109</v>
      </c>
      <c r="OU1" s="80" t="s">
        <v>1111</v>
      </c>
      <c r="OV1" s="80" t="s">
        <v>1113</v>
      </c>
      <c r="OW1" s="80" t="s">
        <v>648</v>
      </c>
      <c r="OX1" s="80" t="s">
        <v>348</v>
      </c>
      <c r="OY1" s="80" t="s">
        <v>1117</v>
      </c>
      <c r="OZ1" s="80" t="s">
        <v>1118</v>
      </c>
      <c r="PA1" s="80" t="s">
        <v>1120</v>
      </c>
      <c r="PB1" s="80" t="s">
        <v>1122</v>
      </c>
      <c r="PC1" s="80" t="s">
        <v>556</v>
      </c>
      <c r="PD1" s="80" t="s">
        <v>175</v>
      </c>
      <c r="PE1" s="80" t="s">
        <v>1126</v>
      </c>
      <c r="PF1" s="80" t="s">
        <v>1128</v>
      </c>
      <c r="PG1" s="80" t="s">
        <v>1130</v>
      </c>
      <c r="PH1" s="80" t="s">
        <v>649</v>
      </c>
      <c r="PI1" s="80" t="s">
        <v>349</v>
      </c>
      <c r="PJ1" s="80" t="s">
        <v>1134</v>
      </c>
      <c r="PK1" s="80" t="s">
        <v>1135</v>
      </c>
      <c r="PL1" s="80" t="s">
        <v>1137</v>
      </c>
      <c r="PM1" s="80" t="s">
        <v>1139</v>
      </c>
      <c r="PN1" s="80" t="s">
        <v>557</v>
      </c>
      <c r="PO1" s="80" t="s">
        <v>176</v>
      </c>
      <c r="PP1" s="80" t="s">
        <v>1143</v>
      </c>
      <c r="PQ1" s="80" t="s">
        <v>1145</v>
      </c>
      <c r="PR1" s="80" t="s">
        <v>1147</v>
      </c>
      <c r="PS1" s="80" t="s">
        <v>650</v>
      </c>
      <c r="PT1" s="80" t="s">
        <v>350</v>
      </c>
      <c r="PU1" s="80" t="s">
        <v>1151</v>
      </c>
      <c r="PV1" s="80" t="s">
        <v>1152</v>
      </c>
      <c r="PW1" s="80" t="s">
        <v>1154</v>
      </c>
      <c r="PX1" s="80" t="s">
        <v>1156</v>
      </c>
      <c r="PY1" s="80" t="s">
        <v>558</v>
      </c>
      <c r="PZ1" s="80" t="s">
        <v>1159</v>
      </c>
      <c r="QA1" s="80" t="s">
        <v>177</v>
      </c>
      <c r="QB1" s="80" t="s">
        <v>1162</v>
      </c>
      <c r="QC1" s="80" t="s">
        <v>1164</v>
      </c>
      <c r="QD1" s="80" t="s">
        <v>1166</v>
      </c>
      <c r="QE1" s="80" t="s">
        <v>1168</v>
      </c>
      <c r="QF1" s="80" t="s">
        <v>1170</v>
      </c>
      <c r="QG1" s="80" t="s">
        <v>651</v>
      </c>
      <c r="QH1" s="80" t="s">
        <v>351</v>
      </c>
      <c r="QI1" s="80" t="s">
        <v>1174</v>
      </c>
      <c r="QJ1" s="80" t="s">
        <v>1175</v>
      </c>
      <c r="QK1" s="80" t="s">
        <v>1177</v>
      </c>
      <c r="QL1" s="80" t="s">
        <v>1179</v>
      </c>
      <c r="QM1" s="80" t="s">
        <v>559</v>
      </c>
      <c r="QN1" s="80" t="s">
        <v>178</v>
      </c>
      <c r="QO1" s="80" t="s">
        <v>1183</v>
      </c>
      <c r="QP1" s="80" t="s">
        <v>1185</v>
      </c>
      <c r="QQ1" s="80" t="s">
        <v>1187</v>
      </c>
      <c r="QR1" s="80" t="s">
        <v>652</v>
      </c>
      <c r="QS1" s="80" t="s">
        <v>352</v>
      </c>
      <c r="QT1" s="80" t="s">
        <v>1191</v>
      </c>
      <c r="QU1" s="80" t="s">
        <v>1192</v>
      </c>
      <c r="QV1" s="80" t="s">
        <v>1194</v>
      </c>
      <c r="QW1" s="80" t="s">
        <v>1196</v>
      </c>
      <c r="QX1" s="80" t="s">
        <v>426</v>
      </c>
      <c r="QY1" s="80" t="s">
        <v>1198</v>
      </c>
      <c r="QZ1" s="80" t="s">
        <v>429</v>
      </c>
      <c r="RA1" s="80" t="s">
        <v>1199</v>
      </c>
      <c r="RB1" s="80" t="s">
        <v>1200</v>
      </c>
      <c r="RC1" s="80" t="s">
        <v>1201</v>
      </c>
      <c r="RD1" s="80" t="s">
        <v>1202</v>
      </c>
      <c r="RE1" s="80" t="s">
        <v>1203</v>
      </c>
      <c r="RF1" s="80" t="s">
        <v>1204</v>
      </c>
      <c r="RG1" s="80" t="s">
        <v>1205</v>
      </c>
      <c r="RH1" s="80" t="s">
        <v>1206</v>
      </c>
      <c r="RI1" s="80" t="s">
        <v>1207</v>
      </c>
      <c r="RJ1" s="80" t="s">
        <v>1208</v>
      </c>
      <c r="RK1" s="80" t="s">
        <v>1209</v>
      </c>
      <c r="RL1" s="80" t="s">
        <v>1210</v>
      </c>
      <c r="RM1" s="80" t="s">
        <v>1211</v>
      </c>
      <c r="RN1" s="80" t="s">
        <v>1212</v>
      </c>
      <c r="RO1" s="80" t="s">
        <v>1213</v>
      </c>
      <c r="RP1" s="80" t="s">
        <v>1214</v>
      </c>
      <c r="RQ1" s="80" t="s">
        <v>1215</v>
      </c>
      <c r="RR1" s="80" t="s">
        <v>433</v>
      </c>
      <c r="RS1" s="80" t="s">
        <v>663</v>
      </c>
      <c r="RT1" s="80" t="s">
        <v>664</v>
      </c>
      <c r="RU1" s="80" t="s">
        <v>665</v>
      </c>
      <c r="RV1" s="80" t="s">
        <v>666</v>
      </c>
      <c r="RW1" s="80" t="s">
        <v>667</v>
      </c>
      <c r="RX1" s="80" t="s">
        <v>668</v>
      </c>
      <c r="RY1" s="80" t="s">
        <v>669</v>
      </c>
      <c r="RZ1" s="80" t="s">
        <v>670</v>
      </c>
      <c r="SA1" s="80" t="s">
        <v>671</v>
      </c>
      <c r="SB1" s="80" t="s">
        <v>672</v>
      </c>
      <c r="SC1" s="80" t="s">
        <v>673</v>
      </c>
      <c r="SD1" s="80" t="s">
        <v>674</v>
      </c>
      <c r="SE1" s="80" t="s">
        <v>1217</v>
      </c>
      <c r="SF1" s="80" t="s">
        <v>1219</v>
      </c>
      <c r="SG1" s="80" t="s">
        <v>1221</v>
      </c>
      <c r="SH1" s="80" t="s">
        <v>1222</v>
      </c>
      <c r="SI1" s="80" t="s">
        <v>1223</v>
      </c>
      <c r="SJ1" s="80" t="s">
        <v>1224</v>
      </c>
      <c r="SK1" s="80" t="s">
        <v>1225</v>
      </c>
      <c r="SL1" s="80" t="s">
        <v>1227</v>
      </c>
      <c r="SM1" s="80" t="s">
        <v>1228</v>
      </c>
      <c r="SN1" s="80" t="s">
        <v>1229</v>
      </c>
      <c r="SO1" s="80" t="s">
        <v>1230</v>
      </c>
      <c r="SP1" s="80" t="s">
        <v>1231</v>
      </c>
      <c r="SQ1" s="80" t="s">
        <v>1232</v>
      </c>
      <c r="SR1" s="80" t="s">
        <v>1233</v>
      </c>
      <c r="SS1" s="80" t="s">
        <v>1234</v>
      </c>
      <c r="ST1" s="80" t="s">
        <v>1235</v>
      </c>
      <c r="SU1" s="80" t="s">
        <v>1236</v>
      </c>
      <c r="SV1" s="80" t="s">
        <v>1237</v>
      </c>
      <c r="SW1" s="80" t="s">
        <v>1238</v>
      </c>
      <c r="SX1" s="80" t="s">
        <v>1239</v>
      </c>
      <c r="SY1" s="80" t="s">
        <v>1240</v>
      </c>
      <c r="SZ1" s="80" t="s">
        <v>1241</v>
      </c>
      <c r="TA1" s="80" t="s">
        <v>1242</v>
      </c>
      <c r="TB1" s="80" t="s">
        <v>1243</v>
      </c>
      <c r="TC1" s="80" t="s">
        <v>1245</v>
      </c>
      <c r="TD1" s="80" t="s">
        <v>1246</v>
      </c>
      <c r="TE1" s="80" t="s">
        <v>1247</v>
      </c>
      <c r="TF1" s="80" t="s">
        <v>1248</v>
      </c>
      <c r="TG1" s="80" t="s">
        <v>1249</v>
      </c>
      <c r="TH1" s="80" t="s">
        <v>1250</v>
      </c>
      <c r="TI1" s="80" t="s">
        <v>1251</v>
      </c>
      <c r="TJ1" s="80" t="s">
        <v>1252</v>
      </c>
      <c r="TK1" s="80" t="s">
        <v>1253</v>
      </c>
      <c r="TL1" s="80" t="s">
        <v>1254</v>
      </c>
      <c r="TM1" s="80" t="s">
        <v>1255</v>
      </c>
      <c r="TN1" s="80" t="s">
        <v>1257</v>
      </c>
      <c r="TO1" s="80" t="s">
        <v>1258</v>
      </c>
      <c r="TP1" s="80" t="s">
        <v>1259</v>
      </c>
      <c r="TQ1" s="80" t="s">
        <v>1261</v>
      </c>
      <c r="TR1" s="80" t="s">
        <v>1262</v>
      </c>
      <c r="TS1" s="80" t="s">
        <v>1263</v>
      </c>
      <c r="TT1" s="80" t="s">
        <v>1264</v>
      </c>
      <c r="TU1" s="80" t="s">
        <v>1265</v>
      </c>
      <c r="TV1" s="80" t="s">
        <v>1266</v>
      </c>
      <c r="TW1" s="80" t="s">
        <v>1267</v>
      </c>
      <c r="TX1" s="80" t="s">
        <v>1268</v>
      </c>
      <c r="TY1" s="80" t="s">
        <v>1269</v>
      </c>
      <c r="TZ1" s="80" t="s">
        <v>1270</v>
      </c>
      <c r="UA1" s="80" t="s">
        <v>1271</v>
      </c>
      <c r="UB1" s="80" t="s">
        <v>1272</v>
      </c>
      <c r="UC1" s="80" t="s">
        <v>1273</v>
      </c>
      <c r="UD1" s="80" t="s">
        <v>1274</v>
      </c>
      <c r="UE1" s="80" t="s">
        <v>1275</v>
      </c>
      <c r="UF1" s="80" t="s">
        <v>1276</v>
      </c>
      <c r="UG1" s="80" t="s">
        <v>1277</v>
      </c>
      <c r="UH1" s="80" t="s">
        <v>1279</v>
      </c>
      <c r="UI1" s="80" t="s">
        <v>1280</v>
      </c>
      <c r="UJ1" s="80" t="s">
        <v>1281</v>
      </c>
      <c r="UK1" s="80" t="s">
        <v>1282</v>
      </c>
      <c r="UL1" s="80" t="s">
        <v>1283</v>
      </c>
      <c r="UM1" s="80" t="s">
        <v>1284</v>
      </c>
      <c r="UN1" s="80" t="s">
        <v>1285</v>
      </c>
      <c r="UO1" s="80" t="s">
        <v>1286</v>
      </c>
      <c r="UP1" s="80" t="s">
        <v>1287</v>
      </c>
      <c r="UQ1" s="80" t="s">
        <v>1288</v>
      </c>
      <c r="UR1" s="80" t="s">
        <v>1289</v>
      </c>
      <c r="US1" s="80" t="s">
        <v>1291</v>
      </c>
      <c r="UT1" s="80" t="s">
        <v>1292</v>
      </c>
      <c r="UU1" s="80" t="s">
        <v>1293</v>
      </c>
      <c r="UV1" s="80" t="s">
        <v>1295</v>
      </c>
      <c r="UW1" s="80" t="s">
        <v>1297</v>
      </c>
      <c r="UX1" s="80" t="s">
        <v>1299</v>
      </c>
      <c r="UY1" s="80" t="s">
        <v>1300</v>
      </c>
      <c r="UZ1" s="80" t="s">
        <v>1301</v>
      </c>
      <c r="VA1" s="80" t="s">
        <v>1302</v>
      </c>
      <c r="VB1" s="80" t="s">
        <v>1303</v>
      </c>
      <c r="VC1" s="80" t="s">
        <v>1304</v>
      </c>
      <c r="VD1" s="80" t="s">
        <v>1305</v>
      </c>
      <c r="VE1" s="80" t="s">
        <v>1306</v>
      </c>
      <c r="VF1" s="80" t="s">
        <v>1307</v>
      </c>
      <c r="VG1" s="80" t="s">
        <v>1308</v>
      </c>
      <c r="VH1" s="80" t="s">
        <v>1309</v>
      </c>
      <c r="VI1" s="80" t="s">
        <v>1310</v>
      </c>
      <c r="VJ1" s="80" t="s">
        <v>1311</v>
      </c>
      <c r="VK1" s="80" t="s">
        <v>1312</v>
      </c>
      <c r="VL1" s="80" t="s">
        <v>1313</v>
      </c>
      <c r="VM1" s="80" t="s">
        <v>1314</v>
      </c>
      <c r="VN1" s="80" t="s">
        <v>1315</v>
      </c>
      <c r="VO1" s="80" t="s">
        <v>1316</v>
      </c>
      <c r="VP1" s="80" t="s">
        <v>1317</v>
      </c>
      <c r="VQ1" s="80" t="s">
        <v>1318</v>
      </c>
      <c r="VR1" s="80" t="s">
        <v>1319</v>
      </c>
      <c r="VS1" s="80" t="s">
        <v>1320</v>
      </c>
      <c r="VT1" s="80" t="s">
        <v>1321</v>
      </c>
      <c r="VU1" s="80" t="s">
        <v>1322</v>
      </c>
      <c r="VV1" s="80" t="s">
        <v>1323</v>
      </c>
      <c r="VW1" s="80" t="s">
        <v>1324</v>
      </c>
      <c r="VX1" s="80" t="s">
        <v>1325</v>
      </c>
      <c r="VY1" s="80" t="s">
        <v>1326</v>
      </c>
      <c r="VZ1" s="80" t="s">
        <v>1327</v>
      </c>
      <c r="WA1" s="80" t="s">
        <v>1329</v>
      </c>
      <c r="WB1" s="80" t="s">
        <v>571</v>
      </c>
      <c r="WC1" s="80" t="s">
        <v>1332</v>
      </c>
      <c r="WD1" s="80" t="s">
        <v>1334</v>
      </c>
      <c r="WE1" s="80" t="s">
        <v>1335</v>
      </c>
      <c r="WF1" s="80" t="s">
        <v>1336</v>
      </c>
      <c r="WG1" s="80" t="s">
        <v>208</v>
      </c>
      <c r="WH1" s="80" t="s">
        <v>209</v>
      </c>
      <c r="WI1" s="80" t="s">
        <v>210</v>
      </c>
      <c r="WJ1" s="80" t="s">
        <v>1340</v>
      </c>
      <c r="WK1" s="80" t="s">
        <v>1342</v>
      </c>
      <c r="WL1" s="80" t="s">
        <v>1344</v>
      </c>
      <c r="WM1" s="80" t="s">
        <v>757</v>
      </c>
      <c r="WN1" s="80" t="s">
        <v>371</v>
      </c>
      <c r="WO1" s="80" t="s">
        <v>1348</v>
      </c>
      <c r="WP1" s="80" t="s">
        <v>1349</v>
      </c>
      <c r="WQ1" s="80" t="s">
        <v>1351</v>
      </c>
      <c r="WR1" s="80" t="s">
        <v>1353</v>
      </c>
      <c r="WS1" s="80" t="s">
        <v>572</v>
      </c>
      <c r="WT1" s="80" t="s">
        <v>1356</v>
      </c>
      <c r="WU1" s="80" t="s">
        <v>1358</v>
      </c>
      <c r="WV1" s="80" t="s">
        <v>1359</v>
      </c>
      <c r="WW1" s="80" t="s">
        <v>1360</v>
      </c>
      <c r="WX1" s="80" t="s">
        <v>211</v>
      </c>
      <c r="WY1" s="80" t="s">
        <v>212</v>
      </c>
      <c r="WZ1" s="80" t="s">
        <v>213</v>
      </c>
      <c r="XA1" s="80" t="s">
        <v>1364</v>
      </c>
      <c r="XB1" s="80" t="s">
        <v>1366</v>
      </c>
      <c r="XC1" s="80" t="s">
        <v>1368</v>
      </c>
      <c r="XD1" s="80" t="s">
        <v>759</v>
      </c>
      <c r="XE1" s="80" t="s">
        <v>372</v>
      </c>
      <c r="XF1" s="80" t="s">
        <v>1372</v>
      </c>
      <c r="XG1" s="80" t="s">
        <v>1373</v>
      </c>
      <c r="XH1" s="80" t="s">
        <v>1375</v>
      </c>
      <c r="XI1" s="80" t="s">
        <v>1377</v>
      </c>
      <c r="XJ1" s="80" t="s">
        <v>573</v>
      </c>
      <c r="XK1" s="80" t="s">
        <v>1380</v>
      </c>
      <c r="XL1" s="80" t="s">
        <v>1382</v>
      </c>
      <c r="XM1" s="80" t="s">
        <v>1383</v>
      </c>
      <c r="XN1" s="80" t="s">
        <v>1384</v>
      </c>
      <c r="XO1" s="80" t="s">
        <v>214</v>
      </c>
      <c r="XP1" s="80" t="s">
        <v>215</v>
      </c>
      <c r="XQ1" s="80" t="s">
        <v>216</v>
      </c>
      <c r="XR1" s="80" t="s">
        <v>1388</v>
      </c>
      <c r="XS1" s="80" t="s">
        <v>1390</v>
      </c>
      <c r="XT1" s="80" t="s">
        <v>1392</v>
      </c>
      <c r="XU1" s="80" t="s">
        <v>761</v>
      </c>
      <c r="XV1" s="80" t="s">
        <v>373</v>
      </c>
      <c r="XW1" s="80" t="s">
        <v>1396</v>
      </c>
      <c r="XX1" s="80" t="s">
        <v>1397</v>
      </c>
      <c r="XY1" s="80" t="s">
        <v>1399</v>
      </c>
      <c r="XZ1" s="80" t="s">
        <v>1401</v>
      </c>
      <c r="YA1" s="80" t="s">
        <v>574</v>
      </c>
      <c r="YB1" s="80" t="s">
        <v>1404</v>
      </c>
      <c r="YC1" s="80" t="s">
        <v>1406</v>
      </c>
      <c r="YD1" s="80" t="s">
        <v>1407</v>
      </c>
      <c r="YE1" s="80" t="s">
        <v>1408</v>
      </c>
      <c r="YF1" s="80" t="s">
        <v>217</v>
      </c>
      <c r="YG1" s="80" t="s">
        <v>218</v>
      </c>
      <c r="YH1" s="80" t="s">
        <v>219</v>
      </c>
      <c r="YI1" s="80" t="s">
        <v>1412</v>
      </c>
      <c r="YJ1" s="80" t="s">
        <v>1414</v>
      </c>
      <c r="YK1" s="80" t="s">
        <v>1416</v>
      </c>
      <c r="YL1" s="80" t="s">
        <v>764</v>
      </c>
      <c r="YM1" s="80" t="s">
        <v>374</v>
      </c>
      <c r="YN1" s="80" t="s">
        <v>1420</v>
      </c>
      <c r="YO1" s="80" t="s">
        <v>1421</v>
      </c>
      <c r="YP1" s="80" t="s">
        <v>1423</v>
      </c>
      <c r="YQ1" s="80" t="s">
        <v>1425</v>
      </c>
      <c r="YR1" s="80" t="s">
        <v>575</v>
      </c>
      <c r="YS1" s="80" t="s">
        <v>1428</v>
      </c>
      <c r="YT1" s="80" t="s">
        <v>1430</v>
      </c>
      <c r="YU1" s="80" t="s">
        <v>1431</v>
      </c>
      <c r="YV1" s="80" t="s">
        <v>1432</v>
      </c>
      <c r="YW1" s="80" t="s">
        <v>220</v>
      </c>
      <c r="YX1" s="80" t="s">
        <v>221</v>
      </c>
      <c r="YY1" s="80" t="s">
        <v>222</v>
      </c>
      <c r="YZ1" s="80" t="s">
        <v>1436</v>
      </c>
      <c r="ZA1" s="80" t="s">
        <v>1438</v>
      </c>
      <c r="ZB1" s="80" t="s">
        <v>1440</v>
      </c>
      <c r="ZC1" s="80" t="s">
        <v>767</v>
      </c>
      <c r="ZD1" s="80" t="s">
        <v>375</v>
      </c>
      <c r="ZE1" s="80" t="s">
        <v>1444</v>
      </c>
      <c r="ZF1" s="80" t="s">
        <v>1445</v>
      </c>
      <c r="ZG1" s="80" t="s">
        <v>1447</v>
      </c>
      <c r="ZH1" s="80" t="s">
        <v>1449</v>
      </c>
      <c r="ZI1" s="80" t="s">
        <v>576</v>
      </c>
      <c r="ZJ1" s="80" t="s">
        <v>1451</v>
      </c>
      <c r="ZK1" s="80" t="s">
        <v>1453</v>
      </c>
      <c r="ZL1" s="80" t="s">
        <v>1454</v>
      </c>
      <c r="ZM1" s="80" t="s">
        <v>1455</v>
      </c>
      <c r="ZN1" s="80" t="s">
        <v>223</v>
      </c>
      <c r="ZO1" s="80" t="s">
        <v>224</v>
      </c>
      <c r="ZP1" s="80" t="s">
        <v>225</v>
      </c>
      <c r="ZQ1" s="80" t="s">
        <v>1459</v>
      </c>
      <c r="ZR1" s="80" t="s">
        <v>1461</v>
      </c>
      <c r="ZS1" s="80" t="s">
        <v>1463</v>
      </c>
      <c r="ZT1" s="80" t="s">
        <v>770</v>
      </c>
      <c r="ZU1" s="80" t="s">
        <v>376</v>
      </c>
      <c r="ZV1" s="80" t="s">
        <v>1467</v>
      </c>
      <c r="ZW1" s="80" t="s">
        <v>1468</v>
      </c>
      <c r="ZX1" s="80" t="s">
        <v>1470</v>
      </c>
      <c r="ZY1" s="80" t="s">
        <v>1472</v>
      </c>
      <c r="ZZ1" s="80" t="s">
        <v>577</v>
      </c>
      <c r="AAA1" s="80" t="s">
        <v>1475</v>
      </c>
      <c r="AAB1" s="80" t="s">
        <v>1477</v>
      </c>
      <c r="AAC1" s="80" t="s">
        <v>1478</v>
      </c>
      <c r="AAD1" s="80" t="s">
        <v>1479</v>
      </c>
      <c r="AAE1" s="80" t="s">
        <v>226</v>
      </c>
      <c r="AAF1" s="80" t="s">
        <v>227</v>
      </c>
      <c r="AAG1" s="80" t="s">
        <v>228</v>
      </c>
      <c r="AAH1" s="80" t="s">
        <v>1483</v>
      </c>
      <c r="AAI1" s="80" t="s">
        <v>1485</v>
      </c>
      <c r="AAJ1" s="80" t="s">
        <v>1487</v>
      </c>
      <c r="AAK1" s="80" t="s">
        <v>772</v>
      </c>
      <c r="AAL1" s="80" t="s">
        <v>377</v>
      </c>
      <c r="AAM1" s="80" t="s">
        <v>1491</v>
      </c>
      <c r="AAN1" s="80" t="s">
        <v>1492</v>
      </c>
      <c r="AAO1" s="80" t="s">
        <v>1494</v>
      </c>
      <c r="AAP1" s="80" t="s">
        <v>1496</v>
      </c>
      <c r="AAQ1" s="80" t="s">
        <v>578</v>
      </c>
      <c r="AAR1" s="80" t="s">
        <v>229</v>
      </c>
      <c r="AAS1" s="80" t="s">
        <v>1500</v>
      </c>
      <c r="AAT1" s="80" t="s">
        <v>1502</v>
      </c>
      <c r="AAU1" s="80" t="s">
        <v>1504</v>
      </c>
      <c r="AAV1" s="80" t="s">
        <v>774</v>
      </c>
      <c r="AAW1" s="80" t="s">
        <v>378</v>
      </c>
      <c r="AAX1" s="80" t="s">
        <v>1508</v>
      </c>
      <c r="AAY1" s="80" t="s">
        <v>1509</v>
      </c>
      <c r="AAZ1" s="80" t="s">
        <v>1511</v>
      </c>
      <c r="ABA1" s="80" t="s">
        <v>1513</v>
      </c>
      <c r="ABB1" s="80" t="s">
        <v>579</v>
      </c>
      <c r="ABC1" s="80" t="s">
        <v>230</v>
      </c>
      <c r="ABD1" s="80" t="s">
        <v>1517</v>
      </c>
      <c r="ABE1" s="80" t="s">
        <v>1519</v>
      </c>
      <c r="ABF1" s="80" t="s">
        <v>1521</v>
      </c>
      <c r="ABG1" s="80" t="s">
        <v>777</v>
      </c>
      <c r="ABH1" s="80" t="s">
        <v>379</v>
      </c>
      <c r="ABI1" s="80" t="s">
        <v>1525</v>
      </c>
      <c r="ABJ1" s="80" t="s">
        <v>1526</v>
      </c>
      <c r="ABK1" s="80" t="s">
        <v>1528</v>
      </c>
      <c r="ABL1" s="80" t="s">
        <v>1530</v>
      </c>
      <c r="ABM1" s="80" t="s">
        <v>580</v>
      </c>
      <c r="ABN1" s="80" t="s">
        <v>231</v>
      </c>
      <c r="ABO1" s="80" t="s">
        <v>1534</v>
      </c>
      <c r="ABP1" s="80" t="s">
        <v>1536</v>
      </c>
      <c r="ABQ1" s="80" t="s">
        <v>1538</v>
      </c>
      <c r="ABR1" s="80" t="s">
        <v>780</v>
      </c>
      <c r="ABS1" s="80" t="s">
        <v>380</v>
      </c>
      <c r="ABT1" s="80" t="s">
        <v>1542</v>
      </c>
      <c r="ABU1" s="80" t="s">
        <v>1543</v>
      </c>
      <c r="ABV1" s="80" t="s">
        <v>1545</v>
      </c>
      <c r="ABW1" s="80" t="s">
        <v>1547</v>
      </c>
      <c r="ABX1" s="80" t="s">
        <v>581</v>
      </c>
      <c r="ABY1" s="80" t="s">
        <v>232</v>
      </c>
      <c r="ABZ1" s="80" t="s">
        <v>1551</v>
      </c>
      <c r="ACA1" s="80" t="s">
        <v>1553</v>
      </c>
      <c r="ACB1" s="80" t="s">
        <v>1555</v>
      </c>
      <c r="ACC1" s="80" t="s">
        <v>783</v>
      </c>
      <c r="ACD1" s="80" t="s">
        <v>381</v>
      </c>
      <c r="ACE1" s="80" t="s">
        <v>1559</v>
      </c>
      <c r="ACF1" s="80" t="s">
        <v>1560</v>
      </c>
      <c r="ACG1" s="80" t="s">
        <v>1562</v>
      </c>
      <c r="ACH1" s="80" t="s">
        <v>1564</v>
      </c>
      <c r="ACI1" s="80" t="s">
        <v>582</v>
      </c>
      <c r="ACJ1" s="80" t="s">
        <v>233</v>
      </c>
      <c r="ACK1" s="80" t="s">
        <v>1568</v>
      </c>
      <c r="ACL1" s="80" t="s">
        <v>1570</v>
      </c>
      <c r="ACM1" s="80" t="s">
        <v>1572</v>
      </c>
      <c r="ACN1" s="80" t="s">
        <v>785</v>
      </c>
      <c r="ACO1" s="80" t="s">
        <v>382</v>
      </c>
      <c r="ACP1" s="80" t="s">
        <v>1576</v>
      </c>
      <c r="ACQ1" s="80" t="s">
        <v>1577</v>
      </c>
      <c r="ACR1" s="80" t="s">
        <v>1579</v>
      </c>
      <c r="ACS1" s="80" t="s">
        <v>1581</v>
      </c>
      <c r="ACT1" s="80" t="s">
        <v>583</v>
      </c>
      <c r="ACU1" s="80" t="s">
        <v>234</v>
      </c>
      <c r="ACV1" s="80" t="s">
        <v>1584</v>
      </c>
      <c r="ACW1" s="80" t="s">
        <v>1586</v>
      </c>
      <c r="ACX1" s="80" t="s">
        <v>1588</v>
      </c>
      <c r="ACY1" s="80" t="s">
        <v>787</v>
      </c>
      <c r="ACZ1" s="80" t="s">
        <v>383</v>
      </c>
      <c r="ADA1" s="80" t="s">
        <v>1592</v>
      </c>
      <c r="ADB1" s="80" t="s">
        <v>1593</v>
      </c>
      <c r="ADC1" s="80" t="s">
        <v>1595</v>
      </c>
      <c r="ADD1" s="80" t="s">
        <v>1597</v>
      </c>
      <c r="ADE1" s="80" t="s">
        <v>584</v>
      </c>
      <c r="ADF1" s="80" t="s">
        <v>235</v>
      </c>
      <c r="ADG1" s="80" t="s">
        <v>1601</v>
      </c>
      <c r="ADH1" s="80" t="s">
        <v>1603</v>
      </c>
      <c r="ADI1" s="80" t="s">
        <v>1605</v>
      </c>
      <c r="ADJ1" s="80" t="s">
        <v>789</v>
      </c>
      <c r="ADK1" s="80" t="s">
        <v>384</v>
      </c>
      <c r="ADL1" s="80" t="s">
        <v>1609</v>
      </c>
      <c r="ADM1" s="80" t="s">
        <v>1610</v>
      </c>
      <c r="ADN1" s="80" t="s">
        <v>1612</v>
      </c>
      <c r="ADO1" s="80" t="s">
        <v>1614</v>
      </c>
      <c r="ADP1" s="80" t="s">
        <v>585</v>
      </c>
      <c r="ADQ1" s="80" t="s">
        <v>236</v>
      </c>
      <c r="ADR1" s="80" t="s">
        <v>1618</v>
      </c>
      <c r="ADS1" s="80" t="s">
        <v>1620</v>
      </c>
      <c r="ADT1" s="80" t="s">
        <v>1622</v>
      </c>
      <c r="ADU1" s="80" t="s">
        <v>792</v>
      </c>
      <c r="ADV1" s="80" t="s">
        <v>385</v>
      </c>
      <c r="ADW1" s="80" t="s">
        <v>1626</v>
      </c>
      <c r="ADX1" s="80" t="s">
        <v>1627</v>
      </c>
      <c r="ADY1" s="80" t="s">
        <v>1629</v>
      </c>
      <c r="ADZ1" s="80" t="s">
        <v>1631</v>
      </c>
      <c r="AEA1" s="80" t="s">
        <v>586</v>
      </c>
      <c r="AEB1" s="80" t="s">
        <v>237</v>
      </c>
      <c r="AEC1" s="80" t="s">
        <v>1635</v>
      </c>
      <c r="AED1" s="80" t="s">
        <v>1637</v>
      </c>
      <c r="AEE1" s="80" t="s">
        <v>1639</v>
      </c>
      <c r="AEF1" s="80" t="s">
        <v>795</v>
      </c>
      <c r="AEG1" s="80" t="s">
        <v>386</v>
      </c>
      <c r="AEH1" s="80" t="s">
        <v>1643</v>
      </c>
      <c r="AEI1" s="80" t="s">
        <v>1644</v>
      </c>
      <c r="AEJ1" s="80" t="s">
        <v>1646</v>
      </c>
      <c r="AEK1" s="80" t="s">
        <v>1648</v>
      </c>
      <c r="AEL1" s="80" t="s">
        <v>587</v>
      </c>
      <c r="AEM1" s="80" t="s">
        <v>1651</v>
      </c>
      <c r="AEN1" s="80" t="s">
        <v>1653</v>
      </c>
      <c r="AEO1" s="80" t="s">
        <v>1654</v>
      </c>
      <c r="AEP1" s="80" t="s">
        <v>1655</v>
      </c>
      <c r="AEQ1" s="80" t="s">
        <v>238</v>
      </c>
      <c r="AER1" s="80" t="s">
        <v>239</v>
      </c>
      <c r="AES1" s="80" t="s">
        <v>240</v>
      </c>
      <c r="AET1" s="80" t="s">
        <v>1659</v>
      </c>
      <c r="AEU1" s="80" t="s">
        <v>1661</v>
      </c>
      <c r="AEV1" s="80" t="s">
        <v>1663</v>
      </c>
      <c r="AEW1" s="80" t="s">
        <v>798</v>
      </c>
      <c r="AEX1" s="80" t="s">
        <v>387</v>
      </c>
      <c r="AEY1" s="80" t="s">
        <v>1667</v>
      </c>
      <c r="AEZ1" s="80" t="s">
        <v>1668</v>
      </c>
      <c r="AFA1" s="80" t="s">
        <v>1670</v>
      </c>
      <c r="AFB1" s="80" t="s">
        <v>1672</v>
      </c>
      <c r="AFC1" s="80" t="s">
        <v>588</v>
      </c>
      <c r="AFD1" s="80" t="s">
        <v>1675</v>
      </c>
      <c r="AFE1" s="80" t="s">
        <v>1677</v>
      </c>
      <c r="AFF1" s="80" t="s">
        <v>1678</v>
      </c>
      <c r="AFG1" s="80" t="s">
        <v>1679</v>
      </c>
      <c r="AFH1" s="80" t="s">
        <v>241</v>
      </c>
      <c r="AFI1" s="80" t="s">
        <v>242</v>
      </c>
      <c r="AFJ1" s="80" t="s">
        <v>243</v>
      </c>
      <c r="AFK1" s="80" t="s">
        <v>1683</v>
      </c>
      <c r="AFL1" s="80" t="s">
        <v>1685</v>
      </c>
      <c r="AFM1" s="80" t="s">
        <v>1687</v>
      </c>
      <c r="AFN1" s="80" t="s">
        <v>800</v>
      </c>
      <c r="AFO1" s="80" t="s">
        <v>388</v>
      </c>
      <c r="AFP1" s="80" t="s">
        <v>1691</v>
      </c>
      <c r="AFQ1" s="80" t="s">
        <v>1692</v>
      </c>
      <c r="AFR1" s="80" t="s">
        <v>1694</v>
      </c>
      <c r="AFS1" s="80" t="s">
        <v>1696</v>
      </c>
      <c r="AFT1" s="80" t="s">
        <v>589</v>
      </c>
      <c r="AFU1" s="80" t="s">
        <v>1699</v>
      </c>
      <c r="AFV1" s="80" t="s">
        <v>1701</v>
      </c>
      <c r="AFW1" s="80" t="s">
        <v>1702</v>
      </c>
      <c r="AFX1" s="80" t="s">
        <v>1703</v>
      </c>
      <c r="AFY1" s="80" t="s">
        <v>244</v>
      </c>
      <c r="AFZ1" s="80" t="s">
        <v>245</v>
      </c>
      <c r="AGA1" s="80" t="s">
        <v>246</v>
      </c>
      <c r="AGB1" s="80" t="s">
        <v>1707</v>
      </c>
      <c r="AGC1" s="80" t="s">
        <v>1709</v>
      </c>
      <c r="AGD1" s="80" t="s">
        <v>1711</v>
      </c>
      <c r="AGE1" s="80" t="s">
        <v>802</v>
      </c>
      <c r="AGF1" s="80" t="s">
        <v>389</v>
      </c>
      <c r="AGG1" s="80" t="s">
        <v>1715</v>
      </c>
      <c r="AGH1" s="80" t="s">
        <v>1716</v>
      </c>
      <c r="AGI1" s="80" t="s">
        <v>1718</v>
      </c>
      <c r="AGJ1" s="80" t="s">
        <v>1720</v>
      </c>
      <c r="AGK1" s="80" t="s">
        <v>590</v>
      </c>
      <c r="AGL1" s="80" t="s">
        <v>1723</v>
      </c>
      <c r="AGM1" s="80" t="s">
        <v>1725</v>
      </c>
      <c r="AGN1" s="80" t="s">
        <v>1726</v>
      </c>
      <c r="AGO1" s="80" t="s">
        <v>1727</v>
      </c>
      <c r="AGP1" s="80" t="s">
        <v>247</v>
      </c>
      <c r="AGQ1" s="80" t="s">
        <v>248</v>
      </c>
      <c r="AGR1" s="80" t="s">
        <v>249</v>
      </c>
      <c r="AGS1" s="80" t="s">
        <v>1731</v>
      </c>
      <c r="AGT1" s="80" t="s">
        <v>1733</v>
      </c>
      <c r="AGU1" s="80" t="s">
        <v>1735</v>
      </c>
      <c r="AGV1" s="80" t="s">
        <v>805</v>
      </c>
      <c r="AGW1" s="80" t="s">
        <v>390</v>
      </c>
      <c r="AGX1" s="80" t="s">
        <v>1739</v>
      </c>
      <c r="AGY1" s="80" t="s">
        <v>1740</v>
      </c>
      <c r="AGZ1" s="80" t="s">
        <v>1742</v>
      </c>
      <c r="AHA1" s="80" t="s">
        <v>1744</v>
      </c>
      <c r="AHB1" s="80" t="s">
        <v>591</v>
      </c>
      <c r="AHC1" s="80" t="s">
        <v>1747</v>
      </c>
      <c r="AHD1" s="80" t="s">
        <v>1749</v>
      </c>
      <c r="AHE1" s="80" t="s">
        <v>1750</v>
      </c>
      <c r="AHF1" s="80" t="s">
        <v>1751</v>
      </c>
      <c r="AHG1" s="80" t="s">
        <v>250</v>
      </c>
      <c r="AHH1" s="80" t="s">
        <v>251</v>
      </c>
      <c r="AHI1" s="80" t="s">
        <v>252</v>
      </c>
      <c r="AHJ1" s="80" t="s">
        <v>1755</v>
      </c>
      <c r="AHK1" s="80" t="s">
        <v>1757</v>
      </c>
      <c r="AHL1" s="80" t="s">
        <v>1759</v>
      </c>
      <c r="AHM1" s="80" t="s">
        <v>808</v>
      </c>
      <c r="AHN1" s="80" t="s">
        <v>391</v>
      </c>
      <c r="AHO1" s="80" t="s">
        <v>1763</v>
      </c>
      <c r="AHP1" s="80" t="s">
        <v>1764</v>
      </c>
      <c r="AHQ1" s="80" t="s">
        <v>1766</v>
      </c>
      <c r="AHR1" s="80" t="s">
        <v>1768</v>
      </c>
      <c r="AHS1" s="80" t="s">
        <v>592</v>
      </c>
      <c r="AHT1" s="80" t="s">
        <v>1771</v>
      </c>
      <c r="AHU1" s="80" t="s">
        <v>1773</v>
      </c>
      <c r="AHV1" s="80" t="s">
        <v>1774</v>
      </c>
      <c r="AHW1" s="80" t="s">
        <v>253</v>
      </c>
      <c r="AHX1" s="80" t="s">
        <v>254</v>
      </c>
      <c r="AHY1" s="80" t="s">
        <v>1777</v>
      </c>
      <c r="AHZ1" s="80" t="s">
        <v>1779</v>
      </c>
      <c r="AIA1" s="80" t="s">
        <v>1781</v>
      </c>
      <c r="AIB1" s="80" t="s">
        <v>811</v>
      </c>
      <c r="AIC1" s="80" t="s">
        <v>392</v>
      </c>
      <c r="AID1" s="80" t="s">
        <v>1785</v>
      </c>
      <c r="AIE1" s="80" t="s">
        <v>1786</v>
      </c>
      <c r="AIF1" s="80" t="s">
        <v>1788</v>
      </c>
      <c r="AIG1" s="80" t="s">
        <v>1790</v>
      </c>
      <c r="AIH1" s="80" t="s">
        <v>593</v>
      </c>
      <c r="AII1" s="80" t="s">
        <v>1793</v>
      </c>
      <c r="AIJ1" s="80" t="s">
        <v>1795</v>
      </c>
      <c r="AIK1" s="80" t="s">
        <v>1796</v>
      </c>
      <c r="AIL1" s="80" t="s">
        <v>255</v>
      </c>
      <c r="AIM1" s="80" t="s">
        <v>256</v>
      </c>
      <c r="AIN1" s="80" t="s">
        <v>1799</v>
      </c>
      <c r="AIO1" s="80" t="s">
        <v>1801</v>
      </c>
      <c r="AIP1" s="80" t="s">
        <v>1803</v>
      </c>
      <c r="AIQ1" s="80" t="s">
        <v>813</v>
      </c>
      <c r="AIR1" s="80" t="s">
        <v>393</v>
      </c>
      <c r="AIS1" s="80" t="s">
        <v>1807</v>
      </c>
      <c r="AIT1" s="80" t="s">
        <v>1808</v>
      </c>
      <c r="AIU1" s="80" t="s">
        <v>1810</v>
      </c>
      <c r="AIV1" s="80" t="s">
        <v>1812</v>
      </c>
      <c r="AIW1" s="80" t="s">
        <v>594</v>
      </c>
      <c r="AIX1" s="80" t="s">
        <v>257</v>
      </c>
      <c r="AIY1" s="80" t="s">
        <v>1816</v>
      </c>
      <c r="AIZ1" s="80" t="s">
        <v>1818</v>
      </c>
      <c r="AJA1" s="80" t="s">
        <v>1820</v>
      </c>
      <c r="AJB1" s="80" t="s">
        <v>815</v>
      </c>
      <c r="AJC1" s="80" t="s">
        <v>394</v>
      </c>
      <c r="AJD1" s="80" t="s">
        <v>1824</v>
      </c>
      <c r="AJE1" s="80" t="s">
        <v>1825</v>
      </c>
      <c r="AJF1" s="80" t="s">
        <v>1827</v>
      </c>
      <c r="AJG1" s="80" t="s">
        <v>1829</v>
      </c>
      <c r="AJH1" s="80" t="s">
        <v>595</v>
      </c>
      <c r="AJI1" s="80" t="s">
        <v>1832</v>
      </c>
      <c r="AJJ1" s="80" t="s">
        <v>1834</v>
      </c>
      <c r="AJK1" s="80" t="s">
        <v>1835</v>
      </c>
      <c r="AJL1" s="80" t="s">
        <v>1836</v>
      </c>
      <c r="AJM1" s="80" t="s">
        <v>258</v>
      </c>
      <c r="AJN1" s="80" t="s">
        <v>259</v>
      </c>
      <c r="AJO1" s="80" t="s">
        <v>260</v>
      </c>
      <c r="AJP1" s="80" t="s">
        <v>1840</v>
      </c>
      <c r="AJQ1" s="80" t="s">
        <v>1842</v>
      </c>
      <c r="AJR1" s="80" t="s">
        <v>1844</v>
      </c>
      <c r="AJS1" s="80" t="s">
        <v>817</v>
      </c>
      <c r="AJT1" s="80" t="s">
        <v>395</v>
      </c>
      <c r="AJU1" s="80" t="s">
        <v>1848</v>
      </c>
      <c r="AJV1" s="80" t="s">
        <v>1849</v>
      </c>
      <c r="AJW1" s="80" t="s">
        <v>1851</v>
      </c>
      <c r="AJX1" s="80" t="s">
        <v>1853</v>
      </c>
      <c r="AJY1" s="80" t="s">
        <v>596</v>
      </c>
      <c r="AJZ1" s="80" t="s">
        <v>1856</v>
      </c>
      <c r="AKA1" s="80" t="s">
        <v>1858</v>
      </c>
      <c r="AKB1" s="80" t="s">
        <v>1859</v>
      </c>
      <c r="AKC1" s="80" t="s">
        <v>261</v>
      </c>
      <c r="AKD1" s="80" t="s">
        <v>262</v>
      </c>
      <c r="AKE1" s="80" t="s">
        <v>1862</v>
      </c>
      <c r="AKF1" s="80" t="s">
        <v>1864</v>
      </c>
      <c r="AKG1" s="80" t="s">
        <v>1866</v>
      </c>
      <c r="AKH1" s="80" t="s">
        <v>820</v>
      </c>
      <c r="AKI1" s="80" t="s">
        <v>396</v>
      </c>
      <c r="AKJ1" s="80" t="s">
        <v>1870</v>
      </c>
      <c r="AKK1" s="80" t="s">
        <v>1871</v>
      </c>
      <c r="AKL1" s="80" t="s">
        <v>1873</v>
      </c>
      <c r="AKM1" s="80" t="s">
        <v>1875</v>
      </c>
      <c r="AKN1" s="80" t="s">
        <v>597</v>
      </c>
      <c r="AKO1" s="80" t="s">
        <v>263</v>
      </c>
      <c r="AKP1" s="80" t="s">
        <v>1879</v>
      </c>
      <c r="AKQ1" s="80" t="s">
        <v>1881</v>
      </c>
      <c r="AKR1" s="80" t="s">
        <v>1883</v>
      </c>
      <c r="AKS1" s="80" t="s">
        <v>823</v>
      </c>
      <c r="AKT1" s="80" t="s">
        <v>397</v>
      </c>
      <c r="AKU1" s="80" t="s">
        <v>1887</v>
      </c>
      <c r="AKV1" s="80" t="s">
        <v>1888</v>
      </c>
      <c r="AKW1" s="80" t="s">
        <v>1890</v>
      </c>
      <c r="AKX1" s="80" t="s">
        <v>1892</v>
      </c>
      <c r="AKY1" s="80" t="s">
        <v>437</v>
      </c>
      <c r="AKZ1" s="80" t="s">
        <v>1894</v>
      </c>
      <c r="ALA1" s="80" t="s">
        <v>441</v>
      </c>
      <c r="ALB1" s="80" t="s">
        <v>1895</v>
      </c>
      <c r="ALC1" s="80" t="s">
        <v>1896</v>
      </c>
      <c r="ALD1" s="80" t="s">
        <v>1897</v>
      </c>
      <c r="ALE1" s="80" t="s">
        <v>1898</v>
      </c>
      <c r="ALF1" s="80" t="s">
        <v>1899</v>
      </c>
      <c r="ALG1" s="80" t="s">
        <v>1900</v>
      </c>
      <c r="ALH1" s="80" t="s">
        <v>1901</v>
      </c>
      <c r="ALI1" s="80" t="s">
        <v>1902</v>
      </c>
      <c r="ALJ1" s="80" t="s">
        <v>1903</v>
      </c>
      <c r="ALK1" s="80" t="s">
        <v>1904</v>
      </c>
      <c r="ALL1" s="80" t="s">
        <v>1905</v>
      </c>
      <c r="ALM1" s="80" t="s">
        <v>1906</v>
      </c>
      <c r="ALN1" s="80" t="s">
        <v>1907</v>
      </c>
      <c r="ALO1" s="80" t="s">
        <v>1908</v>
      </c>
      <c r="ALP1" s="80" t="s">
        <v>1909</v>
      </c>
      <c r="ALQ1" s="80" t="s">
        <v>1910</v>
      </c>
      <c r="ALR1" s="80" t="s">
        <v>1911</v>
      </c>
      <c r="ALS1" s="80" t="s">
        <v>1912</v>
      </c>
      <c r="ALT1" s="80" t="s">
        <v>1913</v>
      </c>
      <c r="ALU1" s="80" t="s">
        <v>1914</v>
      </c>
      <c r="ALV1" s="80" t="s">
        <v>1915</v>
      </c>
      <c r="ALW1" s="80" t="s">
        <v>1916</v>
      </c>
      <c r="ALX1" s="80" t="s">
        <v>1917</v>
      </c>
      <c r="ALY1" s="80" t="s">
        <v>1918</v>
      </c>
      <c r="ALZ1" s="80" t="s">
        <v>1919</v>
      </c>
      <c r="AMA1" s="80" t="s">
        <v>1920</v>
      </c>
      <c r="AMB1" s="80" t="s">
        <v>1921</v>
      </c>
      <c r="AMC1" s="80" t="s">
        <v>1922</v>
      </c>
      <c r="AMD1" s="80" t="s">
        <v>1923</v>
      </c>
      <c r="AME1" s="80" t="s">
        <v>445</v>
      </c>
      <c r="AMF1" s="80" t="s">
        <v>1924</v>
      </c>
      <c r="AMG1" s="80" t="s">
        <v>1925</v>
      </c>
      <c r="AMH1" s="80" t="s">
        <v>1926</v>
      </c>
      <c r="AMI1" s="80" t="s">
        <v>1927</v>
      </c>
      <c r="AMJ1" s="80" t="s">
        <v>1928</v>
      </c>
      <c r="AMK1" s="80" t="s">
        <v>1929</v>
      </c>
      <c r="AML1" s="80" t="s">
        <v>1930</v>
      </c>
      <c r="AMM1" s="80" t="s">
        <v>1931</v>
      </c>
      <c r="AMN1" s="80" t="s">
        <v>1932</v>
      </c>
      <c r="AMO1" s="80" t="s">
        <v>1933</v>
      </c>
      <c r="AMP1" s="80" t="s">
        <v>1934</v>
      </c>
      <c r="AMQ1" s="80" t="s">
        <v>1936</v>
      </c>
      <c r="AMR1" s="80" t="s">
        <v>1937</v>
      </c>
      <c r="AMS1" s="80" t="s">
        <v>1938</v>
      </c>
      <c r="AMT1" s="80" t="s">
        <v>1940</v>
      </c>
      <c r="AMU1" s="80" t="s">
        <v>1942</v>
      </c>
      <c r="AMV1" s="80" t="s">
        <v>1943</v>
      </c>
      <c r="AMW1" s="80" t="s">
        <v>1944</v>
      </c>
      <c r="AMX1" s="80" t="s">
        <v>1945</v>
      </c>
      <c r="AMY1" s="80" t="s">
        <v>1946</v>
      </c>
      <c r="AMZ1" s="80" t="s">
        <v>1948</v>
      </c>
      <c r="ANA1" s="80" t="s">
        <v>1949</v>
      </c>
      <c r="ANB1" s="80" t="s">
        <v>1950</v>
      </c>
      <c r="ANC1" s="80" t="s">
        <v>1951</v>
      </c>
      <c r="AND1" s="80" t="s">
        <v>1952</v>
      </c>
      <c r="ANE1" s="80" t="s">
        <v>1953</v>
      </c>
      <c r="ANF1" s="80" t="s">
        <v>1954</v>
      </c>
      <c r="ANG1" s="80" t="s">
        <v>1955</v>
      </c>
      <c r="ANH1" s="80" t="s">
        <v>1956</v>
      </c>
      <c r="ANI1" s="80" t="s">
        <v>1957</v>
      </c>
      <c r="ANJ1" s="80" t="s">
        <v>1958</v>
      </c>
      <c r="ANK1" s="80" t="s">
        <v>1959</v>
      </c>
      <c r="ANL1" s="80" t="s">
        <v>1960</v>
      </c>
      <c r="ANM1" s="80" t="s">
        <v>1961</v>
      </c>
      <c r="ANN1" s="80" t="s">
        <v>1962</v>
      </c>
      <c r="ANO1" s="80" t="s">
        <v>1963</v>
      </c>
      <c r="ANP1" s="80" t="s">
        <v>1964</v>
      </c>
      <c r="ANQ1" s="80" t="s">
        <v>1965</v>
      </c>
      <c r="ANR1" s="80" t="s">
        <v>1966</v>
      </c>
      <c r="ANS1" s="80" t="s">
        <v>1967</v>
      </c>
      <c r="ANT1" s="80" t="s">
        <v>1968</v>
      </c>
      <c r="ANU1" s="80" t="s">
        <v>1969</v>
      </c>
      <c r="ANV1" s="80" t="s">
        <v>1970</v>
      </c>
      <c r="ANW1" s="80" t="s">
        <v>1971</v>
      </c>
      <c r="ANX1" s="80" t="s">
        <v>1972</v>
      </c>
      <c r="ANY1" s="80" t="s">
        <v>1973</v>
      </c>
      <c r="ANZ1" s="80" t="s">
        <v>1974</v>
      </c>
      <c r="AOA1" s="80" t="s">
        <v>1975</v>
      </c>
      <c r="AOB1" s="80" t="s">
        <v>1976</v>
      </c>
      <c r="AOC1" s="80" t="s">
        <v>1978</v>
      </c>
      <c r="AOD1" s="80" t="s">
        <v>1979</v>
      </c>
      <c r="AOE1" s="80" t="s">
        <v>1980</v>
      </c>
      <c r="AOF1" s="80" t="s">
        <v>1981</v>
      </c>
      <c r="AOG1" s="80" t="s">
        <v>1982</v>
      </c>
      <c r="AOH1" s="80" t="s">
        <v>1983</v>
      </c>
      <c r="AOI1" s="80" t="s">
        <v>1984</v>
      </c>
      <c r="AOJ1" s="80" t="s">
        <v>1985</v>
      </c>
      <c r="AOK1" s="80" t="s">
        <v>1986</v>
      </c>
      <c r="AOL1" s="80" t="s">
        <v>1987</v>
      </c>
      <c r="AOM1" s="80" t="s">
        <v>1988</v>
      </c>
      <c r="AON1" s="80" t="s">
        <v>1990</v>
      </c>
      <c r="AOO1" s="80" t="s">
        <v>1991</v>
      </c>
      <c r="AOP1" s="80" t="s">
        <v>1992</v>
      </c>
      <c r="AOQ1" s="80" t="s">
        <v>1994</v>
      </c>
      <c r="AOR1" s="80" t="s">
        <v>1995</v>
      </c>
      <c r="AOS1" s="80" t="s">
        <v>1996</v>
      </c>
      <c r="AOT1" s="80" t="s">
        <v>1997</v>
      </c>
      <c r="AOU1" s="80" t="s">
        <v>1998</v>
      </c>
      <c r="AOV1" s="80" t="s">
        <v>1999</v>
      </c>
      <c r="AOW1" s="80" t="s">
        <v>2000</v>
      </c>
      <c r="AOX1" s="80" t="s">
        <v>2001</v>
      </c>
      <c r="AOY1" s="80" t="s">
        <v>2002</v>
      </c>
      <c r="AOZ1" s="80" t="s">
        <v>2003</v>
      </c>
      <c r="APA1" s="80" t="s">
        <v>2004</v>
      </c>
      <c r="APB1" s="80" t="s">
        <v>2005</v>
      </c>
      <c r="APC1" s="80" t="s">
        <v>2006</v>
      </c>
      <c r="APD1" s="80" t="s">
        <v>2007</v>
      </c>
      <c r="APE1" s="80" t="s">
        <v>2008</v>
      </c>
      <c r="APF1" s="80" t="s">
        <v>2009</v>
      </c>
      <c r="APG1" s="80" t="s">
        <v>2010</v>
      </c>
      <c r="APH1" s="80" t="s">
        <v>2011</v>
      </c>
      <c r="API1" s="80" t="s">
        <v>2012</v>
      </c>
      <c r="APJ1" s="80" t="s">
        <v>2013</v>
      </c>
      <c r="APK1" s="80" t="s">
        <v>2014</v>
      </c>
      <c r="APL1" s="80" t="s">
        <v>2015</v>
      </c>
      <c r="APM1" s="80" t="s">
        <v>2016</v>
      </c>
      <c r="APN1" s="80" t="s">
        <v>2017</v>
      </c>
      <c r="APO1" s="80" t="s">
        <v>2018</v>
      </c>
      <c r="APP1" s="80" t="s">
        <v>2019</v>
      </c>
      <c r="APQ1" s="80" t="s">
        <v>2020</v>
      </c>
      <c r="APR1" s="80" t="s">
        <v>2021</v>
      </c>
      <c r="APS1" s="80" t="s">
        <v>2022</v>
      </c>
      <c r="APT1" s="80" t="s">
        <v>2024</v>
      </c>
      <c r="APU1" s="80" t="s">
        <v>2025</v>
      </c>
      <c r="APV1" s="80" t="s">
        <v>2026</v>
      </c>
      <c r="APW1" s="80" t="s">
        <v>2027</v>
      </c>
      <c r="APX1" s="80" t="s">
        <v>2028</v>
      </c>
      <c r="APY1" s="80" t="s">
        <v>2029</v>
      </c>
      <c r="APZ1" s="80" t="s">
        <v>2030</v>
      </c>
      <c r="AQA1" s="80" t="s">
        <v>2031</v>
      </c>
      <c r="AQB1" s="80" t="s">
        <v>2032</v>
      </c>
      <c r="AQC1" s="80" t="s">
        <v>2033</v>
      </c>
      <c r="AQD1" s="80" t="s">
        <v>2034</v>
      </c>
      <c r="AQE1" s="80" t="s">
        <v>2036</v>
      </c>
      <c r="AQF1" s="80" t="s">
        <v>2037</v>
      </c>
      <c r="AQG1" s="80" t="s">
        <v>2038</v>
      </c>
      <c r="AQH1" s="80" t="s">
        <v>2040</v>
      </c>
      <c r="AQI1" s="80" t="s">
        <v>2041</v>
      </c>
      <c r="AQJ1" s="80" t="s">
        <v>2042</v>
      </c>
      <c r="AQK1" s="80" t="s">
        <v>2043</v>
      </c>
      <c r="AQL1" s="80" t="s">
        <v>2044</v>
      </c>
      <c r="AQM1" s="80" t="s">
        <v>2045</v>
      </c>
      <c r="AQN1" s="80" t="s">
        <v>2046</v>
      </c>
      <c r="AQO1" s="80" t="s">
        <v>2047</v>
      </c>
      <c r="AQP1" s="80" t="s">
        <v>2049</v>
      </c>
      <c r="AQQ1" s="80" t="s">
        <v>2050</v>
      </c>
      <c r="AQR1" s="80" t="s">
        <v>2051</v>
      </c>
      <c r="AQS1" s="80" t="s">
        <v>2052</v>
      </c>
      <c r="AQT1" s="80" t="s">
        <v>2054</v>
      </c>
      <c r="AQU1" s="80" t="s">
        <v>2055</v>
      </c>
      <c r="AQV1" s="80" t="s">
        <v>2056</v>
      </c>
      <c r="AQW1" s="80" t="s">
        <v>2057</v>
      </c>
      <c r="AQX1" s="80" t="s">
        <v>2058</v>
      </c>
      <c r="AQY1" s="80" t="s">
        <v>2059</v>
      </c>
      <c r="AQZ1" s="80" t="s">
        <v>2060</v>
      </c>
      <c r="ARA1" s="80" t="s">
        <v>2061</v>
      </c>
      <c r="ARB1" s="80" t="s">
        <v>2062</v>
      </c>
      <c r="ARC1" s="80" t="s">
        <v>2064</v>
      </c>
      <c r="ARD1" s="80" t="s">
        <v>2065</v>
      </c>
      <c r="ARE1" s="80" t="s">
        <v>2066</v>
      </c>
      <c r="ARF1" s="106" t="s">
        <v>2220</v>
      </c>
      <c r="ARG1" s="80" t="s">
        <v>2067</v>
      </c>
      <c r="ARH1" s="80" t="s">
        <v>2069</v>
      </c>
      <c r="ARI1" s="80" t="s">
        <v>2071</v>
      </c>
      <c r="ARJ1" s="80" t="s">
        <v>2072</v>
      </c>
      <c r="ARK1" s="80" t="s">
        <v>2073</v>
      </c>
      <c r="ARL1" s="80" t="s">
        <v>2074</v>
      </c>
      <c r="ARM1" s="80" t="s">
        <v>2075</v>
      </c>
      <c r="ARN1" s="80" t="s">
        <v>2076</v>
      </c>
      <c r="ARO1" s="80" t="s">
        <v>2077</v>
      </c>
      <c r="ARP1" s="80" t="s">
        <v>2079</v>
      </c>
      <c r="ARQ1" s="80" t="s">
        <v>2081</v>
      </c>
      <c r="ARR1" s="80" t="s">
        <v>2082</v>
      </c>
      <c r="ARS1" s="80" t="s">
        <v>2083</v>
      </c>
      <c r="ART1" s="80" t="s">
        <v>2084</v>
      </c>
      <c r="ARU1" s="80" t="s">
        <v>2085</v>
      </c>
      <c r="ARV1" s="80" t="s">
        <v>2086</v>
      </c>
      <c r="ARW1" s="80" t="s">
        <v>2088</v>
      </c>
      <c r="ARX1" s="80" t="s">
        <v>2090</v>
      </c>
      <c r="ARY1" s="80" t="s">
        <v>2091</v>
      </c>
      <c r="ARZ1" s="80" t="s">
        <v>2093</v>
      </c>
      <c r="ASA1" s="80" t="s">
        <v>2094</v>
      </c>
      <c r="ASB1" s="80" t="s">
        <v>2096</v>
      </c>
      <c r="ASC1" s="80" t="s">
        <v>2098</v>
      </c>
      <c r="ASD1" s="80" t="s">
        <v>2099</v>
      </c>
      <c r="ASE1" s="80" t="s">
        <v>2100</v>
      </c>
      <c r="ASF1" s="80" t="s">
        <v>2101</v>
      </c>
      <c r="ASG1" s="80" t="s">
        <v>2102</v>
      </c>
      <c r="ASH1" s="80" t="s">
        <v>2103</v>
      </c>
      <c r="ASI1" s="106" t="s">
        <v>2221</v>
      </c>
      <c r="ASJ1" s="80" t="s">
        <v>2104</v>
      </c>
      <c r="ASK1" s="80" t="s">
        <v>2106</v>
      </c>
      <c r="ASL1" s="80" t="s">
        <v>2107</v>
      </c>
      <c r="ASM1" s="80" t="s">
        <v>2108</v>
      </c>
      <c r="ASN1" s="80" t="s">
        <v>2109</v>
      </c>
      <c r="ASO1" s="80" t="s">
        <v>2111</v>
      </c>
      <c r="ASP1" s="80" t="s">
        <v>2112</v>
      </c>
      <c r="ASQ1" s="80" t="s">
        <v>2113</v>
      </c>
      <c r="ASR1" s="80" t="s">
        <v>2114</v>
      </c>
      <c r="ASS1" s="80" t="s">
        <v>2115</v>
      </c>
      <c r="AST1" s="80" t="s">
        <v>2116</v>
      </c>
      <c r="ASU1" s="80" t="s">
        <v>2117</v>
      </c>
      <c r="ASV1" s="80" t="s">
        <v>2118</v>
      </c>
      <c r="ASW1" s="80" t="s">
        <v>2120</v>
      </c>
      <c r="ASX1" s="80" t="s">
        <v>2121</v>
      </c>
      <c r="ASY1" s="80" t="s">
        <v>2122</v>
      </c>
      <c r="ASZ1" s="80" t="s">
        <v>2123</v>
      </c>
      <c r="ATA1" s="80" t="s">
        <v>2125</v>
      </c>
      <c r="ATB1" s="80" t="s">
        <v>2126</v>
      </c>
      <c r="ATC1" s="80" t="s">
        <v>2127</v>
      </c>
      <c r="ATD1" s="80" t="s">
        <v>2128</v>
      </c>
      <c r="ATE1" s="80" t="s">
        <v>2129</v>
      </c>
      <c r="ATF1" s="80" t="s">
        <v>2130</v>
      </c>
      <c r="ATG1" s="80" t="s">
        <v>2131</v>
      </c>
      <c r="ATH1" s="80" t="s">
        <v>2133</v>
      </c>
      <c r="ATI1" s="80" t="s">
        <v>2134</v>
      </c>
      <c r="ATJ1" s="80" t="s">
        <v>2135</v>
      </c>
      <c r="ATK1" s="80" t="s">
        <v>2136</v>
      </c>
      <c r="ATL1" s="80" t="s">
        <v>2138</v>
      </c>
      <c r="ATM1" s="80" t="s">
        <v>2139</v>
      </c>
      <c r="ATN1" s="80" t="s">
        <v>2140</v>
      </c>
      <c r="ATO1" s="80" t="s">
        <v>2141</v>
      </c>
      <c r="ATP1" s="80" t="s">
        <v>2142</v>
      </c>
      <c r="ATQ1" s="80" t="s">
        <v>2143</v>
      </c>
      <c r="ATR1" s="80" t="s">
        <v>2144</v>
      </c>
      <c r="ATS1" s="80" t="s">
        <v>2145</v>
      </c>
      <c r="ATT1" s="80" t="s">
        <v>2147</v>
      </c>
      <c r="ATU1" s="80" t="s">
        <v>2148</v>
      </c>
      <c r="ATV1" s="80" t="s">
        <v>2149</v>
      </c>
      <c r="ATW1" s="80" t="s">
        <v>2151</v>
      </c>
      <c r="ATX1" s="80" t="s">
        <v>2153</v>
      </c>
      <c r="ATY1" s="80" t="s">
        <v>2155</v>
      </c>
      <c r="ATZ1" s="80" t="s">
        <v>2157</v>
      </c>
      <c r="AUA1" s="80" t="s">
        <v>2159</v>
      </c>
      <c r="AUB1" s="80" t="s">
        <v>2161</v>
      </c>
      <c r="AUC1" s="80" t="s">
        <v>2163</v>
      </c>
      <c r="AUD1" s="80" t="s">
        <v>2165</v>
      </c>
      <c r="AUE1" s="80" t="s">
        <v>2167</v>
      </c>
      <c r="AUF1" s="80" t="s">
        <v>2169</v>
      </c>
      <c r="AUG1" s="80" t="s">
        <v>2171</v>
      </c>
      <c r="AUH1" s="80" t="s">
        <v>2173</v>
      </c>
      <c r="AUI1" s="80" t="s">
        <v>2175</v>
      </c>
      <c r="AUJ1" s="80" t="s">
        <v>2176</v>
      </c>
      <c r="AUK1" s="80" t="s">
        <v>2177</v>
      </c>
      <c r="AUL1" s="80" t="s">
        <v>2178</v>
      </c>
      <c r="AUM1" s="80" t="s">
        <v>2179</v>
      </c>
      <c r="AUN1" s="80" t="s">
        <v>2180</v>
      </c>
      <c r="AUO1" s="80" t="s">
        <v>2181</v>
      </c>
      <c r="AUP1" s="80" t="s">
        <v>2182</v>
      </c>
    </row>
    <row r="2" spans="1:1238" x14ac:dyDescent="0.35">
      <c r="A2">
        <v>1</v>
      </c>
      <c r="B2" t="s">
        <v>2222</v>
      </c>
      <c r="C2" s="166">
        <v>45246</v>
      </c>
      <c r="D2" t="s">
        <v>2223</v>
      </c>
      <c r="E2" t="s">
        <v>2224</v>
      </c>
      <c r="F2" s="166">
        <v>45246.485835914347</v>
      </c>
      <c r="G2" s="166">
        <v>45246.494260694453</v>
      </c>
      <c r="H2" t="s">
        <v>2225</v>
      </c>
      <c r="K2" t="s">
        <v>2226</v>
      </c>
      <c r="L2" s="166">
        <v>45246</v>
      </c>
      <c r="M2" t="s">
        <v>81</v>
      </c>
      <c r="N2" t="s">
        <v>2227</v>
      </c>
      <c r="O2" t="s">
        <v>90</v>
      </c>
      <c r="P2" t="s">
        <v>2228</v>
      </c>
      <c r="S2" t="s">
        <v>2229</v>
      </c>
      <c r="T2" t="s">
        <v>2230</v>
      </c>
      <c r="V2" t="s">
        <v>2231</v>
      </c>
      <c r="X2" t="s">
        <v>2232</v>
      </c>
      <c r="AA2" t="s">
        <v>2233</v>
      </c>
      <c r="AB2">
        <v>1</v>
      </c>
      <c r="AC2">
        <v>0</v>
      </c>
      <c r="AD2">
        <v>0</v>
      </c>
      <c r="AE2">
        <v>0</v>
      </c>
      <c r="AF2">
        <v>1</v>
      </c>
      <c r="AH2" t="s">
        <v>2234</v>
      </c>
      <c r="AI2">
        <v>1500</v>
      </c>
      <c r="AJ2" t="s">
        <v>2235</v>
      </c>
      <c r="AM2">
        <v>14</v>
      </c>
      <c r="AN2">
        <v>90</v>
      </c>
      <c r="AO2">
        <v>1</v>
      </c>
      <c r="AP2">
        <v>300</v>
      </c>
      <c r="AQ2">
        <v>0</v>
      </c>
      <c r="BW2" t="s">
        <v>2231</v>
      </c>
      <c r="BY2" t="s">
        <v>2233</v>
      </c>
      <c r="BZ2">
        <v>1</v>
      </c>
      <c r="CA2">
        <v>0</v>
      </c>
      <c r="CB2">
        <v>0</v>
      </c>
      <c r="CC2">
        <v>0</v>
      </c>
      <c r="CE2" t="s">
        <v>2236</v>
      </c>
      <c r="CF2">
        <v>1</v>
      </c>
      <c r="CG2">
        <v>0</v>
      </c>
      <c r="CH2">
        <v>0</v>
      </c>
      <c r="CI2">
        <v>0</v>
      </c>
      <c r="CJ2">
        <v>0</v>
      </c>
      <c r="CK2">
        <v>1</v>
      </c>
      <c r="CL2">
        <v>0</v>
      </c>
      <c r="CM2">
        <v>0</v>
      </c>
      <c r="CN2">
        <v>0</v>
      </c>
      <c r="CO2">
        <v>0</v>
      </c>
      <c r="CP2">
        <v>0</v>
      </c>
      <c r="CS2" t="s">
        <v>2237</v>
      </c>
      <c r="CT2">
        <v>0</v>
      </c>
      <c r="CU2">
        <v>1</v>
      </c>
      <c r="CV2">
        <v>0</v>
      </c>
      <c r="CW2">
        <v>0</v>
      </c>
      <c r="CX2" t="s">
        <v>2233</v>
      </c>
      <c r="CY2">
        <v>1</v>
      </c>
      <c r="CZ2">
        <v>0</v>
      </c>
      <c r="DA2">
        <v>0</v>
      </c>
      <c r="DB2">
        <v>0</v>
      </c>
      <c r="DC2" t="s">
        <v>2238</v>
      </c>
      <c r="DD2">
        <v>0</v>
      </c>
      <c r="DE2">
        <v>0</v>
      </c>
      <c r="DF2">
        <v>0</v>
      </c>
      <c r="DG2">
        <v>0</v>
      </c>
      <c r="DH2">
        <v>0</v>
      </c>
      <c r="DI2">
        <v>1</v>
      </c>
      <c r="DJ2">
        <v>0</v>
      </c>
      <c r="DK2">
        <v>0</v>
      </c>
      <c r="DL2">
        <v>1</v>
      </c>
      <c r="DM2">
        <v>0</v>
      </c>
      <c r="DN2">
        <v>0</v>
      </c>
      <c r="DO2">
        <v>0</v>
      </c>
      <c r="EK2" t="s">
        <v>2239</v>
      </c>
      <c r="EL2">
        <v>0</v>
      </c>
      <c r="EM2">
        <v>0</v>
      </c>
      <c r="EN2">
        <v>0</v>
      </c>
      <c r="EO2">
        <v>0</v>
      </c>
      <c r="EP2">
        <v>1</v>
      </c>
      <c r="EQ2">
        <v>1</v>
      </c>
      <c r="JB2" t="s">
        <v>2240</v>
      </c>
      <c r="JC2">
        <v>0</v>
      </c>
      <c r="JD2">
        <v>0</v>
      </c>
      <c r="JE2">
        <v>0</v>
      </c>
      <c r="JF2">
        <v>0</v>
      </c>
      <c r="JG2">
        <v>0</v>
      </c>
      <c r="JH2">
        <v>0</v>
      </c>
      <c r="JI2">
        <v>1</v>
      </c>
      <c r="JJ2">
        <v>0</v>
      </c>
      <c r="JK2">
        <v>1</v>
      </c>
      <c r="JL2">
        <v>0</v>
      </c>
      <c r="JM2">
        <v>0</v>
      </c>
      <c r="JN2">
        <v>0</v>
      </c>
      <c r="JO2">
        <v>0</v>
      </c>
      <c r="JP2">
        <v>0</v>
      </c>
      <c r="JQ2">
        <v>0</v>
      </c>
      <c r="JR2">
        <v>0</v>
      </c>
      <c r="JS2">
        <v>2</v>
      </c>
      <c r="JT2">
        <v>4</v>
      </c>
      <c r="MT2" t="s">
        <v>2234</v>
      </c>
      <c r="MU2">
        <v>150</v>
      </c>
      <c r="MV2" t="s">
        <v>2235</v>
      </c>
      <c r="MY2">
        <v>20</v>
      </c>
      <c r="MZ2">
        <v>90</v>
      </c>
      <c r="NA2">
        <v>1</v>
      </c>
      <c r="NB2">
        <v>500</v>
      </c>
      <c r="NC2">
        <v>0</v>
      </c>
      <c r="NV2" t="s">
        <v>2234</v>
      </c>
      <c r="NW2">
        <v>2000</v>
      </c>
      <c r="NX2" t="s">
        <v>2235</v>
      </c>
      <c r="OA2">
        <v>15</v>
      </c>
      <c r="OB2">
        <v>90</v>
      </c>
      <c r="OC2">
        <v>1</v>
      </c>
      <c r="OD2">
        <v>200</v>
      </c>
      <c r="OE2">
        <v>0</v>
      </c>
      <c r="QX2" t="s">
        <v>2231</v>
      </c>
      <c r="QZ2" t="s">
        <v>2240</v>
      </c>
      <c r="RA2">
        <v>0</v>
      </c>
      <c r="RB2">
        <v>0</v>
      </c>
      <c r="RC2">
        <v>0</v>
      </c>
      <c r="RD2">
        <v>0</v>
      </c>
      <c r="RE2">
        <v>0</v>
      </c>
      <c r="RF2">
        <v>0</v>
      </c>
      <c r="RG2">
        <v>1</v>
      </c>
      <c r="RH2">
        <v>0</v>
      </c>
      <c r="RI2">
        <v>1</v>
      </c>
      <c r="RJ2">
        <v>0</v>
      </c>
      <c r="RK2">
        <v>0</v>
      </c>
      <c r="RL2">
        <v>0</v>
      </c>
      <c r="RM2">
        <v>0</v>
      </c>
      <c r="RN2">
        <v>0</v>
      </c>
      <c r="RO2">
        <v>0</v>
      </c>
      <c r="RP2">
        <v>0</v>
      </c>
      <c r="RR2" t="s">
        <v>2236</v>
      </c>
      <c r="RS2">
        <v>1</v>
      </c>
      <c r="RT2">
        <v>0</v>
      </c>
      <c r="RU2">
        <v>0</v>
      </c>
      <c r="RV2">
        <v>0</v>
      </c>
      <c r="RW2">
        <v>0</v>
      </c>
      <c r="RX2">
        <v>1</v>
      </c>
      <c r="RY2">
        <v>0</v>
      </c>
      <c r="RZ2">
        <v>0</v>
      </c>
      <c r="SA2">
        <v>0</v>
      </c>
      <c r="SB2">
        <v>0</v>
      </c>
      <c r="SC2">
        <v>0</v>
      </c>
      <c r="SF2" t="s">
        <v>2241</v>
      </c>
      <c r="SG2">
        <v>1</v>
      </c>
      <c r="SH2">
        <v>0</v>
      </c>
      <c r="SI2">
        <v>0</v>
      </c>
      <c r="SJ2">
        <v>0</v>
      </c>
      <c r="AQG2" t="s">
        <v>2242</v>
      </c>
      <c r="AQH2">
        <v>0</v>
      </c>
      <c r="AQI2">
        <v>0</v>
      </c>
      <c r="AQJ2">
        <v>1</v>
      </c>
      <c r="AQK2">
        <v>0</v>
      </c>
      <c r="AQL2">
        <v>0</v>
      </c>
      <c r="AQM2">
        <v>1</v>
      </c>
      <c r="AQN2">
        <v>0</v>
      </c>
      <c r="AQO2">
        <v>0</v>
      </c>
      <c r="AQP2">
        <v>0</v>
      </c>
      <c r="AQQ2">
        <v>0</v>
      </c>
      <c r="AQS2" t="s">
        <v>2243</v>
      </c>
      <c r="AQT2">
        <v>0</v>
      </c>
      <c r="AQU2">
        <v>0</v>
      </c>
      <c r="AQV2">
        <v>0</v>
      </c>
      <c r="AQW2">
        <v>1</v>
      </c>
      <c r="AQX2">
        <v>0</v>
      </c>
      <c r="AQY2">
        <v>0</v>
      </c>
      <c r="AQZ2">
        <v>0</v>
      </c>
      <c r="ARA2">
        <v>0</v>
      </c>
      <c r="ARB2">
        <v>0</v>
      </c>
      <c r="ARC2">
        <v>0</v>
      </c>
      <c r="ARD2">
        <v>0</v>
      </c>
      <c r="ARF2" t="s">
        <v>2244</v>
      </c>
      <c r="ARG2" t="s">
        <v>2245</v>
      </c>
      <c r="ARH2" t="s">
        <v>2246</v>
      </c>
      <c r="ARI2">
        <v>0</v>
      </c>
      <c r="ARJ2">
        <v>1</v>
      </c>
      <c r="ARK2">
        <v>0</v>
      </c>
      <c r="ARL2">
        <v>0</v>
      </c>
      <c r="ARM2">
        <v>0</v>
      </c>
      <c r="ARN2">
        <v>0</v>
      </c>
      <c r="ARP2" t="s">
        <v>2231</v>
      </c>
      <c r="ARX2" t="s">
        <v>2247</v>
      </c>
      <c r="ARY2" t="s">
        <v>2248</v>
      </c>
      <c r="ARZ2">
        <v>0</v>
      </c>
      <c r="ASA2">
        <v>1</v>
      </c>
      <c r="ASB2">
        <v>0</v>
      </c>
      <c r="ASC2">
        <v>0</v>
      </c>
      <c r="ASD2">
        <v>0</v>
      </c>
      <c r="ASE2">
        <v>1</v>
      </c>
      <c r="ASF2">
        <v>0</v>
      </c>
      <c r="ASG2">
        <v>0</v>
      </c>
      <c r="ASH2">
        <v>0</v>
      </c>
      <c r="ASI2">
        <v>0</v>
      </c>
      <c r="ASK2" t="s">
        <v>2249</v>
      </c>
      <c r="ASL2">
        <v>0</v>
      </c>
      <c r="ASM2">
        <v>0</v>
      </c>
      <c r="ASN2">
        <v>0</v>
      </c>
      <c r="ASO2">
        <v>1</v>
      </c>
      <c r="ASP2">
        <v>0</v>
      </c>
      <c r="ASQ2">
        <v>0</v>
      </c>
      <c r="ASR2">
        <v>0</v>
      </c>
      <c r="ASS2">
        <v>0</v>
      </c>
      <c r="AST2">
        <v>0</v>
      </c>
      <c r="ASU2">
        <v>0</v>
      </c>
      <c r="ASW2" t="s">
        <v>2250</v>
      </c>
      <c r="ASX2">
        <v>0</v>
      </c>
      <c r="ASY2">
        <v>0</v>
      </c>
      <c r="ASZ2">
        <v>0</v>
      </c>
      <c r="ATA2">
        <v>0</v>
      </c>
      <c r="ATB2">
        <v>1</v>
      </c>
      <c r="ATC2">
        <v>0</v>
      </c>
      <c r="ATD2">
        <v>0</v>
      </c>
      <c r="ATE2">
        <v>0</v>
      </c>
      <c r="ATF2">
        <v>0</v>
      </c>
      <c r="ATH2" t="s">
        <v>2251</v>
      </c>
      <c r="ATI2">
        <v>0</v>
      </c>
      <c r="ATJ2">
        <v>0</v>
      </c>
      <c r="ATK2">
        <v>0</v>
      </c>
      <c r="ATL2">
        <v>0</v>
      </c>
      <c r="ATM2">
        <v>1</v>
      </c>
      <c r="ATN2">
        <v>1</v>
      </c>
      <c r="ATO2">
        <v>1</v>
      </c>
      <c r="ATP2">
        <v>0</v>
      </c>
      <c r="ATQ2">
        <v>0</v>
      </c>
      <c r="ATS2" t="s">
        <v>2252</v>
      </c>
      <c r="ATT2" t="s">
        <v>2231</v>
      </c>
      <c r="ATV2" t="s">
        <v>2253</v>
      </c>
      <c r="ATW2" t="s">
        <v>2252</v>
      </c>
      <c r="ATX2" t="s">
        <v>2231</v>
      </c>
      <c r="ATZ2" t="s">
        <v>2254</v>
      </c>
      <c r="AUF2">
        <v>505289944</v>
      </c>
      <c r="AUG2" s="166">
        <v>45246.749710648153</v>
      </c>
      <c r="AUJ2" t="s">
        <v>2255</v>
      </c>
      <c r="AUK2" t="s">
        <v>2256</v>
      </c>
      <c r="AUL2" t="s">
        <v>2257</v>
      </c>
    </row>
    <row r="3" spans="1:1238" x14ac:dyDescent="0.35">
      <c r="A3">
        <v>2</v>
      </c>
      <c r="B3" t="s">
        <v>2258</v>
      </c>
      <c r="C3" s="166">
        <v>45246</v>
      </c>
      <c r="D3" t="s">
        <v>2223</v>
      </c>
      <c r="E3" t="s">
        <v>2224</v>
      </c>
      <c r="F3" s="166">
        <v>45246.552317789348</v>
      </c>
      <c r="G3" s="166">
        <v>45246.560075150468</v>
      </c>
      <c r="H3" t="s">
        <v>2225</v>
      </c>
      <c r="K3" t="s">
        <v>2226</v>
      </c>
      <c r="L3" s="166">
        <v>45246</v>
      </c>
      <c r="M3" t="s">
        <v>81</v>
      </c>
      <c r="N3" t="s">
        <v>2227</v>
      </c>
      <c r="O3" t="s">
        <v>90</v>
      </c>
      <c r="P3" t="s">
        <v>2228</v>
      </c>
      <c r="S3" t="s">
        <v>2229</v>
      </c>
      <c r="T3" t="s">
        <v>2230</v>
      </c>
      <c r="V3" t="s">
        <v>2231</v>
      </c>
      <c r="X3" t="s">
        <v>2232</v>
      </c>
      <c r="AA3" t="s">
        <v>2233</v>
      </c>
      <c r="AB3">
        <v>1</v>
      </c>
      <c r="AC3">
        <v>0</v>
      </c>
      <c r="AD3">
        <v>0</v>
      </c>
      <c r="AE3">
        <v>0</v>
      </c>
      <c r="AF3">
        <v>1</v>
      </c>
      <c r="AH3" t="s">
        <v>2234</v>
      </c>
      <c r="AI3">
        <v>1250</v>
      </c>
      <c r="AJ3" t="s">
        <v>2235</v>
      </c>
      <c r="AM3">
        <v>25</v>
      </c>
      <c r="AN3">
        <v>90</v>
      </c>
      <c r="AO3">
        <v>1</v>
      </c>
      <c r="AP3">
        <v>400</v>
      </c>
      <c r="AQ3">
        <v>0</v>
      </c>
      <c r="BW3" t="s">
        <v>2231</v>
      </c>
      <c r="BY3" t="s">
        <v>2233</v>
      </c>
      <c r="BZ3">
        <v>1</v>
      </c>
      <c r="CA3">
        <v>0</v>
      </c>
      <c r="CB3">
        <v>0</v>
      </c>
      <c r="CC3">
        <v>0</v>
      </c>
      <c r="CE3" t="s">
        <v>2236</v>
      </c>
      <c r="CF3">
        <v>1</v>
      </c>
      <c r="CG3">
        <v>0</v>
      </c>
      <c r="CH3">
        <v>0</v>
      </c>
      <c r="CI3">
        <v>0</v>
      </c>
      <c r="CJ3">
        <v>0</v>
      </c>
      <c r="CK3">
        <v>1</v>
      </c>
      <c r="CL3">
        <v>0</v>
      </c>
      <c r="CM3">
        <v>0</v>
      </c>
      <c r="CN3">
        <v>0</v>
      </c>
      <c r="CO3">
        <v>0</v>
      </c>
      <c r="CP3">
        <v>0</v>
      </c>
      <c r="CS3" t="s">
        <v>2237</v>
      </c>
      <c r="CT3">
        <v>0</v>
      </c>
      <c r="CU3">
        <v>1</v>
      </c>
      <c r="CV3">
        <v>0</v>
      </c>
      <c r="CW3">
        <v>0</v>
      </c>
      <c r="CX3" t="s">
        <v>2233</v>
      </c>
      <c r="CY3">
        <v>1</v>
      </c>
      <c r="CZ3">
        <v>0</v>
      </c>
      <c r="DA3">
        <v>0</v>
      </c>
      <c r="DB3">
        <v>0</v>
      </c>
      <c r="DC3" t="s">
        <v>2259</v>
      </c>
      <c r="DD3">
        <v>0</v>
      </c>
      <c r="DE3">
        <v>0</v>
      </c>
      <c r="DF3">
        <v>0</v>
      </c>
      <c r="DG3">
        <v>0</v>
      </c>
      <c r="DH3">
        <v>0</v>
      </c>
      <c r="DI3">
        <v>0</v>
      </c>
      <c r="DJ3">
        <v>0</v>
      </c>
      <c r="DK3">
        <v>0</v>
      </c>
      <c r="DL3">
        <v>1</v>
      </c>
      <c r="DM3">
        <v>0</v>
      </c>
      <c r="DN3">
        <v>0</v>
      </c>
      <c r="DO3">
        <v>0</v>
      </c>
      <c r="EK3" t="s">
        <v>2239</v>
      </c>
      <c r="EL3">
        <v>0</v>
      </c>
      <c r="EM3">
        <v>0</v>
      </c>
      <c r="EN3">
        <v>0</v>
      </c>
      <c r="EO3">
        <v>0</v>
      </c>
      <c r="EP3">
        <v>1</v>
      </c>
      <c r="EQ3">
        <v>1</v>
      </c>
      <c r="JB3" t="s">
        <v>2240</v>
      </c>
      <c r="JC3">
        <v>0</v>
      </c>
      <c r="JD3">
        <v>0</v>
      </c>
      <c r="JE3">
        <v>0</v>
      </c>
      <c r="JF3">
        <v>0</v>
      </c>
      <c r="JG3">
        <v>0</v>
      </c>
      <c r="JH3">
        <v>0</v>
      </c>
      <c r="JI3">
        <v>1</v>
      </c>
      <c r="JJ3">
        <v>0</v>
      </c>
      <c r="JK3">
        <v>1</v>
      </c>
      <c r="JL3">
        <v>0</v>
      </c>
      <c r="JM3">
        <v>0</v>
      </c>
      <c r="JN3">
        <v>0</v>
      </c>
      <c r="JO3">
        <v>0</v>
      </c>
      <c r="JP3">
        <v>0</v>
      </c>
      <c r="JQ3">
        <v>0</v>
      </c>
      <c r="JR3">
        <v>0</v>
      </c>
      <c r="JS3">
        <v>2</v>
      </c>
      <c r="JT3">
        <v>4</v>
      </c>
      <c r="MT3" t="s">
        <v>2234</v>
      </c>
      <c r="MU3">
        <v>150</v>
      </c>
      <c r="MV3" t="s">
        <v>2235</v>
      </c>
      <c r="MY3">
        <v>14</v>
      </c>
      <c r="MZ3">
        <v>90</v>
      </c>
      <c r="NA3">
        <v>1</v>
      </c>
      <c r="NB3">
        <v>700</v>
      </c>
      <c r="NC3">
        <v>0</v>
      </c>
      <c r="NV3" t="s">
        <v>2234</v>
      </c>
      <c r="NW3">
        <v>2000</v>
      </c>
      <c r="NX3" t="s">
        <v>2235</v>
      </c>
      <c r="OA3">
        <v>25</v>
      </c>
      <c r="OB3">
        <v>90</v>
      </c>
      <c r="OC3">
        <v>1</v>
      </c>
      <c r="OD3">
        <v>200</v>
      </c>
      <c r="OE3">
        <v>0</v>
      </c>
      <c r="QX3" t="s">
        <v>2231</v>
      </c>
      <c r="QZ3" t="s">
        <v>2240</v>
      </c>
      <c r="RA3">
        <v>0</v>
      </c>
      <c r="RB3">
        <v>0</v>
      </c>
      <c r="RC3">
        <v>0</v>
      </c>
      <c r="RD3">
        <v>0</v>
      </c>
      <c r="RE3">
        <v>0</v>
      </c>
      <c r="RF3">
        <v>0</v>
      </c>
      <c r="RG3">
        <v>1</v>
      </c>
      <c r="RH3">
        <v>0</v>
      </c>
      <c r="RI3">
        <v>1</v>
      </c>
      <c r="RJ3">
        <v>0</v>
      </c>
      <c r="RK3">
        <v>0</v>
      </c>
      <c r="RL3">
        <v>0</v>
      </c>
      <c r="RM3">
        <v>0</v>
      </c>
      <c r="RN3">
        <v>0</v>
      </c>
      <c r="RO3">
        <v>0</v>
      </c>
      <c r="RP3">
        <v>0</v>
      </c>
      <c r="RR3" t="s">
        <v>2236</v>
      </c>
      <c r="RS3">
        <v>1</v>
      </c>
      <c r="RT3">
        <v>0</v>
      </c>
      <c r="RU3">
        <v>0</v>
      </c>
      <c r="RV3">
        <v>0</v>
      </c>
      <c r="RW3">
        <v>0</v>
      </c>
      <c r="RX3">
        <v>1</v>
      </c>
      <c r="RY3">
        <v>0</v>
      </c>
      <c r="RZ3">
        <v>0</v>
      </c>
      <c r="SA3">
        <v>0</v>
      </c>
      <c r="SB3">
        <v>0</v>
      </c>
      <c r="SC3">
        <v>0</v>
      </c>
      <c r="SF3" t="s">
        <v>2241</v>
      </c>
      <c r="SG3">
        <v>1</v>
      </c>
      <c r="SH3">
        <v>0</v>
      </c>
      <c r="SI3">
        <v>0</v>
      </c>
      <c r="SJ3">
        <v>0</v>
      </c>
      <c r="AQG3" t="s">
        <v>2242</v>
      </c>
      <c r="AQH3">
        <v>0</v>
      </c>
      <c r="AQI3">
        <v>0</v>
      </c>
      <c r="AQJ3">
        <v>1</v>
      </c>
      <c r="AQK3">
        <v>0</v>
      </c>
      <c r="AQL3">
        <v>0</v>
      </c>
      <c r="AQM3">
        <v>1</v>
      </c>
      <c r="AQN3">
        <v>0</v>
      </c>
      <c r="AQO3">
        <v>0</v>
      </c>
      <c r="AQP3">
        <v>0</v>
      </c>
      <c r="AQQ3">
        <v>0</v>
      </c>
      <c r="AQS3" t="s">
        <v>2243</v>
      </c>
      <c r="AQT3">
        <v>0</v>
      </c>
      <c r="AQU3">
        <v>0</v>
      </c>
      <c r="AQV3">
        <v>0</v>
      </c>
      <c r="AQW3">
        <v>1</v>
      </c>
      <c r="AQX3">
        <v>0</v>
      </c>
      <c r="AQY3">
        <v>0</v>
      </c>
      <c r="AQZ3">
        <v>0</v>
      </c>
      <c r="ARA3">
        <v>0</v>
      </c>
      <c r="ARB3">
        <v>0</v>
      </c>
      <c r="ARC3">
        <v>0</v>
      </c>
      <c r="ARD3">
        <v>0</v>
      </c>
      <c r="ARF3" t="s">
        <v>2244</v>
      </c>
      <c r="ARG3" t="s">
        <v>2260</v>
      </c>
      <c r="ARH3" t="s">
        <v>2261</v>
      </c>
      <c r="ARI3">
        <v>0</v>
      </c>
      <c r="ARJ3">
        <v>0</v>
      </c>
      <c r="ARK3">
        <v>1</v>
      </c>
      <c r="ARL3">
        <v>1</v>
      </c>
      <c r="ARM3">
        <v>0</v>
      </c>
      <c r="ARN3">
        <v>0</v>
      </c>
      <c r="ARP3" t="s">
        <v>2231</v>
      </c>
      <c r="ARX3" t="s">
        <v>2262</v>
      </c>
      <c r="ARY3" t="s">
        <v>2263</v>
      </c>
      <c r="ARZ3">
        <v>0</v>
      </c>
      <c r="ASA3">
        <v>1</v>
      </c>
      <c r="ASB3">
        <v>1</v>
      </c>
      <c r="ASC3">
        <v>0</v>
      </c>
      <c r="ASD3">
        <v>0</v>
      </c>
      <c r="ASE3">
        <v>0</v>
      </c>
      <c r="ASF3">
        <v>0</v>
      </c>
      <c r="ASG3">
        <v>0</v>
      </c>
      <c r="ASH3">
        <v>0</v>
      </c>
      <c r="ASI3">
        <v>0</v>
      </c>
      <c r="ASK3" t="s">
        <v>2249</v>
      </c>
      <c r="ASL3">
        <v>0</v>
      </c>
      <c r="ASM3">
        <v>0</v>
      </c>
      <c r="ASN3">
        <v>0</v>
      </c>
      <c r="ASO3">
        <v>1</v>
      </c>
      <c r="ASP3">
        <v>0</v>
      </c>
      <c r="ASQ3">
        <v>0</v>
      </c>
      <c r="ASR3">
        <v>0</v>
      </c>
      <c r="ASS3">
        <v>0</v>
      </c>
      <c r="AST3">
        <v>0</v>
      </c>
      <c r="ASU3">
        <v>0</v>
      </c>
      <c r="ASW3" t="s">
        <v>2250</v>
      </c>
      <c r="ASX3">
        <v>0</v>
      </c>
      <c r="ASY3">
        <v>0</v>
      </c>
      <c r="ASZ3">
        <v>0</v>
      </c>
      <c r="ATA3">
        <v>0</v>
      </c>
      <c r="ATB3">
        <v>1</v>
      </c>
      <c r="ATC3">
        <v>0</v>
      </c>
      <c r="ATD3">
        <v>0</v>
      </c>
      <c r="ATE3">
        <v>0</v>
      </c>
      <c r="ATF3">
        <v>0</v>
      </c>
      <c r="ATH3" t="s">
        <v>2251</v>
      </c>
      <c r="ATI3">
        <v>0</v>
      </c>
      <c r="ATJ3">
        <v>0</v>
      </c>
      <c r="ATK3">
        <v>0</v>
      </c>
      <c r="ATL3">
        <v>0</v>
      </c>
      <c r="ATM3">
        <v>1</v>
      </c>
      <c r="ATN3">
        <v>1</v>
      </c>
      <c r="ATO3">
        <v>1</v>
      </c>
      <c r="ATP3">
        <v>0</v>
      </c>
      <c r="ATQ3">
        <v>0</v>
      </c>
      <c r="ATS3" t="s">
        <v>2252</v>
      </c>
      <c r="ATT3" t="s">
        <v>2231</v>
      </c>
      <c r="ATV3" t="s">
        <v>2253</v>
      </c>
      <c r="ATW3" t="s">
        <v>2252</v>
      </c>
      <c r="ATX3" t="s">
        <v>2231</v>
      </c>
      <c r="ATZ3" t="s">
        <v>2254</v>
      </c>
      <c r="AUF3">
        <v>505289964</v>
      </c>
      <c r="AUG3" s="166">
        <v>45246.7497337963</v>
      </c>
      <c r="AUJ3" t="s">
        <v>2255</v>
      </c>
      <c r="AUK3" t="s">
        <v>2256</v>
      </c>
      <c r="AUL3" t="s">
        <v>2257</v>
      </c>
    </row>
    <row r="4" spans="1:1238" x14ac:dyDescent="0.35">
      <c r="A4">
        <v>3</v>
      </c>
      <c r="B4" t="s">
        <v>2264</v>
      </c>
      <c r="C4" s="166">
        <v>45246</v>
      </c>
      <c r="D4" t="s">
        <v>2223</v>
      </c>
      <c r="E4" t="s">
        <v>2224</v>
      </c>
      <c r="F4" s="166">
        <v>45246.604767060177</v>
      </c>
      <c r="G4" s="166">
        <v>45246.611146967603</v>
      </c>
      <c r="H4" t="s">
        <v>2225</v>
      </c>
      <c r="K4" t="s">
        <v>2226</v>
      </c>
      <c r="L4" s="166">
        <v>45246</v>
      </c>
      <c r="M4" t="s">
        <v>81</v>
      </c>
      <c r="N4" t="s">
        <v>2227</v>
      </c>
      <c r="O4" t="s">
        <v>90</v>
      </c>
      <c r="P4" t="s">
        <v>2228</v>
      </c>
      <c r="S4" t="s">
        <v>2229</v>
      </c>
      <c r="T4" t="s">
        <v>2230</v>
      </c>
      <c r="V4" t="s">
        <v>2231</v>
      </c>
      <c r="X4" t="s">
        <v>2232</v>
      </c>
      <c r="AA4" t="s">
        <v>2233</v>
      </c>
      <c r="AB4">
        <v>1</v>
      </c>
      <c r="AC4">
        <v>0</v>
      </c>
      <c r="AD4">
        <v>0</v>
      </c>
      <c r="AE4">
        <v>0</v>
      </c>
      <c r="AF4">
        <v>1</v>
      </c>
      <c r="AH4" t="s">
        <v>2234</v>
      </c>
      <c r="AI4">
        <v>1500</v>
      </c>
      <c r="AJ4" t="s">
        <v>2235</v>
      </c>
      <c r="AM4">
        <v>20</v>
      </c>
      <c r="AN4">
        <v>90</v>
      </c>
      <c r="AO4">
        <v>1</v>
      </c>
      <c r="AP4">
        <v>200</v>
      </c>
      <c r="AQ4">
        <v>0</v>
      </c>
      <c r="BW4" t="s">
        <v>2231</v>
      </c>
      <c r="BY4" t="s">
        <v>2233</v>
      </c>
      <c r="BZ4">
        <v>1</v>
      </c>
      <c r="CA4">
        <v>0</v>
      </c>
      <c r="CB4">
        <v>0</v>
      </c>
      <c r="CC4">
        <v>0</v>
      </c>
      <c r="CE4" t="s">
        <v>2236</v>
      </c>
      <c r="CF4">
        <v>1</v>
      </c>
      <c r="CG4">
        <v>0</v>
      </c>
      <c r="CH4">
        <v>0</v>
      </c>
      <c r="CI4">
        <v>0</v>
      </c>
      <c r="CJ4">
        <v>0</v>
      </c>
      <c r="CK4">
        <v>1</v>
      </c>
      <c r="CL4">
        <v>0</v>
      </c>
      <c r="CM4">
        <v>0</v>
      </c>
      <c r="CN4">
        <v>0</v>
      </c>
      <c r="CO4">
        <v>0</v>
      </c>
      <c r="CP4">
        <v>0</v>
      </c>
      <c r="CS4" t="s">
        <v>2237</v>
      </c>
      <c r="CT4">
        <v>0</v>
      </c>
      <c r="CU4">
        <v>1</v>
      </c>
      <c r="CV4">
        <v>0</v>
      </c>
      <c r="CW4">
        <v>0</v>
      </c>
      <c r="CX4" t="s">
        <v>2233</v>
      </c>
      <c r="CY4">
        <v>1</v>
      </c>
      <c r="CZ4">
        <v>0</v>
      </c>
      <c r="DA4">
        <v>0</v>
      </c>
      <c r="DB4">
        <v>0</v>
      </c>
      <c r="DC4" t="s">
        <v>2259</v>
      </c>
      <c r="DD4">
        <v>0</v>
      </c>
      <c r="DE4">
        <v>0</v>
      </c>
      <c r="DF4">
        <v>0</v>
      </c>
      <c r="DG4">
        <v>0</v>
      </c>
      <c r="DH4">
        <v>0</v>
      </c>
      <c r="DI4">
        <v>0</v>
      </c>
      <c r="DJ4">
        <v>0</v>
      </c>
      <c r="DK4">
        <v>0</v>
      </c>
      <c r="DL4">
        <v>1</v>
      </c>
      <c r="DM4">
        <v>0</v>
      </c>
      <c r="DN4">
        <v>0</v>
      </c>
      <c r="DO4">
        <v>0</v>
      </c>
      <c r="EK4" t="s">
        <v>2239</v>
      </c>
      <c r="EL4">
        <v>0</v>
      </c>
      <c r="EM4">
        <v>0</v>
      </c>
      <c r="EN4">
        <v>0</v>
      </c>
      <c r="EO4">
        <v>0</v>
      </c>
      <c r="EP4">
        <v>1</v>
      </c>
      <c r="EQ4">
        <v>1</v>
      </c>
      <c r="JB4" t="s">
        <v>2265</v>
      </c>
      <c r="JC4">
        <v>0</v>
      </c>
      <c r="JD4">
        <v>0</v>
      </c>
      <c r="JE4">
        <v>0</v>
      </c>
      <c r="JF4">
        <v>0</v>
      </c>
      <c r="JG4">
        <v>0</v>
      </c>
      <c r="JH4">
        <v>0</v>
      </c>
      <c r="JI4">
        <v>1</v>
      </c>
      <c r="JJ4">
        <v>0</v>
      </c>
      <c r="JK4">
        <v>1</v>
      </c>
      <c r="JL4">
        <v>0</v>
      </c>
      <c r="JM4">
        <v>0</v>
      </c>
      <c r="JN4">
        <v>0</v>
      </c>
      <c r="JO4">
        <v>0</v>
      </c>
      <c r="JP4">
        <v>0</v>
      </c>
      <c r="JQ4">
        <v>0</v>
      </c>
      <c r="JR4">
        <v>0</v>
      </c>
      <c r="JS4">
        <v>2</v>
      </c>
      <c r="JT4">
        <v>4</v>
      </c>
      <c r="MT4" t="s">
        <v>2234</v>
      </c>
      <c r="MU4">
        <v>150</v>
      </c>
      <c r="MV4" t="s">
        <v>2235</v>
      </c>
      <c r="MY4">
        <v>10</v>
      </c>
      <c r="MZ4">
        <v>90</v>
      </c>
      <c r="NA4">
        <v>1</v>
      </c>
      <c r="NB4">
        <v>800</v>
      </c>
      <c r="NC4">
        <v>0</v>
      </c>
      <c r="NV4" t="s">
        <v>2234</v>
      </c>
      <c r="NW4">
        <v>2000</v>
      </c>
      <c r="NX4" t="s">
        <v>2235</v>
      </c>
      <c r="OA4">
        <v>15</v>
      </c>
      <c r="OB4">
        <v>90</v>
      </c>
      <c r="OC4">
        <v>1</v>
      </c>
      <c r="OD4">
        <v>100</v>
      </c>
      <c r="OE4">
        <v>0</v>
      </c>
      <c r="QX4" t="s">
        <v>2231</v>
      </c>
      <c r="QZ4" t="s">
        <v>2240</v>
      </c>
      <c r="RA4">
        <v>0</v>
      </c>
      <c r="RB4">
        <v>0</v>
      </c>
      <c r="RC4">
        <v>0</v>
      </c>
      <c r="RD4">
        <v>0</v>
      </c>
      <c r="RE4">
        <v>0</v>
      </c>
      <c r="RF4">
        <v>0</v>
      </c>
      <c r="RG4">
        <v>1</v>
      </c>
      <c r="RH4">
        <v>0</v>
      </c>
      <c r="RI4">
        <v>1</v>
      </c>
      <c r="RJ4">
        <v>0</v>
      </c>
      <c r="RK4">
        <v>0</v>
      </c>
      <c r="RL4">
        <v>0</v>
      </c>
      <c r="RM4">
        <v>0</v>
      </c>
      <c r="RN4">
        <v>0</v>
      </c>
      <c r="RO4">
        <v>0</v>
      </c>
      <c r="RP4">
        <v>0</v>
      </c>
      <c r="RR4" t="s">
        <v>2236</v>
      </c>
      <c r="RS4">
        <v>1</v>
      </c>
      <c r="RT4">
        <v>0</v>
      </c>
      <c r="RU4">
        <v>0</v>
      </c>
      <c r="RV4">
        <v>0</v>
      </c>
      <c r="RW4">
        <v>0</v>
      </c>
      <c r="RX4">
        <v>1</v>
      </c>
      <c r="RY4">
        <v>0</v>
      </c>
      <c r="RZ4">
        <v>0</v>
      </c>
      <c r="SA4">
        <v>0</v>
      </c>
      <c r="SB4">
        <v>0</v>
      </c>
      <c r="SC4">
        <v>0</v>
      </c>
      <c r="SF4" t="s">
        <v>2241</v>
      </c>
      <c r="SG4">
        <v>1</v>
      </c>
      <c r="SH4">
        <v>0</v>
      </c>
      <c r="SI4">
        <v>0</v>
      </c>
      <c r="SJ4">
        <v>0</v>
      </c>
      <c r="AQG4" t="s">
        <v>2242</v>
      </c>
      <c r="AQH4">
        <v>0</v>
      </c>
      <c r="AQI4">
        <v>0</v>
      </c>
      <c r="AQJ4">
        <v>1</v>
      </c>
      <c r="AQK4">
        <v>0</v>
      </c>
      <c r="AQL4">
        <v>0</v>
      </c>
      <c r="AQM4">
        <v>1</v>
      </c>
      <c r="AQN4">
        <v>0</v>
      </c>
      <c r="AQO4">
        <v>0</v>
      </c>
      <c r="AQP4">
        <v>0</v>
      </c>
      <c r="AQQ4">
        <v>0</v>
      </c>
      <c r="AQS4" t="s">
        <v>2243</v>
      </c>
      <c r="AQT4">
        <v>0</v>
      </c>
      <c r="AQU4">
        <v>0</v>
      </c>
      <c r="AQV4">
        <v>0</v>
      </c>
      <c r="AQW4">
        <v>1</v>
      </c>
      <c r="AQX4">
        <v>0</v>
      </c>
      <c r="AQY4">
        <v>0</v>
      </c>
      <c r="AQZ4">
        <v>0</v>
      </c>
      <c r="ARA4">
        <v>0</v>
      </c>
      <c r="ARB4">
        <v>0</v>
      </c>
      <c r="ARC4">
        <v>0</v>
      </c>
      <c r="ARD4">
        <v>0</v>
      </c>
      <c r="ARF4" t="s">
        <v>2244</v>
      </c>
      <c r="ARG4" t="s">
        <v>2245</v>
      </c>
      <c r="ARH4" t="s">
        <v>2266</v>
      </c>
      <c r="ARI4">
        <v>0</v>
      </c>
      <c r="ARJ4">
        <v>1</v>
      </c>
      <c r="ARK4">
        <v>1</v>
      </c>
      <c r="ARL4">
        <v>0</v>
      </c>
      <c r="ARM4">
        <v>0</v>
      </c>
      <c r="ARN4">
        <v>0</v>
      </c>
      <c r="ARP4" t="s">
        <v>2231</v>
      </c>
      <c r="ARX4" t="s">
        <v>2262</v>
      </c>
      <c r="ARY4" t="s">
        <v>2267</v>
      </c>
      <c r="ARZ4">
        <v>0</v>
      </c>
      <c r="ASA4">
        <v>1</v>
      </c>
      <c r="ASB4">
        <v>0</v>
      </c>
      <c r="ASC4">
        <v>0</v>
      </c>
      <c r="ASD4">
        <v>0</v>
      </c>
      <c r="ASE4">
        <v>0</v>
      </c>
      <c r="ASF4">
        <v>0</v>
      </c>
      <c r="ASG4">
        <v>0</v>
      </c>
      <c r="ASH4">
        <v>0</v>
      </c>
      <c r="ASI4">
        <v>0</v>
      </c>
      <c r="ASK4" t="s">
        <v>2249</v>
      </c>
      <c r="ASL4">
        <v>0</v>
      </c>
      <c r="ASM4">
        <v>0</v>
      </c>
      <c r="ASN4">
        <v>0</v>
      </c>
      <c r="ASO4">
        <v>1</v>
      </c>
      <c r="ASP4">
        <v>0</v>
      </c>
      <c r="ASQ4">
        <v>0</v>
      </c>
      <c r="ASR4">
        <v>0</v>
      </c>
      <c r="ASS4">
        <v>0</v>
      </c>
      <c r="AST4">
        <v>0</v>
      </c>
      <c r="ASU4">
        <v>0</v>
      </c>
      <c r="ASW4" t="s">
        <v>2250</v>
      </c>
      <c r="ASX4">
        <v>0</v>
      </c>
      <c r="ASY4">
        <v>0</v>
      </c>
      <c r="ASZ4">
        <v>0</v>
      </c>
      <c r="ATA4">
        <v>0</v>
      </c>
      <c r="ATB4">
        <v>1</v>
      </c>
      <c r="ATC4">
        <v>0</v>
      </c>
      <c r="ATD4">
        <v>0</v>
      </c>
      <c r="ATE4">
        <v>0</v>
      </c>
      <c r="ATF4">
        <v>0</v>
      </c>
      <c r="ATH4" t="s">
        <v>2268</v>
      </c>
      <c r="ATI4">
        <v>0</v>
      </c>
      <c r="ATJ4">
        <v>0</v>
      </c>
      <c r="ATK4">
        <v>0</v>
      </c>
      <c r="ATL4">
        <v>0</v>
      </c>
      <c r="ATM4">
        <v>1</v>
      </c>
      <c r="ATN4">
        <v>1</v>
      </c>
      <c r="ATO4">
        <v>1</v>
      </c>
      <c r="ATP4">
        <v>0</v>
      </c>
      <c r="ATQ4">
        <v>0</v>
      </c>
      <c r="ATS4" t="s">
        <v>2252</v>
      </c>
      <c r="ATT4" t="s">
        <v>2231</v>
      </c>
      <c r="ATV4" t="s">
        <v>2253</v>
      </c>
      <c r="ATW4" t="s">
        <v>2252</v>
      </c>
      <c r="ATX4" t="s">
        <v>2231</v>
      </c>
      <c r="ATZ4" t="s">
        <v>2254</v>
      </c>
      <c r="AUF4">
        <v>505289984</v>
      </c>
      <c r="AUG4" s="166">
        <v>45246.749768518523</v>
      </c>
      <c r="AUJ4" t="s">
        <v>2255</v>
      </c>
      <c r="AUK4" t="s">
        <v>2256</v>
      </c>
      <c r="AUL4" t="s">
        <v>2257</v>
      </c>
    </row>
    <row r="5" spans="1:1238" x14ac:dyDescent="0.35">
      <c r="A5">
        <v>4</v>
      </c>
      <c r="B5" t="s">
        <v>2269</v>
      </c>
      <c r="C5" s="166">
        <v>45246</v>
      </c>
      <c r="D5" t="s">
        <v>2223</v>
      </c>
      <c r="E5" t="s">
        <v>2224</v>
      </c>
      <c r="F5" s="166">
        <v>45246.689370590277</v>
      </c>
      <c r="G5" s="166">
        <v>45246.696326921287</v>
      </c>
      <c r="H5" t="s">
        <v>2225</v>
      </c>
      <c r="K5" t="s">
        <v>2226</v>
      </c>
      <c r="L5" s="166">
        <v>45246</v>
      </c>
      <c r="M5" t="s">
        <v>81</v>
      </c>
      <c r="N5" t="s">
        <v>2227</v>
      </c>
      <c r="O5" t="s">
        <v>90</v>
      </c>
      <c r="P5" t="s">
        <v>2228</v>
      </c>
      <c r="S5" t="s">
        <v>2229</v>
      </c>
      <c r="T5" t="s">
        <v>2230</v>
      </c>
      <c r="V5" t="s">
        <v>2231</v>
      </c>
      <c r="X5" t="s">
        <v>2232</v>
      </c>
      <c r="AA5" t="s">
        <v>2233</v>
      </c>
      <c r="AB5">
        <v>1</v>
      </c>
      <c r="AC5">
        <v>0</v>
      </c>
      <c r="AD5">
        <v>0</v>
      </c>
      <c r="AE5">
        <v>0</v>
      </c>
      <c r="AF5">
        <v>1</v>
      </c>
      <c r="AH5" t="s">
        <v>2234</v>
      </c>
      <c r="AI5">
        <v>1500</v>
      </c>
      <c r="AJ5" t="s">
        <v>2235</v>
      </c>
      <c r="AM5">
        <v>10</v>
      </c>
      <c r="AN5">
        <v>90</v>
      </c>
      <c r="AO5">
        <v>1</v>
      </c>
      <c r="AP5">
        <v>500</v>
      </c>
      <c r="AQ5">
        <v>0</v>
      </c>
      <c r="BW5" t="s">
        <v>2231</v>
      </c>
      <c r="BY5" t="s">
        <v>2233</v>
      </c>
      <c r="BZ5">
        <v>1</v>
      </c>
      <c r="CA5">
        <v>0</v>
      </c>
      <c r="CB5">
        <v>0</v>
      </c>
      <c r="CC5">
        <v>0</v>
      </c>
      <c r="CE5" t="s">
        <v>2236</v>
      </c>
      <c r="CF5">
        <v>1</v>
      </c>
      <c r="CG5">
        <v>0</v>
      </c>
      <c r="CH5">
        <v>0</v>
      </c>
      <c r="CI5">
        <v>0</v>
      </c>
      <c r="CJ5">
        <v>0</v>
      </c>
      <c r="CK5">
        <v>1</v>
      </c>
      <c r="CL5">
        <v>0</v>
      </c>
      <c r="CM5">
        <v>0</v>
      </c>
      <c r="CN5">
        <v>0</v>
      </c>
      <c r="CO5">
        <v>0</v>
      </c>
      <c r="CP5">
        <v>0</v>
      </c>
      <c r="CS5" t="s">
        <v>2237</v>
      </c>
      <c r="CT5">
        <v>0</v>
      </c>
      <c r="CU5">
        <v>1</v>
      </c>
      <c r="CV5">
        <v>0</v>
      </c>
      <c r="CW5">
        <v>0</v>
      </c>
      <c r="CX5" t="s">
        <v>2233</v>
      </c>
      <c r="CY5">
        <v>1</v>
      </c>
      <c r="CZ5">
        <v>0</v>
      </c>
      <c r="DA5">
        <v>0</v>
      </c>
      <c r="DB5">
        <v>0</v>
      </c>
      <c r="DC5" t="s">
        <v>2238</v>
      </c>
      <c r="DD5">
        <v>0</v>
      </c>
      <c r="DE5">
        <v>0</v>
      </c>
      <c r="DF5">
        <v>0</v>
      </c>
      <c r="DG5">
        <v>0</v>
      </c>
      <c r="DH5">
        <v>0</v>
      </c>
      <c r="DI5">
        <v>1</v>
      </c>
      <c r="DJ5">
        <v>0</v>
      </c>
      <c r="DK5">
        <v>0</v>
      </c>
      <c r="DL5">
        <v>1</v>
      </c>
      <c r="DM5">
        <v>0</v>
      </c>
      <c r="DN5">
        <v>0</v>
      </c>
      <c r="DO5">
        <v>0</v>
      </c>
      <c r="EK5" t="s">
        <v>2239</v>
      </c>
      <c r="EL5">
        <v>0</v>
      </c>
      <c r="EM5">
        <v>0</v>
      </c>
      <c r="EN5">
        <v>0</v>
      </c>
      <c r="EO5">
        <v>0</v>
      </c>
      <c r="EP5">
        <v>1</v>
      </c>
      <c r="EQ5">
        <v>1</v>
      </c>
      <c r="JB5" t="s">
        <v>2265</v>
      </c>
      <c r="JC5">
        <v>0</v>
      </c>
      <c r="JD5">
        <v>0</v>
      </c>
      <c r="JE5">
        <v>0</v>
      </c>
      <c r="JF5">
        <v>0</v>
      </c>
      <c r="JG5">
        <v>0</v>
      </c>
      <c r="JH5">
        <v>0</v>
      </c>
      <c r="JI5">
        <v>1</v>
      </c>
      <c r="JJ5">
        <v>0</v>
      </c>
      <c r="JK5">
        <v>1</v>
      </c>
      <c r="JL5">
        <v>0</v>
      </c>
      <c r="JM5">
        <v>0</v>
      </c>
      <c r="JN5">
        <v>0</v>
      </c>
      <c r="JO5">
        <v>0</v>
      </c>
      <c r="JP5">
        <v>0</v>
      </c>
      <c r="JQ5">
        <v>0</v>
      </c>
      <c r="JR5">
        <v>0</v>
      </c>
      <c r="JS5">
        <v>2</v>
      </c>
      <c r="JT5">
        <v>4</v>
      </c>
      <c r="MT5" t="s">
        <v>2234</v>
      </c>
      <c r="MU5">
        <v>150</v>
      </c>
      <c r="MV5" t="s">
        <v>2235</v>
      </c>
      <c r="MY5">
        <v>15</v>
      </c>
      <c r="MZ5">
        <v>90</v>
      </c>
      <c r="NA5">
        <v>1</v>
      </c>
      <c r="NB5">
        <v>200</v>
      </c>
      <c r="NC5">
        <v>0</v>
      </c>
      <c r="NV5" t="s">
        <v>2234</v>
      </c>
      <c r="NW5">
        <v>2000</v>
      </c>
      <c r="NX5" t="s">
        <v>2235</v>
      </c>
      <c r="OA5">
        <v>25</v>
      </c>
      <c r="OB5">
        <v>90</v>
      </c>
      <c r="OC5">
        <v>1</v>
      </c>
      <c r="OD5">
        <v>500</v>
      </c>
      <c r="OE5">
        <v>0</v>
      </c>
      <c r="QX5" t="s">
        <v>2231</v>
      </c>
      <c r="QZ5" t="s">
        <v>2240</v>
      </c>
      <c r="RA5">
        <v>0</v>
      </c>
      <c r="RB5">
        <v>0</v>
      </c>
      <c r="RC5">
        <v>0</v>
      </c>
      <c r="RD5">
        <v>0</v>
      </c>
      <c r="RE5">
        <v>0</v>
      </c>
      <c r="RF5">
        <v>0</v>
      </c>
      <c r="RG5">
        <v>1</v>
      </c>
      <c r="RH5">
        <v>0</v>
      </c>
      <c r="RI5">
        <v>1</v>
      </c>
      <c r="RJ5">
        <v>0</v>
      </c>
      <c r="RK5">
        <v>0</v>
      </c>
      <c r="RL5">
        <v>0</v>
      </c>
      <c r="RM5">
        <v>0</v>
      </c>
      <c r="RN5">
        <v>0</v>
      </c>
      <c r="RO5">
        <v>0</v>
      </c>
      <c r="RP5">
        <v>0</v>
      </c>
      <c r="RR5" t="s">
        <v>2236</v>
      </c>
      <c r="RS5">
        <v>1</v>
      </c>
      <c r="RT5">
        <v>0</v>
      </c>
      <c r="RU5">
        <v>0</v>
      </c>
      <c r="RV5">
        <v>0</v>
      </c>
      <c r="RW5">
        <v>0</v>
      </c>
      <c r="RX5">
        <v>1</v>
      </c>
      <c r="RY5">
        <v>0</v>
      </c>
      <c r="RZ5">
        <v>0</v>
      </c>
      <c r="SA5">
        <v>0</v>
      </c>
      <c r="SB5">
        <v>0</v>
      </c>
      <c r="SC5">
        <v>0</v>
      </c>
      <c r="SF5" t="s">
        <v>2241</v>
      </c>
      <c r="SG5">
        <v>1</v>
      </c>
      <c r="SH5">
        <v>0</v>
      </c>
      <c r="SI5">
        <v>0</v>
      </c>
      <c r="SJ5">
        <v>0</v>
      </c>
      <c r="AQG5" t="s">
        <v>2242</v>
      </c>
      <c r="AQH5">
        <v>0</v>
      </c>
      <c r="AQI5">
        <v>0</v>
      </c>
      <c r="AQJ5">
        <v>1</v>
      </c>
      <c r="AQK5">
        <v>0</v>
      </c>
      <c r="AQL5">
        <v>0</v>
      </c>
      <c r="AQM5">
        <v>1</v>
      </c>
      <c r="AQN5">
        <v>0</v>
      </c>
      <c r="AQO5">
        <v>0</v>
      </c>
      <c r="AQP5">
        <v>0</v>
      </c>
      <c r="AQQ5">
        <v>0</v>
      </c>
      <c r="AQS5" t="s">
        <v>2243</v>
      </c>
      <c r="AQT5">
        <v>0</v>
      </c>
      <c r="AQU5">
        <v>0</v>
      </c>
      <c r="AQV5">
        <v>0</v>
      </c>
      <c r="AQW5">
        <v>1</v>
      </c>
      <c r="AQX5">
        <v>0</v>
      </c>
      <c r="AQY5">
        <v>0</v>
      </c>
      <c r="AQZ5">
        <v>0</v>
      </c>
      <c r="ARA5">
        <v>0</v>
      </c>
      <c r="ARB5">
        <v>0</v>
      </c>
      <c r="ARC5">
        <v>0</v>
      </c>
      <c r="ARD5">
        <v>0</v>
      </c>
      <c r="ARF5" t="s">
        <v>2244</v>
      </c>
      <c r="ARG5" t="s">
        <v>2260</v>
      </c>
      <c r="ARH5" t="s">
        <v>2270</v>
      </c>
      <c r="ARI5">
        <v>0</v>
      </c>
      <c r="ARJ5">
        <v>1</v>
      </c>
      <c r="ARK5">
        <v>1</v>
      </c>
      <c r="ARL5">
        <v>0</v>
      </c>
      <c r="ARM5">
        <v>0</v>
      </c>
      <c r="ARN5">
        <v>0</v>
      </c>
      <c r="ARP5" t="s">
        <v>2231</v>
      </c>
      <c r="ARX5" t="s">
        <v>2262</v>
      </c>
      <c r="ARY5" t="s">
        <v>2263</v>
      </c>
      <c r="ARZ5">
        <v>0</v>
      </c>
      <c r="ASA5">
        <v>1</v>
      </c>
      <c r="ASB5">
        <v>1</v>
      </c>
      <c r="ASC5">
        <v>0</v>
      </c>
      <c r="ASD5">
        <v>0</v>
      </c>
      <c r="ASE5">
        <v>0</v>
      </c>
      <c r="ASF5">
        <v>0</v>
      </c>
      <c r="ASG5">
        <v>0</v>
      </c>
      <c r="ASH5">
        <v>0</v>
      </c>
      <c r="ASI5">
        <v>0</v>
      </c>
      <c r="ASK5" t="s">
        <v>2249</v>
      </c>
      <c r="ASL5">
        <v>0</v>
      </c>
      <c r="ASM5">
        <v>0</v>
      </c>
      <c r="ASN5">
        <v>0</v>
      </c>
      <c r="ASO5">
        <v>1</v>
      </c>
      <c r="ASP5">
        <v>0</v>
      </c>
      <c r="ASQ5">
        <v>0</v>
      </c>
      <c r="ASR5">
        <v>0</v>
      </c>
      <c r="ASS5">
        <v>0</v>
      </c>
      <c r="AST5">
        <v>0</v>
      </c>
      <c r="ASU5">
        <v>0</v>
      </c>
      <c r="ASW5" t="s">
        <v>2250</v>
      </c>
      <c r="ASX5">
        <v>0</v>
      </c>
      <c r="ASY5">
        <v>0</v>
      </c>
      <c r="ASZ5">
        <v>0</v>
      </c>
      <c r="ATA5">
        <v>0</v>
      </c>
      <c r="ATB5">
        <v>1</v>
      </c>
      <c r="ATC5">
        <v>0</v>
      </c>
      <c r="ATD5">
        <v>0</v>
      </c>
      <c r="ATE5">
        <v>0</v>
      </c>
      <c r="ATF5">
        <v>0</v>
      </c>
      <c r="ATH5" t="s">
        <v>2268</v>
      </c>
      <c r="ATI5">
        <v>0</v>
      </c>
      <c r="ATJ5">
        <v>0</v>
      </c>
      <c r="ATK5">
        <v>0</v>
      </c>
      <c r="ATL5">
        <v>0</v>
      </c>
      <c r="ATM5">
        <v>1</v>
      </c>
      <c r="ATN5">
        <v>1</v>
      </c>
      <c r="ATO5">
        <v>1</v>
      </c>
      <c r="ATP5">
        <v>0</v>
      </c>
      <c r="ATQ5">
        <v>0</v>
      </c>
      <c r="ATS5" t="s">
        <v>2252</v>
      </c>
      <c r="ATT5" t="s">
        <v>2231</v>
      </c>
      <c r="ATV5" t="s">
        <v>2253</v>
      </c>
      <c r="ATW5" t="s">
        <v>2252</v>
      </c>
      <c r="ATX5" t="s">
        <v>2231</v>
      </c>
      <c r="ATZ5" t="s">
        <v>2254</v>
      </c>
      <c r="AUF5">
        <v>505289997</v>
      </c>
      <c r="AUG5" s="166">
        <v>45246.749791666662</v>
      </c>
      <c r="AUJ5" t="s">
        <v>2255</v>
      </c>
      <c r="AUK5" t="s">
        <v>2256</v>
      </c>
      <c r="AUL5" t="s">
        <v>2257</v>
      </c>
    </row>
    <row r="6" spans="1:1238" x14ac:dyDescent="0.35">
      <c r="A6">
        <v>5</v>
      </c>
      <c r="B6" t="s">
        <v>2271</v>
      </c>
      <c r="C6" s="166">
        <v>45248</v>
      </c>
      <c r="D6" t="s">
        <v>2223</v>
      </c>
      <c r="E6" t="s">
        <v>2224</v>
      </c>
      <c r="F6" s="166">
        <v>45248.522604861108</v>
      </c>
      <c r="G6" s="166">
        <v>45248.529747129629</v>
      </c>
      <c r="H6" t="s">
        <v>2225</v>
      </c>
      <c r="K6" t="s">
        <v>2226</v>
      </c>
      <c r="L6" s="166">
        <v>45248</v>
      </c>
      <c r="M6" t="s">
        <v>81</v>
      </c>
      <c r="N6" t="s">
        <v>2227</v>
      </c>
      <c r="O6" t="s">
        <v>90</v>
      </c>
      <c r="P6" t="s">
        <v>2228</v>
      </c>
      <c r="S6" t="s">
        <v>2229</v>
      </c>
      <c r="T6" t="s">
        <v>2230</v>
      </c>
      <c r="V6" t="s">
        <v>2231</v>
      </c>
      <c r="X6" t="s">
        <v>2232</v>
      </c>
      <c r="AA6" t="s">
        <v>2239</v>
      </c>
      <c r="AB6">
        <v>0</v>
      </c>
      <c r="AC6">
        <v>0</v>
      </c>
      <c r="AD6">
        <v>0</v>
      </c>
      <c r="AE6">
        <v>1</v>
      </c>
      <c r="AF6">
        <v>1</v>
      </c>
      <c r="AI6"/>
      <c r="EK6" t="s">
        <v>2272</v>
      </c>
      <c r="EL6">
        <v>1</v>
      </c>
      <c r="EM6">
        <v>1</v>
      </c>
      <c r="EN6">
        <v>0</v>
      </c>
      <c r="EO6">
        <v>1</v>
      </c>
      <c r="EP6">
        <v>0</v>
      </c>
      <c r="EQ6">
        <v>3</v>
      </c>
      <c r="ES6" t="s">
        <v>2234</v>
      </c>
      <c r="ET6">
        <v>5500</v>
      </c>
      <c r="EU6" t="s">
        <v>2235</v>
      </c>
      <c r="EX6">
        <v>15</v>
      </c>
      <c r="EY6">
        <v>90</v>
      </c>
      <c r="EZ6">
        <v>1</v>
      </c>
      <c r="FA6">
        <v>200</v>
      </c>
      <c r="FB6">
        <v>0</v>
      </c>
      <c r="FD6" t="s">
        <v>2234</v>
      </c>
      <c r="FE6">
        <v>7500</v>
      </c>
      <c r="FF6" t="s">
        <v>2235</v>
      </c>
      <c r="FI6">
        <v>14</v>
      </c>
      <c r="FJ6">
        <v>90</v>
      </c>
      <c r="FK6">
        <v>1</v>
      </c>
      <c r="FL6">
        <v>400</v>
      </c>
      <c r="FM6">
        <v>0</v>
      </c>
      <c r="FZ6" t="s">
        <v>2234</v>
      </c>
      <c r="GA6">
        <v>5000</v>
      </c>
      <c r="GB6" t="s">
        <v>2235</v>
      </c>
      <c r="GE6">
        <v>30</v>
      </c>
      <c r="GF6">
        <v>90</v>
      </c>
      <c r="GG6">
        <v>1</v>
      </c>
      <c r="GH6">
        <v>100</v>
      </c>
      <c r="GI6">
        <v>0</v>
      </c>
      <c r="GK6" t="s">
        <v>2231</v>
      </c>
      <c r="GM6" t="s">
        <v>2273</v>
      </c>
      <c r="GN6">
        <v>1</v>
      </c>
      <c r="GO6">
        <v>1</v>
      </c>
      <c r="GP6">
        <v>0</v>
      </c>
      <c r="GQ6">
        <v>1</v>
      </c>
      <c r="GR6">
        <v>0</v>
      </c>
      <c r="GT6" t="s">
        <v>2236</v>
      </c>
      <c r="GU6">
        <v>1</v>
      </c>
      <c r="GV6">
        <v>0</v>
      </c>
      <c r="GW6">
        <v>0</v>
      </c>
      <c r="GX6">
        <v>0</v>
      </c>
      <c r="GY6">
        <v>0</v>
      </c>
      <c r="GZ6">
        <v>1</v>
      </c>
      <c r="HA6">
        <v>0</v>
      </c>
      <c r="HB6">
        <v>0</v>
      </c>
      <c r="HC6">
        <v>0</v>
      </c>
      <c r="HD6">
        <v>0</v>
      </c>
      <c r="HE6">
        <v>0</v>
      </c>
      <c r="HH6" t="s">
        <v>2237</v>
      </c>
      <c r="HI6">
        <v>0</v>
      </c>
      <c r="HJ6">
        <v>1</v>
      </c>
      <c r="HK6">
        <v>0</v>
      </c>
      <c r="HL6">
        <v>0</v>
      </c>
      <c r="HM6" t="s">
        <v>2274</v>
      </c>
      <c r="HN6">
        <v>1</v>
      </c>
      <c r="HO6">
        <v>1</v>
      </c>
      <c r="HP6">
        <v>0</v>
      </c>
      <c r="HQ6">
        <v>0</v>
      </c>
      <c r="HR6">
        <v>0</v>
      </c>
      <c r="HS6" t="s">
        <v>2238</v>
      </c>
      <c r="HT6">
        <v>0</v>
      </c>
      <c r="HU6">
        <v>0</v>
      </c>
      <c r="HV6">
        <v>0</v>
      </c>
      <c r="HW6">
        <v>0</v>
      </c>
      <c r="HX6">
        <v>0</v>
      </c>
      <c r="HY6">
        <v>1</v>
      </c>
      <c r="HZ6">
        <v>0</v>
      </c>
      <c r="IA6">
        <v>0</v>
      </c>
      <c r="IB6">
        <v>1</v>
      </c>
      <c r="IC6">
        <v>0</v>
      </c>
      <c r="ID6">
        <v>0</v>
      </c>
      <c r="IE6">
        <v>0</v>
      </c>
      <c r="JB6" t="s">
        <v>2239</v>
      </c>
      <c r="JC6">
        <v>0</v>
      </c>
      <c r="JD6">
        <v>0</v>
      </c>
      <c r="JE6">
        <v>0</v>
      </c>
      <c r="JF6">
        <v>0</v>
      </c>
      <c r="JG6">
        <v>0</v>
      </c>
      <c r="JH6">
        <v>0</v>
      </c>
      <c r="JI6">
        <v>0</v>
      </c>
      <c r="JJ6">
        <v>0</v>
      </c>
      <c r="JK6">
        <v>0</v>
      </c>
      <c r="JL6">
        <v>0</v>
      </c>
      <c r="JM6">
        <v>0</v>
      </c>
      <c r="JN6">
        <v>0</v>
      </c>
      <c r="JO6">
        <v>0</v>
      </c>
      <c r="JP6">
        <v>0</v>
      </c>
      <c r="JQ6">
        <v>0</v>
      </c>
      <c r="JR6">
        <v>1</v>
      </c>
      <c r="JS6">
        <v>1</v>
      </c>
      <c r="JT6">
        <v>5</v>
      </c>
      <c r="AQG6" t="s">
        <v>2242</v>
      </c>
      <c r="AQH6">
        <v>0</v>
      </c>
      <c r="AQI6">
        <v>0</v>
      </c>
      <c r="AQJ6">
        <v>1</v>
      </c>
      <c r="AQK6">
        <v>0</v>
      </c>
      <c r="AQL6">
        <v>0</v>
      </c>
      <c r="AQM6">
        <v>1</v>
      </c>
      <c r="AQN6">
        <v>0</v>
      </c>
      <c r="AQO6">
        <v>0</v>
      </c>
      <c r="AQP6">
        <v>0</v>
      </c>
      <c r="AQQ6">
        <v>0</v>
      </c>
      <c r="AQS6" t="s">
        <v>2243</v>
      </c>
      <c r="AQT6">
        <v>0</v>
      </c>
      <c r="AQU6">
        <v>0</v>
      </c>
      <c r="AQV6">
        <v>0</v>
      </c>
      <c r="AQW6">
        <v>1</v>
      </c>
      <c r="AQX6">
        <v>0</v>
      </c>
      <c r="AQY6">
        <v>0</v>
      </c>
      <c r="AQZ6">
        <v>0</v>
      </c>
      <c r="ARA6">
        <v>0</v>
      </c>
      <c r="ARB6">
        <v>0</v>
      </c>
      <c r="ARC6">
        <v>0</v>
      </c>
      <c r="ARD6">
        <v>0</v>
      </c>
      <c r="ARF6" t="s">
        <v>2244</v>
      </c>
      <c r="ARG6" t="s">
        <v>2275</v>
      </c>
      <c r="ARH6" t="s">
        <v>2276</v>
      </c>
      <c r="ARI6">
        <v>0</v>
      </c>
      <c r="ARJ6">
        <v>1</v>
      </c>
      <c r="ARK6">
        <v>0</v>
      </c>
      <c r="ARL6">
        <v>1</v>
      </c>
      <c r="ARM6">
        <v>0</v>
      </c>
      <c r="ARN6">
        <v>0</v>
      </c>
      <c r="ARP6" t="s">
        <v>2231</v>
      </c>
      <c r="ARX6" t="s">
        <v>2262</v>
      </c>
      <c r="ARY6" t="s">
        <v>2277</v>
      </c>
      <c r="ARZ6">
        <v>0</v>
      </c>
      <c r="ASA6">
        <v>1</v>
      </c>
      <c r="ASB6">
        <v>0</v>
      </c>
      <c r="ASC6">
        <v>1</v>
      </c>
      <c r="ASD6">
        <v>0</v>
      </c>
      <c r="ASE6">
        <v>0</v>
      </c>
      <c r="ASF6">
        <v>0</v>
      </c>
      <c r="ASG6">
        <v>0</v>
      </c>
      <c r="ASH6">
        <v>0</v>
      </c>
      <c r="ASI6">
        <v>0</v>
      </c>
      <c r="ASK6" t="s">
        <v>2249</v>
      </c>
      <c r="ASL6">
        <v>0</v>
      </c>
      <c r="ASM6">
        <v>0</v>
      </c>
      <c r="ASN6">
        <v>0</v>
      </c>
      <c r="ASO6">
        <v>1</v>
      </c>
      <c r="ASP6">
        <v>0</v>
      </c>
      <c r="ASQ6">
        <v>0</v>
      </c>
      <c r="ASR6">
        <v>0</v>
      </c>
      <c r="ASS6">
        <v>0</v>
      </c>
      <c r="AST6">
        <v>0</v>
      </c>
      <c r="ASU6">
        <v>0</v>
      </c>
      <c r="ASW6" t="s">
        <v>2250</v>
      </c>
      <c r="ASX6">
        <v>0</v>
      </c>
      <c r="ASY6">
        <v>0</v>
      </c>
      <c r="ASZ6">
        <v>0</v>
      </c>
      <c r="ATA6">
        <v>0</v>
      </c>
      <c r="ATB6">
        <v>1</v>
      </c>
      <c r="ATC6">
        <v>0</v>
      </c>
      <c r="ATD6">
        <v>0</v>
      </c>
      <c r="ATE6">
        <v>0</v>
      </c>
      <c r="ATF6">
        <v>0</v>
      </c>
      <c r="ATH6" t="s">
        <v>2251</v>
      </c>
      <c r="ATI6">
        <v>0</v>
      </c>
      <c r="ATJ6">
        <v>0</v>
      </c>
      <c r="ATK6">
        <v>0</v>
      </c>
      <c r="ATL6">
        <v>0</v>
      </c>
      <c r="ATM6">
        <v>1</v>
      </c>
      <c r="ATN6">
        <v>1</v>
      </c>
      <c r="ATO6">
        <v>1</v>
      </c>
      <c r="ATP6">
        <v>0</v>
      </c>
      <c r="ATQ6">
        <v>0</v>
      </c>
      <c r="ATS6" t="s">
        <v>2252</v>
      </c>
      <c r="ATT6" t="s">
        <v>2231</v>
      </c>
      <c r="ATV6" t="s">
        <v>2278</v>
      </c>
      <c r="ATW6" t="s">
        <v>2252</v>
      </c>
      <c r="ATX6" t="s">
        <v>2231</v>
      </c>
      <c r="ATZ6" t="s">
        <v>2254</v>
      </c>
      <c r="AUF6">
        <v>505916103</v>
      </c>
      <c r="AUG6" s="166">
        <v>45248.73438657407</v>
      </c>
      <c r="AUJ6" t="s">
        <v>2255</v>
      </c>
      <c r="AUK6" t="s">
        <v>2256</v>
      </c>
      <c r="AUL6" t="s">
        <v>2257</v>
      </c>
    </row>
    <row r="7" spans="1:1238" x14ac:dyDescent="0.35">
      <c r="A7">
        <v>6</v>
      </c>
      <c r="B7" t="s">
        <v>2279</v>
      </c>
      <c r="C7" s="166">
        <v>45248</v>
      </c>
      <c r="D7" t="s">
        <v>2223</v>
      </c>
      <c r="E7" t="s">
        <v>2224</v>
      </c>
      <c r="F7" s="166">
        <v>45248.656685995367</v>
      </c>
      <c r="G7" s="166">
        <v>45248.662104733798</v>
      </c>
      <c r="H7" t="s">
        <v>2225</v>
      </c>
      <c r="K7" t="s">
        <v>2226</v>
      </c>
      <c r="L7" s="166">
        <v>45248</v>
      </c>
      <c r="M7" t="s">
        <v>81</v>
      </c>
      <c r="N7" t="s">
        <v>2227</v>
      </c>
      <c r="O7" t="s">
        <v>90</v>
      </c>
      <c r="P7" t="s">
        <v>2228</v>
      </c>
      <c r="S7" t="s">
        <v>2229</v>
      </c>
      <c r="T7" t="s">
        <v>2230</v>
      </c>
      <c r="V7" t="s">
        <v>2231</v>
      </c>
      <c r="X7" t="s">
        <v>2232</v>
      </c>
      <c r="AA7" t="s">
        <v>2239</v>
      </c>
      <c r="AB7">
        <v>0</v>
      </c>
      <c r="AC7">
        <v>0</v>
      </c>
      <c r="AD7">
        <v>0</v>
      </c>
      <c r="AE7">
        <v>1</v>
      </c>
      <c r="AF7">
        <v>1</v>
      </c>
      <c r="AI7"/>
      <c r="EK7" t="s">
        <v>2273</v>
      </c>
      <c r="EL7">
        <v>1</v>
      </c>
      <c r="EM7">
        <v>1</v>
      </c>
      <c r="EN7">
        <v>0</v>
      </c>
      <c r="EO7">
        <v>1</v>
      </c>
      <c r="EP7">
        <v>0</v>
      </c>
      <c r="EQ7">
        <v>3</v>
      </c>
      <c r="ES7" t="s">
        <v>2234</v>
      </c>
      <c r="ET7">
        <v>5500</v>
      </c>
      <c r="EU7" t="s">
        <v>2235</v>
      </c>
      <c r="EX7">
        <v>30</v>
      </c>
      <c r="EY7">
        <v>90</v>
      </c>
      <c r="EZ7">
        <v>1</v>
      </c>
      <c r="FA7">
        <v>200</v>
      </c>
      <c r="FB7">
        <v>0</v>
      </c>
      <c r="FD7" t="s">
        <v>2234</v>
      </c>
      <c r="FE7">
        <v>7000</v>
      </c>
      <c r="FF7" t="s">
        <v>2235</v>
      </c>
      <c r="FI7">
        <v>15</v>
      </c>
      <c r="FJ7">
        <v>90</v>
      </c>
      <c r="FK7">
        <v>1</v>
      </c>
      <c r="FL7">
        <v>100</v>
      </c>
      <c r="FM7">
        <v>0</v>
      </c>
      <c r="FZ7" t="s">
        <v>2234</v>
      </c>
      <c r="GA7">
        <v>5000</v>
      </c>
      <c r="GB7" t="s">
        <v>2235</v>
      </c>
      <c r="GE7">
        <v>20</v>
      </c>
      <c r="GF7">
        <v>90</v>
      </c>
      <c r="GG7">
        <v>1</v>
      </c>
      <c r="GH7">
        <v>300</v>
      </c>
      <c r="GI7">
        <v>0</v>
      </c>
      <c r="GK7" t="s">
        <v>2231</v>
      </c>
      <c r="GM7" t="s">
        <v>2273</v>
      </c>
      <c r="GN7">
        <v>1</v>
      </c>
      <c r="GO7">
        <v>1</v>
      </c>
      <c r="GP7">
        <v>0</v>
      </c>
      <c r="GQ7">
        <v>1</v>
      </c>
      <c r="GR7">
        <v>0</v>
      </c>
      <c r="GT7" t="s">
        <v>2236</v>
      </c>
      <c r="GU7">
        <v>1</v>
      </c>
      <c r="GV7">
        <v>0</v>
      </c>
      <c r="GW7">
        <v>0</v>
      </c>
      <c r="GX7">
        <v>0</v>
      </c>
      <c r="GY7">
        <v>0</v>
      </c>
      <c r="GZ7">
        <v>1</v>
      </c>
      <c r="HA7">
        <v>0</v>
      </c>
      <c r="HB7">
        <v>0</v>
      </c>
      <c r="HC7">
        <v>0</v>
      </c>
      <c r="HD7">
        <v>0</v>
      </c>
      <c r="HE7">
        <v>0</v>
      </c>
      <c r="HH7" t="s">
        <v>2237</v>
      </c>
      <c r="HI7">
        <v>0</v>
      </c>
      <c r="HJ7">
        <v>1</v>
      </c>
      <c r="HK7">
        <v>0</v>
      </c>
      <c r="HL7">
        <v>0</v>
      </c>
      <c r="HM7" t="s">
        <v>2280</v>
      </c>
      <c r="HN7">
        <v>1</v>
      </c>
      <c r="HO7">
        <v>0</v>
      </c>
      <c r="HP7">
        <v>0</v>
      </c>
      <c r="HQ7">
        <v>0</v>
      </c>
      <c r="HR7">
        <v>0</v>
      </c>
      <c r="HS7" t="s">
        <v>2259</v>
      </c>
      <c r="HT7">
        <v>0</v>
      </c>
      <c r="HU7">
        <v>0</v>
      </c>
      <c r="HV7">
        <v>0</v>
      </c>
      <c r="HW7">
        <v>0</v>
      </c>
      <c r="HX7">
        <v>0</v>
      </c>
      <c r="HY7">
        <v>0</v>
      </c>
      <c r="HZ7">
        <v>0</v>
      </c>
      <c r="IA7">
        <v>0</v>
      </c>
      <c r="IB7">
        <v>1</v>
      </c>
      <c r="IC7">
        <v>0</v>
      </c>
      <c r="ID7">
        <v>0</v>
      </c>
      <c r="IE7">
        <v>0</v>
      </c>
      <c r="JB7" t="s">
        <v>2239</v>
      </c>
      <c r="JC7">
        <v>0</v>
      </c>
      <c r="JD7">
        <v>0</v>
      </c>
      <c r="JE7">
        <v>0</v>
      </c>
      <c r="JF7">
        <v>0</v>
      </c>
      <c r="JG7">
        <v>0</v>
      </c>
      <c r="JH7">
        <v>0</v>
      </c>
      <c r="JI7">
        <v>0</v>
      </c>
      <c r="JJ7">
        <v>0</v>
      </c>
      <c r="JK7">
        <v>0</v>
      </c>
      <c r="JL7">
        <v>0</v>
      </c>
      <c r="JM7">
        <v>0</v>
      </c>
      <c r="JN7">
        <v>0</v>
      </c>
      <c r="JO7">
        <v>0</v>
      </c>
      <c r="JP7">
        <v>0</v>
      </c>
      <c r="JQ7">
        <v>0</v>
      </c>
      <c r="JR7">
        <v>1</v>
      </c>
      <c r="JS7">
        <v>1</v>
      </c>
      <c r="JT7">
        <v>5</v>
      </c>
      <c r="AQG7" t="s">
        <v>2242</v>
      </c>
      <c r="AQH7">
        <v>0</v>
      </c>
      <c r="AQI7">
        <v>0</v>
      </c>
      <c r="AQJ7">
        <v>1</v>
      </c>
      <c r="AQK7">
        <v>0</v>
      </c>
      <c r="AQL7">
        <v>0</v>
      </c>
      <c r="AQM7">
        <v>1</v>
      </c>
      <c r="AQN7">
        <v>0</v>
      </c>
      <c r="AQO7">
        <v>0</v>
      </c>
      <c r="AQP7">
        <v>0</v>
      </c>
      <c r="AQQ7">
        <v>0</v>
      </c>
      <c r="AQS7" t="s">
        <v>2243</v>
      </c>
      <c r="AQT7">
        <v>0</v>
      </c>
      <c r="AQU7">
        <v>0</v>
      </c>
      <c r="AQV7">
        <v>0</v>
      </c>
      <c r="AQW7">
        <v>1</v>
      </c>
      <c r="AQX7">
        <v>0</v>
      </c>
      <c r="AQY7">
        <v>0</v>
      </c>
      <c r="AQZ7">
        <v>0</v>
      </c>
      <c r="ARA7">
        <v>0</v>
      </c>
      <c r="ARB7">
        <v>0</v>
      </c>
      <c r="ARC7">
        <v>0</v>
      </c>
      <c r="ARD7">
        <v>0</v>
      </c>
      <c r="ARF7" t="s">
        <v>2244</v>
      </c>
      <c r="ARG7" t="s">
        <v>2275</v>
      </c>
      <c r="ARH7" t="s">
        <v>2266</v>
      </c>
      <c r="ARI7">
        <v>0</v>
      </c>
      <c r="ARJ7">
        <v>1</v>
      </c>
      <c r="ARK7">
        <v>1</v>
      </c>
      <c r="ARL7">
        <v>0</v>
      </c>
      <c r="ARM7">
        <v>0</v>
      </c>
      <c r="ARN7">
        <v>0</v>
      </c>
      <c r="ARP7" t="s">
        <v>2231</v>
      </c>
      <c r="ARX7" t="s">
        <v>2262</v>
      </c>
      <c r="ARY7" t="s">
        <v>2281</v>
      </c>
      <c r="ARZ7">
        <v>0</v>
      </c>
      <c r="ASA7">
        <v>0</v>
      </c>
      <c r="ASB7">
        <v>1</v>
      </c>
      <c r="ASC7">
        <v>0</v>
      </c>
      <c r="ASD7">
        <v>1</v>
      </c>
      <c r="ASE7">
        <v>0</v>
      </c>
      <c r="ASF7">
        <v>0</v>
      </c>
      <c r="ASG7">
        <v>0</v>
      </c>
      <c r="ASH7">
        <v>0</v>
      </c>
      <c r="ASI7">
        <v>0</v>
      </c>
      <c r="ASK7" t="s">
        <v>2249</v>
      </c>
      <c r="ASL7">
        <v>0</v>
      </c>
      <c r="ASM7">
        <v>0</v>
      </c>
      <c r="ASN7">
        <v>0</v>
      </c>
      <c r="ASO7">
        <v>1</v>
      </c>
      <c r="ASP7">
        <v>0</v>
      </c>
      <c r="ASQ7">
        <v>0</v>
      </c>
      <c r="ASR7">
        <v>0</v>
      </c>
      <c r="ASS7">
        <v>0</v>
      </c>
      <c r="AST7">
        <v>0</v>
      </c>
      <c r="ASU7">
        <v>0</v>
      </c>
      <c r="ASW7" t="s">
        <v>2250</v>
      </c>
      <c r="ASX7">
        <v>0</v>
      </c>
      <c r="ASY7">
        <v>0</v>
      </c>
      <c r="ASZ7">
        <v>0</v>
      </c>
      <c r="ATA7">
        <v>0</v>
      </c>
      <c r="ATB7">
        <v>1</v>
      </c>
      <c r="ATC7">
        <v>0</v>
      </c>
      <c r="ATD7">
        <v>0</v>
      </c>
      <c r="ATE7">
        <v>0</v>
      </c>
      <c r="ATF7">
        <v>0</v>
      </c>
      <c r="ATH7" t="s">
        <v>2251</v>
      </c>
      <c r="ATI7">
        <v>0</v>
      </c>
      <c r="ATJ7">
        <v>0</v>
      </c>
      <c r="ATK7">
        <v>0</v>
      </c>
      <c r="ATL7">
        <v>0</v>
      </c>
      <c r="ATM7">
        <v>1</v>
      </c>
      <c r="ATN7">
        <v>1</v>
      </c>
      <c r="ATO7">
        <v>1</v>
      </c>
      <c r="ATP7">
        <v>0</v>
      </c>
      <c r="ATQ7">
        <v>0</v>
      </c>
      <c r="ATS7" t="s">
        <v>2252</v>
      </c>
      <c r="ATT7" t="s">
        <v>2231</v>
      </c>
      <c r="ATV7" t="s">
        <v>2278</v>
      </c>
      <c r="ATW7" t="s">
        <v>2252</v>
      </c>
      <c r="ATX7" t="s">
        <v>2231</v>
      </c>
      <c r="ATZ7" t="s">
        <v>2254</v>
      </c>
      <c r="AUF7">
        <v>505916109</v>
      </c>
      <c r="AUG7" s="166">
        <v>45248.734409722223</v>
      </c>
      <c r="AUJ7" t="s">
        <v>2255</v>
      </c>
      <c r="AUK7" t="s">
        <v>2256</v>
      </c>
      <c r="AUL7" t="s">
        <v>2257</v>
      </c>
    </row>
    <row r="8" spans="1:1238" x14ac:dyDescent="0.35">
      <c r="A8">
        <v>7</v>
      </c>
      <c r="B8" t="s">
        <v>2282</v>
      </c>
      <c r="C8" s="166">
        <v>45248</v>
      </c>
      <c r="D8" t="s">
        <v>2223</v>
      </c>
      <c r="E8" t="s">
        <v>2224</v>
      </c>
      <c r="F8" s="166">
        <v>45248.727557627317</v>
      </c>
      <c r="G8" s="166">
        <v>45248.734133668993</v>
      </c>
      <c r="H8" t="s">
        <v>2225</v>
      </c>
      <c r="K8" t="s">
        <v>2226</v>
      </c>
      <c r="L8" s="166">
        <v>45248</v>
      </c>
      <c r="M8" t="s">
        <v>81</v>
      </c>
      <c r="N8" t="s">
        <v>2227</v>
      </c>
      <c r="O8" t="s">
        <v>90</v>
      </c>
      <c r="P8" t="s">
        <v>2228</v>
      </c>
      <c r="S8" t="s">
        <v>2229</v>
      </c>
      <c r="T8" t="s">
        <v>2230</v>
      </c>
      <c r="V8" t="s">
        <v>2231</v>
      </c>
      <c r="X8" t="s">
        <v>2232</v>
      </c>
      <c r="AA8" t="s">
        <v>2239</v>
      </c>
      <c r="AB8">
        <v>0</v>
      </c>
      <c r="AC8">
        <v>0</v>
      </c>
      <c r="AD8">
        <v>0</v>
      </c>
      <c r="AE8">
        <v>1</v>
      </c>
      <c r="AF8">
        <v>1</v>
      </c>
      <c r="AI8"/>
      <c r="EK8" t="s">
        <v>2273</v>
      </c>
      <c r="EL8">
        <v>1</v>
      </c>
      <c r="EM8">
        <v>1</v>
      </c>
      <c r="EN8">
        <v>0</v>
      </c>
      <c r="EO8">
        <v>1</v>
      </c>
      <c r="EP8">
        <v>0</v>
      </c>
      <c r="EQ8">
        <v>3</v>
      </c>
      <c r="ES8" t="s">
        <v>2234</v>
      </c>
      <c r="ET8">
        <v>5500</v>
      </c>
      <c r="EU8" t="s">
        <v>2235</v>
      </c>
      <c r="EX8">
        <v>10</v>
      </c>
      <c r="EY8">
        <v>90</v>
      </c>
      <c r="EZ8">
        <v>1</v>
      </c>
      <c r="FA8">
        <v>300</v>
      </c>
      <c r="FB8">
        <v>0</v>
      </c>
      <c r="FD8" t="s">
        <v>2234</v>
      </c>
      <c r="FE8">
        <v>7500</v>
      </c>
      <c r="FF8" t="s">
        <v>2235</v>
      </c>
      <c r="FI8">
        <v>15</v>
      </c>
      <c r="FJ8">
        <v>90</v>
      </c>
      <c r="FK8">
        <v>1</v>
      </c>
      <c r="FL8">
        <v>300</v>
      </c>
      <c r="FM8">
        <v>0</v>
      </c>
      <c r="FZ8" t="s">
        <v>2234</v>
      </c>
      <c r="GA8">
        <v>5000</v>
      </c>
      <c r="GB8" t="s">
        <v>2235</v>
      </c>
      <c r="GE8">
        <v>25</v>
      </c>
      <c r="GF8">
        <v>90</v>
      </c>
      <c r="GG8">
        <v>1</v>
      </c>
      <c r="GH8">
        <v>200</v>
      </c>
      <c r="GI8">
        <v>0</v>
      </c>
      <c r="GK8" t="s">
        <v>2231</v>
      </c>
      <c r="GM8" t="s">
        <v>2273</v>
      </c>
      <c r="GN8">
        <v>1</v>
      </c>
      <c r="GO8">
        <v>1</v>
      </c>
      <c r="GP8">
        <v>0</v>
      </c>
      <c r="GQ8">
        <v>1</v>
      </c>
      <c r="GR8">
        <v>0</v>
      </c>
      <c r="GT8" t="s">
        <v>2236</v>
      </c>
      <c r="GU8">
        <v>1</v>
      </c>
      <c r="GV8">
        <v>0</v>
      </c>
      <c r="GW8">
        <v>0</v>
      </c>
      <c r="GX8">
        <v>0</v>
      </c>
      <c r="GY8">
        <v>0</v>
      </c>
      <c r="GZ8">
        <v>1</v>
      </c>
      <c r="HA8">
        <v>0</v>
      </c>
      <c r="HB8">
        <v>0</v>
      </c>
      <c r="HC8">
        <v>0</v>
      </c>
      <c r="HD8">
        <v>0</v>
      </c>
      <c r="HE8">
        <v>0</v>
      </c>
      <c r="HH8" t="s">
        <v>2237</v>
      </c>
      <c r="HI8">
        <v>0</v>
      </c>
      <c r="HJ8">
        <v>1</v>
      </c>
      <c r="HK8">
        <v>0</v>
      </c>
      <c r="HL8">
        <v>0</v>
      </c>
      <c r="HM8" t="s">
        <v>2274</v>
      </c>
      <c r="HN8">
        <v>1</v>
      </c>
      <c r="HO8">
        <v>1</v>
      </c>
      <c r="HP8">
        <v>0</v>
      </c>
      <c r="HQ8">
        <v>0</v>
      </c>
      <c r="HR8">
        <v>0</v>
      </c>
      <c r="HS8" t="s">
        <v>2238</v>
      </c>
      <c r="HT8">
        <v>0</v>
      </c>
      <c r="HU8">
        <v>0</v>
      </c>
      <c r="HV8">
        <v>0</v>
      </c>
      <c r="HW8">
        <v>0</v>
      </c>
      <c r="HX8">
        <v>0</v>
      </c>
      <c r="HY8">
        <v>1</v>
      </c>
      <c r="HZ8">
        <v>0</v>
      </c>
      <c r="IA8">
        <v>0</v>
      </c>
      <c r="IB8">
        <v>1</v>
      </c>
      <c r="IC8">
        <v>0</v>
      </c>
      <c r="ID8">
        <v>0</v>
      </c>
      <c r="IE8">
        <v>0</v>
      </c>
      <c r="JB8" t="s">
        <v>2239</v>
      </c>
      <c r="JC8">
        <v>0</v>
      </c>
      <c r="JD8">
        <v>0</v>
      </c>
      <c r="JE8">
        <v>0</v>
      </c>
      <c r="JF8">
        <v>0</v>
      </c>
      <c r="JG8">
        <v>0</v>
      </c>
      <c r="JH8">
        <v>0</v>
      </c>
      <c r="JI8">
        <v>0</v>
      </c>
      <c r="JJ8">
        <v>0</v>
      </c>
      <c r="JK8">
        <v>0</v>
      </c>
      <c r="JL8">
        <v>0</v>
      </c>
      <c r="JM8">
        <v>0</v>
      </c>
      <c r="JN8">
        <v>0</v>
      </c>
      <c r="JO8">
        <v>0</v>
      </c>
      <c r="JP8">
        <v>0</v>
      </c>
      <c r="JQ8">
        <v>0</v>
      </c>
      <c r="JR8">
        <v>1</v>
      </c>
      <c r="JS8">
        <v>1</v>
      </c>
      <c r="JT8">
        <v>5</v>
      </c>
      <c r="AQG8" t="s">
        <v>2242</v>
      </c>
      <c r="AQH8">
        <v>0</v>
      </c>
      <c r="AQI8">
        <v>0</v>
      </c>
      <c r="AQJ8">
        <v>1</v>
      </c>
      <c r="AQK8">
        <v>0</v>
      </c>
      <c r="AQL8">
        <v>0</v>
      </c>
      <c r="AQM8">
        <v>1</v>
      </c>
      <c r="AQN8">
        <v>0</v>
      </c>
      <c r="AQO8">
        <v>0</v>
      </c>
      <c r="AQP8">
        <v>0</v>
      </c>
      <c r="AQQ8">
        <v>0</v>
      </c>
      <c r="AQS8" t="s">
        <v>2243</v>
      </c>
      <c r="AQT8">
        <v>0</v>
      </c>
      <c r="AQU8">
        <v>0</v>
      </c>
      <c r="AQV8">
        <v>0</v>
      </c>
      <c r="AQW8">
        <v>1</v>
      </c>
      <c r="AQX8">
        <v>0</v>
      </c>
      <c r="AQY8">
        <v>0</v>
      </c>
      <c r="AQZ8">
        <v>0</v>
      </c>
      <c r="ARA8">
        <v>0</v>
      </c>
      <c r="ARB8">
        <v>0</v>
      </c>
      <c r="ARC8">
        <v>0</v>
      </c>
      <c r="ARD8">
        <v>0</v>
      </c>
      <c r="ARF8" t="s">
        <v>2244</v>
      </c>
      <c r="ARG8" t="s">
        <v>2260</v>
      </c>
      <c r="ARH8" t="s">
        <v>2283</v>
      </c>
      <c r="ARI8">
        <v>0</v>
      </c>
      <c r="ARJ8">
        <v>0</v>
      </c>
      <c r="ARK8">
        <v>1</v>
      </c>
      <c r="ARL8">
        <v>0</v>
      </c>
      <c r="ARM8">
        <v>0</v>
      </c>
      <c r="ARN8">
        <v>0</v>
      </c>
      <c r="ARP8" t="s">
        <v>2231</v>
      </c>
      <c r="ARX8" t="s">
        <v>2262</v>
      </c>
      <c r="ARY8" t="s">
        <v>2263</v>
      </c>
      <c r="ARZ8">
        <v>0</v>
      </c>
      <c r="ASA8">
        <v>1</v>
      </c>
      <c r="ASB8">
        <v>1</v>
      </c>
      <c r="ASC8">
        <v>0</v>
      </c>
      <c r="ASD8">
        <v>0</v>
      </c>
      <c r="ASE8">
        <v>0</v>
      </c>
      <c r="ASF8">
        <v>0</v>
      </c>
      <c r="ASG8">
        <v>0</v>
      </c>
      <c r="ASH8">
        <v>0</v>
      </c>
      <c r="ASI8">
        <v>0</v>
      </c>
      <c r="ASK8" t="s">
        <v>2249</v>
      </c>
      <c r="ASL8">
        <v>0</v>
      </c>
      <c r="ASM8">
        <v>0</v>
      </c>
      <c r="ASN8">
        <v>0</v>
      </c>
      <c r="ASO8">
        <v>1</v>
      </c>
      <c r="ASP8">
        <v>0</v>
      </c>
      <c r="ASQ8">
        <v>0</v>
      </c>
      <c r="ASR8">
        <v>0</v>
      </c>
      <c r="ASS8">
        <v>0</v>
      </c>
      <c r="AST8">
        <v>0</v>
      </c>
      <c r="ASU8">
        <v>0</v>
      </c>
      <c r="ASW8" t="s">
        <v>2250</v>
      </c>
      <c r="ASX8">
        <v>0</v>
      </c>
      <c r="ASY8">
        <v>0</v>
      </c>
      <c r="ASZ8">
        <v>0</v>
      </c>
      <c r="ATA8">
        <v>0</v>
      </c>
      <c r="ATB8">
        <v>1</v>
      </c>
      <c r="ATC8">
        <v>0</v>
      </c>
      <c r="ATD8">
        <v>0</v>
      </c>
      <c r="ATE8">
        <v>0</v>
      </c>
      <c r="ATF8">
        <v>0</v>
      </c>
      <c r="ATH8" t="s">
        <v>2251</v>
      </c>
      <c r="ATI8">
        <v>0</v>
      </c>
      <c r="ATJ8">
        <v>0</v>
      </c>
      <c r="ATK8">
        <v>0</v>
      </c>
      <c r="ATL8">
        <v>0</v>
      </c>
      <c r="ATM8">
        <v>1</v>
      </c>
      <c r="ATN8">
        <v>1</v>
      </c>
      <c r="ATO8">
        <v>1</v>
      </c>
      <c r="ATP8">
        <v>0</v>
      </c>
      <c r="ATQ8">
        <v>0</v>
      </c>
      <c r="ATS8" t="s">
        <v>2252</v>
      </c>
      <c r="ATT8" t="s">
        <v>2231</v>
      </c>
      <c r="ATV8" t="s">
        <v>2284</v>
      </c>
      <c r="ATW8" t="s">
        <v>2252</v>
      </c>
      <c r="ATX8" t="s">
        <v>2231</v>
      </c>
      <c r="ATZ8" t="s">
        <v>2254</v>
      </c>
      <c r="AUF8">
        <v>505916113</v>
      </c>
      <c r="AUG8" s="166">
        <v>45248.734444444453</v>
      </c>
      <c r="AUJ8" t="s">
        <v>2255</v>
      </c>
      <c r="AUK8" t="s">
        <v>2256</v>
      </c>
      <c r="AUL8" t="s">
        <v>2257</v>
      </c>
    </row>
    <row r="9" spans="1:1238" x14ac:dyDescent="0.35">
      <c r="A9">
        <v>8</v>
      </c>
      <c r="B9" t="s">
        <v>2285</v>
      </c>
      <c r="C9" s="166">
        <v>45249</v>
      </c>
      <c r="D9" t="s">
        <v>2223</v>
      </c>
      <c r="E9" t="s">
        <v>2224</v>
      </c>
      <c r="F9" s="166">
        <v>45249.55764525463</v>
      </c>
      <c r="G9" s="166">
        <v>45249.56398903935</v>
      </c>
      <c r="H9" t="s">
        <v>2225</v>
      </c>
      <c r="K9" t="s">
        <v>2226</v>
      </c>
      <c r="L9" s="166">
        <v>45249</v>
      </c>
      <c r="M9" t="s">
        <v>81</v>
      </c>
      <c r="N9" t="s">
        <v>2227</v>
      </c>
      <c r="O9" t="s">
        <v>90</v>
      </c>
      <c r="P9" t="s">
        <v>2228</v>
      </c>
      <c r="S9" t="s">
        <v>2229</v>
      </c>
      <c r="T9" t="s">
        <v>2230</v>
      </c>
      <c r="V9" t="s">
        <v>2231</v>
      </c>
      <c r="X9" t="s">
        <v>2232</v>
      </c>
      <c r="AA9" t="s">
        <v>2286</v>
      </c>
      <c r="AB9">
        <v>0</v>
      </c>
      <c r="AC9">
        <v>0</v>
      </c>
      <c r="AD9">
        <v>1</v>
      </c>
      <c r="AE9">
        <v>0</v>
      </c>
      <c r="AF9">
        <v>1</v>
      </c>
      <c r="AI9"/>
      <c r="BH9" t="s">
        <v>2234</v>
      </c>
      <c r="BI9" t="s">
        <v>2287</v>
      </c>
      <c r="BJ9">
        <v>1</v>
      </c>
      <c r="BK9">
        <v>0</v>
      </c>
      <c r="BL9">
        <v>500</v>
      </c>
      <c r="BN9" t="s">
        <v>2288</v>
      </c>
      <c r="BQ9">
        <v>15</v>
      </c>
      <c r="BR9">
        <v>90</v>
      </c>
      <c r="BS9">
        <v>1</v>
      </c>
      <c r="BT9">
        <v>400</v>
      </c>
      <c r="BU9">
        <v>0</v>
      </c>
      <c r="BW9" t="s">
        <v>2231</v>
      </c>
      <c r="BY9" t="s">
        <v>2286</v>
      </c>
      <c r="BZ9">
        <v>0</v>
      </c>
      <c r="CA9">
        <v>0</v>
      </c>
      <c r="CB9">
        <v>1</v>
      </c>
      <c r="CC9">
        <v>0</v>
      </c>
      <c r="CE9" t="s">
        <v>2236</v>
      </c>
      <c r="CF9">
        <v>1</v>
      </c>
      <c r="CG9">
        <v>0</v>
      </c>
      <c r="CH9">
        <v>0</v>
      </c>
      <c r="CI9">
        <v>0</v>
      </c>
      <c r="CJ9">
        <v>0</v>
      </c>
      <c r="CK9">
        <v>1</v>
      </c>
      <c r="CL9">
        <v>0</v>
      </c>
      <c r="CM9">
        <v>0</v>
      </c>
      <c r="CN9">
        <v>0</v>
      </c>
      <c r="CO9">
        <v>0</v>
      </c>
      <c r="CP9">
        <v>0</v>
      </c>
      <c r="CS9" t="s">
        <v>2237</v>
      </c>
      <c r="CT9">
        <v>0</v>
      </c>
      <c r="CU9">
        <v>1</v>
      </c>
      <c r="CV9">
        <v>0</v>
      </c>
      <c r="CW9">
        <v>0</v>
      </c>
      <c r="CX9" t="s">
        <v>2286</v>
      </c>
      <c r="CY9">
        <v>0</v>
      </c>
      <c r="CZ9">
        <v>0</v>
      </c>
      <c r="DA9">
        <v>1</v>
      </c>
      <c r="DB9">
        <v>0</v>
      </c>
      <c r="DC9" t="s">
        <v>2238</v>
      </c>
      <c r="DD9">
        <v>0</v>
      </c>
      <c r="DE9">
        <v>0</v>
      </c>
      <c r="DF9">
        <v>0</v>
      </c>
      <c r="DG9">
        <v>0</v>
      </c>
      <c r="DH9">
        <v>0</v>
      </c>
      <c r="DI9">
        <v>1</v>
      </c>
      <c r="DJ9">
        <v>0</v>
      </c>
      <c r="DK9">
        <v>0</v>
      </c>
      <c r="DL9">
        <v>1</v>
      </c>
      <c r="DM9">
        <v>0</v>
      </c>
      <c r="DN9">
        <v>0</v>
      </c>
      <c r="DO9">
        <v>0</v>
      </c>
      <c r="EK9" t="s">
        <v>2239</v>
      </c>
      <c r="EL9">
        <v>0</v>
      </c>
      <c r="EM9">
        <v>0</v>
      </c>
      <c r="EN9">
        <v>0</v>
      </c>
      <c r="EO9">
        <v>0</v>
      </c>
      <c r="EP9">
        <v>1</v>
      </c>
      <c r="EQ9">
        <v>1</v>
      </c>
      <c r="JB9" t="s">
        <v>2289</v>
      </c>
      <c r="JC9">
        <v>0</v>
      </c>
      <c r="JD9">
        <v>0</v>
      </c>
      <c r="JE9">
        <v>0</v>
      </c>
      <c r="JF9">
        <v>0</v>
      </c>
      <c r="JG9">
        <v>0</v>
      </c>
      <c r="JH9">
        <v>0</v>
      </c>
      <c r="JI9">
        <v>0</v>
      </c>
      <c r="JJ9">
        <v>0</v>
      </c>
      <c r="JK9">
        <v>0</v>
      </c>
      <c r="JL9">
        <v>0</v>
      </c>
      <c r="JM9">
        <v>0</v>
      </c>
      <c r="JN9">
        <v>0</v>
      </c>
      <c r="JO9">
        <v>1</v>
      </c>
      <c r="JP9">
        <v>0</v>
      </c>
      <c r="JQ9">
        <v>1</v>
      </c>
      <c r="JR9">
        <v>0</v>
      </c>
      <c r="JS9">
        <v>2</v>
      </c>
      <c r="JT9">
        <v>4</v>
      </c>
      <c r="PN9" t="s">
        <v>2234</v>
      </c>
      <c r="PO9">
        <v>1500</v>
      </c>
      <c r="PP9" t="s">
        <v>2288</v>
      </c>
      <c r="PS9">
        <v>30</v>
      </c>
      <c r="PT9">
        <v>90</v>
      </c>
      <c r="PU9">
        <v>1</v>
      </c>
      <c r="PV9">
        <v>200</v>
      </c>
      <c r="PW9">
        <v>0</v>
      </c>
      <c r="QM9" t="s">
        <v>2234</v>
      </c>
      <c r="QN9">
        <v>300</v>
      </c>
      <c r="QO9" t="s">
        <v>2288</v>
      </c>
      <c r="QR9">
        <v>15</v>
      </c>
      <c r="QS9">
        <v>90</v>
      </c>
      <c r="QT9">
        <v>1</v>
      </c>
      <c r="QU9">
        <v>400</v>
      </c>
      <c r="QV9">
        <v>0</v>
      </c>
      <c r="QX9" t="s">
        <v>2231</v>
      </c>
      <c r="QZ9" t="s">
        <v>2289</v>
      </c>
      <c r="RA9">
        <v>0</v>
      </c>
      <c r="RB9">
        <v>0</v>
      </c>
      <c r="RC9">
        <v>0</v>
      </c>
      <c r="RD9">
        <v>0</v>
      </c>
      <c r="RE9">
        <v>0</v>
      </c>
      <c r="RF9">
        <v>0</v>
      </c>
      <c r="RG9">
        <v>0</v>
      </c>
      <c r="RH9">
        <v>0</v>
      </c>
      <c r="RI9">
        <v>0</v>
      </c>
      <c r="RJ9">
        <v>0</v>
      </c>
      <c r="RK9">
        <v>0</v>
      </c>
      <c r="RL9">
        <v>0</v>
      </c>
      <c r="RM9">
        <v>1</v>
      </c>
      <c r="RN9">
        <v>0</v>
      </c>
      <c r="RO9">
        <v>1</v>
      </c>
      <c r="RP9">
        <v>0</v>
      </c>
      <c r="RR9" t="s">
        <v>2236</v>
      </c>
      <c r="RS9">
        <v>1</v>
      </c>
      <c r="RT9">
        <v>0</v>
      </c>
      <c r="RU9">
        <v>0</v>
      </c>
      <c r="RV9">
        <v>0</v>
      </c>
      <c r="RW9">
        <v>0</v>
      </c>
      <c r="RX9">
        <v>1</v>
      </c>
      <c r="RY9">
        <v>0</v>
      </c>
      <c r="RZ9">
        <v>0</v>
      </c>
      <c r="SA9">
        <v>0</v>
      </c>
      <c r="SB9">
        <v>0</v>
      </c>
      <c r="SC9">
        <v>0</v>
      </c>
      <c r="SF9" t="s">
        <v>2237</v>
      </c>
      <c r="SG9">
        <v>0</v>
      </c>
      <c r="SH9">
        <v>1</v>
      </c>
      <c r="SI9">
        <v>0</v>
      </c>
      <c r="SJ9">
        <v>0</v>
      </c>
      <c r="SK9" t="s">
        <v>2290</v>
      </c>
      <c r="SL9">
        <v>0</v>
      </c>
      <c r="SM9">
        <v>0</v>
      </c>
      <c r="SN9">
        <v>0</v>
      </c>
      <c r="SO9">
        <v>0</v>
      </c>
      <c r="SP9">
        <v>0</v>
      </c>
      <c r="SQ9">
        <v>0</v>
      </c>
      <c r="SR9">
        <v>0</v>
      </c>
      <c r="SS9">
        <v>0</v>
      </c>
      <c r="ST9">
        <v>0</v>
      </c>
      <c r="SU9">
        <v>0</v>
      </c>
      <c r="SV9">
        <v>0</v>
      </c>
      <c r="SW9">
        <v>0</v>
      </c>
      <c r="SX9">
        <v>1</v>
      </c>
      <c r="SY9">
        <v>0</v>
      </c>
      <c r="SZ9">
        <v>0</v>
      </c>
      <c r="TA9">
        <v>0</v>
      </c>
      <c r="TB9" t="s">
        <v>2238</v>
      </c>
      <c r="TC9">
        <v>0</v>
      </c>
      <c r="TD9">
        <v>0</v>
      </c>
      <c r="TE9">
        <v>0</v>
      </c>
      <c r="TF9">
        <v>0</v>
      </c>
      <c r="TG9">
        <v>0</v>
      </c>
      <c r="TH9">
        <v>1</v>
      </c>
      <c r="TI9">
        <v>0</v>
      </c>
      <c r="TJ9">
        <v>0</v>
      </c>
      <c r="TK9">
        <v>1</v>
      </c>
      <c r="TL9">
        <v>0</v>
      </c>
      <c r="TM9">
        <v>0</v>
      </c>
      <c r="TN9">
        <v>0</v>
      </c>
      <c r="AQG9" t="s">
        <v>2242</v>
      </c>
      <c r="AQH9">
        <v>0</v>
      </c>
      <c r="AQI9">
        <v>0</v>
      </c>
      <c r="AQJ9">
        <v>1</v>
      </c>
      <c r="AQK9">
        <v>0</v>
      </c>
      <c r="AQL9">
        <v>0</v>
      </c>
      <c r="AQM9">
        <v>1</v>
      </c>
      <c r="AQN9">
        <v>0</v>
      </c>
      <c r="AQO9">
        <v>0</v>
      </c>
      <c r="AQP9">
        <v>0</v>
      </c>
      <c r="AQQ9">
        <v>0</v>
      </c>
      <c r="AQS9" t="s">
        <v>2243</v>
      </c>
      <c r="AQT9">
        <v>0</v>
      </c>
      <c r="AQU9">
        <v>0</v>
      </c>
      <c r="AQV9">
        <v>0</v>
      </c>
      <c r="AQW9">
        <v>1</v>
      </c>
      <c r="AQX9">
        <v>0</v>
      </c>
      <c r="AQY9">
        <v>0</v>
      </c>
      <c r="AQZ9">
        <v>0</v>
      </c>
      <c r="ARA9">
        <v>0</v>
      </c>
      <c r="ARB9">
        <v>0</v>
      </c>
      <c r="ARC9">
        <v>0</v>
      </c>
      <c r="ARD9">
        <v>0</v>
      </c>
      <c r="ARF9" t="s">
        <v>2244</v>
      </c>
      <c r="ARG9" t="s">
        <v>2245</v>
      </c>
      <c r="ARH9" t="s">
        <v>2291</v>
      </c>
      <c r="ARI9">
        <v>0</v>
      </c>
      <c r="ARJ9">
        <v>1</v>
      </c>
      <c r="ARK9">
        <v>0</v>
      </c>
      <c r="ARL9">
        <v>1</v>
      </c>
      <c r="ARM9">
        <v>0</v>
      </c>
      <c r="ARN9">
        <v>0</v>
      </c>
      <c r="ARP9" t="s">
        <v>2231</v>
      </c>
      <c r="ARX9" t="s">
        <v>2262</v>
      </c>
      <c r="ARY9" t="s">
        <v>2292</v>
      </c>
      <c r="ARZ9">
        <v>0</v>
      </c>
      <c r="ASA9">
        <v>1</v>
      </c>
      <c r="ASB9">
        <v>1</v>
      </c>
      <c r="ASC9">
        <v>0</v>
      </c>
      <c r="ASD9">
        <v>0</v>
      </c>
      <c r="ASE9">
        <v>0</v>
      </c>
      <c r="ASF9">
        <v>0</v>
      </c>
      <c r="ASG9">
        <v>0</v>
      </c>
      <c r="ASH9">
        <v>0</v>
      </c>
      <c r="ASI9">
        <v>0</v>
      </c>
      <c r="ASK9" t="s">
        <v>2249</v>
      </c>
      <c r="ASL9">
        <v>0</v>
      </c>
      <c r="ASM9">
        <v>0</v>
      </c>
      <c r="ASN9">
        <v>0</v>
      </c>
      <c r="ASO9">
        <v>1</v>
      </c>
      <c r="ASP9">
        <v>0</v>
      </c>
      <c r="ASQ9">
        <v>0</v>
      </c>
      <c r="ASR9">
        <v>0</v>
      </c>
      <c r="ASS9">
        <v>0</v>
      </c>
      <c r="AST9">
        <v>0</v>
      </c>
      <c r="ASU9">
        <v>0</v>
      </c>
      <c r="ASW9" t="s">
        <v>2293</v>
      </c>
      <c r="ASX9">
        <v>0</v>
      </c>
      <c r="ASY9">
        <v>1</v>
      </c>
      <c r="ASZ9">
        <v>0</v>
      </c>
      <c r="ATA9">
        <v>0</v>
      </c>
      <c r="ATB9">
        <v>1</v>
      </c>
      <c r="ATC9">
        <v>0</v>
      </c>
      <c r="ATD9">
        <v>0</v>
      </c>
      <c r="ATE9">
        <v>0</v>
      </c>
      <c r="ATF9">
        <v>0</v>
      </c>
      <c r="ATH9" t="s">
        <v>2251</v>
      </c>
      <c r="ATI9">
        <v>0</v>
      </c>
      <c r="ATJ9">
        <v>0</v>
      </c>
      <c r="ATK9">
        <v>0</v>
      </c>
      <c r="ATL9">
        <v>0</v>
      </c>
      <c r="ATM9">
        <v>1</v>
      </c>
      <c r="ATN9">
        <v>1</v>
      </c>
      <c r="ATO9">
        <v>1</v>
      </c>
      <c r="ATP9">
        <v>0</v>
      </c>
      <c r="ATQ9">
        <v>0</v>
      </c>
      <c r="ATS9" t="s">
        <v>2252</v>
      </c>
      <c r="ATT9" t="s">
        <v>2231</v>
      </c>
      <c r="ATV9" t="s">
        <v>2278</v>
      </c>
      <c r="ATW9" t="s">
        <v>2252</v>
      </c>
      <c r="ATX9" t="s">
        <v>2231</v>
      </c>
      <c r="ATZ9" t="s">
        <v>2254</v>
      </c>
      <c r="AUF9">
        <v>506222813</v>
      </c>
      <c r="AUG9" s="166">
        <v>45249.843645833331</v>
      </c>
      <c r="AUJ9" t="s">
        <v>2255</v>
      </c>
      <c r="AUK9" t="s">
        <v>2256</v>
      </c>
      <c r="AUL9" t="s">
        <v>2257</v>
      </c>
    </row>
    <row r="10" spans="1:1238" x14ac:dyDescent="0.35">
      <c r="A10">
        <v>9</v>
      </c>
      <c r="B10" t="s">
        <v>2294</v>
      </c>
      <c r="C10" s="166">
        <v>45249</v>
      </c>
      <c r="D10" t="s">
        <v>2223</v>
      </c>
      <c r="E10" t="s">
        <v>2224</v>
      </c>
      <c r="F10" s="166">
        <v>45249.678510937512</v>
      </c>
      <c r="G10" s="166">
        <v>45249.684791215273</v>
      </c>
      <c r="H10" t="s">
        <v>2225</v>
      </c>
      <c r="K10" t="s">
        <v>2226</v>
      </c>
      <c r="L10" s="166">
        <v>45249</v>
      </c>
      <c r="M10" t="s">
        <v>81</v>
      </c>
      <c r="N10" t="s">
        <v>2227</v>
      </c>
      <c r="O10" t="s">
        <v>90</v>
      </c>
      <c r="P10" t="s">
        <v>2228</v>
      </c>
      <c r="S10" t="s">
        <v>2229</v>
      </c>
      <c r="T10" t="s">
        <v>2230</v>
      </c>
      <c r="V10" t="s">
        <v>2231</v>
      </c>
      <c r="X10" t="s">
        <v>2232</v>
      </c>
      <c r="AA10" t="s">
        <v>2286</v>
      </c>
      <c r="AB10">
        <v>0</v>
      </c>
      <c r="AC10">
        <v>0</v>
      </c>
      <c r="AD10">
        <v>1</v>
      </c>
      <c r="AE10">
        <v>0</v>
      </c>
      <c r="AF10">
        <v>1</v>
      </c>
      <c r="AI10"/>
      <c r="BH10" t="s">
        <v>2234</v>
      </c>
      <c r="BI10" t="s">
        <v>2287</v>
      </c>
      <c r="BJ10">
        <v>1</v>
      </c>
      <c r="BK10">
        <v>0</v>
      </c>
      <c r="BL10">
        <v>500</v>
      </c>
      <c r="BN10" t="s">
        <v>2288</v>
      </c>
      <c r="BQ10">
        <v>20</v>
      </c>
      <c r="BR10">
        <v>90</v>
      </c>
      <c r="BS10">
        <v>1</v>
      </c>
      <c r="BT10">
        <v>500</v>
      </c>
      <c r="BU10">
        <v>0</v>
      </c>
      <c r="BW10" t="s">
        <v>2231</v>
      </c>
      <c r="BY10" t="s">
        <v>2286</v>
      </c>
      <c r="BZ10">
        <v>0</v>
      </c>
      <c r="CA10">
        <v>0</v>
      </c>
      <c r="CB10">
        <v>1</v>
      </c>
      <c r="CC10">
        <v>0</v>
      </c>
      <c r="CE10" t="s">
        <v>2236</v>
      </c>
      <c r="CF10">
        <v>1</v>
      </c>
      <c r="CG10">
        <v>0</v>
      </c>
      <c r="CH10">
        <v>0</v>
      </c>
      <c r="CI10">
        <v>0</v>
      </c>
      <c r="CJ10">
        <v>0</v>
      </c>
      <c r="CK10">
        <v>1</v>
      </c>
      <c r="CL10">
        <v>0</v>
      </c>
      <c r="CM10">
        <v>0</v>
      </c>
      <c r="CN10">
        <v>0</v>
      </c>
      <c r="CO10">
        <v>0</v>
      </c>
      <c r="CP10">
        <v>0</v>
      </c>
      <c r="CS10" t="s">
        <v>2237</v>
      </c>
      <c r="CT10">
        <v>0</v>
      </c>
      <c r="CU10">
        <v>1</v>
      </c>
      <c r="CV10">
        <v>0</v>
      </c>
      <c r="CW10">
        <v>0</v>
      </c>
      <c r="CX10" t="s">
        <v>2286</v>
      </c>
      <c r="CY10">
        <v>0</v>
      </c>
      <c r="CZ10">
        <v>0</v>
      </c>
      <c r="DA10">
        <v>1</v>
      </c>
      <c r="DB10">
        <v>0</v>
      </c>
      <c r="DC10" t="s">
        <v>2259</v>
      </c>
      <c r="DD10">
        <v>0</v>
      </c>
      <c r="DE10">
        <v>0</v>
      </c>
      <c r="DF10">
        <v>0</v>
      </c>
      <c r="DG10">
        <v>0</v>
      </c>
      <c r="DH10">
        <v>0</v>
      </c>
      <c r="DI10">
        <v>0</v>
      </c>
      <c r="DJ10">
        <v>0</v>
      </c>
      <c r="DK10">
        <v>0</v>
      </c>
      <c r="DL10">
        <v>1</v>
      </c>
      <c r="DM10">
        <v>0</v>
      </c>
      <c r="DN10">
        <v>0</v>
      </c>
      <c r="DO10">
        <v>0</v>
      </c>
      <c r="EK10" t="s">
        <v>2239</v>
      </c>
      <c r="EL10">
        <v>0</v>
      </c>
      <c r="EM10">
        <v>0</v>
      </c>
      <c r="EN10">
        <v>0</v>
      </c>
      <c r="EO10">
        <v>0</v>
      </c>
      <c r="EP10">
        <v>1</v>
      </c>
      <c r="EQ10">
        <v>1</v>
      </c>
      <c r="JB10" t="s">
        <v>2289</v>
      </c>
      <c r="JC10">
        <v>0</v>
      </c>
      <c r="JD10">
        <v>0</v>
      </c>
      <c r="JE10">
        <v>0</v>
      </c>
      <c r="JF10">
        <v>0</v>
      </c>
      <c r="JG10">
        <v>0</v>
      </c>
      <c r="JH10">
        <v>0</v>
      </c>
      <c r="JI10">
        <v>0</v>
      </c>
      <c r="JJ10">
        <v>0</v>
      </c>
      <c r="JK10">
        <v>0</v>
      </c>
      <c r="JL10">
        <v>0</v>
      </c>
      <c r="JM10">
        <v>0</v>
      </c>
      <c r="JN10">
        <v>0</v>
      </c>
      <c r="JO10">
        <v>1</v>
      </c>
      <c r="JP10">
        <v>0</v>
      </c>
      <c r="JQ10">
        <v>1</v>
      </c>
      <c r="JR10">
        <v>0</v>
      </c>
      <c r="JS10">
        <v>2</v>
      </c>
      <c r="JT10">
        <v>4</v>
      </c>
      <c r="PN10" t="s">
        <v>2234</v>
      </c>
      <c r="PO10">
        <v>1250</v>
      </c>
      <c r="PP10" t="s">
        <v>2288</v>
      </c>
      <c r="PS10">
        <v>14</v>
      </c>
      <c r="PT10">
        <v>90</v>
      </c>
      <c r="PU10">
        <v>1</v>
      </c>
      <c r="PV10">
        <v>2000</v>
      </c>
      <c r="PW10">
        <v>0</v>
      </c>
      <c r="QM10" t="s">
        <v>2234</v>
      </c>
      <c r="QN10">
        <v>300</v>
      </c>
      <c r="QO10" t="s">
        <v>2235</v>
      </c>
      <c r="QR10">
        <v>10</v>
      </c>
      <c r="QS10">
        <v>60</v>
      </c>
      <c r="QT10">
        <v>1</v>
      </c>
      <c r="QU10">
        <v>1000</v>
      </c>
      <c r="QV10">
        <v>0</v>
      </c>
      <c r="QX10" t="s">
        <v>2231</v>
      </c>
      <c r="QZ10" t="s">
        <v>2289</v>
      </c>
      <c r="RA10">
        <v>0</v>
      </c>
      <c r="RB10">
        <v>0</v>
      </c>
      <c r="RC10">
        <v>0</v>
      </c>
      <c r="RD10">
        <v>0</v>
      </c>
      <c r="RE10">
        <v>0</v>
      </c>
      <c r="RF10">
        <v>0</v>
      </c>
      <c r="RG10">
        <v>0</v>
      </c>
      <c r="RH10">
        <v>0</v>
      </c>
      <c r="RI10">
        <v>0</v>
      </c>
      <c r="RJ10">
        <v>0</v>
      </c>
      <c r="RK10">
        <v>0</v>
      </c>
      <c r="RL10">
        <v>0</v>
      </c>
      <c r="RM10">
        <v>1</v>
      </c>
      <c r="RN10">
        <v>0</v>
      </c>
      <c r="RO10">
        <v>1</v>
      </c>
      <c r="RP10">
        <v>0</v>
      </c>
      <c r="RR10" t="s">
        <v>2236</v>
      </c>
      <c r="RS10">
        <v>1</v>
      </c>
      <c r="RT10">
        <v>0</v>
      </c>
      <c r="RU10">
        <v>0</v>
      </c>
      <c r="RV10">
        <v>0</v>
      </c>
      <c r="RW10">
        <v>0</v>
      </c>
      <c r="RX10">
        <v>1</v>
      </c>
      <c r="RY10">
        <v>0</v>
      </c>
      <c r="RZ10">
        <v>0</v>
      </c>
      <c r="SA10">
        <v>0</v>
      </c>
      <c r="SB10">
        <v>0</v>
      </c>
      <c r="SC10">
        <v>0</v>
      </c>
      <c r="SF10" t="s">
        <v>2237</v>
      </c>
      <c r="SG10">
        <v>0</v>
      </c>
      <c r="SH10">
        <v>1</v>
      </c>
      <c r="SI10">
        <v>0</v>
      </c>
      <c r="SJ10">
        <v>0</v>
      </c>
      <c r="SK10" t="s">
        <v>2290</v>
      </c>
      <c r="SL10">
        <v>0</v>
      </c>
      <c r="SM10">
        <v>0</v>
      </c>
      <c r="SN10">
        <v>0</v>
      </c>
      <c r="SO10">
        <v>0</v>
      </c>
      <c r="SP10">
        <v>0</v>
      </c>
      <c r="SQ10">
        <v>0</v>
      </c>
      <c r="SR10">
        <v>0</v>
      </c>
      <c r="SS10">
        <v>0</v>
      </c>
      <c r="ST10">
        <v>0</v>
      </c>
      <c r="SU10">
        <v>0</v>
      </c>
      <c r="SV10">
        <v>0</v>
      </c>
      <c r="SW10">
        <v>0</v>
      </c>
      <c r="SX10">
        <v>1</v>
      </c>
      <c r="SY10">
        <v>0</v>
      </c>
      <c r="SZ10">
        <v>0</v>
      </c>
      <c r="TA10">
        <v>0</v>
      </c>
      <c r="TB10" t="s">
        <v>2259</v>
      </c>
      <c r="TC10">
        <v>0</v>
      </c>
      <c r="TD10">
        <v>0</v>
      </c>
      <c r="TE10">
        <v>0</v>
      </c>
      <c r="TF10">
        <v>0</v>
      </c>
      <c r="TG10">
        <v>0</v>
      </c>
      <c r="TH10">
        <v>0</v>
      </c>
      <c r="TI10">
        <v>0</v>
      </c>
      <c r="TJ10">
        <v>0</v>
      </c>
      <c r="TK10">
        <v>1</v>
      </c>
      <c r="TL10">
        <v>0</v>
      </c>
      <c r="TM10">
        <v>0</v>
      </c>
      <c r="TN10">
        <v>0</v>
      </c>
      <c r="AQG10" t="s">
        <v>2242</v>
      </c>
      <c r="AQH10">
        <v>0</v>
      </c>
      <c r="AQI10">
        <v>0</v>
      </c>
      <c r="AQJ10">
        <v>1</v>
      </c>
      <c r="AQK10">
        <v>0</v>
      </c>
      <c r="AQL10">
        <v>0</v>
      </c>
      <c r="AQM10">
        <v>1</v>
      </c>
      <c r="AQN10">
        <v>0</v>
      </c>
      <c r="AQO10">
        <v>0</v>
      </c>
      <c r="AQP10">
        <v>0</v>
      </c>
      <c r="AQQ10">
        <v>0</v>
      </c>
      <c r="AQS10" t="s">
        <v>2243</v>
      </c>
      <c r="AQT10">
        <v>0</v>
      </c>
      <c r="AQU10">
        <v>0</v>
      </c>
      <c r="AQV10">
        <v>0</v>
      </c>
      <c r="AQW10">
        <v>1</v>
      </c>
      <c r="AQX10">
        <v>0</v>
      </c>
      <c r="AQY10">
        <v>0</v>
      </c>
      <c r="AQZ10">
        <v>0</v>
      </c>
      <c r="ARA10">
        <v>0</v>
      </c>
      <c r="ARB10">
        <v>0</v>
      </c>
      <c r="ARC10">
        <v>0</v>
      </c>
      <c r="ARD10">
        <v>0</v>
      </c>
      <c r="ARF10" t="s">
        <v>2244</v>
      </c>
      <c r="ARG10" t="s">
        <v>2245</v>
      </c>
      <c r="ARH10" t="s">
        <v>2270</v>
      </c>
      <c r="ARI10">
        <v>0</v>
      </c>
      <c r="ARJ10">
        <v>1</v>
      </c>
      <c r="ARK10">
        <v>1</v>
      </c>
      <c r="ARL10">
        <v>0</v>
      </c>
      <c r="ARM10">
        <v>0</v>
      </c>
      <c r="ARN10">
        <v>0</v>
      </c>
      <c r="ARP10" t="s">
        <v>2231</v>
      </c>
      <c r="ARX10" t="s">
        <v>2262</v>
      </c>
      <c r="ARY10" t="s">
        <v>2295</v>
      </c>
      <c r="ARZ10">
        <v>0</v>
      </c>
      <c r="ASA10">
        <v>0</v>
      </c>
      <c r="ASB10">
        <v>1</v>
      </c>
      <c r="ASC10">
        <v>0</v>
      </c>
      <c r="ASD10">
        <v>1</v>
      </c>
      <c r="ASE10">
        <v>0</v>
      </c>
      <c r="ASF10">
        <v>0</v>
      </c>
      <c r="ASG10">
        <v>0</v>
      </c>
      <c r="ASH10">
        <v>0</v>
      </c>
      <c r="ASI10">
        <v>0</v>
      </c>
      <c r="ASK10" t="s">
        <v>2249</v>
      </c>
      <c r="ASL10">
        <v>0</v>
      </c>
      <c r="ASM10">
        <v>0</v>
      </c>
      <c r="ASN10">
        <v>0</v>
      </c>
      <c r="ASO10">
        <v>1</v>
      </c>
      <c r="ASP10">
        <v>0</v>
      </c>
      <c r="ASQ10">
        <v>0</v>
      </c>
      <c r="ASR10">
        <v>0</v>
      </c>
      <c r="ASS10">
        <v>0</v>
      </c>
      <c r="AST10">
        <v>0</v>
      </c>
      <c r="ASU10">
        <v>0</v>
      </c>
      <c r="ASW10" t="s">
        <v>2250</v>
      </c>
      <c r="ASX10">
        <v>0</v>
      </c>
      <c r="ASY10">
        <v>0</v>
      </c>
      <c r="ASZ10">
        <v>0</v>
      </c>
      <c r="ATA10">
        <v>0</v>
      </c>
      <c r="ATB10">
        <v>1</v>
      </c>
      <c r="ATC10">
        <v>0</v>
      </c>
      <c r="ATD10">
        <v>0</v>
      </c>
      <c r="ATE10">
        <v>0</v>
      </c>
      <c r="ATF10">
        <v>0</v>
      </c>
      <c r="ATH10" t="s">
        <v>2251</v>
      </c>
      <c r="ATI10">
        <v>0</v>
      </c>
      <c r="ATJ10">
        <v>0</v>
      </c>
      <c r="ATK10">
        <v>0</v>
      </c>
      <c r="ATL10">
        <v>0</v>
      </c>
      <c r="ATM10">
        <v>1</v>
      </c>
      <c r="ATN10">
        <v>1</v>
      </c>
      <c r="ATO10">
        <v>1</v>
      </c>
      <c r="ATP10">
        <v>0</v>
      </c>
      <c r="ATQ10">
        <v>0</v>
      </c>
      <c r="ATS10" t="s">
        <v>2252</v>
      </c>
      <c r="ATT10" t="s">
        <v>2231</v>
      </c>
      <c r="ATV10" t="s">
        <v>2253</v>
      </c>
      <c r="ATW10" t="s">
        <v>2252</v>
      </c>
      <c r="ATX10" t="s">
        <v>2231</v>
      </c>
      <c r="ATZ10" t="s">
        <v>2254</v>
      </c>
      <c r="AUF10">
        <v>506222830</v>
      </c>
      <c r="AUG10" s="166">
        <v>45249.843692129631</v>
      </c>
      <c r="AUJ10" t="s">
        <v>2255</v>
      </c>
      <c r="AUK10" t="s">
        <v>2256</v>
      </c>
      <c r="AUL10" t="s">
        <v>2257</v>
      </c>
    </row>
    <row r="11" spans="1:1238" x14ac:dyDescent="0.35">
      <c r="A11">
        <v>10</v>
      </c>
      <c r="B11" t="s">
        <v>2296</v>
      </c>
      <c r="C11" s="166">
        <v>45249</v>
      </c>
      <c r="D11" t="s">
        <v>2223</v>
      </c>
      <c r="E11" t="s">
        <v>2224</v>
      </c>
      <c r="F11" s="166">
        <v>45249.762159039346</v>
      </c>
      <c r="G11" s="166">
        <v>45249.812663171288</v>
      </c>
      <c r="H11" t="s">
        <v>2225</v>
      </c>
      <c r="K11" t="s">
        <v>2226</v>
      </c>
      <c r="L11" s="166">
        <v>45249</v>
      </c>
      <c r="M11" t="s">
        <v>81</v>
      </c>
      <c r="N11" t="s">
        <v>2227</v>
      </c>
      <c r="O11" t="s">
        <v>90</v>
      </c>
      <c r="P11" t="s">
        <v>2228</v>
      </c>
      <c r="S11" t="s">
        <v>2229</v>
      </c>
      <c r="T11" t="s">
        <v>2230</v>
      </c>
      <c r="V11" t="s">
        <v>2231</v>
      </c>
      <c r="X11" t="s">
        <v>2232</v>
      </c>
      <c r="AA11" t="s">
        <v>2286</v>
      </c>
      <c r="AB11">
        <v>0</v>
      </c>
      <c r="AC11">
        <v>0</v>
      </c>
      <c r="AD11">
        <v>1</v>
      </c>
      <c r="AE11">
        <v>0</v>
      </c>
      <c r="AF11">
        <v>1</v>
      </c>
      <c r="AI11"/>
      <c r="BH11" t="s">
        <v>2234</v>
      </c>
      <c r="BI11" t="s">
        <v>2287</v>
      </c>
      <c r="BJ11">
        <v>1</v>
      </c>
      <c r="BK11">
        <v>0</v>
      </c>
      <c r="BL11">
        <v>500</v>
      </c>
      <c r="BN11" t="s">
        <v>2288</v>
      </c>
      <c r="BQ11">
        <v>10</v>
      </c>
      <c r="BR11">
        <v>60</v>
      </c>
      <c r="BS11">
        <v>1</v>
      </c>
      <c r="BT11">
        <v>200</v>
      </c>
      <c r="BU11">
        <v>0</v>
      </c>
      <c r="BW11" t="s">
        <v>2231</v>
      </c>
      <c r="BY11" t="s">
        <v>2286</v>
      </c>
      <c r="BZ11">
        <v>0</v>
      </c>
      <c r="CA11">
        <v>0</v>
      </c>
      <c r="CB11">
        <v>1</v>
      </c>
      <c r="CC11">
        <v>0</v>
      </c>
      <c r="CE11" t="s">
        <v>2236</v>
      </c>
      <c r="CF11">
        <v>1</v>
      </c>
      <c r="CG11">
        <v>0</v>
      </c>
      <c r="CH11">
        <v>0</v>
      </c>
      <c r="CI11">
        <v>0</v>
      </c>
      <c r="CJ11">
        <v>0</v>
      </c>
      <c r="CK11">
        <v>1</v>
      </c>
      <c r="CL11">
        <v>0</v>
      </c>
      <c r="CM11">
        <v>0</v>
      </c>
      <c r="CN11">
        <v>0</v>
      </c>
      <c r="CO11">
        <v>0</v>
      </c>
      <c r="CP11">
        <v>0</v>
      </c>
      <c r="CS11" t="s">
        <v>2237</v>
      </c>
      <c r="CT11">
        <v>0</v>
      </c>
      <c r="CU11">
        <v>1</v>
      </c>
      <c r="CV11">
        <v>0</v>
      </c>
      <c r="CW11">
        <v>0</v>
      </c>
      <c r="CX11" t="s">
        <v>2286</v>
      </c>
      <c r="CY11">
        <v>0</v>
      </c>
      <c r="CZ11">
        <v>0</v>
      </c>
      <c r="DA11">
        <v>1</v>
      </c>
      <c r="DB11">
        <v>0</v>
      </c>
      <c r="DC11" t="s">
        <v>2297</v>
      </c>
      <c r="DD11">
        <v>0</v>
      </c>
      <c r="DE11">
        <v>0</v>
      </c>
      <c r="DF11">
        <v>0</v>
      </c>
      <c r="DG11">
        <v>0</v>
      </c>
      <c r="DH11">
        <v>0</v>
      </c>
      <c r="DI11">
        <v>1</v>
      </c>
      <c r="DJ11">
        <v>0</v>
      </c>
      <c r="DK11">
        <v>0</v>
      </c>
      <c r="DL11">
        <v>1</v>
      </c>
      <c r="DM11">
        <v>0</v>
      </c>
      <c r="DN11">
        <v>0</v>
      </c>
      <c r="DO11">
        <v>0</v>
      </c>
      <c r="EK11" t="s">
        <v>2239</v>
      </c>
      <c r="EL11">
        <v>0</v>
      </c>
      <c r="EM11">
        <v>0</v>
      </c>
      <c r="EN11">
        <v>0</v>
      </c>
      <c r="EO11">
        <v>0</v>
      </c>
      <c r="EP11">
        <v>1</v>
      </c>
      <c r="EQ11">
        <v>1</v>
      </c>
      <c r="JB11" t="s">
        <v>2289</v>
      </c>
      <c r="JC11">
        <v>0</v>
      </c>
      <c r="JD11">
        <v>0</v>
      </c>
      <c r="JE11">
        <v>0</v>
      </c>
      <c r="JF11">
        <v>0</v>
      </c>
      <c r="JG11">
        <v>0</v>
      </c>
      <c r="JH11">
        <v>0</v>
      </c>
      <c r="JI11">
        <v>0</v>
      </c>
      <c r="JJ11">
        <v>0</v>
      </c>
      <c r="JK11">
        <v>0</v>
      </c>
      <c r="JL11">
        <v>0</v>
      </c>
      <c r="JM11">
        <v>0</v>
      </c>
      <c r="JN11">
        <v>0</v>
      </c>
      <c r="JO11">
        <v>1</v>
      </c>
      <c r="JP11">
        <v>0</v>
      </c>
      <c r="JQ11">
        <v>1</v>
      </c>
      <c r="JR11">
        <v>0</v>
      </c>
      <c r="JS11">
        <v>2</v>
      </c>
      <c r="JT11">
        <v>4</v>
      </c>
      <c r="PN11" t="s">
        <v>2234</v>
      </c>
      <c r="PO11">
        <v>1500</v>
      </c>
      <c r="PP11" t="s">
        <v>2235</v>
      </c>
      <c r="PS11">
        <v>20</v>
      </c>
      <c r="PT11">
        <v>90</v>
      </c>
      <c r="PU11">
        <v>1</v>
      </c>
      <c r="PV11">
        <v>500</v>
      </c>
      <c r="PW11">
        <v>0</v>
      </c>
      <c r="QM11" t="s">
        <v>2234</v>
      </c>
      <c r="QN11">
        <v>300</v>
      </c>
      <c r="QO11" t="s">
        <v>2235</v>
      </c>
      <c r="QR11">
        <v>10</v>
      </c>
      <c r="QS11">
        <v>90</v>
      </c>
      <c r="QT11">
        <v>1</v>
      </c>
      <c r="QU11">
        <v>100</v>
      </c>
      <c r="QV11">
        <v>0</v>
      </c>
      <c r="QX11" t="s">
        <v>2231</v>
      </c>
      <c r="QZ11" t="s">
        <v>2289</v>
      </c>
      <c r="RA11">
        <v>0</v>
      </c>
      <c r="RB11">
        <v>0</v>
      </c>
      <c r="RC11">
        <v>0</v>
      </c>
      <c r="RD11">
        <v>0</v>
      </c>
      <c r="RE11">
        <v>0</v>
      </c>
      <c r="RF11">
        <v>0</v>
      </c>
      <c r="RG11">
        <v>0</v>
      </c>
      <c r="RH11">
        <v>0</v>
      </c>
      <c r="RI11">
        <v>0</v>
      </c>
      <c r="RJ11">
        <v>0</v>
      </c>
      <c r="RK11">
        <v>0</v>
      </c>
      <c r="RL11">
        <v>0</v>
      </c>
      <c r="RM11">
        <v>1</v>
      </c>
      <c r="RN11">
        <v>0</v>
      </c>
      <c r="RO11">
        <v>1</v>
      </c>
      <c r="RP11">
        <v>0</v>
      </c>
      <c r="RR11" t="s">
        <v>2236</v>
      </c>
      <c r="RS11">
        <v>1</v>
      </c>
      <c r="RT11">
        <v>0</v>
      </c>
      <c r="RU11">
        <v>0</v>
      </c>
      <c r="RV11">
        <v>0</v>
      </c>
      <c r="RW11">
        <v>0</v>
      </c>
      <c r="RX11">
        <v>1</v>
      </c>
      <c r="RY11">
        <v>0</v>
      </c>
      <c r="RZ11">
        <v>0</v>
      </c>
      <c r="SA11">
        <v>0</v>
      </c>
      <c r="SB11">
        <v>0</v>
      </c>
      <c r="SC11">
        <v>0</v>
      </c>
      <c r="SF11" t="s">
        <v>2237</v>
      </c>
      <c r="SG11">
        <v>0</v>
      </c>
      <c r="SH11">
        <v>1</v>
      </c>
      <c r="SI11">
        <v>0</v>
      </c>
      <c r="SJ11">
        <v>0</v>
      </c>
      <c r="SK11" t="s">
        <v>2290</v>
      </c>
      <c r="SL11">
        <v>0</v>
      </c>
      <c r="SM11">
        <v>0</v>
      </c>
      <c r="SN11">
        <v>0</v>
      </c>
      <c r="SO11">
        <v>0</v>
      </c>
      <c r="SP11">
        <v>0</v>
      </c>
      <c r="SQ11">
        <v>0</v>
      </c>
      <c r="SR11">
        <v>0</v>
      </c>
      <c r="SS11">
        <v>0</v>
      </c>
      <c r="ST11">
        <v>0</v>
      </c>
      <c r="SU11">
        <v>0</v>
      </c>
      <c r="SV11">
        <v>0</v>
      </c>
      <c r="SW11">
        <v>0</v>
      </c>
      <c r="SX11">
        <v>1</v>
      </c>
      <c r="SY11">
        <v>0</v>
      </c>
      <c r="SZ11">
        <v>0</v>
      </c>
      <c r="TA11">
        <v>0</v>
      </c>
      <c r="TB11" t="s">
        <v>2238</v>
      </c>
      <c r="TC11">
        <v>0</v>
      </c>
      <c r="TD11">
        <v>0</v>
      </c>
      <c r="TE11">
        <v>0</v>
      </c>
      <c r="TF11">
        <v>0</v>
      </c>
      <c r="TG11">
        <v>0</v>
      </c>
      <c r="TH11">
        <v>1</v>
      </c>
      <c r="TI11">
        <v>0</v>
      </c>
      <c r="TJ11">
        <v>0</v>
      </c>
      <c r="TK11">
        <v>1</v>
      </c>
      <c r="TL11">
        <v>0</v>
      </c>
      <c r="TM11">
        <v>0</v>
      </c>
      <c r="TN11">
        <v>0</v>
      </c>
      <c r="AQG11" t="s">
        <v>2298</v>
      </c>
      <c r="AQH11">
        <v>0</v>
      </c>
      <c r="AQI11">
        <v>0</v>
      </c>
      <c r="AQJ11">
        <v>0</v>
      </c>
      <c r="AQK11">
        <v>0</v>
      </c>
      <c r="AQL11">
        <v>0</v>
      </c>
      <c r="AQM11">
        <v>1</v>
      </c>
      <c r="AQN11">
        <v>0</v>
      </c>
      <c r="AQO11">
        <v>0</v>
      </c>
      <c r="AQP11">
        <v>0</v>
      </c>
      <c r="AQQ11">
        <v>0</v>
      </c>
      <c r="AQS11" t="s">
        <v>2243</v>
      </c>
      <c r="AQT11">
        <v>0</v>
      </c>
      <c r="AQU11">
        <v>0</v>
      </c>
      <c r="AQV11">
        <v>0</v>
      </c>
      <c r="AQW11">
        <v>1</v>
      </c>
      <c r="AQX11">
        <v>0</v>
      </c>
      <c r="AQY11">
        <v>0</v>
      </c>
      <c r="AQZ11">
        <v>0</v>
      </c>
      <c r="ARA11">
        <v>0</v>
      </c>
      <c r="ARB11">
        <v>0</v>
      </c>
      <c r="ARC11">
        <v>0</v>
      </c>
      <c r="ARD11">
        <v>0</v>
      </c>
      <c r="ARF11" t="s">
        <v>2244</v>
      </c>
      <c r="ARG11" t="s">
        <v>2260</v>
      </c>
      <c r="ARH11" t="s">
        <v>2283</v>
      </c>
      <c r="ARI11">
        <v>0</v>
      </c>
      <c r="ARJ11">
        <v>0</v>
      </c>
      <c r="ARK11">
        <v>1</v>
      </c>
      <c r="ARL11">
        <v>0</v>
      </c>
      <c r="ARM11">
        <v>0</v>
      </c>
      <c r="ARN11">
        <v>0</v>
      </c>
      <c r="ARP11" t="s">
        <v>2231</v>
      </c>
      <c r="ARX11" t="s">
        <v>2262</v>
      </c>
      <c r="ARY11" t="s">
        <v>2292</v>
      </c>
      <c r="ARZ11">
        <v>0</v>
      </c>
      <c r="ASA11">
        <v>1</v>
      </c>
      <c r="ASB11">
        <v>1</v>
      </c>
      <c r="ASC11">
        <v>0</v>
      </c>
      <c r="ASD11">
        <v>0</v>
      </c>
      <c r="ASE11">
        <v>0</v>
      </c>
      <c r="ASF11">
        <v>0</v>
      </c>
      <c r="ASG11">
        <v>0</v>
      </c>
      <c r="ASH11">
        <v>0</v>
      </c>
      <c r="ASI11">
        <v>0</v>
      </c>
      <c r="ASK11" t="s">
        <v>2249</v>
      </c>
      <c r="ASL11">
        <v>0</v>
      </c>
      <c r="ASM11">
        <v>0</v>
      </c>
      <c r="ASN11">
        <v>0</v>
      </c>
      <c r="ASO11">
        <v>1</v>
      </c>
      <c r="ASP11">
        <v>0</v>
      </c>
      <c r="ASQ11">
        <v>0</v>
      </c>
      <c r="ASR11">
        <v>0</v>
      </c>
      <c r="ASS11">
        <v>0</v>
      </c>
      <c r="AST11">
        <v>0</v>
      </c>
      <c r="ASU11">
        <v>0</v>
      </c>
      <c r="ASW11" t="s">
        <v>2250</v>
      </c>
      <c r="ASX11">
        <v>0</v>
      </c>
      <c r="ASY11">
        <v>0</v>
      </c>
      <c r="ASZ11">
        <v>0</v>
      </c>
      <c r="ATA11">
        <v>0</v>
      </c>
      <c r="ATB11">
        <v>1</v>
      </c>
      <c r="ATC11">
        <v>0</v>
      </c>
      <c r="ATD11">
        <v>0</v>
      </c>
      <c r="ATE11">
        <v>0</v>
      </c>
      <c r="ATF11">
        <v>0</v>
      </c>
      <c r="ATH11" t="s">
        <v>2251</v>
      </c>
      <c r="ATI11">
        <v>0</v>
      </c>
      <c r="ATJ11">
        <v>0</v>
      </c>
      <c r="ATK11">
        <v>0</v>
      </c>
      <c r="ATL11">
        <v>0</v>
      </c>
      <c r="ATM11">
        <v>1</v>
      </c>
      <c r="ATN11">
        <v>1</v>
      </c>
      <c r="ATO11">
        <v>1</v>
      </c>
      <c r="ATP11">
        <v>0</v>
      </c>
      <c r="ATQ11">
        <v>0</v>
      </c>
      <c r="ATS11" t="s">
        <v>2252</v>
      </c>
      <c r="ATT11" t="s">
        <v>2231</v>
      </c>
      <c r="ATV11" t="s">
        <v>2253</v>
      </c>
      <c r="ATW11" t="s">
        <v>2252</v>
      </c>
      <c r="ATX11" t="s">
        <v>2231</v>
      </c>
      <c r="ATZ11" t="s">
        <v>2254</v>
      </c>
      <c r="AUF11">
        <v>506222835</v>
      </c>
      <c r="AUG11" s="166">
        <v>45249.843715277777</v>
      </c>
      <c r="AUJ11" t="s">
        <v>2255</v>
      </c>
      <c r="AUK11" t="s">
        <v>2256</v>
      </c>
      <c r="AUL11" t="s">
        <v>2257</v>
      </c>
    </row>
    <row r="12" spans="1:1238" x14ac:dyDescent="0.35">
      <c r="A12">
        <v>11</v>
      </c>
      <c r="B12" t="s">
        <v>2299</v>
      </c>
      <c r="C12" s="166">
        <v>45247</v>
      </c>
      <c r="D12" t="s">
        <v>2300</v>
      </c>
      <c r="E12" t="s">
        <v>2301</v>
      </c>
      <c r="F12" s="166">
        <v>45247.667479606484</v>
      </c>
      <c r="G12" s="166">
        <v>45248.700983796298</v>
      </c>
      <c r="H12" t="s">
        <v>2225</v>
      </c>
      <c r="K12" t="s">
        <v>2302</v>
      </c>
      <c r="L12" s="166">
        <v>45247</v>
      </c>
      <c r="M12" t="s">
        <v>99</v>
      </c>
      <c r="N12" t="s">
        <v>2303</v>
      </c>
      <c r="O12" t="s">
        <v>102</v>
      </c>
      <c r="P12" t="s">
        <v>2228</v>
      </c>
      <c r="S12" t="s">
        <v>2304</v>
      </c>
      <c r="T12" t="s">
        <v>2305</v>
      </c>
      <c r="V12" t="s">
        <v>2231</v>
      </c>
      <c r="X12" t="s">
        <v>2306</v>
      </c>
      <c r="AA12" t="s">
        <v>2233</v>
      </c>
      <c r="AB12">
        <v>1</v>
      </c>
      <c r="AC12">
        <v>0</v>
      </c>
      <c r="AD12">
        <v>0</v>
      </c>
      <c r="AE12">
        <v>0</v>
      </c>
      <c r="AF12">
        <v>1</v>
      </c>
      <c r="AH12" t="s">
        <v>2234</v>
      </c>
      <c r="AI12">
        <v>1350</v>
      </c>
      <c r="AJ12" t="s">
        <v>2307</v>
      </c>
      <c r="AM12">
        <v>65</v>
      </c>
      <c r="AN12">
        <v>150</v>
      </c>
      <c r="AO12">
        <v>1</v>
      </c>
      <c r="AP12">
        <v>250</v>
      </c>
      <c r="AQ12">
        <v>0</v>
      </c>
      <c r="BW12" t="s">
        <v>2231</v>
      </c>
      <c r="BY12" t="s">
        <v>2233</v>
      </c>
      <c r="BZ12">
        <v>1</v>
      </c>
      <c r="CA12">
        <v>0</v>
      </c>
      <c r="CB12">
        <v>0</v>
      </c>
      <c r="CC12">
        <v>0</v>
      </c>
      <c r="CE12" t="s">
        <v>2308</v>
      </c>
      <c r="CF12">
        <v>1</v>
      </c>
      <c r="CG12">
        <v>0</v>
      </c>
      <c r="CH12">
        <v>0</v>
      </c>
      <c r="CI12">
        <v>1</v>
      </c>
      <c r="CJ12">
        <v>0</v>
      </c>
      <c r="CK12">
        <v>0</v>
      </c>
      <c r="CL12">
        <v>0</v>
      </c>
      <c r="CM12">
        <v>0</v>
      </c>
      <c r="CN12">
        <v>0</v>
      </c>
      <c r="CO12">
        <v>0</v>
      </c>
      <c r="CP12">
        <v>0</v>
      </c>
      <c r="CS12" t="s">
        <v>2237</v>
      </c>
      <c r="CT12">
        <v>0</v>
      </c>
      <c r="CU12">
        <v>1</v>
      </c>
      <c r="CV12">
        <v>0</v>
      </c>
      <c r="CW12">
        <v>0</v>
      </c>
      <c r="CX12" t="s">
        <v>2233</v>
      </c>
      <c r="CY12">
        <v>1</v>
      </c>
      <c r="CZ12">
        <v>0</v>
      </c>
      <c r="DA12">
        <v>0</v>
      </c>
      <c r="DB12">
        <v>0</v>
      </c>
      <c r="DC12" t="s">
        <v>2309</v>
      </c>
      <c r="DD12">
        <v>1</v>
      </c>
      <c r="DE12">
        <v>0</v>
      </c>
      <c r="DF12">
        <v>0</v>
      </c>
      <c r="DG12">
        <v>0</v>
      </c>
      <c r="DH12">
        <v>0</v>
      </c>
      <c r="DI12">
        <v>1</v>
      </c>
      <c r="DJ12">
        <v>0</v>
      </c>
      <c r="DK12">
        <v>0</v>
      </c>
      <c r="DL12">
        <v>1</v>
      </c>
      <c r="DM12">
        <v>0</v>
      </c>
      <c r="DN12">
        <v>0</v>
      </c>
      <c r="DO12">
        <v>0</v>
      </c>
      <c r="EK12" t="s">
        <v>2239</v>
      </c>
      <c r="EL12">
        <v>0</v>
      </c>
      <c r="EM12">
        <v>0</v>
      </c>
      <c r="EN12">
        <v>0</v>
      </c>
      <c r="EO12">
        <v>0</v>
      </c>
      <c r="EP12">
        <v>1</v>
      </c>
      <c r="EQ12">
        <v>1</v>
      </c>
      <c r="JB12" t="s">
        <v>2239</v>
      </c>
      <c r="JC12">
        <v>0</v>
      </c>
      <c r="JD12">
        <v>0</v>
      </c>
      <c r="JE12">
        <v>0</v>
      </c>
      <c r="JF12">
        <v>0</v>
      </c>
      <c r="JG12">
        <v>0</v>
      </c>
      <c r="JH12">
        <v>0</v>
      </c>
      <c r="JI12">
        <v>0</v>
      </c>
      <c r="JJ12">
        <v>0</v>
      </c>
      <c r="JK12">
        <v>0</v>
      </c>
      <c r="JL12">
        <v>0</v>
      </c>
      <c r="JM12">
        <v>0</v>
      </c>
      <c r="JN12">
        <v>0</v>
      </c>
      <c r="JO12">
        <v>0</v>
      </c>
      <c r="JP12">
        <v>0</v>
      </c>
      <c r="JQ12">
        <v>0</v>
      </c>
      <c r="JR12">
        <v>1</v>
      </c>
      <c r="JS12">
        <v>1</v>
      </c>
      <c r="JT12">
        <v>3</v>
      </c>
      <c r="AQG12" t="s">
        <v>2310</v>
      </c>
      <c r="AQH12">
        <v>0</v>
      </c>
      <c r="AQI12">
        <v>1</v>
      </c>
      <c r="AQJ12">
        <v>1</v>
      </c>
      <c r="AQK12">
        <v>0</v>
      </c>
      <c r="AQL12">
        <v>0</v>
      </c>
      <c r="AQM12">
        <v>0</v>
      </c>
      <c r="AQN12">
        <v>0</v>
      </c>
      <c r="AQO12">
        <v>0</v>
      </c>
      <c r="AQP12">
        <v>0</v>
      </c>
      <c r="AQQ12">
        <v>0</v>
      </c>
      <c r="AQS12" t="s">
        <v>2243</v>
      </c>
      <c r="AQT12">
        <v>0</v>
      </c>
      <c r="AQU12">
        <v>0</v>
      </c>
      <c r="AQV12">
        <v>0</v>
      </c>
      <c r="AQW12">
        <v>1</v>
      </c>
      <c r="AQX12">
        <v>0</v>
      </c>
      <c r="AQY12">
        <v>0</v>
      </c>
      <c r="AQZ12">
        <v>0</v>
      </c>
      <c r="ARA12">
        <v>0</v>
      </c>
      <c r="ARB12">
        <v>0</v>
      </c>
      <c r="ARC12">
        <v>0</v>
      </c>
      <c r="ARD12">
        <v>0</v>
      </c>
      <c r="ARF12" t="s">
        <v>2311</v>
      </c>
      <c r="ARG12" t="s">
        <v>2245</v>
      </c>
      <c r="ARH12" t="s">
        <v>2246</v>
      </c>
      <c r="ARI12">
        <v>0</v>
      </c>
      <c r="ARJ12">
        <v>1</v>
      </c>
      <c r="ARK12">
        <v>0</v>
      </c>
      <c r="ARL12">
        <v>0</v>
      </c>
      <c r="ARM12">
        <v>0</v>
      </c>
      <c r="ARN12">
        <v>0</v>
      </c>
      <c r="ARP12" t="s">
        <v>2312</v>
      </c>
      <c r="ARX12" t="s">
        <v>2262</v>
      </c>
      <c r="ARY12" t="s">
        <v>2239</v>
      </c>
      <c r="ARZ12">
        <v>1</v>
      </c>
      <c r="ASA12">
        <v>0</v>
      </c>
      <c r="ASB12">
        <v>0</v>
      </c>
      <c r="ASC12">
        <v>0</v>
      </c>
      <c r="ASD12">
        <v>0</v>
      </c>
      <c r="ASE12">
        <v>0</v>
      </c>
      <c r="ASF12">
        <v>0</v>
      </c>
      <c r="ASG12">
        <v>0</v>
      </c>
      <c r="ASH12">
        <v>0</v>
      </c>
      <c r="ASI12">
        <v>0</v>
      </c>
      <c r="ASK12" t="s">
        <v>2313</v>
      </c>
      <c r="ASL12">
        <v>0</v>
      </c>
      <c r="ASM12">
        <v>0</v>
      </c>
      <c r="ASN12">
        <v>1</v>
      </c>
      <c r="ASO12">
        <v>0</v>
      </c>
      <c r="ASP12">
        <v>0</v>
      </c>
      <c r="ASQ12">
        <v>0</v>
      </c>
      <c r="ASR12">
        <v>0</v>
      </c>
      <c r="ASS12">
        <v>0</v>
      </c>
      <c r="AST12">
        <v>0</v>
      </c>
      <c r="ASU12">
        <v>0</v>
      </c>
      <c r="ASW12" t="s">
        <v>2239</v>
      </c>
      <c r="ASX12">
        <v>1</v>
      </c>
      <c r="ASY12">
        <v>0</v>
      </c>
      <c r="ASZ12">
        <v>0</v>
      </c>
      <c r="ATA12">
        <v>0</v>
      </c>
      <c r="ATB12">
        <v>0</v>
      </c>
      <c r="ATC12">
        <v>0</v>
      </c>
      <c r="ATD12">
        <v>0</v>
      </c>
      <c r="ATE12">
        <v>0</v>
      </c>
      <c r="ATF12">
        <v>0</v>
      </c>
      <c r="ATH12" t="s">
        <v>2314</v>
      </c>
      <c r="ATI12">
        <v>0</v>
      </c>
      <c r="ATJ12">
        <v>0</v>
      </c>
      <c r="ATK12">
        <v>0</v>
      </c>
      <c r="ATL12">
        <v>0</v>
      </c>
      <c r="ATM12">
        <v>1</v>
      </c>
      <c r="ATN12">
        <v>1</v>
      </c>
      <c r="ATO12">
        <v>1</v>
      </c>
      <c r="ATP12">
        <v>0</v>
      </c>
      <c r="ATQ12">
        <v>0</v>
      </c>
      <c r="ATS12" t="s">
        <v>2252</v>
      </c>
      <c r="ATT12" t="s">
        <v>2231</v>
      </c>
      <c r="ATV12" t="s">
        <v>2315</v>
      </c>
      <c r="ATW12" t="s">
        <v>2252</v>
      </c>
      <c r="ATX12" t="s">
        <v>2231</v>
      </c>
      <c r="ATZ12" t="s">
        <v>2316</v>
      </c>
      <c r="AUF12">
        <v>506370210</v>
      </c>
      <c r="AUG12" s="166">
        <v>45250.410092592589</v>
      </c>
      <c r="AUJ12" t="s">
        <v>2255</v>
      </c>
      <c r="AUK12" t="s">
        <v>2256</v>
      </c>
      <c r="AUL12" t="s">
        <v>2257</v>
      </c>
    </row>
    <row r="13" spans="1:1238" x14ac:dyDescent="0.35">
      <c r="A13">
        <v>12</v>
      </c>
      <c r="B13" t="s">
        <v>2317</v>
      </c>
      <c r="C13" s="166">
        <v>45247</v>
      </c>
      <c r="D13" t="s">
        <v>2300</v>
      </c>
      <c r="E13" t="s">
        <v>2301</v>
      </c>
      <c r="F13" s="166">
        <v>45247.69908140046</v>
      </c>
      <c r="G13" s="166">
        <v>45248.701094074073</v>
      </c>
      <c r="H13" t="s">
        <v>2225</v>
      </c>
      <c r="K13" t="s">
        <v>2302</v>
      </c>
      <c r="L13" s="166">
        <v>45247</v>
      </c>
      <c r="M13" t="s">
        <v>99</v>
      </c>
      <c r="N13" t="s">
        <v>2303</v>
      </c>
      <c r="O13" t="s">
        <v>102</v>
      </c>
      <c r="P13" t="s">
        <v>2228</v>
      </c>
      <c r="S13" t="s">
        <v>2304</v>
      </c>
      <c r="T13" t="s">
        <v>2305</v>
      </c>
      <c r="V13" t="s">
        <v>2231</v>
      </c>
      <c r="X13" t="s">
        <v>2232</v>
      </c>
      <c r="AA13" t="s">
        <v>2233</v>
      </c>
      <c r="AB13">
        <v>1</v>
      </c>
      <c r="AC13">
        <v>0</v>
      </c>
      <c r="AD13">
        <v>0</v>
      </c>
      <c r="AE13">
        <v>0</v>
      </c>
      <c r="AF13">
        <v>1</v>
      </c>
      <c r="AH13" t="s">
        <v>2318</v>
      </c>
      <c r="AI13">
        <v>1500</v>
      </c>
      <c r="AJ13" t="s">
        <v>2307</v>
      </c>
      <c r="AM13">
        <v>70</v>
      </c>
      <c r="AN13">
        <v>160</v>
      </c>
      <c r="AO13">
        <v>1</v>
      </c>
      <c r="AP13">
        <v>172</v>
      </c>
      <c r="AQ13">
        <v>0</v>
      </c>
      <c r="BW13" t="s">
        <v>2231</v>
      </c>
      <c r="BY13" t="s">
        <v>2233</v>
      </c>
      <c r="BZ13">
        <v>1</v>
      </c>
      <c r="CA13">
        <v>0</v>
      </c>
      <c r="CB13">
        <v>0</v>
      </c>
      <c r="CC13">
        <v>0</v>
      </c>
      <c r="CE13" t="s">
        <v>2308</v>
      </c>
      <c r="CF13">
        <v>1</v>
      </c>
      <c r="CG13">
        <v>0</v>
      </c>
      <c r="CH13">
        <v>0</v>
      </c>
      <c r="CI13">
        <v>1</v>
      </c>
      <c r="CJ13">
        <v>0</v>
      </c>
      <c r="CK13">
        <v>0</v>
      </c>
      <c r="CL13">
        <v>0</v>
      </c>
      <c r="CM13">
        <v>0</v>
      </c>
      <c r="CN13">
        <v>0</v>
      </c>
      <c r="CO13">
        <v>0</v>
      </c>
      <c r="CP13">
        <v>0</v>
      </c>
      <c r="CS13" t="s">
        <v>2237</v>
      </c>
      <c r="CT13">
        <v>0</v>
      </c>
      <c r="CU13">
        <v>1</v>
      </c>
      <c r="CV13">
        <v>0</v>
      </c>
      <c r="CW13">
        <v>0</v>
      </c>
      <c r="CX13" t="s">
        <v>2233</v>
      </c>
      <c r="CY13">
        <v>1</v>
      </c>
      <c r="CZ13">
        <v>0</v>
      </c>
      <c r="DA13">
        <v>0</v>
      </c>
      <c r="DB13">
        <v>0</v>
      </c>
      <c r="DC13" t="s">
        <v>2319</v>
      </c>
      <c r="DD13">
        <v>0</v>
      </c>
      <c r="DE13">
        <v>0</v>
      </c>
      <c r="DF13">
        <v>1</v>
      </c>
      <c r="DG13">
        <v>0</v>
      </c>
      <c r="DH13">
        <v>0</v>
      </c>
      <c r="DI13">
        <v>0</v>
      </c>
      <c r="DJ13">
        <v>0</v>
      </c>
      <c r="DK13">
        <v>0</v>
      </c>
      <c r="DL13">
        <v>1</v>
      </c>
      <c r="DM13">
        <v>0</v>
      </c>
      <c r="DN13">
        <v>0</v>
      </c>
      <c r="DO13">
        <v>0</v>
      </c>
      <c r="EK13" t="s">
        <v>2239</v>
      </c>
      <c r="EL13">
        <v>0</v>
      </c>
      <c r="EM13">
        <v>0</v>
      </c>
      <c r="EN13">
        <v>0</v>
      </c>
      <c r="EO13">
        <v>0</v>
      </c>
      <c r="EP13">
        <v>1</v>
      </c>
      <c r="EQ13">
        <v>1</v>
      </c>
      <c r="JB13" t="s">
        <v>2239</v>
      </c>
      <c r="JC13">
        <v>0</v>
      </c>
      <c r="JD13">
        <v>0</v>
      </c>
      <c r="JE13">
        <v>0</v>
      </c>
      <c r="JF13">
        <v>0</v>
      </c>
      <c r="JG13">
        <v>0</v>
      </c>
      <c r="JH13">
        <v>0</v>
      </c>
      <c r="JI13">
        <v>0</v>
      </c>
      <c r="JJ13">
        <v>0</v>
      </c>
      <c r="JK13">
        <v>0</v>
      </c>
      <c r="JL13">
        <v>0</v>
      </c>
      <c r="JM13">
        <v>0</v>
      </c>
      <c r="JN13">
        <v>0</v>
      </c>
      <c r="JO13">
        <v>0</v>
      </c>
      <c r="JP13">
        <v>0</v>
      </c>
      <c r="JQ13">
        <v>0</v>
      </c>
      <c r="JR13">
        <v>1</v>
      </c>
      <c r="JS13">
        <v>1</v>
      </c>
      <c r="JT13">
        <v>3</v>
      </c>
      <c r="AQG13" t="s">
        <v>2320</v>
      </c>
      <c r="AQH13">
        <v>0</v>
      </c>
      <c r="AQI13">
        <v>1</v>
      </c>
      <c r="AQJ13">
        <v>1</v>
      </c>
      <c r="AQK13">
        <v>0</v>
      </c>
      <c r="AQL13">
        <v>0</v>
      </c>
      <c r="AQM13">
        <v>1</v>
      </c>
      <c r="AQN13">
        <v>0</v>
      </c>
      <c r="AQO13">
        <v>0</v>
      </c>
      <c r="AQP13">
        <v>0</v>
      </c>
      <c r="AQQ13">
        <v>0</v>
      </c>
      <c r="AQS13" t="s">
        <v>2243</v>
      </c>
      <c r="AQT13">
        <v>0</v>
      </c>
      <c r="AQU13">
        <v>0</v>
      </c>
      <c r="AQV13">
        <v>0</v>
      </c>
      <c r="AQW13">
        <v>1</v>
      </c>
      <c r="AQX13">
        <v>0</v>
      </c>
      <c r="AQY13">
        <v>0</v>
      </c>
      <c r="AQZ13">
        <v>0</v>
      </c>
      <c r="ARA13">
        <v>0</v>
      </c>
      <c r="ARB13">
        <v>0</v>
      </c>
      <c r="ARC13">
        <v>0</v>
      </c>
      <c r="ARD13">
        <v>0</v>
      </c>
      <c r="ARF13" t="s">
        <v>2311</v>
      </c>
      <c r="ARG13" t="s">
        <v>2321</v>
      </c>
      <c r="ARH13" t="s">
        <v>2246</v>
      </c>
      <c r="ARI13">
        <v>0</v>
      </c>
      <c r="ARJ13">
        <v>1</v>
      </c>
      <c r="ARK13">
        <v>0</v>
      </c>
      <c r="ARL13">
        <v>0</v>
      </c>
      <c r="ARM13">
        <v>0</v>
      </c>
      <c r="ARN13">
        <v>0</v>
      </c>
      <c r="ARP13" t="s">
        <v>2312</v>
      </c>
      <c r="ARX13" t="s">
        <v>2262</v>
      </c>
      <c r="ARY13" t="s">
        <v>2239</v>
      </c>
      <c r="ARZ13">
        <v>1</v>
      </c>
      <c r="ASA13">
        <v>0</v>
      </c>
      <c r="ASB13">
        <v>0</v>
      </c>
      <c r="ASC13">
        <v>0</v>
      </c>
      <c r="ASD13">
        <v>0</v>
      </c>
      <c r="ASE13">
        <v>0</v>
      </c>
      <c r="ASF13">
        <v>0</v>
      </c>
      <c r="ASG13">
        <v>0</v>
      </c>
      <c r="ASH13">
        <v>0</v>
      </c>
      <c r="ASI13">
        <v>0</v>
      </c>
      <c r="ASK13" t="s">
        <v>2239</v>
      </c>
      <c r="ASL13">
        <v>1</v>
      </c>
      <c r="ASM13">
        <v>0</v>
      </c>
      <c r="ASN13">
        <v>0</v>
      </c>
      <c r="ASO13">
        <v>0</v>
      </c>
      <c r="ASP13">
        <v>0</v>
      </c>
      <c r="ASQ13">
        <v>0</v>
      </c>
      <c r="ASR13">
        <v>0</v>
      </c>
      <c r="ASS13">
        <v>0</v>
      </c>
      <c r="AST13">
        <v>0</v>
      </c>
      <c r="ASU13">
        <v>0</v>
      </c>
      <c r="ASW13" t="s">
        <v>2239</v>
      </c>
      <c r="ASX13">
        <v>1</v>
      </c>
      <c r="ASY13">
        <v>0</v>
      </c>
      <c r="ASZ13">
        <v>0</v>
      </c>
      <c r="ATA13">
        <v>0</v>
      </c>
      <c r="ATB13">
        <v>0</v>
      </c>
      <c r="ATC13">
        <v>0</v>
      </c>
      <c r="ATD13">
        <v>0</v>
      </c>
      <c r="ATE13">
        <v>0</v>
      </c>
      <c r="ATF13">
        <v>0</v>
      </c>
      <c r="ATH13" t="s">
        <v>2268</v>
      </c>
      <c r="ATI13">
        <v>0</v>
      </c>
      <c r="ATJ13">
        <v>0</v>
      </c>
      <c r="ATK13">
        <v>0</v>
      </c>
      <c r="ATL13">
        <v>0</v>
      </c>
      <c r="ATM13">
        <v>1</v>
      </c>
      <c r="ATN13">
        <v>1</v>
      </c>
      <c r="ATO13">
        <v>1</v>
      </c>
      <c r="ATP13">
        <v>0</v>
      </c>
      <c r="ATQ13">
        <v>0</v>
      </c>
      <c r="ATS13" t="s">
        <v>2252</v>
      </c>
      <c r="ATT13" t="s">
        <v>2231</v>
      </c>
      <c r="ATV13" t="s">
        <v>2315</v>
      </c>
      <c r="ATW13" t="s">
        <v>2252</v>
      </c>
      <c r="ATX13" t="s">
        <v>2231</v>
      </c>
      <c r="ATZ13" t="s">
        <v>2316</v>
      </c>
      <c r="AUF13">
        <v>506370298</v>
      </c>
      <c r="AUG13" s="166">
        <v>45250.410300925927</v>
      </c>
      <c r="AUJ13" t="s">
        <v>2255</v>
      </c>
      <c r="AUK13" t="s">
        <v>2256</v>
      </c>
      <c r="AUL13" t="s">
        <v>2257</v>
      </c>
    </row>
    <row r="14" spans="1:1238" x14ac:dyDescent="0.35">
      <c r="A14">
        <v>13</v>
      </c>
      <c r="B14" t="s">
        <v>2322</v>
      </c>
      <c r="C14" s="166">
        <v>45248</v>
      </c>
      <c r="D14" t="s">
        <v>2300</v>
      </c>
      <c r="E14" t="s">
        <v>2301</v>
      </c>
      <c r="F14" s="166">
        <v>45248.386919525467</v>
      </c>
      <c r="G14" s="166">
        <v>45248.70125648148</v>
      </c>
      <c r="H14" t="s">
        <v>2225</v>
      </c>
      <c r="K14" t="s">
        <v>2302</v>
      </c>
      <c r="L14" s="166">
        <v>45248</v>
      </c>
      <c r="M14" t="s">
        <v>99</v>
      </c>
      <c r="N14" t="s">
        <v>2303</v>
      </c>
      <c r="O14" t="s">
        <v>102</v>
      </c>
      <c r="P14" t="s">
        <v>2228</v>
      </c>
      <c r="S14" t="s">
        <v>2304</v>
      </c>
      <c r="T14" t="s">
        <v>2305</v>
      </c>
      <c r="V14" t="s">
        <v>2231</v>
      </c>
      <c r="X14" t="s">
        <v>2232</v>
      </c>
      <c r="AA14" t="s">
        <v>2233</v>
      </c>
      <c r="AB14">
        <v>1</v>
      </c>
      <c r="AC14">
        <v>0</v>
      </c>
      <c r="AD14">
        <v>0</v>
      </c>
      <c r="AE14">
        <v>0</v>
      </c>
      <c r="AF14">
        <v>1</v>
      </c>
      <c r="AH14" t="s">
        <v>2318</v>
      </c>
      <c r="AI14">
        <v>1400</v>
      </c>
      <c r="AJ14" t="s">
        <v>2307</v>
      </c>
      <c r="AM14">
        <v>80</v>
      </c>
      <c r="AN14">
        <v>140</v>
      </c>
      <c r="AO14">
        <v>1</v>
      </c>
      <c r="AP14">
        <v>100</v>
      </c>
      <c r="AQ14">
        <v>0</v>
      </c>
      <c r="BW14" t="s">
        <v>2231</v>
      </c>
      <c r="BY14" t="s">
        <v>2233</v>
      </c>
      <c r="BZ14">
        <v>1</v>
      </c>
      <c r="CA14">
        <v>0</v>
      </c>
      <c r="CB14">
        <v>0</v>
      </c>
      <c r="CC14">
        <v>0</v>
      </c>
      <c r="CE14" t="s">
        <v>2323</v>
      </c>
      <c r="CF14">
        <v>1</v>
      </c>
      <c r="CG14">
        <v>0</v>
      </c>
      <c r="CH14">
        <v>0</v>
      </c>
      <c r="CI14">
        <v>1</v>
      </c>
      <c r="CJ14">
        <v>0</v>
      </c>
      <c r="CK14">
        <v>0</v>
      </c>
      <c r="CL14">
        <v>1</v>
      </c>
      <c r="CM14">
        <v>0</v>
      </c>
      <c r="CN14">
        <v>0</v>
      </c>
      <c r="CO14">
        <v>0</v>
      </c>
      <c r="CP14">
        <v>0</v>
      </c>
      <c r="CS14" t="s">
        <v>2237</v>
      </c>
      <c r="CT14">
        <v>0</v>
      </c>
      <c r="CU14">
        <v>1</v>
      </c>
      <c r="CV14">
        <v>0</v>
      </c>
      <c r="CW14">
        <v>0</v>
      </c>
      <c r="CX14" t="s">
        <v>2233</v>
      </c>
      <c r="CY14">
        <v>1</v>
      </c>
      <c r="CZ14">
        <v>0</v>
      </c>
      <c r="DA14">
        <v>0</v>
      </c>
      <c r="DB14">
        <v>0</v>
      </c>
      <c r="DC14" t="s">
        <v>2324</v>
      </c>
      <c r="DD14">
        <v>1</v>
      </c>
      <c r="DE14">
        <v>0</v>
      </c>
      <c r="DF14">
        <v>0</v>
      </c>
      <c r="DG14">
        <v>0</v>
      </c>
      <c r="DH14">
        <v>0</v>
      </c>
      <c r="DI14">
        <v>0</v>
      </c>
      <c r="DJ14">
        <v>0</v>
      </c>
      <c r="DK14">
        <v>0</v>
      </c>
      <c r="DL14">
        <v>1</v>
      </c>
      <c r="DM14">
        <v>0</v>
      </c>
      <c r="DN14">
        <v>0</v>
      </c>
      <c r="DO14">
        <v>0</v>
      </c>
      <c r="EK14" t="s">
        <v>2239</v>
      </c>
      <c r="EL14">
        <v>0</v>
      </c>
      <c r="EM14">
        <v>0</v>
      </c>
      <c r="EN14">
        <v>0</v>
      </c>
      <c r="EO14">
        <v>0</v>
      </c>
      <c r="EP14">
        <v>1</v>
      </c>
      <c r="EQ14">
        <v>1</v>
      </c>
      <c r="JB14" t="s">
        <v>2239</v>
      </c>
      <c r="JC14">
        <v>0</v>
      </c>
      <c r="JD14">
        <v>0</v>
      </c>
      <c r="JE14">
        <v>0</v>
      </c>
      <c r="JF14">
        <v>0</v>
      </c>
      <c r="JG14">
        <v>0</v>
      </c>
      <c r="JH14">
        <v>0</v>
      </c>
      <c r="JI14">
        <v>0</v>
      </c>
      <c r="JJ14">
        <v>0</v>
      </c>
      <c r="JK14">
        <v>0</v>
      </c>
      <c r="JL14">
        <v>0</v>
      </c>
      <c r="JM14">
        <v>0</v>
      </c>
      <c r="JN14">
        <v>0</v>
      </c>
      <c r="JO14">
        <v>0</v>
      </c>
      <c r="JP14">
        <v>0</v>
      </c>
      <c r="JQ14">
        <v>0</v>
      </c>
      <c r="JR14">
        <v>1</v>
      </c>
      <c r="JS14">
        <v>1</v>
      </c>
      <c r="JT14">
        <v>3</v>
      </c>
      <c r="AQG14" t="s">
        <v>2325</v>
      </c>
      <c r="AQH14">
        <v>0</v>
      </c>
      <c r="AQI14">
        <v>0</v>
      </c>
      <c r="AQJ14">
        <v>1</v>
      </c>
      <c r="AQK14">
        <v>0</v>
      </c>
      <c r="AQL14">
        <v>1</v>
      </c>
      <c r="AQM14">
        <v>1</v>
      </c>
      <c r="AQN14">
        <v>0</v>
      </c>
      <c r="AQO14">
        <v>0</v>
      </c>
      <c r="AQP14">
        <v>0</v>
      </c>
      <c r="AQQ14">
        <v>0</v>
      </c>
      <c r="AQS14" t="s">
        <v>2243</v>
      </c>
      <c r="AQT14">
        <v>0</v>
      </c>
      <c r="AQU14">
        <v>0</v>
      </c>
      <c r="AQV14">
        <v>0</v>
      </c>
      <c r="AQW14">
        <v>1</v>
      </c>
      <c r="AQX14">
        <v>0</v>
      </c>
      <c r="AQY14">
        <v>0</v>
      </c>
      <c r="AQZ14">
        <v>0</v>
      </c>
      <c r="ARA14">
        <v>0</v>
      </c>
      <c r="ARB14">
        <v>0</v>
      </c>
      <c r="ARC14">
        <v>0</v>
      </c>
      <c r="ARD14">
        <v>0</v>
      </c>
      <c r="ARF14" t="s">
        <v>2311</v>
      </c>
      <c r="ARG14" t="s">
        <v>2275</v>
      </c>
      <c r="ARH14" t="s">
        <v>2276</v>
      </c>
      <c r="ARI14">
        <v>0</v>
      </c>
      <c r="ARJ14">
        <v>1</v>
      </c>
      <c r="ARK14">
        <v>0</v>
      </c>
      <c r="ARL14">
        <v>1</v>
      </c>
      <c r="ARM14">
        <v>0</v>
      </c>
      <c r="ARN14">
        <v>0</v>
      </c>
      <c r="ARP14" t="s">
        <v>2312</v>
      </c>
      <c r="ARX14" t="s">
        <v>2262</v>
      </c>
      <c r="ARY14" t="s">
        <v>2239</v>
      </c>
      <c r="ARZ14">
        <v>1</v>
      </c>
      <c r="ASA14">
        <v>0</v>
      </c>
      <c r="ASB14">
        <v>0</v>
      </c>
      <c r="ASC14">
        <v>0</v>
      </c>
      <c r="ASD14">
        <v>0</v>
      </c>
      <c r="ASE14">
        <v>0</v>
      </c>
      <c r="ASF14">
        <v>0</v>
      </c>
      <c r="ASG14">
        <v>0</v>
      </c>
      <c r="ASH14">
        <v>0</v>
      </c>
      <c r="ASI14">
        <v>0</v>
      </c>
      <c r="ASK14" t="s">
        <v>2313</v>
      </c>
      <c r="ASL14">
        <v>0</v>
      </c>
      <c r="ASM14">
        <v>0</v>
      </c>
      <c r="ASN14">
        <v>1</v>
      </c>
      <c r="ASO14">
        <v>0</v>
      </c>
      <c r="ASP14">
        <v>0</v>
      </c>
      <c r="ASQ14">
        <v>0</v>
      </c>
      <c r="ASR14">
        <v>0</v>
      </c>
      <c r="ASS14">
        <v>0</v>
      </c>
      <c r="AST14">
        <v>0</v>
      </c>
      <c r="ASU14">
        <v>0</v>
      </c>
      <c r="ASW14" t="s">
        <v>2239</v>
      </c>
      <c r="ASX14">
        <v>1</v>
      </c>
      <c r="ASY14">
        <v>0</v>
      </c>
      <c r="ASZ14">
        <v>0</v>
      </c>
      <c r="ATA14">
        <v>0</v>
      </c>
      <c r="ATB14">
        <v>0</v>
      </c>
      <c r="ATC14">
        <v>0</v>
      </c>
      <c r="ATD14">
        <v>0</v>
      </c>
      <c r="ATE14">
        <v>0</v>
      </c>
      <c r="ATF14">
        <v>0</v>
      </c>
      <c r="ATH14" t="s">
        <v>2326</v>
      </c>
      <c r="ATI14">
        <v>0</v>
      </c>
      <c r="ATJ14">
        <v>0</v>
      </c>
      <c r="ATK14">
        <v>0</v>
      </c>
      <c r="ATL14">
        <v>0</v>
      </c>
      <c r="ATM14">
        <v>1</v>
      </c>
      <c r="ATN14">
        <v>0</v>
      </c>
      <c r="ATO14">
        <v>1</v>
      </c>
      <c r="ATP14">
        <v>0</v>
      </c>
      <c r="ATQ14">
        <v>0</v>
      </c>
      <c r="ATS14" t="s">
        <v>2252</v>
      </c>
      <c r="ATT14" t="s">
        <v>2231</v>
      </c>
      <c r="ATV14" t="s">
        <v>2327</v>
      </c>
      <c r="ATW14" t="s">
        <v>2252</v>
      </c>
      <c r="ATX14" t="s">
        <v>2231</v>
      </c>
      <c r="ATZ14" t="s">
        <v>2328</v>
      </c>
      <c r="AUF14">
        <v>506370434</v>
      </c>
      <c r="AUG14" s="166">
        <v>45250.410532407397</v>
      </c>
      <c r="AUJ14" t="s">
        <v>2255</v>
      </c>
      <c r="AUK14" t="s">
        <v>2256</v>
      </c>
      <c r="AUL14" t="s">
        <v>2257</v>
      </c>
    </row>
    <row r="15" spans="1:1238" x14ac:dyDescent="0.35">
      <c r="A15">
        <v>14</v>
      </c>
      <c r="B15" t="s">
        <v>2329</v>
      </c>
      <c r="C15" s="166">
        <v>45248</v>
      </c>
      <c r="D15" t="s">
        <v>2300</v>
      </c>
      <c r="E15" t="s">
        <v>2301</v>
      </c>
      <c r="F15" s="166">
        <v>45248.394199236107</v>
      </c>
      <c r="G15" s="166">
        <v>45248.7013534375</v>
      </c>
      <c r="H15" t="s">
        <v>2225</v>
      </c>
      <c r="K15" t="s">
        <v>2302</v>
      </c>
      <c r="L15" s="166">
        <v>45248</v>
      </c>
      <c r="M15" t="s">
        <v>99</v>
      </c>
      <c r="N15" t="s">
        <v>2303</v>
      </c>
      <c r="O15" t="s">
        <v>102</v>
      </c>
      <c r="P15" t="s">
        <v>2228</v>
      </c>
      <c r="S15" t="s">
        <v>2304</v>
      </c>
      <c r="T15" t="s">
        <v>2305</v>
      </c>
      <c r="V15" t="s">
        <v>2231</v>
      </c>
      <c r="X15" t="s">
        <v>2306</v>
      </c>
      <c r="AA15" t="s">
        <v>2233</v>
      </c>
      <c r="AB15">
        <v>1</v>
      </c>
      <c r="AC15">
        <v>0</v>
      </c>
      <c r="AD15">
        <v>0</v>
      </c>
      <c r="AE15">
        <v>0</v>
      </c>
      <c r="AF15">
        <v>1</v>
      </c>
      <c r="AH15" t="s">
        <v>2318</v>
      </c>
      <c r="AI15">
        <v>1500</v>
      </c>
      <c r="AJ15" t="s">
        <v>2307</v>
      </c>
      <c r="AM15">
        <v>90</v>
      </c>
      <c r="AN15">
        <v>135</v>
      </c>
      <c r="AO15">
        <v>1</v>
      </c>
      <c r="AP15">
        <v>72</v>
      </c>
      <c r="AQ15">
        <v>0</v>
      </c>
      <c r="BW15" t="s">
        <v>2231</v>
      </c>
      <c r="BY15" t="s">
        <v>2233</v>
      </c>
      <c r="BZ15">
        <v>1</v>
      </c>
      <c r="CA15">
        <v>0</v>
      </c>
      <c r="CB15">
        <v>0</v>
      </c>
      <c r="CC15">
        <v>0</v>
      </c>
      <c r="CE15" t="s">
        <v>2323</v>
      </c>
      <c r="CF15">
        <v>1</v>
      </c>
      <c r="CG15">
        <v>0</v>
      </c>
      <c r="CH15">
        <v>0</v>
      </c>
      <c r="CI15">
        <v>1</v>
      </c>
      <c r="CJ15">
        <v>0</v>
      </c>
      <c r="CK15">
        <v>0</v>
      </c>
      <c r="CL15">
        <v>1</v>
      </c>
      <c r="CM15">
        <v>0</v>
      </c>
      <c r="CN15">
        <v>0</v>
      </c>
      <c r="CO15">
        <v>0</v>
      </c>
      <c r="CP15">
        <v>0</v>
      </c>
      <c r="CS15" t="s">
        <v>2237</v>
      </c>
      <c r="CT15">
        <v>0</v>
      </c>
      <c r="CU15">
        <v>1</v>
      </c>
      <c r="CV15">
        <v>0</v>
      </c>
      <c r="CW15">
        <v>0</v>
      </c>
      <c r="CX15" t="s">
        <v>2233</v>
      </c>
      <c r="CY15">
        <v>1</v>
      </c>
      <c r="CZ15">
        <v>0</v>
      </c>
      <c r="DA15">
        <v>0</v>
      </c>
      <c r="DB15">
        <v>0</v>
      </c>
      <c r="DC15" t="s">
        <v>2330</v>
      </c>
      <c r="DD15">
        <v>1</v>
      </c>
      <c r="DE15">
        <v>0</v>
      </c>
      <c r="DF15">
        <v>0</v>
      </c>
      <c r="DG15">
        <v>0</v>
      </c>
      <c r="DH15">
        <v>0</v>
      </c>
      <c r="DI15">
        <v>1</v>
      </c>
      <c r="DJ15">
        <v>0</v>
      </c>
      <c r="DK15">
        <v>0</v>
      </c>
      <c r="DL15">
        <v>0</v>
      </c>
      <c r="DM15">
        <v>0</v>
      </c>
      <c r="DN15">
        <v>0</v>
      </c>
      <c r="DO15">
        <v>0</v>
      </c>
      <c r="EK15" t="s">
        <v>2239</v>
      </c>
      <c r="EL15">
        <v>0</v>
      </c>
      <c r="EM15">
        <v>0</v>
      </c>
      <c r="EN15">
        <v>0</v>
      </c>
      <c r="EO15">
        <v>0</v>
      </c>
      <c r="EP15">
        <v>1</v>
      </c>
      <c r="EQ15">
        <v>1</v>
      </c>
      <c r="JB15" t="s">
        <v>2239</v>
      </c>
      <c r="JC15">
        <v>0</v>
      </c>
      <c r="JD15">
        <v>0</v>
      </c>
      <c r="JE15">
        <v>0</v>
      </c>
      <c r="JF15">
        <v>0</v>
      </c>
      <c r="JG15">
        <v>0</v>
      </c>
      <c r="JH15">
        <v>0</v>
      </c>
      <c r="JI15">
        <v>0</v>
      </c>
      <c r="JJ15">
        <v>0</v>
      </c>
      <c r="JK15">
        <v>0</v>
      </c>
      <c r="JL15">
        <v>0</v>
      </c>
      <c r="JM15">
        <v>0</v>
      </c>
      <c r="JN15">
        <v>0</v>
      </c>
      <c r="JO15">
        <v>0</v>
      </c>
      <c r="JP15">
        <v>0</v>
      </c>
      <c r="JQ15">
        <v>0</v>
      </c>
      <c r="JR15">
        <v>1</v>
      </c>
      <c r="JS15">
        <v>1</v>
      </c>
      <c r="JT15">
        <v>3</v>
      </c>
      <c r="AQG15" t="s">
        <v>2242</v>
      </c>
      <c r="AQH15">
        <v>0</v>
      </c>
      <c r="AQI15">
        <v>0</v>
      </c>
      <c r="AQJ15">
        <v>1</v>
      </c>
      <c r="AQK15">
        <v>0</v>
      </c>
      <c r="AQL15">
        <v>0</v>
      </c>
      <c r="AQM15">
        <v>1</v>
      </c>
      <c r="AQN15">
        <v>0</v>
      </c>
      <c r="AQO15">
        <v>0</v>
      </c>
      <c r="AQP15">
        <v>0</v>
      </c>
      <c r="AQQ15">
        <v>0</v>
      </c>
      <c r="AQS15" t="s">
        <v>2243</v>
      </c>
      <c r="AQT15">
        <v>0</v>
      </c>
      <c r="AQU15">
        <v>0</v>
      </c>
      <c r="AQV15">
        <v>0</v>
      </c>
      <c r="AQW15">
        <v>1</v>
      </c>
      <c r="AQX15">
        <v>0</v>
      </c>
      <c r="AQY15">
        <v>0</v>
      </c>
      <c r="AQZ15">
        <v>0</v>
      </c>
      <c r="ARA15">
        <v>0</v>
      </c>
      <c r="ARB15">
        <v>0</v>
      </c>
      <c r="ARC15">
        <v>0</v>
      </c>
      <c r="ARD15">
        <v>0</v>
      </c>
      <c r="ARF15" t="s">
        <v>2311</v>
      </c>
      <c r="ARG15" t="s">
        <v>2321</v>
      </c>
      <c r="ARH15" t="s">
        <v>2246</v>
      </c>
      <c r="ARI15">
        <v>0</v>
      </c>
      <c r="ARJ15">
        <v>1</v>
      </c>
      <c r="ARK15">
        <v>0</v>
      </c>
      <c r="ARL15">
        <v>0</v>
      </c>
      <c r="ARM15">
        <v>0</v>
      </c>
      <c r="ARN15">
        <v>0</v>
      </c>
      <c r="ARP15" t="s">
        <v>2312</v>
      </c>
      <c r="ARX15" t="s">
        <v>2262</v>
      </c>
      <c r="ARY15" t="s">
        <v>2239</v>
      </c>
      <c r="ARZ15">
        <v>1</v>
      </c>
      <c r="ASA15">
        <v>0</v>
      </c>
      <c r="ASB15">
        <v>0</v>
      </c>
      <c r="ASC15">
        <v>0</v>
      </c>
      <c r="ASD15">
        <v>0</v>
      </c>
      <c r="ASE15">
        <v>0</v>
      </c>
      <c r="ASF15">
        <v>0</v>
      </c>
      <c r="ASG15">
        <v>0</v>
      </c>
      <c r="ASH15">
        <v>0</v>
      </c>
      <c r="ASI15">
        <v>0</v>
      </c>
      <c r="ASK15" t="s">
        <v>2239</v>
      </c>
      <c r="ASL15">
        <v>1</v>
      </c>
      <c r="ASM15">
        <v>0</v>
      </c>
      <c r="ASN15">
        <v>0</v>
      </c>
      <c r="ASO15">
        <v>0</v>
      </c>
      <c r="ASP15">
        <v>0</v>
      </c>
      <c r="ASQ15">
        <v>0</v>
      </c>
      <c r="ASR15">
        <v>0</v>
      </c>
      <c r="ASS15">
        <v>0</v>
      </c>
      <c r="AST15">
        <v>0</v>
      </c>
      <c r="ASU15">
        <v>0</v>
      </c>
      <c r="ASW15" t="s">
        <v>2239</v>
      </c>
      <c r="ASX15">
        <v>1</v>
      </c>
      <c r="ASY15">
        <v>0</v>
      </c>
      <c r="ASZ15">
        <v>0</v>
      </c>
      <c r="ATA15">
        <v>0</v>
      </c>
      <c r="ATB15">
        <v>0</v>
      </c>
      <c r="ATC15">
        <v>0</v>
      </c>
      <c r="ATD15">
        <v>0</v>
      </c>
      <c r="ATE15">
        <v>0</v>
      </c>
      <c r="ATF15">
        <v>0</v>
      </c>
      <c r="ATH15" t="s">
        <v>2331</v>
      </c>
      <c r="ATI15">
        <v>0</v>
      </c>
      <c r="ATJ15">
        <v>0</v>
      </c>
      <c r="ATK15">
        <v>0</v>
      </c>
      <c r="ATL15">
        <v>0</v>
      </c>
      <c r="ATM15">
        <v>1</v>
      </c>
      <c r="ATN15">
        <v>1</v>
      </c>
      <c r="ATO15">
        <v>0</v>
      </c>
      <c r="ATP15">
        <v>0</v>
      </c>
      <c r="ATQ15">
        <v>0</v>
      </c>
      <c r="ATS15" t="s">
        <v>2252</v>
      </c>
      <c r="ATT15" t="s">
        <v>2231</v>
      </c>
      <c r="ATV15" t="s">
        <v>2327</v>
      </c>
      <c r="ATW15" t="s">
        <v>2252</v>
      </c>
      <c r="ATX15" t="s">
        <v>2231</v>
      </c>
      <c r="ATZ15" t="s">
        <v>2332</v>
      </c>
      <c r="AUF15">
        <v>506370571</v>
      </c>
      <c r="AUG15" s="166">
        <v>45250.410694444443</v>
      </c>
      <c r="AUJ15" t="s">
        <v>2255</v>
      </c>
      <c r="AUK15" t="s">
        <v>2256</v>
      </c>
      <c r="AUL15" t="s">
        <v>2257</v>
      </c>
    </row>
    <row r="16" spans="1:1238" x14ac:dyDescent="0.35">
      <c r="A16">
        <v>15</v>
      </c>
      <c r="B16" t="s">
        <v>2333</v>
      </c>
      <c r="C16" s="166">
        <v>45248</v>
      </c>
      <c r="D16" t="s">
        <v>2300</v>
      </c>
      <c r="E16" t="s">
        <v>2334</v>
      </c>
      <c r="F16" s="166">
        <v>45248.398081550928</v>
      </c>
      <c r="G16" s="166">
        <v>45248.701475057867</v>
      </c>
      <c r="H16" t="s">
        <v>2225</v>
      </c>
      <c r="K16" t="s">
        <v>2302</v>
      </c>
      <c r="L16" s="166">
        <v>45248</v>
      </c>
      <c r="M16" t="s">
        <v>99</v>
      </c>
      <c r="N16" t="s">
        <v>2303</v>
      </c>
      <c r="O16" t="s">
        <v>102</v>
      </c>
      <c r="P16" t="s">
        <v>2228</v>
      </c>
      <c r="S16" t="s">
        <v>2304</v>
      </c>
      <c r="T16" t="s">
        <v>2305</v>
      </c>
      <c r="V16" t="s">
        <v>2231</v>
      </c>
      <c r="X16" t="s">
        <v>2232</v>
      </c>
      <c r="AA16" t="s">
        <v>2286</v>
      </c>
      <c r="AB16">
        <v>0</v>
      </c>
      <c r="AC16">
        <v>0</v>
      </c>
      <c r="AD16">
        <v>1</v>
      </c>
      <c r="AE16">
        <v>0</v>
      </c>
      <c r="AF16">
        <v>1</v>
      </c>
      <c r="AI16"/>
      <c r="BH16" t="s">
        <v>2318</v>
      </c>
      <c r="BI16" t="s">
        <v>2335</v>
      </c>
      <c r="BJ16">
        <v>1</v>
      </c>
      <c r="BK16">
        <v>1</v>
      </c>
      <c r="BL16">
        <v>600</v>
      </c>
      <c r="BM16">
        <v>350</v>
      </c>
      <c r="BN16" t="s">
        <v>2307</v>
      </c>
      <c r="BQ16">
        <v>75</v>
      </c>
      <c r="BR16">
        <v>125</v>
      </c>
      <c r="BS16">
        <v>1</v>
      </c>
      <c r="BT16">
        <v>300</v>
      </c>
      <c r="BU16">
        <v>0</v>
      </c>
      <c r="BW16" t="s">
        <v>2231</v>
      </c>
      <c r="BY16" t="s">
        <v>2286</v>
      </c>
      <c r="BZ16">
        <v>0</v>
      </c>
      <c r="CA16">
        <v>0</v>
      </c>
      <c r="CB16">
        <v>1</v>
      </c>
      <c r="CC16">
        <v>0</v>
      </c>
      <c r="CE16" t="s">
        <v>2323</v>
      </c>
      <c r="CF16">
        <v>1</v>
      </c>
      <c r="CG16">
        <v>0</v>
      </c>
      <c r="CH16">
        <v>0</v>
      </c>
      <c r="CI16">
        <v>1</v>
      </c>
      <c r="CJ16">
        <v>0</v>
      </c>
      <c r="CK16">
        <v>0</v>
      </c>
      <c r="CL16">
        <v>1</v>
      </c>
      <c r="CM16">
        <v>0</v>
      </c>
      <c r="CN16">
        <v>0</v>
      </c>
      <c r="CO16">
        <v>0</v>
      </c>
      <c r="CP16">
        <v>0</v>
      </c>
      <c r="CS16" t="s">
        <v>2237</v>
      </c>
      <c r="CT16">
        <v>0</v>
      </c>
      <c r="CU16">
        <v>1</v>
      </c>
      <c r="CV16">
        <v>0</v>
      </c>
      <c r="CW16">
        <v>0</v>
      </c>
      <c r="CX16" t="s">
        <v>2286</v>
      </c>
      <c r="CY16">
        <v>0</v>
      </c>
      <c r="CZ16">
        <v>0</v>
      </c>
      <c r="DA16">
        <v>1</v>
      </c>
      <c r="DB16">
        <v>0</v>
      </c>
      <c r="DC16" t="s">
        <v>2330</v>
      </c>
      <c r="DD16">
        <v>1</v>
      </c>
      <c r="DE16">
        <v>0</v>
      </c>
      <c r="DF16">
        <v>0</v>
      </c>
      <c r="DG16">
        <v>0</v>
      </c>
      <c r="DH16">
        <v>0</v>
      </c>
      <c r="DI16">
        <v>1</v>
      </c>
      <c r="DJ16">
        <v>0</v>
      </c>
      <c r="DK16">
        <v>0</v>
      </c>
      <c r="DL16">
        <v>0</v>
      </c>
      <c r="DM16">
        <v>0</v>
      </c>
      <c r="DN16">
        <v>0</v>
      </c>
      <c r="DO16">
        <v>0</v>
      </c>
      <c r="EK16" t="s">
        <v>2239</v>
      </c>
      <c r="EL16">
        <v>0</v>
      </c>
      <c r="EM16">
        <v>0</v>
      </c>
      <c r="EN16">
        <v>0</v>
      </c>
      <c r="EO16">
        <v>0</v>
      </c>
      <c r="EP16">
        <v>1</v>
      </c>
      <c r="EQ16">
        <v>1</v>
      </c>
      <c r="JB16" t="s">
        <v>2239</v>
      </c>
      <c r="JC16">
        <v>0</v>
      </c>
      <c r="JD16">
        <v>0</v>
      </c>
      <c r="JE16">
        <v>0</v>
      </c>
      <c r="JF16">
        <v>0</v>
      </c>
      <c r="JG16">
        <v>0</v>
      </c>
      <c r="JH16">
        <v>0</v>
      </c>
      <c r="JI16">
        <v>0</v>
      </c>
      <c r="JJ16">
        <v>0</v>
      </c>
      <c r="JK16">
        <v>0</v>
      </c>
      <c r="JL16">
        <v>0</v>
      </c>
      <c r="JM16">
        <v>0</v>
      </c>
      <c r="JN16">
        <v>0</v>
      </c>
      <c r="JO16">
        <v>0</v>
      </c>
      <c r="JP16">
        <v>0</v>
      </c>
      <c r="JQ16">
        <v>0</v>
      </c>
      <c r="JR16">
        <v>1</v>
      </c>
      <c r="JS16">
        <v>1</v>
      </c>
      <c r="JT16">
        <v>3</v>
      </c>
      <c r="AQG16" t="s">
        <v>2336</v>
      </c>
      <c r="AQH16">
        <v>0</v>
      </c>
      <c r="AQI16">
        <v>0</v>
      </c>
      <c r="AQJ16">
        <v>1</v>
      </c>
      <c r="AQK16">
        <v>0</v>
      </c>
      <c r="AQL16">
        <v>1</v>
      </c>
      <c r="AQM16">
        <v>0</v>
      </c>
      <c r="AQN16">
        <v>0</v>
      </c>
      <c r="AQO16">
        <v>0</v>
      </c>
      <c r="AQP16">
        <v>0</v>
      </c>
      <c r="AQQ16">
        <v>0</v>
      </c>
      <c r="AQS16" t="s">
        <v>2243</v>
      </c>
      <c r="AQT16">
        <v>0</v>
      </c>
      <c r="AQU16">
        <v>0</v>
      </c>
      <c r="AQV16">
        <v>0</v>
      </c>
      <c r="AQW16">
        <v>1</v>
      </c>
      <c r="AQX16">
        <v>0</v>
      </c>
      <c r="AQY16">
        <v>0</v>
      </c>
      <c r="AQZ16">
        <v>0</v>
      </c>
      <c r="ARA16">
        <v>0</v>
      </c>
      <c r="ARB16">
        <v>0</v>
      </c>
      <c r="ARC16">
        <v>0</v>
      </c>
      <c r="ARD16">
        <v>0</v>
      </c>
      <c r="ARF16" t="s">
        <v>2311</v>
      </c>
      <c r="ARG16" t="s">
        <v>2321</v>
      </c>
      <c r="ARH16" t="s">
        <v>2246</v>
      </c>
      <c r="ARI16">
        <v>0</v>
      </c>
      <c r="ARJ16">
        <v>1</v>
      </c>
      <c r="ARK16">
        <v>0</v>
      </c>
      <c r="ARL16">
        <v>0</v>
      </c>
      <c r="ARM16">
        <v>0</v>
      </c>
      <c r="ARN16">
        <v>0</v>
      </c>
      <c r="ARP16" t="s">
        <v>2312</v>
      </c>
      <c r="ARX16" t="s">
        <v>2262</v>
      </c>
      <c r="ARY16" t="s">
        <v>2239</v>
      </c>
      <c r="ARZ16">
        <v>1</v>
      </c>
      <c r="ASA16">
        <v>0</v>
      </c>
      <c r="ASB16">
        <v>0</v>
      </c>
      <c r="ASC16">
        <v>0</v>
      </c>
      <c r="ASD16">
        <v>0</v>
      </c>
      <c r="ASE16">
        <v>0</v>
      </c>
      <c r="ASF16">
        <v>0</v>
      </c>
      <c r="ASG16">
        <v>0</v>
      </c>
      <c r="ASH16">
        <v>0</v>
      </c>
      <c r="ASI16">
        <v>0</v>
      </c>
      <c r="ASK16" t="s">
        <v>2239</v>
      </c>
      <c r="ASL16">
        <v>1</v>
      </c>
      <c r="ASM16">
        <v>0</v>
      </c>
      <c r="ASN16">
        <v>0</v>
      </c>
      <c r="ASO16">
        <v>0</v>
      </c>
      <c r="ASP16">
        <v>0</v>
      </c>
      <c r="ASQ16">
        <v>0</v>
      </c>
      <c r="ASR16">
        <v>0</v>
      </c>
      <c r="ASS16">
        <v>0</v>
      </c>
      <c r="AST16">
        <v>0</v>
      </c>
      <c r="ASU16">
        <v>0</v>
      </c>
      <c r="ASW16" t="s">
        <v>2239</v>
      </c>
      <c r="ASX16">
        <v>1</v>
      </c>
      <c r="ASY16">
        <v>0</v>
      </c>
      <c r="ASZ16">
        <v>0</v>
      </c>
      <c r="ATA16">
        <v>0</v>
      </c>
      <c r="ATB16">
        <v>0</v>
      </c>
      <c r="ATC16">
        <v>0</v>
      </c>
      <c r="ATD16">
        <v>0</v>
      </c>
      <c r="ATE16">
        <v>0</v>
      </c>
      <c r="ATF16">
        <v>0</v>
      </c>
      <c r="ATH16" t="s">
        <v>2337</v>
      </c>
      <c r="ATI16">
        <v>0</v>
      </c>
      <c r="ATJ16">
        <v>0</v>
      </c>
      <c r="ATK16">
        <v>0</v>
      </c>
      <c r="ATL16">
        <v>0</v>
      </c>
      <c r="ATM16">
        <v>0</v>
      </c>
      <c r="ATN16">
        <v>1</v>
      </c>
      <c r="ATO16">
        <v>0</v>
      </c>
      <c r="ATP16">
        <v>0</v>
      </c>
      <c r="ATQ16">
        <v>0</v>
      </c>
      <c r="ATS16" t="s">
        <v>2252</v>
      </c>
      <c r="ATT16" t="s">
        <v>2231</v>
      </c>
      <c r="ATV16" t="s">
        <v>2338</v>
      </c>
      <c r="ATW16" t="s">
        <v>2252</v>
      </c>
      <c r="ATX16" t="s">
        <v>2231</v>
      </c>
      <c r="ATZ16" t="s">
        <v>2339</v>
      </c>
      <c r="AUF16">
        <v>506370702</v>
      </c>
      <c r="AUG16" s="166">
        <v>45250.410868055551</v>
      </c>
      <c r="AUJ16" t="s">
        <v>2255</v>
      </c>
      <c r="AUK16" t="s">
        <v>2256</v>
      </c>
      <c r="AUL16" t="s">
        <v>2257</v>
      </c>
    </row>
    <row r="17" spans="1:534 1125:1234" x14ac:dyDescent="0.35">
      <c r="A17">
        <v>16</v>
      </c>
      <c r="B17" t="s">
        <v>2340</v>
      </c>
      <c r="C17" s="166">
        <v>45248</v>
      </c>
      <c r="D17" t="s">
        <v>2300</v>
      </c>
      <c r="E17" t="s">
        <v>2334</v>
      </c>
      <c r="F17" s="166">
        <v>45248.401202777779</v>
      </c>
      <c r="G17" s="166">
        <v>45248.701584710652</v>
      </c>
      <c r="H17" t="s">
        <v>2225</v>
      </c>
      <c r="K17" t="s">
        <v>2302</v>
      </c>
      <c r="L17" s="166">
        <v>45248</v>
      </c>
      <c r="M17" t="s">
        <v>99</v>
      </c>
      <c r="N17" t="s">
        <v>2303</v>
      </c>
      <c r="O17" t="s">
        <v>102</v>
      </c>
      <c r="P17" t="s">
        <v>2228</v>
      </c>
      <c r="S17" t="s">
        <v>2304</v>
      </c>
      <c r="T17" t="s">
        <v>2305</v>
      </c>
      <c r="V17" t="s">
        <v>2231</v>
      </c>
      <c r="X17" t="s">
        <v>2232</v>
      </c>
      <c r="AA17" t="s">
        <v>2286</v>
      </c>
      <c r="AB17">
        <v>0</v>
      </c>
      <c r="AC17">
        <v>0</v>
      </c>
      <c r="AD17">
        <v>1</v>
      </c>
      <c r="AE17">
        <v>0</v>
      </c>
      <c r="AF17">
        <v>1</v>
      </c>
      <c r="AI17"/>
      <c r="BH17" t="s">
        <v>2318</v>
      </c>
      <c r="BI17" t="s">
        <v>2341</v>
      </c>
      <c r="BJ17">
        <v>1</v>
      </c>
      <c r="BK17">
        <v>1</v>
      </c>
      <c r="BL17">
        <v>550</v>
      </c>
      <c r="BM17">
        <v>325</v>
      </c>
      <c r="BN17" t="s">
        <v>2307</v>
      </c>
      <c r="BQ17">
        <v>80</v>
      </c>
      <c r="BR17">
        <v>135</v>
      </c>
      <c r="BS17">
        <v>1</v>
      </c>
      <c r="BT17">
        <v>480</v>
      </c>
      <c r="BU17">
        <v>0</v>
      </c>
      <c r="BW17" t="s">
        <v>2231</v>
      </c>
      <c r="BY17" t="s">
        <v>2286</v>
      </c>
      <c r="BZ17">
        <v>0</v>
      </c>
      <c r="CA17">
        <v>0</v>
      </c>
      <c r="CB17">
        <v>1</v>
      </c>
      <c r="CC17">
        <v>0</v>
      </c>
      <c r="CE17" t="s">
        <v>2323</v>
      </c>
      <c r="CF17">
        <v>1</v>
      </c>
      <c r="CG17">
        <v>0</v>
      </c>
      <c r="CH17">
        <v>0</v>
      </c>
      <c r="CI17">
        <v>1</v>
      </c>
      <c r="CJ17">
        <v>0</v>
      </c>
      <c r="CK17">
        <v>0</v>
      </c>
      <c r="CL17">
        <v>1</v>
      </c>
      <c r="CM17">
        <v>0</v>
      </c>
      <c r="CN17">
        <v>0</v>
      </c>
      <c r="CO17">
        <v>0</v>
      </c>
      <c r="CP17">
        <v>0</v>
      </c>
      <c r="CS17" t="s">
        <v>2237</v>
      </c>
      <c r="CT17">
        <v>0</v>
      </c>
      <c r="CU17">
        <v>1</v>
      </c>
      <c r="CV17">
        <v>0</v>
      </c>
      <c r="CW17">
        <v>0</v>
      </c>
      <c r="CX17" t="s">
        <v>2286</v>
      </c>
      <c r="CY17">
        <v>0</v>
      </c>
      <c r="CZ17">
        <v>0</v>
      </c>
      <c r="DA17">
        <v>1</v>
      </c>
      <c r="DB17">
        <v>0</v>
      </c>
      <c r="DC17" t="s">
        <v>2309</v>
      </c>
      <c r="DD17">
        <v>1</v>
      </c>
      <c r="DE17">
        <v>0</v>
      </c>
      <c r="DF17">
        <v>0</v>
      </c>
      <c r="DG17">
        <v>0</v>
      </c>
      <c r="DH17">
        <v>0</v>
      </c>
      <c r="DI17">
        <v>1</v>
      </c>
      <c r="DJ17">
        <v>0</v>
      </c>
      <c r="DK17">
        <v>0</v>
      </c>
      <c r="DL17">
        <v>1</v>
      </c>
      <c r="DM17">
        <v>0</v>
      </c>
      <c r="DN17">
        <v>0</v>
      </c>
      <c r="DO17">
        <v>0</v>
      </c>
      <c r="EK17" t="s">
        <v>2239</v>
      </c>
      <c r="EL17">
        <v>0</v>
      </c>
      <c r="EM17">
        <v>0</v>
      </c>
      <c r="EN17">
        <v>0</v>
      </c>
      <c r="EO17">
        <v>0</v>
      </c>
      <c r="EP17">
        <v>1</v>
      </c>
      <c r="EQ17">
        <v>1</v>
      </c>
      <c r="JB17" t="s">
        <v>2239</v>
      </c>
      <c r="JC17">
        <v>0</v>
      </c>
      <c r="JD17">
        <v>0</v>
      </c>
      <c r="JE17">
        <v>0</v>
      </c>
      <c r="JF17">
        <v>0</v>
      </c>
      <c r="JG17">
        <v>0</v>
      </c>
      <c r="JH17">
        <v>0</v>
      </c>
      <c r="JI17">
        <v>0</v>
      </c>
      <c r="JJ17">
        <v>0</v>
      </c>
      <c r="JK17">
        <v>0</v>
      </c>
      <c r="JL17">
        <v>0</v>
      </c>
      <c r="JM17">
        <v>0</v>
      </c>
      <c r="JN17">
        <v>0</v>
      </c>
      <c r="JO17">
        <v>0</v>
      </c>
      <c r="JP17">
        <v>0</v>
      </c>
      <c r="JQ17">
        <v>0</v>
      </c>
      <c r="JR17">
        <v>1</v>
      </c>
      <c r="JS17">
        <v>1</v>
      </c>
      <c r="JT17">
        <v>3</v>
      </c>
      <c r="AQG17" t="s">
        <v>2342</v>
      </c>
      <c r="AQH17">
        <v>0</v>
      </c>
      <c r="AQI17">
        <v>1</v>
      </c>
      <c r="AQJ17">
        <v>0</v>
      </c>
      <c r="AQK17">
        <v>0</v>
      </c>
      <c r="AQL17">
        <v>1</v>
      </c>
      <c r="AQM17">
        <v>1</v>
      </c>
      <c r="AQN17">
        <v>0</v>
      </c>
      <c r="AQO17">
        <v>0</v>
      </c>
      <c r="AQP17">
        <v>0</v>
      </c>
      <c r="AQQ17">
        <v>0</v>
      </c>
      <c r="AQS17" t="s">
        <v>2243</v>
      </c>
      <c r="AQT17">
        <v>0</v>
      </c>
      <c r="AQU17">
        <v>0</v>
      </c>
      <c r="AQV17">
        <v>0</v>
      </c>
      <c r="AQW17">
        <v>1</v>
      </c>
      <c r="AQX17">
        <v>0</v>
      </c>
      <c r="AQY17">
        <v>0</v>
      </c>
      <c r="AQZ17">
        <v>0</v>
      </c>
      <c r="ARA17">
        <v>0</v>
      </c>
      <c r="ARB17">
        <v>0</v>
      </c>
      <c r="ARC17">
        <v>0</v>
      </c>
      <c r="ARD17">
        <v>0</v>
      </c>
      <c r="ARF17" t="s">
        <v>2311</v>
      </c>
      <c r="ARG17" t="s">
        <v>2321</v>
      </c>
      <c r="ARH17" t="s">
        <v>2246</v>
      </c>
      <c r="ARI17">
        <v>0</v>
      </c>
      <c r="ARJ17">
        <v>1</v>
      </c>
      <c r="ARK17">
        <v>0</v>
      </c>
      <c r="ARL17">
        <v>0</v>
      </c>
      <c r="ARM17">
        <v>0</v>
      </c>
      <c r="ARN17">
        <v>0</v>
      </c>
      <c r="ARP17" t="s">
        <v>2231</v>
      </c>
      <c r="ARX17" t="s">
        <v>2262</v>
      </c>
      <c r="ARY17" t="s">
        <v>2239</v>
      </c>
      <c r="ARZ17">
        <v>1</v>
      </c>
      <c r="ASA17">
        <v>0</v>
      </c>
      <c r="ASB17">
        <v>0</v>
      </c>
      <c r="ASC17">
        <v>0</v>
      </c>
      <c r="ASD17">
        <v>0</v>
      </c>
      <c r="ASE17">
        <v>0</v>
      </c>
      <c r="ASF17">
        <v>0</v>
      </c>
      <c r="ASG17">
        <v>0</v>
      </c>
      <c r="ASH17">
        <v>0</v>
      </c>
      <c r="ASI17">
        <v>0</v>
      </c>
      <c r="ASK17" t="s">
        <v>2239</v>
      </c>
      <c r="ASL17">
        <v>1</v>
      </c>
      <c r="ASM17">
        <v>0</v>
      </c>
      <c r="ASN17">
        <v>0</v>
      </c>
      <c r="ASO17">
        <v>0</v>
      </c>
      <c r="ASP17">
        <v>0</v>
      </c>
      <c r="ASQ17">
        <v>0</v>
      </c>
      <c r="ASR17">
        <v>0</v>
      </c>
      <c r="ASS17">
        <v>0</v>
      </c>
      <c r="AST17">
        <v>0</v>
      </c>
      <c r="ASU17">
        <v>0</v>
      </c>
      <c r="ASW17" t="s">
        <v>2239</v>
      </c>
      <c r="ASX17">
        <v>1</v>
      </c>
      <c r="ASY17">
        <v>0</v>
      </c>
      <c r="ASZ17">
        <v>0</v>
      </c>
      <c r="ATA17">
        <v>0</v>
      </c>
      <c r="ATB17">
        <v>0</v>
      </c>
      <c r="ATC17">
        <v>0</v>
      </c>
      <c r="ATD17">
        <v>0</v>
      </c>
      <c r="ATE17">
        <v>0</v>
      </c>
      <c r="ATF17">
        <v>0</v>
      </c>
      <c r="ATH17" t="s">
        <v>2343</v>
      </c>
      <c r="ATI17">
        <v>0</v>
      </c>
      <c r="ATJ17">
        <v>0</v>
      </c>
      <c r="ATK17">
        <v>0</v>
      </c>
      <c r="ATL17">
        <v>0</v>
      </c>
      <c r="ATM17">
        <v>1</v>
      </c>
      <c r="ATN17">
        <v>1</v>
      </c>
      <c r="ATO17">
        <v>0</v>
      </c>
      <c r="ATP17">
        <v>0</v>
      </c>
      <c r="ATQ17">
        <v>0</v>
      </c>
      <c r="ATS17" t="s">
        <v>2252</v>
      </c>
      <c r="ATT17" t="s">
        <v>2231</v>
      </c>
      <c r="ATV17" t="s">
        <v>2344</v>
      </c>
      <c r="ATW17" t="s">
        <v>2252</v>
      </c>
      <c r="ATX17" t="s">
        <v>2231</v>
      </c>
      <c r="ATZ17" t="s">
        <v>2339</v>
      </c>
      <c r="AUF17">
        <v>506370778</v>
      </c>
      <c r="AUG17" s="166">
        <v>45250.410960648151</v>
      </c>
      <c r="AUJ17" t="s">
        <v>2255</v>
      </c>
      <c r="AUK17" t="s">
        <v>2256</v>
      </c>
      <c r="AUL17" t="s">
        <v>2257</v>
      </c>
    </row>
    <row r="18" spans="1:534 1125:1234" x14ac:dyDescent="0.35">
      <c r="A18">
        <v>17</v>
      </c>
      <c r="B18" t="s">
        <v>2345</v>
      </c>
      <c r="C18" s="166">
        <v>45248</v>
      </c>
      <c r="D18" t="s">
        <v>2300</v>
      </c>
      <c r="E18" t="s">
        <v>2334</v>
      </c>
      <c r="F18" s="166">
        <v>45248.691511446763</v>
      </c>
      <c r="G18" s="166">
        <v>45248.701692997682</v>
      </c>
      <c r="H18" t="s">
        <v>2225</v>
      </c>
      <c r="K18" t="s">
        <v>2302</v>
      </c>
      <c r="L18" s="166">
        <v>45248</v>
      </c>
      <c r="M18" t="s">
        <v>99</v>
      </c>
      <c r="N18" t="s">
        <v>2303</v>
      </c>
      <c r="O18" t="s">
        <v>102</v>
      </c>
      <c r="P18" t="s">
        <v>2228</v>
      </c>
      <c r="S18" t="s">
        <v>2304</v>
      </c>
      <c r="T18" t="s">
        <v>2305</v>
      </c>
      <c r="V18" t="s">
        <v>2231</v>
      </c>
      <c r="X18" t="s">
        <v>2306</v>
      </c>
      <c r="AA18" t="s">
        <v>2286</v>
      </c>
      <c r="AB18">
        <v>0</v>
      </c>
      <c r="AC18">
        <v>0</v>
      </c>
      <c r="AD18">
        <v>1</v>
      </c>
      <c r="AE18">
        <v>0</v>
      </c>
      <c r="AF18">
        <v>1</v>
      </c>
      <c r="AI18"/>
      <c r="BH18" t="s">
        <v>2234</v>
      </c>
      <c r="BI18" t="s">
        <v>2341</v>
      </c>
      <c r="BJ18">
        <v>1</v>
      </c>
      <c r="BK18">
        <v>1</v>
      </c>
      <c r="BL18">
        <v>600</v>
      </c>
      <c r="BM18">
        <v>350</v>
      </c>
      <c r="BN18" t="s">
        <v>2307</v>
      </c>
      <c r="BQ18">
        <v>70</v>
      </c>
      <c r="BR18">
        <v>125</v>
      </c>
      <c r="BS18">
        <v>1</v>
      </c>
      <c r="BT18">
        <v>472</v>
      </c>
      <c r="BU18">
        <v>0</v>
      </c>
      <c r="BW18" t="s">
        <v>2231</v>
      </c>
      <c r="BY18" t="s">
        <v>2286</v>
      </c>
      <c r="BZ18">
        <v>0</v>
      </c>
      <c r="CA18">
        <v>0</v>
      </c>
      <c r="CB18">
        <v>1</v>
      </c>
      <c r="CC18">
        <v>0</v>
      </c>
      <c r="CE18" t="s">
        <v>2346</v>
      </c>
      <c r="CF18">
        <v>1</v>
      </c>
      <c r="CG18">
        <v>0</v>
      </c>
      <c r="CH18">
        <v>0</v>
      </c>
      <c r="CI18">
        <v>1</v>
      </c>
      <c r="CJ18">
        <v>0</v>
      </c>
      <c r="CK18">
        <v>0</v>
      </c>
      <c r="CL18">
        <v>1</v>
      </c>
      <c r="CM18">
        <v>0</v>
      </c>
      <c r="CN18">
        <v>0</v>
      </c>
      <c r="CO18">
        <v>0</v>
      </c>
      <c r="CP18">
        <v>0</v>
      </c>
      <c r="CS18" t="s">
        <v>2237</v>
      </c>
      <c r="CT18">
        <v>0</v>
      </c>
      <c r="CU18">
        <v>1</v>
      </c>
      <c r="CV18">
        <v>0</v>
      </c>
      <c r="CW18">
        <v>0</v>
      </c>
      <c r="CX18" t="s">
        <v>2286</v>
      </c>
      <c r="CY18">
        <v>0</v>
      </c>
      <c r="CZ18">
        <v>0</v>
      </c>
      <c r="DA18">
        <v>1</v>
      </c>
      <c r="DB18">
        <v>0</v>
      </c>
      <c r="DC18" t="s">
        <v>2347</v>
      </c>
      <c r="DD18">
        <v>1</v>
      </c>
      <c r="DE18">
        <v>0</v>
      </c>
      <c r="DF18">
        <v>0</v>
      </c>
      <c r="DG18">
        <v>0</v>
      </c>
      <c r="DH18">
        <v>0</v>
      </c>
      <c r="DI18">
        <v>0</v>
      </c>
      <c r="DJ18">
        <v>1</v>
      </c>
      <c r="DK18">
        <v>0</v>
      </c>
      <c r="DL18">
        <v>0</v>
      </c>
      <c r="DM18">
        <v>0</v>
      </c>
      <c r="DN18">
        <v>0</v>
      </c>
      <c r="DO18">
        <v>0</v>
      </c>
      <c r="EK18" t="s">
        <v>2239</v>
      </c>
      <c r="EL18">
        <v>0</v>
      </c>
      <c r="EM18">
        <v>0</v>
      </c>
      <c r="EN18">
        <v>0</v>
      </c>
      <c r="EO18">
        <v>0</v>
      </c>
      <c r="EP18">
        <v>1</v>
      </c>
      <c r="EQ18">
        <v>1</v>
      </c>
      <c r="JB18" t="s">
        <v>2239</v>
      </c>
      <c r="JC18">
        <v>0</v>
      </c>
      <c r="JD18">
        <v>0</v>
      </c>
      <c r="JE18">
        <v>0</v>
      </c>
      <c r="JF18">
        <v>0</v>
      </c>
      <c r="JG18">
        <v>0</v>
      </c>
      <c r="JH18">
        <v>0</v>
      </c>
      <c r="JI18">
        <v>0</v>
      </c>
      <c r="JJ18">
        <v>0</v>
      </c>
      <c r="JK18">
        <v>0</v>
      </c>
      <c r="JL18">
        <v>0</v>
      </c>
      <c r="JM18">
        <v>0</v>
      </c>
      <c r="JN18">
        <v>0</v>
      </c>
      <c r="JO18">
        <v>0</v>
      </c>
      <c r="JP18">
        <v>0</v>
      </c>
      <c r="JQ18">
        <v>0</v>
      </c>
      <c r="JR18">
        <v>1</v>
      </c>
      <c r="JS18">
        <v>1</v>
      </c>
      <c r="JT18">
        <v>3</v>
      </c>
      <c r="AQG18" t="s">
        <v>2336</v>
      </c>
      <c r="AQH18">
        <v>0</v>
      </c>
      <c r="AQI18">
        <v>0</v>
      </c>
      <c r="AQJ18">
        <v>1</v>
      </c>
      <c r="AQK18">
        <v>0</v>
      </c>
      <c r="AQL18">
        <v>1</v>
      </c>
      <c r="AQM18">
        <v>0</v>
      </c>
      <c r="AQN18">
        <v>0</v>
      </c>
      <c r="AQO18">
        <v>0</v>
      </c>
      <c r="AQP18">
        <v>0</v>
      </c>
      <c r="AQQ18">
        <v>0</v>
      </c>
      <c r="AQS18" t="s">
        <v>2243</v>
      </c>
      <c r="AQT18">
        <v>0</v>
      </c>
      <c r="AQU18">
        <v>0</v>
      </c>
      <c r="AQV18">
        <v>0</v>
      </c>
      <c r="AQW18">
        <v>1</v>
      </c>
      <c r="AQX18">
        <v>0</v>
      </c>
      <c r="AQY18">
        <v>0</v>
      </c>
      <c r="AQZ18">
        <v>0</v>
      </c>
      <c r="ARA18">
        <v>0</v>
      </c>
      <c r="ARB18">
        <v>0</v>
      </c>
      <c r="ARC18">
        <v>0</v>
      </c>
      <c r="ARD18">
        <v>0</v>
      </c>
      <c r="ARF18" t="s">
        <v>2311</v>
      </c>
      <c r="ARG18" t="s">
        <v>2321</v>
      </c>
      <c r="ARH18" t="s">
        <v>2246</v>
      </c>
      <c r="ARI18">
        <v>0</v>
      </c>
      <c r="ARJ18">
        <v>1</v>
      </c>
      <c r="ARK18">
        <v>0</v>
      </c>
      <c r="ARL18">
        <v>0</v>
      </c>
      <c r="ARM18">
        <v>0</v>
      </c>
      <c r="ARN18">
        <v>0</v>
      </c>
      <c r="ARP18" t="s">
        <v>2312</v>
      </c>
      <c r="ARX18" t="s">
        <v>2262</v>
      </c>
      <c r="ARY18" t="s">
        <v>2239</v>
      </c>
      <c r="ARZ18">
        <v>1</v>
      </c>
      <c r="ASA18">
        <v>0</v>
      </c>
      <c r="ASB18">
        <v>0</v>
      </c>
      <c r="ASC18">
        <v>0</v>
      </c>
      <c r="ASD18">
        <v>0</v>
      </c>
      <c r="ASE18">
        <v>0</v>
      </c>
      <c r="ASF18">
        <v>0</v>
      </c>
      <c r="ASG18">
        <v>0</v>
      </c>
      <c r="ASH18">
        <v>0</v>
      </c>
      <c r="ASI18">
        <v>0</v>
      </c>
      <c r="ASK18" t="s">
        <v>2239</v>
      </c>
      <c r="ASL18">
        <v>1</v>
      </c>
      <c r="ASM18">
        <v>0</v>
      </c>
      <c r="ASN18">
        <v>0</v>
      </c>
      <c r="ASO18">
        <v>0</v>
      </c>
      <c r="ASP18">
        <v>0</v>
      </c>
      <c r="ASQ18">
        <v>0</v>
      </c>
      <c r="ASR18">
        <v>0</v>
      </c>
      <c r="ASS18">
        <v>0</v>
      </c>
      <c r="AST18">
        <v>0</v>
      </c>
      <c r="ASU18">
        <v>0</v>
      </c>
      <c r="ASW18" t="s">
        <v>2348</v>
      </c>
      <c r="ASX18">
        <v>0</v>
      </c>
      <c r="ASY18">
        <v>0</v>
      </c>
      <c r="ASZ18">
        <v>0</v>
      </c>
      <c r="ATA18">
        <v>0</v>
      </c>
      <c r="ATB18">
        <v>1</v>
      </c>
      <c r="ATC18">
        <v>1</v>
      </c>
      <c r="ATD18">
        <v>0</v>
      </c>
      <c r="ATE18">
        <v>0</v>
      </c>
      <c r="ATF18">
        <v>0</v>
      </c>
      <c r="ATH18" t="s">
        <v>2326</v>
      </c>
      <c r="ATI18">
        <v>0</v>
      </c>
      <c r="ATJ18">
        <v>0</v>
      </c>
      <c r="ATK18">
        <v>0</v>
      </c>
      <c r="ATL18">
        <v>0</v>
      </c>
      <c r="ATM18">
        <v>1</v>
      </c>
      <c r="ATN18">
        <v>0</v>
      </c>
      <c r="ATO18">
        <v>1</v>
      </c>
      <c r="ATP18">
        <v>0</v>
      </c>
      <c r="ATQ18">
        <v>0</v>
      </c>
      <c r="ATS18" t="s">
        <v>2252</v>
      </c>
      <c r="ATT18" t="s">
        <v>2231</v>
      </c>
      <c r="ATV18" t="s">
        <v>2349</v>
      </c>
      <c r="ATW18" t="s">
        <v>2252</v>
      </c>
      <c r="ATX18" t="s">
        <v>2231</v>
      </c>
      <c r="ATZ18" t="s">
        <v>2328</v>
      </c>
      <c r="AUF18">
        <v>506370838</v>
      </c>
      <c r="AUG18" s="166">
        <v>45250.411030092597</v>
      </c>
      <c r="AUJ18" t="s">
        <v>2255</v>
      </c>
      <c r="AUK18" t="s">
        <v>2256</v>
      </c>
      <c r="AUL18" t="s">
        <v>2257</v>
      </c>
    </row>
    <row r="19" spans="1:534 1125:1234" x14ac:dyDescent="0.35">
      <c r="A19">
        <v>18</v>
      </c>
      <c r="B19" t="s">
        <v>2350</v>
      </c>
      <c r="C19" s="166">
        <v>45248</v>
      </c>
      <c r="D19" t="s">
        <v>2300</v>
      </c>
      <c r="E19" t="s">
        <v>2334</v>
      </c>
      <c r="F19" s="166">
        <v>45248.695390891196</v>
      </c>
      <c r="G19" s="166">
        <v>45248.701793969907</v>
      </c>
      <c r="H19" t="s">
        <v>2225</v>
      </c>
      <c r="K19" t="s">
        <v>2302</v>
      </c>
      <c r="L19" s="166">
        <v>45248</v>
      </c>
      <c r="M19" t="s">
        <v>99</v>
      </c>
      <c r="N19" t="s">
        <v>2303</v>
      </c>
      <c r="O19" t="s">
        <v>102</v>
      </c>
      <c r="P19" t="s">
        <v>2228</v>
      </c>
      <c r="S19" t="s">
        <v>2304</v>
      </c>
      <c r="T19" t="s">
        <v>2305</v>
      </c>
      <c r="V19" t="s">
        <v>2231</v>
      </c>
      <c r="X19" t="s">
        <v>2232</v>
      </c>
      <c r="AA19" t="s">
        <v>2286</v>
      </c>
      <c r="AB19">
        <v>0</v>
      </c>
      <c r="AC19">
        <v>0</v>
      </c>
      <c r="AD19">
        <v>1</v>
      </c>
      <c r="AE19">
        <v>0</v>
      </c>
      <c r="AF19">
        <v>1</v>
      </c>
      <c r="AI19"/>
      <c r="BH19" t="s">
        <v>2234</v>
      </c>
      <c r="BI19" t="s">
        <v>2341</v>
      </c>
      <c r="BJ19">
        <v>1</v>
      </c>
      <c r="BK19">
        <v>1</v>
      </c>
      <c r="BL19">
        <v>600</v>
      </c>
      <c r="BM19">
        <v>300</v>
      </c>
      <c r="BN19" t="s">
        <v>2351</v>
      </c>
      <c r="BQ19">
        <v>60</v>
      </c>
      <c r="BR19">
        <v>125</v>
      </c>
      <c r="BS19">
        <v>1</v>
      </c>
      <c r="BT19">
        <v>480</v>
      </c>
      <c r="BU19">
        <v>0</v>
      </c>
      <c r="BW19" t="s">
        <v>2231</v>
      </c>
      <c r="BY19" t="s">
        <v>2286</v>
      </c>
      <c r="BZ19">
        <v>0</v>
      </c>
      <c r="CA19">
        <v>0</v>
      </c>
      <c r="CB19">
        <v>1</v>
      </c>
      <c r="CC19">
        <v>0</v>
      </c>
      <c r="CE19" t="s">
        <v>2308</v>
      </c>
      <c r="CF19">
        <v>1</v>
      </c>
      <c r="CG19">
        <v>0</v>
      </c>
      <c r="CH19">
        <v>0</v>
      </c>
      <c r="CI19">
        <v>1</v>
      </c>
      <c r="CJ19">
        <v>0</v>
      </c>
      <c r="CK19">
        <v>0</v>
      </c>
      <c r="CL19">
        <v>0</v>
      </c>
      <c r="CM19">
        <v>0</v>
      </c>
      <c r="CN19">
        <v>0</v>
      </c>
      <c r="CO19">
        <v>0</v>
      </c>
      <c r="CP19">
        <v>0</v>
      </c>
      <c r="CS19" t="s">
        <v>2237</v>
      </c>
      <c r="CT19">
        <v>0</v>
      </c>
      <c r="CU19">
        <v>1</v>
      </c>
      <c r="CV19">
        <v>0</v>
      </c>
      <c r="CW19">
        <v>0</v>
      </c>
      <c r="CX19" t="s">
        <v>2286</v>
      </c>
      <c r="CY19">
        <v>0</v>
      </c>
      <c r="CZ19">
        <v>0</v>
      </c>
      <c r="DA19">
        <v>1</v>
      </c>
      <c r="DB19">
        <v>0</v>
      </c>
      <c r="DC19" t="s">
        <v>2259</v>
      </c>
      <c r="DD19">
        <v>0</v>
      </c>
      <c r="DE19">
        <v>0</v>
      </c>
      <c r="DF19">
        <v>0</v>
      </c>
      <c r="DG19">
        <v>0</v>
      </c>
      <c r="DH19">
        <v>0</v>
      </c>
      <c r="DI19">
        <v>0</v>
      </c>
      <c r="DJ19">
        <v>0</v>
      </c>
      <c r="DK19">
        <v>0</v>
      </c>
      <c r="DL19">
        <v>1</v>
      </c>
      <c r="DM19">
        <v>0</v>
      </c>
      <c r="DN19">
        <v>0</v>
      </c>
      <c r="DO19">
        <v>0</v>
      </c>
      <c r="EK19" t="s">
        <v>2239</v>
      </c>
      <c r="EL19">
        <v>0</v>
      </c>
      <c r="EM19">
        <v>0</v>
      </c>
      <c r="EN19">
        <v>0</v>
      </c>
      <c r="EO19">
        <v>0</v>
      </c>
      <c r="EP19">
        <v>1</v>
      </c>
      <c r="EQ19">
        <v>1</v>
      </c>
      <c r="JB19" t="s">
        <v>2239</v>
      </c>
      <c r="JC19">
        <v>0</v>
      </c>
      <c r="JD19">
        <v>0</v>
      </c>
      <c r="JE19">
        <v>0</v>
      </c>
      <c r="JF19">
        <v>0</v>
      </c>
      <c r="JG19">
        <v>0</v>
      </c>
      <c r="JH19">
        <v>0</v>
      </c>
      <c r="JI19">
        <v>0</v>
      </c>
      <c r="JJ19">
        <v>0</v>
      </c>
      <c r="JK19">
        <v>0</v>
      </c>
      <c r="JL19">
        <v>0</v>
      </c>
      <c r="JM19">
        <v>0</v>
      </c>
      <c r="JN19">
        <v>0</v>
      </c>
      <c r="JO19">
        <v>0</v>
      </c>
      <c r="JP19">
        <v>0</v>
      </c>
      <c r="JQ19">
        <v>0</v>
      </c>
      <c r="JR19">
        <v>1</v>
      </c>
      <c r="JS19">
        <v>1</v>
      </c>
      <c r="JT19">
        <v>3</v>
      </c>
      <c r="AQG19" t="s">
        <v>2352</v>
      </c>
      <c r="AQH19">
        <v>0</v>
      </c>
      <c r="AQI19">
        <v>0</v>
      </c>
      <c r="AQJ19">
        <v>1</v>
      </c>
      <c r="AQK19">
        <v>0</v>
      </c>
      <c r="AQL19">
        <v>0</v>
      </c>
      <c r="AQM19">
        <v>0</v>
      </c>
      <c r="AQN19">
        <v>0</v>
      </c>
      <c r="AQO19">
        <v>0</v>
      </c>
      <c r="AQP19">
        <v>0</v>
      </c>
      <c r="AQQ19">
        <v>0</v>
      </c>
      <c r="AQS19" t="s">
        <v>2243</v>
      </c>
      <c r="AQT19">
        <v>0</v>
      </c>
      <c r="AQU19">
        <v>0</v>
      </c>
      <c r="AQV19">
        <v>0</v>
      </c>
      <c r="AQW19">
        <v>1</v>
      </c>
      <c r="AQX19">
        <v>0</v>
      </c>
      <c r="AQY19">
        <v>0</v>
      </c>
      <c r="AQZ19">
        <v>0</v>
      </c>
      <c r="ARA19">
        <v>0</v>
      </c>
      <c r="ARB19">
        <v>0</v>
      </c>
      <c r="ARC19">
        <v>0</v>
      </c>
      <c r="ARD19">
        <v>0</v>
      </c>
      <c r="ARF19" t="s">
        <v>2311</v>
      </c>
      <c r="ARG19" t="s">
        <v>2321</v>
      </c>
      <c r="ARH19" t="s">
        <v>2246</v>
      </c>
      <c r="ARI19">
        <v>0</v>
      </c>
      <c r="ARJ19">
        <v>1</v>
      </c>
      <c r="ARK19">
        <v>0</v>
      </c>
      <c r="ARL19">
        <v>0</v>
      </c>
      <c r="ARM19">
        <v>0</v>
      </c>
      <c r="ARN19">
        <v>0</v>
      </c>
      <c r="ARP19" t="s">
        <v>2312</v>
      </c>
      <c r="ARX19" t="s">
        <v>2262</v>
      </c>
      <c r="ARY19" t="s">
        <v>2239</v>
      </c>
      <c r="ARZ19">
        <v>1</v>
      </c>
      <c r="ASA19">
        <v>0</v>
      </c>
      <c r="ASB19">
        <v>0</v>
      </c>
      <c r="ASC19">
        <v>0</v>
      </c>
      <c r="ASD19">
        <v>0</v>
      </c>
      <c r="ASE19">
        <v>0</v>
      </c>
      <c r="ASF19">
        <v>0</v>
      </c>
      <c r="ASG19">
        <v>0</v>
      </c>
      <c r="ASH19">
        <v>0</v>
      </c>
      <c r="ASI19">
        <v>0</v>
      </c>
      <c r="ASK19" t="s">
        <v>2239</v>
      </c>
      <c r="ASL19">
        <v>1</v>
      </c>
      <c r="ASM19">
        <v>0</v>
      </c>
      <c r="ASN19">
        <v>0</v>
      </c>
      <c r="ASO19">
        <v>0</v>
      </c>
      <c r="ASP19">
        <v>0</v>
      </c>
      <c r="ASQ19">
        <v>0</v>
      </c>
      <c r="ASR19">
        <v>0</v>
      </c>
      <c r="ASS19">
        <v>0</v>
      </c>
      <c r="AST19">
        <v>0</v>
      </c>
      <c r="ASU19">
        <v>0</v>
      </c>
      <c r="ASW19" t="s">
        <v>2353</v>
      </c>
      <c r="ASX19">
        <v>0</v>
      </c>
      <c r="ASY19">
        <v>0</v>
      </c>
      <c r="ASZ19">
        <v>0</v>
      </c>
      <c r="ATA19">
        <v>0</v>
      </c>
      <c r="ATB19">
        <v>0</v>
      </c>
      <c r="ATC19">
        <v>1</v>
      </c>
      <c r="ATD19">
        <v>0</v>
      </c>
      <c r="ATE19">
        <v>0</v>
      </c>
      <c r="ATF19">
        <v>0</v>
      </c>
      <c r="ATH19" t="s">
        <v>2343</v>
      </c>
      <c r="ATI19">
        <v>0</v>
      </c>
      <c r="ATJ19">
        <v>0</v>
      </c>
      <c r="ATK19">
        <v>0</v>
      </c>
      <c r="ATL19">
        <v>0</v>
      </c>
      <c r="ATM19">
        <v>1</v>
      </c>
      <c r="ATN19">
        <v>1</v>
      </c>
      <c r="ATO19">
        <v>0</v>
      </c>
      <c r="ATP19">
        <v>0</v>
      </c>
      <c r="ATQ19">
        <v>0</v>
      </c>
      <c r="ATS19" t="s">
        <v>2252</v>
      </c>
      <c r="ATT19" t="s">
        <v>2231</v>
      </c>
      <c r="ATV19" t="s">
        <v>2349</v>
      </c>
      <c r="ATW19" t="s">
        <v>2252</v>
      </c>
      <c r="ATX19" t="s">
        <v>2231</v>
      </c>
      <c r="ATZ19" t="s">
        <v>2339</v>
      </c>
      <c r="AUF19">
        <v>506370972</v>
      </c>
      <c r="AUG19" s="166">
        <v>45250.411180555559</v>
      </c>
      <c r="AUJ19" t="s">
        <v>2255</v>
      </c>
      <c r="AUK19" t="s">
        <v>2256</v>
      </c>
      <c r="AUL19" t="s">
        <v>2257</v>
      </c>
    </row>
    <row r="20" spans="1:534 1125:1234" x14ac:dyDescent="0.35">
      <c r="A20">
        <v>19</v>
      </c>
      <c r="B20" t="s">
        <v>2354</v>
      </c>
      <c r="C20" s="166">
        <v>45248</v>
      </c>
      <c r="D20" t="s">
        <v>2300</v>
      </c>
      <c r="E20" t="s">
        <v>2301</v>
      </c>
      <c r="F20" s="166">
        <v>45248.715496805547</v>
      </c>
      <c r="G20" s="166">
        <v>45248.722237442133</v>
      </c>
      <c r="H20" t="s">
        <v>2225</v>
      </c>
      <c r="K20" t="s">
        <v>2302</v>
      </c>
      <c r="L20" s="166">
        <v>45248</v>
      </c>
      <c r="M20" t="s">
        <v>99</v>
      </c>
      <c r="N20" t="s">
        <v>2303</v>
      </c>
      <c r="O20" t="s">
        <v>102</v>
      </c>
      <c r="P20" t="s">
        <v>2228</v>
      </c>
      <c r="S20" t="s">
        <v>2304</v>
      </c>
      <c r="T20" t="s">
        <v>2305</v>
      </c>
      <c r="V20" t="s">
        <v>2231</v>
      </c>
      <c r="X20" t="s">
        <v>2232</v>
      </c>
      <c r="AA20" t="s">
        <v>2239</v>
      </c>
      <c r="AB20">
        <v>0</v>
      </c>
      <c r="AC20">
        <v>0</v>
      </c>
      <c r="AD20">
        <v>0</v>
      </c>
      <c r="AE20">
        <v>1</v>
      </c>
      <c r="AF20">
        <v>1</v>
      </c>
      <c r="AI20"/>
      <c r="EK20" t="s">
        <v>2355</v>
      </c>
      <c r="EL20">
        <v>0</v>
      </c>
      <c r="EM20">
        <v>0</v>
      </c>
      <c r="EN20">
        <v>0</v>
      </c>
      <c r="EO20">
        <v>1</v>
      </c>
      <c r="EP20">
        <v>0</v>
      </c>
      <c r="EQ20">
        <v>1</v>
      </c>
      <c r="FZ20" t="s">
        <v>2234</v>
      </c>
      <c r="GA20">
        <v>1250</v>
      </c>
      <c r="GB20" t="s">
        <v>2351</v>
      </c>
      <c r="GE20">
        <v>80</v>
      </c>
      <c r="GF20">
        <v>125</v>
      </c>
      <c r="GG20">
        <v>1</v>
      </c>
      <c r="GH20">
        <v>500</v>
      </c>
      <c r="GI20">
        <v>0</v>
      </c>
      <c r="GK20" t="s">
        <v>2231</v>
      </c>
      <c r="GM20" t="s">
        <v>2355</v>
      </c>
      <c r="GN20">
        <v>0</v>
      </c>
      <c r="GO20">
        <v>0</v>
      </c>
      <c r="GP20">
        <v>0</v>
      </c>
      <c r="GQ20">
        <v>1</v>
      </c>
      <c r="GR20">
        <v>0</v>
      </c>
      <c r="GT20" t="s">
        <v>2323</v>
      </c>
      <c r="GU20">
        <v>1</v>
      </c>
      <c r="GV20">
        <v>0</v>
      </c>
      <c r="GW20">
        <v>0</v>
      </c>
      <c r="GX20">
        <v>1</v>
      </c>
      <c r="GY20">
        <v>0</v>
      </c>
      <c r="GZ20">
        <v>0</v>
      </c>
      <c r="HA20">
        <v>1</v>
      </c>
      <c r="HB20">
        <v>0</v>
      </c>
      <c r="HC20">
        <v>0</v>
      </c>
      <c r="HD20">
        <v>0</v>
      </c>
      <c r="HE20">
        <v>0</v>
      </c>
      <c r="HH20" t="s">
        <v>2237</v>
      </c>
      <c r="HI20">
        <v>0</v>
      </c>
      <c r="HJ20">
        <v>1</v>
      </c>
      <c r="HK20">
        <v>0</v>
      </c>
      <c r="HL20">
        <v>0</v>
      </c>
      <c r="HM20" t="s">
        <v>2355</v>
      </c>
      <c r="HN20">
        <v>0</v>
      </c>
      <c r="HO20">
        <v>0</v>
      </c>
      <c r="HP20">
        <v>0</v>
      </c>
      <c r="HQ20">
        <v>1</v>
      </c>
      <c r="HR20">
        <v>0</v>
      </c>
      <c r="HS20" t="s">
        <v>2356</v>
      </c>
      <c r="HT20">
        <v>1</v>
      </c>
      <c r="HU20">
        <v>0</v>
      </c>
      <c r="HV20">
        <v>0</v>
      </c>
      <c r="HW20">
        <v>0</v>
      </c>
      <c r="HX20">
        <v>0</v>
      </c>
      <c r="HY20">
        <v>0</v>
      </c>
      <c r="HZ20">
        <v>1</v>
      </c>
      <c r="IA20">
        <v>0</v>
      </c>
      <c r="IB20">
        <v>1</v>
      </c>
      <c r="IC20">
        <v>0</v>
      </c>
      <c r="ID20">
        <v>0</v>
      </c>
      <c r="IE20">
        <v>0</v>
      </c>
      <c r="JB20" t="s">
        <v>2239</v>
      </c>
      <c r="JC20">
        <v>0</v>
      </c>
      <c r="JD20">
        <v>0</v>
      </c>
      <c r="JE20">
        <v>0</v>
      </c>
      <c r="JF20">
        <v>0</v>
      </c>
      <c r="JG20">
        <v>0</v>
      </c>
      <c r="JH20">
        <v>0</v>
      </c>
      <c r="JI20">
        <v>0</v>
      </c>
      <c r="JJ20">
        <v>0</v>
      </c>
      <c r="JK20">
        <v>0</v>
      </c>
      <c r="JL20">
        <v>0</v>
      </c>
      <c r="JM20">
        <v>0</v>
      </c>
      <c r="JN20">
        <v>0</v>
      </c>
      <c r="JO20">
        <v>0</v>
      </c>
      <c r="JP20">
        <v>0</v>
      </c>
      <c r="JQ20">
        <v>0</v>
      </c>
      <c r="JR20">
        <v>1</v>
      </c>
      <c r="JS20">
        <v>1</v>
      </c>
      <c r="JT20">
        <v>3</v>
      </c>
      <c r="AQG20" t="s">
        <v>2242</v>
      </c>
      <c r="AQH20">
        <v>0</v>
      </c>
      <c r="AQI20">
        <v>0</v>
      </c>
      <c r="AQJ20">
        <v>1</v>
      </c>
      <c r="AQK20">
        <v>0</v>
      </c>
      <c r="AQL20">
        <v>0</v>
      </c>
      <c r="AQM20">
        <v>1</v>
      </c>
      <c r="AQN20">
        <v>0</v>
      </c>
      <c r="AQO20">
        <v>0</v>
      </c>
      <c r="AQP20">
        <v>0</v>
      </c>
      <c r="AQQ20">
        <v>0</v>
      </c>
      <c r="AQS20" t="s">
        <v>2243</v>
      </c>
      <c r="AQT20">
        <v>0</v>
      </c>
      <c r="AQU20">
        <v>0</v>
      </c>
      <c r="AQV20">
        <v>0</v>
      </c>
      <c r="AQW20">
        <v>1</v>
      </c>
      <c r="AQX20">
        <v>0</v>
      </c>
      <c r="AQY20">
        <v>0</v>
      </c>
      <c r="AQZ20">
        <v>0</v>
      </c>
      <c r="ARA20">
        <v>0</v>
      </c>
      <c r="ARB20">
        <v>0</v>
      </c>
      <c r="ARC20">
        <v>0</v>
      </c>
      <c r="ARD20">
        <v>0</v>
      </c>
      <c r="ARF20" t="s">
        <v>2311</v>
      </c>
      <c r="ARG20" t="s">
        <v>2321</v>
      </c>
      <c r="ARH20" t="s">
        <v>2246</v>
      </c>
      <c r="ARI20">
        <v>0</v>
      </c>
      <c r="ARJ20">
        <v>1</v>
      </c>
      <c r="ARK20">
        <v>0</v>
      </c>
      <c r="ARL20">
        <v>0</v>
      </c>
      <c r="ARM20">
        <v>0</v>
      </c>
      <c r="ARN20">
        <v>0</v>
      </c>
      <c r="ARP20" t="s">
        <v>2312</v>
      </c>
      <c r="ARX20" t="s">
        <v>2262</v>
      </c>
      <c r="ARY20" t="s">
        <v>2239</v>
      </c>
      <c r="ARZ20">
        <v>1</v>
      </c>
      <c r="ASA20">
        <v>0</v>
      </c>
      <c r="ASB20">
        <v>0</v>
      </c>
      <c r="ASC20">
        <v>0</v>
      </c>
      <c r="ASD20">
        <v>0</v>
      </c>
      <c r="ASE20">
        <v>0</v>
      </c>
      <c r="ASF20">
        <v>0</v>
      </c>
      <c r="ASG20">
        <v>0</v>
      </c>
      <c r="ASH20">
        <v>0</v>
      </c>
      <c r="ASI20">
        <v>0</v>
      </c>
      <c r="ASK20" t="s">
        <v>2239</v>
      </c>
      <c r="ASL20">
        <v>1</v>
      </c>
      <c r="ASM20">
        <v>0</v>
      </c>
      <c r="ASN20">
        <v>0</v>
      </c>
      <c r="ASO20">
        <v>0</v>
      </c>
      <c r="ASP20">
        <v>0</v>
      </c>
      <c r="ASQ20">
        <v>0</v>
      </c>
      <c r="ASR20">
        <v>0</v>
      </c>
      <c r="ASS20">
        <v>0</v>
      </c>
      <c r="AST20">
        <v>0</v>
      </c>
      <c r="ASU20">
        <v>0</v>
      </c>
      <c r="ASW20" t="s">
        <v>2239</v>
      </c>
      <c r="ASX20">
        <v>1</v>
      </c>
      <c r="ASY20">
        <v>0</v>
      </c>
      <c r="ASZ20">
        <v>0</v>
      </c>
      <c r="ATA20">
        <v>0</v>
      </c>
      <c r="ATB20">
        <v>0</v>
      </c>
      <c r="ATC20">
        <v>0</v>
      </c>
      <c r="ATD20">
        <v>0</v>
      </c>
      <c r="ATE20">
        <v>0</v>
      </c>
      <c r="ATF20">
        <v>0</v>
      </c>
      <c r="ATH20" t="s">
        <v>2268</v>
      </c>
      <c r="ATI20">
        <v>0</v>
      </c>
      <c r="ATJ20">
        <v>0</v>
      </c>
      <c r="ATK20">
        <v>0</v>
      </c>
      <c r="ATL20">
        <v>0</v>
      </c>
      <c r="ATM20">
        <v>1</v>
      </c>
      <c r="ATN20">
        <v>1</v>
      </c>
      <c r="ATO20">
        <v>1</v>
      </c>
      <c r="ATP20">
        <v>0</v>
      </c>
      <c r="ATQ20">
        <v>0</v>
      </c>
      <c r="ATS20" t="s">
        <v>2252</v>
      </c>
      <c r="ATT20" t="s">
        <v>2231</v>
      </c>
      <c r="ATV20" t="s">
        <v>2357</v>
      </c>
      <c r="ATW20" t="s">
        <v>2252</v>
      </c>
      <c r="ATX20" t="s">
        <v>2231</v>
      </c>
      <c r="ATZ20" t="s">
        <v>2358</v>
      </c>
      <c r="AUF20">
        <v>506371041</v>
      </c>
      <c r="AUG20" s="166">
        <v>45250.411296296297</v>
      </c>
      <c r="AUJ20" t="s">
        <v>2255</v>
      </c>
      <c r="AUK20" t="s">
        <v>2256</v>
      </c>
      <c r="AUL20" t="s">
        <v>2257</v>
      </c>
    </row>
    <row r="21" spans="1:534 1125:1234" x14ac:dyDescent="0.35">
      <c r="A21">
        <v>20</v>
      </c>
      <c r="B21" t="s">
        <v>2359</v>
      </c>
      <c r="C21" s="166">
        <v>45248</v>
      </c>
      <c r="D21" t="s">
        <v>2300</v>
      </c>
      <c r="E21" t="s">
        <v>2301</v>
      </c>
      <c r="F21" s="166">
        <v>45248.72232479167</v>
      </c>
      <c r="G21" s="166">
        <v>45248.725824131943</v>
      </c>
      <c r="H21" t="s">
        <v>2225</v>
      </c>
      <c r="K21" t="s">
        <v>2302</v>
      </c>
      <c r="L21" s="166">
        <v>45248</v>
      </c>
      <c r="M21" t="s">
        <v>99</v>
      </c>
      <c r="N21" t="s">
        <v>2303</v>
      </c>
      <c r="O21" t="s">
        <v>102</v>
      </c>
      <c r="P21" t="s">
        <v>2228</v>
      </c>
      <c r="S21" t="s">
        <v>2304</v>
      </c>
      <c r="T21" t="s">
        <v>2305</v>
      </c>
      <c r="V21" t="s">
        <v>2231</v>
      </c>
      <c r="X21" t="s">
        <v>2306</v>
      </c>
      <c r="AA21" t="s">
        <v>2239</v>
      </c>
      <c r="AB21">
        <v>0</v>
      </c>
      <c r="AC21">
        <v>0</v>
      </c>
      <c r="AD21">
        <v>0</v>
      </c>
      <c r="AE21">
        <v>1</v>
      </c>
      <c r="AF21">
        <v>1</v>
      </c>
      <c r="AI21"/>
      <c r="EK21" t="s">
        <v>2355</v>
      </c>
      <c r="EL21">
        <v>0</v>
      </c>
      <c r="EM21">
        <v>0</v>
      </c>
      <c r="EN21">
        <v>0</v>
      </c>
      <c r="EO21">
        <v>1</v>
      </c>
      <c r="EP21">
        <v>0</v>
      </c>
      <c r="EQ21">
        <v>1</v>
      </c>
      <c r="FZ21" t="s">
        <v>2234</v>
      </c>
      <c r="GA21">
        <v>1300</v>
      </c>
      <c r="GB21" t="s">
        <v>2351</v>
      </c>
      <c r="GE21">
        <v>65</v>
      </c>
      <c r="GF21">
        <v>125</v>
      </c>
      <c r="GG21">
        <v>1</v>
      </c>
      <c r="GH21">
        <v>120</v>
      </c>
      <c r="GI21">
        <v>0</v>
      </c>
      <c r="GK21" t="s">
        <v>2231</v>
      </c>
      <c r="GM21" t="s">
        <v>2355</v>
      </c>
      <c r="GN21">
        <v>0</v>
      </c>
      <c r="GO21">
        <v>0</v>
      </c>
      <c r="GP21">
        <v>0</v>
      </c>
      <c r="GQ21">
        <v>1</v>
      </c>
      <c r="GR21">
        <v>0</v>
      </c>
      <c r="GT21" t="s">
        <v>474</v>
      </c>
      <c r="GU21">
        <v>1</v>
      </c>
      <c r="GV21">
        <v>0</v>
      </c>
      <c r="GW21">
        <v>0</v>
      </c>
      <c r="GX21">
        <v>0</v>
      </c>
      <c r="GY21">
        <v>0</v>
      </c>
      <c r="GZ21">
        <v>0</v>
      </c>
      <c r="HA21">
        <v>0</v>
      </c>
      <c r="HB21">
        <v>0</v>
      </c>
      <c r="HC21">
        <v>0</v>
      </c>
      <c r="HD21">
        <v>0</v>
      </c>
      <c r="HE21">
        <v>0</v>
      </c>
      <c r="HH21" t="s">
        <v>2237</v>
      </c>
      <c r="HI21">
        <v>0</v>
      </c>
      <c r="HJ21">
        <v>1</v>
      </c>
      <c r="HK21">
        <v>0</v>
      </c>
      <c r="HL21">
        <v>0</v>
      </c>
      <c r="HM21" t="s">
        <v>2355</v>
      </c>
      <c r="HN21">
        <v>0</v>
      </c>
      <c r="HO21">
        <v>0</v>
      </c>
      <c r="HP21">
        <v>0</v>
      </c>
      <c r="HQ21">
        <v>1</v>
      </c>
      <c r="HR21">
        <v>0</v>
      </c>
      <c r="HS21" t="s">
        <v>2360</v>
      </c>
      <c r="HT21">
        <v>0</v>
      </c>
      <c r="HU21">
        <v>0</v>
      </c>
      <c r="HV21">
        <v>1</v>
      </c>
      <c r="HW21">
        <v>0</v>
      </c>
      <c r="HX21">
        <v>0</v>
      </c>
      <c r="HY21">
        <v>0</v>
      </c>
      <c r="HZ21">
        <v>0</v>
      </c>
      <c r="IA21">
        <v>0</v>
      </c>
      <c r="IB21">
        <v>0</v>
      </c>
      <c r="IC21">
        <v>0</v>
      </c>
      <c r="ID21">
        <v>0</v>
      </c>
      <c r="IE21">
        <v>0</v>
      </c>
      <c r="JB21" t="s">
        <v>2239</v>
      </c>
      <c r="JC21">
        <v>0</v>
      </c>
      <c r="JD21">
        <v>0</v>
      </c>
      <c r="JE21">
        <v>0</v>
      </c>
      <c r="JF21">
        <v>0</v>
      </c>
      <c r="JG21">
        <v>0</v>
      </c>
      <c r="JH21">
        <v>0</v>
      </c>
      <c r="JI21">
        <v>0</v>
      </c>
      <c r="JJ21">
        <v>0</v>
      </c>
      <c r="JK21">
        <v>0</v>
      </c>
      <c r="JL21">
        <v>0</v>
      </c>
      <c r="JM21">
        <v>0</v>
      </c>
      <c r="JN21">
        <v>0</v>
      </c>
      <c r="JO21">
        <v>0</v>
      </c>
      <c r="JP21">
        <v>0</v>
      </c>
      <c r="JQ21">
        <v>0</v>
      </c>
      <c r="JR21">
        <v>1</v>
      </c>
      <c r="JS21">
        <v>1</v>
      </c>
      <c r="JT21">
        <v>3</v>
      </c>
      <c r="AQG21" t="s">
        <v>2352</v>
      </c>
      <c r="AQH21">
        <v>0</v>
      </c>
      <c r="AQI21">
        <v>0</v>
      </c>
      <c r="AQJ21">
        <v>1</v>
      </c>
      <c r="AQK21">
        <v>0</v>
      </c>
      <c r="AQL21">
        <v>0</v>
      </c>
      <c r="AQM21">
        <v>0</v>
      </c>
      <c r="AQN21">
        <v>0</v>
      </c>
      <c r="AQO21">
        <v>0</v>
      </c>
      <c r="AQP21">
        <v>0</v>
      </c>
      <c r="AQQ21">
        <v>0</v>
      </c>
      <c r="AQS21" t="s">
        <v>2243</v>
      </c>
      <c r="AQT21">
        <v>0</v>
      </c>
      <c r="AQU21">
        <v>0</v>
      </c>
      <c r="AQV21">
        <v>0</v>
      </c>
      <c r="AQW21">
        <v>1</v>
      </c>
      <c r="AQX21">
        <v>0</v>
      </c>
      <c r="AQY21">
        <v>0</v>
      </c>
      <c r="AQZ21">
        <v>0</v>
      </c>
      <c r="ARA21">
        <v>0</v>
      </c>
      <c r="ARB21">
        <v>0</v>
      </c>
      <c r="ARC21">
        <v>0</v>
      </c>
      <c r="ARD21">
        <v>0</v>
      </c>
      <c r="ARF21" t="s">
        <v>2311</v>
      </c>
      <c r="ARG21" t="s">
        <v>2321</v>
      </c>
      <c r="ARH21" t="s">
        <v>2246</v>
      </c>
      <c r="ARI21">
        <v>0</v>
      </c>
      <c r="ARJ21">
        <v>1</v>
      </c>
      <c r="ARK21">
        <v>0</v>
      </c>
      <c r="ARL21">
        <v>0</v>
      </c>
      <c r="ARM21">
        <v>0</v>
      </c>
      <c r="ARN21">
        <v>0</v>
      </c>
      <c r="ARP21" t="s">
        <v>2312</v>
      </c>
      <c r="ARX21" t="s">
        <v>2262</v>
      </c>
      <c r="ARY21" t="s">
        <v>2239</v>
      </c>
      <c r="ARZ21">
        <v>1</v>
      </c>
      <c r="ASA21">
        <v>0</v>
      </c>
      <c r="ASB21">
        <v>0</v>
      </c>
      <c r="ASC21">
        <v>0</v>
      </c>
      <c r="ASD21">
        <v>0</v>
      </c>
      <c r="ASE21">
        <v>0</v>
      </c>
      <c r="ASF21">
        <v>0</v>
      </c>
      <c r="ASG21">
        <v>0</v>
      </c>
      <c r="ASH21">
        <v>0</v>
      </c>
      <c r="ASI21">
        <v>0</v>
      </c>
      <c r="ASK21" t="s">
        <v>2239</v>
      </c>
      <c r="ASL21">
        <v>1</v>
      </c>
      <c r="ASM21">
        <v>0</v>
      </c>
      <c r="ASN21">
        <v>0</v>
      </c>
      <c r="ASO21">
        <v>0</v>
      </c>
      <c r="ASP21">
        <v>0</v>
      </c>
      <c r="ASQ21">
        <v>0</v>
      </c>
      <c r="ASR21">
        <v>0</v>
      </c>
      <c r="ASS21">
        <v>0</v>
      </c>
      <c r="AST21">
        <v>0</v>
      </c>
      <c r="ASU21">
        <v>0</v>
      </c>
      <c r="ASW21" t="s">
        <v>2239</v>
      </c>
      <c r="ASX21">
        <v>1</v>
      </c>
      <c r="ASY21">
        <v>0</v>
      </c>
      <c r="ASZ21">
        <v>0</v>
      </c>
      <c r="ATA21">
        <v>0</v>
      </c>
      <c r="ATB21">
        <v>0</v>
      </c>
      <c r="ATC21">
        <v>0</v>
      </c>
      <c r="ATD21">
        <v>0</v>
      </c>
      <c r="ATE21">
        <v>0</v>
      </c>
      <c r="ATF21">
        <v>0</v>
      </c>
      <c r="ATH21" t="s">
        <v>2314</v>
      </c>
      <c r="ATI21">
        <v>0</v>
      </c>
      <c r="ATJ21">
        <v>0</v>
      </c>
      <c r="ATK21">
        <v>0</v>
      </c>
      <c r="ATL21">
        <v>0</v>
      </c>
      <c r="ATM21">
        <v>1</v>
      </c>
      <c r="ATN21">
        <v>1</v>
      </c>
      <c r="ATO21">
        <v>1</v>
      </c>
      <c r="ATP21">
        <v>0</v>
      </c>
      <c r="ATQ21">
        <v>0</v>
      </c>
      <c r="ATS21" t="s">
        <v>2252</v>
      </c>
      <c r="ATT21" t="s">
        <v>2231</v>
      </c>
      <c r="ATV21" t="s">
        <v>2357</v>
      </c>
      <c r="ATW21" t="s">
        <v>2252</v>
      </c>
      <c r="ATX21" t="s">
        <v>2231</v>
      </c>
      <c r="ATZ21" t="s">
        <v>2358</v>
      </c>
      <c r="AUF21">
        <v>506371090</v>
      </c>
      <c r="AUG21" s="166">
        <v>45250.411400462966</v>
      </c>
      <c r="AUJ21" t="s">
        <v>2255</v>
      </c>
      <c r="AUK21" t="s">
        <v>2256</v>
      </c>
      <c r="AUL21" t="s">
        <v>2257</v>
      </c>
    </row>
    <row r="22" spans="1:534 1125:1234" x14ac:dyDescent="0.35">
      <c r="A22">
        <v>21</v>
      </c>
      <c r="B22" t="s">
        <v>2361</v>
      </c>
      <c r="C22" s="166">
        <v>45249</v>
      </c>
      <c r="D22" t="s">
        <v>2300</v>
      </c>
      <c r="E22" t="s">
        <v>2301</v>
      </c>
      <c r="F22" s="166">
        <v>45249.486663773147</v>
      </c>
      <c r="G22" s="166">
        <v>45249.498751574072</v>
      </c>
      <c r="H22" t="s">
        <v>2225</v>
      </c>
      <c r="K22" t="s">
        <v>2302</v>
      </c>
      <c r="L22" s="166">
        <v>45249</v>
      </c>
      <c r="M22" t="s">
        <v>99</v>
      </c>
      <c r="N22" t="s">
        <v>2303</v>
      </c>
      <c r="O22" t="s">
        <v>102</v>
      </c>
      <c r="P22" t="s">
        <v>2228</v>
      </c>
      <c r="S22" t="s">
        <v>2304</v>
      </c>
      <c r="T22" t="s">
        <v>2305</v>
      </c>
      <c r="V22" t="s">
        <v>2231</v>
      </c>
      <c r="X22" t="s">
        <v>2232</v>
      </c>
      <c r="AA22" t="s">
        <v>2239</v>
      </c>
      <c r="AB22">
        <v>0</v>
      </c>
      <c r="AC22">
        <v>0</v>
      </c>
      <c r="AD22">
        <v>0</v>
      </c>
      <c r="AE22">
        <v>1</v>
      </c>
      <c r="AF22">
        <v>1</v>
      </c>
      <c r="AI22"/>
      <c r="EK22" t="s">
        <v>2355</v>
      </c>
      <c r="EL22">
        <v>0</v>
      </c>
      <c r="EM22">
        <v>0</v>
      </c>
      <c r="EN22">
        <v>0</v>
      </c>
      <c r="EO22">
        <v>1</v>
      </c>
      <c r="EP22">
        <v>0</v>
      </c>
      <c r="EQ22">
        <v>1</v>
      </c>
      <c r="FZ22" t="s">
        <v>2234</v>
      </c>
      <c r="GA22">
        <v>1200</v>
      </c>
      <c r="GB22" t="s">
        <v>2351</v>
      </c>
      <c r="GE22">
        <v>80</v>
      </c>
      <c r="GF22">
        <v>130</v>
      </c>
      <c r="GG22">
        <v>1</v>
      </c>
      <c r="GH22">
        <v>150</v>
      </c>
      <c r="GI22">
        <v>0</v>
      </c>
      <c r="GK22" t="s">
        <v>2231</v>
      </c>
      <c r="GM22" t="s">
        <v>2355</v>
      </c>
      <c r="GN22">
        <v>0</v>
      </c>
      <c r="GO22">
        <v>0</v>
      </c>
      <c r="GP22">
        <v>0</v>
      </c>
      <c r="GQ22">
        <v>1</v>
      </c>
      <c r="GR22">
        <v>0</v>
      </c>
      <c r="GT22" t="s">
        <v>2323</v>
      </c>
      <c r="GU22">
        <v>1</v>
      </c>
      <c r="GV22">
        <v>0</v>
      </c>
      <c r="GW22">
        <v>0</v>
      </c>
      <c r="GX22">
        <v>1</v>
      </c>
      <c r="GY22">
        <v>0</v>
      </c>
      <c r="GZ22">
        <v>0</v>
      </c>
      <c r="HA22">
        <v>1</v>
      </c>
      <c r="HB22">
        <v>0</v>
      </c>
      <c r="HC22">
        <v>0</v>
      </c>
      <c r="HD22">
        <v>0</v>
      </c>
      <c r="HE22">
        <v>0</v>
      </c>
      <c r="HH22" t="s">
        <v>2237</v>
      </c>
      <c r="HI22">
        <v>0</v>
      </c>
      <c r="HJ22">
        <v>1</v>
      </c>
      <c r="HK22">
        <v>0</v>
      </c>
      <c r="HL22">
        <v>0</v>
      </c>
      <c r="HM22" t="s">
        <v>2355</v>
      </c>
      <c r="HN22">
        <v>0</v>
      </c>
      <c r="HO22">
        <v>0</v>
      </c>
      <c r="HP22">
        <v>0</v>
      </c>
      <c r="HQ22">
        <v>1</v>
      </c>
      <c r="HR22">
        <v>0</v>
      </c>
      <c r="HS22" t="s">
        <v>2324</v>
      </c>
      <c r="HT22">
        <v>1</v>
      </c>
      <c r="HU22">
        <v>0</v>
      </c>
      <c r="HV22">
        <v>0</v>
      </c>
      <c r="HW22">
        <v>0</v>
      </c>
      <c r="HX22">
        <v>0</v>
      </c>
      <c r="HY22">
        <v>0</v>
      </c>
      <c r="HZ22">
        <v>0</v>
      </c>
      <c r="IA22">
        <v>0</v>
      </c>
      <c r="IB22">
        <v>1</v>
      </c>
      <c r="IC22">
        <v>0</v>
      </c>
      <c r="ID22">
        <v>0</v>
      </c>
      <c r="IE22">
        <v>0</v>
      </c>
      <c r="JB22" t="s">
        <v>2239</v>
      </c>
      <c r="JC22">
        <v>0</v>
      </c>
      <c r="JD22">
        <v>0</v>
      </c>
      <c r="JE22">
        <v>0</v>
      </c>
      <c r="JF22">
        <v>0</v>
      </c>
      <c r="JG22">
        <v>0</v>
      </c>
      <c r="JH22">
        <v>0</v>
      </c>
      <c r="JI22">
        <v>0</v>
      </c>
      <c r="JJ22">
        <v>0</v>
      </c>
      <c r="JK22">
        <v>0</v>
      </c>
      <c r="JL22">
        <v>0</v>
      </c>
      <c r="JM22">
        <v>0</v>
      </c>
      <c r="JN22">
        <v>0</v>
      </c>
      <c r="JO22">
        <v>0</v>
      </c>
      <c r="JP22">
        <v>0</v>
      </c>
      <c r="JQ22">
        <v>0</v>
      </c>
      <c r="JR22">
        <v>1</v>
      </c>
      <c r="JS22">
        <v>1</v>
      </c>
      <c r="JT22">
        <v>3</v>
      </c>
      <c r="AQG22" t="s">
        <v>2336</v>
      </c>
      <c r="AQH22">
        <v>0</v>
      </c>
      <c r="AQI22">
        <v>0</v>
      </c>
      <c r="AQJ22">
        <v>1</v>
      </c>
      <c r="AQK22">
        <v>0</v>
      </c>
      <c r="AQL22">
        <v>1</v>
      </c>
      <c r="AQM22">
        <v>0</v>
      </c>
      <c r="AQN22">
        <v>0</v>
      </c>
      <c r="AQO22">
        <v>0</v>
      </c>
      <c r="AQP22">
        <v>0</v>
      </c>
      <c r="AQQ22">
        <v>0</v>
      </c>
      <c r="AQS22" t="s">
        <v>2243</v>
      </c>
      <c r="AQT22">
        <v>0</v>
      </c>
      <c r="AQU22">
        <v>0</v>
      </c>
      <c r="AQV22">
        <v>0</v>
      </c>
      <c r="AQW22">
        <v>1</v>
      </c>
      <c r="AQX22">
        <v>0</v>
      </c>
      <c r="AQY22">
        <v>0</v>
      </c>
      <c r="AQZ22">
        <v>0</v>
      </c>
      <c r="ARA22">
        <v>0</v>
      </c>
      <c r="ARB22">
        <v>0</v>
      </c>
      <c r="ARC22">
        <v>0</v>
      </c>
      <c r="ARD22">
        <v>0</v>
      </c>
      <c r="ARF22" t="s">
        <v>2311</v>
      </c>
      <c r="ARG22" t="s">
        <v>2321</v>
      </c>
      <c r="ARH22" t="s">
        <v>2246</v>
      </c>
      <c r="ARI22">
        <v>0</v>
      </c>
      <c r="ARJ22">
        <v>1</v>
      </c>
      <c r="ARK22">
        <v>0</v>
      </c>
      <c r="ARL22">
        <v>0</v>
      </c>
      <c r="ARM22">
        <v>0</v>
      </c>
      <c r="ARN22">
        <v>0</v>
      </c>
      <c r="ARP22" t="s">
        <v>2312</v>
      </c>
      <c r="ARX22" t="s">
        <v>2262</v>
      </c>
      <c r="ARY22" t="s">
        <v>2239</v>
      </c>
      <c r="ARZ22">
        <v>1</v>
      </c>
      <c r="ASA22">
        <v>0</v>
      </c>
      <c r="ASB22">
        <v>0</v>
      </c>
      <c r="ASC22">
        <v>0</v>
      </c>
      <c r="ASD22">
        <v>0</v>
      </c>
      <c r="ASE22">
        <v>0</v>
      </c>
      <c r="ASF22">
        <v>0</v>
      </c>
      <c r="ASG22">
        <v>0</v>
      </c>
      <c r="ASH22">
        <v>0</v>
      </c>
      <c r="ASI22">
        <v>0</v>
      </c>
      <c r="ASK22" t="s">
        <v>2239</v>
      </c>
      <c r="ASL22">
        <v>1</v>
      </c>
      <c r="ASM22">
        <v>0</v>
      </c>
      <c r="ASN22">
        <v>0</v>
      </c>
      <c r="ASO22">
        <v>0</v>
      </c>
      <c r="ASP22">
        <v>0</v>
      </c>
      <c r="ASQ22">
        <v>0</v>
      </c>
      <c r="ASR22">
        <v>0</v>
      </c>
      <c r="ASS22">
        <v>0</v>
      </c>
      <c r="AST22">
        <v>0</v>
      </c>
      <c r="ASU22">
        <v>0</v>
      </c>
      <c r="ASW22" t="s">
        <v>2239</v>
      </c>
      <c r="ASX22">
        <v>1</v>
      </c>
      <c r="ASY22">
        <v>0</v>
      </c>
      <c r="ASZ22">
        <v>0</v>
      </c>
      <c r="ATA22">
        <v>0</v>
      </c>
      <c r="ATB22">
        <v>0</v>
      </c>
      <c r="ATC22">
        <v>0</v>
      </c>
      <c r="ATD22">
        <v>0</v>
      </c>
      <c r="ATE22">
        <v>0</v>
      </c>
      <c r="ATF22">
        <v>0</v>
      </c>
      <c r="ATH22" t="s">
        <v>2251</v>
      </c>
      <c r="ATI22">
        <v>0</v>
      </c>
      <c r="ATJ22">
        <v>0</v>
      </c>
      <c r="ATK22">
        <v>0</v>
      </c>
      <c r="ATL22">
        <v>0</v>
      </c>
      <c r="ATM22">
        <v>1</v>
      </c>
      <c r="ATN22">
        <v>1</v>
      </c>
      <c r="ATO22">
        <v>1</v>
      </c>
      <c r="ATP22">
        <v>0</v>
      </c>
      <c r="ATQ22">
        <v>0</v>
      </c>
      <c r="ATS22" t="s">
        <v>2252</v>
      </c>
      <c r="ATT22" t="s">
        <v>2231</v>
      </c>
      <c r="ATV22" t="s">
        <v>2357</v>
      </c>
      <c r="ATW22" t="s">
        <v>2252</v>
      </c>
      <c r="ATX22" t="s">
        <v>2231</v>
      </c>
      <c r="ATZ22" t="s">
        <v>2358</v>
      </c>
      <c r="AUF22">
        <v>506371203</v>
      </c>
      <c r="AUG22" s="166">
        <v>45250.411608796298</v>
      </c>
      <c r="AUJ22" t="s">
        <v>2255</v>
      </c>
      <c r="AUK22" t="s">
        <v>2256</v>
      </c>
      <c r="AUL22" t="s">
        <v>2257</v>
      </c>
    </row>
    <row r="23" spans="1:534 1125:1234" x14ac:dyDescent="0.35">
      <c r="A23">
        <v>22</v>
      </c>
      <c r="B23" t="s">
        <v>2362</v>
      </c>
      <c r="C23" s="166">
        <v>45249</v>
      </c>
      <c r="D23" t="s">
        <v>2300</v>
      </c>
      <c r="E23" t="s">
        <v>2301</v>
      </c>
      <c r="F23" s="166">
        <v>45249.498801215283</v>
      </c>
      <c r="G23" s="166">
        <v>45249.504009594908</v>
      </c>
      <c r="H23" t="s">
        <v>2225</v>
      </c>
      <c r="K23" t="s">
        <v>2302</v>
      </c>
      <c r="L23" s="166">
        <v>45249</v>
      </c>
      <c r="M23" t="s">
        <v>99</v>
      </c>
      <c r="N23" t="s">
        <v>2303</v>
      </c>
      <c r="O23" t="s">
        <v>102</v>
      </c>
      <c r="P23" t="s">
        <v>2228</v>
      </c>
      <c r="S23" t="s">
        <v>2304</v>
      </c>
      <c r="T23" t="s">
        <v>2305</v>
      </c>
      <c r="V23" t="s">
        <v>2231</v>
      </c>
      <c r="X23" t="s">
        <v>2232</v>
      </c>
      <c r="AA23" t="s">
        <v>2239</v>
      </c>
      <c r="AB23">
        <v>0</v>
      </c>
      <c r="AC23">
        <v>0</v>
      </c>
      <c r="AD23">
        <v>0</v>
      </c>
      <c r="AE23">
        <v>1</v>
      </c>
      <c r="AF23">
        <v>1</v>
      </c>
      <c r="AI23"/>
      <c r="EK23" t="s">
        <v>2355</v>
      </c>
      <c r="EL23">
        <v>0</v>
      </c>
      <c r="EM23">
        <v>0</v>
      </c>
      <c r="EN23">
        <v>0</v>
      </c>
      <c r="EO23">
        <v>1</v>
      </c>
      <c r="EP23">
        <v>0</v>
      </c>
      <c r="EQ23">
        <v>1</v>
      </c>
      <c r="FZ23" t="s">
        <v>2234</v>
      </c>
      <c r="GA23">
        <v>1250</v>
      </c>
      <c r="GB23" t="s">
        <v>2307</v>
      </c>
      <c r="GE23">
        <v>70</v>
      </c>
      <c r="GF23">
        <v>130</v>
      </c>
      <c r="GG23">
        <v>1</v>
      </c>
      <c r="GH23">
        <v>160</v>
      </c>
      <c r="GI23">
        <v>0</v>
      </c>
      <c r="GK23" t="s">
        <v>2231</v>
      </c>
      <c r="GM23" t="s">
        <v>2355</v>
      </c>
      <c r="GN23">
        <v>0</v>
      </c>
      <c r="GO23">
        <v>0</v>
      </c>
      <c r="GP23">
        <v>0</v>
      </c>
      <c r="GQ23">
        <v>1</v>
      </c>
      <c r="GR23">
        <v>0</v>
      </c>
      <c r="GT23" t="s">
        <v>2323</v>
      </c>
      <c r="GU23">
        <v>1</v>
      </c>
      <c r="GV23">
        <v>0</v>
      </c>
      <c r="GW23">
        <v>0</v>
      </c>
      <c r="GX23">
        <v>1</v>
      </c>
      <c r="GY23">
        <v>0</v>
      </c>
      <c r="GZ23">
        <v>0</v>
      </c>
      <c r="HA23">
        <v>1</v>
      </c>
      <c r="HB23">
        <v>0</v>
      </c>
      <c r="HC23">
        <v>0</v>
      </c>
      <c r="HD23">
        <v>0</v>
      </c>
      <c r="HE23">
        <v>0</v>
      </c>
      <c r="HH23" t="s">
        <v>2237</v>
      </c>
      <c r="HI23">
        <v>0</v>
      </c>
      <c r="HJ23">
        <v>1</v>
      </c>
      <c r="HK23">
        <v>0</v>
      </c>
      <c r="HL23">
        <v>0</v>
      </c>
      <c r="HM23" t="s">
        <v>2355</v>
      </c>
      <c r="HN23">
        <v>0</v>
      </c>
      <c r="HO23">
        <v>0</v>
      </c>
      <c r="HP23">
        <v>0</v>
      </c>
      <c r="HQ23">
        <v>1</v>
      </c>
      <c r="HR23">
        <v>0</v>
      </c>
      <c r="HS23" t="s">
        <v>2324</v>
      </c>
      <c r="HT23">
        <v>1</v>
      </c>
      <c r="HU23">
        <v>0</v>
      </c>
      <c r="HV23">
        <v>0</v>
      </c>
      <c r="HW23">
        <v>0</v>
      </c>
      <c r="HX23">
        <v>0</v>
      </c>
      <c r="HY23">
        <v>0</v>
      </c>
      <c r="HZ23">
        <v>0</v>
      </c>
      <c r="IA23">
        <v>0</v>
      </c>
      <c r="IB23">
        <v>1</v>
      </c>
      <c r="IC23">
        <v>0</v>
      </c>
      <c r="ID23">
        <v>0</v>
      </c>
      <c r="IE23">
        <v>0</v>
      </c>
      <c r="JB23" t="s">
        <v>2239</v>
      </c>
      <c r="JC23">
        <v>0</v>
      </c>
      <c r="JD23">
        <v>0</v>
      </c>
      <c r="JE23">
        <v>0</v>
      </c>
      <c r="JF23">
        <v>0</v>
      </c>
      <c r="JG23">
        <v>0</v>
      </c>
      <c r="JH23">
        <v>0</v>
      </c>
      <c r="JI23">
        <v>0</v>
      </c>
      <c r="JJ23">
        <v>0</v>
      </c>
      <c r="JK23">
        <v>0</v>
      </c>
      <c r="JL23">
        <v>0</v>
      </c>
      <c r="JM23">
        <v>0</v>
      </c>
      <c r="JN23">
        <v>0</v>
      </c>
      <c r="JO23">
        <v>0</v>
      </c>
      <c r="JP23">
        <v>0</v>
      </c>
      <c r="JQ23">
        <v>0</v>
      </c>
      <c r="JR23">
        <v>1</v>
      </c>
      <c r="JS23">
        <v>1</v>
      </c>
      <c r="JT23">
        <v>3</v>
      </c>
      <c r="AQG23" t="s">
        <v>2363</v>
      </c>
      <c r="AQH23">
        <v>0</v>
      </c>
      <c r="AQI23">
        <v>1</v>
      </c>
      <c r="AQJ23">
        <v>1</v>
      </c>
      <c r="AQK23">
        <v>0</v>
      </c>
      <c r="AQL23">
        <v>0</v>
      </c>
      <c r="AQM23">
        <v>0</v>
      </c>
      <c r="AQN23">
        <v>0</v>
      </c>
      <c r="AQO23">
        <v>0</v>
      </c>
      <c r="AQP23">
        <v>0</v>
      </c>
      <c r="AQQ23">
        <v>0</v>
      </c>
      <c r="AQS23" t="s">
        <v>2243</v>
      </c>
      <c r="AQT23">
        <v>0</v>
      </c>
      <c r="AQU23">
        <v>0</v>
      </c>
      <c r="AQV23">
        <v>0</v>
      </c>
      <c r="AQW23">
        <v>1</v>
      </c>
      <c r="AQX23">
        <v>0</v>
      </c>
      <c r="AQY23">
        <v>0</v>
      </c>
      <c r="AQZ23">
        <v>0</v>
      </c>
      <c r="ARA23">
        <v>0</v>
      </c>
      <c r="ARB23">
        <v>0</v>
      </c>
      <c r="ARC23">
        <v>0</v>
      </c>
      <c r="ARD23">
        <v>0</v>
      </c>
      <c r="ARF23" t="s">
        <v>2311</v>
      </c>
      <c r="ARG23" t="s">
        <v>2260</v>
      </c>
      <c r="ARH23" t="s">
        <v>2246</v>
      </c>
      <c r="ARI23">
        <v>0</v>
      </c>
      <c r="ARJ23">
        <v>1</v>
      </c>
      <c r="ARK23">
        <v>0</v>
      </c>
      <c r="ARL23">
        <v>0</v>
      </c>
      <c r="ARM23">
        <v>0</v>
      </c>
      <c r="ARN23">
        <v>0</v>
      </c>
      <c r="ARP23" t="s">
        <v>2312</v>
      </c>
      <c r="ARX23" t="s">
        <v>2262</v>
      </c>
      <c r="ARY23" t="s">
        <v>2239</v>
      </c>
      <c r="ARZ23">
        <v>1</v>
      </c>
      <c r="ASA23">
        <v>0</v>
      </c>
      <c r="ASB23">
        <v>0</v>
      </c>
      <c r="ASC23">
        <v>0</v>
      </c>
      <c r="ASD23">
        <v>0</v>
      </c>
      <c r="ASE23">
        <v>0</v>
      </c>
      <c r="ASF23">
        <v>0</v>
      </c>
      <c r="ASG23">
        <v>0</v>
      </c>
      <c r="ASH23">
        <v>0</v>
      </c>
      <c r="ASI23">
        <v>0</v>
      </c>
      <c r="ASK23" t="s">
        <v>2239</v>
      </c>
      <c r="ASL23">
        <v>1</v>
      </c>
      <c r="ASM23">
        <v>0</v>
      </c>
      <c r="ASN23">
        <v>0</v>
      </c>
      <c r="ASO23">
        <v>0</v>
      </c>
      <c r="ASP23">
        <v>0</v>
      </c>
      <c r="ASQ23">
        <v>0</v>
      </c>
      <c r="ASR23">
        <v>0</v>
      </c>
      <c r="ASS23">
        <v>0</v>
      </c>
      <c r="AST23">
        <v>0</v>
      </c>
      <c r="ASU23">
        <v>0</v>
      </c>
      <c r="ASW23" t="s">
        <v>2250</v>
      </c>
      <c r="ASX23">
        <v>0</v>
      </c>
      <c r="ASY23">
        <v>0</v>
      </c>
      <c r="ASZ23">
        <v>0</v>
      </c>
      <c r="ATA23">
        <v>0</v>
      </c>
      <c r="ATB23">
        <v>1</v>
      </c>
      <c r="ATC23">
        <v>0</v>
      </c>
      <c r="ATD23">
        <v>0</v>
      </c>
      <c r="ATE23">
        <v>0</v>
      </c>
      <c r="ATF23">
        <v>0</v>
      </c>
      <c r="ATH23" t="s">
        <v>2251</v>
      </c>
      <c r="ATI23">
        <v>0</v>
      </c>
      <c r="ATJ23">
        <v>0</v>
      </c>
      <c r="ATK23">
        <v>0</v>
      </c>
      <c r="ATL23">
        <v>0</v>
      </c>
      <c r="ATM23">
        <v>1</v>
      </c>
      <c r="ATN23">
        <v>1</v>
      </c>
      <c r="ATO23">
        <v>1</v>
      </c>
      <c r="ATP23">
        <v>0</v>
      </c>
      <c r="ATQ23">
        <v>0</v>
      </c>
      <c r="ATS23" t="s">
        <v>2252</v>
      </c>
      <c r="ATT23" t="s">
        <v>2231</v>
      </c>
      <c r="ATV23" t="s">
        <v>2357</v>
      </c>
      <c r="ATW23" t="s">
        <v>2252</v>
      </c>
      <c r="ATX23" t="s">
        <v>2231</v>
      </c>
      <c r="ATZ23" t="s">
        <v>2358</v>
      </c>
      <c r="AUF23">
        <v>506371286</v>
      </c>
      <c r="AUG23" s="166">
        <v>45250.411759259259</v>
      </c>
      <c r="AUJ23" t="s">
        <v>2255</v>
      </c>
      <c r="AUK23" t="s">
        <v>2256</v>
      </c>
      <c r="AUL23" t="s">
        <v>2257</v>
      </c>
    </row>
    <row r="24" spans="1:534 1125:1234" x14ac:dyDescent="0.35">
      <c r="A24">
        <v>23</v>
      </c>
      <c r="B24" t="s">
        <v>2364</v>
      </c>
      <c r="C24" s="166">
        <v>45249</v>
      </c>
      <c r="D24" t="s">
        <v>2300</v>
      </c>
      <c r="E24" t="s">
        <v>2334</v>
      </c>
      <c r="F24" s="166">
        <v>45249.504232094907</v>
      </c>
      <c r="G24" s="166">
        <v>45249.513130763888</v>
      </c>
      <c r="H24" t="s">
        <v>2225</v>
      </c>
      <c r="K24" t="s">
        <v>2302</v>
      </c>
      <c r="L24" s="166">
        <v>45249</v>
      </c>
      <c r="M24" t="s">
        <v>99</v>
      </c>
      <c r="N24" t="s">
        <v>2303</v>
      </c>
      <c r="O24" t="s">
        <v>102</v>
      </c>
      <c r="P24" t="s">
        <v>2228</v>
      </c>
      <c r="S24" t="s">
        <v>2304</v>
      </c>
      <c r="T24" t="s">
        <v>2305</v>
      </c>
      <c r="V24" t="s">
        <v>2231</v>
      </c>
      <c r="X24" t="s">
        <v>2232</v>
      </c>
      <c r="AA24" t="s">
        <v>2239</v>
      </c>
      <c r="AB24">
        <v>0</v>
      </c>
      <c r="AC24">
        <v>0</v>
      </c>
      <c r="AD24">
        <v>0</v>
      </c>
      <c r="AE24">
        <v>1</v>
      </c>
      <c r="AF24">
        <v>1</v>
      </c>
      <c r="AI24"/>
      <c r="EK24" t="s">
        <v>2365</v>
      </c>
      <c r="EL24">
        <v>0</v>
      </c>
      <c r="EM24">
        <v>0</v>
      </c>
      <c r="EN24">
        <v>1</v>
      </c>
      <c r="EO24">
        <v>0</v>
      </c>
      <c r="EP24">
        <v>0</v>
      </c>
      <c r="EQ24">
        <v>1</v>
      </c>
      <c r="FO24" t="s">
        <v>2234</v>
      </c>
      <c r="FP24">
        <v>600</v>
      </c>
      <c r="FQ24" t="s">
        <v>2307</v>
      </c>
      <c r="FT24">
        <v>90</v>
      </c>
      <c r="FU24">
        <v>140</v>
      </c>
      <c r="FV24">
        <v>1</v>
      </c>
      <c r="FW24">
        <v>200</v>
      </c>
      <c r="FX24">
        <v>0</v>
      </c>
      <c r="GK24" t="s">
        <v>2231</v>
      </c>
      <c r="GM24" t="s">
        <v>2365</v>
      </c>
      <c r="GN24">
        <v>0</v>
      </c>
      <c r="GO24">
        <v>0</v>
      </c>
      <c r="GP24">
        <v>1</v>
      </c>
      <c r="GQ24">
        <v>0</v>
      </c>
      <c r="GR24">
        <v>0</v>
      </c>
      <c r="GT24" t="s">
        <v>2323</v>
      </c>
      <c r="GU24">
        <v>1</v>
      </c>
      <c r="GV24">
        <v>0</v>
      </c>
      <c r="GW24">
        <v>0</v>
      </c>
      <c r="GX24">
        <v>1</v>
      </c>
      <c r="GY24">
        <v>0</v>
      </c>
      <c r="GZ24">
        <v>0</v>
      </c>
      <c r="HA24">
        <v>1</v>
      </c>
      <c r="HB24">
        <v>0</v>
      </c>
      <c r="HC24">
        <v>0</v>
      </c>
      <c r="HD24">
        <v>0</v>
      </c>
      <c r="HE24">
        <v>0</v>
      </c>
      <c r="HH24" t="s">
        <v>2237</v>
      </c>
      <c r="HI24">
        <v>0</v>
      </c>
      <c r="HJ24">
        <v>1</v>
      </c>
      <c r="HK24">
        <v>0</v>
      </c>
      <c r="HL24">
        <v>0</v>
      </c>
      <c r="HM24" t="s">
        <v>2365</v>
      </c>
      <c r="HN24">
        <v>0</v>
      </c>
      <c r="HO24">
        <v>0</v>
      </c>
      <c r="HP24">
        <v>1</v>
      </c>
      <c r="HQ24">
        <v>0</v>
      </c>
      <c r="HR24">
        <v>0</v>
      </c>
      <c r="HS24" t="s">
        <v>2324</v>
      </c>
      <c r="HT24">
        <v>1</v>
      </c>
      <c r="HU24">
        <v>0</v>
      </c>
      <c r="HV24">
        <v>0</v>
      </c>
      <c r="HW24">
        <v>0</v>
      </c>
      <c r="HX24">
        <v>0</v>
      </c>
      <c r="HY24">
        <v>0</v>
      </c>
      <c r="HZ24">
        <v>0</v>
      </c>
      <c r="IA24">
        <v>0</v>
      </c>
      <c r="IB24">
        <v>1</v>
      </c>
      <c r="IC24">
        <v>0</v>
      </c>
      <c r="ID24">
        <v>0</v>
      </c>
      <c r="IE24">
        <v>0</v>
      </c>
      <c r="JB24" t="s">
        <v>2239</v>
      </c>
      <c r="JC24">
        <v>0</v>
      </c>
      <c r="JD24">
        <v>0</v>
      </c>
      <c r="JE24">
        <v>0</v>
      </c>
      <c r="JF24">
        <v>0</v>
      </c>
      <c r="JG24">
        <v>0</v>
      </c>
      <c r="JH24">
        <v>0</v>
      </c>
      <c r="JI24">
        <v>0</v>
      </c>
      <c r="JJ24">
        <v>0</v>
      </c>
      <c r="JK24">
        <v>0</v>
      </c>
      <c r="JL24">
        <v>0</v>
      </c>
      <c r="JM24">
        <v>0</v>
      </c>
      <c r="JN24">
        <v>0</v>
      </c>
      <c r="JO24">
        <v>0</v>
      </c>
      <c r="JP24">
        <v>0</v>
      </c>
      <c r="JQ24">
        <v>0</v>
      </c>
      <c r="JR24">
        <v>1</v>
      </c>
      <c r="JS24">
        <v>1</v>
      </c>
      <c r="JT24">
        <v>3</v>
      </c>
      <c r="AQG24" t="s">
        <v>2310</v>
      </c>
      <c r="AQH24">
        <v>0</v>
      </c>
      <c r="AQI24">
        <v>1</v>
      </c>
      <c r="AQJ24">
        <v>1</v>
      </c>
      <c r="AQK24">
        <v>0</v>
      </c>
      <c r="AQL24">
        <v>0</v>
      </c>
      <c r="AQM24">
        <v>0</v>
      </c>
      <c r="AQN24">
        <v>0</v>
      </c>
      <c r="AQO24">
        <v>0</v>
      </c>
      <c r="AQP24">
        <v>0</v>
      </c>
      <c r="AQQ24">
        <v>0</v>
      </c>
      <c r="AQS24" t="s">
        <v>2243</v>
      </c>
      <c r="AQT24">
        <v>0</v>
      </c>
      <c r="AQU24">
        <v>0</v>
      </c>
      <c r="AQV24">
        <v>0</v>
      </c>
      <c r="AQW24">
        <v>1</v>
      </c>
      <c r="AQX24">
        <v>0</v>
      </c>
      <c r="AQY24">
        <v>0</v>
      </c>
      <c r="AQZ24">
        <v>0</v>
      </c>
      <c r="ARA24">
        <v>0</v>
      </c>
      <c r="ARB24">
        <v>0</v>
      </c>
      <c r="ARC24">
        <v>0</v>
      </c>
      <c r="ARD24">
        <v>0</v>
      </c>
      <c r="ARF24" t="s">
        <v>2311</v>
      </c>
      <c r="ARG24" t="s">
        <v>2321</v>
      </c>
      <c r="ARH24" t="s">
        <v>2246</v>
      </c>
      <c r="ARI24">
        <v>0</v>
      </c>
      <c r="ARJ24">
        <v>1</v>
      </c>
      <c r="ARK24">
        <v>0</v>
      </c>
      <c r="ARL24">
        <v>0</v>
      </c>
      <c r="ARM24">
        <v>0</v>
      </c>
      <c r="ARN24">
        <v>0</v>
      </c>
      <c r="ARP24" t="s">
        <v>2231</v>
      </c>
      <c r="ARX24" t="s">
        <v>2262</v>
      </c>
      <c r="ARY24" t="s">
        <v>2239</v>
      </c>
      <c r="ARZ24">
        <v>1</v>
      </c>
      <c r="ASA24">
        <v>0</v>
      </c>
      <c r="ASB24">
        <v>0</v>
      </c>
      <c r="ASC24">
        <v>0</v>
      </c>
      <c r="ASD24">
        <v>0</v>
      </c>
      <c r="ASE24">
        <v>0</v>
      </c>
      <c r="ASF24">
        <v>0</v>
      </c>
      <c r="ASG24">
        <v>0</v>
      </c>
      <c r="ASH24">
        <v>0</v>
      </c>
      <c r="ASI24">
        <v>0</v>
      </c>
      <c r="ASK24" t="s">
        <v>2239</v>
      </c>
      <c r="ASL24">
        <v>1</v>
      </c>
      <c r="ASM24">
        <v>0</v>
      </c>
      <c r="ASN24">
        <v>0</v>
      </c>
      <c r="ASO24">
        <v>0</v>
      </c>
      <c r="ASP24">
        <v>0</v>
      </c>
      <c r="ASQ24">
        <v>0</v>
      </c>
      <c r="ASR24">
        <v>0</v>
      </c>
      <c r="ASS24">
        <v>0</v>
      </c>
      <c r="AST24">
        <v>0</v>
      </c>
      <c r="ASU24">
        <v>0</v>
      </c>
      <c r="ASW24" t="s">
        <v>2239</v>
      </c>
      <c r="ASX24">
        <v>1</v>
      </c>
      <c r="ASY24">
        <v>0</v>
      </c>
      <c r="ASZ24">
        <v>0</v>
      </c>
      <c r="ATA24">
        <v>0</v>
      </c>
      <c r="ATB24">
        <v>0</v>
      </c>
      <c r="ATC24">
        <v>0</v>
      </c>
      <c r="ATD24">
        <v>0</v>
      </c>
      <c r="ATE24">
        <v>0</v>
      </c>
      <c r="ATF24">
        <v>0</v>
      </c>
      <c r="ATH24" t="s">
        <v>2326</v>
      </c>
      <c r="ATI24">
        <v>0</v>
      </c>
      <c r="ATJ24">
        <v>0</v>
      </c>
      <c r="ATK24">
        <v>0</v>
      </c>
      <c r="ATL24">
        <v>0</v>
      </c>
      <c r="ATM24">
        <v>1</v>
      </c>
      <c r="ATN24">
        <v>0</v>
      </c>
      <c r="ATO24">
        <v>1</v>
      </c>
      <c r="ATP24">
        <v>0</v>
      </c>
      <c r="ATQ24">
        <v>0</v>
      </c>
      <c r="ATS24" t="s">
        <v>2252</v>
      </c>
      <c r="ATT24" t="s">
        <v>2231</v>
      </c>
      <c r="ATV24" t="s">
        <v>2357</v>
      </c>
      <c r="ATW24" t="s">
        <v>2252</v>
      </c>
      <c r="ATX24" t="s">
        <v>2231</v>
      </c>
      <c r="ATZ24" t="s">
        <v>2358</v>
      </c>
      <c r="AUF24">
        <v>506371438</v>
      </c>
      <c r="AUG24" s="166">
        <v>45250.411956018521</v>
      </c>
      <c r="AUJ24" t="s">
        <v>2255</v>
      </c>
      <c r="AUK24" t="s">
        <v>2256</v>
      </c>
      <c r="AUL24" t="s">
        <v>2257</v>
      </c>
    </row>
    <row r="25" spans="1:534 1125:1234" x14ac:dyDescent="0.35">
      <c r="A25">
        <v>24</v>
      </c>
      <c r="B25" t="s">
        <v>2366</v>
      </c>
      <c r="C25" s="166">
        <v>45249</v>
      </c>
      <c r="D25" t="s">
        <v>2300</v>
      </c>
      <c r="E25" t="s">
        <v>2334</v>
      </c>
      <c r="F25" s="166">
        <v>45249.51316884259</v>
      </c>
      <c r="G25" s="166">
        <v>45249.517522685193</v>
      </c>
      <c r="H25" t="s">
        <v>2225</v>
      </c>
      <c r="K25" t="s">
        <v>2302</v>
      </c>
      <c r="L25" s="166">
        <v>45249</v>
      </c>
      <c r="M25" t="s">
        <v>99</v>
      </c>
      <c r="N25" t="s">
        <v>2303</v>
      </c>
      <c r="O25" t="s">
        <v>102</v>
      </c>
      <c r="P25" t="s">
        <v>2228</v>
      </c>
      <c r="S25" t="s">
        <v>2304</v>
      </c>
      <c r="T25" t="s">
        <v>2305</v>
      </c>
      <c r="V25" t="s">
        <v>2231</v>
      </c>
      <c r="X25" t="s">
        <v>2232</v>
      </c>
      <c r="AA25" t="s">
        <v>2239</v>
      </c>
      <c r="AB25">
        <v>0</v>
      </c>
      <c r="AC25">
        <v>0</v>
      </c>
      <c r="AD25">
        <v>0</v>
      </c>
      <c r="AE25">
        <v>1</v>
      </c>
      <c r="AF25">
        <v>1</v>
      </c>
      <c r="AI25"/>
      <c r="EK25" t="s">
        <v>2365</v>
      </c>
      <c r="EL25">
        <v>0</v>
      </c>
      <c r="EM25">
        <v>0</v>
      </c>
      <c r="EN25">
        <v>1</v>
      </c>
      <c r="EO25">
        <v>0</v>
      </c>
      <c r="EP25">
        <v>0</v>
      </c>
      <c r="EQ25">
        <v>1</v>
      </c>
      <c r="FO25" t="s">
        <v>2234</v>
      </c>
      <c r="FP25">
        <v>650</v>
      </c>
      <c r="FQ25" t="s">
        <v>2351</v>
      </c>
      <c r="FT25">
        <v>75</v>
      </c>
      <c r="FU25">
        <v>135</v>
      </c>
      <c r="FV25">
        <v>1</v>
      </c>
      <c r="FW25">
        <v>170</v>
      </c>
      <c r="FX25">
        <v>0</v>
      </c>
      <c r="GK25" t="s">
        <v>2231</v>
      </c>
      <c r="GM25" t="s">
        <v>2365</v>
      </c>
      <c r="GN25">
        <v>0</v>
      </c>
      <c r="GO25">
        <v>0</v>
      </c>
      <c r="GP25">
        <v>1</v>
      </c>
      <c r="GQ25">
        <v>0</v>
      </c>
      <c r="GR25">
        <v>0</v>
      </c>
      <c r="GT25" t="s">
        <v>2367</v>
      </c>
      <c r="GU25">
        <v>1</v>
      </c>
      <c r="GV25">
        <v>0</v>
      </c>
      <c r="GW25">
        <v>0</v>
      </c>
      <c r="GX25">
        <v>1</v>
      </c>
      <c r="GY25">
        <v>0</v>
      </c>
      <c r="GZ25">
        <v>1</v>
      </c>
      <c r="HA25">
        <v>0</v>
      </c>
      <c r="HB25">
        <v>0</v>
      </c>
      <c r="HC25">
        <v>0</v>
      </c>
      <c r="HD25">
        <v>0</v>
      </c>
      <c r="HE25">
        <v>0</v>
      </c>
      <c r="HH25" t="s">
        <v>2237</v>
      </c>
      <c r="HI25">
        <v>0</v>
      </c>
      <c r="HJ25">
        <v>1</v>
      </c>
      <c r="HK25">
        <v>0</v>
      </c>
      <c r="HL25">
        <v>0</v>
      </c>
      <c r="HM25" t="s">
        <v>2365</v>
      </c>
      <c r="HN25">
        <v>0</v>
      </c>
      <c r="HO25">
        <v>0</v>
      </c>
      <c r="HP25">
        <v>1</v>
      </c>
      <c r="HQ25">
        <v>0</v>
      </c>
      <c r="HR25">
        <v>0</v>
      </c>
      <c r="HS25" t="s">
        <v>2368</v>
      </c>
      <c r="HT25">
        <v>1</v>
      </c>
      <c r="HU25">
        <v>0</v>
      </c>
      <c r="HV25">
        <v>0</v>
      </c>
      <c r="HW25">
        <v>0</v>
      </c>
      <c r="HX25">
        <v>0</v>
      </c>
      <c r="HY25">
        <v>0</v>
      </c>
      <c r="HZ25">
        <v>0</v>
      </c>
      <c r="IA25">
        <v>0</v>
      </c>
      <c r="IB25">
        <v>0</v>
      </c>
      <c r="IC25">
        <v>0</v>
      </c>
      <c r="ID25">
        <v>0</v>
      </c>
      <c r="IE25">
        <v>0</v>
      </c>
      <c r="JB25" t="s">
        <v>2239</v>
      </c>
      <c r="JC25">
        <v>0</v>
      </c>
      <c r="JD25">
        <v>0</v>
      </c>
      <c r="JE25">
        <v>0</v>
      </c>
      <c r="JF25">
        <v>0</v>
      </c>
      <c r="JG25">
        <v>0</v>
      </c>
      <c r="JH25">
        <v>0</v>
      </c>
      <c r="JI25">
        <v>0</v>
      </c>
      <c r="JJ25">
        <v>0</v>
      </c>
      <c r="JK25">
        <v>0</v>
      </c>
      <c r="JL25">
        <v>0</v>
      </c>
      <c r="JM25">
        <v>0</v>
      </c>
      <c r="JN25">
        <v>0</v>
      </c>
      <c r="JO25">
        <v>0</v>
      </c>
      <c r="JP25">
        <v>0</v>
      </c>
      <c r="JQ25">
        <v>0</v>
      </c>
      <c r="JR25">
        <v>1</v>
      </c>
      <c r="JS25">
        <v>1</v>
      </c>
      <c r="JT25">
        <v>3</v>
      </c>
      <c r="AQG25" t="s">
        <v>2369</v>
      </c>
      <c r="AQH25">
        <v>0</v>
      </c>
      <c r="AQI25">
        <v>1</v>
      </c>
      <c r="AQJ25">
        <v>1</v>
      </c>
      <c r="AQK25">
        <v>0</v>
      </c>
      <c r="AQL25">
        <v>1</v>
      </c>
      <c r="AQM25">
        <v>1</v>
      </c>
      <c r="AQN25">
        <v>0</v>
      </c>
      <c r="AQO25">
        <v>0</v>
      </c>
      <c r="AQP25">
        <v>0</v>
      </c>
      <c r="AQQ25">
        <v>0</v>
      </c>
      <c r="AQS25" t="s">
        <v>2243</v>
      </c>
      <c r="AQT25">
        <v>0</v>
      </c>
      <c r="AQU25">
        <v>0</v>
      </c>
      <c r="AQV25">
        <v>0</v>
      </c>
      <c r="AQW25">
        <v>1</v>
      </c>
      <c r="AQX25">
        <v>0</v>
      </c>
      <c r="AQY25">
        <v>0</v>
      </c>
      <c r="AQZ25">
        <v>0</v>
      </c>
      <c r="ARA25">
        <v>0</v>
      </c>
      <c r="ARB25">
        <v>0</v>
      </c>
      <c r="ARC25">
        <v>0</v>
      </c>
      <c r="ARD25">
        <v>0</v>
      </c>
      <c r="ARF25" t="s">
        <v>2311</v>
      </c>
      <c r="ARG25" t="s">
        <v>2321</v>
      </c>
      <c r="ARH25" t="s">
        <v>2291</v>
      </c>
      <c r="ARI25">
        <v>0</v>
      </c>
      <c r="ARJ25">
        <v>1</v>
      </c>
      <c r="ARK25">
        <v>0</v>
      </c>
      <c r="ARL25">
        <v>1</v>
      </c>
      <c r="ARM25">
        <v>0</v>
      </c>
      <c r="ARN25">
        <v>0</v>
      </c>
      <c r="ARP25" t="s">
        <v>2312</v>
      </c>
      <c r="ARX25" t="s">
        <v>2262</v>
      </c>
      <c r="ARY25" t="s">
        <v>2239</v>
      </c>
      <c r="ARZ25">
        <v>1</v>
      </c>
      <c r="ASA25">
        <v>0</v>
      </c>
      <c r="ASB25">
        <v>0</v>
      </c>
      <c r="ASC25">
        <v>0</v>
      </c>
      <c r="ASD25">
        <v>0</v>
      </c>
      <c r="ASE25">
        <v>0</v>
      </c>
      <c r="ASF25">
        <v>0</v>
      </c>
      <c r="ASG25">
        <v>0</v>
      </c>
      <c r="ASH25">
        <v>0</v>
      </c>
      <c r="ASI25">
        <v>0</v>
      </c>
      <c r="ASK25" t="s">
        <v>2239</v>
      </c>
      <c r="ASL25">
        <v>1</v>
      </c>
      <c r="ASM25">
        <v>0</v>
      </c>
      <c r="ASN25">
        <v>0</v>
      </c>
      <c r="ASO25">
        <v>0</v>
      </c>
      <c r="ASP25">
        <v>0</v>
      </c>
      <c r="ASQ25">
        <v>0</v>
      </c>
      <c r="ASR25">
        <v>0</v>
      </c>
      <c r="ASS25">
        <v>0</v>
      </c>
      <c r="AST25">
        <v>0</v>
      </c>
      <c r="ASU25">
        <v>0</v>
      </c>
      <c r="ASW25" t="s">
        <v>2353</v>
      </c>
      <c r="ASX25">
        <v>0</v>
      </c>
      <c r="ASY25">
        <v>0</v>
      </c>
      <c r="ASZ25">
        <v>0</v>
      </c>
      <c r="ATA25">
        <v>0</v>
      </c>
      <c r="ATB25">
        <v>0</v>
      </c>
      <c r="ATC25">
        <v>1</v>
      </c>
      <c r="ATD25">
        <v>0</v>
      </c>
      <c r="ATE25">
        <v>0</v>
      </c>
      <c r="ATF25">
        <v>0</v>
      </c>
      <c r="ATH25" t="s">
        <v>2370</v>
      </c>
      <c r="ATI25">
        <v>0</v>
      </c>
      <c r="ATJ25">
        <v>0</v>
      </c>
      <c r="ATK25">
        <v>0</v>
      </c>
      <c r="ATL25">
        <v>0</v>
      </c>
      <c r="ATM25">
        <v>0</v>
      </c>
      <c r="ATN25">
        <v>1</v>
      </c>
      <c r="ATO25">
        <v>1</v>
      </c>
      <c r="ATP25">
        <v>0</v>
      </c>
      <c r="ATQ25">
        <v>0</v>
      </c>
      <c r="ATS25" t="s">
        <v>2252</v>
      </c>
      <c r="ATT25" t="s">
        <v>2231</v>
      </c>
      <c r="ATV25" t="s">
        <v>2357</v>
      </c>
      <c r="ATW25" t="s">
        <v>2252</v>
      </c>
      <c r="ATX25" t="s">
        <v>2231</v>
      </c>
      <c r="ATZ25" t="s">
        <v>2371</v>
      </c>
      <c r="AUF25">
        <v>506371566</v>
      </c>
      <c r="AUG25" s="166">
        <v>45250.412152777782</v>
      </c>
      <c r="AUJ25" t="s">
        <v>2255</v>
      </c>
      <c r="AUK25" t="s">
        <v>2256</v>
      </c>
      <c r="AUL25" t="s">
        <v>2257</v>
      </c>
    </row>
    <row r="26" spans="1:534 1125:1234" x14ac:dyDescent="0.35">
      <c r="A26">
        <v>25</v>
      </c>
      <c r="B26" t="s">
        <v>2372</v>
      </c>
      <c r="C26" s="166">
        <v>45249</v>
      </c>
      <c r="D26" t="s">
        <v>2300</v>
      </c>
      <c r="E26" t="s">
        <v>2334</v>
      </c>
      <c r="F26" s="166">
        <v>45249.517569594907</v>
      </c>
      <c r="G26" s="166">
        <v>45249.520928726852</v>
      </c>
      <c r="H26" t="s">
        <v>2225</v>
      </c>
      <c r="K26" t="s">
        <v>2302</v>
      </c>
      <c r="L26" s="166">
        <v>45249</v>
      </c>
      <c r="M26" t="s">
        <v>99</v>
      </c>
      <c r="N26" t="s">
        <v>2303</v>
      </c>
      <c r="O26" t="s">
        <v>102</v>
      </c>
      <c r="P26" t="s">
        <v>2228</v>
      </c>
      <c r="S26" t="s">
        <v>2304</v>
      </c>
      <c r="T26" t="s">
        <v>2305</v>
      </c>
      <c r="V26" t="s">
        <v>2231</v>
      </c>
      <c r="X26" t="s">
        <v>2232</v>
      </c>
      <c r="AA26" t="s">
        <v>2239</v>
      </c>
      <c r="AB26">
        <v>0</v>
      </c>
      <c r="AC26">
        <v>0</v>
      </c>
      <c r="AD26">
        <v>0</v>
      </c>
      <c r="AE26">
        <v>1</v>
      </c>
      <c r="AF26">
        <v>1</v>
      </c>
      <c r="AI26"/>
      <c r="EK26" t="s">
        <v>2365</v>
      </c>
      <c r="EL26">
        <v>0</v>
      </c>
      <c r="EM26">
        <v>0</v>
      </c>
      <c r="EN26">
        <v>1</v>
      </c>
      <c r="EO26">
        <v>0</v>
      </c>
      <c r="EP26">
        <v>0</v>
      </c>
      <c r="EQ26">
        <v>1</v>
      </c>
      <c r="FO26" t="s">
        <v>2234</v>
      </c>
      <c r="FP26">
        <v>600</v>
      </c>
      <c r="FQ26" t="s">
        <v>2351</v>
      </c>
      <c r="FT26">
        <v>80</v>
      </c>
      <c r="FU26">
        <v>150</v>
      </c>
      <c r="FV26">
        <v>1</v>
      </c>
      <c r="FW26">
        <v>130</v>
      </c>
      <c r="FX26">
        <v>0</v>
      </c>
      <c r="GK26" t="s">
        <v>2231</v>
      </c>
      <c r="GM26" t="s">
        <v>2365</v>
      </c>
      <c r="GN26">
        <v>0</v>
      </c>
      <c r="GO26">
        <v>0</v>
      </c>
      <c r="GP26">
        <v>1</v>
      </c>
      <c r="GQ26">
        <v>0</v>
      </c>
      <c r="GR26">
        <v>0</v>
      </c>
      <c r="GT26" t="s">
        <v>2308</v>
      </c>
      <c r="GU26">
        <v>1</v>
      </c>
      <c r="GV26">
        <v>0</v>
      </c>
      <c r="GW26">
        <v>0</v>
      </c>
      <c r="GX26">
        <v>1</v>
      </c>
      <c r="GY26">
        <v>0</v>
      </c>
      <c r="GZ26">
        <v>0</v>
      </c>
      <c r="HA26">
        <v>0</v>
      </c>
      <c r="HB26">
        <v>0</v>
      </c>
      <c r="HC26">
        <v>0</v>
      </c>
      <c r="HD26">
        <v>0</v>
      </c>
      <c r="HE26">
        <v>0</v>
      </c>
      <c r="HH26" t="s">
        <v>2237</v>
      </c>
      <c r="HI26">
        <v>0</v>
      </c>
      <c r="HJ26">
        <v>1</v>
      </c>
      <c r="HK26">
        <v>0</v>
      </c>
      <c r="HL26">
        <v>0</v>
      </c>
      <c r="HM26" t="s">
        <v>2365</v>
      </c>
      <c r="HN26">
        <v>0</v>
      </c>
      <c r="HO26">
        <v>0</v>
      </c>
      <c r="HP26">
        <v>1</v>
      </c>
      <c r="HQ26">
        <v>0</v>
      </c>
      <c r="HR26">
        <v>0</v>
      </c>
      <c r="HS26" t="s">
        <v>2356</v>
      </c>
      <c r="HT26">
        <v>1</v>
      </c>
      <c r="HU26">
        <v>0</v>
      </c>
      <c r="HV26">
        <v>0</v>
      </c>
      <c r="HW26">
        <v>0</v>
      </c>
      <c r="HX26">
        <v>0</v>
      </c>
      <c r="HY26">
        <v>0</v>
      </c>
      <c r="HZ26">
        <v>1</v>
      </c>
      <c r="IA26">
        <v>0</v>
      </c>
      <c r="IB26">
        <v>1</v>
      </c>
      <c r="IC26">
        <v>0</v>
      </c>
      <c r="ID26">
        <v>0</v>
      </c>
      <c r="IE26">
        <v>0</v>
      </c>
      <c r="JB26" t="s">
        <v>2239</v>
      </c>
      <c r="JC26">
        <v>0</v>
      </c>
      <c r="JD26">
        <v>0</v>
      </c>
      <c r="JE26">
        <v>0</v>
      </c>
      <c r="JF26">
        <v>0</v>
      </c>
      <c r="JG26">
        <v>0</v>
      </c>
      <c r="JH26">
        <v>0</v>
      </c>
      <c r="JI26">
        <v>0</v>
      </c>
      <c r="JJ26">
        <v>0</v>
      </c>
      <c r="JK26">
        <v>0</v>
      </c>
      <c r="JL26">
        <v>0</v>
      </c>
      <c r="JM26">
        <v>0</v>
      </c>
      <c r="JN26">
        <v>0</v>
      </c>
      <c r="JO26">
        <v>0</v>
      </c>
      <c r="JP26">
        <v>0</v>
      </c>
      <c r="JQ26">
        <v>0</v>
      </c>
      <c r="JR26">
        <v>1</v>
      </c>
      <c r="JS26">
        <v>1</v>
      </c>
      <c r="JT26">
        <v>3</v>
      </c>
      <c r="AQG26" t="s">
        <v>2242</v>
      </c>
      <c r="AQH26">
        <v>0</v>
      </c>
      <c r="AQI26">
        <v>0</v>
      </c>
      <c r="AQJ26">
        <v>1</v>
      </c>
      <c r="AQK26">
        <v>0</v>
      </c>
      <c r="AQL26">
        <v>0</v>
      </c>
      <c r="AQM26">
        <v>1</v>
      </c>
      <c r="AQN26">
        <v>0</v>
      </c>
      <c r="AQO26">
        <v>0</v>
      </c>
      <c r="AQP26">
        <v>0</v>
      </c>
      <c r="AQQ26">
        <v>0</v>
      </c>
      <c r="AQS26" t="s">
        <v>2243</v>
      </c>
      <c r="AQT26">
        <v>0</v>
      </c>
      <c r="AQU26">
        <v>0</v>
      </c>
      <c r="AQV26">
        <v>0</v>
      </c>
      <c r="AQW26">
        <v>1</v>
      </c>
      <c r="AQX26">
        <v>0</v>
      </c>
      <c r="AQY26">
        <v>0</v>
      </c>
      <c r="AQZ26">
        <v>0</v>
      </c>
      <c r="ARA26">
        <v>0</v>
      </c>
      <c r="ARB26">
        <v>0</v>
      </c>
      <c r="ARC26">
        <v>0</v>
      </c>
      <c r="ARD26">
        <v>0</v>
      </c>
      <c r="ARF26" t="s">
        <v>2311</v>
      </c>
      <c r="ARG26" t="s">
        <v>2321</v>
      </c>
      <c r="ARH26" t="s">
        <v>2246</v>
      </c>
      <c r="ARI26">
        <v>0</v>
      </c>
      <c r="ARJ26">
        <v>1</v>
      </c>
      <c r="ARK26">
        <v>0</v>
      </c>
      <c r="ARL26">
        <v>0</v>
      </c>
      <c r="ARM26">
        <v>0</v>
      </c>
      <c r="ARN26">
        <v>0</v>
      </c>
      <c r="ARP26" t="s">
        <v>2231</v>
      </c>
      <c r="ARX26" t="s">
        <v>2262</v>
      </c>
      <c r="ARY26" t="s">
        <v>2239</v>
      </c>
      <c r="ARZ26">
        <v>1</v>
      </c>
      <c r="ASA26">
        <v>0</v>
      </c>
      <c r="ASB26">
        <v>0</v>
      </c>
      <c r="ASC26">
        <v>0</v>
      </c>
      <c r="ASD26">
        <v>0</v>
      </c>
      <c r="ASE26">
        <v>0</v>
      </c>
      <c r="ASF26">
        <v>0</v>
      </c>
      <c r="ASG26">
        <v>0</v>
      </c>
      <c r="ASH26">
        <v>0</v>
      </c>
      <c r="ASI26">
        <v>0</v>
      </c>
      <c r="ASK26" t="s">
        <v>2239</v>
      </c>
      <c r="ASL26">
        <v>1</v>
      </c>
      <c r="ASM26">
        <v>0</v>
      </c>
      <c r="ASN26">
        <v>0</v>
      </c>
      <c r="ASO26">
        <v>0</v>
      </c>
      <c r="ASP26">
        <v>0</v>
      </c>
      <c r="ASQ26">
        <v>0</v>
      </c>
      <c r="ASR26">
        <v>0</v>
      </c>
      <c r="ASS26">
        <v>0</v>
      </c>
      <c r="AST26">
        <v>0</v>
      </c>
      <c r="ASU26">
        <v>0</v>
      </c>
      <c r="ASW26" t="s">
        <v>2250</v>
      </c>
      <c r="ASX26">
        <v>0</v>
      </c>
      <c r="ASY26">
        <v>0</v>
      </c>
      <c r="ASZ26">
        <v>0</v>
      </c>
      <c r="ATA26">
        <v>0</v>
      </c>
      <c r="ATB26">
        <v>1</v>
      </c>
      <c r="ATC26">
        <v>0</v>
      </c>
      <c r="ATD26">
        <v>0</v>
      </c>
      <c r="ATE26">
        <v>0</v>
      </c>
      <c r="ATF26">
        <v>0</v>
      </c>
      <c r="ATH26" t="s">
        <v>2268</v>
      </c>
      <c r="ATI26">
        <v>0</v>
      </c>
      <c r="ATJ26">
        <v>0</v>
      </c>
      <c r="ATK26">
        <v>0</v>
      </c>
      <c r="ATL26">
        <v>0</v>
      </c>
      <c r="ATM26">
        <v>1</v>
      </c>
      <c r="ATN26">
        <v>1</v>
      </c>
      <c r="ATO26">
        <v>1</v>
      </c>
      <c r="ATP26">
        <v>0</v>
      </c>
      <c r="ATQ26">
        <v>0</v>
      </c>
      <c r="ATS26" t="s">
        <v>2252</v>
      </c>
      <c r="ATT26" t="s">
        <v>2231</v>
      </c>
      <c r="ATV26" t="s">
        <v>2373</v>
      </c>
      <c r="ATW26" t="s">
        <v>2252</v>
      </c>
      <c r="ATX26" t="s">
        <v>2231</v>
      </c>
      <c r="ATZ26" t="s">
        <v>2374</v>
      </c>
      <c r="AUF26">
        <v>506371664</v>
      </c>
      <c r="AUG26" s="166">
        <v>45250.412303240737</v>
      </c>
      <c r="AUJ26" t="s">
        <v>2255</v>
      </c>
      <c r="AUK26" t="s">
        <v>2256</v>
      </c>
      <c r="AUL26" t="s">
        <v>2257</v>
      </c>
    </row>
    <row r="27" spans="1:534 1125:1234" x14ac:dyDescent="0.35">
      <c r="A27">
        <v>26</v>
      </c>
      <c r="B27" t="s">
        <v>2375</v>
      </c>
      <c r="C27" s="166">
        <v>45249</v>
      </c>
      <c r="D27" t="s">
        <v>2300</v>
      </c>
      <c r="E27" t="s">
        <v>2334</v>
      </c>
      <c r="F27" s="166">
        <v>45249.535302847216</v>
      </c>
      <c r="G27" s="166">
        <v>45249.543413854168</v>
      </c>
      <c r="H27" t="s">
        <v>2225</v>
      </c>
      <c r="K27" t="s">
        <v>2302</v>
      </c>
      <c r="L27" s="166">
        <v>45249</v>
      </c>
      <c r="M27" t="s">
        <v>99</v>
      </c>
      <c r="N27" t="s">
        <v>2303</v>
      </c>
      <c r="O27" t="s">
        <v>102</v>
      </c>
      <c r="P27" t="s">
        <v>2228</v>
      </c>
      <c r="S27" t="s">
        <v>2304</v>
      </c>
      <c r="T27" t="s">
        <v>2305</v>
      </c>
      <c r="V27" t="s">
        <v>2231</v>
      </c>
      <c r="X27" t="s">
        <v>2232</v>
      </c>
      <c r="AA27" t="s">
        <v>2239</v>
      </c>
      <c r="AB27">
        <v>0</v>
      </c>
      <c r="AC27">
        <v>0</v>
      </c>
      <c r="AD27">
        <v>0</v>
      </c>
      <c r="AE27">
        <v>1</v>
      </c>
      <c r="AF27">
        <v>1</v>
      </c>
      <c r="AI27"/>
      <c r="EK27" t="s">
        <v>2365</v>
      </c>
      <c r="EL27">
        <v>0</v>
      </c>
      <c r="EM27">
        <v>0</v>
      </c>
      <c r="EN27">
        <v>1</v>
      </c>
      <c r="EO27">
        <v>0</v>
      </c>
      <c r="EP27">
        <v>0</v>
      </c>
      <c r="EQ27">
        <v>1</v>
      </c>
      <c r="FO27" t="s">
        <v>2234</v>
      </c>
      <c r="FP27">
        <v>550</v>
      </c>
      <c r="FQ27" t="s">
        <v>2351</v>
      </c>
      <c r="FT27">
        <v>80</v>
      </c>
      <c r="FU27">
        <v>130</v>
      </c>
      <c r="FV27">
        <v>1</v>
      </c>
      <c r="FW27">
        <v>140</v>
      </c>
      <c r="FX27">
        <v>0</v>
      </c>
      <c r="GK27" t="s">
        <v>2231</v>
      </c>
      <c r="GM27" t="s">
        <v>2365</v>
      </c>
      <c r="GN27">
        <v>0</v>
      </c>
      <c r="GO27">
        <v>0</v>
      </c>
      <c r="GP27">
        <v>1</v>
      </c>
      <c r="GQ27">
        <v>0</v>
      </c>
      <c r="GR27">
        <v>0</v>
      </c>
      <c r="GT27" t="s">
        <v>2323</v>
      </c>
      <c r="GU27">
        <v>1</v>
      </c>
      <c r="GV27">
        <v>0</v>
      </c>
      <c r="GW27">
        <v>0</v>
      </c>
      <c r="GX27">
        <v>1</v>
      </c>
      <c r="GY27">
        <v>0</v>
      </c>
      <c r="GZ27">
        <v>0</v>
      </c>
      <c r="HA27">
        <v>1</v>
      </c>
      <c r="HB27">
        <v>0</v>
      </c>
      <c r="HC27">
        <v>0</v>
      </c>
      <c r="HD27">
        <v>0</v>
      </c>
      <c r="HE27">
        <v>0</v>
      </c>
      <c r="HH27" t="s">
        <v>2237</v>
      </c>
      <c r="HI27">
        <v>0</v>
      </c>
      <c r="HJ27">
        <v>1</v>
      </c>
      <c r="HK27">
        <v>0</v>
      </c>
      <c r="HL27">
        <v>0</v>
      </c>
      <c r="HM27" t="s">
        <v>2365</v>
      </c>
      <c r="HN27">
        <v>0</v>
      </c>
      <c r="HO27">
        <v>0</v>
      </c>
      <c r="HP27">
        <v>1</v>
      </c>
      <c r="HQ27">
        <v>0</v>
      </c>
      <c r="HR27">
        <v>0</v>
      </c>
      <c r="HS27" t="s">
        <v>2324</v>
      </c>
      <c r="HT27">
        <v>1</v>
      </c>
      <c r="HU27">
        <v>0</v>
      </c>
      <c r="HV27">
        <v>0</v>
      </c>
      <c r="HW27">
        <v>0</v>
      </c>
      <c r="HX27">
        <v>0</v>
      </c>
      <c r="HY27">
        <v>0</v>
      </c>
      <c r="HZ27">
        <v>0</v>
      </c>
      <c r="IA27">
        <v>0</v>
      </c>
      <c r="IB27">
        <v>1</v>
      </c>
      <c r="IC27">
        <v>0</v>
      </c>
      <c r="ID27">
        <v>0</v>
      </c>
      <c r="IE27">
        <v>0</v>
      </c>
      <c r="JB27" t="s">
        <v>2239</v>
      </c>
      <c r="JC27">
        <v>0</v>
      </c>
      <c r="JD27">
        <v>0</v>
      </c>
      <c r="JE27">
        <v>0</v>
      </c>
      <c r="JF27">
        <v>0</v>
      </c>
      <c r="JG27">
        <v>0</v>
      </c>
      <c r="JH27">
        <v>0</v>
      </c>
      <c r="JI27">
        <v>0</v>
      </c>
      <c r="JJ27">
        <v>0</v>
      </c>
      <c r="JK27">
        <v>0</v>
      </c>
      <c r="JL27">
        <v>0</v>
      </c>
      <c r="JM27">
        <v>0</v>
      </c>
      <c r="JN27">
        <v>0</v>
      </c>
      <c r="JO27">
        <v>0</v>
      </c>
      <c r="JP27">
        <v>0</v>
      </c>
      <c r="JQ27">
        <v>0</v>
      </c>
      <c r="JR27">
        <v>1</v>
      </c>
      <c r="JS27">
        <v>1</v>
      </c>
      <c r="JT27">
        <v>3</v>
      </c>
      <c r="AQG27" t="s">
        <v>2336</v>
      </c>
      <c r="AQH27">
        <v>0</v>
      </c>
      <c r="AQI27">
        <v>0</v>
      </c>
      <c r="AQJ27">
        <v>1</v>
      </c>
      <c r="AQK27">
        <v>0</v>
      </c>
      <c r="AQL27">
        <v>1</v>
      </c>
      <c r="AQM27">
        <v>0</v>
      </c>
      <c r="AQN27">
        <v>0</v>
      </c>
      <c r="AQO27">
        <v>0</v>
      </c>
      <c r="AQP27">
        <v>0</v>
      </c>
      <c r="AQQ27">
        <v>0</v>
      </c>
      <c r="AQS27" t="s">
        <v>2243</v>
      </c>
      <c r="AQT27">
        <v>0</v>
      </c>
      <c r="AQU27">
        <v>0</v>
      </c>
      <c r="AQV27">
        <v>0</v>
      </c>
      <c r="AQW27">
        <v>1</v>
      </c>
      <c r="AQX27">
        <v>0</v>
      </c>
      <c r="AQY27">
        <v>0</v>
      </c>
      <c r="AQZ27">
        <v>0</v>
      </c>
      <c r="ARA27">
        <v>0</v>
      </c>
      <c r="ARB27">
        <v>0</v>
      </c>
      <c r="ARC27">
        <v>0</v>
      </c>
      <c r="ARD27">
        <v>0</v>
      </c>
      <c r="ARF27" t="s">
        <v>2311</v>
      </c>
      <c r="ARG27" t="s">
        <v>2321</v>
      </c>
      <c r="ARH27" t="s">
        <v>2246</v>
      </c>
      <c r="ARI27">
        <v>0</v>
      </c>
      <c r="ARJ27">
        <v>1</v>
      </c>
      <c r="ARK27">
        <v>0</v>
      </c>
      <c r="ARL27">
        <v>0</v>
      </c>
      <c r="ARM27">
        <v>0</v>
      </c>
      <c r="ARN27">
        <v>0</v>
      </c>
      <c r="ARP27" t="s">
        <v>2312</v>
      </c>
      <c r="ARX27" t="s">
        <v>2262</v>
      </c>
      <c r="ARY27" t="s">
        <v>2239</v>
      </c>
      <c r="ARZ27">
        <v>1</v>
      </c>
      <c r="ASA27">
        <v>0</v>
      </c>
      <c r="ASB27">
        <v>0</v>
      </c>
      <c r="ASC27">
        <v>0</v>
      </c>
      <c r="ASD27">
        <v>0</v>
      </c>
      <c r="ASE27">
        <v>0</v>
      </c>
      <c r="ASF27">
        <v>0</v>
      </c>
      <c r="ASG27">
        <v>0</v>
      </c>
      <c r="ASH27">
        <v>0</v>
      </c>
      <c r="ASI27">
        <v>0</v>
      </c>
      <c r="ASK27" t="s">
        <v>2239</v>
      </c>
      <c r="ASL27">
        <v>1</v>
      </c>
      <c r="ASM27">
        <v>0</v>
      </c>
      <c r="ASN27">
        <v>0</v>
      </c>
      <c r="ASO27">
        <v>0</v>
      </c>
      <c r="ASP27">
        <v>0</v>
      </c>
      <c r="ASQ27">
        <v>0</v>
      </c>
      <c r="ASR27">
        <v>0</v>
      </c>
      <c r="ASS27">
        <v>0</v>
      </c>
      <c r="AST27">
        <v>0</v>
      </c>
      <c r="ASU27">
        <v>0</v>
      </c>
      <c r="ASW27" t="s">
        <v>2250</v>
      </c>
      <c r="ASX27">
        <v>0</v>
      </c>
      <c r="ASY27">
        <v>0</v>
      </c>
      <c r="ASZ27">
        <v>0</v>
      </c>
      <c r="ATA27">
        <v>0</v>
      </c>
      <c r="ATB27">
        <v>1</v>
      </c>
      <c r="ATC27">
        <v>0</v>
      </c>
      <c r="ATD27">
        <v>0</v>
      </c>
      <c r="ATE27">
        <v>0</v>
      </c>
      <c r="ATF27">
        <v>0</v>
      </c>
      <c r="ATH27" t="s">
        <v>2376</v>
      </c>
      <c r="ATI27">
        <v>0</v>
      </c>
      <c r="ATJ27">
        <v>0</v>
      </c>
      <c r="ATK27">
        <v>0</v>
      </c>
      <c r="ATL27">
        <v>0</v>
      </c>
      <c r="ATM27">
        <v>1</v>
      </c>
      <c r="ATN27">
        <v>1</v>
      </c>
      <c r="ATO27">
        <v>1</v>
      </c>
      <c r="ATP27">
        <v>0</v>
      </c>
      <c r="ATQ27">
        <v>0</v>
      </c>
      <c r="ATS27" t="s">
        <v>2252</v>
      </c>
      <c r="ATT27" t="s">
        <v>2231</v>
      </c>
      <c r="ATV27" t="s">
        <v>2357</v>
      </c>
      <c r="ATW27" t="s">
        <v>2252</v>
      </c>
      <c r="ATX27" t="s">
        <v>2231</v>
      </c>
      <c r="ATZ27" t="s">
        <v>2377</v>
      </c>
      <c r="AUF27">
        <v>506371739</v>
      </c>
      <c r="AUG27" s="166">
        <v>45250.412418981483</v>
      </c>
      <c r="AUJ27" t="s">
        <v>2255</v>
      </c>
      <c r="AUK27" t="s">
        <v>2256</v>
      </c>
      <c r="AUL27" t="s">
        <v>2257</v>
      </c>
    </row>
    <row r="28" spans="1:534 1125:1234" x14ac:dyDescent="0.35">
      <c r="A28">
        <v>27</v>
      </c>
      <c r="B28" t="s">
        <v>2378</v>
      </c>
      <c r="C28" s="166">
        <v>45249</v>
      </c>
      <c r="D28" t="s">
        <v>2300</v>
      </c>
      <c r="E28" t="s">
        <v>2301</v>
      </c>
      <c r="F28" s="166">
        <v>45249.590674814812</v>
      </c>
      <c r="G28" s="166">
        <v>45249.597663113433</v>
      </c>
      <c r="H28" t="s">
        <v>2225</v>
      </c>
      <c r="K28" t="s">
        <v>2302</v>
      </c>
      <c r="L28" s="166">
        <v>45249</v>
      </c>
      <c r="M28" t="s">
        <v>99</v>
      </c>
      <c r="N28" t="s">
        <v>2303</v>
      </c>
      <c r="O28" t="s">
        <v>102</v>
      </c>
      <c r="P28" t="s">
        <v>2228</v>
      </c>
      <c r="S28" t="s">
        <v>2304</v>
      </c>
      <c r="T28" t="s">
        <v>2305</v>
      </c>
      <c r="V28" t="s">
        <v>2231</v>
      </c>
      <c r="X28" t="s">
        <v>2232</v>
      </c>
      <c r="AA28" t="s">
        <v>2239</v>
      </c>
      <c r="AB28">
        <v>0</v>
      </c>
      <c r="AC28">
        <v>0</v>
      </c>
      <c r="AD28">
        <v>0</v>
      </c>
      <c r="AE28">
        <v>1</v>
      </c>
      <c r="AF28">
        <v>1</v>
      </c>
      <c r="AI28"/>
      <c r="EK28" t="s">
        <v>2280</v>
      </c>
      <c r="EL28">
        <v>1</v>
      </c>
      <c r="EM28">
        <v>0</v>
      </c>
      <c r="EN28">
        <v>0</v>
      </c>
      <c r="EO28">
        <v>0</v>
      </c>
      <c r="EP28">
        <v>0</v>
      </c>
      <c r="EQ28">
        <v>1</v>
      </c>
      <c r="ES28" t="s">
        <v>2234</v>
      </c>
      <c r="ET28">
        <v>6000</v>
      </c>
      <c r="EU28" t="s">
        <v>2307</v>
      </c>
      <c r="EX28">
        <v>65</v>
      </c>
      <c r="EY28">
        <v>125</v>
      </c>
      <c r="EZ28">
        <v>1</v>
      </c>
      <c r="FA28">
        <v>50</v>
      </c>
      <c r="FB28">
        <v>0</v>
      </c>
      <c r="GK28" t="s">
        <v>2231</v>
      </c>
      <c r="GM28" t="s">
        <v>2280</v>
      </c>
      <c r="GN28">
        <v>1</v>
      </c>
      <c r="GO28">
        <v>0</v>
      </c>
      <c r="GP28">
        <v>0</v>
      </c>
      <c r="GQ28">
        <v>0</v>
      </c>
      <c r="GR28">
        <v>0</v>
      </c>
      <c r="GT28" t="s">
        <v>2236</v>
      </c>
      <c r="GU28">
        <v>1</v>
      </c>
      <c r="GV28">
        <v>0</v>
      </c>
      <c r="GW28">
        <v>0</v>
      </c>
      <c r="GX28">
        <v>0</v>
      </c>
      <c r="GY28">
        <v>0</v>
      </c>
      <c r="GZ28">
        <v>1</v>
      </c>
      <c r="HA28">
        <v>0</v>
      </c>
      <c r="HB28">
        <v>0</v>
      </c>
      <c r="HC28">
        <v>0</v>
      </c>
      <c r="HD28">
        <v>0</v>
      </c>
      <c r="HE28">
        <v>0</v>
      </c>
      <c r="HH28" t="s">
        <v>2237</v>
      </c>
      <c r="HI28">
        <v>0</v>
      </c>
      <c r="HJ28">
        <v>1</v>
      </c>
      <c r="HK28">
        <v>0</v>
      </c>
      <c r="HL28">
        <v>0</v>
      </c>
      <c r="HM28" t="s">
        <v>2280</v>
      </c>
      <c r="HN28">
        <v>1</v>
      </c>
      <c r="HO28">
        <v>0</v>
      </c>
      <c r="HP28">
        <v>0</v>
      </c>
      <c r="HQ28">
        <v>0</v>
      </c>
      <c r="HR28">
        <v>0</v>
      </c>
      <c r="HS28" t="s">
        <v>2379</v>
      </c>
      <c r="HT28">
        <v>0</v>
      </c>
      <c r="HU28">
        <v>0</v>
      </c>
      <c r="HV28">
        <v>0</v>
      </c>
      <c r="HW28">
        <v>0</v>
      </c>
      <c r="HX28">
        <v>0</v>
      </c>
      <c r="HY28">
        <v>0</v>
      </c>
      <c r="HZ28">
        <v>1</v>
      </c>
      <c r="IA28">
        <v>0</v>
      </c>
      <c r="IB28">
        <v>1</v>
      </c>
      <c r="IC28">
        <v>0</v>
      </c>
      <c r="ID28">
        <v>0</v>
      </c>
      <c r="IE28">
        <v>0</v>
      </c>
      <c r="JB28" t="s">
        <v>2239</v>
      </c>
      <c r="JC28">
        <v>0</v>
      </c>
      <c r="JD28">
        <v>0</v>
      </c>
      <c r="JE28">
        <v>0</v>
      </c>
      <c r="JF28">
        <v>0</v>
      </c>
      <c r="JG28">
        <v>0</v>
      </c>
      <c r="JH28">
        <v>0</v>
      </c>
      <c r="JI28">
        <v>0</v>
      </c>
      <c r="JJ28">
        <v>0</v>
      </c>
      <c r="JK28">
        <v>0</v>
      </c>
      <c r="JL28">
        <v>0</v>
      </c>
      <c r="JM28">
        <v>0</v>
      </c>
      <c r="JN28">
        <v>0</v>
      </c>
      <c r="JO28">
        <v>0</v>
      </c>
      <c r="JP28">
        <v>0</v>
      </c>
      <c r="JQ28">
        <v>0</v>
      </c>
      <c r="JR28">
        <v>1</v>
      </c>
      <c r="JS28">
        <v>1</v>
      </c>
      <c r="JT28">
        <v>3</v>
      </c>
      <c r="AQG28" t="s">
        <v>2380</v>
      </c>
      <c r="AQH28">
        <v>0</v>
      </c>
      <c r="AQI28">
        <v>1</v>
      </c>
      <c r="AQJ28">
        <v>1</v>
      </c>
      <c r="AQK28">
        <v>1</v>
      </c>
      <c r="AQL28">
        <v>1</v>
      </c>
      <c r="AQM28">
        <v>0</v>
      </c>
      <c r="AQN28">
        <v>0</v>
      </c>
      <c r="AQO28">
        <v>0</v>
      </c>
      <c r="AQP28">
        <v>0</v>
      </c>
      <c r="AQQ28">
        <v>0</v>
      </c>
      <c r="AQS28" t="s">
        <v>2243</v>
      </c>
      <c r="AQT28">
        <v>0</v>
      </c>
      <c r="AQU28">
        <v>0</v>
      </c>
      <c r="AQV28">
        <v>0</v>
      </c>
      <c r="AQW28">
        <v>1</v>
      </c>
      <c r="AQX28">
        <v>0</v>
      </c>
      <c r="AQY28">
        <v>0</v>
      </c>
      <c r="AQZ28">
        <v>0</v>
      </c>
      <c r="ARA28">
        <v>0</v>
      </c>
      <c r="ARB28">
        <v>0</v>
      </c>
      <c r="ARC28">
        <v>0</v>
      </c>
      <c r="ARD28">
        <v>0</v>
      </c>
      <c r="ARF28" t="s">
        <v>2311</v>
      </c>
      <c r="ARG28" t="s">
        <v>2245</v>
      </c>
      <c r="ARH28" t="s">
        <v>2291</v>
      </c>
      <c r="ARI28">
        <v>0</v>
      </c>
      <c r="ARJ28">
        <v>1</v>
      </c>
      <c r="ARK28">
        <v>0</v>
      </c>
      <c r="ARL28">
        <v>1</v>
      </c>
      <c r="ARM28">
        <v>0</v>
      </c>
      <c r="ARN28">
        <v>0</v>
      </c>
      <c r="ARP28" t="s">
        <v>2312</v>
      </c>
      <c r="ARX28" t="s">
        <v>2262</v>
      </c>
      <c r="ARY28" t="s">
        <v>2239</v>
      </c>
      <c r="ARZ28">
        <v>1</v>
      </c>
      <c r="ASA28">
        <v>0</v>
      </c>
      <c r="ASB28">
        <v>0</v>
      </c>
      <c r="ASC28">
        <v>0</v>
      </c>
      <c r="ASD28">
        <v>0</v>
      </c>
      <c r="ASE28">
        <v>0</v>
      </c>
      <c r="ASF28">
        <v>0</v>
      </c>
      <c r="ASG28">
        <v>0</v>
      </c>
      <c r="ASH28">
        <v>0</v>
      </c>
      <c r="ASI28">
        <v>0</v>
      </c>
      <c r="ASK28" t="s">
        <v>2239</v>
      </c>
      <c r="ASL28">
        <v>1</v>
      </c>
      <c r="ASM28">
        <v>0</v>
      </c>
      <c r="ASN28">
        <v>0</v>
      </c>
      <c r="ASO28">
        <v>0</v>
      </c>
      <c r="ASP28">
        <v>0</v>
      </c>
      <c r="ASQ28">
        <v>0</v>
      </c>
      <c r="ASR28">
        <v>0</v>
      </c>
      <c r="ASS28">
        <v>0</v>
      </c>
      <c r="AST28">
        <v>0</v>
      </c>
      <c r="ASU28">
        <v>0</v>
      </c>
      <c r="ASW28" t="s">
        <v>2250</v>
      </c>
      <c r="ASX28">
        <v>0</v>
      </c>
      <c r="ASY28">
        <v>0</v>
      </c>
      <c r="ASZ28">
        <v>0</v>
      </c>
      <c r="ATA28">
        <v>0</v>
      </c>
      <c r="ATB28">
        <v>1</v>
      </c>
      <c r="ATC28">
        <v>0</v>
      </c>
      <c r="ATD28">
        <v>0</v>
      </c>
      <c r="ATE28">
        <v>0</v>
      </c>
      <c r="ATF28">
        <v>0</v>
      </c>
      <c r="ATH28" t="s">
        <v>2376</v>
      </c>
      <c r="ATI28">
        <v>0</v>
      </c>
      <c r="ATJ28">
        <v>0</v>
      </c>
      <c r="ATK28">
        <v>0</v>
      </c>
      <c r="ATL28">
        <v>0</v>
      </c>
      <c r="ATM28">
        <v>1</v>
      </c>
      <c r="ATN28">
        <v>1</v>
      </c>
      <c r="ATO28">
        <v>1</v>
      </c>
      <c r="ATP28">
        <v>0</v>
      </c>
      <c r="ATQ28">
        <v>0</v>
      </c>
      <c r="ATS28" t="s">
        <v>2252</v>
      </c>
      <c r="ATT28" t="s">
        <v>2231</v>
      </c>
      <c r="ATV28" t="s">
        <v>2357</v>
      </c>
      <c r="ATW28" t="s">
        <v>2252</v>
      </c>
      <c r="ATX28" t="s">
        <v>2231</v>
      </c>
      <c r="ATZ28" t="s">
        <v>2381</v>
      </c>
      <c r="AUF28">
        <v>506371852</v>
      </c>
      <c r="AUG28" s="166">
        <v>45250.412581018521</v>
      </c>
      <c r="AUJ28" t="s">
        <v>2255</v>
      </c>
      <c r="AUK28" t="s">
        <v>2256</v>
      </c>
      <c r="AUL28" t="s">
        <v>2257</v>
      </c>
    </row>
    <row r="29" spans="1:534 1125:1234" x14ac:dyDescent="0.35">
      <c r="A29">
        <v>28</v>
      </c>
      <c r="B29" t="s">
        <v>2382</v>
      </c>
      <c r="C29" s="166">
        <v>45249</v>
      </c>
      <c r="D29" t="s">
        <v>2300</v>
      </c>
      <c r="E29" t="s">
        <v>2301</v>
      </c>
      <c r="F29" s="166">
        <v>45249.613448749988</v>
      </c>
      <c r="G29" s="166">
        <v>45249.61822444445</v>
      </c>
      <c r="H29" t="s">
        <v>2225</v>
      </c>
      <c r="K29" t="s">
        <v>2302</v>
      </c>
      <c r="L29" s="166">
        <v>45249</v>
      </c>
      <c r="M29" t="s">
        <v>99</v>
      </c>
      <c r="N29" t="s">
        <v>2303</v>
      </c>
      <c r="O29" t="s">
        <v>102</v>
      </c>
      <c r="P29" t="s">
        <v>2228</v>
      </c>
      <c r="S29" t="s">
        <v>2304</v>
      </c>
      <c r="T29" t="s">
        <v>2305</v>
      </c>
      <c r="V29" t="s">
        <v>2231</v>
      </c>
      <c r="X29" t="s">
        <v>2232</v>
      </c>
      <c r="AA29" t="s">
        <v>2239</v>
      </c>
      <c r="AB29">
        <v>0</v>
      </c>
      <c r="AC29">
        <v>0</v>
      </c>
      <c r="AD29">
        <v>0</v>
      </c>
      <c r="AE29">
        <v>1</v>
      </c>
      <c r="AF29">
        <v>1</v>
      </c>
      <c r="AI29"/>
      <c r="EK29" t="s">
        <v>2280</v>
      </c>
      <c r="EL29">
        <v>1</v>
      </c>
      <c r="EM29">
        <v>0</v>
      </c>
      <c r="EN29">
        <v>0</v>
      </c>
      <c r="EO29">
        <v>0</v>
      </c>
      <c r="EP29">
        <v>0</v>
      </c>
      <c r="EQ29">
        <v>1</v>
      </c>
      <c r="ES29" t="s">
        <v>2234</v>
      </c>
      <c r="ET29">
        <v>6250</v>
      </c>
      <c r="EU29" t="s">
        <v>2351</v>
      </c>
      <c r="EX29">
        <v>60</v>
      </c>
      <c r="EY29">
        <v>135</v>
      </c>
      <c r="EZ29">
        <v>1</v>
      </c>
      <c r="FA29">
        <v>60</v>
      </c>
      <c r="FB29">
        <v>0</v>
      </c>
      <c r="GK29" t="s">
        <v>2231</v>
      </c>
      <c r="GM29" t="s">
        <v>2280</v>
      </c>
      <c r="GN29">
        <v>1</v>
      </c>
      <c r="GO29">
        <v>0</v>
      </c>
      <c r="GP29">
        <v>0</v>
      </c>
      <c r="GQ29">
        <v>0</v>
      </c>
      <c r="GR29">
        <v>0</v>
      </c>
      <c r="GT29" t="s">
        <v>2346</v>
      </c>
      <c r="GU29">
        <v>1</v>
      </c>
      <c r="GV29">
        <v>0</v>
      </c>
      <c r="GW29">
        <v>0</v>
      </c>
      <c r="GX29">
        <v>1</v>
      </c>
      <c r="GY29">
        <v>0</v>
      </c>
      <c r="GZ29">
        <v>0</v>
      </c>
      <c r="HA29">
        <v>1</v>
      </c>
      <c r="HB29">
        <v>0</v>
      </c>
      <c r="HC29">
        <v>0</v>
      </c>
      <c r="HD29">
        <v>0</v>
      </c>
      <c r="HE29">
        <v>0</v>
      </c>
      <c r="HH29" t="s">
        <v>2237</v>
      </c>
      <c r="HI29">
        <v>0</v>
      </c>
      <c r="HJ29">
        <v>1</v>
      </c>
      <c r="HK29">
        <v>0</v>
      </c>
      <c r="HL29">
        <v>0</v>
      </c>
      <c r="HM29" t="s">
        <v>2280</v>
      </c>
      <c r="HN29">
        <v>1</v>
      </c>
      <c r="HO29">
        <v>0</v>
      </c>
      <c r="HP29">
        <v>0</v>
      </c>
      <c r="HQ29">
        <v>0</v>
      </c>
      <c r="HR29">
        <v>0</v>
      </c>
      <c r="HS29" t="s">
        <v>2324</v>
      </c>
      <c r="HT29">
        <v>1</v>
      </c>
      <c r="HU29">
        <v>0</v>
      </c>
      <c r="HV29">
        <v>0</v>
      </c>
      <c r="HW29">
        <v>0</v>
      </c>
      <c r="HX29">
        <v>0</v>
      </c>
      <c r="HY29">
        <v>0</v>
      </c>
      <c r="HZ29">
        <v>0</v>
      </c>
      <c r="IA29">
        <v>0</v>
      </c>
      <c r="IB29">
        <v>1</v>
      </c>
      <c r="IC29">
        <v>0</v>
      </c>
      <c r="ID29">
        <v>0</v>
      </c>
      <c r="IE29">
        <v>0</v>
      </c>
      <c r="JB29" t="s">
        <v>2239</v>
      </c>
      <c r="JC29">
        <v>0</v>
      </c>
      <c r="JD29">
        <v>0</v>
      </c>
      <c r="JE29">
        <v>0</v>
      </c>
      <c r="JF29">
        <v>0</v>
      </c>
      <c r="JG29">
        <v>0</v>
      </c>
      <c r="JH29">
        <v>0</v>
      </c>
      <c r="JI29">
        <v>0</v>
      </c>
      <c r="JJ29">
        <v>0</v>
      </c>
      <c r="JK29">
        <v>0</v>
      </c>
      <c r="JL29">
        <v>0</v>
      </c>
      <c r="JM29">
        <v>0</v>
      </c>
      <c r="JN29">
        <v>0</v>
      </c>
      <c r="JO29">
        <v>0</v>
      </c>
      <c r="JP29">
        <v>0</v>
      </c>
      <c r="JQ29">
        <v>0</v>
      </c>
      <c r="JR29">
        <v>1</v>
      </c>
      <c r="JS29">
        <v>1</v>
      </c>
      <c r="JT29">
        <v>3</v>
      </c>
      <c r="AQG29" t="s">
        <v>2383</v>
      </c>
      <c r="AQH29">
        <v>0</v>
      </c>
      <c r="AQI29">
        <v>1</v>
      </c>
      <c r="AQJ29">
        <v>1</v>
      </c>
      <c r="AQK29">
        <v>0</v>
      </c>
      <c r="AQL29">
        <v>0</v>
      </c>
      <c r="AQM29">
        <v>1</v>
      </c>
      <c r="AQN29">
        <v>0</v>
      </c>
      <c r="AQO29">
        <v>0</v>
      </c>
      <c r="AQP29">
        <v>0</v>
      </c>
      <c r="AQQ29">
        <v>0</v>
      </c>
      <c r="AQS29" t="s">
        <v>2243</v>
      </c>
      <c r="AQT29">
        <v>0</v>
      </c>
      <c r="AQU29">
        <v>0</v>
      </c>
      <c r="AQV29">
        <v>0</v>
      </c>
      <c r="AQW29">
        <v>1</v>
      </c>
      <c r="AQX29">
        <v>0</v>
      </c>
      <c r="AQY29">
        <v>0</v>
      </c>
      <c r="AQZ29">
        <v>0</v>
      </c>
      <c r="ARA29">
        <v>0</v>
      </c>
      <c r="ARB29">
        <v>0</v>
      </c>
      <c r="ARC29">
        <v>0</v>
      </c>
      <c r="ARD29">
        <v>0</v>
      </c>
      <c r="ARF29" t="s">
        <v>2311</v>
      </c>
      <c r="ARG29" t="s">
        <v>2321</v>
      </c>
      <c r="ARH29" t="s">
        <v>2291</v>
      </c>
      <c r="ARI29">
        <v>0</v>
      </c>
      <c r="ARJ29">
        <v>1</v>
      </c>
      <c r="ARK29">
        <v>0</v>
      </c>
      <c r="ARL29">
        <v>1</v>
      </c>
      <c r="ARM29">
        <v>0</v>
      </c>
      <c r="ARN29">
        <v>0</v>
      </c>
      <c r="ARP29" t="s">
        <v>2312</v>
      </c>
      <c r="ARX29" t="s">
        <v>2262</v>
      </c>
      <c r="ARY29" t="s">
        <v>2239</v>
      </c>
      <c r="ARZ29">
        <v>1</v>
      </c>
      <c r="ASA29">
        <v>0</v>
      </c>
      <c r="ASB29">
        <v>0</v>
      </c>
      <c r="ASC29">
        <v>0</v>
      </c>
      <c r="ASD29">
        <v>0</v>
      </c>
      <c r="ASE29">
        <v>0</v>
      </c>
      <c r="ASF29">
        <v>0</v>
      </c>
      <c r="ASG29">
        <v>0</v>
      </c>
      <c r="ASH29">
        <v>0</v>
      </c>
      <c r="ASI29">
        <v>0</v>
      </c>
      <c r="ASK29" t="s">
        <v>2239</v>
      </c>
      <c r="ASL29">
        <v>1</v>
      </c>
      <c r="ASM29">
        <v>0</v>
      </c>
      <c r="ASN29">
        <v>0</v>
      </c>
      <c r="ASO29">
        <v>0</v>
      </c>
      <c r="ASP29">
        <v>0</v>
      </c>
      <c r="ASQ29">
        <v>0</v>
      </c>
      <c r="ASR29">
        <v>0</v>
      </c>
      <c r="ASS29">
        <v>0</v>
      </c>
      <c r="AST29">
        <v>0</v>
      </c>
      <c r="ASU29">
        <v>0</v>
      </c>
      <c r="ASW29" t="s">
        <v>2353</v>
      </c>
      <c r="ASX29">
        <v>0</v>
      </c>
      <c r="ASY29">
        <v>0</v>
      </c>
      <c r="ASZ29">
        <v>0</v>
      </c>
      <c r="ATA29">
        <v>0</v>
      </c>
      <c r="ATB29">
        <v>0</v>
      </c>
      <c r="ATC29">
        <v>1</v>
      </c>
      <c r="ATD29">
        <v>0</v>
      </c>
      <c r="ATE29">
        <v>0</v>
      </c>
      <c r="ATF29">
        <v>0</v>
      </c>
      <c r="ATH29" t="s">
        <v>2251</v>
      </c>
      <c r="ATI29">
        <v>0</v>
      </c>
      <c r="ATJ29">
        <v>0</v>
      </c>
      <c r="ATK29">
        <v>0</v>
      </c>
      <c r="ATL29">
        <v>0</v>
      </c>
      <c r="ATM29">
        <v>1</v>
      </c>
      <c r="ATN29">
        <v>1</v>
      </c>
      <c r="ATO29">
        <v>1</v>
      </c>
      <c r="ATP29">
        <v>0</v>
      </c>
      <c r="ATQ29">
        <v>0</v>
      </c>
      <c r="ATS29" t="s">
        <v>2252</v>
      </c>
      <c r="ATT29" t="s">
        <v>2231</v>
      </c>
      <c r="ATV29" t="s">
        <v>2384</v>
      </c>
      <c r="ATW29" t="s">
        <v>2252</v>
      </c>
      <c r="ATX29" t="s">
        <v>2231</v>
      </c>
      <c r="ATZ29" t="s">
        <v>2385</v>
      </c>
      <c r="AUF29">
        <v>506371952</v>
      </c>
      <c r="AUG29" s="166">
        <v>45250.41269675926</v>
      </c>
      <c r="AUJ29" t="s">
        <v>2255</v>
      </c>
      <c r="AUK29" t="s">
        <v>2256</v>
      </c>
      <c r="AUL29" t="s">
        <v>2257</v>
      </c>
    </row>
    <row r="30" spans="1:534 1125:1234" x14ac:dyDescent="0.35">
      <c r="A30">
        <v>29</v>
      </c>
      <c r="B30" t="s">
        <v>2386</v>
      </c>
      <c r="C30" s="166">
        <v>45249</v>
      </c>
      <c r="D30" t="s">
        <v>2300</v>
      </c>
      <c r="E30" t="s">
        <v>2301</v>
      </c>
      <c r="F30" s="166">
        <v>45249.618268680562</v>
      </c>
      <c r="G30" s="166">
        <v>45249.622398043983</v>
      </c>
      <c r="H30" t="s">
        <v>2225</v>
      </c>
      <c r="K30" t="s">
        <v>2302</v>
      </c>
      <c r="L30" s="166">
        <v>45249</v>
      </c>
      <c r="M30" t="s">
        <v>99</v>
      </c>
      <c r="N30" t="s">
        <v>2303</v>
      </c>
      <c r="O30" t="s">
        <v>102</v>
      </c>
      <c r="P30" t="s">
        <v>2228</v>
      </c>
      <c r="S30" t="s">
        <v>2304</v>
      </c>
      <c r="T30" t="s">
        <v>2305</v>
      </c>
      <c r="V30" t="s">
        <v>2231</v>
      </c>
      <c r="X30" t="s">
        <v>2232</v>
      </c>
      <c r="AA30" t="s">
        <v>2239</v>
      </c>
      <c r="AB30">
        <v>0</v>
      </c>
      <c r="AC30">
        <v>0</v>
      </c>
      <c r="AD30">
        <v>0</v>
      </c>
      <c r="AE30">
        <v>1</v>
      </c>
      <c r="AF30">
        <v>1</v>
      </c>
      <c r="AI30"/>
      <c r="EK30" t="s">
        <v>2280</v>
      </c>
      <c r="EL30">
        <v>1</v>
      </c>
      <c r="EM30">
        <v>0</v>
      </c>
      <c r="EN30">
        <v>0</v>
      </c>
      <c r="EO30">
        <v>0</v>
      </c>
      <c r="EP30">
        <v>0</v>
      </c>
      <c r="EQ30">
        <v>1</v>
      </c>
      <c r="ES30" t="s">
        <v>2234</v>
      </c>
      <c r="ET30">
        <v>6000</v>
      </c>
      <c r="EU30" t="s">
        <v>2307</v>
      </c>
      <c r="EX30">
        <v>70</v>
      </c>
      <c r="EY30">
        <v>140</v>
      </c>
      <c r="EZ30">
        <v>1</v>
      </c>
      <c r="FA30">
        <v>40</v>
      </c>
      <c r="FB30">
        <v>0</v>
      </c>
      <c r="GK30" t="s">
        <v>2231</v>
      </c>
      <c r="GM30" t="s">
        <v>2280</v>
      </c>
      <c r="GN30">
        <v>1</v>
      </c>
      <c r="GO30">
        <v>0</v>
      </c>
      <c r="GP30">
        <v>0</v>
      </c>
      <c r="GQ30">
        <v>0</v>
      </c>
      <c r="GR30">
        <v>0</v>
      </c>
      <c r="GT30" t="s">
        <v>2346</v>
      </c>
      <c r="GU30">
        <v>1</v>
      </c>
      <c r="GV30">
        <v>0</v>
      </c>
      <c r="GW30">
        <v>0</v>
      </c>
      <c r="GX30">
        <v>1</v>
      </c>
      <c r="GY30">
        <v>0</v>
      </c>
      <c r="GZ30">
        <v>0</v>
      </c>
      <c r="HA30">
        <v>1</v>
      </c>
      <c r="HB30">
        <v>0</v>
      </c>
      <c r="HC30">
        <v>0</v>
      </c>
      <c r="HD30">
        <v>0</v>
      </c>
      <c r="HE30">
        <v>0</v>
      </c>
      <c r="HH30" t="s">
        <v>2237</v>
      </c>
      <c r="HI30">
        <v>0</v>
      </c>
      <c r="HJ30">
        <v>1</v>
      </c>
      <c r="HK30">
        <v>0</v>
      </c>
      <c r="HL30">
        <v>0</v>
      </c>
      <c r="HM30" t="s">
        <v>2280</v>
      </c>
      <c r="HN30">
        <v>1</v>
      </c>
      <c r="HO30">
        <v>0</v>
      </c>
      <c r="HP30">
        <v>0</v>
      </c>
      <c r="HQ30">
        <v>0</v>
      </c>
      <c r="HR30">
        <v>0</v>
      </c>
      <c r="HS30" t="s">
        <v>2324</v>
      </c>
      <c r="HT30">
        <v>1</v>
      </c>
      <c r="HU30">
        <v>0</v>
      </c>
      <c r="HV30">
        <v>0</v>
      </c>
      <c r="HW30">
        <v>0</v>
      </c>
      <c r="HX30">
        <v>0</v>
      </c>
      <c r="HY30">
        <v>0</v>
      </c>
      <c r="HZ30">
        <v>0</v>
      </c>
      <c r="IA30">
        <v>0</v>
      </c>
      <c r="IB30">
        <v>1</v>
      </c>
      <c r="IC30">
        <v>0</v>
      </c>
      <c r="ID30">
        <v>0</v>
      </c>
      <c r="IE30">
        <v>0</v>
      </c>
      <c r="JB30" t="s">
        <v>2239</v>
      </c>
      <c r="JC30">
        <v>0</v>
      </c>
      <c r="JD30">
        <v>0</v>
      </c>
      <c r="JE30">
        <v>0</v>
      </c>
      <c r="JF30">
        <v>0</v>
      </c>
      <c r="JG30">
        <v>0</v>
      </c>
      <c r="JH30">
        <v>0</v>
      </c>
      <c r="JI30">
        <v>0</v>
      </c>
      <c r="JJ30">
        <v>0</v>
      </c>
      <c r="JK30">
        <v>0</v>
      </c>
      <c r="JL30">
        <v>0</v>
      </c>
      <c r="JM30">
        <v>0</v>
      </c>
      <c r="JN30">
        <v>0</v>
      </c>
      <c r="JO30">
        <v>0</v>
      </c>
      <c r="JP30">
        <v>0</v>
      </c>
      <c r="JQ30">
        <v>0</v>
      </c>
      <c r="JR30">
        <v>1</v>
      </c>
      <c r="JS30">
        <v>1</v>
      </c>
      <c r="JT30">
        <v>3</v>
      </c>
      <c r="AQG30" t="s">
        <v>2242</v>
      </c>
      <c r="AQH30">
        <v>0</v>
      </c>
      <c r="AQI30">
        <v>0</v>
      </c>
      <c r="AQJ30">
        <v>1</v>
      </c>
      <c r="AQK30">
        <v>0</v>
      </c>
      <c r="AQL30">
        <v>0</v>
      </c>
      <c r="AQM30">
        <v>1</v>
      </c>
      <c r="AQN30">
        <v>0</v>
      </c>
      <c r="AQO30">
        <v>0</v>
      </c>
      <c r="AQP30">
        <v>0</v>
      </c>
      <c r="AQQ30">
        <v>0</v>
      </c>
      <c r="AQS30" t="s">
        <v>2243</v>
      </c>
      <c r="AQT30">
        <v>0</v>
      </c>
      <c r="AQU30">
        <v>0</v>
      </c>
      <c r="AQV30">
        <v>0</v>
      </c>
      <c r="AQW30">
        <v>1</v>
      </c>
      <c r="AQX30">
        <v>0</v>
      </c>
      <c r="AQY30">
        <v>0</v>
      </c>
      <c r="AQZ30">
        <v>0</v>
      </c>
      <c r="ARA30">
        <v>0</v>
      </c>
      <c r="ARB30">
        <v>0</v>
      </c>
      <c r="ARC30">
        <v>0</v>
      </c>
      <c r="ARD30">
        <v>0</v>
      </c>
      <c r="ARF30" t="s">
        <v>2311</v>
      </c>
      <c r="ARG30" t="s">
        <v>2245</v>
      </c>
      <c r="ARH30" t="s">
        <v>2246</v>
      </c>
      <c r="ARI30">
        <v>0</v>
      </c>
      <c r="ARJ30">
        <v>1</v>
      </c>
      <c r="ARK30">
        <v>0</v>
      </c>
      <c r="ARL30">
        <v>0</v>
      </c>
      <c r="ARM30">
        <v>0</v>
      </c>
      <c r="ARN30">
        <v>0</v>
      </c>
      <c r="ARP30" t="s">
        <v>2312</v>
      </c>
      <c r="ARX30" t="s">
        <v>2262</v>
      </c>
      <c r="ARY30" t="s">
        <v>2239</v>
      </c>
      <c r="ARZ30">
        <v>1</v>
      </c>
      <c r="ASA30">
        <v>0</v>
      </c>
      <c r="ASB30">
        <v>0</v>
      </c>
      <c r="ASC30">
        <v>0</v>
      </c>
      <c r="ASD30">
        <v>0</v>
      </c>
      <c r="ASE30">
        <v>0</v>
      </c>
      <c r="ASF30">
        <v>0</v>
      </c>
      <c r="ASG30">
        <v>0</v>
      </c>
      <c r="ASH30">
        <v>0</v>
      </c>
      <c r="ASI30">
        <v>0</v>
      </c>
      <c r="ASK30" t="s">
        <v>2239</v>
      </c>
      <c r="ASL30">
        <v>1</v>
      </c>
      <c r="ASM30">
        <v>0</v>
      </c>
      <c r="ASN30">
        <v>0</v>
      </c>
      <c r="ASO30">
        <v>0</v>
      </c>
      <c r="ASP30">
        <v>0</v>
      </c>
      <c r="ASQ30">
        <v>0</v>
      </c>
      <c r="ASR30">
        <v>0</v>
      </c>
      <c r="ASS30">
        <v>0</v>
      </c>
      <c r="AST30">
        <v>0</v>
      </c>
      <c r="ASU30">
        <v>0</v>
      </c>
      <c r="ASW30" t="s">
        <v>2353</v>
      </c>
      <c r="ASX30">
        <v>0</v>
      </c>
      <c r="ASY30">
        <v>0</v>
      </c>
      <c r="ASZ30">
        <v>0</v>
      </c>
      <c r="ATA30">
        <v>0</v>
      </c>
      <c r="ATB30">
        <v>0</v>
      </c>
      <c r="ATC30">
        <v>1</v>
      </c>
      <c r="ATD30">
        <v>0</v>
      </c>
      <c r="ATE30">
        <v>0</v>
      </c>
      <c r="ATF30">
        <v>0</v>
      </c>
      <c r="ATH30" t="s">
        <v>2314</v>
      </c>
      <c r="ATI30">
        <v>0</v>
      </c>
      <c r="ATJ30">
        <v>0</v>
      </c>
      <c r="ATK30">
        <v>0</v>
      </c>
      <c r="ATL30">
        <v>0</v>
      </c>
      <c r="ATM30">
        <v>1</v>
      </c>
      <c r="ATN30">
        <v>1</v>
      </c>
      <c r="ATO30">
        <v>1</v>
      </c>
      <c r="ATP30">
        <v>0</v>
      </c>
      <c r="ATQ30">
        <v>0</v>
      </c>
      <c r="ATS30" t="s">
        <v>2252</v>
      </c>
      <c r="ATT30" t="s">
        <v>2231</v>
      </c>
      <c r="ATV30" t="s">
        <v>2357</v>
      </c>
      <c r="ATW30" t="s">
        <v>2252</v>
      </c>
      <c r="ATX30" t="s">
        <v>2231</v>
      </c>
      <c r="ATZ30" t="s">
        <v>2377</v>
      </c>
      <c r="AUF30">
        <v>506372210</v>
      </c>
      <c r="AUG30" s="166">
        <v>45250.412974537037</v>
      </c>
      <c r="AUJ30" t="s">
        <v>2255</v>
      </c>
      <c r="AUK30" t="s">
        <v>2256</v>
      </c>
      <c r="AUL30" t="s">
        <v>2257</v>
      </c>
    </row>
    <row r="31" spans="1:534 1125:1234" x14ac:dyDescent="0.35">
      <c r="A31">
        <v>30</v>
      </c>
      <c r="B31" t="s">
        <v>2387</v>
      </c>
      <c r="C31" s="166">
        <v>45249</v>
      </c>
      <c r="D31" t="s">
        <v>2300</v>
      </c>
      <c r="E31" t="s">
        <v>2301</v>
      </c>
      <c r="F31" s="166">
        <v>45249.622439525469</v>
      </c>
      <c r="G31" s="166">
        <v>45249.62666086806</v>
      </c>
      <c r="H31" t="s">
        <v>2225</v>
      </c>
      <c r="K31" t="s">
        <v>2302</v>
      </c>
      <c r="L31" s="166">
        <v>45249</v>
      </c>
      <c r="M31" t="s">
        <v>99</v>
      </c>
      <c r="N31" t="s">
        <v>2303</v>
      </c>
      <c r="O31" t="s">
        <v>102</v>
      </c>
      <c r="P31" t="s">
        <v>2228</v>
      </c>
      <c r="S31" t="s">
        <v>2304</v>
      </c>
      <c r="T31" t="s">
        <v>2305</v>
      </c>
      <c r="V31" t="s">
        <v>2231</v>
      </c>
      <c r="X31" t="s">
        <v>2232</v>
      </c>
      <c r="AA31" t="s">
        <v>2239</v>
      </c>
      <c r="AB31">
        <v>0</v>
      </c>
      <c r="AC31">
        <v>0</v>
      </c>
      <c r="AD31">
        <v>0</v>
      </c>
      <c r="AE31">
        <v>1</v>
      </c>
      <c r="AF31">
        <v>1</v>
      </c>
      <c r="AI31"/>
      <c r="EK31" t="s">
        <v>2280</v>
      </c>
      <c r="EL31">
        <v>1</v>
      </c>
      <c r="EM31">
        <v>0</v>
      </c>
      <c r="EN31">
        <v>0</v>
      </c>
      <c r="EO31">
        <v>0</v>
      </c>
      <c r="EP31">
        <v>0</v>
      </c>
      <c r="EQ31">
        <v>1</v>
      </c>
      <c r="ES31" t="s">
        <v>2234</v>
      </c>
      <c r="ET31">
        <v>6500</v>
      </c>
      <c r="EU31" t="s">
        <v>2351</v>
      </c>
      <c r="EX31">
        <v>70</v>
      </c>
      <c r="EY31">
        <v>150</v>
      </c>
      <c r="EZ31">
        <v>1</v>
      </c>
      <c r="FA31">
        <v>65</v>
      </c>
      <c r="FB31">
        <v>0</v>
      </c>
      <c r="GK31" t="s">
        <v>2231</v>
      </c>
      <c r="GM31" t="s">
        <v>2280</v>
      </c>
      <c r="GN31">
        <v>1</v>
      </c>
      <c r="GO31">
        <v>0</v>
      </c>
      <c r="GP31">
        <v>0</v>
      </c>
      <c r="GQ31">
        <v>0</v>
      </c>
      <c r="GR31">
        <v>0</v>
      </c>
      <c r="GT31" t="s">
        <v>2323</v>
      </c>
      <c r="GU31">
        <v>1</v>
      </c>
      <c r="GV31">
        <v>0</v>
      </c>
      <c r="GW31">
        <v>0</v>
      </c>
      <c r="GX31">
        <v>1</v>
      </c>
      <c r="GY31">
        <v>0</v>
      </c>
      <c r="GZ31">
        <v>0</v>
      </c>
      <c r="HA31">
        <v>1</v>
      </c>
      <c r="HB31">
        <v>0</v>
      </c>
      <c r="HC31">
        <v>0</v>
      </c>
      <c r="HD31">
        <v>0</v>
      </c>
      <c r="HE31">
        <v>0</v>
      </c>
      <c r="HH31" t="s">
        <v>2237</v>
      </c>
      <c r="HI31">
        <v>0</v>
      </c>
      <c r="HJ31">
        <v>1</v>
      </c>
      <c r="HK31">
        <v>0</v>
      </c>
      <c r="HL31">
        <v>0</v>
      </c>
      <c r="HM31" t="s">
        <v>2280</v>
      </c>
      <c r="HN31">
        <v>1</v>
      </c>
      <c r="HO31">
        <v>0</v>
      </c>
      <c r="HP31">
        <v>0</v>
      </c>
      <c r="HQ31">
        <v>0</v>
      </c>
      <c r="HR31">
        <v>0</v>
      </c>
      <c r="HS31" t="s">
        <v>2324</v>
      </c>
      <c r="HT31">
        <v>1</v>
      </c>
      <c r="HU31">
        <v>0</v>
      </c>
      <c r="HV31">
        <v>0</v>
      </c>
      <c r="HW31">
        <v>0</v>
      </c>
      <c r="HX31">
        <v>0</v>
      </c>
      <c r="HY31">
        <v>0</v>
      </c>
      <c r="HZ31">
        <v>0</v>
      </c>
      <c r="IA31">
        <v>0</v>
      </c>
      <c r="IB31">
        <v>1</v>
      </c>
      <c r="IC31">
        <v>0</v>
      </c>
      <c r="ID31">
        <v>0</v>
      </c>
      <c r="IE31">
        <v>0</v>
      </c>
      <c r="JB31" t="s">
        <v>2239</v>
      </c>
      <c r="JC31">
        <v>0</v>
      </c>
      <c r="JD31">
        <v>0</v>
      </c>
      <c r="JE31">
        <v>0</v>
      </c>
      <c r="JF31">
        <v>0</v>
      </c>
      <c r="JG31">
        <v>0</v>
      </c>
      <c r="JH31">
        <v>0</v>
      </c>
      <c r="JI31">
        <v>0</v>
      </c>
      <c r="JJ31">
        <v>0</v>
      </c>
      <c r="JK31">
        <v>0</v>
      </c>
      <c r="JL31">
        <v>0</v>
      </c>
      <c r="JM31">
        <v>0</v>
      </c>
      <c r="JN31">
        <v>0</v>
      </c>
      <c r="JO31">
        <v>0</v>
      </c>
      <c r="JP31">
        <v>0</v>
      </c>
      <c r="JQ31">
        <v>0</v>
      </c>
      <c r="JR31">
        <v>1</v>
      </c>
      <c r="JS31">
        <v>1</v>
      </c>
      <c r="JT31">
        <v>3</v>
      </c>
      <c r="AQG31" t="s">
        <v>2242</v>
      </c>
      <c r="AQH31">
        <v>0</v>
      </c>
      <c r="AQI31">
        <v>0</v>
      </c>
      <c r="AQJ31">
        <v>1</v>
      </c>
      <c r="AQK31">
        <v>0</v>
      </c>
      <c r="AQL31">
        <v>0</v>
      </c>
      <c r="AQM31">
        <v>1</v>
      </c>
      <c r="AQN31">
        <v>0</v>
      </c>
      <c r="AQO31">
        <v>0</v>
      </c>
      <c r="AQP31">
        <v>0</v>
      </c>
      <c r="AQQ31">
        <v>0</v>
      </c>
      <c r="AQS31" t="s">
        <v>2243</v>
      </c>
      <c r="AQT31">
        <v>0</v>
      </c>
      <c r="AQU31">
        <v>0</v>
      </c>
      <c r="AQV31">
        <v>0</v>
      </c>
      <c r="AQW31">
        <v>1</v>
      </c>
      <c r="AQX31">
        <v>0</v>
      </c>
      <c r="AQY31">
        <v>0</v>
      </c>
      <c r="AQZ31">
        <v>0</v>
      </c>
      <c r="ARA31">
        <v>0</v>
      </c>
      <c r="ARB31">
        <v>0</v>
      </c>
      <c r="ARC31">
        <v>0</v>
      </c>
      <c r="ARD31">
        <v>0</v>
      </c>
      <c r="ARF31" t="s">
        <v>2388</v>
      </c>
      <c r="ARG31" t="s">
        <v>2321</v>
      </c>
      <c r="ARH31" t="s">
        <v>2291</v>
      </c>
      <c r="ARI31">
        <v>0</v>
      </c>
      <c r="ARJ31">
        <v>1</v>
      </c>
      <c r="ARK31">
        <v>0</v>
      </c>
      <c r="ARL31">
        <v>1</v>
      </c>
      <c r="ARM31">
        <v>0</v>
      </c>
      <c r="ARN31">
        <v>0</v>
      </c>
      <c r="ARP31" t="s">
        <v>2312</v>
      </c>
      <c r="ARX31" t="s">
        <v>2262</v>
      </c>
      <c r="ARY31" t="s">
        <v>2239</v>
      </c>
      <c r="ARZ31">
        <v>1</v>
      </c>
      <c r="ASA31">
        <v>0</v>
      </c>
      <c r="ASB31">
        <v>0</v>
      </c>
      <c r="ASC31">
        <v>0</v>
      </c>
      <c r="ASD31">
        <v>0</v>
      </c>
      <c r="ASE31">
        <v>0</v>
      </c>
      <c r="ASF31">
        <v>0</v>
      </c>
      <c r="ASG31">
        <v>0</v>
      </c>
      <c r="ASH31">
        <v>0</v>
      </c>
      <c r="ASI31">
        <v>0</v>
      </c>
      <c r="ASK31" t="s">
        <v>2239</v>
      </c>
      <c r="ASL31">
        <v>1</v>
      </c>
      <c r="ASM31">
        <v>0</v>
      </c>
      <c r="ASN31">
        <v>0</v>
      </c>
      <c r="ASO31">
        <v>0</v>
      </c>
      <c r="ASP31">
        <v>0</v>
      </c>
      <c r="ASQ31">
        <v>0</v>
      </c>
      <c r="ASR31">
        <v>0</v>
      </c>
      <c r="ASS31">
        <v>0</v>
      </c>
      <c r="AST31">
        <v>0</v>
      </c>
      <c r="ASU31">
        <v>0</v>
      </c>
      <c r="ASW31" t="s">
        <v>2353</v>
      </c>
      <c r="ASX31">
        <v>0</v>
      </c>
      <c r="ASY31">
        <v>0</v>
      </c>
      <c r="ASZ31">
        <v>0</v>
      </c>
      <c r="ATA31">
        <v>0</v>
      </c>
      <c r="ATB31">
        <v>0</v>
      </c>
      <c r="ATC31">
        <v>1</v>
      </c>
      <c r="ATD31">
        <v>0</v>
      </c>
      <c r="ATE31">
        <v>0</v>
      </c>
      <c r="ATF31">
        <v>0</v>
      </c>
      <c r="ATH31" t="s">
        <v>2326</v>
      </c>
      <c r="ATI31">
        <v>0</v>
      </c>
      <c r="ATJ31">
        <v>0</v>
      </c>
      <c r="ATK31">
        <v>0</v>
      </c>
      <c r="ATL31">
        <v>0</v>
      </c>
      <c r="ATM31">
        <v>1</v>
      </c>
      <c r="ATN31">
        <v>0</v>
      </c>
      <c r="ATO31">
        <v>1</v>
      </c>
      <c r="ATP31">
        <v>0</v>
      </c>
      <c r="ATQ31">
        <v>0</v>
      </c>
      <c r="ATS31" t="s">
        <v>2252</v>
      </c>
      <c r="ATT31" t="s">
        <v>2231</v>
      </c>
      <c r="ATV31" t="s">
        <v>2389</v>
      </c>
      <c r="ATW31" t="s">
        <v>2252</v>
      </c>
      <c r="ATX31" t="s">
        <v>2231</v>
      </c>
      <c r="ATZ31" t="s">
        <v>2358</v>
      </c>
      <c r="AUF31">
        <v>506372475</v>
      </c>
      <c r="AUG31" s="166">
        <v>45250.413298611107</v>
      </c>
      <c r="AUJ31" t="s">
        <v>2255</v>
      </c>
      <c r="AUK31" t="s">
        <v>2256</v>
      </c>
      <c r="AUL31" t="s">
        <v>2257</v>
      </c>
    </row>
    <row r="32" spans="1:534 1125:1234" x14ac:dyDescent="0.35">
      <c r="A32">
        <v>31</v>
      </c>
      <c r="B32" t="s">
        <v>2390</v>
      </c>
      <c r="C32" s="166">
        <v>45249</v>
      </c>
      <c r="D32" t="s">
        <v>2300</v>
      </c>
      <c r="E32" t="s">
        <v>2334</v>
      </c>
      <c r="F32" s="166">
        <v>45249.628984224531</v>
      </c>
      <c r="G32" s="166">
        <v>45249.634295949072</v>
      </c>
      <c r="H32" t="s">
        <v>2225</v>
      </c>
      <c r="K32" t="s">
        <v>2302</v>
      </c>
      <c r="L32" s="166">
        <v>45249</v>
      </c>
      <c r="M32" t="s">
        <v>99</v>
      </c>
      <c r="N32" t="s">
        <v>2303</v>
      </c>
      <c r="O32" t="s">
        <v>102</v>
      </c>
      <c r="P32" t="s">
        <v>2228</v>
      </c>
      <c r="S32" t="s">
        <v>2304</v>
      </c>
      <c r="T32" t="s">
        <v>2305</v>
      </c>
      <c r="V32" t="s">
        <v>2231</v>
      </c>
      <c r="X32" t="s">
        <v>2232</v>
      </c>
      <c r="AA32" t="s">
        <v>2239</v>
      </c>
      <c r="AB32">
        <v>0</v>
      </c>
      <c r="AC32">
        <v>0</v>
      </c>
      <c r="AD32">
        <v>0</v>
      </c>
      <c r="AE32">
        <v>1</v>
      </c>
      <c r="AF32">
        <v>1</v>
      </c>
      <c r="AI32"/>
      <c r="EK32" t="s">
        <v>2239</v>
      </c>
      <c r="EL32">
        <v>0</v>
      </c>
      <c r="EM32">
        <v>0</v>
      </c>
      <c r="EN32">
        <v>0</v>
      </c>
      <c r="EO32">
        <v>0</v>
      </c>
      <c r="EP32">
        <v>1</v>
      </c>
      <c r="EQ32">
        <v>1</v>
      </c>
      <c r="JB32" t="s">
        <v>2391</v>
      </c>
      <c r="JC32">
        <v>0</v>
      </c>
      <c r="JD32">
        <v>0</v>
      </c>
      <c r="JE32">
        <v>0</v>
      </c>
      <c r="JF32">
        <v>0</v>
      </c>
      <c r="JG32">
        <v>0</v>
      </c>
      <c r="JH32">
        <v>0</v>
      </c>
      <c r="JI32">
        <v>0</v>
      </c>
      <c r="JJ32">
        <v>0</v>
      </c>
      <c r="JK32">
        <v>0</v>
      </c>
      <c r="JL32">
        <v>0</v>
      </c>
      <c r="JM32">
        <v>1</v>
      </c>
      <c r="JN32">
        <v>0</v>
      </c>
      <c r="JO32">
        <v>0</v>
      </c>
      <c r="JP32">
        <v>0</v>
      </c>
      <c r="JQ32">
        <v>0</v>
      </c>
      <c r="JR32">
        <v>0</v>
      </c>
      <c r="JS32">
        <v>1</v>
      </c>
      <c r="JT32">
        <v>3</v>
      </c>
      <c r="OR32" t="s">
        <v>2234</v>
      </c>
      <c r="OS32">
        <v>3000</v>
      </c>
      <c r="OT32" t="s">
        <v>2351</v>
      </c>
      <c r="OW32">
        <v>85</v>
      </c>
      <c r="OX32">
        <v>130</v>
      </c>
      <c r="OY32">
        <v>1</v>
      </c>
      <c r="OZ32">
        <v>120</v>
      </c>
      <c r="PA32">
        <v>0</v>
      </c>
      <c r="QX32" t="s">
        <v>2231</v>
      </c>
      <c r="QZ32" t="s">
        <v>2391</v>
      </c>
      <c r="RA32">
        <v>0</v>
      </c>
      <c r="RB32">
        <v>0</v>
      </c>
      <c r="RC32">
        <v>0</v>
      </c>
      <c r="RD32">
        <v>0</v>
      </c>
      <c r="RE32">
        <v>0</v>
      </c>
      <c r="RF32">
        <v>0</v>
      </c>
      <c r="RG32">
        <v>0</v>
      </c>
      <c r="RH32">
        <v>0</v>
      </c>
      <c r="RI32">
        <v>0</v>
      </c>
      <c r="RJ32">
        <v>0</v>
      </c>
      <c r="RK32">
        <v>1</v>
      </c>
      <c r="RL32">
        <v>0</v>
      </c>
      <c r="RM32">
        <v>0</v>
      </c>
      <c r="RN32">
        <v>0</v>
      </c>
      <c r="RO32">
        <v>0</v>
      </c>
      <c r="RP32">
        <v>0</v>
      </c>
      <c r="RR32" t="s">
        <v>2323</v>
      </c>
      <c r="RS32">
        <v>1</v>
      </c>
      <c r="RT32">
        <v>0</v>
      </c>
      <c r="RU32">
        <v>0</v>
      </c>
      <c r="RV32">
        <v>1</v>
      </c>
      <c r="RW32">
        <v>0</v>
      </c>
      <c r="RX32">
        <v>0</v>
      </c>
      <c r="RY32">
        <v>1</v>
      </c>
      <c r="RZ32">
        <v>0</v>
      </c>
      <c r="SA32">
        <v>0</v>
      </c>
      <c r="SB32">
        <v>0</v>
      </c>
      <c r="SC32">
        <v>0</v>
      </c>
      <c r="SF32" t="s">
        <v>2237</v>
      </c>
      <c r="SG32">
        <v>0</v>
      </c>
      <c r="SH32">
        <v>1</v>
      </c>
      <c r="SI32">
        <v>0</v>
      </c>
      <c r="SJ32">
        <v>0</v>
      </c>
      <c r="SK32" t="s">
        <v>2391</v>
      </c>
      <c r="SL32">
        <v>0</v>
      </c>
      <c r="SM32">
        <v>0</v>
      </c>
      <c r="SN32">
        <v>0</v>
      </c>
      <c r="SO32">
        <v>0</v>
      </c>
      <c r="SP32">
        <v>0</v>
      </c>
      <c r="SQ32">
        <v>0</v>
      </c>
      <c r="SR32">
        <v>0</v>
      </c>
      <c r="SS32">
        <v>0</v>
      </c>
      <c r="ST32">
        <v>0</v>
      </c>
      <c r="SU32">
        <v>0</v>
      </c>
      <c r="SV32">
        <v>1</v>
      </c>
      <c r="SW32">
        <v>0</v>
      </c>
      <c r="SX32">
        <v>0</v>
      </c>
      <c r="SY32">
        <v>0</v>
      </c>
      <c r="SZ32">
        <v>0</v>
      </c>
      <c r="TA32">
        <v>0</v>
      </c>
      <c r="TB32" t="s">
        <v>2324</v>
      </c>
      <c r="TC32">
        <v>1</v>
      </c>
      <c r="TD32">
        <v>0</v>
      </c>
      <c r="TE32">
        <v>0</v>
      </c>
      <c r="TF32">
        <v>0</v>
      </c>
      <c r="TG32">
        <v>0</v>
      </c>
      <c r="TH32">
        <v>0</v>
      </c>
      <c r="TI32">
        <v>0</v>
      </c>
      <c r="TJ32">
        <v>0</v>
      </c>
      <c r="TK32">
        <v>1</v>
      </c>
      <c r="TL32">
        <v>0</v>
      </c>
      <c r="TM32">
        <v>0</v>
      </c>
      <c r="TN32">
        <v>0</v>
      </c>
      <c r="AQG32" t="s">
        <v>2392</v>
      </c>
      <c r="AQH32">
        <v>0</v>
      </c>
      <c r="AQI32">
        <v>0</v>
      </c>
      <c r="AQJ32">
        <v>1</v>
      </c>
      <c r="AQK32">
        <v>0</v>
      </c>
      <c r="AQL32">
        <v>1</v>
      </c>
      <c r="AQM32">
        <v>1</v>
      </c>
      <c r="AQN32">
        <v>0</v>
      </c>
      <c r="AQO32">
        <v>0</v>
      </c>
      <c r="AQP32">
        <v>0</v>
      </c>
      <c r="AQQ32">
        <v>0</v>
      </c>
      <c r="AQS32" t="s">
        <v>2243</v>
      </c>
      <c r="AQT32">
        <v>0</v>
      </c>
      <c r="AQU32">
        <v>0</v>
      </c>
      <c r="AQV32">
        <v>0</v>
      </c>
      <c r="AQW32">
        <v>1</v>
      </c>
      <c r="AQX32">
        <v>0</v>
      </c>
      <c r="AQY32">
        <v>0</v>
      </c>
      <c r="AQZ32">
        <v>0</v>
      </c>
      <c r="ARA32">
        <v>0</v>
      </c>
      <c r="ARB32">
        <v>0</v>
      </c>
      <c r="ARC32">
        <v>0</v>
      </c>
      <c r="ARD32">
        <v>0</v>
      </c>
      <c r="ARF32" t="s">
        <v>2393</v>
      </c>
      <c r="ARG32" t="s">
        <v>2245</v>
      </c>
      <c r="ARH32" t="s">
        <v>2246</v>
      </c>
      <c r="ARI32">
        <v>0</v>
      </c>
      <c r="ARJ32">
        <v>1</v>
      </c>
      <c r="ARK32">
        <v>0</v>
      </c>
      <c r="ARL32">
        <v>0</v>
      </c>
      <c r="ARM32">
        <v>0</v>
      </c>
      <c r="ARN32">
        <v>0</v>
      </c>
      <c r="ARP32" t="s">
        <v>2312</v>
      </c>
      <c r="ARX32" t="s">
        <v>2262</v>
      </c>
      <c r="ARY32" t="s">
        <v>2239</v>
      </c>
      <c r="ARZ32">
        <v>1</v>
      </c>
      <c r="ASA32">
        <v>0</v>
      </c>
      <c r="ASB32">
        <v>0</v>
      </c>
      <c r="ASC32">
        <v>0</v>
      </c>
      <c r="ASD32">
        <v>0</v>
      </c>
      <c r="ASE32">
        <v>0</v>
      </c>
      <c r="ASF32">
        <v>0</v>
      </c>
      <c r="ASG32">
        <v>0</v>
      </c>
      <c r="ASH32">
        <v>0</v>
      </c>
      <c r="ASI32">
        <v>0</v>
      </c>
      <c r="ASK32" t="s">
        <v>2239</v>
      </c>
      <c r="ASL32">
        <v>1</v>
      </c>
      <c r="ASM32">
        <v>0</v>
      </c>
      <c r="ASN32">
        <v>0</v>
      </c>
      <c r="ASO32">
        <v>0</v>
      </c>
      <c r="ASP32">
        <v>0</v>
      </c>
      <c r="ASQ32">
        <v>0</v>
      </c>
      <c r="ASR32">
        <v>0</v>
      </c>
      <c r="ASS32">
        <v>0</v>
      </c>
      <c r="AST32">
        <v>0</v>
      </c>
      <c r="ASU32">
        <v>0</v>
      </c>
      <c r="ASW32" t="s">
        <v>2353</v>
      </c>
      <c r="ASX32">
        <v>0</v>
      </c>
      <c r="ASY32">
        <v>0</v>
      </c>
      <c r="ASZ32">
        <v>0</v>
      </c>
      <c r="ATA32">
        <v>0</v>
      </c>
      <c r="ATB32">
        <v>0</v>
      </c>
      <c r="ATC32">
        <v>1</v>
      </c>
      <c r="ATD32">
        <v>0</v>
      </c>
      <c r="ATE32">
        <v>0</v>
      </c>
      <c r="ATF32">
        <v>0</v>
      </c>
      <c r="ATH32" t="s">
        <v>2314</v>
      </c>
      <c r="ATI32">
        <v>0</v>
      </c>
      <c r="ATJ32">
        <v>0</v>
      </c>
      <c r="ATK32">
        <v>0</v>
      </c>
      <c r="ATL32">
        <v>0</v>
      </c>
      <c r="ATM32">
        <v>1</v>
      </c>
      <c r="ATN32">
        <v>1</v>
      </c>
      <c r="ATO32">
        <v>1</v>
      </c>
      <c r="ATP32">
        <v>0</v>
      </c>
      <c r="ATQ32">
        <v>0</v>
      </c>
      <c r="ATS32" t="s">
        <v>2252</v>
      </c>
      <c r="ATT32" t="s">
        <v>2231</v>
      </c>
      <c r="ATV32" t="s">
        <v>2357</v>
      </c>
      <c r="ATW32" t="s">
        <v>2252</v>
      </c>
      <c r="ATX32" t="s">
        <v>2231</v>
      </c>
      <c r="ATZ32" t="s">
        <v>2358</v>
      </c>
      <c r="AUF32">
        <v>506372837</v>
      </c>
      <c r="AUG32" s="166">
        <v>45250.413726851853</v>
      </c>
      <c r="AUJ32" t="s">
        <v>2255</v>
      </c>
      <c r="AUK32" t="s">
        <v>2256</v>
      </c>
      <c r="AUL32" t="s">
        <v>2257</v>
      </c>
    </row>
    <row r="33" spans="1:534 1125:1234" x14ac:dyDescent="0.35">
      <c r="A33">
        <v>32</v>
      </c>
      <c r="B33" t="s">
        <v>2394</v>
      </c>
      <c r="C33" s="166">
        <v>45249</v>
      </c>
      <c r="D33" t="s">
        <v>2300</v>
      </c>
      <c r="E33" t="s">
        <v>2334</v>
      </c>
      <c r="F33" s="166">
        <v>45249.63433912037</v>
      </c>
      <c r="G33" s="166">
        <v>45249.637725659719</v>
      </c>
      <c r="H33" t="s">
        <v>2225</v>
      </c>
      <c r="K33" t="s">
        <v>2302</v>
      </c>
      <c r="L33" s="166">
        <v>45249</v>
      </c>
      <c r="M33" t="s">
        <v>99</v>
      </c>
      <c r="N33" t="s">
        <v>2303</v>
      </c>
      <c r="O33" t="s">
        <v>102</v>
      </c>
      <c r="P33" t="s">
        <v>2228</v>
      </c>
      <c r="S33" t="s">
        <v>2304</v>
      </c>
      <c r="T33" t="s">
        <v>2305</v>
      </c>
      <c r="V33" t="s">
        <v>2231</v>
      </c>
      <c r="X33" t="s">
        <v>2306</v>
      </c>
      <c r="AA33" t="s">
        <v>2239</v>
      </c>
      <c r="AB33">
        <v>0</v>
      </c>
      <c r="AC33">
        <v>0</v>
      </c>
      <c r="AD33">
        <v>0</v>
      </c>
      <c r="AE33">
        <v>1</v>
      </c>
      <c r="AF33">
        <v>1</v>
      </c>
      <c r="AI33"/>
      <c r="EK33" t="s">
        <v>2239</v>
      </c>
      <c r="EL33">
        <v>0</v>
      </c>
      <c r="EM33">
        <v>0</v>
      </c>
      <c r="EN33">
        <v>0</v>
      </c>
      <c r="EO33">
        <v>0</v>
      </c>
      <c r="EP33">
        <v>1</v>
      </c>
      <c r="EQ33">
        <v>1</v>
      </c>
      <c r="JB33" t="s">
        <v>2391</v>
      </c>
      <c r="JC33">
        <v>0</v>
      </c>
      <c r="JD33">
        <v>0</v>
      </c>
      <c r="JE33">
        <v>0</v>
      </c>
      <c r="JF33">
        <v>0</v>
      </c>
      <c r="JG33">
        <v>0</v>
      </c>
      <c r="JH33">
        <v>0</v>
      </c>
      <c r="JI33">
        <v>0</v>
      </c>
      <c r="JJ33">
        <v>0</v>
      </c>
      <c r="JK33">
        <v>0</v>
      </c>
      <c r="JL33">
        <v>0</v>
      </c>
      <c r="JM33">
        <v>1</v>
      </c>
      <c r="JN33">
        <v>0</v>
      </c>
      <c r="JO33">
        <v>0</v>
      </c>
      <c r="JP33">
        <v>0</v>
      </c>
      <c r="JQ33">
        <v>0</v>
      </c>
      <c r="JR33">
        <v>0</v>
      </c>
      <c r="JS33">
        <v>1</v>
      </c>
      <c r="JT33">
        <v>3</v>
      </c>
      <c r="OR33" t="s">
        <v>2234</v>
      </c>
      <c r="OS33">
        <v>2500</v>
      </c>
      <c r="OT33" t="s">
        <v>2351</v>
      </c>
      <c r="OW33">
        <v>70</v>
      </c>
      <c r="OX33">
        <v>145</v>
      </c>
      <c r="OY33">
        <v>1</v>
      </c>
      <c r="OZ33">
        <v>130</v>
      </c>
      <c r="PA33">
        <v>0</v>
      </c>
      <c r="QX33" t="s">
        <v>2231</v>
      </c>
      <c r="QZ33" t="s">
        <v>2391</v>
      </c>
      <c r="RA33">
        <v>0</v>
      </c>
      <c r="RB33">
        <v>0</v>
      </c>
      <c r="RC33">
        <v>0</v>
      </c>
      <c r="RD33">
        <v>0</v>
      </c>
      <c r="RE33">
        <v>0</v>
      </c>
      <c r="RF33">
        <v>0</v>
      </c>
      <c r="RG33">
        <v>0</v>
      </c>
      <c r="RH33">
        <v>0</v>
      </c>
      <c r="RI33">
        <v>0</v>
      </c>
      <c r="RJ33">
        <v>0</v>
      </c>
      <c r="RK33">
        <v>1</v>
      </c>
      <c r="RL33">
        <v>0</v>
      </c>
      <c r="RM33">
        <v>0</v>
      </c>
      <c r="RN33">
        <v>0</v>
      </c>
      <c r="RO33">
        <v>0</v>
      </c>
      <c r="RP33">
        <v>0</v>
      </c>
      <c r="RR33" t="s">
        <v>2323</v>
      </c>
      <c r="RS33">
        <v>1</v>
      </c>
      <c r="RT33">
        <v>0</v>
      </c>
      <c r="RU33">
        <v>0</v>
      </c>
      <c r="RV33">
        <v>1</v>
      </c>
      <c r="RW33">
        <v>0</v>
      </c>
      <c r="RX33">
        <v>0</v>
      </c>
      <c r="RY33">
        <v>1</v>
      </c>
      <c r="RZ33">
        <v>0</v>
      </c>
      <c r="SA33">
        <v>0</v>
      </c>
      <c r="SB33">
        <v>0</v>
      </c>
      <c r="SC33">
        <v>0</v>
      </c>
      <c r="SF33" t="s">
        <v>2237</v>
      </c>
      <c r="SG33">
        <v>0</v>
      </c>
      <c r="SH33">
        <v>1</v>
      </c>
      <c r="SI33">
        <v>0</v>
      </c>
      <c r="SJ33">
        <v>0</v>
      </c>
      <c r="SK33" t="s">
        <v>2391</v>
      </c>
      <c r="SL33">
        <v>0</v>
      </c>
      <c r="SM33">
        <v>0</v>
      </c>
      <c r="SN33">
        <v>0</v>
      </c>
      <c r="SO33">
        <v>0</v>
      </c>
      <c r="SP33">
        <v>0</v>
      </c>
      <c r="SQ33">
        <v>0</v>
      </c>
      <c r="SR33">
        <v>0</v>
      </c>
      <c r="SS33">
        <v>0</v>
      </c>
      <c r="ST33">
        <v>0</v>
      </c>
      <c r="SU33">
        <v>0</v>
      </c>
      <c r="SV33">
        <v>1</v>
      </c>
      <c r="SW33">
        <v>0</v>
      </c>
      <c r="SX33">
        <v>0</v>
      </c>
      <c r="SY33">
        <v>0</v>
      </c>
      <c r="SZ33">
        <v>0</v>
      </c>
      <c r="TA33">
        <v>0</v>
      </c>
      <c r="TB33" t="s">
        <v>2324</v>
      </c>
      <c r="TC33">
        <v>1</v>
      </c>
      <c r="TD33">
        <v>0</v>
      </c>
      <c r="TE33">
        <v>0</v>
      </c>
      <c r="TF33">
        <v>0</v>
      </c>
      <c r="TG33">
        <v>0</v>
      </c>
      <c r="TH33">
        <v>0</v>
      </c>
      <c r="TI33">
        <v>0</v>
      </c>
      <c r="TJ33">
        <v>0</v>
      </c>
      <c r="TK33">
        <v>1</v>
      </c>
      <c r="TL33">
        <v>0</v>
      </c>
      <c r="TM33">
        <v>0</v>
      </c>
      <c r="TN33">
        <v>0</v>
      </c>
      <c r="AQG33" t="s">
        <v>2392</v>
      </c>
      <c r="AQH33">
        <v>0</v>
      </c>
      <c r="AQI33">
        <v>0</v>
      </c>
      <c r="AQJ33">
        <v>1</v>
      </c>
      <c r="AQK33">
        <v>0</v>
      </c>
      <c r="AQL33">
        <v>1</v>
      </c>
      <c r="AQM33">
        <v>1</v>
      </c>
      <c r="AQN33">
        <v>0</v>
      </c>
      <c r="AQO33">
        <v>0</v>
      </c>
      <c r="AQP33">
        <v>0</v>
      </c>
      <c r="AQQ33">
        <v>0</v>
      </c>
      <c r="AQS33" t="s">
        <v>2243</v>
      </c>
      <c r="AQT33">
        <v>0</v>
      </c>
      <c r="AQU33">
        <v>0</v>
      </c>
      <c r="AQV33">
        <v>0</v>
      </c>
      <c r="AQW33">
        <v>1</v>
      </c>
      <c r="AQX33">
        <v>0</v>
      </c>
      <c r="AQY33">
        <v>0</v>
      </c>
      <c r="AQZ33">
        <v>0</v>
      </c>
      <c r="ARA33">
        <v>0</v>
      </c>
      <c r="ARB33">
        <v>0</v>
      </c>
      <c r="ARC33">
        <v>0</v>
      </c>
      <c r="ARD33">
        <v>0</v>
      </c>
      <c r="ARF33" t="s">
        <v>2311</v>
      </c>
      <c r="ARG33" t="s">
        <v>2321</v>
      </c>
      <c r="ARH33" t="s">
        <v>2246</v>
      </c>
      <c r="ARI33">
        <v>0</v>
      </c>
      <c r="ARJ33">
        <v>1</v>
      </c>
      <c r="ARK33">
        <v>0</v>
      </c>
      <c r="ARL33">
        <v>0</v>
      </c>
      <c r="ARM33">
        <v>0</v>
      </c>
      <c r="ARN33">
        <v>0</v>
      </c>
      <c r="ARP33" t="s">
        <v>2312</v>
      </c>
      <c r="ARX33" t="s">
        <v>2262</v>
      </c>
      <c r="ARY33" t="s">
        <v>2239</v>
      </c>
      <c r="ARZ33">
        <v>1</v>
      </c>
      <c r="ASA33">
        <v>0</v>
      </c>
      <c r="ASB33">
        <v>0</v>
      </c>
      <c r="ASC33">
        <v>0</v>
      </c>
      <c r="ASD33">
        <v>0</v>
      </c>
      <c r="ASE33">
        <v>0</v>
      </c>
      <c r="ASF33">
        <v>0</v>
      </c>
      <c r="ASG33">
        <v>0</v>
      </c>
      <c r="ASH33">
        <v>0</v>
      </c>
      <c r="ASI33">
        <v>0</v>
      </c>
      <c r="ASK33" t="s">
        <v>2239</v>
      </c>
      <c r="ASL33">
        <v>1</v>
      </c>
      <c r="ASM33">
        <v>0</v>
      </c>
      <c r="ASN33">
        <v>0</v>
      </c>
      <c r="ASO33">
        <v>0</v>
      </c>
      <c r="ASP33">
        <v>0</v>
      </c>
      <c r="ASQ33">
        <v>0</v>
      </c>
      <c r="ASR33">
        <v>0</v>
      </c>
      <c r="ASS33">
        <v>0</v>
      </c>
      <c r="AST33">
        <v>0</v>
      </c>
      <c r="ASU33">
        <v>0</v>
      </c>
      <c r="ASW33" t="s">
        <v>2250</v>
      </c>
      <c r="ASX33">
        <v>0</v>
      </c>
      <c r="ASY33">
        <v>0</v>
      </c>
      <c r="ASZ33">
        <v>0</v>
      </c>
      <c r="ATA33">
        <v>0</v>
      </c>
      <c r="ATB33">
        <v>1</v>
      </c>
      <c r="ATC33">
        <v>0</v>
      </c>
      <c r="ATD33">
        <v>0</v>
      </c>
      <c r="ATE33">
        <v>0</v>
      </c>
      <c r="ATF33">
        <v>0</v>
      </c>
      <c r="ATH33" t="s">
        <v>2268</v>
      </c>
      <c r="ATI33">
        <v>0</v>
      </c>
      <c r="ATJ33">
        <v>0</v>
      </c>
      <c r="ATK33">
        <v>0</v>
      </c>
      <c r="ATL33">
        <v>0</v>
      </c>
      <c r="ATM33">
        <v>1</v>
      </c>
      <c r="ATN33">
        <v>1</v>
      </c>
      <c r="ATO33">
        <v>1</v>
      </c>
      <c r="ATP33">
        <v>0</v>
      </c>
      <c r="ATQ33">
        <v>0</v>
      </c>
      <c r="ATS33" t="s">
        <v>2252</v>
      </c>
      <c r="ATT33" t="s">
        <v>2231</v>
      </c>
      <c r="ATV33" t="s">
        <v>2357</v>
      </c>
      <c r="ATW33" t="s">
        <v>2252</v>
      </c>
      <c r="ATX33" t="s">
        <v>2231</v>
      </c>
      <c r="ATZ33" t="s">
        <v>2358</v>
      </c>
      <c r="AUF33">
        <v>506372988</v>
      </c>
      <c r="AUG33" s="166">
        <v>45250.413923611108</v>
      </c>
      <c r="AUJ33" t="s">
        <v>2255</v>
      </c>
      <c r="AUK33" t="s">
        <v>2256</v>
      </c>
      <c r="AUL33" t="s">
        <v>2257</v>
      </c>
    </row>
    <row r="34" spans="1:534 1125:1234" x14ac:dyDescent="0.35">
      <c r="A34">
        <v>33</v>
      </c>
      <c r="B34" t="s">
        <v>2395</v>
      </c>
      <c r="C34" s="166">
        <v>45249</v>
      </c>
      <c r="D34" t="s">
        <v>2300</v>
      </c>
      <c r="E34" t="s">
        <v>2334</v>
      </c>
      <c r="F34" s="166">
        <v>45249.637761226862</v>
      </c>
      <c r="G34" s="166">
        <v>45249.641834756942</v>
      </c>
      <c r="H34" t="s">
        <v>2225</v>
      </c>
      <c r="K34" t="s">
        <v>2302</v>
      </c>
      <c r="L34" s="166">
        <v>45249</v>
      </c>
      <c r="M34" t="s">
        <v>99</v>
      </c>
      <c r="N34" t="s">
        <v>2303</v>
      </c>
      <c r="O34" t="s">
        <v>102</v>
      </c>
      <c r="P34" t="s">
        <v>2228</v>
      </c>
      <c r="S34" t="s">
        <v>2304</v>
      </c>
      <c r="T34" t="s">
        <v>2305</v>
      </c>
      <c r="V34" t="s">
        <v>2231</v>
      </c>
      <c r="X34" t="s">
        <v>2306</v>
      </c>
      <c r="AA34" t="s">
        <v>2239</v>
      </c>
      <c r="AB34">
        <v>0</v>
      </c>
      <c r="AC34">
        <v>0</v>
      </c>
      <c r="AD34">
        <v>0</v>
      </c>
      <c r="AE34">
        <v>1</v>
      </c>
      <c r="AF34">
        <v>1</v>
      </c>
      <c r="AI34"/>
      <c r="EK34" t="s">
        <v>2239</v>
      </c>
      <c r="EL34">
        <v>0</v>
      </c>
      <c r="EM34">
        <v>0</v>
      </c>
      <c r="EN34">
        <v>0</v>
      </c>
      <c r="EO34">
        <v>0</v>
      </c>
      <c r="EP34">
        <v>1</v>
      </c>
      <c r="EQ34">
        <v>1</v>
      </c>
      <c r="JB34" t="s">
        <v>2391</v>
      </c>
      <c r="JC34">
        <v>0</v>
      </c>
      <c r="JD34">
        <v>0</v>
      </c>
      <c r="JE34">
        <v>0</v>
      </c>
      <c r="JF34">
        <v>0</v>
      </c>
      <c r="JG34">
        <v>0</v>
      </c>
      <c r="JH34">
        <v>0</v>
      </c>
      <c r="JI34">
        <v>0</v>
      </c>
      <c r="JJ34">
        <v>0</v>
      </c>
      <c r="JK34">
        <v>0</v>
      </c>
      <c r="JL34">
        <v>0</v>
      </c>
      <c r="JM34">
        <v>1</v>
      </c>
      <c r="JN34">
        <v>0</v>
      </c>
      <c r="JO34">
        <v>0</v>
      </c>
      <c r="JP34">
        <v>0</v>
      </c>
      <c r="JQ34">
        <v>0</v>
      </c>
      <c r="JR34">
        <v>0</v>
      </c>
      <c r="JS34">
        <v>1</v>
      </c>
      <c r="JT34">
        <v>3</v>
      </c>
      <c r="OR34" t="s">
        <v>2234</v>
      </c>
      <c r="OS34">
        <v>2750</v>
      </c>
      <c r="OT34" t="s">
        <v>2288</v>
      </c>
      <c r="OW34">
        <v>60</v>
      </c>
      <c r="OX34">
        <v>125</v>
      </c>
      <c r="OY34">
        <v>1</v>
      </c>
      <c r="OZ34">
        <v>72</v>
      </c>
      <c r="PA34">
        <v>0</v>
      </c>
      <c r="QX34" t="s">
        <v>2231</v>
      </c>
      <c r="QZ34" t="s">
        <v>2391</v>
      </c>
      <c r="RA34">
        <v>0</v>
      </c>
      <c r="RB34">
        <v>0</v>
      </c>
      <c r="RC34">
        <v>0</v>
      </c>
      <c r="RD34">
        <v>0</v>
      </c>
      <c r="RE34">
        <v>0</v>
      </c>
      <c r="RF34">
        <v>0</v>
      </c>
      <c r="RG34">
        <v>0</v>
      </c>
      <c r="RH34">
        <v>0</v>
      </c>
      <c r="RI34">
        <v>0</v>
      </c>
      <c r="RJ34">
        <v>0</v>
      </c>
      <c r="RK34">
        <v>1</v>
      </c>
      <c r="RL34">
        <v>0</v>
      </c>
      <c r="RM34">
        <v>0</v>
      </c>
      <c r="RN34">
        <v>0</v>
      </c>
      <c r="RO34">
        <v>0</v>
      </c>
      <c r="RP34">
        <v>0</v>
      </c>
      <c r="RR34" t="s">
        <v>2323</v>
      </c>
      <c r="RS34">
        <v>1</v>
      </c>
      <c r="RT34">
        <v>0</v>
      </c>
      <c r="RU34">
        <v>0</v>
      </c>
      <c r="RV34">
        <v>1</v>
      </c>
      <c r="RW34">
        <v>0</v>
      </c>
      <c r="RX34">
        <v>0</v>
      </c>
      <c r="RY34">
        <v>1</v>
      </c>
      <c r="RZ34">
        <v>0</v>
      </c>
      <c r="SA34">
        <v>0</v>
      </c>
      <c r="SB34">
        <v>0</v>
      </c>
      <c r="SC34">
        <v>0</v>
      </c>
      <c r="SF34" t="s">
        <v>2237</v>
      </c>
      <c r="SG34">
        <v>0</v>
      </c>
      <c r="SH34">
        <v>1</v>
      </c>
      <c r="SI34">
        <v>0</v>
      </c>
      <c r="SJ34">
        <v>0</v>
      </c>
      <c r="SK34" t="s">
        <v>2391</v>
      </c>
      <c r="SL34">
        <v>0</v>
      </c>
      <c r="SM34">
        <v>0</v>
      </c>
      <c r="SN34">
        <v>0</v>
      </c>
      <c r="SO34">
        <v>0</v>
      </c>
      <c r="SP34">
        <v>0</v>
      </c>
      <c r="SQ34">
        <v>0</v>
      </c>
      <c r="SR34">
        <v>0</v>
      </c>
      <c r="SS34">
        <v>0</v>
      </c>
      <c r="ST34">
        <v>0</v>
      </c>
      <c r="SU34">
        <v>0</v>
      </c>
      <c r="SV34">
        <v>1</v>
      </c>
      <c r="SW34">
        <v>0</v>
      </c>
      <c r="SX34">
        <v>0</v>
      </c>
      <c r="SY34">
        <v>0</v>
      </c>
      <c r="SZ34">
        <v>0</v>
      </c>
      <c r="TA34">
        <v>0</v>
      </c>
      <c r="TB34" t="s">
        <v>2356</v>
      </c>
      <c r="TC34">
        <v>1</v>
      </c>
      <c r="TD34">
        <v>0</v>
      </c>
      <c r="TE34">
        <v>0</v>
      </c>
      <c r="TF34">
        <v>0</v>
      </c>
      <c r="TG34">
        <v>0</v>
      </c>
      <c r="TH34">
        <v>0</v>
      </c>
      <c r="TI34">
        <v>1</v>
      </c>
      <c r="TJ34">
        <v>0</v>
      </c>
      <c r="TK34">
        <v>1</v>
      </c>
      <c r="TL34">
        <v>0</v>
      </c>
      <c r="TM34">
        <v>0</v>
      </c>
      <c r="TN34">
        <v>0</v>
      </c>
      <c r="AQG34" t="s">
        <v>2396</v>
      </c>
      <c r="AQH34">
        <v>0</v>
      </c>
      <c r="AQI34">
        <v>0</v>
      </c>
      <c r="AQJ34">
        <v>0</v>
      </c>
      <c r="AQK34">
        <v>1</v>
      </c>
      <c r="AQL34">
        <v>1</v>
      </c>
      <c r="AQM34">
        <v>0</v>
      </c>
      <c r="AQN34">
        <v>0</v>
      </c>
      <c r="AQO34">
        <v>0</v>
      </c>
      <c r="AQP34">
        <v>0</v>
      </c>
      <c r="AQQ34">
        <v>0</v>
      </c>
      <c r="AQS34" t="s">
        <v>2243</v>
      </c>
      <c r="AQT34">
        <v>0</v>
      </c>
      <c r="AQU34">
        <v>0</v>
      </c>
      <c r="AQV34">
        <v>0</v>
      </c>
      <c r="AQW34">
        <v>1</v>
      </c>
      <c r="AQX34">
        <v>0</v>
      </c>
      <c r="AQY34">
        <v>0</v>
      </c>
      <c r="AQZ34">
        <v>0</v>
      </c>
      <c r="ARA34">
        <v>0</v>
      </c>
      <c r="ARB34">
        <v>0</v>
      </c>
      <c r="ARC34">
        <v>0</v>
      </c>
      <c r="ARD34">
        <v>0</v>
      </c>
      <c r="ARF34" t="s">
        <v>2311</v>
      </c>
      <c r="ARG34" t="s">
        <v>2321</v>
      </c>
      <c r="ARH34" t="s">
        <v>2246</v>
      </c>
      <c r="ARI34">
        <v>0</v>
      </c>
      <c r="ARJ34">
        <v>1</v>
      </c>
      <c r="ARK34">
        <v>0</v>
      </c>
      <c r="ARL34">
        <v>0</v>
      </c>
      <c r="ARM34">
        <v>0</v>
      </c>
      <c r="ARN34">
        <v>0</v>
      </c>
      <c r="ARP34" t="s">
        <v>2312</v>
      </c>
      <c r="ARX34" t="s">
        <v>2262</v>
      </c>
      <c r="ARY34" t="s">
        <v>2239</v>
      </c>
      <c r="ARZ34">
        <v>1</v>
      </c>
      <c r="ASA34">
        <v>0</v>
      </c>
      <c r="ASB34">
        <v>0</v>
      </c>
      <c r="ASC34">
        <v>0</v>
      </c>
      <c r="ASD34">
        <v>0</v>
      </c>
      <c r="ASE34">
        <v>0</v>
      </c>
      <c r="ASF34">
        <v>0</v>
      </c>
      <c r="ASG34">
        <v>0</v>
      </c>
      <c r="ASH34">
        <v>0</v>
      </c>
      <c r="ASI34">
        <v>0</v>
      </c>
      <c r="ASK34" t="s">
        <v>2239</v>
      </c>
      <c r="ASL34">
        <v>1</v>
      </c>
      <c r="ASM34">
        <v>0</v>
      </c>
      <c r="ASN34">
        <v>0</v>
      </c>
      <c r="ASO34">
        <v>0</v>
      </c>
      <c r="ASP34">
        <v>0</v>
      </c>
      <c r="ASQ34">
        <v>0</v>
      </c>
      <c r="ASR34">
        <v>0</v>
      </c>
      <c r="ASS34">
        <v>0</v>
      </c>
      <c r="AST34">
        <v>0</v>
      </c>
      <c r="ASU34">
        <v>0</v>
      </c>
      <c r="ASW34" t="s">
        <v>2353</v>
      </c>
      <c r="ASX34">
        <v>0</v>
      </c>
      <c r="ASY34">
        <v>0</v>
      </c>
      <c r="ASZ34">
        <v>0</v>
      </c>
      <c r="ATA34">
        <v>0</v>
      </c>
      <c r="ATB34">
        <v>0</v>
      </c>
      <c r="ATC34">
        <v>1</v>
      </c>
      <c r="ATD34">
        <v>0</v>
      </c>
      <c r="ATE34">
        <v>0</v>
      </c>
      <c r="ATF34">
        <v>0</v>
      </c>
      <c r="ATH34" t="s">
        <v>2397</v>
      </c>
      <c r="ATI34">
        <v>0</v>
      </c>
      <c r="ATJ34">
        <v>0</v>
      </c>
      <c r="ATK34">
        <v>0</v>
      </c>
      <c r="ATL34">
        <v>0</v>
      </c>
      <c r="ATM34">
        <v>1</v>
      </c>
      <c r="ATN34">
        <v>0</v>
      </c>
      <c r="ATO34">
        <v>1</v>
      </c>
      <c r="ATP34">
        <v>0</v>
      </c>
      <c r="ATQ34">
        <v>0</v>
      </c>
      <c r="ATS34" t="s">
        <v>2252</v>
      </c>
      <c r="ATT34" t="s">
        <v>2231</v>
      </c>
      <c r="ATV34" t="s">
        <v>2398</v>
      </c>
      <c r="ATW34" t="s">
        <v>2252</v>
      </c>
      <c r="ATX34" t="s">
        <v>2231</v>
      </c>
      <c r="ATZ34" t="s">
        <v>2358</v>
      </c>
      <c r="AUF34">
        <v>506373219</v>
      </c>
      <c r="AUG34" s="166">
        <v>45250.414201388892</v>
      </c>
      <c r="AUJ34" t="s">
        <v>2255</v>
      </c>
      <c r="AUK34" t="s">
        <v>2256</v>
      </c>
      <c r="AUL34" t="s">
        <v>2257</v>
      </c>
    </row>
    <row r="35" spans="1:534 1125:1234" x14ac:dyDescent="0.35">
      <c r="A35">
        <v>34</v>
      </c>
      <c r="B35" t="s">
        <v>2399</v>
      </c>
      <c r="C35" s="166">
        <v>45249</v>
      </c>
      <c r="D35" t="s">
        <v>2300</v>
      </c>
      <c r="E35" t="s">
        <v>2334</v>
      </c>
      <c r="F35" s="166">
        <v>45249.641875162037</v>
      </c>
      <c r="G35" s="166">
        <v>45249.645914837973</v>
      </c>
      <c r="H35" t="s">
        <v>2225</v>
      </c>
      <c r="K35" t="s">
        <v>2302</v>
      </c>
      <c r="L35" s="166">
        <v>45249</v>
      </c>
      <c r="M35" t="s">
        <v>99</v>
      </c>
      <c r="N35" t="s">
        <v>2303</v>
      </c>
      <c r="O35" t="s">
        <v>102</v>
      </c>
      <c r="P35" t="s">
        <v>2228</v>
      </c>
      <c r="S35" t="s">
        <v>2304</v>
      </c>
      <c r="T35" t="s">
        <v>2305</v>
      </c>
      <c r="V35" t="s">
        <v>2231</v>
      </c>
      <c r="X35" t="s">
        <v>2306</v>
      </c>
      <c r="AA35" t="s">
        <v>2239</v>
      </c>
      <c r="AB35">
        <v>0</v>
      </c>
      <c r="AC35">
        <v>0</v>
      </c>
      <c r="AD35">
        <v>0</v>
      </c>
      <c r="AE35">
        <v>1</v>
      </c>
      <c r="AF35">
        <v>1</v>
      </c>
      <c r="AI35"/>
      <c r="EK35" t="s">
        <v>2239</v>
      </c>
      <c r="EL35">
        <v>0</v>
      </c>
      <c r="EM35">
        <v>0</v>
      </c>
      <c r="EN35">
        <v>0</v>
      </c>
      <c r="EO35">
        <v>0</v>
      </c>
      <c r="EP35">
        <v>1</v>
      </c>
      <c r="EQ35">
        <v>1</v>
      </c>
      <c r="JB35" t="s">
        <v>2391</v>
      </c>
      <c r="JC35">
        <v>0</v>
      </c>
      <c r="JD35">
        <v>0</v>
      </c>
      <c r="JE35">
        <v>0</v>
      </c>
      <c r="JF35">
        <v>0</v>
      </c>
      <c r="JG35">
        <v>0</v>
      </c>
      <c r="JH35">
        <v>0</v>
      </c>
      <c r="JI35">
        <v>0</v>
      </c>
      <c r="JJ35">
        <v>0</v>
      </c>
      <c r="JK35">
        <v>0</v>
      </c>
      <c r="JL35">
        <v>0</v>
      </c>
      <c r="JM35">
        <v>1</v>
      </c>
      <c r="JN35">
        <v>0</v>
      </c>
      <c r="JO35">
        <v>0</v>
      </c>
      <c r="JP35">
        <v>0</v>
      </c>
      <c r="JQ35">
        <v>0</v>
      </c>
      <c r="JR35">
        <v>0</v>
      </c>
      <c r="JS35">
        <v>1</v>
      </c>
      <c r="JT35">
        <v>3</v>
      </c>
      <c r="OR35" t="s">
        <v>2234</v>
      </c>
      <c r="OS35">
        <v>3000</v>
      </c>
      <c r="OT35" t="s">
        <v>2351</v>
      </c>
      <c r="OW35">
        <v>65</v>
      </c>
      <c r="OX35">
        <v>135</v>
      </c>
      <c r="OY35">
        <v>1</v>
      </c>
      <c r="OZ35">
        <v>45</v>
      </c>
      <c r="PA35">
        <v>0</v>
      </c>
      <c r="QX35" t="s">
        <v>2231</v>
      </c>
      <c r="QZ35" t="s">
        <v>2391</v>
      </c>
      <c r="RA35">
        <v>0</v>
      </c>
      <c r="RB35">
        <v>0</v>
      </c>
      <c r="RC35">
        <v>0</v>
      </c>
      <c r="RD35">
        <v>0</v>
      </c>
      <c r="RE35">
        <v>0</v>
      </c>
      <c r="RF35">
        <v>0</v>
      </c>
      <c r="RG35">
        <v>0</v>
      </c>
      <c r="RH35">
        <v>0</v>
      </c>
      <c r="RI35">
        <v>0</v>
      </c>
      <c r="RJ35">
        <v>0</v>
      </c>
      <c r="RK35">
        <v>1</v>
      </c>
      <c r="RL35">
        <v>0</v>
      </c>
      <c r="RM35">
        <v>0</v>
      </c>
      <c r="RN35">
        <v>0</v>
      </c>
      <c r="RO35">
        <v>0</v>
      </c>
      <c r="RP35">
        <v>0</v>
      </c>
      <c r="RR35" t="s">
        <v>2323</v>
      </c>
      <c r="RS35">
        <v>1</v>
      </c>
      <c r="RT35">
        <v>0</v>
      </c>
      <c r="RU35">
        <v>0</v>
      </c>
      <c r="RV35">
        <v>1</v>
      </c>
      <c r="RW35">
        <v>0</v>
      </c>
      <c r="RX35">
        <v>0</v>
      </c>
      <c r="RY35">
        <v>1</v>
      </c>
      <c r="RZ35">
        <v>0</v>
      </c>
      <c r="SA35">
        <v>0</v>
      </c>
      <c r="SB35">
        <v>0</v>
      </c>
      <c r="SC35">
        <v>0</v>
      </c>
      <c r="SF35" t="s">
        <v>2237</v>
      </c>
      <c r="SG35">
        <v>0</v>
      </c>
      <c r="SH35">
        <v>1</v>
      </c>
      <c r="SI35">
        <v>0</v>
      </c>
      <c r="SJ35">
        <v>0</v>
      </c>
      <c r="SK35" t="s">
        <v>2391</v>
      </c>
      <c r="SL35">
        <v>0</v>
      </c>
      <c r="SM35">
        <v>0</v>
      </c>
      <c r="SN35">
        <v>0</v>
      </c>
      <c r="SO35">
        <v>0</v>
      </c>
      <c r="SP35">
        <v>0</v>
      </c>
      <c r="SQ35">
        <v>0</v>
      </c>
      <c r="SR35">
        <v>0</v>
      </c>
      <c r="SS35">
        <v>0</v>
      </c>
      <c r="ST35">
        <v>0</v>
      </c>
      <c r="SU35">
        <v>0</v>
      </c>
      <c r="SV35">
        <v>1</v>
      </c>
      <c r="SW35">
        <v>0</v>
      </c>
      <c r="SX35">
        <v>0</v>
      </c>
      <c r="SY35">
        <v>0</v>
      </c>
      <c r="SZ35">
        <v>0</v>
      </c>
      <c r="TA35">
        <v>0</v>
      </c>
      <c r="TB35" t="s">
        <v>2324</v>
      </c>
      <c r="TC35">
        <v>1</v>
      </c>
      <c r="TD35">
        <v>0</v>
      </c>
      <c r="TE35">
        <v>0</v>
      </c>
      <c r="TF35">
        <v>0</v>
      </c>
      <c r="TG35">
        <v>0</v>
      </c>
      <c r="TH35">
        <v>0</v>
      </c>
      <c r="TI35">
        <v>0</v>
      </c>
      <c r="TJ35">
        <v>0</v>
      </c>
      <c r="TK35">
        <v>1</v>
      </c>
      <c r="TL35">
        <v>0</v>
      </c>
      <c r="TM35">
        <v>0</v>
      </c>
      <c r="TN35">
        <v>0</v>
      </c>
      <c r="AQG35" t="s">
        <v>2336</v>
      </c>
      <c r="AQH35">
        <v>0</v>
      </c>
      <c r="AQI35">
        <v>0</v>
      </c>
      <c r="AQJ35">
        <v>1</v>
      </c>
      <c r="AQK35">
        <v>0</v>
      </c>
      <c r="AQL35">
        <v>1</v>
      </c>
      <c r="AQM35">
        <v>0</v>
      </c>
      <c r="AQN35">
        <v>0</v>
      </c>
      <c r="AQO35">
        <v>0</v>
      </c>
      <c r="AQP35">
        <v>0</v>
      </c>
      <c r="AQQ35">
        <v>0</v>
      </c>
      <c r="AQS35" t="s">
        <v>2243</v>
      </c>
      <c r="AQT35">
        <v>0</v>
      </c>
      <c r="AQU35">
        <v>0</v>
      </c>
      <c r="AQV35">
        <v>0</v>
      </c>
      <c r="AQW35">
        <v>1</v>
      </c>
      <c r="AQX35">
        <v>0</v>
      </c>
      <c r="AQY35">
        <v>0</v>
      </c>
      <c r="AQZ35">
        <v>0</v>
      </c>
      <c r="ARA35">
        <v>0</v>
      </c>
      <c r="ARB35">
        <v>0</v>
      </c>
      <c r="ARC35">
        <v>0</v>
      </c>
      <c r="ARD35">
        <v>0</v>
      </c>
      <c r="ARF35" t="s">
        <v>2311</v>
      </c>
      <c r="ARG35" t="s">
        <v>2321</v>
      </c>
      <c r="ARH35" t="s">
        <v>2291</v>
      </c>
      <c r="ARI35">
        <v>0</v>
      </c>
      <c r="ARJ35">
        <v>1</v>
      </c>
      <c r="ARK35">
        <v>0</v>
      </c>
      <c r="ARL35">
        <v>1</v>
      </c>
      <c r="ARM35">
        <v>0</v>
      </c>
      <c r="ARN35">
        <v>0</v>
      </c>
      <c r="ARP35" t="s">
        <v>2312</v>
      </c>
      <c r="ARX35" t="s">
        <v>2262</v>
      </c>
      <c r="ARY35" t="s">
        <v>2239</v>
      </c>
      <c r="ARZ35">
        <v>1</v>
      </c>
      <c r="ASA35">
        <v>0</v>
      </c>
      <c r="ASB35">
        <v>0</v>
      </c>
      <c r="ASC35">
        <v>0</v>
      </c>
      <c r="ASD35">
        <v>0</v>
      </c>
      <c r="ASE35">
        <v>0</v>
      </c>
      <c r="ASF35">
        <v>0</v>
      </c>
      <c r="ASG35">
        <v>0</v>
      </c>
      <c r="ASH35">
        <v>0</v>
      </c>
      <c r="ASI35">
        <v>0</v>
      </c>
      <c r="ASK35" t="s">
        <v>2239</v>
      </c>
      <c r="ASL35">
        <v>1</v>
      </c>
      <c r="ASM35">
        <v>0</v>
      </c>
      <c r="ASN35">
        <v>0</v>
      </c>
      <c r="ASO35">
        <v>0</v>
      </c>
      <c r="ASP35">
        <v>0</v>
      </c>
      <c r="ASQ35">
        <v>0</v>
      </c>
      <c r="ASR35">
        <v>0</v>
      </c>
      <c r="ASS35">
        <v>0</v>
      </c>
      <c r="AST35">
        <v>0</v>
      </c>
      <c r="ASU35">
        <v>0</v>
      </c>
      <c r="ASW35" t="s">
        <v>2353</v>
      </c>
      <c r="ASX35">
        <v>0</v>
      </c>
      <c r="ASY35">
        <v>0</v>
      </c>
      <c r="ASZ35">
        <v>0</v>
      </c>
      <c r="ATA35">
        <v>0</v>
      </c>
      <c r="ATB35">
        <v>0</v>
      </c>
      <c r="ATC35">
        <v>1</v>
      </c>
      <c r="ATD35">
        <v>0</v>
      </c>
      <c r="ATE35">
        <v>0</v>
      </c>
      <c r="ATF35">
        <v>0</v>
      </c>
      <c r="ATH35" t="s">
        <v>2326</v>
      </c>
      <c r="ATI35">
        <v>0</v>
      </c>
      <c r="ATJ35">
        <v>0</v>
      </c>
      <c r="ATK35">
        <v>0</v>
      </c>
      <c r="ATL35">
        <v>0</v>
      </c>
      <c r="ATM35">
        <v>1</v>
      </c>
      <c r="ATN35">
        <v>0</v>
      </c>
      <c r="ATO35">
        <v>1</v>
      </c>
      <c r="ATP35">
        <v>0</v>
      </c>
      <c r="ATQ35">
        <v>0</v>
      </c>
      <c r="ATS35" t="s">
        <v>2252</v>
      </c>
      <c r="ATT35" t="s">
        <v>2231</v>
      </c>
      <c r="ATV35" t="s">
        <v>2357</v>
      </c>
      <c r="ATW35" t="s">
        <v>2252</v>
      </c>
      <c r="ATX35" t="s">
        <v>2231</v>
      </c>
      <c r="ATZ35" t="s">
        <v>2358</v>
      </c>
      <c r="AUF35">
        <v>506373426</v>
      </c>
      <c r="AUG35" s="166">
        <v>45250.414386574077</v>
      </c>
      <c r="AUJ35" t="s">
        <v>2255</v>
      </c>
      <c r="AUK35" t="s">
        <v>2256</v>
      </c>
      <c r="AUL35" t="s">
        <v>2257</v>
      </c>
    </row>
    <row r="36" spans="1:534 1125:1234" x14ac:dyDescent="0.35">
      <c r="A36">
        <v>35</v>
      </c>
      <c r="B36" t="s">
        <v>2400</v>
      </c>
      <c r="C36" s="166">
        <v>45249</v>
      </c>
      <c r="D36" t="s">
        <v>2300</v>
      </c>
      <c r="E36" t="s">
        <v>2334</v>
      </c>
      <c r="F36" s="166">
        <v>45249.662665532407</v>
      </c>
      <c r="G36" s="166">
        <v>45249.665399849531</v>
      </c>
      <c r="H36" t="s">
        <v>2225</v>
      </c>
      <c r="K36" t="s">
        <v>2302</v>
      </c>
      <c r="L36" s="166">
        <v>45249</v>
      </c>
      <c r="M36" t="s">
        <v>99</v>
      </c>
      <c r="N36" t="s">
        <v>2303</v>
      </c>
      <c r="O36" t="s">
        <v>102</v>
      </c>
      <c r="P36" t="s">
        <v>2228</v>
      </c>
      <c r="S36" t="s">
        <v>2304</v>
      </c>
      <c r="T36" t="s">
        <v>2305</v>
      </c>
      <c r="V36" t="s">
        <v>2231</v>
      </c>
      <c r="X36" t="s">
        <v>2232</v>
      </c>
      <c r="AA36" t="s">
        <v>2239</v>
      </c>
      <c r="AB36">
        <v>0</v>
      </c>
      <c r="AC36">
        <v>0</v>
      </c>
      <c r="AD36">
        <v>0</v>
      </c>
      <c r="AE36">
        <v>1</v>
      </c>
      <c r="AF36">
        <v>1</v>
      </c>
      <c r="AI36"/>
      <c r="EK36" t="s">
        <v>2239</v>
      </c>
      <c r="EL36">
        <v>0</v>
      </c>
      <c r="EM36">
        <v>0</v>
      </c>
      <c r="EN36">
        <v>0</v>
      </c>
      <c r="EO36">
        <v>0</v>
      </c>
      <c r="EP36">
        <v>1</v>
      </c>
      <c r="EQ36">
        <v>1</v>
      </c>
      <c r="JB36" t="s">
        <v>2401</v>
      </c>
      <c r="JC36">
        <v>0</v>
      </c>
      <c r="JD36">
        <v>0</v>
      </c>
      <c r="JE36">
        <v>0</v>
      </c>
      <c r="JF36">
        <v>0</v>
      </c>
      <c r="JG36">
        <v>0</v>
      </c>
      <c r="JH36">
        <v>0</v>
      </c>
      <c r="JI36">
        <v>1</v>
      </c>
      <c r="JJ36">
        <v>0</v>
      </c>
      <c r="JK36">
        <v>0</v>
      </c>
      <c r="JL36">
        <v>0</v>
      </c>
      <c r="JM36">
        <v>0</v>
      </c>
      <c r="JN36">
        <v>0</v>
      </c>
      <c r="JO36">
        <v>0</v>
      </c>
      <c r="JP36">
        <v>0</v>
      </c>
      <c r="JQ36">
        <v>0</v>
      </c>
      <c r="JR36">
        <v>0</v>
      </c>
      <c r="JS36">
        <v>1</v>
      </c>
      <c r="JT36">
        <v>3</v>
      </c>
      <c r="MT36" t="s">
        <v>2234</v>
      </c>
      <c r="MU36">
        <v>300</v>
      </c>
      <c r="MV36" t="s">
        <v>2351</v>
      </c>
      <c r="MY36">
        <v>90</v>
      </c>
      <c r="MZ36">
        <v>150</v>
      </c>
      <c r="NA36">
        <v>1</v>
      </c>
      <c r="NB36">
        <v>170</v>
      </c>
      <c r="NC36">
        <v>0</v>
      </c>
      <c r="QX36" t="s">
        <v>2231</v>
      </c>
      <c r="QZ36" t="s">
        <v>2401</v>
      </c>
      <c r="RA36">
        <v>0</v>
      </c>
      <c r="RB36">
        <v>0</v>
      </c>
      <c r="RC36">
        <v>0</v>
      </c>
      <c r="RD36">
        <v>0</v>
      </c>
      <c r="RE36">
        <v>0</v>
      </c>
      <c r="RF36">
        <v>0</v>
      </c>
      <c r="RG36">
        <v>1</v>
      </c>
      <c r="RH36">
        <v>0</v>
      </c>
      <c r="RI36">
        <v>0</v>
      </c>
      <c r="RJ36">
        <v>0</v>
      </c>
      <c r="RK36">
        <v>0</v>
      </c>
      <c r="RL36">
        <v>0</v>
      </c>
      <c r="RM36">
        <v>0</v>
      </c>
      <c r="RN36">
        <v>0</v>
      </c>
      <c r="RO36">
        <v>0</v>
      </c>
      <c r="RP36">
        <v>0</v>
      </c>
      <c r="RR36" t="s">
        <v>2308</v>
      </c>
      <c r="RS36">
        <v>1</v>
      </c>
      <c r="RT36">
        <v>0</v>
      </c>
      <c r="RU36">
        <v>0</v>
      </c>
      <c r="RV36">
        <v>1</v>
      </c>
      <c r="RW36">
        <v>0</v>
      </c>
      <c r="RX36">
        <v>0</v>
      </c>
      <c r="RY36">
        <v>0</v>
      </c>
      <c r="RZ36">
        <v>0</v>
      </c>
      <c r="SA36">
        <v>0</v>
      </c>
      <c r="SB36">
        <v>0</v>
      </c>
      <c r="SC36">
        <v>0</v>
      </c>
      <c r="SF36" t="s">
        <v>2237</v>
      </c>
      <c r="SG36">
        <v>0</v>
      </c>
      <c r="SH36">
        <v>1</v>
      </c>
      <c r="SI36">
        <v>0</v>
      </c>
      <c r="SJ36">
        <v>0</v>
      </c>
      <c r="SK36" t="s">
        <v>2401</v>
      </c>
      <c r="SL36">
        <v>0</v>
      </c>
      <c r="SM36">
        <v>0</v>
      </c>
      <c r="SN36">
        <v>0</v>
      </c>
      <c r="SO36">
        <v>0</v>
      </c>
      <c r="SP36">
        <v>0</v>
      </c>
      <c r="SQ36">
        <v>0</v>
      </c>
      <c r="SR36">
        <v>1</v>
      </c>
      <c r="SS36">
        <v>0</v>
      </c>
      <c r="ST36">
        <v>0</v>
      </c>
      <c r="SU36">
        <v>0</v>
      </c>
      <c r="SV36">
        <v>0</v>
      </c>
      <c r="SW36">
        <v>0</v>
      </c>
      <c r="SX36">
        <v>0</v>
      </c>
      <c r="SY36">
        <v>0</v>
      </c>
      <c r="SZ36">
        <v>0</v>
      </c>
      <c r="TA36">
        <v>0</v>
      </c>
      <c r="TB36" t="s">
        <v>2402</v>
      </c>
      <c r="TC36">
        <v>1</v>
      </c>
      <c r="TD36">
        <v>0</v>
      </c>
      <c r="TE36">
        <v>0</v>
      </c>
      <c r="TF36">
        <v>0</v>
      </c>
      <c r="TG36">
        <v>0</v>
      </c>
      <c r="TH36">
        <v>1</v>
      </c>
      <c r="TI36">
        <v>0</v>
      </c>
      <c r="TJ36">
        <v>0</v>
      </c>
      <c r="TK36">
        <v>0</v>
      </c>
      <c r="TL36">
        <v>0</v>
      </c>
      <c r="TM36">
        <v>0</v>
      </c>
      <c r="TN36">
        <v>0</v>
      </c>
      <c r="AQG36" t="s">
        <v>2403</v>
      </c>
      <c r="AQH36">
        <v>0</v>
      </c>
      <c r="AQI36">
        <v>1</v>
      </c>
      <c r="AQJ36">
        <v>1</v>
      </c>
      <c r="AQK36">
        <v>0</v>
      </c>
      <c r="AQL36">
        <v>1</v>
      </c>
      <c r="AQM36">
        <v>1</v>
      </c>
      <c r="AQN36">
        <v>0</v>
      </c>
      <c r="AQO36">
        <v>0</v>
      </c>
      <c r="AQP36">
        <v>0</v>
      </c>
      <c r="AQQ36">
        <v>0</v>
      </c>
      <c r="AQS36" t="s">
        <v>2243</v>
      </c>
      <c r="AQT36">
        <v>0</v>
      </c>
      <c r="AQU36">
        <v>0</v>
      </c>
      <c r="AQV36">
        <v>0</v>
      </c>
      <c r="AQW36">
        <v>1</v>
      </c>
      <c r="AQX36">
        <v>0</v>
      </c>
      <c r="AQY36">
        <v>0</v>
      </c>
      <c r="AQZ36">
        <v>0</v>
      </c>
      <c r="ARA36">
        <v>0</v>
      </c>
      <c r="ARB36">
        <v>0</v>
      </c>
      <c r="ARC36">
        <v>0</v>
      </c>
      <c r="ARD36">
        <v>0</v>
      </c>
      <c r="ARF36" t="s">
        <v>2393</v>
      </c>
      <c r="ARG36" t="s">
        <v>2321</v>
      </c>
      <c r="ARH36" t="s">
        <v>2270</v>
      </c>
      <c r="ARI36">
        <v>0</v>
      </c>
      <c r="ARJ36">
        <v>1</v>
      </c>
      <c r="ARK36">
        <v>1</v>
      </c>
      <c r="ARL36">
        <v>0</v>
      </c>
      <c r="ARM36">
        <v>0</v>
      </c>
      <c r="ARN36">
        <v>0</v>
      </c>
      <c r="ARP36" t="s">
        <v>2312</v>
      </c>
      <c r="ARX36" t="s">
        <v>2262</v>
      </c>
      <c r="ARY36" t="s">
        <v>2239</v>
      </c>
      <c r="ARZ36">
        <v>1</v>
      </c>
      <c r="ASA36">
        <v>0</v>
      </c>
      <c r="ASB36">
        <v>0</v>
      </c>
      <c r="ASC36">
        <v>0</v>
      </c>
      <c r="ASD36">
        <v>0</v>
      </c>
      <c r="ASE36">
        <v>0</v>
      </c>
      <c r="ASF36">
        <v>0</v>
      </c>
      <c r="ASG36">
        <v>0</v>
      </c>
      <c r="ASH36">
        <v>0</v>
      </c>
      <c r="ASI36">
        <v>0</v>
      </c>
      <c r="ASK36" t="s">
        <v>2239</v>
      </c>
      <c r="ASL36">
        <v>1</v>
      </c>
      <c r="ASM36">
        <v>0</v>
      </c>
      <c r="ASN36">
        <v>0</v>
      </c>
      <c r="ASO36">
        <v>0</v>
      </c>
      <c r="ASP36">
        <v>0</v>
      </c>
      <c r="ASQ36">
        <v>0</v>
      </c>
      <c r="ASR36">
        <v>0</v>
      </c>
      <c r="ASS36">
        <v>0</v>
      </c>
      <c r="AST36">
        <v>0</v>
      </c>
      <c r="ASU36">
        <v>0</v>
      </c>
      <c r="ASW36" t="s">
        <v>2250</v>
      </c>
      <c r="ASX36">
        <v>0</v>
      </c>
      <c r="ASY36">
        <v>0</v>
      </c>
      <c r="ASZ36">
        <v>0</v>
      </c>
      <c r="ATA36">
        <v>0</v>
      </c>
      <c r="ATB36">
        <v>1</v>
      </c>
      <c r="ATC36">
        <v>0</v>
      </c>
      <c r="ATD36">
        <v>0</v>
      </c>
      <c r="ATE36">
        <v>0</v>
      </c>
      <c r="ATF36">
        <v>0</v>
      </c>
      <c r="ATH36" t="s">
        <v>2326</v>
      </c>
      <c r="ATI36">
        <v>0</v>
      </c>
      <c r="ATJ36">
        <v>0</v>
      </c>
      <c r="ATK36">
        <v>0</v>
      </c>
      <c r="ATL36">
        <v>0</v>
      </c>
      <c r="ATM36">
        <v>1</v>
      </c>
      <c r="ATN36">
        <v>0</v>
      </c>
      <c r="ATO36">
        <v>1</v>
      </c>
      <c r="ATP36">
        <v>0</v>
      </c>
      <c r="ATQ36">
        <v>0</v>
      </c>
      <c r="ATS36" t="s">
        <v>2252</v>
      </c>
      <c r="ATT36" t="s">
        <v>2231</v>
      </c>
      <c r="ATV36" t="s">
        <v>2357</v>
      </c>
      <c r="ATW36" t="s">
        <v>2252</v>
      </c>
      <c r="ATX36" t="s">
        <v>2231</v>
      </c>
      <c r="ATZ36" t="s">
        <v>2358</v>
      </c>
      <c r="AUF36">
        <v>506373608</v>
      </c>
      <c r="AUG36" s="166">
        <v>45250.414537037039</v>
      </c>
      <c r="AUJ36" t="s">
        <v>2255</v>
      </c>
      <c r="AUK36" t="s">
        <v>2256</v>
      </c>
      <c r="AUL36" t="s">
        <v>2257</v>
      </c>
    </row>
    <row r="37" spans="1:534 1125:1234" x14ac:dyDescent="0.35">
      <c r="A37">
        <v>36</v>
      </c>
      <c r="B37" t="s">
        <v>2404</v>
      </c>
      <c r="C37" s="166">
        <v>45249</v>
      </c>
      <c r="D37" t="s">
        <v>2300</v>
      </c>
      <c r="E37" t="s">
        <v>2334</v>
      </c>
      <c r="F37" s="166">
        <v>45249.665443935177</v>
      </c>
      <c r="G37" s="166">
        <v>45249.668218854167</v>
      </c>
      <c r="H37" t="s">
        <v>2225</v>
      </c>
      <c r="K37" t="s">
        <v>2302</v>
      </c>
      <c r="L37" s="166">
        <v>45249</v>
      </c>
      <c r="M37" t="s">
        <v>99</v>
      </c>
      <c r="N37" t="s">
        <v>2303</v>
      </c>
      <c r="O37" t="s">
        <v>102</v>
      </c>
      <c r="P37" t="s">
        <v>2228</v>
      </c>
      <c r="S37" t="s">
        <v>2304</v>
      </c>
      <c r="T37" t="s">
        <v>2305</v>
      </c>
      <c r="V37" t="s">
        <v>2231</v>
      </c>
      <c r="X37" t="s">
        <v>2232</v>
      </c>
      <c r="AA37" t="s">
        <v>2239</v>
      </c>
      <c r="AB37">
        <v>0</v>
      </c>
      <c r="AC37">
        <v>0</v>
      </c>
      <c r="AD37">
        <v>0</v>
      </c>
      <c r="AE37">
        <v>1</v>
      </c>
      <c r="AF37">
        <v>1</v>
      </c>
      <c r="AI37"/>
      <c r="EK37" t="s">
        <v>2239</v>
      </c>
      <c r="EL37">
        <v>0</v>
      </c>
      <c r="EM37">
        <v>0</v>
      </c>
      <c r="EN37">
        <v>0</v>
      </c>
      <c r="EO37">
        <v>0</v>
      </c>
      <c r="EP37">
        <v>1</v>
      </c>
      <c r="EQ37">
        <v>1</v>
      </c>
      <c r="JB37" t="s">
        <v>2401</v>
      </c>
      <c r="JC37">
        <v>0</v>
      </c>
      <c r="JD37">
        <v>0</v>
      </c>
      <c r="JE37">
        <v>0</v>
      </c>
      <c r="JF37">
        <v>0</v>
      </c>
      <c r="JG37">
        <v>0</v>
      </c>
      <c r="JH37">
        <v>0</v>
      </c>
      <c r="JI37">
        <v>1</v>
      </c>
      <c r="JJ37">
        <v>0</v>
      </c>
      <c r="JK37">
        <v>0</v>
      </c>
      <c r="JL37">
        <v>0</v>
      </c>
      <c r="JM37">
        <v>0</v>
      </c>
      <c r="JN37">
        <v>0</v>
      </c>
      <c r="JO37">
        <v>0</v>
      </c>
      <c r="JP37">
        <v>0</v>
      </c>
      <c r="JQ37">
        <v>0</v>
      </c>
      <c r="JR37">
        <v>0</v>
      </c>
      <c r="JS37">
        <v>1</v>
      </c>
      <c r="JT37">
        <v>3</v>
      </c>
      <c r="MT37" t="s">
        <v>2234</v>
      </c>
      <c r="MU37">
        <v>275</v>
      </c>
      <c r="MV37" t="s">
        <v>2307</v>
      </c>
      <c r="MY37">
        <v>80</v>
      </c>
      <c r="MZ37">
        <v>155</v>
      </c>
      <c r="NA37">
        <v>1</v>
      </c>
      <c r="NB37">
        <v>160</v>
      </c>
      <c r="NC37">
        <v>0</v>
      </c>
      <c r="QX37" t="s">
        <v>2231</v>
      </c>
      <c r="QZ37" t="s">
        <v>2401</v>
      </c>
      <c r="RA37">
        <v>0</v>
      </c>
      <c r="RB37">
        <v>0</v>
      </c>
      <c r="RC37">
        <v>0</v>
      </c>
      <c r="RD37">
        <v>0</v>
      </c>
      <c r="RE37">
        <v>0</v>
      </c>
      <c r="RF37">
        <v>0</v>
      </c>
      <c r="RG37">
        <v>1</v>
      </c>
      <c r="RH37">
        <v>0</v>
      </c>
      <c r="RI37">
        <v>0</v>
      </c>
      <c r="RJ37">
        <v>0</v>
      </c>
      <c r="RK37">
        <v>0</v>
      </c>
      <c r="RL37">
        <v>0</v>
      </c>
      <c r="RM37">
        <v>0</v>
      </c>
      <c r="RN37">
        <v>0</v>
      </c>
      <c r="RO37">
        <v>0</v>
      </c>
      <c r="RP37">
        <v>0</v>
      </c>
      <c r="RR37" t="s">
        <v>2323</v>
      </c>
      <c r="RS37">
        <v>1</v>
      </c>
      <c r="RT37">
        <v>0</v>
      </c>
      <c r="RU37">
        <v>0</v>
      </c>
      <c r="RV37">
        <v>1</v>
      </c>
      <c r="RW37">
        <v>0</v>
      </c>
      <c r="RX37">
        <v>0</v>
      </c>
      <c r="RY37">
        <v>1</v>
      </c>
      <c r="RZ37">
        <v>0</v>
      </c>
      <c r="SA37">
        <v>0</v>
      </c>
      <c r="SB37">
        <v>0</v>
      </c>
      <c r="SC37">
        <v>0</v>
      </c>
      <c r="SF37" t="s">
        <v>2237</v>
      </c>
      <c r="SG37">
        <v>0</v>
      </c>
      <c r="SH37">
        <v>1</v>
      </c>
      <c r="SI37">
        <v>0</v>
      </c>
      <c r="SJ37">
        <v>0</v>
      </c>
      <c r="SK37" t="s">
        <v>2401</v>
      </c>
      <c r="SL37">
        <v>0</v>
      </c>
      <c r="SM37">
        <v>0</v>
      </c>
      <c r="SN37">
        <v>0</v>
      </c>
      <c r="SO37">
        <v>0</v>
      </c>
      <c r="SP37">
        <v>0</v>
      </c>
      <c r="SQ37">
        <v>0</v>
      </c>
      <c r="SR37">
        <v>1</v>
      </c>
      <c r="SS37">
        <v>0</v>
      </c>
      <c r="ST37">
        <v>0</v>
      </c>
      <c r="SU37">
        <v>0</v>
      </c>
      <c r="SV37">
        <v>0</v>
      </c>
      <c r="SW37">
        <v>0</v>
      </c>
      <c r="SX37">
        <v>0</v>
      </c>
      <c r="SY37">
        <v>0</v>
      </c>
      <c r="SZ37">
        <v>0</v>
      </c>
      <c r="TA37">
        <v>0</v>
      </c>
      <c r="TB37" t="s">
        <v>2324</v>
      </c>
      <c r="TC37">
        <v>1</v>
      </c>
      <c r="TD37">
        <v>0</v>
      </c>
      <c r="TE37">
        <v>0</v>
      </c>
      <c r="TF37">
        <v>0</v>
      </c>
      <c r="TG37">
        <v>0</v>
      </c>
      <c r="TH37">
        <v>0</v>
      </c>
      <c r="TI37">
        <v>0</v>
      </c>
      <c r="TJ37">
        <v>0</v>
      </c>
      <c r="TK37">
        <v>1</v>
      </c>
      <c r="TL37">
        <v>0</v>
      </c>
      <c r="TM37">
        <v>0</v>
      </c>
      <c r="TN37">
        <v>0</v>
      </c>
      <c r="AQG37" t="s">
        <v>2336</v>
      </c>
      <c r="AQH37">
        <v>0</v>
      </c>
      <c r="AQI37">
        <v>0</v>
      </c>
      <c r="AQJ37">
        <v>1</v>
      </c>
      <c r="AQK37">
        <v>0</v>
      </c>
      <c r="AQL37">
        <v>1</v>
      </c>
      <c r="AQM37">
        <v>0</v>
      </c>
      <c r="AQN37">
        <v>0</v>
      </c>
      <c r="AQO37">
        <v>0</v>
      </c>
      <c r="AQP37">
        <v>0</v>
      </c>
      <c r="AQQ37">
        <v>0</v>
      </c>
      <c r="AQS37" t="s">
        <v>2243</v>
      </c>
      <c r="AQT37">
        <v>0</v>
      </c>
      <c r="AQU37">
        <v>0</v>
      </c>
      <c r="AQV37">
        <v>0</v>
      </c>
      <c r="AQW37">
        <v>1</v>
      </c>
      <c r="AQX37">
        <v>0</v>
      </c>
      <c r="AQY37">
        <v>0</v>
      </c>
      <c r="AQZ37">
        <v>0</v>
      </c>
      <c r="ARA37">
        <v>0</v>
      </c>
      <c r="ARB37">
        <v>0</v>
      </c>
      <c r="ARC37">
        <v>0</v>
      </c>
      <c r="ARD37">
        <v>0</v>
      </c>
      <c r="ARF37" t="s">
        <v>2311</v>
      </c>
      <c r="ARG37" t="s">
        <v>2321</v>
      </c>
      <c r="ARH37" t="s">
        <v>2246</v>
      </c>
      <c r="ARI37">
        <v>0</v>
      </c>
      <c r="ARJ37">
        <v>1</v>
      </c>
      <c r="ARK37">
        <v>0</v>
      </c>
      <c r="ARL37">
        <v>0</v>
      </c>
      <c r="ARM37">
        <v>0</v>
      </c>
      <c r="ARN37">
        <v>0</v>
      </c>
      <c r="ARP37" t="s">
        <v>2312</v>
      </c>
      <c r="ARX37" t="s">
        <v>2262</v>
      </c>
      <c r="ARY37" t="s">
        <v>2239</v>
      </c>
      <c r="ARZ37">
        <v>1</v>
      </c>
      <c r="ASA37">
        <v>0</v>
      </c>
      <c r="ASB37">
        <v>0</v>
      </c>
      <c r="ASC37">
        <v>0</v>
      </c>
      <c r="ASD37">
        <v>0</v>
      </c>
      <c r="ASE37">
        <v>0</v>
      </c>
      <c r="ASF37">
        <v>0</v>
      </c>
      <c r="ASG37">
        <v>0</v>
      </c>
      <c r="ASH37">
        <v>0</v>
      </c>
      <c r="ASI37">
        <v>0</v>
      </c>
      <c r="ASK37" t="s">
        <v>2239</v>
      </c>
      <c r="ASL37">
        <v>1</v>
      </c>
      <c r="ASM37">
        <v>0</v>
      </c>
      <c r="ASN37">
        <v>0</v>
      </c>
      <c r="ASO37">
        <v>0</v>
      </c>
      <c r="ASP37">
        <v>0</v>
      </c>
      <c r="ASQ37">
        <v>0</v>
      </c>
      <c r="ASR37">
        <v>0</v>
      </c>
      <c r="ASS37">
        <v>0</v>
      </c>
      <c r="AST37">
        <v>0</v>
      </c>
      <c r="ASU37">
        <v>0</v>
      </c>
      <c r="ASW37" t="s">
        <v>2250</v>
      </c>
      <c r="ASX37">
        <v>0</v>
      </c>
      <c r="ASY37">
        <v>0</v>
      </c>
      <c r="ASZ37">
        <v>0</v>
      </c>
      <c r="ATA37">
        <v>0</v>
      </c>
      <c r="ATB37">
        <v>1</v>
      </c>
      <c r="ATC37">
        <v>0</v>
      </c>
      <c r="ATD37">
        <v>0</v>
      </c>
      <c r="ATE37">
        <v>0</v>
      </c>
      <c r="ATF37">
        <v>0</v>
      </c>
      <c r="ATH37" t="s">
        <v>2326</v>
      </c>
      <c r="ATI37">
        <v>0</v>
      </c>
      <c r="ATJ37">
        <v>0</v>
      </c>
      <c r="ATK37">
        <v>0</v>
      </c>
      <c r="ATL37">
        <v>0</v>
      </c>
      <c r="ATM37">
        <v>1</v>
      </c>
      <c r="ATN37">
        <v>0</v>
      </c>
      <c r="ATO37">
        <v>1</v>
      </c>
      <c r="ATP37">
        <v>0</v>
      </c>
      <c r="ATQ37">
        <v>0</v>
      </c>
      <c r="ATS37" t="s">
        <v>2252</v>
      </c>
      <c r="ATT37" t="s">
        <v>2231</v>
      </c>
      <c r="ATV37" t="s">
        <v>2357</v>
      </c>
      <c r="ATW37" t="s">
        <v>2252</v>
      </c>
      <c r="ATX37" t="s">
        <v>2231</v>
      </c>
      <c r="ATZ37" t="s">
        <v>2358</v>
      </c>
      <c r="AUF37">
        <v>506373912</v>
      </c>
      <c r="AUG37" s="166">
        <v>45250.414849537032</v>
      </c>
      <c r="AUJ37" t="s">
        <v>2255</v>
      </c>
      <c r="AUK37" t="s">
        <v>2256</v>
      </c>
      <c r="AUL37" t="s">
        <v>2257</v>
      </c>
    </row>
    <row r="38" spans="1:534 1125:1234" x14ac:dyDescent="0.35">
      <c r="A38">
        <v>37</v>
      </c>
      <c r="B38" t="s">
        <v>2405</v>
      </c>
      <c r="C38" s="166">
        <v>45249</v>
      </c>
      <c r="D38" t="s">
        <v>2300</v>
      </c>
      <c r="E38" t="s">
        <v>2334</v>
      </c>
      <c r="F38" s="166">
        <v>45249.668262002313</v>
      </c>
      <c r="G38" s="166">
        <v>45249.676902800929</v>
      </c>
      <c r="H38" t="s">
        <v>2225</v>
      </c>
      <c r="K38" t="s">
        <v>2302</v>
      </c>
      <c r="L38" s="166">
        <v>45249</v>
      </c>
      <c r="M38" t="s">
        <v>99</v>
      </c>
      <c r="N38" t="s">
        <v>2303</v>
      </c>
      <c r="O38" t="s">
        <v>102</v>
      </c>
      <c r="P38" t="s">
        <v>2228</v>
      </c>
      <c r="S38" t="s">
        <v>2304</v>
      </c>
      <c r="T38" t="s">
        <v>2305</v>
      </c>
      <c r="V38" t="s">
        <v>2231</v>
      </c>
      <c r="X38" t="s">
        <v>2232</v>
      </c>
      <c r="AA38" t="s">
        <v>2239</v>
      </c>
      <c r="AB38">
        <v>0</v>
      </c>
      <c r="AC38">
        <v>0</v>
      </c>
      <c r="AD38">
        <v>0</v>
      </c>
      <c r="AE38">
        <v>1</v>
      </c>
      <c r="AF38">
        <v>1</v>
      </c>
      <c r="AI38"/>
      <c r="EK38" t="s">
        <v>2239</v>
      </c>
      <c r="EL38">
        <v>0</v>
      </c>
      <c r="EM38">
        <v>0</v>
      </c>
      <c r="EN38">
        <v>0</v>
      </c>
      <c r="EO38">
        <v>0</v>
      </c>
      <c r="EP38">
        <v>1</v>
      </c>
      <c r="EQ38">
        <v>1</v>
      </c>
      <c r="JB38" t="s">
        <v>2401</v>
      </c>
      <c r="JC38">
        <v>0</v>
      </c>
      <c r="JD38">
        <v>0</v>
      </c>
      <c r="JE38">
        <v>0</v>
      </c>
      <c r="JF38">
        <v>0</v>
      </c>
      <c r="JG38">
        <v>0</v>
      </c>
      <c r="JH38">
        <v>0</v>
      </c>
      <c r="JI38">
        <v>1</v>
      </c>
      <c r="JJ38">
        <v>0</v>
      </c>
      <c r="JK38">
        <v>0</v>
      </c>
      <c r="JL38">
        <v>0</v>
      </c>
      <c r="JM38">
        <v>0</v>
      </c>
      <c r="JN38">
        <v>0</v>
      </c>
      <c r="JO38">
        <v>0</v>
      </c>
      <c r="JP38">
        <v>0</v>
      </c>
      <c r="JQ38">
        <v>0</v>
      </c>
      <c r="JR38">
        <v>0</v>
      </c>
      <c r="JS38">
        <v>1</v>
      </c>
      <c r="JT38">
        <v>3</v>
      </c>
      <c r="MT38" t="s">
        <v>2234</v>
      </c>
      <c r="MU38">
        <v>250</v>
      </c>
      <c r="MV38" t="s">
        <v>2351</v>
      </c>
      <c r="MY38">
        <v>75</v>
      </c>
      <c r="MZ38">
        <v>135</v>
      </c>
      <c r="NA38">
        <v>1</v>
      </c>
      <c r="NB38">
        <v>120</v>
      </c>
      <c r="NC38">
        <v>0</v>
      </c>
      <c r="QX38" t="s">
        <v>2231</v>
      </c>
      <c r="QZ38" t="s">
        <v>2401</v>
      </c>
      <c r="RA38">
        <v>0</v>
      </c>
      <c r="RB38">
        <v>0</v>
      </c>
      <c r="RC38">
        <v>0</v>
      </c>
      <c r="RD38">
        <v>0</v>
      </c>
      <c r="RE38">
        <v>0</v>
      </c>
      <c r="RF38">
        <v>0</v>
      </c>
      <c r="RG38">
        <v>1</v>
      </c>
      <c r="RH38">
        <v>0</v>
      </c>
      <c r="RI38">
        <v>0</v>
      </c>
      <c r="RJ38">
        <v>0</v>
      </c>
      <c r="RK38">
        <v>0</v>
      </c>
      <c r="RL38">
        <v>0</v>
      </c>
      <c r="RM38">
        <v>0</v>
      </c>
      <c r="RN38">
        <v>0</v>
      </c>
      <c r="RO38">
        <v>0</v>
      </c>
      <c r="RP38">
        <v>0</v>
      </c>
      <c r="RR38" t="s">
        <v>2406</v>
      </c>
      <c r="RS38">
        <v>1</v>
      </c>
      <c r="RT38">
        <v>0</v>
      </c>
      <c r="RU38">
        <v>0</v>
      </c>
      <c r="RV38">
        <v>0</v>
      </c>
      <c r="RW38">
        <v>0</v>
      </c>
      <c r="RX38">
        <v>0</v>
      </c>
      <c r="RY38">
        <v>1</v>
      </c>
      <c r="RZ38">
        <v>0</v>
      </c>
      <c r="SA38">
        <v>0</v>
      </c>
      <c r="SB38">
        <v>0</v>
      </c>
      <c r="SC38">
        <v>0</v>
      </c>
      <c r="SF38" t="s">
        <v>2237</v>
      </c>
      <c r="SG38">
        <v>0</v>
      </c>
      <c r="SH38">
        <v>1</v>
      </c>
      <c r="SI38">
        <v>0</v>
      </c>
      <c r="SJ38">
        <v>0</v>
      </c>
      <c r="SK38" t="s">
        <v>2401</v>
      </c>
      <c r="SL38">
        <v>0</v>
      </c>
      <c r="SM38">
        <v>0</v>
      </c>
      <c r="SN38">
        <v>0</v>
      </c>
      <c r="SO38">
        <v>0</v>
      </c>
      <c r="SP38">
        <v>0</v>
      </c>
      <c r="SQ38">
        <v>0</v>
      </c>
      <c r="SR38">
        <v>1</v>
      </c>
      <c r="SS38">
        <v>0</v>
      </c>
      <c r="ST38">
        <v>0</v>
      </c>
      <c r="SU38">
        <v>0</v>
      </c>
      <c r="SV38">
        <v>0</v>
      </c>
      <c r="SW38">
        <v>0</v>
      </c>
      <c r="SX38">
        <v>0</v>
      </c>
      <c r="SY38">
        <v>0</v>
      </c>
      <c r="SZ38">
        <v>0</v>
      </c>
      <c r="TA38">
        <v>0</v>
      </c>
      <c r="TB38" t="s">
        <v>2324</v>
      </c>
      <c r="TC38">
        <v>1</v>
      </c>
      <c r="TD38">
        <v>0</v>
      </c>
      <c r="TE38">
        <v>0</v>
      </c>
      <c r="TF38">
        <v>0</v>
      </c>
      <c r="TG38">
        <v>0</v>
      </c>
      <c r="TH38">
        <v>0</v>
      </c>
      <c r="TI38">
        <v>0</v>
      </c>
      <c r="TJ38">
        <v>0</v>
      </c>
      <c r="TK38">
        <v>1</v>
      </c>
      <c r="TL38">
        <v>0</v>
      </c>
      <c r="TM38">
        <v>0</v>
      </c>
      <c r="TN38">
        <v>0</v>
      </c>
      <c r="AQG38" t="s">
        <v>2242</v>
      </c>
      <c r="AQH38">
        <v>0</v>
      </c>
      <c r="AQI38">
        <v>0</v>
      </c>
      <c r="AQJ38">
        <v>1</v>
      </c>
      <c r="AQK38">
        <v>0</v>
      </c>
      <c r="AQL38">
        <v>0</v>
      </c>
      <c r="AQM38">
        <v>1</v>
      </c>
      <c r="AQN38">
        <v>0</v>
      </c>
      <c r="AQO38">
        <v>0</v>
      </c>
      <c r="AQP38">
        <v>0</v>
      </c>
      <c r="AQQ38">
        <v>0</v>
      </c>
      <c r="AQS38" t="s">
        <v>2243</v>
      </c>
      <c r="AQT38">
        <v>0</v>
      </c>
      <c r="AQU38">
        <v>0</v>
      </c>
      <c r="AQV38">
        <v>0</v>
      </c>
      <c r="AQW38">
        <v>1</v>
      </c>
      <c r="AQX38">
        <v>0</v>
      </c>
      <c r="AQY38">
        <v>0</v>
      </c>
      <c r="AQZ38">
        <v>0</v>
      </c>
      <c r="ARA38">
        <v>0</v>
      </c>
      <c r="ARB38">
        <v>0</v>
      </c>
      <c r="ARC38">
        <v>0</v>
      </c>
      <c r="ARD38">
        <v>0</v>
      </c>
      <c r="ARF38" t="s">
        <v>2311</v>
      </c>
      <c r="ARG38" t="s">
        <v>2321</v>
      </c>
      <c r="ARH38" t="s">
        <v>2246</v>
      </c>
      <c r="ARI38">
        <v>0</v>
      </c>
      <c r="ARJ38">
        <v>1</v>
      </c>
      <c r="ARK38">
        <v>0</v>
      </c>
      <c r="ARL38">
        <v>0</v>
      </c>
      <c r="ARM38">
        <v>0</v>
      </c>
      <c r="ARN38">
        <v>0</v>
      </c>
      <c r="ARP38" t="s">
        <v>2312</v>
      </c>
      <c r="ARX38" t="s">
        <v>2262</v>
      </c>
      <c r="ARY38" t="s">
        <v>2239</v>
      </c>
      <c r="ARZ38">
        <v>1</v>
      </c>
      <c r="ASA38">
        <v>0</v>
      </c>
      <c r="ASB38">
        <v>0</v>
      </c>
      <c r="ASC38">
        <v>0</v>
      </c>
      <c r="ASD38">
        <v>0</v>
      </c>
      <c r="ASE38">
        <v>0</v>
      </c>
      <c r="ASF38">
        <v>0</v>
      </c>
      <c r="ASG38">
        <v>0</v>
      </c>
      <c r="ASH38">
        <v>0</v>
      </c>
      <c r="ASI38">
        <v>0</v>
      </c>
      <c r="ASK38" t="s">
        <v>2239</v>
      </c>
      <c r="ASL38">
        <v>1</v>
      </c>
      <c r="ASM38">
        <v>0</v>
      </c>
      <c r="ASN38">
        <v>0</v>
      </c>
      <c r="ASO38">
        <v>0</v>
      </c>
      <c r="ASP38">
        <v>0</v>
      </c>
      <c r="ASQ38">
        <v>0</v>
      </c>
      <c r="ASR38">
        <v>0</v>
      </c>
      <c r="ASS38">
        <v>0</v>
      </c>
      <c r="AST38">
        <v>0</v>
      </c>
      <c r="ASU38">
        <v>0</v>
      </c>
      <c r="ASW38" t="s">
        <v>2353</v>
      </c>
      <c r="ASX38">
        <v>0</v>
      </c>
      <c r="ASY38">
        <v>0</v>
      </c>
      <c r="ASZ38">
        <v>0</v>
      </c>
      <c r="ATA38">
        <v>0</v>
      </c>
      <c r="ATB38">
        <v>0</v>
      </c>
      <c r="ATC38">
        <v>1</v>
      </c>
      <c r="ATD38">
        <v>0</v>
      </c>
      <c r="ATE38">
        <v>0</v>
      </c>
      <c r="ATF38">
        <v>0</v>
      </c>
      <c r="ATH38" t="s">
        <v>2326</v>
      </c>
      <c r="ATI38">
        <v>0</v>
      </c>
      <c r="ATJ38">
        <v>0</v>
      </c>
      <c r="ATK38">
        <v>0</v>
      </c>
      <c r="ATL38">
        <v>0</v>
      </c>
      <c r="ATM38">
        <v>1</v>
      </c>
      <c r="ATN38">
        <v>0</v>
      </c>
      <c r="ATO38">
        <v>1</v>
      </c>
      <c r="ATP38">
        <v>0</v>
      </c>
      <c r="ATQ38">
        <v>0</v>
      </c>
      <c r="ATS38" t="s">
        <v>2252</v>
      </c>
      <c r="ATT38" t="s">
        <v>2231</v>
      </c>
      <c r="ATV38" t="s">
        <v>2357</v>
      </c>
      <c r="ATW38" t="s">
        <v>2252</v>
      </c>
      <c r="ATX38" t="s">
        <v>2231</v>
      </c>
      <c r="ATZ38" t="s">
        <v>2358</v>
      </c>
      <c r="AUF38">
        <v>506374127</v>
      </c>
      <c r="AUG38" s="166">
        <v>45250.415127314824</v>
      </c>
      <c r="AUJ38" t="s">
        <v>2255</v>
      </c>
      <c r="AUK38" t="s">
        <v>2256</v>
      </c>
      <c r="AUL38" t="s">
        <v>2257</v>
      </c>
    </row>
    <row r="39" spans="1:534 1125:1234" x14ac:dyDescent="0.35">
      <c r="A39">
        <v>38</v>
      </c>
      <c r="B39" t="s">
        <v>2407</v>
      </c>
      <c r="C39" s="166">
        <v>45249</v>
      </c>
      <c r="D39" t="s">
        <v>2300</v>
      </c>
      <c r="E39" t="s">
        <v>2334</v>
      </c>
      <c r="F39" s="166">
        <v>45249.698911226849</v>
      </c>
      <c r="G39" s="166">
        <v>45249.704576168981</v>
      </c>
      <c r="H39" t="s">
        <v>2225</v>
      </c>
      <c r="K39" t="s">
        <v>2302</v>
      </c>
      <c r="L39" s="166">
        <v>45249</v>
      </c>
      <c r="M39" t="s">
        <v>99</v>
      </c>
      <c r="N39" t="s">
        <v>2303</v>
      </c>
      <c r="O39" t="s">
        <v>102</v>
      </c>
      <c r="P39" t="s">
        <v>2228</v>
      </c>
      <c r="S39" t="s">
        <v>2304</v>
      </c>
      <c r="T39" t="s">
        <v>2305</v>
      </c>
      <c r="V39" t="s">
        <v>2231</v>
      </c>
      <c r="X39" t="s">
        <v>2232</v>
      </c>
      <c r="AA39" t="s">
        <v>2239</v>
      </c>
      <c r="AB39">
        <v>0</v>
      </c>
      <c r="AC39">
        <v>0</v>
      </c>
      <c r="AD39">
        <v>0</v>
      </c>
      <c r="AE39">
        <v>1</v>
      </c>
      <c r="AF39">
        <v>1</v>
      </c>
      <c r="AI39"/>
      <c r="EK39" t="s">
        <v>2239</v>
      </c>
      <c r="EL39">
        <v>0</v>
      </c>
      <c r="EM39">
        <v>0</v>
      </c>
      <c r="EN39">
        <v>0</v>
      </c>
      <c r="EO39">
        <v>0</v>
      </c>
      <c r="EP39">
        <v>1</v>
      </c>
      <c r="EQ39">
        <v>1</v>
      </c>
      <c r="JB39" t="s">
        <v>2401</v>
      </c>
      <c r="JC39">
        <v>0</v>
      </c>
      <c r="JD39">
        <v>0</v>
      </c>
      <c r="JE39">
        <v>0</v>
      </c>
      <c r="JF39">
        <v>0</v>
      </c>
      <c r="JG39">
        <v>0</v>
      </c>
      <c r="JH39">
        <v>0</v>
      </c>
      <c r="JI39">
        <v>1</v>
      </c>
      <c r="JJ39">
        <v>0</v>
      </c>
      <c r="JK39">
        <v>0</v>
      </c>
      <c r="JL39">
        <v>0</v>
      </c>
      <c r="JM39">
        <v>0</v>
      </c>
      <c r="JN39">
        <v>0</v>
      </c>
      <c r="JO39">
        <v>0</v>
      </c>
      <c r="JP39">
        <v>0</v>
      </c>
      <c r="JQ39">
        <v>0</v>
      </c>
      <c r="JR39">
        <v>0</v>
      </c>
      <c r="JS39">
        <v>1</v>
      </c>
      <c r="JT39">
        <v>3</v>
      </c>
      <c r="MT39" t="s">
        <v>2234</v>
      </c>
      <c r="MU39">
        <v>300</v>
      </c>
      <c r="MV39" t="s">
        <v>2351</v>
      </c>
      <c r="MY39">
        <v>80</v>
      </c>
      <c r="MZ39">
        <v>125</v>
      </c>
      <c r="NA39">
        <v>1</v>
      </c>
      <c r="NB39">
        <v>150</v>
      </c>
      <c r="NC39">
        <v>0</v>
      </c>
      <c r="QX39" t="s">
        <v>2231</v>
      </c>
      <c r="QZ39" t="s">
        <v>2401</v>
      </c>
      <c r="RA39">
        <v>0</v>
      </c>
      <c r="RB39">
        <v>0</v>
      </c>
      <c r="RC39">
        <v>0</v>
      </c>
      <c r="RD39">
        <v>0</v>
      </c>
      <c r="RE39">
        <v>0</v>
      </c>
      <c r="RF39">
        <v>0</v>
      </c>
      <c r="RG39">
        <v>1</v>
      </c>
      <c r="RH39">
        <v>0</v>
      </c>
      <c r="RI39">
        <v>0</v>
      </c>
      <c r="RJ39">
        <v>0</v>
      </c>
      <c r="RK39">
        <v>0</v>
      </c>
      <c r="RL39">
        <v>0</v>
      </c>
      <c r="RM39">
        <v>0</v>
      </c>
      <c r="RN39">
        <v>0</v>
      </c>
      <c r="RO39">
        <v>0</v>
      </c>
      <c r="RP39">
        <v>0</v>
      </c>
      <c r="RR39" t="s">
        <v>2406</v>
      </c>
      <c r="RS39">
        <v>1</v>
      </c>
      <c r="RT39">
        <v>0</v>
      </c>
      <c r="RU39">
        <v>0</v>
      </c>
      <c r="RV39">
        <v>0</v>
      </c>
      <c r="RW39">
        <v>0</v>
      </c>
      <c r="RX39">
        <v>0</v>
      </c>
      <c r="RY39">
        <v>1</v>
      </c>
      <c r="RZ39">
        <v>0</v>
      </c>
      <c r="SA39">
        <v>0</v>
      </c>
      <c r="SB39">
        <v>0</v>
      </c>
      <c r="SC39">
        <v>0</v>
      </c>
      <c r="SF39" t="s">
        <v>2237</v>
      </c>
      <c r="SG39">
        <v>0</v>
      </c>
      <c r="SH39">
        <v>1</v>
      </c>
      <c r="SI39">
        <v>0</v>
      </c>
      <c r="SJ39">
        <v>0</v>
      </c>
      <c r="SK39" t="s">
        <v>2401</v>
      </c>
      <c r="SL39">
        <v>0</v>
      </c>
      <c r="SM39">
        <v>0</v>
      </c>
      <c r="SN39">
        <v>0</v>
      </c>
      <c r="SO39">
        <v>0</v>
      </c>
      <c r="SP39">
        <v>0</v>
      </c>
      <c r="SQ39">
        <v>0</v>
      </c>
      <c r="SR39">
        <v>1</v>
      </c>
      <c r="SS39">
        <v>0</v>
      </c>
      <c r="ST39">
        <v>0</v>
      </c>
      <c r="SU39">
        <v>0</v>
      </c>
      <c r="SV39">
        <v>0</v>
      </c>
      <c r="SW39">
        <v>0</v>
      </c>
      <c r="SX39">
        <v>0</v>
      </c>
      <c r="SY39">
        <v>0</v>
      </c>
      <c r="SZ39">
        <v>0</v>
      </c>
      <c r="TA39">
        <v>0</v>
      </c>
      <c r="TB39" t="s">
        <v>2324</v>
      </c>
      <c r="TC39">
        <v>1</v>
      </c>
      <c r="TD39">
        <v>0</v>
      </c>
      <c r="TE39">
        <v>0</v>
      </c>
      <c r="TF39">
        <v>0</v>
      </c>
      <c r="TG39">
        <v>0</v>
      </c>
      <c r="TH39">
        <v>0</v>
      </c>
      <c r="TI39">
        <v>0</v>
      </c>
      <c r="TJ39">
        <v>0</v>
      </c>
      <c r="TK39">
        <v>1</v>
      </c>
      <c r="TL39">
        <v>0</v>
      </c>
      <c r="TM39">
        <v>0</v>
      </c>
      <c r="TN39">
        <v>0</v>
      </c>
      <c r="AQG39" t="s">
        <v>2408</v>
      </c>
      <c r="AQH39">
        <v>0</v>
      </c>
      <c r="AQI39">
        <v>0</v>
      </c>
      <c r="AQJ39">
        <v>1</v>
      </c>
      <c r="AQK39">
        <v>0</v>
      </c>
      <c r="AQL39">
        <v>1</v>
      </c>
      <c r="AQM39">
        <v>0</v>
      </c>
      <c r="AQN39">
        <v>1</v>
      </c>
      <c r="AQO39">
        <v>0</v>
      </c>
      <c r="AQP39">
        <v>0</v>
      </c>
      <c r="AQQ39">
        <v>0</v>
      </c>
      <c r="AQS39" t="s">
        <v>2243</v>
      </c>
      <c r="AQT39">
        <v>0</v>
      </c>
      <c r="AQU39">
        <v>0</v>
      </c>
      <c r="AQV39">
        <v>0</v>
      </c>
      <c r="AQW39">
        <v>1</v>
      </c>
      <c r="AQX39">
        <v>0</v>
      </c>
      <c r="AQY39">
        <v>0</v>
      </c>
      <c r="AQZ39">
        <v>0</v>
      </c>
      <c r="ARA39">
        <v>0</v>
      </c>
      <c r="ARB39">
        <v>0</v>
      </c>
      <c r="ARC39">
        <v>0</v>
      </c>
      <c r="ARD39">
        <v>0</v>
      </c>
      <c r="ARF39" t="s">
        <v>2311</v>
      </c>
      <c r="ARG39" t="s">
        <v>2245</v>
      </c>
      <c r="ARH39" t="s">
        <v>2246</v>
      </c>
      <c r="ARI39">
        <v>0</v>
      </c>
      <c r="ARJ39">
        <v>1</v>
      </c>
      <c r="ARK39">
        <v>0</v>
      </c>
      <c r="ARL39">
        <v>0</v>
      </c>
      <c r="ARM39">
        <v>0</v>
      </c>
      <c r="ARN39">
        <v>0</v>
      </c>
      <c r="ARP39" t="s">
        <v>2312</v>
      </c>
      <c r="ARX39" t="s">
        <v>2262</v>
      </c>
      <c r="ARY39" t="s">
        <v>2239</v>
      </c>
      <c r="ARZ39">
        <v>1</v>
      </c>
      <c r="ASA39">
        <v>0</v>
      </c>
      <c r="ASB39">
        <v>0</v>
      </c>
      <c r="ASC39">
        <v>0</v>
      </c>
      <c r="ASD39">
        <v>0</v>
      </c>
      <c r="ASE39">
        <v>0</v>
      </c>
      <c r="ASF39">
        <v>0</v>
      </c>
      <c r="ASG39">
        <v>0</v>
      </c>
      <c r="ASH39">
        <v>0</v>
      </c>
      <c r="ASI39">
        <v>0</v>
      </c>
      <c r="ASK39" t="s">
        <v>2239</v>
      </c>
      <c r="ASL39">
        <v>1</v>
      </c>
      <c r="ASM39">
        <v>0</v>
      </c>
      <c r="ASN39">
        <v>0</v>
      </c>
      <c r="ASO39">
        <v>0</v>
      </c>
      <c r="ASP39">
        <v>0</v>
      </c>
      <c r="ASQ39">
        <v>0</v>
      </c>
      <c r="ASR39">
        <v>0</v>
      </c>
      <c r="ASS39">
        <v>0</v>
      </c>
      <c r="AST39">
        <v>0</v>
      </c>
      <c r="ASU39">
        <v>0</v>
      </c>
      <c r="ASW39" t="s">
        <v>2353</v>
      </c>
      <c r="ASX39">
        <v>0</v>
      </c>
      <c r="ASY39">
        <v>0</v>
      </c>
      <c r="ASZ39">
        <v>0</v>
      </c>
      <c r="ATA39">
        <v>0</v>
      </c>
      <c r="ATB39">
        <v>0</v>
      </c>
      <c r="ATC39">
        <v>1</v>
      </c>
      <c r="ATD39">
        <v>0</v>
      </c>
      <c r="ATE39">
        <v>0</v>
      </c>
      <c r="ATF39">
        <v>0</v>
      </c>
      <c r="ATH39" t="s">
        <v>2397</v>
      </c>
      <c r="ATI39">
        <v>0</v>
      </c>
      <c r="ATJ39">
        <v>0</v>
      </c>
      <c r="ATK39">
        <v>0</v>
      </c>
      <c r="ATL39">
        <v>0</v>
      </c>
      <c r="ATM39">
        <v>1</v>
      </c>
      <c r="ATN39">
        <v>0</v>
      </c>
      <c r="ATO39">
        <v>1</v>
      </c>
      <c r="ATP39">
        <v>0</v>
      </c>
      <c r="ATQ39">
        <v>0</v>
      </c>
      <c r="ATS39" t="s">
        <v>2252</v>
      </c>
      <c r="ATT39" t="s">
        <v>2231</v>
      </c>
      <c r="ATV39" t="s">
        <v>2357</v>
      </c>
      <c r="ATW39" t="s">
        <v>2252</v>
      </c>
      <c r="ATX39" t="s">
        <v>2231</v>
      </c>
      <c r="ATZ39" t="s">
        <v>2358</v>
      </c>
      <c r="AUF39">
        <v>506374603</v>
      </c>
      <c r="AUG39" s="166">
        <v>45250.41574074074</v>
      </c>
      <c r="AUJ39" t="s">
        <v>2255</v>
      </c>
      <c r="AUK39" t="s">
        <v>2256</v>
      </c>
      <c r="AUL39" t="s">
        <v>2257</v>
      </c>
    </row>
    <row r="40" spans="1:534 1125:1234" x14ac:dyDescent="0.35">
      <c r="A40">
        <v>39</v>
      </c>
      <c r="B40" t="s">
        <v>2409</v>
      </c>
      <c r="C40" s="166">
        <v>45250</v>
      </c>
      <c r="D40" t="s">
        <v>2300</v>
      </c>
      <c r="E40" t="s">
        <v>2301</v>
      </c>
      <c r="F40" s="166">
        <v>45250.308034837959</v>
      </c>
      <c r="G40" s="166">
        <v>45250.310646562502</v>
      </c>
      <c r="H40" t="s">
        <v>2225</v>
      </c>
      <c r="K40" t="s">
        <v>2302</v>
      </c>
      <c r="L40" s="166">
        <v>45250</v>
      </c>
      <c r="M40" t="s">
        <v>99</v>
      </c>
      <c r="N40" t="s">
        <v>2303</v>
      </c>
      <c r="O40" t="s">
        <v>102</v>
      </c>
      <c r="P40" t="s">
        <v>2228</v>
      </c>
      <c r="S40" t="s">
        <v>2304</v>
      </c>
      <c r="T40" t="s">
        <v>2305</v>
      </c>
      <c r="V40" t="s">
        <v>2231</v>
      </c>
      <c r="X40" t="s">
        <v>2232</v>
      </c>
      <c r="AA40" t="s">
        <v>2239</v>
      </c>
      <c r="AB40">
        <v>0</v>
      </c>
      <c r="AC40">
        <v>0</v>
      </c>
      <c r="AD40">
        <v>0</v>
      </c>
      <c r="AE40">
        <v>1</v>
      </c>
      <c r="AF40">
        <v>1</v>
      </c>
      <c r="AI40"/>
      <c r="EK40" t="s">
        <v>2239</v>
      </c>
      <c r="EL40">
        <v>0</v>
      </c>
      <c r="EM40">
        <v>0</v>
      </c>
      <c r="EN40">
        <v>0</v>
      </c>
      <c r="EO40">
        <v>0</v>
      </c>
      <c r="EP40">
        <v>1</v>
      </c>
      <c r="EQ40">
        <v>1</v>
      </c>
      <c r="JB40" t="s">
        <v>2410</v>
      </c>
      <c r="JC40">
        <v>0</v>
      </c>
      <c r="JD40">
        <v>0</v>
      </c>
      <c r="JE40">
        <v>0</v>
      </c>
      <c r="JF40">
        <v>0</v>
      </c>
      <c r="JG40">
        <v>0</v>
      </c>
      <c r="JH40">
        <v>0</v>
      </c>
      <c r="JI40">
        <v>0</v>
      </c>
      <c r="JJ40">
        <v>0</v>
      </c>
      <c r="JK40">
        <v>0</v>
      </c>
      <c r="JL40">
        <v>0</v>
      </c>
      <c r="JM40">
        <v>0</v>
      </c>
      <c r="JN40">
        <v>0</v>
      </c>
      <c r="JO40">
        <v>0</v>
      </c>
      <c r="JP40">
        <v>1</v>
      </c>
      <c r="JQ40">
        <v>0</v>
      </c>
      <c r="JR40">
        <v>0</v>
      </c>
      <c r="JS40">
        <v>1</v>
      </c>
      <c r="JT40">
        <v>3</v>
      </c>
      <c r="PY40" t="s">
        <v>2234</v>
      </c>
      <c r="PZ40" t="s">
        <v>2231</v>
      </c>
      <c r="QA40">
        <v>8000</v>
      </c>
      <c r="QD40" t="s">
        <v>2351</v>
      </c>
      <c r="QG40">
        <v>60</v>
      </c>
      <c r="QH40">
        <v>140</v>
      </c>
      <c r="QI40">
        <v>1</v>
      </c>
      <c r="QJ40">
        <v>124</v>
      </c>
      <c r="QK40">
        <v>0</v>
      </c>
      <c r="QX40" t="s">
        <v>2231</v>
      </c>
      <c r="QZ40" t="s">
        <v>2410</v>
      </c>
      <c r="RA40">
        <v>0</v>
      </c>
      <c r="RB40">
        <v>0</v>
      </c>
      <c r="RC40">
        <v>0</v>
      </c>
      <c r="RD40">
        <v>0</v>
      </c>
      <c r="RE40">
        <v>0</v>
      </c>
      <c r="RF40">
        <v>0</v>
      </c>
      <c r="RG40">
        <v>0</v>
      </c>
      <c r="RH40">
        <v>0</v>
      </c>
      <c r="RI40">
        <v>0</v>
      </c>
      <c r="RJ40">
        <v>0</v>
      </c>
      <c r="RK40">
        <v>0</v>
      </c>
      <c r="RL40">
        <v>0</v>
      </c>
      <c r="RM40">
        <v>0</v>
      </c>
      <c r="RN40">
        <v>1</v>
      </c>
      <c r="RO40">
        <v>0</v>
      </c>
      <c r="RP40">
        <v>0</v>
      </c>
      <c r="RR40" t="s">
        <v>2406</v>
      </c>
      <c r="RS40">
        <v>1</v>
      </c>
      <c r="RT40">
        <v>0</v>
      </c>
      <c r="RU40">
        <v>0</v>
      </c>
      <c r="RV40">
        <v>0</v>
      </c>
      <c r="RW40">
        <v>0</v>
      </c>
      <c r="RX40">
        <v>0</v>
      </c>
      <c r="RY40">
        <v>1</v>
      </c>
      <c r="RZ40">
        <v>0</v>
      </c>
      <c r="SA40">
        <v>0</v>
      </c>
      <c r="SB40">
        <v>0</v>
      </c>
      <c r="SC40">
        <v>0</v>
      </c>
      <c r="SF40" t="s">
        <v>2237</v>
      </c>
      <c r="SG40">
        <v>0</v>
      </c>
      <c r="SH40">
        <v>1</v>
      </c>
      <c r="SI40">
        <v>0</v>
      </c>
      <c r="SJ40">
        <v>0</v>
      </c>
      <c r="SK40" t="s">
        <v>2410</v>
      </c>
      <c r="SL40">
        <v>0</v>
      </c>
      <c r="SM40">
        <v>0</v>
      </c>
      <c r="SN40">
        <v>0</v>
      </c>
      <c r="SO40">
        <v>0</v>
      </c>
      <c r="SP40">
        <v>0</v>
      </c>
      <c r="SQ40">
        <v>0</v>
      </c>
      <c r="SR40">
        <v>0</v>
      </c>
      <c r="SS40">
        <v>0</v>
      </c>
      <c r="ST40">
        <v>0</v>
      </c>
      <c r="SU40">
        <v>0</v>
      </c>
      <c r="SV40">
        <v>0</v>
      </c>
      <c r="SW40">
        <v>0</v>
      </c>
      <c r="SX40">
        <v>0</v>
      </c>
      <c r="SY40">
        <v>1</v>
      </c>
      <c r="SZ40">
        <v>0</v>
      </c>
      <c r="TA40">
        <v>0</v>
      </c>
      <c r="TB40" t="s">
        <v>2324</v>
      </c>
      <c r="TC40">
        <v>1</v>
      </c>
      <c r="TD40">
        <v>0</v>
      </c>
      <c r="TE40">
        <v>0</v>
      </c>
      <c r="TF40">
        <v>0</v>
      </c>
      <c r="TG40">
        <v>0</v>
      </c>
      <c r="TH40">
        <v>0</v>
      </c>
      <c r="TI40">
        <v>0</v>
      </c>
      <c r="TJ40">
        <v>0</v>
      </c>
      <c r="TK40">
        <v>1</v>
      </c>
      <c r="TL40">
        <v>0</v>
      </c>
      <c r="TM40">
        <v>0</v>
      </c>
      <c r="TN40">
        <v>0</v>
      </c>
      <c r="AQG40" t="s">
        <v>2336</v>
      </c>
      <c r="AQH40">
        <v>0</v>
      </c>
      <c r="AQI40">
        <v>0</v>
      </c>
      <c r="AQJ40">
        <v>1</v>
      </c>
      <c r="AQK40">
        <v>0</v>
      </c>
      <c r="AQL40">
        <v>1</v>
      </c>
      <c r="AQM40">
        <v>0</v>
      </c>
      <c r="AQN40">
        <v>0</v>
      </c>
      <c r="AQO40">
        <v>0</v>
      </c>
      <c r="AQP40">
        <v>0</v>
      </c>
      <c r="AQQ40">
        <v>0</v>
      </c>
      <c r="AQS40" t="s">
        <v>2243</v>
      </c>
      <c r="AQT40">
        <v>0</v>
      </c>
      <c r="AQU40">
        <v>0</v>
      </c>
      <c r="AQV40">
        <v>0</v>
      </c>
      <c r="AQW40">
        <v>1</v>
      </c>
      <c r="AQX40">
        <v>0</v>
      </c>
      <c r="AQY40">
        <v>0</v>
      </c>
      <c r="AQZ40">
        <v>0</v>
      </c>
      <c r="ARA40">
        <v>0</v>
      </c>
      <c r="ARB40">
        <v>0</v>
      </c>
      <c r="ARC40">
        <v>0</v>
      </c>
      <c r="ARD40">
        <v>0</v>
      </c>
      <c r="ARF40" t="s">
        <v>2311</v>
      </c>
      <c r="ARG40" t="s">
        <v>2321</v>
      </c>
      <c r="ARH40" t="s">
        <v>2246</v>
      </c>
      <c r="ARI40">
        <v>0</v>
      </c>
      <c r="ARJ40">
        <v>1</v>
      </c>
      <c r="ARK40">
        <v>0</v>
      </c>
      <c r="ARL40">
        <v>0</v>
      </c>
      <c r="ARM40">
        <v>0</v>
      </c>
      <c r="ARN40">
        <v>0</v>
      </c>
      <c r="ARP40" t="s">
        <v>2312</v>
      </c>
      <c r="ARX40" t="s">
        <v>2262</v>
      </c>
      <c r="ARY40" t="s">
        <v>2239</v>
      </c>
      <c r="ARZ40">
        <v>1</v>
      </c>
      <c r="ASA40">
        <v>0</v>
      </c>
      <c r="ASB40">
        <v>0</v>
      </c>
      <c r="ASC40">
        <v>0</v>
      </c>
      <c r="ASD40">
        <v>0</v>
      </c>
      <c r="ASE40">
        <v>0</v>
      </c>
      <c r="ASF40">
        <v>0</v>
      </c>
      <c r="ASG40">
        <v>0</v>
      </c>
      <c r="ASH40">
        <v>0</v>
      </c>
      <c r="ASI40">
        <v>0</v>
      </c>
      <c r="ASK40" t="s">
        <v>2239</v>
      </c>
      <c r="ASL40">
        <v>1</v>
      </c>
      <c r="ASM40">
        <v>0</v>
      </c>
      <c r="ASN40">
        <v>0</v>
      </c>
      <c r="ASO40">
        <v>0</v>
      </c>
      <c r="ASP40">
        <v>0</v>
      </c>
      <c r="ASQ40">
        <v>0</v>
      </c>
      <c r="ASR40">
        <v>0</v>
      </c>
      <c r="ASS40">
        <v>0</v>
      </c>
      <c r="AST40">
        <v>0</v>
      </c>
      <c r="ASU40">
        <v>0</v>
      </c>
      <c r="ASW40" t="s">
        <v>2250</v>
      </c>
      <c r="ASX40">
        <v>0</v>
      </c>
      <c r="ASY40">
        <v>0</v>
      </c>
      <c r="ASZ40">
        <v>0</v>
      </c>
      <c r="ATA40">
        <v>0</v>
      </c>
      <c r="ATB40">
        <v>1</v>
      </c>
      <c r="ATC40">
        <v>0</v>
      </c>
      <c r="ATD40">
        <v>0</v>
      </c>
      <c r="ATE40">
        <v>0</v>
      </c>
      <c r="ATF40">
        <v>0</v>
      </c>
      <c r="ATH40" t="s">
        <v>2326</v>
      </c>
      <c r="ATI40">
        <v>0</v>
      </c>
      <c r="ATJ40">
        <v>0</v>
      </c>
      <c r="ATK40">
        <v>0</v>
      </c>
      <c r="ATL40">
        <v>0</v>
      </c>
      <c r="ATM40">
        <v>1</v>
      </c>
      <c r="ATN40">
        <v>0</v>
      </c>
      <c r="ATO40">
        <v>1</v>
      </c>
      <c r="ATP40">
        <v>0</v>
      </c>
      <c r="ATQ40">
        <v>0</v>
      </c>
      <c r="ATS40" t="s">
        <v>2252</v>
      </c>
      <c r="ATT40" t="s">
        <v>2231</v>
      </c>
      <c r="ATV40" t="s">
        <v>2357</v>
      </c>
      <c r="ATW40" t="s">
        <v>2252</v>
      </c>
      <c r="ATX40" t="s">
        <v>2231</v>
      </c>
      <c r="ATZ40" t="s">
        <v>2358</v>
      </c>
      <c r="AUF40">
        <v>506374851</v>
      </c>
      <c r="AUG40" s="166">
        <v>45250.416018518517</v>
      </c>
      <c r="AUJ40" t="s">
        <v>2255</v>
      </c>
      <c r="AUK40" t="s">
        <v>2256</v>
      </c>
      <c r="AUL40" t="s">
        <v>2257</v>
      </c>
    </row>
    <row r="41" spans="1:534 1125:1234" x14ac:dyDescent="0.35">
      <c r="A41">
        <v>40</v>
      </c>
      <c r="B41" t="s">
        <v>2411</v>
      </c>
      <c r="C41" s="166">
        <v>45250</v>
      </c>
      <c r="D41" t="s">
        <v>2300</v>
      </c>
      <c r="E41" t="s">
        <v>2301</v>
      </c>
      <c r="F41" s="166">
        <v>45250.310690127313</v>
      </c>
      <c r="G41" s="166">
        <v>45250.31532032408</v>
      </c>
      <c r="H41" t="s">
        <v>2225</v>
      </c>
      <c r="K41" t="s">
        <v>2302</v>
      </c>
      <c r="L41" s="166">
        <v>45250</v>
      </c>
      <c r="M41" t="s">
        <v>99</v>
      </c>
      <c r="N41" t="s">
        <v>2303</v>
      </c>
      <c r="O41" t="s">
        <v>102</v>
      </c>
      <c r="P41" t="s">
        <v>2228</v>
      </c>
      <c r="S41" t="s">
        <v>2304</v>
      </c>
      <c r="T41" t="s">
        <v>2305</v>
      </c>
      <c r="V41" t="s">
        <v>2231</v>
      </c>
      <c r="X41" t="s">
        <v>2232</v>
      </c>
      <c r="AA41" t="s">
        <v>2239</v>
      </c>
      <c r="AB41">
        <v>0</v>
      </c>
      <c r="AC41">
        <v>0</v>
      </c>
      <c r="AD41">
        <v>0</v>
      </c>
      <c r="AE41">
        <v>1</v>
      </c>
      <c r="AF41">
        <v>1</v>
      </c>
      <c r="AI41"/>
      <c r="EK41" t="s">
        <v>2239</v>
      </c>
      <c r="EL41">
        <v>0</v>
      </c>
      <c r="EM41">
        <v>0</v>
      </c>
      <c r="EN41">
        <v>0</v>
      </c>
      <c r="EO41">
        <v>0</v>
      </c>
      <c r="EP41">
        <v>1</v>
      </c>
      <c r="EQ41">
        <v>1</v>
      </c>
      <c r="JB41" t="s">
        <v>2410</v>
      </c>
      <c r="JC41">
        <v>0</v>
      </c>
      <c r="JD41">
        <v>0</v>
      </c>
      <c r="JE41">
        <v>0</v>
      </c>
      <c r="JF41">
        <v>0</v>
      </c>
      <c r="JG41">
        <v>0</v>
      </c>
      <c r="JH41">
        <v>0</v>
      </c>
      <c r="JI41">
        <v>0</v>
      </c>
      <c r="JJ41">
        <v>0</v>
      </c>
      <c r="JK41">
        <v>0</v>
      </c>
      <c r="JL41">
        <v>0</v>
      </c>
      <c r="JM41">
        <v>0</v>
      </c>
      <c r="JN41">
        <v>0</v>
      </c>
      <c r="JO41">
        <v>0</v>
      </c>
      <c r="JP41">
        <v>1</v>
      </c>
      <c r="JQ41">
        <v>0</v>
      </c>
      <c r="JR41">
        <v>0</v>
      </c>
      <c r="JS41">
        <v>1</v>
      </c>
      <c r="JT41">
        <v>3</v>
      </c>
      <c r="PY41" t="s">
        <v>2234</v>
      </c>
      <c r="PZ41" t="s">
        <v>2231</v>
      </c>
      <c r="QA41">
        <v>7750</v>
      </c>
      <c r="QD41" t="s">
        <v>2351</v>
      </c>
      <c r="QG41">
        <v>70</v>
      </c>
      <c r="QH41">
        <v>135</v>
      </c>
      <c r="QI41">
        <v>1</v>
      </c>
      <c r="QJ41">
        <v>144</v>
      </c>
      <c r="QK41">
        <v>0</v>
      </c>
      <c r="QX41" t="s">
        <v>2231</v>
      </c>
      <c r="QZ41" t="s">
        <v>2410</v>
      </c>
      <c r="RA41">
        <v>0</v>
      </c>
      <c r="RB41">
        <v>0</v>
      </c>
      <c r="RC41">
        <v>0</v>
      </c>
      <c r="RD41">
        <v>0</v>
      </c>
      <c r="RE41">
        <v>0</v>
      </c>
      <c r="RF41">
        <v>0</v>
      </c>
      <c r="RG41">
        <v>0</v>
      </c>
      <c r="RH41">
        <v>0</v>
      </c>
      <c r="RI41">
        <v>0</v>
      </c>
      <c r="RJ41">
        <v>0</v>
      </c>
      <c r="RK41">
        <v>0</v>
      </c>
      <c r="RL41">
        <v>0</v>
      </c>
      <c r="RM41">
        <v>0</v>
      </c>
      <c r="RN41">
        <v>1</v>
      </c>
      <c r="RO41">
        <v>0</v>
      </c>
      <c r="RP41">
        <v>0</v>
      </c>
      <c r="RR41" t="s">
        <v>2323</v>
      </c>
      <c r="RS41">
        <v>1</v>
      </c>
      <c r="RT41">
        <v>0</v>
      </c>
      <c r="RU41">
        <v>0</v>
      </c>
      <c r="RV41">
        <v>1</v>
      </c>
      <c r="RW41">
        <v>0</v>
      </c>
      <c r="RX41">
        <v>0</v>
      </c>
      <c r="RY41">
        <v>1</v>
      </c>
      <c r="RZ41">
        <v>0</v>
      </c>
      <c r="SA41">
        <v>0</v>
      </c>
      <c r="SB41">
        <v>0</v>
      </c>
      <c r="SC41">
        <v>0</v>
      </c>
      <c r="SF41" t="s">
        <v>2237</v>
      </c>
      <c r="SG41">
        <v>0</v>
      </c>
      <c r="SH41">
        <v>1</v>
      </c>
      <c r="SI41">
        <v>0</v>
      </c>
      <c r="SJ41">
        <v>0</v>
      </c>
      <c r="SK41" t="s">
        <v>2410</v>
      </c>
      <c r="SL41">
        <v>0</v>
      </c>
      <c r="SM41">
        <v>0</v>
      </c>
      <c r="SN41">
        <v>0</v>
      </c>
      <c r="SO41">
        <v>0</v>
      </c>
      <c r="SP41">
        <v>0</v>
      </c>
      <c r="SQ41">
        <v>0</v>
      </c>
      <c r="SR41">
        <v>0</v>
      </c>
      <c r="SS41">
        <v>0</v>
      </c>
      <c r="ST41">
        <v>0</v>
      </c>
      <c r="SU41">
        <v>0</v>
      </c>
      <c r="SV41">
        <v>0</v>
      </c>
      <c r="SW41">
        <v>0</v>
      </c>
      <c r="SX41">
        <v>0</v>
      </c>
      <c r="SY41">
        <v>1</v>
      </c>
      <c r="SZ41">
        <v>0</v>
      </c>
      <c r="TA41">
        <v>0</v>
      </c>
      <c r="TB41" t="s">
        <v>2324</v>
      </c>
      <c r="TC41">
        <v>1</v>
      </c>
      <c r="TD41">
        <v>0</v>
      </c>
      <c r="TE41">
        <v>0</v>
      </c>
      <c r="TF41">
        <v>0</v>
      </c>
      <c r="TG41">
        <v>0</v>
      </c>
      <c r="TH41">
        <v>0</v>
      </c>
      <c r="TI41">
        <v>0</v>
      </c>
      <c r="TJ41">
        <v>0</v>
      </c>
      <c r="TK41">
        <v>1</v>
      </c>
      <c r="TL41">
        <v>0</v>
      </c>
      <c r="TM41">
        <v>0</v>
      </c>
      <c r="TN41">
        <v>0</v>
      </c>
      <c r="AQG41" t="s">
        <v>2336</v>
      </c>
      <c r="AQH41">
        <v>0</v>
      </c>
      <c r="AQI41">
        <v>0</v>
      </c>
      <c r="AQJ41">
        <v>1</v>
      </c>
      <c r="AQK41">
        <v>0</v>
      </c>
      <c r="AQL41">
        <v>1</v>
      </c>
      <c r="AQM41">
        <v>0</v>
      </c>
      <c r="AQN41">
        <v>0</v>
      </c>
      <c r="AQO41">
        <v>0</v>
      </c>
      <c r="AQP41">
        <v>0</v>
      </c>
      <c r="AQQ41">
        <v>0</v>
      </c>
      <c r="AQS41" t="s">
        <v>2243</v>
      </c>
      <c r="AQT41">
        <v>0</v>
      </c>
      <c r="AQU41">
        <v>0</v>
      </c>
      <c r="AQV41">
        <v>0</v>
      </c>
      <c r="AQW41">
        <v>1</v>
      </c>
      <c r="AQX41">
        <v>0</v>
      </c>
      <c r="AQY41">
        <v>0</v>
      </c>
      <c r="AQZ41">
        <v>0</v>
      </c>
      <c r="ARA41">
        <v>0</v>
      </c>
      <c r="ARB41">
        <v>0</v>
      </c>
      <c r="ARC41">
        <v>0</v>
      </c>
      <c r="ARD41">
        <v>0</v>
      </c>
      <c r="ARF41" t="s">
        <v>2311</v>
      </c>
      <c r="ARG41" t="s">
        <v>2321</v>
      </c>
      <c r="ARH41" t="s">
        <v>2291</v>
      </c>
      <c r="ARI41">
        <v>0</v>
      </c>
      <c r="ARJ41">
        <v>1</v>
      </c>
      <c r="ARK41">
        <v>0</v>
      </c>
      <c r="ARL41">
        <v>1</v>
      </c>
      <c r="ARM41">
        <v>0</v>
      </c>
      <c r="ARN41">
        <v>0</v>
      </c>
      <c r="ARP41" t="s">
        <v>2312</v>
      </c>
      <c r="ARX41" t="s">
        <v>2262</v>
      </c>
      <c r="ARY41" t="s">
        <v>2239</v>
      </c>
      <c r="ARZ41">
        <v>1</v>
      </c>
      <c r="ASA41">
        <v>0</v>
      </c>
      <c r="ASB41">
        <v>0</v>
      </c>
      <c r="ASC41">
        <v>0</v>
      </c>
      <c r="ASD41">
        <v>0</v>
      </c>
      <c r="ASE41">
        <v>0</v>
      </c>
      <c r="ASF41">
        <v>0</v>
      </c>
      <c r="ASG41">
        <v>0</v>
      </c>
      <c r="ASH41">
        <v>0</v>
      </c>
      <c r="ASI41">
        <v>0</v>
      </c>
      <c r="ASK41" t="s">
        <v>2239</v>
      </c>
      <c r="ASL41">
        <v>1</v>
      </c>
      <c r="ASM41">
        <v>0</v>
      </c>
      <c r="ASN41">
        <v>0</v>
      </c>
      <c r="ASO41">
        <v>0</v>
      </c>
      <c r="ASP41">
        <v>0</v>
      </c>
      <c r="ASQ41">
        <v>0</v>
      </c>
      <c r="ASR41">
        <v>0</v>
      </c>
      <c r="ASS41">
        <v>0</v>
      </c>
      <c r="AST41">
        <v>0</v>
      </c>
      <c r="ASU41">
        <v>0</v>
      </c>
      <c r="ASW41" t="s">
        <v>2250</v>
      </c>
      <c r="ASX41">
        <v>0</v>
      </c>
      <c r="ASY41">
        <v>0</v>
      </c>
      <c r="ASZ41">
        <v>0</v>
      </c>
      <c r="ATA41">
        <v>0</v>
      </c>
      <c r="ATB41">
        <v>1</v>
      </c>
      <c r="ATC41">
        <v>0</v>
      </c>
      <c r="ATD41">
        <v>0</v>
      </c>
      <c r="ATE41">
        <v>0</v>
      </c>
      <c r="ATF41">
        <v>0</v>
      </c>
      <c r="ATH41" t="s">
        <v>2326</v>
      </c>
      <c r="ATI41">
        <v>0</v>
      </c>
      <c r="ATJ41">
        <v>0</v>
      </c>
      <c r="ATK41">
        <v>0</v>
      </c>
      <c r="ATL41">
        <v>0</v>
      </c>
      <c r="ATM41">
        <v>1</v>
      </c>
      <c r="ATN41">
        <v>0</v>
      </c>
      <c r="ATO41">
        <v>1</v>
      </c>
      <c r="ATP41">
        <v>0</v>
      </c>
      <c r="ATQ41">
        <v>0</v>
      </c>
      <c r="ATS41" t="s">
        <v>2252</v>
      </c>
      <c r="ATT41" t="s">
        <v>2231</v>
      </c>
      <c r="ATV41" t="s">
        <v>2344</v>
      </c>
      <c r="ATW41" t="s">
        <v>2252</v>
      </c>
      <c r="ATX41" t="s">
        <v>2231</v>
      </c>
      <c r="ATZ41" t="s">
        <v>2358</v>
      </c>
      <c r="AUF41">
        <v>506375043</v>
      </c>
      <c r="AUG41" s="166">
        <v>45250.416226851863</v>
      </c>
      <c r="AUJ41" t="s">
        <v>2255</v>
      </c>
      <c r="AUK41" t="s">
        <v>2256</v>
      </c>
      <c r="AUL41" t="s">
        <v>2257</v>
      </c>
    </row>
    <row r="42" spans="1:534 1125:1234" x14ac:dyDescent="0.35">
      <c r="A42">
        <v>41</v>
      </c>
      <c r="B42" t="s">
        <v>2412</v>
      </c>
      <c r="C42" s="166">
        <v>45250</v>
      </c>
      <c r="D42" t="s">
        <v>2300</v>
      </c>
      <c r="E42" t="s">
        <v>2301</v>
      </c>
      <c r="F42" s="166">
        <v>45250.315409907402</v>
      </c>
      <c r="G42" s="166">
        <v>45250.33031834491</v>
      </c>
      <c r="H42" t="s">
        <v>2225</v>
      </c>
      <c r="K42" t="s">
        <v>2302</v>
      </c>
      <c r="L42" s="166">
        <v>45250</v>
      </c>
      <c r="M42" t="s">
        <v>99</v>
      </c>
      <c r="N42" t="s">
        <v>2303</v>
      </c>
      <c r="O42" t="s">
        <v>102</v>
      </c>
      <c r="P42" t="s">
        <v>2228</v>
      </c>
      <c r="S42" t="s">
        <v>2304</v>
      </c>
      <c r="T42" t="s">
        <v>2305</v>
      </c>
      <c r="V42" t="s">
        <v>2231</v>
      </c>
      <c r="X42" t="s">
        <v>2232</v>
      </c>
      <c r="AA42" t="s">
        <v>2239</v>
      </c>
      <c r="AB42">
        <v>0</v>
      </c>
      <c r="AC42">
        <v>0</v>
      </c>
      <c r="AD42">
        <v>0</v>
      </c>
      <c r="AE42">
        <v>1</v>
      </c>
      <c r="AF42">
        <v>1</v>
      </c>
      <c r="AI42"/>
      <c r="EK42" t="s">
        <v>2239</v>
      </c>
      <c r="EL42">
        <v>0</v>
      </c>
      <c r="EM42">
        <v>0</v>
      </c>
      <c r="EN42">
        <v>0</v>
      </c>
      <c r="EO42">
        <v>0</v>
      </c>
      <c r="EP42">
        <v>1</v>
      </c>
      <c r="EQ42">
        <v>1</v>
      </c>
      <c r="JB42" t="s">
        <v>2410</v>
      </c>
      <c r="JC42">
        <v>0</v>
      </c>
      <c r="JD42">
        <v>0</v>
      </c>
      <c r="JE42">
        <v>0</v>
      </c>
      <c r="JF42">
        <v>0</v>
      </c>
      <c r="JG42">
        <v>0</v>
      </c>
      <c r="JH42">
        <v>0</v>
      </c>
      <c r="JI42">
        <v>0</v>
      </c>
      <c r="JJ42">
        <v>0</v>
      </c>
      <c r="JK42">
        <v>0</v>
      </c>
      <c r="JL42">
        <v>0</v>
      </c>
      <c r="JM42">
        <v>0</v>
      </c>
      <c r="JN42">
        <v>0</v>
      </c>
      <c r="JO42">
        <v>0</v>
      </c>
      <c r="JP42">
        <v>1</v>
      </c>
      <c r="JQ42">
        <v>0</v>
      </c>
      <c r="JR42">
        <v>0</v>
      </c>
      <c r="JS42">
        <v>1</v>
      </c>
      <c r="JT42">
        <v>3</v>
      </c>
      <c r="PY42" t="s">
        <v>2234</v>
      </c>
      <c r="PZ42" t="s">
        <v>2231</v>
      </c>
      <c r="QA42">
        <v>7600</v>
      </c>
      <c r="QD42" t="s">
        <v>2307</v>
      </c>
      <c r="QG42">
        <v>70</v>
      </c>
      <c r="QH42">
        <v>135</v>
      </c>
      <c r="QI42">
        <v>1</v>
      </c>
      <c r="QJ42">
        <v>172</v>
      </c>
      <c r="QK42">
        <v>0</v>
      </c>
      <c r="QX42" t="s">
        <v>2231</v>
      </c>
      <c r="QZ42" t="s">
        <v>2410</v>
      </c>
      <c r="RA42">
        <v>0</v>
      </c>
      <c r="RB42">
        <v>0</v>
      </c>
      <c r="RC42">
        <v>0</v>
      </c>
      <c r="RD42">
        <v>0</v>
      </c>
      <c r="RE42">
        <v>0</v>
      </c>
      <c r="RF42">
        <v>0</v>
      </c>
      <c r="RG42">
        <v>0</v>
      </c>
      <c r="RH42">
        <v>0</v>
      </c>
      <c r="RI42">
        <v>0</v>
      </c>
      <c r="RJ42">
        <v>0</v>
      </c>
      <c r="RK42">
        <v>0</v>
      </c>
      <c r="RL42">
        <v>0</v>
      </c>
      <c r="RM42">
        <v>0</v>
      </c>
      <c r="RN42">
        <v>1</v>
      </c>
      <c r="RO42">
        <v>0</v>
      </c>
      <c r="RP42">
        <v>0</v>
      </c>
      <c r="RR42" t="s">
        <v>2346</v>
      </c>
      <c r="RS42">
        <v>1</v>
      </c>
      <c r="RT42">
        <v>0</v>
      </c>
      <c r="RU42">
        <v>0</v>
      </c>
      <c r="RV42">
        <v>1</v>
      </c>
      <c r="RW42">
        <v>0</v>
      </c>
      <c r="RX42">
        <v>0</v>
      </c>
      <c r="RY42">
        <v>1</v>
      </c>
      <c r="RZ42">
        <v>0</v>
      </c>
      <c r="SA42">
        <v>0</v>
      </c>
      <c r="SB42">
        <v>0</v>
      </c>
      <c r="SC42">
        <v>0</v>
      </c>
      <c r="SF42" t="s">
        <v>2237</v>
      </c>
      <c r="SG42">
        <v>0</v>
      </c>
      <c r="SH42">
        <v>1</v>
      </c>
      <c r="SI42">
        <v>0</v>
      </c>
      <c r="SJ42">
        <v>0</v>
      </c>
      <c r="SK42" t="s">
        <v>2410</v>
      </c>
      <c r="SL42">
        <v>0</v>
      </c>
      <c r="SM42">
        <v>0</v>
      </c>
      <c r="SN42">
        <v>0</v>
      </c>
      <c r="SO42">
        <v>0</v>
      </c>
      <c r="SP42">
        <v>0</v>
      </c>
      <c r="SQ42">
        <v>0</v>
      </c>
      <c r="SR42">
        <v>0</v>
      </c>
      <c r="SS42">
        <v>0</v>
      </c>
      <c r="ST42">
        <v>0</v>
      </c>
      <c r="SU42">
        <v>0</v>
      </c>
      <c r="SV42">
        <v>0</v>
      </c>
      <c r="SW42">
        <v>0</v>
      </c>
      <c r="SX42">
        <v>0</v>
      </c>
      <c r="SY42">
        <v>1</v>
      </c>
      <c r="SZ42">
        <v>0</v>
      </c>
      <c r="TA42">
        <v>0</v>
      </c>
      <c r="TB42" t="s">
        <v>2413</v>
      </c>
      <c r="TC42">
        <v>1</v>
      </c>
      <c r="TD42">
        <v>0</v>
      </c>
      <c r="TE42">
        <v>0</v>
      </c>
      <c r="TF42">
        <v>0</v>
      </c>
      <c r="TG42">
        <v>1</v>
      </c>
      <c r="TH42">
        <v>0</v>
      </c>
      <c r="TI42">
        <v>0</v>
      </c>
      <c r="TJ42">
        <v>0</v>
      </c>
      <c r="TK42">
        <v>1</v>
      </c>
      <c r="TL42">
        <v>0</v>
      </c>
      <c r="TM42">
        <v>0</v>
      </c>
      <c r="TN42">
        <v>0</v>
      </c>
      <c r="AQG42" t="s">
        <v>2392</v>
      </c>
      <c r="AQH42">
        <v>0</v>
      </c>
      <c r="AQI42">
        <v>0</v>
      </c>
      <c r="AQJ42">
        <v>1</v>
      </c>
      <c r="AQK42">
        <v>0</v>
      </c>
      <c r="AQL42">
        <v>1</v>
      </c>
      <c r="AQM42">
        <v>1</v>
      </c>
      <c r="AQN42">
        <v>0</v>
      </c>
      <c r="AQO42">
        <v>0</v>
      </c>
      <c r="AQP42">
        <v>0</v>
      </c>
      <c r="AQQ42">
        <v>0</v>
      </c>
      <c r="AQS42" t="s">
        <v>2243</v>
      </c>
      <c r="AQT42">
        <v>0</v>
      </c>
      <c r="AQU42">
        <v>0</v>
      </c>
      <c r="AQV42">
        <v>0</v>
      </c>
      <c r="AQW42">
        <v>1</v>
      </c>
      <c r="AQX42">
        <v>0</v>
      </c>
      <c r="AQY42">
        <v>0</v>
      </c>
      <c r="AQZ42">
        <v>0</v>
      </c>
      <c r="ARA42">
        <v>0</v>
      </c>
      <c r="ARB42">
        <v>0</v>
      </c>
      <c r="ARC42">
        <v>0</v>
      </c>
      <c r="ARD42">
        <v>0</v>
      </c>
      <c r="ARF42" t="s">
        <v>2311</v>
      </c>
      <c r="ARG42" t="s">
        <v>2245</v>
      </c>
      <c r="ARH42" t="s">
        <v>2291</v>
      </c>
      <c r="ARI42">
        <v>0</v>
      </c>
      <c r="ARJ42">
        <v>1</v>
      </c>
      <c r="ARK42">
        <v>0</v>
      </c>
      <c r="ARL42">
        <v>1</v>
      </c>
      <c r="ARM42">
        <v>0</v>
      </c>
      <c r="ARN42">
        <v>0</v>
      </c>
      <c r="ARP42" t="s">
        <v>2312</v>
      </c>
      <c r="ARX42" t="s">
        <v>2262</v>
      </c>
      <c r="ARY42" t="s">
        <v>2239</v>
      </c>
      <c r="ARZ42">
        <v>1</v>
      </c>
      <c r="ASA42">
        <v>0</v>
      </c>
      <c r="ASB42">
        <v>0</v>
      </c>
      <c r="ASC42">
        <v>0</v>
      </c>
      <c r="ASD42">
        <v>0</v>
      </c>
      <c r="ASE42">
        <v>0</v>
      </c>
      <c r="ASF42">
        <v>0</v>
      </c>
      <c r="ASG42">
        <v>0</v>
      </c>
      <c r="ASH42">
        <v>0</v>
      </c>
      <c r="ASI42">
        <v>0</v>
      </c>
      <c r="ASK42" t="s">
        <v>2239</v>
      </c>
      <c r="ASL42">
        <v>1</v>
      </c>
      <c r="ASM42">
        <v>0</v>
      </c>
      <c r="ASN42">
        <v>0</v>
      </c>
      <c r="ASO42">
        <v>0</v>
      </c>
      <c r="ASP42">
        <v>0</v>
      </c>
      <c r="ASQ42">
        <v>0</v>
      </c>
      <c r="ASR42">
        <v>0</v>
      </c>
      <c r="ASS42">
        <v>0</v>
      </c>
      <c r="AST42">
        <v>0</v>
      </c>
      <c r="ASU42">
        <v>0</v>
      </c>
      <c r="ASW42" t="s">
        <v>2250</v>
      </c>
      <c r="ASX42">
        <v>0</v>
      </c>
      <c r="ASY42">
        <v>0</v>
      </c>
      <c r="ASZ42">
        <v>0</v>
      </c>
      <c r="ATA42">
        <v>0</v>
      </c>
      <c r="ATB42">
        <v>1</v>
      </c>
      <c r="ATC42">
        <v>0</v>
      </c>
      <c r="ATD42">
        <v>0</v>
      </c>
      <c r="ATE42">
        <v>0</v>
      </c>
      <c r="ATF42">
        <v>0</v>
      </c>
      <c r="ATH42" t="s">
        <v>2326</v>
      </c>
      <c r="ATI42">
        <v>0</v>
      </c>
      <c r="ATJ42">
        <v>0</v>
      </c>
      <c r="ATK42">
        <v>0</v>
      </c>
      <c r="ATL42">
        <v>0</v>
      </c>
      <c r="ATM42">
        <v>1</v>
      </c>
      <c r="ATN42">
        <v>0</v>
      </c>
      <c r="ATO42">
        <v>1</v>
      </c>
      <c r="ATP42">
        <v>0</v>
      </c>
      <c r="ATQ42">
        <v>0</v>
      </c>
      <c r="ATS42" t="s">
        <v>2252</v>
      </c>
      <c r="ATT42" t="s">
        <v>2231</v>
      </c>
      <c r="ATV42" t="s">
        <v>2357</v>
      </c>
      <c r="ATW42" t="s">
        <v>2252</v>
      </c>
      <c r="ATX42" t="s">
        <v>2231</v>
      </c>
      <c r="ATZ42" t="s">
        <v>2414</v>
      </c>
      <c r="AUF42">
        <v>506375188</v>
      </c>
      <c r="AUG42" s="166">
        <v>45250.416388888887</v>
      </c>
      <c r="AUJ42" t="s">
        <v>2255</v>
      </c>
      <c r="AUK42" t="s">
        <v>2256</v>
      </c>
      <c r="AUL42" t="s">
        <v>2257</v>
      </c>
    </row>
    <row r="43" spans="1:534 1125:1234" x14ac:dyDescent="0.35">
      <c r="A43">
        <v>42</v>
      </c>
      <c r="B43" t="s">
        <v>2415</v>
      </c>
      <c r="C43" s="166">
        <v>45250</v>
      </c>
      <c r="D43" t="s">
        <v>2300</v>
      </c>
      <c r="E43" t="s">
        <v>2301</v>
      </c>
      <c r="F43" s="166">
        <v>45250.330399004633</v>
      </c>
      <c r="G43" s="166">
        <v>45250.335729999999</v>
      </c>
      <c r="H43" t="s">
        <v>2225</v>
      </c>
      <c r="K43" t="s">
        <v>2302</v>
      </c>
      <c r="L43" s="166">
        <v>45250</v>
      </c>
      <c r="M43" t="s">
        <v>99</v>
      </c>
      <c r="N43" t="s">
        <v>2303</v>
      </c>
      <c r="O43" t="s">
        <v>102</v>
      </c>
      <c r="P43" t="s">
        <v>2228</v>
      </c>
      <c r="S43" t="s">
        <v>2304</v>
      </c>
      <c r="T43" t="s">
        <v>2305</v>
      </c>
      <c r="V43" t="s">
        <v>2231</v>
      </c>
      <c r="X43" t="s">
        <v>2232</v>
      </c>
      <c r="AA43" t="s">
        <v>2239</v>
      </c>
      <c r="AB43">
        <v>0</v>
      </c>
      <c r="AC43">
        <v>0</v>
      </c>
      <c r="AD43">
        <v>0</v>
      </c>
      <c r="AE43">
        <v>1</v>
      </c>
      <c r="AF43">
        <v>1</v>
      </c>
      <c r="AI43"/>
      <c r="EK43" t="s">
        <v>2239</v>
      </c>
      <c r="EL43">
        <v>0</v>
      </c>
      <c r="EM43">
        <v>0</v>
      </c>
      <c r="EN43">
        <v>0</v>
      </c>
      <c r="EO43">
        <v>0</v>
      </c>
      <c r="EP43">
        <v>1</v>
      </c>
      <c r="EQ43">
        <v>1</v>
      </c>
      <c r="JB43" t="s">
        <v>2410</v>
      </c>
      <c r="JC43">
        <v>0</v>
      </c>
      <c r="JD43">
        <v>0</v>
      </c>
      <c r="JE43">
        <v>0</v>
      </c>
      <c r="JF43">
        <v>0</v>
      </c>
      <c r="JG43">
        <v>0</v>
      </c>
      <c r="JH43">
        <v>0</v>
      </c>
      <c r="JI43">
        <v>0</v>
      </c>
      <c r="JJ43">
        <v>0</v>
      </c>
      <c r="JK43">
        <v>0</v>
      </c>
      <c r="JL43">
        <v>0</v>
      </c>
      <c r="JM43">
        <v>0</v>
      </c>
      <c r="JN43">
        <v>0</v>
      </c>
      <c r="JO43">
        <v>0</v>
      </c>
      <c r="JP43">
        <v>1</v>
      </c>
      <c r="JQ43">
        <v>0</v>
      </c>
      <c r="JR43">
        <v>0</v>
      </c>
      <c r="JS43">
        <v>1</v>
      </c>
      <c r="JT43">
        <v>3</v>
      </c>
      <c r="PY43" t="s">
        <v>2234</v>
      </c>
      <c r="PZ43" t="s">
        <v>2231</v>
      </c>
      <c r="QA43">
        <v>7500</v>
      </c>
      <c r="QD43" t="s">
        <v>2351</v>
      </c>
      <c r="QG43">
        <v>75</v>
      </c>
      <c r="QH43">
        <v>145</v>
      </c>
      <c r="QI43">
        <v>1</v>
      </c>
      <c r="QJ43">
        <v>72</v>
      </c>
      <c r="QK43">
        <v>0</v>
      </c>
      <c r="QX43" t="s">
        <v>2231</v>
      </c>
      <c r="QZ43" t="s">
        <v>2410</v>
      </c>
      <c r="RA43">
        <v>0</v>
      </c>
      <c r="RB43">
        <v>0</v>
      </c>
      <c r="RC43">
        <v>0</v>
      </c>
      <c r="RD43">
        <v>0</v>
      </c>
      <c r="RE43">
        <v>0</v>
      </c>
      <c r="RF43">
        <v>0</v>
      </c>
      <c r="RG43">
        <v>0</v>
      </c>
      <c r="RH43">
        <v>0</v>
      </c>
      <c r="RI43">
        <v>0</v>
      </c>
      <c r="RJ43">
        <v>0</v>
      </c>
      <c r="RK43">
        <v>0</v>
      </c>
      <c r="RL43">
        <v>0</v>
      </c>
      <c r="RM43">
        <v>0</v>
      </c>
      <c r="RN43">
        <v>1</v>
      </c>
      <c r="RO43">
        <v>0</v>
      </c>
      <c r="RP43">
        <v>0</v>
      </c>
      <c r="RR43" t="s">
        <v>2323</v>
      </c>
      <c r="RS43">
        <v>1</v>
      </c>
      <c r="RT43">
        <v>0</v>
      </c>
      <c r="RU43">
        <v>0</v>
      </c>
      <c r="RV43">
        <v>1</v>
      </c>
      <c r="RW43">
        <v>0</v>
      </c>
      <c r="RX43">
        <v>0</v>
      </c>
      <c r="RY43">
        <v>1</v>
      </c>
      <c r="RZ43">
        <v>0</v>
      </c>
      <c r="SA43">
        <v>0</v>
      </c>
      <c r="SB43">
        <v>0</v>
      </c>
      <c r="SC43">
        <v>0</v>
      </c>
      <c r="SF43" t="s">
        <v>2237</v>
      </c>
      <c r="SG43">
        <v>0</v>
      </c>
      <c r="SH43">
        <v>1</v>
      </c>
      <c r="SI43">
        <v>0</v>
      </c>
      <c r="SJ43">
        <v>0</v>
      </c>
      <c r="SK43" t="s">
        <v>2410</v>
      </c>
      <c r="SL43">
        <v>0</v>
      </c>
      <c r="SM43">
        <v>0</v>
      </c>
      <c r="SN43">
        <v>0</v>
      </c>
      <c r="SO43">
        <v>0</v>
      </c>
      <c r="SP43">
        <v>0</v>
      </c>
      <c r="SQ43">
        <v>0</v>
      </c>
      <c r="SR43">
        <v>0</v>
      </c>
      <c r="SS43">
        <v>0</v>
      </c>
      <c r="ST43">
        <v>0</v>
      </c>
      <c r="SU43">
        <v>0</v>
      </c>
      <c r="SV43">
        <v>0</v>
      </c>
      <c r="SW43">
        <v>0</v>
      </c>
      <c r="SX43">
        <v>0</v>
      </c>
      <c r="SY43">
        <v>1</v>
      </c>
      <c r="SZ43">
        <v>0</v>
      </c>
      <c r="TA43">
        <v>0</v>
      </c>
      <c r="TB43" t="s">
        <v>2324</v>
      </c>
      <c r="TC43">
        <v>1</v>
      </c>
      <c r="TD43">
        <v>0</v>
      </c>
      <c r="TE43">
        <v>0</v>
      </c>
      <c r="TF43">
        <v>0</v>
      </c>
      <c r="TG43">
        <v>0</v>
      </c>
      <c r="TH43">
        <v>0</v>
      </c>
      <c r="TI43">
        <v>0</v>
      </c>
      <c r="TJ43">
        <v>0</v>
      </c>
      <c r="TK43">
        <v>1</v>
      </c>
      <c r="TL43">
        <v>0</v>
      </c>
      <c r="TM43">
        <v>0</v>
      </c>
      <c r="TN43">
        <v>0</v>
      </c>
      <c r="AQG43" t="s">
        <v>2392</v>
      </c>
      <c r="AQH43">
        <v>0</v>
      </c>
      <c r="AQI43">
        <v>0</v>
      </c>
      <c r="AQJ43">
        <v>1</v>
      </c>
      <c r="AQK43">
        <v>0</v>
      </c>
      <c r="AQL43">
        <v>1</v>
      </c>
      <c r="AQM43">
        <v>1</v>
      </c>
      <c r="AQN43">
        <v>0</v>
      </c>
      <c r="AQO43">
        <v>0</v>
      </c>
      <c r="AQP43">
        <v>0</v>
      </c>
      <c r="AQQ43">
        <v>0</v>
      </c>
      <c r="AQS43" t="s">
        <v>2243</v>
      </c>
      <c r="AQT43">
        <v>0</v>
      </c>
      <c r="AQU43">
        <v>0</v>
      </c>
      <c r="AQV43">
        <v>0</v>
      </c>
      <c r="AQW43">
        <v>1</v>
      </c>
      <c r="AQX43">
        <v>0</v>
      </c>
      <c r="AQY43">
        <v>0</v>
      </c>
      <c r="AQZ43">
        <v>0</v>
      </c>
      <c r="ARA43">
        <v>0</v>
      </c>
      <c r="ARB43">
        <v>0</v>
      </c>
      <c r="ARC43">
        <v>0</v>
      </c>
      <c r="ARD43">
        <v>0</v>
      </c>
      <c r="ARF43" t="s">
        <v>2311</v>
      </c>
      <c r="ARG43" t="s">
        <v>2321</v>
      </c>
      <c r="ARH43" t="s">
        <v>2246</v>
      </c>
      <c r="ARI43">
        <v>0</v>
      </c>
      <c r="ARJ43">
        <v>1</v>
      </c>
      <c r="ARK43">
        <v>0</v>
      </c>
      <c r="ARL43">
        <v>0</v>
      </c>
      <c r="ARM43">
        <v>0</v>
      </c>
      <c r="ARN43">
        <v>0</v>
      </c>
      <c r="ARP43" t="s">
        <v>2312</v>
      </c>
      <c r="ARX43" t="s">
        <v>2262</v>
      </c>
      <c r="ARY43" t="s">
        <v>2239</v>
      </c>
      <c r="ARZ43">
        <v>1</v>
      </c>
      <c r="ASA43">
        <v>0</v>
      </c>
      <c r="ASB43">
        <v>0</v>
      </c>
      <c r="ASC43">
        <v>0</v>
      </c>
      <c r="ASD43">
        <v>0</v>
      </c>
      <c r="ASE43">
        <v>0</v>
      </c>
      <c r="ASF43">
        <v>0</v>
      </c>
      <c r="ASG43">
        <v>0</v>
      </c>
      <c r="ASH43">
        <v>0</v>
      </c>
      <c r="ASI43">
        <v>0</v>
      </c>
      <c r="ASK43" t="s">
        <v>2239</v>
      </c>
      <c r="ASL43">
        <v>1</v>
      </c>
      <c r="ASM43">
        <v>0</v>
      </c>
      <c r="ASN43">
        <v>0</v>
      </c>
      <c r="ASO43">
        <v>0</v>
      </c>
      <c r="ASP43">
        <v>0</v>
      </c>
      <c r="ASQ43">
        <v>0</v>
      </c>
      <c r="ASR43">
        <v>0</v>
      </c>
      <c r="ASS43">
        <v>0</v>
      </c>
      <c r="AST43">
        <v>0</v>
      </c>
      <c r="ASU43">
        <v>0</v>
      </c>
      <c r="ASW43" t="s">
        <v>2353</v>
      </c>
      <c r="ASX43">
        <v>0</v>
      </c>
      <c r="ASY43">
        <v>0</v>
      </c>
      <c r="ASZ43">
        <v>0</v>
      </c>
      <c r="ATA43">
        <v>0</v>
      </c>
      <c r="ATB43">
        <v>0</v>
      </c>
      <c r="ATC43">
        <v>1</v>
      </c>
      <c r="ATD43">
        <v>0</v>
      </c>
      <c r="ATE43">
        <v>0</v>
      </c>
      <c r="ATF43">
        <v>0</v>
      </c>
      <c r="ATH43" t="s">
        <v>2326</v>
      </c>
      <c r="ATI43">
        <v>0</v>
      </c>
      <c r="ATJ43">
        <v>0</v>
      </c>
      <c r="ATK43">
        <v>0</v>
      </c>
      <c r="ATL43">
        <v>0</v>
      </c>
      <c r="ATM43">
        <v>1</v>
      </c>
      <c r="ATN43">
        <v>0</v>
      </c>
      <c r="ATO43">
        <v>1</v>
      </c>
      <c r="ATP43">
        <v>0</v>
      </c>
      <c r="ATQ43">
        <v>0</v>
      </c>
      <c r="ATS43" t="s">
        <v>2252</v>
      </c>
      <c r="ATT43" t="s">
        <v>2231</v>
      </c>
      <c r="ATV43" t="s">
        <v>2357</v>
      </c>
      <c r="ATW43" t="s">
        <v>2252</v>
      </c>
      <c r="ATX43" t="s">
        <v>2231</v>
      </c>
      <c r="ATZ43" t="s">
        <v>2416</v>
      </c>
      <c r="AUF43">
        <v>506375453</v>
      </c>
      <c r="AUG43" s="166">
        <v>45250.416666666672</v>
      </c>
      <c r="AUJ43" t="s">
        <v>2255</v>
      </c>
      <c r="AUK43" t="s">
        <v>2256</v>
      </c>
      <c r="AUL43" t="s">
        <v>2257</v>
      </c>
    </row>
    <row r="44" spans="1:534 1125:1234" x14ac:dyDescent="0.35">
      <c r="A44">
        <v>43</v>
      </c>
      <c r="B44" t="s">
        <v>2417</v>
      </c>
      <c r="C44" s="166">
        <v>45250</v>
      </c>
      <c r="D44" t="s">
        <v>2300</v>
      </c>
      <c r="E44" t="s">
        <v>2334</v>
      </c>
      <c r="F44" s="166">
        <v>45250.337582916662</v>
      </c>
      <c r="G44" s="166">
        <v>45250.361966099539</v>
      </c>
      <c r="H44" t="s">
        <v>2225</v>
      </c>
      <c r="K44" t="s">
        <v>2302</v>
      </c>
      <c r="L44" s="166">
        <v>45250</v>
      </c>
      <c r="M44" t="s">
        <v>99</v>
      </c>
      <c r="N44" t="s">
        <v>2303</v>
      </c>
      <c r="O44" t="s">
        <v>102</v>
      </c>
      <c r="P44" t="s">
        <v>2228</v>
      </c>
      <c r="S44" t="s">
        <v>2304</v>
      </c>
      <c r="T44" t="s">
        <v>2305</v>
      </c>
      <c r="V44" t="s">
        <v>2231</v>
      </c>
      <c r="X44" t="s">
        <v>2232</v>
      </c>
      <c r="AA44" t="s">
        <v>2239</v>
      </c>
      <c r="AB44">
        <v>0</v>
      </c>
      <c r="AC44">
        <v>0</v>
      </c>
      <c r="AD44">
        <v>0</v>
      </c>
      <c r="AE44">
        <v>1</v>
      </c>
      <c r="AF44">
        <v>1</v>
      </c>
      <c r="AI44"/>
      <c r="EK44" t="s">
        <v>2239</v>
      </c>
      <c r="EL44">
        <v>0</v>
      </c>
      <c r="EM44">
        <v>0</v>
      </c>
      <c r="EN44">
        <v>0</v>
      </c>
      <c r="EO44">
        <v>0</v>
      </c>
      <c r="EP44">
        <v>1</v>
      </c>
      <c r="EQ44">
        <v>1</v>
      </c>
      <c r="JB44" t="s">
        <v>2418</v>
      </c>
      <c r="JC44">
        <v>0</v>
      </c>
      <c r="JD44">
        <v>0</v>
      </c>
      <c r="JE44">
        <v>0</v>
      </c>
      <c r="JF44">
        <v>0</v>
      </c>
      <c r="JG44">
        <v>0</v>
      </c>
      <c r="JH44">
        <v>0</v>
      </c>
      <c r="JI44">
        <v>0</v>
      </c>
      <c r="JJ44">
        <v>0</v>
      </c>
      <c r="JK44">
        <v>1</v>
      </c>
      <c r="JL44">
        <v>0</v>
      </c>
      <c r="JM44">
        <v>0</v>
      </c>
      <c r="JN44">
        <v>0</v>
      </c>
      <c r="JO44">
        <v>0</v>
      </c>
      <c r="JP44">
        <v>0</v>
      </c>
      <c r="JQ44">
        <v>0</v>
      </c>
      <c r="JR44">
        <v>0</v>
      </c>
      <c r="JS44">
        <v>1</v>
      </c>
      <c r="JT44">
        <v>3</v>
      </c>
      <c r="NV44" t="s">
        <v>2234</v>
      </c>
      <c r="NW44">
        <v>2000</v>
      </c>
      <c r="NX44" t="s">
        <v>2307</v>
      </c>
      <c r="OA44">
        <v>80</v>
      </c>
      <c r="OB44">
        <v>140</v>
      </c>
      <c r="OC44">
        <v>1</v>
      </c>
      <c r="OD44">
        <v>60</v>
      </c>
      <c r="OE44">
        <v>0</v>
      </c>
      <c r="QX44" t="s">
        <v>2231</v>
      </c>
      <c r="QZ44" t="s">
        <v>2418</v>
      </c>
      <c r="RA44">
        <v>0</v>
      </c>
      <c r="RB44">
        <v>0</v>
      </c>
      <c r="RC44">
        <v>0</v>
      </c>
      <c r="RD44">
        <v>0</v>
      </c>
      <c r="RE44">
        <v>0</v>
      </c>
      <c r="RF44">
        <v>0</v>
      </c>
      <c r="RG44">
        <v>0</v>
      </c>
      <c r="RH44">
        <v>0</v>
      </c>
      <c r="RI44">
        <v>1</v>
      </c>
      <c r="RJ44">
        <v>0</v>
      </c>
      <c r="RK44">
        <v>0</v>
      </c>
      <c r="RL44">
        <v>0</v>
      </c>
      <c r="RM44">
        <v>0</v>
      </c>
      <c r="RN44">
        <v>0</v>
      </c>
      <c r="RO44">
        <v>0</v>
      </c>
      <c r="RP44">
        <v>0</v>
      </c>
      <c r="RR44" t="s">
        <v>2406</v>
      </c>
      <c r="RS44">
        <v>1</v>
      </c>
      <c r="RT44">
        <v>0</v>
      </c>
      <c r="RU44">
        <v>0</v>
      </c>
      <c r="RV44">
        <v>0</v>
      </c>
      <c r="RW44">
        <v>0</v>
      </c>
      <c r="RX44">
        <v>0</v>
      </c>
      <c r="RY44">
        <v>1</v>
      </c>
      <c r="RZ44">
        <v>0</v>
      </c>
      <c r="SA44">
        <v>0</v>
      </c>
      <c r="SB44">
        <v>0</v>
      </c>
      <c r="SC44">
        <v>0</v>
      </c>
      <c r="SF44" t="s">
        <v>2237</v>
      </c>
      <c r="SG44">
        <v>0</v>
      </c>
      <c r="SH44">
        <v>1</v>
      </c>
      <c r="SI44">
        <v>0</v>
      </c>
      <c r="SJ44">
        <v>0</v>
      </c>
      <c r="SK44" t="s">
        <v>2418</v>
      </c>
      <c r="SL44">
        <v>0</v>
      </c>
      <c r="SM44">
        <v>0</v>
      </c>
      <c r="SN44">
        <v>0</v>
      </c>
      <c r="SO44">
        <v>0</v>
      </c>
      <c r="SP44">
        <v>0</v>
      </c>
      <c r="SQ44">
        <v>0</v>
      </c>
      <c r="SR44">
        <v>0</v>
      </c>
      <c r="SS44">
        <v>0</v>
      </c>
      <c r="ST44">
        <v>1</v>
      </c>
      <c r="SU44">
        <v>0</v>
      </c>
      <c r="SV44">
        <v>0</v>
      </c>
      <c r="SW44">
        <v>0</v>
      </c>
      <c r="SX44">
        <v>0</v>
      </c>
      <c r="SY44">
        <v>0</v>
      </c>
      <c r="SZ44">
        <v>0</v>
      </c>
      <c r="TA44">
        <v>0</v>
      </c>
      <c r="TB44" t="s">
        <v>2324</v>
      </c>
      <c r="TC44">
        <v>1</v>
      </c>
      <c r="TD44">
        <v>0</v>
      </c>
      <c r="TE44">
        <v>0</v>
      </c>
      <c r="TF44">
        <v>0</v>
      </c>
      <c r="TG44">
        <v>0</v>
      </c>
      <c r="TH44">
        <v>0</v>
      </c>
      <c r="TI44">
        <v>0</v>
      </c>
      <c r="TJ44">
        <v>0</v>
      </c>
      <c r="TK44">
        <v>1</v>
      </c>
      <c r="TL44">
        <v>0</v>
      </c>
      <c r="TM44">
        <v>0</v>
      </c>
      <c r="TN44">
        <v>0</v>
      </c>
      <c r="AQG44" t="s">
        <v>2419</v>
      </c>
      <c r="AQH44">
        <v>0</v>
      </c>
      <c r="AQI44">
        <v>1</v>
      </c>
      <c r="AQJ44">
        <v>1</v>
      </c>
      <c r="AQK44">
        <v>0</v>
      </c>
      <c r="AQL44">
        <v>1</v>
      </c>
      <c r="AQM44">
        <v>0</v>
      </c>
      <c r="AQN44">
        <v>0</v>
      </c>
      <c r="AQO44">
        <v>0</v>
      </c>
      <c r="AQP44">
        <v>0</v>
      </c>
      <c r="AQQ44">
        <v>0</v>
      </c>
      <c r="AQS44" t="s">
        <v>2243</v>
      </c>
      <c r="AQT44">
        <v>0</v>
      </c>
      <c r="AQU44">
        <v>0</v>
      </c>
      <c r="AQV44">
        <v>0</v>
      </c>
      <c r="AQW44">
        <v>1</v>
      </c>
      <c r="AQX44">
        <v>0</v>
      </c>
      <c r="AQY44">
        <v>0</v>
      </c>
      <c r="AQZ44">
        <v>0</v>
      </c>
      <c r="ARA44">
        <v>0</v>
      </c>
      <c r="ARB44">
        <v>0</v>
      </c>
      <c r="ARC44">
        <v>0</v>
      </c>
      <c r="ARD44">
        <v>0</v>
      </c>
      <c r="ARF44" t="s">
        <v>2311</v>
      </c>
      <c r="ARG44" t="s">
        <v>2321</v>
      </c>
      <c r="ARH44" t="s">
        <v>2246</v>
      </c>
      <c r="ARI44">
        <v>0</v>
      </c>
      <c r="ARJ44">
        <v>1</v>
      </c>
      <c r="ARK44">
        <v>0</v>
      </c>
      <c r="ARL44">
        <v>0</v>
      </c>
      <c r="ARM44">
        <v>0</v>
      </c>
      <c r="ARN44">
        <v>0</v>
      </c>
      <c r="ARP44" t="s">
        <v>2312</v>
      </c>
      <c r="ARX44" t="s">
        <v>2262</v>
      </c>
      <c r="ARY44" t="s">
        <v>2239</v>
      </c>
      <c r="ARZ44">
        <v>1</v>
      </c>
      <c r="ASA44">
        <v>0</v>
      </c>
      <c r="ASB44">
        <v>0</v>
      </c>
      <c r="ASC44">
        <v>0</v>
      </c>
      <c r="ASD44">
        <v>0</v>
      </c>
      <c r="ASE44">
        <v>0</v>
      </c>
      <c r="ASF44">
        <v>0</v>
      </c>
      <c r="ASG44">
        <v>0</v>
      </c>
      <c r="ASH44">
        <v>0</v>
      </c>
      <c r="ASI44">
        <v>0</v>
      </c>
      <c r="ASK44" t="s">
        <v>2239</v>
      </c>
      <c r="ASL44">
        <v>1</v>
      </c>
      <c r="ASM44">
        <v>0</v>
      </c>
      <c r="ASN44">
        <v>0</v>
      </c>
      <c r="ASO44">
        <v>0</v>
      </c>
      <c r="ASP44">
        <v>0</v>
      </c>
      <c r="ASQ44">
        <v>0</v>
      </c>
      <c r="ASR44">
        <v>0</v>
      </c>
      <c r="ASS44">
        <v>0</v>
      </c>
      <c r="AST44">
        <v>0</v>
      </c>
      <c r="ASU44">
        <v>0</v>
      </c>
      <c r="ASW44" t="s">
        <v>2250</v>
      </c>
      <c r="ASX44">
        <v>0</v>
      </c>
      <c r="ASY44">
        <v>0</v>
      </c>
      <c r="ASZ44">
        <v>0</v>
      </c>
      <c r="ATA44">
        <v>0</v>
      </c>
      <c r="ATB44">
        <v>1</v>
      </c>
      <c r="ATC44">
        <v>0</v>
      </c>
      <c r="ATD44">
        <v>0</v>
      </c>
      <c r="ATE44">
        <v>0</v>
      </c>
      <c r="ATF44">
        <v>0</v>
      </c>
      <c r="ATH44" t="s">
        <v>2326</v>
      </c>
      <c r="ATI44">
        <v>0</v>
      </c>
      <c r="ATJ44">
        <v>0</v>
      </c>
      <c r="ATK44">
        <v>0</v>
      </c>
      <c r="ATL44">
        <v>0</v>
      </c>
      <c r="ATM44">
        <v>1</v>
      </c>
      <c r="ATN44">
        <v>0</v>
      </c>
      <c r="ATO44">
        <v>1</v>
      </c>
      <c r="ATP44">
        <v>0</v>
      </c>
      <c r="ATQ44">
        <v>0</v>
      </c>
      <c r="ATS44" t="s">
        <v>2252</v>
      </c>
      <c r="ATT44" t="s">
        <v>2231</v>
      </c>
      <c r="ATV44" t="s">
        <v>2357</v>
      </c>
      <c r="ATW44" t="s">
        <v>2252</v>
      </c>
      <c r="ATX44" t="s">
        <v>2231</v>
      </c>
      <c r="ATZ44" t="s">
        <v>2414</v>
      </c>
      <c r="AUF44">
        <v>506375547</v>
      </c>
      <c r="AUG44" s="166">
        <v>45250.41679398148</v>
      </c>
      <c r="AUJ44" t="s">
        <v>2255</v>
      </c>
      <c r="AUK44" t="s">
        <v>2256</v>
      </c>
      <c r="AUL44" t="s">
        <v>2257</v>
      </c>
    </row>
    <row r="45" spans="1:534 1125:1234" x14ac:dyDescent="0.35">
      <c r="A45">
        <v>44</v>
      </c>
      <c r="B45" t="s">
        <v>2420</v>
      </c>
      <c r="C45" s="166">
        <v>45250</v>
      </c>
      <c r="D45" t="s">
        <v>2300</v>
      </c>
      <c r="E45" t="s">
        <v>2334</v>
      </c>
      <c r="F45" s="166">
        <v>45250.362011574078</v>
      </c>
      <c r="G45" s="166">
        <v>45250.367877685188</v>
      </c>
      <c r="H45" t="s">
        <v>2225</v>
      </c>
      <c r="K45" t="s">
        <v>2302</v>
      </c>
      <c r="L45" s="166">
        <v>45250</v>
      </c>
      <c r="M45" t="s">
        <v>99</v>
      </c>
      <c r="N45" t="s">
        <v>2303</v>
      </c>
      <c r="O45" t="s">
        <v>102</v>
      </c>
      <c r="P45" t="s">
        <v>2228</v>
      </c>
      <c r="S45" t="s">
        <v>2304</v>
      </c>
      <c r="T45" t="s">
        <v>2305</v>
      </c>
      <c r="V45" t="s">
        <v>2231</v>
      </c>
      <c r="X45" t="s">
        <v>2306</v>
      </c>
      <c r="AA45" t="s">
        <v>2239</v>
      </c>
      <c r="AB45">
        <v>0</v>
      </c>
      <c r="AC45">
        <v>0</v>
      </c>
      <c r="AD45">
        <v>0</v>
      </c>
      <c r="AE45">
        <v>1</v>
      </c>
      <c r="AF45">
        <v>1</v>
      </c>
      <c r="AI45"/>
      <c r="EK45" t="s">
        <v>2239</v>
      </c>
      <c r="EL45">
        <v>0</v>
      </c>
      <c r="EM45">
        <v>0</v>
      </c>
      <c r="EN45">
        <v>0</v>
      </c>
      <c r="EO45">
        <v>0</v>
      </c>
      <c r="EP45">
        <v>1</v>
      </c>
      <c r="EQ45">
        <v>1</v>
      </c>
      <c r="JB45" t="s">
        <v>2418</v>
      </c>
      <c r="JC45">
        <v>0</v>
      </c>
      <c r="JD45">
        <v>0</v>
      </c>
      <c r="JE45">
        <v>0</v>
      </c>
      <c r="JF45">
        <v>0</v>
      </c>
      <c r="JG45">
        <v>0</v>
      </c>
      <c r="JH45">
        <v>0</v>
      </c>
      <c r="JI45">
        <v>0</v>
      </c>
      <c r="JJ45">
        <v>0</v>
      </c>
      <c r="JK45">
        <v>1</v>
      </c>
      <c r="JL45">
        <v>0</v>
      </c>
      <c r="JM45">
        <v>0</v>
      </c>
      <c r="JN45">
        <v>0</v>
      </c>
      <c r="JO45">
        <v>0</v>
      </c>
      <c r="JP45">
        <v>0</v>
      </c>
      <c r="JQ45">
        <v>0</v>
      </c>
      <c r="JR45">
        <v>0</v>
      </c>
      <c r="JS45">
        <v>1</v>
      </c>
      <c r="JT45">
        <v>3</v>
      </c>
      <c r="NV45" t="s">
        <v>2234</v>
      </c>
      <c r="NW45">
        <v>2250</v>
      </c>
      <c r="NX45" t="s">
        <v>2351</v>
      </c>
      <c r="OA45">
        <v>90</v>
      </c>
      <c r="OB45">
        <v>150</v>
      </c>
      <c r="OC45">
        <v>1</v>
      </c>
      <c r="OD45">
        <v>70</v>
      </c>
      <c r="OE45">
        <v>0</v>
      </c>
      <c r="QX45" t="s">
        <v>2231</v>
      </c>
      <c r="QZ45" t="s">
        <v>2418</v>
      </c>
      <c r="RA45">
        <v>0</v>
      </c>
      <c r="RB45">
        <v>0</v>
      </c>
      <c r="RC45">
        <v>0</v>
      </c>
      <c r="RD45">
        <v>0</v>
      </c>
      <c r="RE45">
        <v>0</v>
      </c>
      <c r="RF45">
        <v>0</v>
      </c>
      <c r="RG45">
        <v>0</v>
      </c>
      <c r="RH45">
        <v>0</v>
      </c>
      <c r="RI45">
        <v>1</v>
      </c>
      <c r="RJ45">
        <v>0</v>
      </c>
      <c r="RK45">
        <v>0</v>
      </c>
      <c r="RL45">
        <v>0</v>
      </c>
      <c r="RM45">
        <v>0</v>
      </c>
      <c r="RN45">
        <v>0</v>
      </c>
      <c r="RO45">
        <v>0</v>
      </c>
      <c r="RP45">
        <v>0</v>
      </c>
      <c r="RR45" t="s">
        <v>2346</v>
      </c>
      <c r="RS45">
        <v>1</v>
      </c>
      <c r="RT45">
        <v>0</v>
      </c>
      <c r="RU45">
        <v>0</v>
      </c>
      <c r="RV45">
        <v>1</v>
      </c>
      <c r="RW45">
        <v>0</v>
      </c>
      <c r="RX45">
        <v>0</v>
      </c>
      <c r="RY45">
        <v>1</v>
      </c>
      <c r="RZ45">
        <v>0</v>
      </c>
      <c r="SA45">
        <v>0</v>
      </c>
      <c r="SB45">
        <v>0</v>
      </c>
      <c r="SC45">
        <v>0</v>
      </c>
      <c r="SF45" t="s">
        <v>2237</v>
      </c>
      <c r="SG45">
        <v>0</v>
      </c>
      <c r="SH45">
        <v>1</v>
      </c>
      <c r="SI45">
        <v>0</v>
      </c>
      <c r="SJ45">
        <v>0</v>
      </c>
      <c r="SK45" t="s">
        <v>2418</v>
      </c>
      <c r="SL45">
        <v>0</v>
      </c>
      <c r="SM45">
        <v>0</v>
      </c>
      <c r="SN45">
        <v>0</v>
      </c>
      <c r="SO45">
        <v>0</v>
      </c>
      <c r="SP45">
        <v>0</v>
      </c>
      <c r="SQ45">
        <v>0</v>
      </c>
      <c r="SR45">
        <v>0</v>
      </c>
      <c r="SS45">
        <v>0</v>
      </c>
      <c r="ST45">
        <v>1</v>
      </c>
      <c r="SU45">
        <v>0</v>
      </c>
      <c r="SV45">
        <v>0</v>
      </c>
      <c r="SW45">
        <v>0</v>
      </c>
      <c r="SX45">
        <v>0</v>
      </c>
      <c r="SY45">
        <v>0</v>
      </c>
      <c r="SZ45">
        <v>0</v>
      </c>
      <c r="TA45">
        <v>0</v>
      </c>
      <c r="TB45" t="s">
        <v>2421</v>
      </c>
      <c r="TC45">
        <v>1</v>
      </c>
      <c r="TD45">
        <v>0</v>
      </c>
      <c r="TE45">
        <v>0</v>
      </c>
      <c r="TF45">
        <v>0</v>
      </c>
      <c r="TG45">
        <v>1</v>
      </c>
      <c r="TH45">
        <v>0</v>
      </c>
      <c r="TI45">
        <v>1</v>
      </c>
      <c r="TJ45">
        <v>0</v>
      </c>
      <c r="TK45">
        <v>0</v>
      </c>
      <c r="TL45">
        <v>0</v>
      </c>
      <c r="TM45">
        <v>0</v>
      </c>
      <c r="TN45">
        <v>0</v>
      </c>
      <c r="AQG45" t="s">
        <v>2352</v>
      </c>
      <c r="AQH45">
        <v>0</v>
      </c>
      <c r="AQI45">
        <v>0</v>
      </c>
      <c r="AQJ45">
        <v>1</v>
      </c>
      <c r="AQK45">
        <v>0</v>
      </c>
      <c r="AQL45">
        <v>0</v>
      </c>
      <c r="AQM45">
        <v>0</v>
      </c>
      <c r="AQN45">
        <v>0</v>
      </c>
      <c r="AQO45">
        <v>0</v>
      </c>
      <c r="AQP45">
        <v>0</v>
      </c>
      <c r="AQQ45">
        <v>0</v>
      </c>
      <c r="AQS45" t="s">
        <v>2243</v>
      </c>
      <c r="AQT45">
        <v>0</v>
      </c>
      <c r="AQU45">
        <v>0</v>
      </c>
      <c r="AQV45">
        <v>0</v>
      </c>
      <c r="AQW45">
        <v>1</v>
      </c>
      <c r="AQX45">
        <v>0</v>
      </c>
      <c r="AQY45">
        <v>0</v>
      </c>
      <c r="AQZ45">
        <v>0</v>
      </c>
      <c r="ARA45">
        <v>0</v>
      </c>
      <c r="ARB45">
        <v>0</v>
      </c>
      <c r="ARC45">
        <v>0</v>
      </c>
      <c r="ARD45">
        <v>0</v>
      </c>
      <c r="ARF45" t="s">
        <v>2311</v>
      </c>
      <c r="ARG45" t="s">
        <v>2321</v>
      </c>
      <c r="ARH45" t="s">
        <v>2246</v>
      </c>
      <c r="ARI45">
        <v>0</v>
      </c>
      <c r="ARJ45">
        <v>1</v>
      </c>
      <c r="ARK45">
        <v>0</v>
      </c>
      <c r="ARL45">
        <v>0</v>
      </c>
      <c r="ARM45">
        <v>0</v>
      </c>
      <c r="ARN45">
        <v>0</v>
      </c>
      <c r="ARP45" t="s">
        <v>2312</v>
      </c>
      <c r="ARX45" t="s">
        <v>2262</v>
      </c>
      <c r="ARY45" t="s">
        <v>2239</v>
      </c>
      <c r="ARZ45">
        <v>1</v>
      </c>
      <c r="ASA45">
        <v>0</v>
      </c>
      <c r="ASB45">
        <v>0</v>
      </c>
      <c r="ASC45">
        <v>0</v>
      </c>
      <c r="ASD45">
        <v>0</v>
      </c>
      <c r="ASE45">
        <v>0</v>
      </c>
      <c r="ASF45">
        <v>0</v>
      </c>
      <c r="ASG45">
        <v>0</v>
      </c>
      <c r="ASH45">
        <v>0</v>
      </c>
      <c r="ASI45">
        <v>0</v>
      </c>
      <c r="ASK45" t="s">
        <v>2239</v>
      </c>
      <c r="ASL45">
        <v>1</v>
      </c>
      <c r="ASM45">
        <v>0</v>
      </c>
      <c r="ASN45">
        <v>0</v>
      </c>
      <c r="ASO45">
        <v>0</v>
      </c>
      <c r="ASP45">
        <v>0</v>
      </c>
      <c r="ASQ45">
        <v>0</v>
      </c>
      <c r="ASR45">
        <v>0</v>
      </c>
      <c r="ASS45">
        <v>0</v>
      </c>
      <c r="AST45">
        <v>0</v>
      </c>
      <c r="ASU45">
        <v>0</v>
      </c>
      <c r="ASW45" t="s">
        <v>2250</v>
      </c>
      <c r="ASX45">
        <v>0</v>
      </c>
      <c r="ASY45">
        <v>0</v>
      </c>
      <c r="ASZ45">
        <v>0</v>
      </c>
      <c r="ATA45">
        <v>0</v>
      </c>
      <c r="ATB45">
        <v>1</v>
      </c>
      <c r="ATC45">
        <v>0</v>
      </c>
      <c r="ATD45">
        <v>0</v>
      </c>
      <c r="ATE45">
        <v>0</v>
      </c>
      <c r="ATF45">
        <v>0</v>
      </c>
      <c r="ATH45" t="s">
        <v>2326</v>
      </c>
      <c r="ATI45">
        <v>0</v>
      </c>
      <c r="ATJ45">
        <v>0</v>
      </c>
      <c r="ATK45">
        <v>0</v>
      </c>
      <c r="ATL45">
        <v>0</v>
      </c>
      <c r="ATM45">
        <v>1</v>
      </c>
      <c r="ATN45">
        <v>0</v>
      </c>
      <c r="ATO45">
        <v>1</v>
      </c>
      <c r="ATP45">
        <v>0</v>
      </c>
      <c r="ATQ45">
        <v>0</v>
      </c>
      <c r="ATS45" t="s">
        <v>2252</v>
      </c>
      <c r="ATT45" t="s">
        <v>2231</v>
      </c>
      <c r="ATV45" t="s">
        <v>2357</v>
      </c>
      <c r="ATW45" t="s">
        <v>2252</v>
      </c>
      <c r="ATX45" t="s">
        <v>2231</v>
      </c>
      <c r="ATZ45" t="s">
        <v>2422</v>
      </c>
      <c r="AUF45">
        <v>506375611</v>
      </c>
      <c r="AUG45" s="166">
        <v>45250.416863425933</v>
      </c>
      <c r="AUJ45" t="s">
        <v>2255</v>
      </c>
      <c r="AUK45" t="s">
        <v>2256</v>
      </c>
      <c r="AUL45" t="s">
        <v>2257</v>
      </c>
    </row>
    <row r="46" spans="1:534 1125:1234" x14ac:dyDescent="0.35">
      <c r="A46">
        <v>45</v>
      </c>
      <c r="B46" t="s">
        <v>2423</v>
      </c>
      <c r="C46" s="166">
        <v>45250</v>
      </c>
      <c r="D46" t="s">
        <v>2300</v>
      </c>
      <c r="E46" t="s">
        <v>2334</v>
      </c>
      <c r="F46" s="166">
        <v>45250.367937777773</v>
      </c>
      <c r="G46" s="166">
        <v>45250.380528773152</v>
      </c>
      <c r="H46" t="s">
        <v>2225</v>
      </c>
      <c r="K46" t="s">
        <v>2302</v>
      </c>
      <c r="L46" s="166">
        <v>45250</v>
      </c>
      <c r="M46" t="s">
        <v>99</v>
      </c>
      <c r="N46" t="s">
        <v>2303</v>
      </c>
      <c r="O46" t="s">
        <v>102</v>
      </c>
      <c r="P46" t="s">
        <v>2228</v>
      </c>
      <c r="S46" t="s">
        <v>2304</v>
      </c>
      <c r="T46" t="s">
        <v>2305</v>
      </c>
      <c r="V46" t="s">
        <v>2231</v>
      </c>
      <c r="X46" t="s">
        <v>2232</v>
      </c>
      <c r="AA46" t="s">
        <v>2239</v>
      </c>
      <c r="AB46">
        <v>0</v>
      </c>
      <c r="AC46">
        <v>0</v>
      </c>
      <c r="AD46">
        <v>0</v>
      </c>
      <c r="AE46">
        <v>1</v>
      </c>
      <c r="AF46">
        <v>1</v>
      </c>
      <c r="AI46"/>
      <c r="EK46" t="s">
        <v>2239</v>
      </c>
      <c r="EL46">
        <v>0</v>
      </c>
      <c r="EM46">
        <v>0</v>
      </c>
      <c r="EN46">
        <v>0</v>
      </c>
      <c r="EO46">
        <v>0</v>
      </c>
      <c r="EP46">
        <v>1</v>
      </c>
      <c r="EQ46">
        <v>1</v>
      </c>
      <c r="JB46" t="s">
        <v>2418</v>
      </c>
      <c r="JC46">
        <v>0</v>
      </c>
      <c r="JD46">
        <v>0</v>
      </c>
      <c r="JE46">
        <v>0</v>
      </c>
      <c r="JF46">
        <v>0</v>
      </c>
      <c r="JG46">
        <v>0</v>
      </c>
      <c r="JH46">
        <v>0</v>
      </c>
      <c r="JI46">
        <v>0</v>
      </c>
      <c r="JJ46">
        <v>0</v>
      </c>
      <c r="JK46">
        <v>1</v>
      </c>
      <c r="JL46">
        <v>0</v>
      </c>
      <c r="JM46">
        <v>0</v>
      </c>
      <c r="JN46">
        <v>0</v>
      </c>
      <c r="JO46">
        <v>0</v>
      </c>
      <c r="JP46">
        <v>0</v>
      </c>
      <c r="JQ46">
        <v>0</v>
      </c>
      <c r="JR46">
        <v>0</v>
      </c>
      <c r="JS46">
        <v>1</v>
      </c>
      <c r="JT46">
        <v>3</v>
      </c>
      <c r="NV46" t="s">
        <v>2234</v>
      </c>
      <c r="NW46">
        <v>2500</v>
      </c>
      <c r="NX46" t="s">
        <v>2307</v>
      </c>
      <c r="OA46">
        <v>50</v>
      </c>
      <c r="OB46">
        <v>125</v>
      </c>
      <c r="OC46">
        <v>1</v>
      </c>
      <c r="OD46">
        <v>48</v>
      </c>
      <c r="OE46">
        <v>0</v>
      </c>
      <c r="QX46" t="s">
        <v>2231</v>
      </c>
      <c r="QZ46" t="s">
        <v>2418</v>
      </c>
      <c r="RA46">
        <v>0</v>
      </c>
      <c r="RB46">
        <v>0</v>
      </c>
      <c r="RC46">
        <v>0</v>
      </c>
      <c r="RD46">
        <v>0</v>
      </c>
      <c r="RE46">
        <v>0</v>
      </c>
      <c r="RF46">
        <v>0</v>
      </c>
      <c r="RG46">
        <v>0</v>
      </c>
      <c r="RH46">
        <v>0</v>
      </c>
      <c r="RI46">
        <v>1</v>
      </c>
      <c r="RJ46">
        <v>0</v>
      </c>
      <c r="RK46">
        <v>0</v>
      </c>
      <c r="RL46">
        <v>0</v>
      </c>
      <c r="RM46">
        <v>0</v>
      </c>
      <c r="RN46">
        <v>0</v>
      </c>
      <c r="RO46">
        <v>0</v>
      </c>
      <c r="RP46">
        <v>0</v>
      </c>
      <c r="RR46" t="s">
        <v>2323</v>
      </c>
      <c r="RS46">
        <v>1</v>
      </c>
      <c r="RT46">
        <v>0</v>
      </c>
      <c r="RU46">
        <v>0</v>
      </c>
      <c r="RV46">
        <v>1</v>
      </c>
      <c r="RW46">
        <v>0</v>
      </c>
      <c r="RX46">
        <v>0</v>
      </c>
      <c r="RY46">
        <v>1</v>
      </c>
      <c r="RZ46">
        <v>0</v>
      </c>
      <c r="SA46">
        <v>0</v>
      </c>
      <c r="SB46">
        <v>0</v>
      </c>
      <c r="SC46">
        <v>0</v>
      </c>
      <c r="SF46" t="s">
        <v>2237</v>
      </c>
      <c r="SG46">
        <v>0</v>
      </c>
      <c r="SH46">
        <v>1</v>
      </c>
      <c r="SI46">
        <v>0</v>
      </c>
      <c r="SJ46">
        <v>0</v>
      </c>
      <c r="SK46" t="s">
        <v>2418</v>
      </c>
      <c r="SL46">
        <v>0</v>
      </c>
      <c r="SM46">
        <v>0</v>
      </c>
      <c r="SN46">
        <v>0</v>
      </c>
      <c r="SO46">
        <v>0</v>
      </c>
      <c r="SP46">
        <v>0</v>
      </c>
      <c r="SQ46">
        <v>0</v>
      </c>
      <c r="SR46">
        <v>0</v>
      </c>
      <c r="SS46">
        <v>0</v>
      </c>
      <c r="ST46">
        <v>1</v>
      </c>
      <c r="SU46">
        <v>0</v>
      </c>
      <c r="SV46">
        <v>0</v>
      </c>
      <c r="SW46">
        <v>0</v>
      </c>
      <c r="SX46">
        <v>0</v>
      </c>
      <c r="SY46">
        <v>0</v>
      </c>
      <c r="SZ46">
        <v>0</v>
      </c>
      <c r="TA46">
        <v>0</v>
      </c>
      <c r="TB46" t="s">
        <v>2324</v>
      </c>
      <c r="TC46">
        <v>1</v>
      </c>
      <c r="TD46">
        <v>0</v>
      </c>
      <c r="TE46">
        <v>0</v>
      </c>
      <c r="TF46">
        <v>0</v>
      </c>
      <c r="TG46">
        <v>0</v>
      </c>
      <c r="TH46">
        <v>0</v>
      </c>
      <c r="TI46">
        <v>0</v>
      </c>
      <c r="TJ46">
        <v>0</v>
      </c>
      <c r="TK46">
        <v>1</v>
      </c>
      <c r="TL46">
        <v>0</v>
      </c>
      <c r="TM46">
        <v>0</v>
      </c>
      <c r="TN46">
        <v>0</v>
      </c>
      <c r="AQG46" t="s">
        <v>2424</v>
      </c>
      <c r="AQH46">
        <v>0</v>
      </c>
      <c r="AQI46">
        <v>0</v>
      </c>
      <c r="AQJ46">
        <v>1</v>
      </c>
      <c r="AQK46">
        <v>1</v>
      </c>
      <c r="AQL46">
        <v>1</v>
      </c>
      <c r="AQM46">
        <v>0</v>
      </c>
      <c r="AQN46">
        <v>0</v>
      </c>
      <c r="AQO46">
        <v>0</v>
      </c>
      <c r="AQP46">
        <v>0</v>
      </c>
      <c r="AQQ46">
        <v>0</v>
      </c>
      <c r="AQS46" t="s">
        <v>2243</v>
      </c>
      <c r="AQT46">
        <v>0</v>
      </c>
      <c r="AQU46">
        <v>0</v>
      </c>
      <c r="AQV46">
        <v>0</v>
      </c>
      <c r="AQW46">
        <v>1</v>
      </c>
      <c r="AQX46">
        <v>0</v>
      </c>
      <c r="AQY46">
        <v>0</v>
      </c>
      <c r="AQZ46">
        <v>0</v>
      </c>
      <c r="ARA46">
        <v>0</v>
      </c>
      <c r="ARB46">
        <v>0</v>
      </c>
      <c r="ARC46">
        <v>0</v>
      </c>
      <c r="ARD46">
        <v>0</v>
      </c>
      <c r="ARF46" t="s">
        <v>2311</v>
      </c>
      <c r="ARG46" t="s">
        <v>2321</v>
      </c>
      <c r="ARH46" t="s">
        <v>2246</v>
      </c>
      <c r="ARI46">
        <v>0</v>
      </c>
      <c r="ARJ46">
        <v>1</v>
      </c>
      <c r="ARK46">
        <v>0</v>
      </c>
      <c r="ARL46">
        <v>0</v>
      </c>
      <c r="ARM46">
        <v>0</v>
      </c>
      <c r="ARN46">
        <v>0</v>
      </c>
      <c r="ARP46" t="s">
        <v>2312</v>
      </c>
      <c r="ARX46" t="s">
        <v>2262</v>
      </c>
      <c r="ARY46" t="s">
        <v>2239</v>
      </c>
      <c r="ARZ46">
        <v>1</v>
      </c>
      <c r="ASA46">
        <v>0</v>
      </c>
      <c r="ASB46">
        <v>0</v>
      </c>
      <c r="ASC46">
        <v>0</v>
      </c>
      <c r="ASD46">
        <v>0</v>
      </c>
      <c r="ASE46">
        <v>0</v>
      </c>
      <c r="ASF46">
        <v>0</v>
      </c>
      <c r="ASG46">
        <v>0</v>
      </c>
      <c r="ASH46">
        <v>0</v>
      </c>
      <c r="ASI46">
        <v>0</v>
      </c>
      <c r="ASK46" t="s">
        <v>2239</v>
      </c>
      <c r="ASL46">
        <v>1</v>
      </c>
      <c r="ASM46">
        <v>0</v>
      </c>
      <c r="ASN46">
        <v>0</v>
      </c>
      <c r="ASO46">
        <v>0</v>
      </c>
      <c r="ASP46">
        <v>0</v>
      </c>
      <c r="ASQ46">
        <v>0</v>
      </c>
      <c r="ASR46">
        <v>0</v>
      </c>
      <c r="ASS46">
        <v>0</v>
      </c>
      <c r="AST46">
        <v>0</v>
      </c>
      <c r="ASU46">
        <v>0</v>
      </c>
      <c r="ASW46" t="s">
        <v>2250</v>
      </c>
      <c r="ASX46">
        <v>0</v>
      </c>
      <c r="ASY46">
        <v>0</v>
      </c>
      <c r="ASZ46">
        <v>0</v>
      </c>
      <c r="ATA46">
        <v>0</v>
      </c>
      <c r="ATB46">
        <v>1</v>
      </c>
      <c r="ATC46">
        <v>0</v>
      </c>
      <c r="ATD46">
        <v>0</v>
      </c>
      <c r="ATE46">
        <v>0</v>
      </c>
      <c r="ATF46">
        <v>0</v>
      </c>
      <c r="ATH46" t="s">
        <v>2397</v>
      </c>
      <c r="ATI46">
        <v>0</v>
      </c>
      <c r="ATJ46">
        <v>0</v>
      </c>
      <c r="ATK46">
        <v>0</v>
      </c>
      <c r="ATL46">
        <v>0</v>
      </c>
      <c r="ATM46">
        <v>1</v>
      </c>
      <c r="ATN46">
        <v>0</v>
      </c>
      <c r="ATO46">
        <v>1</v>
      </c>
      <c r="ATP46">
        <v>0</v>
      </c>
      <c r="ATQ46">
        <v>0</v>
      </c>
      <c r="ATS46" t="s">
        <v>2252</v>
      </c>
      <c r="ATT46" t="s">
        <v>2231</v>
      </c>
      <c r="ATV46" t="s">
        <v>2357</v>
      </c>
      <c r="ATW46" t="s">
        <v>2252</v>
      </c>
      <c r="ATX46" t="s">
        <v>2231</v>
      </c>
      <c r="ATZ46" t="s">
        <v>2414</v>
      </c>
      <c r="AUF46">
        <v>506375690</v>
      </c>
      <c r="AUG46" s="166">
        <v>45250.416967592602</v>
      </c>
      <c r="AUJ46" t="s">
        <v>2255</v>
      </c>
      <c r="AUK46" t="s">
        <v>2256</v>
      </c>
      <c r="AUL46" t="s">
        <v>2257</v>
      </c>
    </row>
    <row r="47" spans="1:534 1125:1234" x14ac:dyDescent="0.35">
      <c r="A47">
        <v>46</v>
      </c>
      <c r="B47" t="s">
        <v>2425</v>
      </c>
      <c r="C47" s="166">
        <v>45250</v>
      </c>
      <c r="D47" t="s">
        <v>2300</v>
      </c>
      <c r="E47" t="s">
        <v>2334</v>
      </c>
      <c r="F47" s="166">
        <v>45250.380572476854</v>
      </c>
      <c r="G47" s="166">
        <v>45250.407672650457</v>
      </c>
      <c r="H47" t="s">
        <v>2225</v>
      </c>
      <c r="K47" t="s">
        <v>2302</v>
      </c>
      <c r="L47" s="166">
        <v>45250</v>
      </c>
      <c r="M47" t="s">
        <v>99</v>
      </c>
      <c r="N47" t="s">
        <v>2303</v>
      </c>
      <c r="O47" t="s">
        <v>102</v>
      </c>
      <c r="P47" t="s">
        <v>2228</v>
      </c>
      <c r="S47" t="s">
        <v>2304</v>
      </c>
      <c r="T47" t="s">
        <v>2305</v>
      </c>
      <c r="V47" t="s">
        <v>2231</v>
      </c>
      <c r="X47" t="s">
        <v>2232</v>
      </c>
      <c r="AA47" t="s">
        <v>2239</v>
      </c>
      <c r="AB47">
        <v>0</v>
      </c>
      <c r="AC47">
        <v>0</v>
      </c>
      <c r="AD47">
        <v>0</v>
      </c>
      <c r="AE47">
        <v>1</v>
      </c>
      <c r="AF47">
        <v>1</v>
      </c>
      <c r="AI47"/>
      <c r="EK47" t="s">
        <v>2239</v>
      </c>
      <c r="EL47">
        <v>0</v>
      </c>
      <c r="EM47">
        <v>0</v>
      </c>
      <c r="EN47">
        <v>0</v>
      </c>
      <c r="EO47">
        <v>0</v>
      </c>
      <c r="EP47">
        <v>1</v>
      </c>
      <c r="EQ47">
        <v>1</v>
      </c>
      <c r="JB47" t="s">
        <v>2418</v>
      </c>
      <c r="JC47">
        <v>0</v>
      </c>
      <c r="JD47">
        <v>0</v>
      </c>
      <c r="JE47">
        <v>0</v>
      </c>
      <c r="JF47">
        <v>0</v>
      </c>
      <c r="JG47">
        <v>0</v>
      </c>
      <c r="JH47">
        <v>0</v>
      </c>
      <c r="JI47">
        <v>0</v>
      </c>
      <c r="JJ47">
        <v>0</v>
      </c>
      <c r="JK47">
        <v>1</v>
      </c>
      <c r="JL47">
        <v>0</v>
      </c>
      <c r="JM47">
        <v>0</v>
      </c>
      <c r="JN47">
        <v>0</v>
      </c>
      <c r="JO47">
        <v>0</v>
      </c>
      <c r="JP47">
        <v>0</v>
      </c>
      <c r="JQ47">
        <v>0</v>
      </c>
      <c r="JR47">
        <v>0</v>
      </c>
      <c r="JS47">
        <v>1</v>
      </c>
      <c r="JT47">
        <v>3</v>
      </c>
      <c r="NV47" t="s">
        <v>2234</v>
      </c>
      <c r="NW47">
        <v>2000</v>
      </c>
      <c r="NX47" t="s">
        <v>2351</v>
      </c>
      <c r="OA47">
        <v>70</v>
      </c>
      <c r="OB47">
        <v>130</v>
      </c>
      <c r="OC47">
        <v>1</v>
      </c>
      <c r="OD47">
        <v>40</v>
      </c>
      <c r="OE47">
        <v>0</v>
      </c>
      <c r="QX47" t="s">
        <v>2231</v>
      </c>
      <c r="QZ47" t="s">
        <v>2418</v>
      </c>
      <c r="RA47">
        <v>0</v>
      </c>
      <c r="RB47">
        <v>0</v>
      </c>
      <c r="RC47">
        <v>0</v>
      </c>
      <c r="RD47">
        <v>0</v>
      </c>
      <c r="RE47">
        <v>0</v>
      </c>
      <c r="RF47">
        <v>0</v>
      </c>
      <c r="RG47">
        <v>0</v>
      </c>
      <c r="RH47">
        <v>0</v>
      </c>
      <c r="RI47">
        <v>1</v>
      </c>
      <c r="RJ47">
        <v>0</v>
      </c>
      <c r="RK47">
        <v>0</v>
      </c>
      <c r="RL47">
        <v>0</v>
      </c>
      <c r="RM47">
        <v>0</v>
      </c>
      <c r="RN47">
        <v>0</v>
      </c>
      <c r="RO47">
        <v>0</v>
      </c>
      <c r="RP47">
        <v>0</v>
      </c>
      <c r="RR47" t="s">
        <v>2323</v>
      </c>
      <c r="RS47">
        <v>1</v>
      </c>
      <c r="RT47">
        <v>0</v>
      </c>
      <c r="RU47">
        <v>0</v>
      </c>
      <c r="RV47">
        <v>1</v>
      </c>
      <c r="RW47">
        <v>0</v>
      </c>
      <c r="RX47">
        <v>0</v>
      </c>
      <c r="RY47">
        <v>1</v>
      </c>
      <c r="RZ47">
        <v>0</v>
      </c>
      <c r="SA47">
        <v>0</v>
      </c>
      <c r="SB47">
        <v>0</v>
      </c>
      <c r="SC47">
        <v>0</v>
      </c>
      <c r="SF47" t="s">
        <v>2237</v>
      </c>
      <c r="SG47">
        <v>0</v>
      </c>
      <c r="SH47">
        <v>1</v>
      </c>
      <c r="SI47">
        <v>0</v>
      </c>
      <c r="SJ47">
        <v>0</v>
      </c>
      <c r="SK47" t="s">
        <v>2418</v>
      </c>
      <c r="SL47">
        <v>0</v>
      </c>
      <c r="SM47">
        <v>0</v>
      </c>
      <c r="SN47">
        <v>0</v>
      </c>
      <c r="SO47">
        <v>0</v>
      </c>
      <c r="SP47">
        <v>0</v>
      </c>
      <c r="SQ47">
        <v>0</v>
      </c>
      <c r="SR47">
        <v>0</v>
      </c>
      <c r="SS47">
        <v>0</v>
      </c>
      <c r="ST47">
        <v>1</v>
      </c>
      <c r="SU47">
        <v>0</v>
      </c>
      <c r="SV47">
        <v>0</v>
      </c>
      <c r="SW47">
        <v>0</v>
      </c>
      <c r="SX47">
        <v>0</v>
      </c>
      <c r="SY47">
        <v>0</v>
      </c>
      <c r="SZ47">
        <v>0</v>
      </c>
      <c r="TA47">
        <v>0</v>
      </c>
      <c r="TB47" t="s">
        <v>2324</v>
      </c>
      <c r="TC47">
        <v>1</v>
      </c>
      <c r="TD47">
        <v>0</v>
      </c>
      <c r="TE47">
        <v>0</v>
      </c>
      <c r="TF47">
        <v>0</v>
      </c>
      <c r="TG47">
        <v>0</v>
      </c>
      <c r="TH47">
        <v>0</v>
      </c>
      <c r="TI47">
        <v>0</v>
      </c>
      <c r="TJ47">
        <v>0</v>
      </c>
      <c r="TK47">
        <v>1</v>
      </c>
      <c r="TL47">
        <v>0</v>
      </c>
      <c r="TM47">
        <v>0</v>
      </c>
      <c r="TN47">
        <v>0</v>
      </c>
      <c r="AQG47" t="s">
        <v>2336</v>
      </c>
      <c r="AQH47">
        <v>0</v>
      </c>
      <c r="AQI47">
        <v>0</v>
      </c>
      <c r="AQJ47">
        <v>1</v>
      </c>
      <c r="AQK47">
        <v>0</v>
      </c>
      <c r="AQL47">
        <v>1</v>
      </c>
      <c r="AQM47">
        <v>0</v>
      </c>
      <c r="AQN47">
        <v>0</v>
      </c>
      <c r="AQO47">
        <v>0</v>
      </c>
      <c r="AQP47">
        <v>0</v>
      </c>
      <c r="AQQ47">
        <v>0</v>
      </c>
      <c r="AQS47" t="s">
        <v>2243</v>
      </c>
      <c r="AQT47">
        <v>0</v>
      </c>
      <c r="AQU47">
        <v>0</v>
      </c>
      <c r="AQV47">
        <v>0</v>
      </c>
      <c r="AQW47">
        <v>1</v>
      </c>
      <c r="AQX47">
        <v>0</v>
      </c>
      <c r="AQY47">
        <v>0</v>
      </c>
      <c r="AQZ47">
        <v>0</v>
      </c>
      <c r="ARA47">
        <v>0</v>
      </c>
      <c r="ARB47">
        <v>0</v>
      </c>
      <c r="ARC47">
        <v>0</v>
      </c>
      <c r="ARD47">
        <v>0</v>
      </c>
      <c r="ARF47" t="s">
        <v>2311</v>
      </c>
      <c r="ARG47" t="s">
        <v>2321</v>
      </c>
      <c r="ARH47" t="s">
        <v>2246</v>
      </c>
      <c r="ARI47">
        <v>0</v>
      </c>
      <c r="ARJ47">
        <v>1</v>
      </c>
      <c r="ARK47">
        <v>0</v>
      </c>
      <c r="ARL47">
        <v>0</v>
      </c>
      <c r="ARM47">
        <v>0</v>
      </c>
      <c r="ARN47">
        <v>0</v>
      </c>
      <c r="ARP47" t="s">
        <v>2312</v>
      </c>
      <c r="ARX47" t="s">
        <v>2262</v>
      </c>
      <c r="ARY47" t="s">
        <v>2239</v>
      </c>
      <c r="ARZ47">
        <v>1</v>
      </c>
      <c r="ASA47">
        <v>0</v>
      </c>
      <c r="ASB47">
        <v>0</v>
      </c>
      <c r="ASC47">
        <v>0</v>
      </c>
      <c r="ASD47">
        <v>0</v>
      </c>
      <c r="ASE47">
        <v>0</v>
      </c>
      <c r="ASF47">
        <v>0</v>
      </c>
      <c r="ASG47">
        <v>0</v>
      </c>
      <c r="ASH47">
        <v>0</v>
      </c>
      <c r="ASI47">
        <v>0</v>
      </c>
      <c r="ASK47" t="s">
        <v>2239</v>
      </c>
      <c r="ASL47">
        <v>1</v>
      </c>
      <c r="ASM47">
        <v>0</v>
      </c>
      <c r="ASN47">
        <v>0</v>
      </c>
      <c r="ASO47">
        <v>0</v>
      </c>
      <c r="ASP47">
        <v>0</v>
      </c>
      <c r="ASQ47">
        <v>0</v>
      </c>
      <c r="ASR47">
        <v>0</v>
      </c>
      <c r="ASS47">
        <v>0</v>
      </c>
      <c r="AST47">
        <v>0</v>
      </c>
      <c r="ASU47">
        <v>0</v>
      </c>
      <c r="ASW47" t="s">
        <v>2250</v>
      </c>
      <c r="ASX47">
        <v>0</v>
      </c>
      <c r="ASY47">
        <v>0</v>
      </c>
      <c r="ASZ47">
        <v>0</v>
      </c>
      <c r="ATA47">
        <v>0</v>
      </c>
      <c r="ATB47">
        <v>1</v>
      </c>
      <c r="ATC47">
        <v>0</v>
      </c>
      <c r="ATD47">
        <v>0</v>
      </c>
      <c r="ATE47">
        <v>0</v>
      </c>
      <c r="ATF47">
        <v>0</v>
      </c>
      <c r="ATH47" t="s">
        <v>2326</v>
      </c>
      <c r="ATI47">
        <v>0</v>
      </c>
      <c r="ATJ47">
        <v>0</v>
      </c>
      <c r="ATK47">
        <v>0</v>
      </c>
      <c r="ATL47">
        <v>0</v>
      </c>
      <c r="ATM47">
        <v>1</v>
      </c>
      <c r="ATN47">
        <v>0</v>
      </c>
      <c r="ATO47">
        <v>1</v>
      </c>
      <c r="ATP47">
        <v>0</v>
      </c>
      <c r="ATQ47">
        <v>0</v>
      </c>
      <c r="ATS47" t="s">
        <v>2252</v>
      </c>
      <c r="ATT47" t="s">
        <v>2231</v>
      </c>
      <c r="ATV47" t="s">
        <v>2357</v>
      </c>
      <c r="ATW47" t="s">
        <v>2252</v>
      </c>
      <c r="ATX47" t="s">
        <v>2231</v>
      </c>
      <c r="ATZ47" t="s">
        <v>2358</v>
      </c>
      <c r="AUF47">
        <v>506375795</v>
      </c>
      <c r="AUG47" s="166">
        <v>45250.417141203703</v>
      </c>
      <c r="AUJ47" t="s">
        <v>2255</v>
      </c>
      <c r="AUK47" t="s">
        <v>2256</v>
      </c>
      <c r="AUL47" t="s">
        <v>2257</v>
      </c>
    </row>
    <row r="48" spans="1:534 1125:1234" x14ac:dyDescent="0.35">
      <c r="A48">
        <v>47</v>
      </c>
      <c r="B48" t="s">
        <v>2426</v>
      </c>
      <c r="C48" s="166">
        <v>45250</v>
      </c>
      <c r="D48" t="s">
        <v>2427</v>
      </c>
      <c r="E48" t="s">
        <v>2428</v>
      </c>
      <c r="F48" s="166">
        <v>45250.41999505787</v>
      </c>
      <c r="G48" s="166">
        <v>45250.431184212968</v>
      </c>
      <c r="H48" t="s">
        <v>2225</v>
      </c>
      <c r="K48" t="s">
        <v>2429</v>
      </c>
      <c r="L48" s="166">
        <v>45250</v>
      </c>
      <c r="M48" t="s">
        <v>81</v>
      </c>
      <c r="N48" t="s">
        <v>2430</v>
      </c>
      <c r="O48" t="s">
        <v>88</v>
      </c>
      <c r="P48" t="s">
        <v>2431</v>
      </c>
      <c r="S48" t="s">
        <v>2432</v>
      </c>
      <c r="T48" t="s">
        <v>2433</v>
      </c>
      <c r="V48" t="s">
        <v>2231</v>
      </c>
      <c r="X48" t="s">
        <v>2232</v>
      </c>
      <c r="AA48" t="s">
        <v>2239</v>
      </c>
      <c r="AB48">
        <v>0</v>
      </c>
      <c r="AC48">
        <v>0</v>
      </c>
      <c r="AD48">
        <v>0</v>
      </c>
      <c r="AE48">
        <v>1</v>
      </c>
      <c r="AF48">
        <v>1</v>
      </c>
      <c r="AI48"/>
      <c r="EK48" t="s">
        <v>2239</v>
      </c>
      <c r="EL48">
        <v>0</v>
      </c>
      <c r="EM48">
        <v>0</v>
      </c>
      <c r="EN48">
        <v>0</v>
      </c>
      <c r="EO48">
        <v>0</v>
      </c>
      <c r="EP48">
        <v>1</v>
      </c>
      <c r="EQ48">
        <v>1</v>
      </c>
      <c r="JB48" t="s">
        <v>2434</v>
      </c>
      <c r="JC48">
        <v>0</v>
      </c>
      <c r="JD48">
        <v>1</v>
      </c>
      <c r="JE48">
        <v>0</v>
      </c>
      <c r="JF48">
        <v>0</v>
      </c>
      <c r="JG48">
        <v>0</v>
      </c>
      <c r="JH48">
        <v>0</v>
      </c>
      <c r="JI48">
        <v>0</v>
      </c>
      <c r="JJ48">
        <v>0</v>
      </c>
      <c r="JK48">
        <v>0</v>
      </c>
      <c r="JL48">
        <v>0</v>
      </c>
      <c r="JM48">
        <v>0</v>
      </c>
      <c r="JN48">
        <v>0</v>
      </c>
      <c r="JO48">
        <v>0</v>
      </c>
      <c r="JP48">
        <v>0</v>
      </c>
      <c r="JQ48">
        <v>0</v>
      </c>
      <c r="JR48">
        <v>0</v>
      </c>
      <c r="JS48">
        <v>1</v>
      </c>
      <c r="JT48">
        <v>3</v>
      </c>
      <c r="KG48" t="s">
        <v>2234</v>
      </c>
      <c r="KH48" t="s">
        <v>2435</v>
      </c>
      <c r="KI48">
        <v>0</v>
      </c>
      <c r="KJ48">
        <v>1</v>
      </c>
      <c r="KL48">
        <v>100</v>
      </c>
      <c r="KM48" t="s">
        <v>2307</v>
      </c>
      <c r="KP48">
        <v>30</v>
      </c>
      <c r="KQ48">
        <v>1</v>
      </c>
      <c r="KR48">
        <v>0</v>
      </c>
      <c r="KS48">
        <v>1</v>
      </c>
      <c r="KT48">
        <v>1</v>
      </c>
      <c r="QX48" t="s">
        <v>2231</v>
      </c>
      <c r="QZ48" t="s">
        <v>2434</v>
      </c>
      <c r="RA48">
        <v>0</v>
      </c>
      <c r="RB48">
        <v>1</v>
      </c>
      <c r="RC48">
        <v>0</v>
      </c>
      <c r="RD48">
        <v>0</v>
      </c>
      <c r="RE48">
        <v>0</v>
      </c>
      <c r="RF48">
        <v>0</v>
      </c>
      <c r="RG48">
        <v>0</v>
      </c>
      <c r="RH48">
        <v>0</v>
      </c>
      <c r="RI48">
        <v>0</v>
      </c>
      <c r="RJ48">
        <v>0</v>
      </c>
      <c r="RK48">
        <v>0</v>
      </c>
      <c r="RL48">
        <v>0</v>
      </c>
      <c r="RM48">
        <v>0</v>
      </c>
      <c r="RN48">
        <v>0</v>
      </c>
      <c r="RO48">
        <v>0</v>
      </c>
      <c r="RP48">
        <v>0</v>
      </c>
      <c r="RR48" t="s">
        <v>490</v>
      </c>
      <c r="RS48">
        <v>0</v>
      </c>
      <c r="RT48">
        <v>0</v>
      </c>
      <c r="RU48">
        <v>0</v>
      </c>
      <c r="RV48">
        <v>0</v>
      </c>
      <c r="RW48">
        <v>1</v>
      </c>
      <c r="RX48">
        <v>0</v>
      </c>
      <c r="RY48">
        <v>0</v>
      </c>
      <c r="RZ48">
        <v>0</v>
      </c>
      <c r="SA48">
        <v>0</v>
      </c>
      <c r="SB48">
        <v>0</v>
      </c>
      <c r="SC48">
        <v>0</v>
      </c>
      <c r="SF48" t="s">
        <v>2237</v>
      </c>
      <c r="SG48">
        <v>0</v>
      </c>
      <c r="SH48">
        <v>1</v>
      </c>
      <c r="SI48">
        <v>0</v>
      </c>
      <c r="SJ48">
        <v>0</v>
      </c>
      <c r="SK48" t="s">
        <v>2434</v>
      </c>
      <c r="SL48">
        <v>0</v>
      </c>
      <c r="SM48">
        <v>1</v>
      </c>
      <c r="SN48">
        <v>0</v>
      </c>
      <c r="SO48">
        <v>0</v>
      </c>
      <c r="SP48">
        <v>0</v>
      </c>
      <c r="SQ48">
        <v>0</v>
      </c>
      <c r="SR48">
        <v>0</v>
      </c>
      <c r="SS48">
        <v>0</v>
      </c>
      <c r="ST48">
        <v>0</v>
      </c>
      <c r="SU48">
        <v>0</v>
      </c>
      <c r="SV48">
        <v>0</v>
      </c>
      <c r="SW48">
        <v>0</v>
      </c>
      <c r="SX48">
        <v>0</v>
      </c>
      <c r="SY48">
        <v>0</v>
      </c>
      <c r="SZ48">
        <v>0</v>
      </c>
      <c r="TA48">
        <v>0</v>
      </c>
      <c r="TB48" t="s">
        <v>2436</v>
      </c>
      <c r="TC48">
        <v>0</v>
      </c>
      <c r="TD48">
        <v>0</v>
      </c>
      <c r="TE48">
        <v>0</v>
      </c>
      <c r="TF48">
        <v>0</v>
      </c>
      <c r="TG48">
        <v>0</v>
      </c>
      <c r="TH48">
        <v>0</v>
      </c>
      <c r="TI48">
        <v>0</v>
      </c>
      <c r="TJ48">
        <v>0</v>
      </c>
      <c r="TK48">
        <v>0</v>
      </c>
      <c r="TL48">
        <v>1</v>
      </c>
      <c r="TM48">
        <v>0</v>
      </c>
      <c r="TN48">
        <v>0</v>
      </c>
      <c r="AQG48" t="s">
        <v>2437</v>
      </c>
      <c r="AQH48">
        <v>0</v>
      </c>
      <c r="AQI48">
        <v>0</v>
      </c>
      <c r="AQJ48">
        <v>0</v>
      </c>
      <c r="AQK48">
        <v>1</v>
      </c>
      <c r="AQL48">
        <v>0</v>
      </c>
      <c r="AQM48">
        <v>0</v>
      </c>
      <c r="AQN48">
        <v>0</v>
      </c>
      <c r="AQO48">
        <v>0</v>
      </c>
      <c r="AQP48">
        <v>0</v>
      </c>
      <c r="AQQ48">
        <v>0</v>
      </c>
      <c r="AQS48" t="s">
        <v>2438</v>
      </c>
      <c r="AQT48">
        <v>0</v>
      </c>
      <c r="AQU48">
        <v>0</v>
      </c>
      <c r="AQV48">
        <v>1</v>
      </c>
      <c r="AQW48">
        <v>0</v>
      </c>
      <c r="AQX48">
        <v>0</v>
      </c>
      <c r="AQY48">
        <v>0</v>
      </c>
      <c r="AQZ48">
        <v>0</v>
      </c>
      <c r="ARA48">
        <v>0</v>
      </c>
      <c r="ARB48">
        <v>0</v>
      </c>
      <c r="ARC48">
        <v>0</v>
      </c>
      <c r="ARD48">
        <v>0</v>
      </c>
      <c r="ARF48" t="s">
        <v>2393</v>
      </c>
      <c r="ARG48" t="s">
        <v>2439</v>
      </c>
      <c r="ARH48" t="s">
        <v>2312</v>
      </c>
      <c r="ARI48">
        <v>1</v>
      </c>
      <c r="ARJ48">
        <v>0</v>
      </c>
      <c r="ARK48">
        <v>0</v>
      </c>
      <c r="ARL48">
        <v>0</v>
      </c>
      <c r="ARM48">
        <v>0</v>
      </c>
      <c r="ARN48">
        <v>0</v>
      </c>
      <c r="ARP48" t="s">
        <v>2312</v>
      </c>
      <c r="ARX48" t="s">
        <v>2312</v>
      </c>
      <c r="ARY48" t="s">
        <v>2239</v>
      </c>
      <c r="ARZ48">
        <v>1</v>
      </c>
      <c r="ASA48">
        <v>0</v>
      </c>
      <c r="ASB48">
        <v>0</v>
      </c>
      <c r="ASC48">
        <v>0</v>
      </c>
      <c r="ASD48">
        <v>0</v>
      </c>
      <c r="ASE48">
        <v>0</v>
      </c>
      <c r="ASF48">
        <v>0</v>
      </c>
      <c r="ASG48">
        <v>0</v>
      </c>
      <c r="ASH48">
        <v>0</v>
      </c>
      <c r="ASI48">
        <v>0</v>
      </c>
      <c r="ASK48" t="s">
        <v>2239</v>
      </c>
      <c r="ASL48">
        <v>1</v>
      </c>
      <c r="ASM48">
        <v>0</v>
      </c>
      <c r="ASN48">
        <v>0</v>
      </c>
      <c r="ASO48">
        <v>0</v>
      </c>
      <c r="ASP48">
        <v>0</v>
      </c>
      <c r="ASQ48">
        <v>0</v>
      </c>
      <c r="ASR48">
        <v>0</v>
      </c>
      <c r="ASS48">
        <v>0</v>
      </c>
      <c r="AST48">
        <v>0</v>
      </c>
      <c r="ASU48">
        <v>0</v>
      </c>
      <c r="ASW48" t="s">
        <v>2239</v>
      </c>
      <c r="ASX48">
        <v>1</v>
      </c>
      <c r="ASY48">
        <v>0</v>
      </c>
      <c r="ASZ48">
        <v>0</v>
      </c>
      <c r="ATA48">
        <v>0</v>
      </c>
      <c r="ATB48">
        <v>0</v>
      </c>
      <c r="ATC48">
        <v>0</v>
      </c>
      <c r="ATD48">
        <v>0</v>
      </c>
      <c r="ATE48">
        <v>0</v>
      </c>
      <c r="ATF48">
        <v>0</v>
      </c>
      <c r="ATH48" t="s">
        <v>2239</v>
      </c>
      <c r="ATI48">
        <v>1</v>
      </c>
      <c r="ATJ48">
        <v>0</v>
      </c>
      <c r="ATK48">
        <v>0</v>
      </c>
      <c r="ATL48">
        <v>0</v>
      </c>
      <c r="ATM48">
        <v>0</v>
      </c>
      <c r="ATN48">
        <v>0</v>
      </c>
      <c r="ATO48">
        <v>0</v>
      </c>
      <c r="ATP48">
        <v>0</v>
      </c>
      <c r="ATQ48">
        <v>0</v>
      </c>
      <c r="ATS48" t="s">
        <v>2440</v>
      </c>
      <c r="ATT48" t="s">
        <v>2312</v>
      </c>
      <c r="ATW48" t="s">
        <v>2441</v>
      </c>
      <c r="ATX48" t="s">
        <v>2312</v>
      </c>
      <c r="AUA48" t="s">
        <v>2442</v>
      </c>
      <c r="AUC48" t="s">
        <v>2443</v>
      </c>
      <c r="AUF48">
        <v>506534823</v>
      </c>
      <c r="AUG48" s="166">
        <v>45250.606249999997</v>
      </c>
      <c r="AUJ48" t="s">
        <v>2255</v>
      </c>
      <c r="AUK48" t="s">
        <v>2256</v>
      </c>
      <c r="AUL48" t="s">
        <v>2257</v>
      </c>
    </row>
    <row r="49" spans="1:534 1125:1234" x14ac:dyDescent="0.35">
      <c r="A49">
        <v>48</v>
      </c>
      <c r="B49" t="s">
        <v>2444</v>
      </c>
      <c r="C49" s="166">
        <v>45250</v>
      </c>
      <c r="D49" t="s">
        <v>2427</v>
      </c>
      <c r="E49" t="s">
        <v>2428</v>
      </c>
      <c r="F49" s="166">
        <v>45250.433462256937</v>
      </c>
      <c r="G49" s="166">
        <v>45250.44115298611</v>
      </c>
      <c r="H49" t="s">
        <v>2225</v>
      </c>
      <c r="K49" t="s">
        <v>2429</v>
      </c>
      <c r="L49" s="166">
        <v>45250</v>
      </c>
      <c r="M49" t="s">
        <v>81</v>
      </c>
      <c r="N49" t="s">
        <v>2430</v>
      </c>
      <c r="O49" t="s">
        <v>88</v>
      </c>
      <c r="P49" t="s">
        <v>2431</v>
      </c>
      <c r="S49" t="s">
        <v>2432</v>
      </c>
      <c r="T49" t="s">
        <v>2433</v>
      </c>
      <c r="V49" t="s">
        <v>2231</v>
      </c>
      <c r="X49" t="s">
        <v>2232</v>
      </c>
      <c r="AA49" t="s">
        <v>2239</v>
      </c>
      <c r="AB49">
        <v>0</v>
      </c>
      <c r="AC49">
        <v>0</v>
      </c>
      <c r="AD49">
        <v>0</v>
      </c>
      <c r="AE49">
        <v>1</v>
      </c>
      <c r="AF49">
        <v>1</v>
      </c>
      <c r="AI49"/>
      <c r="EK49" t="s">
        <v>2239</v>
      </c>
      <c r="EL49">
        <v>0</v>
      </c>
      <c r="EM49">
        <v>0</v>
      </c>
      <c r="EN49">
        <v>0</v>
      </c>
      <c r="EO49">
        <v>0</v>
      </c>
      <c r="EP49">
        <v>1</v>
      </c>
      <c r="EQ49">
        <v>1</v>
      </c>
      <c r="JB49" t="s">
        <v>2434</v>
      </c>
      <c r="JC49">
        <v>0</v>
      </c>
      <c r="JD49">
        <v>1</v>
      </c>
      <c r="JE49">
        <v>0</v>
      </c>
      <c r="JF49">
        <v>0</v>
      </c>
      <c r="JG49">
        <v>0</v>
      </c>
      <c r="JH49">
        <v>0</v>
      </c>
      <c r="JI49">
        <v>0</v>
      </c>
      <c r="JJ49">
        <v>0</v>
      </c>
      <c r="JK49">
        <v>0</v>
      </c>
      <c r="JL49">
        <v>0</v>
      </c>
      <c r="JM49">
        <v>0</v>
      </c>
      <c r="JN49">
        <v>0</v>
      </c>
      <c r="JO49">
        <v>0</v>
      </c>
      <c r="JP49">
        <v>0</v>
      </c>
      <c r="JQ49">
        <v>0</v>
      </c>
      <c r="JR49">
        <v>0</v>
      </c>
      <c r="JS49">
        <v>1</v>
      </c>
      <c r="JT49">
        <v>3</v>
      </c>
      <c r="KG49" t="s">
        <v>2234</v>
      </c>
      <c r="KH49" t="s">
        <v>2445</v>
      </c>
      <c r="KI49">
        <v>1</v>
      </c>
      <c r="KJ49">
        <v>0</v>
      </c>
      <c r="KK49">
        <v>6000</v>
      </c>
      <c r="KM49" t="s">
        <v>2446</v>
      </c>
      <c r="KP49">
        <v>5</v>
      </c>
      <c r="KQ49">
        <v>1</v>
      </c>
      <c r="KR49">
        <v>0</v>
      </c>
      <c r="KS49">
        <v>1</v>
      </c>
      <c r="KT49">
        <v>1</v>
      </c>
      <c r="QX49" t="s">
        <v>2231</v>
      </c>
      <c r="QZ49" t="s">
        <v>2434</v>
      </c>
      <c r="RA49">
        <v>0</v>
      </c>
      <c r="RB49">
        <v>1</v>
      </c>
      <c r="RC49">
        <v>0</v>
      </c>
      <c r="RD49">
        <v>0</v>
      </c>
      <c r="RE49">
        <v>0</v>
      </c>
      <c r="RF49">
        <v>0</v>
      </c>
      <c r="RG49">
        <v>0</v>
      </c>
      <c r="RH49">
        <v>0</v>
      </c>
      <c r="RI49">
        <v>0</v>
      </c>
      <c r="RJ49">
        <v>0</v>
      </c>
      <c r="RK49">
        <v>0</v>
      </c>
      <c r="RL49">
        <v>0</v>
      </c>
      <c r="RM49">
        <v>0</v>
      </c>
      <c r="RN49">
        <v>0</v>
      </c>
      <c r="RO49">
        <v>0</v>
      </c>
      <c r="RP49">
        <v>0</v>
      </c>
      <c r="RR49" t="s">
        <v>494</v>
      </c>
      <c r="RS49">
        <v>0</v>
      </c>
      <c r="RT49">
        <v>0</v>
      </c>
      <c r="RU49">
        <v>0</v>
      </c>
      <c r="RV49">
        <v>0</v>
      </c>
      <c r="RW49">
        <v>0</v>
      </c>
      <c r="RX49">
        <v>1</v>
      </c>
      <c r="RY49">
        <v>0</v>
      </c>
      <c r="RZ49">
        <v>0</v>
      </c>
      <c r="SA49">
        <v>0</v>
      </c>
      <c r="SB49">
        <v>0</v>
      </c>
      <c r="SC49">
        <v>0</v>
      </c>
      <c r="SF49" t="s">
        <v>2237</v>
      </c>
      <c r="SG49">
        <v>0</v>
      </c>
      <c r="SH49">
        <v>1</v>
      </c>
      <c r="SI49">
        <v>0</v>
      </c>
      <c r="SJ49">
        <v>0</v>
      </c>
      <c r="SK49" t="s">
        <v>2434</v>
      </c>
      <c r="SL49">
        <v>0</v>
      </c>
      <c r="SM49">
        <v>1</v>
      </c>
      <c r="SN49">
        <v>0</v>
      </c>
      <c r="SO49">
        <v>0</v>
      </c>
      <c r="SP49">
        <v>0</v>
      </c>
      <c r="SQ49">
        <v>0</v>
      </c>
      <c r="SR49">
        <v>0</v>
      </c>
      <c r="SS49">
        <v>0</v>
      </c>
      <c r="ST49">
        <v>0</v>
      </c>
      <c r="SU49">
        <v>0</v>
      </c>
      <c r="SV49">
        <v>0</v>
      </c>
      <c r="SW49">
        <v>0</v>
      </c>
      <c r="SX49">
        <v>0</v>
      </c>
      <c r="SY49">
        <v>0</v>
      </c>
      <c r="SZ49">
        <v>0</v>
      </c>
      <c r="TA49">
        <v>0</v>
      </c>
      <c r="TB49" t="s">
        <v>2447</v>
      </c>
      <c r="TC49">
        <v>0</v>
      </c>
      <c r="TD49">
        <v>0</v>
      </c>
      <c r="TE49">
        <v>0</v>
      </c>
      <c r="TF49">
        <v>0</v>
      </c>
      <c r="TG49">
        <v>0</v>
      </c>
      <c r="TH49">
        <v>1</v>
      </c>
      <c r="TI49">
        <v>0</v>
      </c>
      <c r="TJ49">
        <v>0</v>
      </c>
      <c r="TK49">
        <v>0</v>
      </c>
      <c r="TL49">
        <v>0</v>
      </c>
      <c r="TM49">
        <v>0</v>
      </c>
      <c r="TN49">
        <v>0</v>
      </c>
      <c r="AQG49" t="s">
        <v>2239</v>
      </c>
      <c r="AQH49">
        <v>1</v>
      </c>
      <c r="AQI49">
        <v>0</v>
      </c>
      <c r="AQJ49">
        <v>0</v>
      </c>
      <c r="AQK49">
        <v>0</v>
      </c>
      <c r="AQL49">
        <v>0</v>
      </c>
      <c r="AQM49">
        <v>0</v>
      </c>
      <c r="AQN49">
        <v>0</v>
      </c>
      <c r="AQO49">
        <v>0</v>
      </c>
      <c r="AQP49">
        <v>0</v>
      </c>
      <c r="AQQ49">
        <v>0</v>
      </c>
      <c r="AQS49" t="s">
        <v>2448</v>
      </c>
      <c r="AQT49">
        <v>1</v>
      </c>
      <c r="AQU49">
        <v>0</v>
      </c>
      <c r="AQV49">
        <v>0</v>
      </c>
      <c r="AQW49">
        <v>0</v>
      </c>
      <c r="AQX49">
        <v>0</v>
      </c>
      <c r="AQY49">
        <v>0</v>
      </c>
      <c r="AQZ49">
        <v>0</v>
      </c>
      <c r="ARA49">
        <v>0</v>
      </c>
      <c r="ARB49">
        <v>0</v>
      </c>
      <c r="ARC49">
        <v>0</v>
      </c>
      <c r="ARD49">
        <v>0</v>
      </c>
      <c r="ARF49" t="s">
        <v>2449</v>
      </c>
      <c r="ARG49" t="s">
        <v>2439</v>
      </c>
      <c r="ARH49" t="s">
        <v>2312</v>
      </c>
      <c r="ARI49">
        <v>1</v>
      </c>
      <c r="ARJ49">
        <v>0</v>
      </c>
      <c r="ARK49">
        <v>0</v>
      </c>
      <c r="ARL49">
        <v>0</v>
      </c>
      <c r="ARM49">
        <v>0</v>
      </c>
      <c r="ARN49">
        <v>0</v>
      </c>
      <c r="ARO49" t="s">
        <v>2450</v>
      </c>
      <c r="ARP49" t="s">
        <v>2312</v>
      </c>
      <c r="ARX49" t="s">
        <v>2312</v>
      </c>
      <c r="ARY49" t="s">
        <v>2239</v>
      </c>
      <c r="ARZ49">
        <v>1</v>
      </c>
      <c r="ASA49">
        <v>0</v>
      </c>
      <c r="ASB49">
        <v>0</v>
      </c>
      <c r="ASC49">
        <v>0</v>
      </c>
      <c r="ASD49">
        <v>0</v>
      </c>
      <c r="ASE49">
        <v>0</v>
      </c>
      <c r="ASF49">
        <v>0</v>
      </c>
      <c r="ASG49">
        <v>0</v>
      </c>
      <c r="ASH49">
        <v>0</v>
      </c>
      <c r="ASI49">
        <v>0</v>
      </c>
      <c r="ASK49" t="s">
        <v>2239</v>
      </c>
      <c r="ASL49">
        <v>1</v>
      </c>
      <c r="ASM49">
        <v>0</v>
      </c>
      <c r="ASN49">
        <v>0</v>
      </c>
      <c r="ASO49">
        <v>0</v>
      </c>
      <c r="ASP49">
        <v>0</v>
      </c>
      <c r="ASQ49">
        <v>0</v>
      </c>
      <c r="ASR49">
        <v>0</v>
      </c>
      <c r="ASS49">
        <v>0</v>
      </c>
      <c r="AST49">
        <v>0</v>
      </c>
      <c r="ASU49">
        <v>0</v>
      </c>
      <c r="ASW49" t="s">
        <v>2239</v>
      </c>
      <c r="ASX49">
        <v>1</v>
      </c>
      <c r="ASY49">
        <v>0</v>
      </c>
      <c r="ASZ49">
        <v>0</v>
      </c>
      <c r="ATA49">
        <v>0</v>
      </c>
      <c r="ATB49">
        <v>0</v>
      </c>
      <c r="ATC49">
        <v>0</v>
      </c>
      <c r="ATD49">
        <v>0</v>
      </c>
      <c r="ATE49">
        <v>0</v>
      </c>
      <c r="ATF49">
        <v>0</v>
      </c>
      <c r="ATH49" t="s">
        <v>2239</v>
      </c>
      <c r="ATI49">
        <v>1</v>
      </c>
      <c r="ATJ49">
        <v>0</v>
      </c>
      <c r="ATK49">
        <v>0</v>
      </c>
      <c r="ATL49">
        <v>0</v>
      </c>
      <c r="ATM49">
        <v>0</v>
      </c>
      <c r="ATN49">
        <v>0</v>
      </c>
      <c r="ATO49">
        <v>0</v>
      </c>
      <c r="ATP49">
        <v>0</v>
      </c>
      <c r="ATQ49">
        <v>0</v>
      </c>
      <c r="ATS49" t="s">
        <v>2440</v>
      </c>
      <c r="ATT49" t="s">
        <v>2451</v>
      </c>
      <c r="ATW49" t="s">
        <v>2441</v>
      </c>
      <c r="ATX49" t="s">
        <v>2451</v>
      </c>
      <c r="AUA49" t="s">
        <v>2452</v>
      </c>
      <c r="AUC49" t="s">
        <v>2453</v>
      </c>
      <c r="AUF49">
        <v>506534869</v>
      </c>
      <c r="AUG49" s="166">
        <v>45250.60628472222</v>
      </c>
      <c r="AUJ49" t="s">
        <v>2255</v>
      </c>
      <c r="AUK49" t="s">
        <v>2256</v>
      </c>
      <c r="AUL49" t="s">
        <v>2257</v>
      </c>
    </row>
    <row r="50" spans="1:534 1125:1234" x14ac:dyDescent="0.35">
      <c r="A50">
        <v>49</v>
      </c>
      <c r="B50" t="s">
        <v>2454</v>
      </c>
      <c r="C50" s="166">
        <v>45250</v>
      </c>
      <c r="D50" t="s">
        <v>2427</v>
      </c>
      <c r="E50" t="s">
        <v>2428</v>
      </c>
      <c r="F50" s="166">
        <v>45250.447608020833</v>
      </c>
      <c r="G50" s="166">
        <v>45250.455010324084</v>
      </c>
      <c r="H50" t="s">
        <v>2225</v>
      </c>
      <c r="K50" t="s">
        <v>2429</v>
      </c>
      <c r="L50" s="166">
        <v>45250</v>
      </c>
      <c r="M50" t="s">
        <v>81</v>
      </c>
      <c r="N50" t="s">
        <v>2430</v>
      </c>
      <c r="O50" t="s">
        <v>88</v>
      </c>
      <c r="P50" t="s">
        <v>2431</v>
      </c>
      <c r="S50" t="s">
        <v>2432</v>
      </c>
      <c r="T50" t="s">
        <v>2433</v>
      </c>
      <c r="V50" t="s">
        <v>2231</v>
      </c>
      <c r="X50" t="s">
        <v>2232</v>
      </c>
      <c r="AA50" t="s">
        <v>2239</v>
      </c>
      <c r="AB50">
        <v>0</v>
      </c>
      <c r="AC50">
        <v>0</v>
      </c>
      <c r="AD50">
        <v>0</v>
      </c>
      <c r="AE50">
        <v>1</v>
      </c>
      <c r="AF50">
        <v>1</v>
      </c>
      <c r="AI50"/>
      <c r="EK50" t="s">
        <v>2239</v>
      </c>
      <c r="EL50">
        <v>0</v>
      </c>
      <c r="EM50">
        <v>0</v>
      </c>
      <c r="EN50">
        <v>0</v>
      </c>
      <c r="EO50">
        <v>0</v>
      </c>
      <c r="EP50">
        <v>1</v>
      </c>
      <c r="EQ50">
        <v>1</v>
      </c>
      <c r="JB50" t="s">
        <v>2455</v>
      </c>
      <c r="JC50">
        <v>1</v>
      </c>
      <c r="JD50">
        <v>0</v>
      </c>
      <c r="JE50">
        <v>0</v>
      </c>
      <c r="JF50">
        <v>0</v>
      </c>
      <c r="JG50">
        <v>0</v>
      </c>
      <c r="JH50">
        <v>0</v>
      </c>
      <c r="JI50">
        <v>0</v>
      </c>
      <c r="JJ50">
        <v>0</v>
      </c>
      <c r="JK50">
        <v>0</v>
      </c>
      <c r="JL50">
        <v>0</v>
      </c>
      <c r="JM50">
        <v>0</v>
      </c>
      <c r="JN50">
        <v>0</v>
      </c>
      <c r="JO50">
        <v>0</v>
      </c>
      <c r="JP50">
        <v>0</v>
      </c>
      <c r="JQ50">
        <v>0</v>
      </c>
      <c r="JR50">
        <v>0</v>
      </c>
      <c r="JS50">
        <v>1</v>
      </c>
      <c r="JT50">
        <v>3</v>
      </c>
      <c r="JV50" t="s">
        <v>2234</v>
      </c>
      <c r="JW50">
        <v>500</v>
      </c>
      <c r="JX50" t="s">
        <v>2446</v>
      </c>
      <c r="KA50">
        <v>30</v>
      </c>
      <c r="KB50">
        <v>3</v>
      </c>
      <c r="KC50">
        <v>0</v>
      </c>
      <c r="KD50">
        <v>1</v>
      </c>
      <c r="KE50">
        <v>1</v>
      </c>
      <c r="QX50" t="s">
        <v>2231</v>
      </c>
      <c r="QZ50" t="s">
        <v>2455</v>
      </c>
      <c r="RA50">
        <v>1</v>
      </c>
      <c r="RB50">
        <v>0</v>
      </c>
      <c r="RC50">
        <v>0</v>
      </c>
      <c r="RD50">
        <v>0</v>
      </c>
      <c r="RE50">
        <v>0</v>
      </c>
      <c r="RF50">
        <v>0</v>
      </c>
      <c r="RG50">
        <v>0</v>
      </c>
      <c r="RH50">
        <v>0</v>
      </c>
      <c r="RI50">
        <v>0</v>
      </c>
      <c r="RJ50">
        <v>0</v>
      </c>
      <c r="RK50">
        <v>0</v>
      </c>
      <c r="RL50">
        <v>0</v>
      </c>
      <c r="RM50">
        <v>0</v>
      </c>
      <c r="RN50">
        <v>0</v>
      </c>
      <c r="RO50">
        <v>0</v>
      </c>
      <c r="RP50">
        <v>0</v>
      </c>
      <c r="RR50" t="s">
        <v>494</v>
      </c>
      <c r="RS50">
        <v>0</v>
      </c>
      <c r="RT50">
        <v>0</v>
      </c>
      <c r="RU50">
        <v>0</v>
      </c>
      <c r="RV50">
        <v>0</v>
      </c>
      <c r="RW50">
        <v>0</v>
      </c>
      <c r="RX50">
        <v>1</v>
      </c>
      <c r="RY50">
        <v>0</v>
      </c>
      <c r="RZ50">
        <v>0</v>
      </c>
      <c r="SA50">
        <v>0</v>
      </c>
      <c r="SB50">
        <v>0</v>
      </c>
      <c r="SC50">
        <v>0</v>
      </c>
      <c r="SF50" t="s">
        <v>2237</v>
      </c>
      <c r="SG50">
        <v>0</v>
      </c>
      <c r="SH50">
        <v>1</v>
      </c>
      <c r="SI50">
        <v>0</v>
      </c>
      <c r="SJ50">
        <v>0</v>
      </c>
      <c r="SK50" t="s">
        <v>2455</v>
      </c>
      <c r="SL50">
        <v>1</v>
      </c>
      <c r="SM50">
        <v>0</v>
      </c>
      <c r="SN50">
        <v>0</v>
      </c>
      <c r="SO50">
        <v>0</v>
      </c>
      <c r="SP50">
        <v>0</v>
      </c>
      <c r="SQ50">
        <v>0</v>
      </c>
      <c r="SR50">
        <v>0</v>
      </c>
      <c r="SS50">
        <v>0</v>
      </c>
      <c r="ST50">
        <v>0</v>
      </c>
      <c r="SU50">
        <v>0</v>
      </c>
      <c r="SV50">
        <v>0</v>
      </c>
      <c r="SW50">
        <v>0</v>
      </c>
      <c r="SX50">
        <v>0</v>
      </c>
      <c r="SY50">
        <v>0</v>
      </c>
      <c r="SZ50">
        <v>0</v>
      </c>
      <c r="TA50">
        <v>0</v>
      </c>
      <c r="TB50" t="s">
        <v>2259</v>
      </c>
      <c r="TC50">
        <v>0</v>
      </c>
      <c r="TD50">
        <v>0</v>
      </c>
      <c r="TE50">
        <v>0</v>
      </c>
      <c r="TF50">
        <v>0</v>
      </c>
      <c r="TG50">
        <v>0</v>
      </c>
      <c r="TH50">
        <v>0</v>
      </c>
      <c r="TI50">
        <v>0</v>
      </c>
      <c r="TJ50">
        <v>0</v>
      </c>
      <c r="TK50">
        <v>1</v>
      </c>
      <c r="TL50">
        <v>0</v>
      </c>
      <c r="TM50">
        <v>0</v>
      </c>
      <c r="TN50">
        <v>0</v>
      </c>
      <c r="AQG50" t="s">
        <v>2239</v>
      </c>
      <c r="AQH50">
        <v>1</v>
      </c>
      <c r="AQI50">
        <v>0</v>
      </c>
      <c r="AQJ50">
        <v>0</v>
      </c>
      <c r="AQK50">
        <v>0</v>
      </c>
      <c r="AQL50">
        <v>0</v>
      </c>
      <c r="AQM50">
        <v>0</v>
      </c>
      <c r="AQN50">
        <v>0</v>
      </c>
      <c r="AQO50">
        <v>0</v>
      </c>
      <c r="AQP50">
        <v>0</v>
      </c>
      <c r="AQQ50">
        <v>0</v>
      </c>
      <c r="AQS50" t="s">
        <v>2448</v>
      </c>
      <c r="AQT50">
        <v>1</v>
      </c>
      <c r="AQU50">
        <v>0</v>
      </c>
      <c r="AQV50">
        <v>0</v>
      </c>
      <c r="AQW50">
        <v>0</v>
      </c>
      <c r="AQX50">
        <v>0</v>
      </c>
      <c r="AQY50">
        <v>0</v>
      </c>
      <c r="AQZ50">
        <v>0</v>
      </c>
      <c r="ARA50">
        <v>0</v>
      </c>
      <c r="ARB50">
        <v>0</v>
      </c>
      <c r="ARC50">
        <v>0</v>
      </c>
      <c r="ARD50">
        <v>0</v>
      </c>
      <c r="ARF50" t="s">
        <v>2449</v>
      </c>
      <c r="ARG50" t="s">
        <v>2439</v>
      </c>
      <c r="ARH50" t="s">
        <v>2312</v>
      </c>
      <c r="ARI50">
        <v>1</v>
      </c>
      <c r="ARJ50">
        <v>0</v>
      </c>
      <c r="ARK50">
        <v>0</v>
      </c>
      <c r="ARL50">
        <v>0</v>
      </c>
      <c r="ARM50">
        <v>0</v>
      </c>
      <c r="ARN50">
        <v>0</v>
      </c>
      <c r="ARO50" t="s">
        <v>2456</v>
      </c>
      <c r="ARP50" t="s">
        <v>2312</v>
      </c>
      <c r="ARX50" t="s">
        <v>2312</v>
      </c>
      <c r="ARY50" t="s">
        <v>2239</v>
      </c>
      <c r="ARZ50">
        <v>1</v>
      </c>
      <c r="ASA50">
        <v>0</v>
      </c>
      <c r="ASB50">
        <v>0</v>
      </c>
      <c r="ASC50">
        <v>0</v>
      </c>
      <c r="ASD50">
        <v>0</v>
      </c>
      <c r="ASE50">
        <v>0</v>
      </c>
      <c r="ASF50">
        <v>0</v>
      </c>
      <c r="ASG50">
        <v>0</v>
      </c>
      <c r="ASH50">
        <v>0</v>
      </c>
      <c r="ASI50">
        <v>0</v>
      </c>
      <c r="ASK50" t="s">
        <v>2239</v>
      </c>
      <c r="ASL50">
        <v>1</v>
      </c>
      <c r="ASM50">
        <v>0</v>
      </c>
      <c r="ASN50">
        <v>0</v>
      </c>
      <c r="ASO50">
        <v>0</v>
      </c>
      <c r="ASP50">
        <v>0</v>
      </c>
      <c r="ASQ50">
        <v>0</v>
      </c>
      <c r="ASR50">
        <v>0</v>
      </c>
      <c r="ASS50">
        <v>0</v>
      </c>
      <c r="AST50">
        <v>0</v>
      </c>
      <c r="ASU50">
        <v>0</v>
      </c>
      <c r="ASW50" t="s">
        <v>2239</v>
      </c>
      <c r="ASX50">
        <v>1</v>
      </c>
      <c r="ASY50">
        <v>0</v>
      </c>
      <c r="ASZ50">
        <v>0</v>
      </c>
      <c r="ATA50">
        <v>0</v>
      </c>
      <c r="ATB50">
        <v>0</v>
      </c>
      <c r="ATC50">
        <v>0</v>
      </c>
      <c r="ATD50">
        <v>0</v>
      </c>
      <c r="ATE50">
        <v>0</v>
      </c>
      <c r="ATF50">
        <v>0</v>
      </c>
      <c r="ATH50" t="s">
        <v>2239</v>
      </c>
      <c r="ATI50">
        <v>1</v>
      </c>
      <c r="ATJ50">
        <v>0</v>
      </c>
      <c r="ATK50">
        <v>0</v>
      </c>
      <c r="ATL50">
        <v>0</v>
      </c>
      <c r="ATM50">
        <v>0</v>
      </c>
      <c r="ATN50">
        <v>0</v>
      </c>
      <c r="ATO50">
        <v>0</v>
      </c>
      <c r="ATP50">
        <v>0</v>
      </c>
      <c r="ATQ50">
        <v>0</v>
      </c>
      <c r="ATS50" t="s">
        <v>2457</v>
      </c>
      <c r="ATT50" t="s">
        <v>2231</v>
      </c>
      <c r="ATU50" t="s">
        <v>2458</v>
      </c>
      <c r="ATW50" t="s">
        <v>2441</v>
      </c>
      <c r="ATX50" t="s">
        <v>2231</v>
      </c>
      <c r="ATZ50" t="s">
        <v>2459</v>
      </c>
      <c r="AUA50" t="s">
        <v>2460</v>
      </c>
      <c r="AUC50" t="s">
        <v>2461</v>
      </c>
      <c r="AUF50">
        <v>506534909</v>
      </c>
      <c r="AUG50" s="166">
        <v>45250.606319444443</v>
      </c>
      <c r="AUJ50" t="s">
        <v>2255</v>
      </c>
      <c r="AUK50" t="s">
        <v>2256</v>
      </c>
      <c r="AUL50" t="s">
        <v>2257</v>
      </c>
    </row>
    <row r="51" spans="1:534 1125:1234" x14ac:dyDescent="0.35">
      <c r="A51">
        <v>50</v>
      </c>
      <c r="B51" t="s">
        <v>2462</v>
      </c>
      <c r="C51" s="166">
        <v>45250</v>
      </c>
      <c r="D51" t="s">
        <v>2427</v>
      </c>
      <c r="E51" t="s">
        <v>2428</v>
      </c>
      <c r="F51" s="166">
        <v>45250.457274444438</v>
      </c>
      <c r="G51" s="166">
        <v>45250.485325879628</v>
      </c>
      <c r="H51" t="s">
        <v>2225</v>
      </c>
      <c r="K51" t="s">
        <v>2429</v>
      </c>
      <c r="L51" s="166">
        <v>45250</v>
      </c>
      <c r="M51" t="s">
        <v>81</v>
      </c>
      <c r="N51" t="s">
        <v>2430</v>
      </c>
      <c r="O51" t="s">
        <v>88</v>
      </c>
      <c r="P51" t="s">
        <v>2431</v>
      </c>
      <c r="S51" t="s">
        <v>2432</v>
      </c>
      <c r="T51" t="s">
        <v>2433</v>
      </c>
      <c r="V51" t="s">
        <v>2231</v>
      </c>
      <c r="X51" t="s">
        <v>2306</v>
      </c>
      <c r="AA51" t="s">
        <v>2239</v>
      </c>
      <c r="AB51">
        <v>0</v>
      </c>
      <c r="AC51">
        <v>0</v>
      </c>
      <c r="AD51">
        <v>0</v>
      </c>
      <c r="AE51">
        <v>1</v>
      </c>
      <c r="AF51">
        <v>1</v>
      </c>
      <c r="AI51"/>
      <c r="EK51" t="s">
        <v>2463</v>
      </c>
      <c r="EL51">
        <v>1</v>
      </c>
      <c r="EM51">
        <v>0</v>
      </c>
      <c r="EN51">
        <v>1</v>
      </c>
      <c r="EO51">
        <v>1</v>
      </c>
      <c r="EP51">
        <v>0</v>
      </c>
      <c r="EQ51">
        <v>3</v>
      </c>
      <c r="ES51" t="s">
        <v>2318</v>
      </c>
      <c r="ET51">
        <v>5000</v>
      </c>
      <c r="EU51" t="s">
        <v>2235</v>
      </c>
      <c r="EX51">
        <v>30</v>
      </c>
      <c r="EY51">
        <v>1</v>
      </c>
      <c r="EZ51">
        <v>0</v>
      </c>
      <c r="FA51">
        <v>20</v>
      </c>
      <c r="FB51">
        <v>20</v>
      </c>
      <c r="FO51" t="s">
        <v>2318</v>
      </c>
      <c r="FP51">
        <v>2500</v>
      </c>
      <c r="FQ51" t="s">
        <v>2235</v>
      </c>
      <c r="FT51">
        <v>30</v>
      </c>
      <c r="FU51">
        <v>1</v>
      </c>
      <c r="FV51">
        <v>0</v>
      </c>
      <c r="FW51">
        <v>100</v>
      </c>
      <c r="FX51">
        <v>100</v>
      </c>
      <c r="FZ51" t="s">
        <v>2318</v>
      </c>
      <c r="GA51">
        <v>2500</v>
      </c>
      <c r="GB51" t="s">
        <v>2235</v>
      </c>
      <c r="GE51">
        <v>30</v>
      </c>
      <c r="GF51">
        <v>1</v>
      </c>
      <c r="GG51">
        <v>0</v>
      </c>
      <c r="GH51">
        <v>48</v>
      </c>
      <c r="GI51">
        <v>48</v>
      </c>
      <c r="GK51" t="s">
        <v>2312</v>
      </c>
      <c r="HH51" t="s">
        <v>2237</v>
      </c>
      <c r="HI51">
        <v>0</v>
      </c>
      <c r="HJ51">
        <v>1</v>
      </c>
      <c r="HK51">
        <v>0</v>
      </c>
      <c r="HL51">
        <v>0</v>
      </c>
      <c r="HM51" t="s">
        <v>2355</v>
      </c>
      <c r="HN51">
        <v>0</v>
      </c>
      <c r="HO51">
        <v>0</v>
      </c>
      <c r="HP51">
        <v>0</v>
      </c>
      <c r="HQ51">
        <v>1</v>
      </c>
      <c r="HR51">
        <v>0</v>
      </c>
      <c r="HS51" t="s">
        <v>510</v>
      </c>
      <c r="HT51">
        <v>0</v>
      </c>
      <c r="HU51">
        <v>0</v>
      </c>
      <c r="HV51">
        <v>0</v>
      </c>
      <c r="HW51">
        <v>0</v>
      </c>
      <c r="HX51">
        <v>0</v>
      </c>
      <c r="HY51">
        <v>0</v>
      </c>
      <c r="HZ51">
        <v>0</v>
      </c>
      <c r="IA51">
        <v>0</v>
      </c>
      <c r="IB51">
        <v>0</v>
      </c>
      <c r="IC51">
        <v>0</v>
      </c>
      <c r="ID51">
        <v>0</v>
      </c>
      <c r="IE51">
        <v>1</v>
      </c>
      <c r="JB51" t="s">
        <v>2464</v>
      </c>
      <c r="JC51">
        <v>0</v>
      </c>
      <c r="JD51">
        <v>0</v>
      </c>
      <c r="JE51">
        <v>1</v>
      </c>
      <c r="JF51">
        <v>0</v>
      </c>
      <c r="JG51">
        <v>0</v>
      </c>
      <c r="JH51">
        <v>0</v>
      </c>
      <c r="JI51">
        <v>0</v>
      </c>
      <c r="JJ51">
        <v>0</v>
      </c>
      <c r="JK51">
        <v>0</v>
      </c>
      <c r="JL51">
        <v>0</v>
      </c>
      <c r="JM51">
        <v>0</v>
      </c>
      <c r="JN51">
        <v>0</v>
      </c>
      <c r="JO51">
        <v>0</v>
      </c>
      <c r="JP51">
        <v>0</v>
      </c>
      <c r="JQ51">
        <v>0</v>
      </c>
      <c r="JR51">
        <v>0</v>
      </c>
      <c r="JS51">
        <v>1</v>
      </c>
      <c r="JT51">
        <v>5</v>
      </c>
      <c r="KV51" t="s">
        <v>2318</v>
      </c>
      <c r="KW51" t="s">
        <v>2465</v>
      </c>
      <c r="KX51">
        <v>0</v>
      </c>
      <c r="KY51">
        <v>1</v>
      </c>
      <c r="KZ51">
        <v>1</v>
      </c>
      <c r="LB51">
        <v>30000</v>
      </c>
      <c r="LC51">
        <v>35000</v>
      </c>
      <c r="LD51" t="s">
        <v>2235</v>
      </c>
      <c r="LG51">
        <v>15</v>
      </c>
      <c r="LH51">
        <v>3</v>
      </c>
      <c r="LI51">
        <v>0</v>
      </c>
      <c r="LJ51">
        <v>30</v>
      </c>
      <c r="LK51">
        <v>30</v>
      </c>
      <c r="QX51" t="s">
        <v>2312</v>
      </c>
      <c r="SF51" t="s">
        <v>2237</v>
      </c>
      <c r="SG51">
        <v>0</v>
      </c>
      <c r="SH51">
        <v>1</v>
      </c>
      <c r="SI51">
        <v>0</v>
      </c>
      <c r="SJ51">
        <v>0</v>
      </c>
      <c r="SK51" t="s">
        <v>2464</v>
      </c>
      <c r="SL51">
        <v>0</v>
      </c>
      <c r="SM51">
        <v>0</v>
      </c>
      <c r="SN51">
        <v>1</v>
      </c>
      <c r="SO51">
        <v>0</v>
      </c>
      <c r="SP51">
        <v>0</v>
      </c>
      <c r="SQ51">
        <v>0</v>
      </c>
      <c r="SR51">
        <v>0</v>
      </c>
      <c r="SS51">
        <v>0</v>
      </c>
      <c r="ST51">
        <v>0</v>
      </c>
      <c r="SU51">
        <v>0</v>
      </c>
      <c r="SV51">
        <v>0</v>
      </c>
      <c r="SW51">
        <v>0</v>
      </c>
      <c r="SX51">
        <v>0</v>
      </c>
      <c r="SY51">
        <v>0</v>
      </c>
      <c r="SZ51">
        <v>0</v>
      </c>
      <c r="TA51">
        <v>0</v>
      </c>
      <c r="TB51" t="s">
        <v>510</v>
      </c>
      <c r="TC51">
        <v>0</v>
      </c>
      <c r="TD51">
        <v>0</v>
      </c>
      <c r="TE51">
        <v>0</v>
      </c>
      <c r="TF51">
        <v>0</v>
      </c>
      <c r="TG51">
        <v>0</v>
      </c>
      <c r="TH51">
        <v>0</v>
      </c>
      <c r="TI51">
        <v>0</v>
      </c>
      <c r="TJ51">
        <v>0</v>
      </c>
      <c r="TK51">
        <v>0</v>
      </c>
      <c r="TL51">
        <v>0</v>
      </c>
      <c r="TM51">
        <v>0</v>
      </c>
      <c r="TN51">
        <v>1</v>
      </c>
      <c r="AQG51" t="s">
        <v>2239</v>
      </c>
      <c r="AQH51">
        <v>1</v>
      </c>
      <c r="AQI51">
        <v>0</v>
      </c>
      <c r="AQJ51">
        <v>0</v>
      </c>
      <c r="AQK51">
        <v>0</v>
      </c>
      <c r="AQL51">
        <v>0</v>
      </c>
      <c r="AQM51">
        <v>0</v>
      </c>
      <c r="AQN51">
        <v>0</v>
      </c>
      <c r="AQO51">
        <v>0</v>
      </c>
      <c r="AQP51">
        <v>0</v>
      </c>
      <c r="AQQ51">
        <v>0</v>
      </c>
      <c r="AQS51" t="s">
        <v>2448</v>
      </c>
      <c r="AQT51">
        <v>1</v>
      </c>
      <c r="AQU51">
        <v>0</v>
      </c>
      <c r="AQV51">
        <v>0</v>
      </c>
      <c r="AQW51">
        <v>0</v>
      </c>
      <c r="AQX51">
        <v>0</v>
      </c>
      <c r="AQY51">
        <v>0</v>
      </c>
      <c r="AQZ51">
        <v>0</v>
      </c>
      <c r="ARA51">
        <v>0</v>
      </c>
      <c r="ARB51">
        <v>0</v>
      </c>
      <c r="ARC51">
        <v>0</v>
      </c>
      <c r="ARD51">
        <v>0</v>
      </c>
      <c r="ARF51" t="s">
        <v>2466</v>
      </c>
      <c r="ARG51" t="s">
        <v>2275</v>
      </c>
      <c r="ARH51" t="s">
        <v>2312</v>
      </c>
      <c r="ARI51">
        <v>1</v>
      </c>
      <c r="ARJ51">
        <v>0</v>
      </c>
      <c r="ARK51">
        <v>0</v>
      </c>
      <c r="ARL51">
        <v>0</v>
      </c>
      <c r="ARM51">
        <v>0</v>
      </c>
      <c r="ARN51">
        <v>0</v>
      </c>
      <c r="ARO51" t="s">
        <v>2450</v>
      </c>
      <c r="ARP51" t="s">
        <v>2312</v>
      </c>
      <c r="ARX51" t="s">
        <v>2262</v>
      </c>
      <c r="ARY51" t="s">
        <v>2239</v>
      </c>
      <c r="ARZ51">
        <v>1</v>
      </c>
      <c r="ASA51">
        <v>0</v>
      </c>
      <c r="ASB51">
        <v>0</v>
      </c>
      <c r="ASC51">
        <v>0</v>
      </c>
      <c r="ASD51">
        <v>0</v>
      </c>
      <c r="ASE51">
        <v>0</v>
      </c>
      <c r="ASF51">
        <v>0</v>
      </c>
      <c r="ASG51">
        <v>0</v>
      </c>
      <c r="ASH51">
        <v>0</v>
      </c>
      <c r="ASI51">
        <v>0</v>
      </c>
      <c r="ASK51" t="s">
        <v>2239</v>
      </c>
      <c r="ASL51">
        <v>1</v>
      </c>
      <c r="ASM51">
        <v>0</v>
      </c>
      <c r="ASN51">
        <v>0</v>
      </c>
      <c r="ASO51">
        <v>0</v>
      </c>
      <c r="ASP51">
        <v>0</v>
      </c>
      <c r="ASQ51">
        <v>0</v>
      </c>
      <c r="ASR51">
        <v>0</v>
      </c>
      <c r="ASS51">
        <v>0</v>
      </c>
      <c r="AST51">
        <v>0</v>
      </c>
      <c r="ASU51">
        <v>0</v>
      </c>
      <c r="ASW51" t="s">
        <v>2239</v>
      </c>
      <c r="ASX51">
        <v>1</v>
      </c>
      <c r="ASY51">
        <v>0</v>
      </c>
      <c r="ASZ51">
        <v>0</v>
      </c>
      <c r="ATA51">
        <v>0</v>
      </c>
      <c r="ATB51">
        <v>0</v>
      </c>
      <c r="ATC51">
        <v>0</v>
      </c>
      <c r="ATD51">
        <v>0</v>
      </c>
      <c r="ATE51">
        <v>0</v>
      </c>
      <c r="ATF51">
        <v>0</v>
      </c>
      <c r="ATH51" t="s">
        <v>2239</v>
      </c>
      <c r="ATI51">
        <v>1</v>
      </c>
      <c r="ATJ51">
        <v>0</v>
      </c>
      <c r="ATK51">
        <v>0</v>
      </c>
      <c r="ATL51">
        <v>0</v>
      </c>
      <c r="ATM51">
        <v>0</v>
      </c>
      <c r="ATN51">
        <v>0</v>
      </c>
      <c r="ATO51">
        <v>0</v>
      </c>
      <c r="ATP51">
        <v>0</v>
      </c>
      <c r="ATQ51">
        <v>0</v>
      </c>
      <c r="ATS51" t="s">
        <v>2457</v>
      </c>
      <c r="ATT51" t="s">
        <v>2231</v>
      </c>
      <c r="ATU51" t="s">
        <v>2467</v>
      </c>
      <c r="ATW51" t="s">
        <v>2468</v>
      </c>
      <c r="AUA51" t="s">
        <v>2452</v>
      </c>
      <c r="AUC51" t="s">
        <v>2469</v>
      </c>
      <c r="AUF51">
        <v>506534956</v>
      </c>
      <c r="AUG51" s="166">
        <v>45250.606365740743</v>
      </c>
      <c r="AUJ51" t="s">
        <v>2255</v>
      </c>
      <c r="AUK51" t="s">
        <v>2256</v>
      </c>
      <c r="AUL51" t="s">
        <v>2257</v>
      </c>
    </row>
    <row r="52" spans="1:534 1125:1234" x14ac:dyDescent="0.35">
      <c r="A52">
        <v>51</v>
      </c>
      <c r="B52" t="s">
        <v>2470</v>
      </c>
      <c r="C52" s="166">
        <v>45250</v>
      </c>
      <c r="D52" t="s">
        <v>2427</v>
      </c>
      <c r="E52" t="s">
        <v>2428</v>
      </c>
      <c r="F52" s="166">
        <v>45250.489697418983</v>
      </c>
      <c r="G52" s="166">
        <v>45250.503743900474</v>
      </c>
      <c r="H52" t="s">
        <v>2225</v>
      </c>
      <c r="K52" t="s">
        <v>2429</v>
      </c>
      <c r="L52" s="166">
        <v>45250</v>
      </c>
      <c r="M52" t="s">
        <v>81</v>
      </c>
      <c r="N52" t="s">
        <v>2430</v>
      </c>
      <c r="O52" t="s">
        <v>88</v>
      </c>
      <c r="P52" t="s">
        <v>2228</v>
      </c>
      <c r="S52" t="s">
        <v>2432</v>
      </c>
      <c r="T52" t="s">
        <v>2433</v>
      </c>
      <c r="V52" t="s">
        <v>2231</v>
      </c>
      <c r="X52" t="s">
        <v>2232</v>
      </c>
      <c r="AA52" t="s">
        <v>2239</v>
      </c>
      <c r="AB52">
        <v>0</v>
      </c>
      <c r="AC52">
        <v>0</v>
      </c>
      <c r="AD52">
        <v>0</v>
      </c>
      <c r="AE52">
        <v>1</v>
      </c>
      <c r="AF52">
        <v>1</v>
      </c>
      <c r="AI52"/>
      <c r="EK52" t="s">
        <v>2239</v>
      </c>
      <c r="EL52">
        <v>0</v>
      </c>
      <c r="EM52">
        <v>0</v>
      </c>
      <c r="EN52">
        <v>0</v>
      </c>
      <c r="EO52">
        <v>0</v>
      </c>
      <c r="EP52">
        <v>1</v>
      </c>
      <c r="EQ52">
        <v>1</v>
      </c>
      <c r="JB52" t="s">
        <v>2290</v>
      </c>
      <c r="JC52">
        <v>0</v>
      </c>
      <c r="JD52">
        <v>0</v>
      </c>
      <c r="JE52">
        <v>0</v>
      </c>
      <c r="JF52">
        <v>0</v>
      </c>
      <c r="JG52">
        <v>0</v>
      </c>
      <c r="JH52">
        <v>0</v>
      </c>
      <c r="JI52">
        <v>0</v>
      </c>
      <c r="JJ52">
        <v>0</v>
      </c>
      <c r="JK52">
        <v>0</v>
      </c>
      <c r="JL52">
        <v>0</v>
      </c>
      <c r="JM52">
        <v>0</v>
      </c>
      <c r="JN52">
        <v>0</v>
      </c>
      <c r="JO52">
        <v>1</v>
      </c>
      <c r="JP52">
        <v>0</v>
      </c>
      <c r="JQ52">
        <v>0</v>
      </c>
      <c r="JR52">
        <v>0</v>
      </c>
      <c r="JS52">
        <v>1</v>
      </c>
      <c r="JT52">
        <v>3</v>
      </c>
      <c r="PN52" t="s">
        <v>2318</v>
      </c>
      <c r="PO52">
        <v>1000</v>
      </c>
      <c r="PP52" t="s">
        <v>2235</v>
      </c>
      <c r="PS52">
        <v>120</v>
      </c>
      <c r="PT52">
        <v>60</v>
      </c>
      <c r="PU52">
        <v>0</v>
      </c>
      <c r="PV52">
        <v>40</v>
      </c>
      <c r="PW52">
        <v>40</v>
      </c>
      <c r="QX52" t="s">
        <v>2312</v>
      </c>
      <c r="SF52" t="s">
        <v>2241</v>
      </c>
      <c r="SG52">
        <v>1</v>
      </c>
      <c r="SH52">
        <v>0</v>
      </c>
      <c r="SI52">
        <v>0</v>
      </c>
      <c r="SJ52">
        <v>0</v>
      </c>
      <c r="AQG52" t="s">
        <v>2239</v>
      </c>
      <c r="AQH52">
        <v>1</v>
      </c>
      <c r="AQI52">
        <v>0</v>
      </c>
      <c r="AQJ52">
        <v>0</v>
      </c>
      <c r="AQK52">
        <v>0</v>
      </c>
      <c r="AQL52">
        <v>0</v>
      </c>
      <c r="AQM52">
        <v>0</v>
      </c>
      <c r="AQN52">
        <v>0</v>
      </c>
      <c r="AQO52">
        <v>0</v>
      </c>
      <c r="AQP52">
        <v>0</v>
      </c>
      <c r="AQQ52">
        <v>0</v>
      </c>
      <c r="AQS52" t="s">
        <v>2471</v>
      </c>
      <c r="AQT52">
        <v>1</v>
      </c>
      <c r="AQU52">
        <v>0</v>
      </c>
      <c r="AQV52">
        <v>1</v>
      </c>
      <c r="AQW52">
        <v>1</v>
      </c>
      <c r="AQX52">
        <v>0</v>
      </c>
      <c r="AQY52">
        <v>0</v>
      </c>
      <c r="AQZ52">
        <v>0</v>
      </c>
      <c r="ARA52">
        <v>0</v>
      </c>
      <c r="ARB52">
        <v>0</v>
      </c>
      <c r="ARC52">
        <v>0</v>
      </c>
      <c r="ARD52">
        <v>0</v>
      </c>
      <c r="ARF52" t="s">
        <v>2472</v>
      </c>
      <c r="ARG52" t="s">
        <v>2245</v>
      </c>
      <c r="ARH52" t="s">
        <v>2312</v>
      </c>
      <c r="ARI52">
        <v>1</v>
      </c>
      <c r="ARJ52">
        <v>0</v>
      </c>
      <c r="ARK52">
        <v>0</v>
      </c>
      <c r="ARL52">
        <v>0</v>
      </c>
      <c r="ARM52">
        <v>0</v>
      </c>
      <c r="ARN52">
        <v>0</v>
      </c>
      <c r="ARO52" t="s">
        <v>2450</v>
      </c>
      <c r="ARP52" t="s">
        <v>2312</v>
      </c>
      <c r="ARX52" t="s">
        <v>2262</v>
      </c>
      <c r="ARY52" t="s">
        <v>2239</v>
      </c>
      <c r="ARZ52">
        <v>1</v>
      </c>
      <c r="ASA52">
        <v>0</v>
      </c>
      <c r="ASB52">
        <v>0</v>
      </c>
      <c r="ASC52">
        <v>0</v>
      </c>
      <c r="ASD52">
        <v>0</v>
      </c>
      <c r="ASE52">
        <v>0</v>
      </c>
      <c r="ASF52">
        <v>0</v>
      </c>
      <c r="ASG52">
        <v>0</v>
      </c>
      <c r="ASH52">
        <v>0</v>
      </c>
      <c r="ASI52">
        <v>0</v>
      </c>
      <c r="ASK52" t="s">
        <v>2239</v>
      </c>
      <c r="ASL52">
        <v>1</v>
      </c>
      <c r="ASM52">
        <v>0</v>
      </c>
      <c r="ASN52">
        <v>0</v>
      </c>
      <c r="ASO52">
        <v>0</v>
      </c>
      <c r="ASP52">
        <v>0</v>
      </c>
      <c r="ASQ52">
        <v>0</v>
      </c>
      <c r="ASR52">
        <v>0</v>
      </c>
      <c r="ASS52">
        <v>0</v>
      </c>
      <c r="AST52">
        <v>0</v>
      </c>
      <c r="ASU52">
        <v>0</v>
      </c>
      <c r="ASW52" t="s">
        <v>2239</v>
      </c>
      <c r="ASX52">
        <v>1</v>
      </c>
      <c r="ASY52">
        <v>0</v>
      </c>
      <c r="ASZ52">
        <v>0</v>
      </c>
      <c r="ATA52">
        <v>0</v>
      </c>
      <c r="ATB52">
        <v>0</v>
      </c>
      <c r="ATC52">
        <v>0</v>
      </c>
      <c r="ATD52">
        <v>0</v>
      </c>
      <c r="ATE52">
        <v>0</v>
      </c>
      <c r="ATF52">
        <v>0</v>
      </c>
      <c r="ATH52" t="s">
        <v>2239</v>
      </c>
      <c r="ATI52">
        <v>1</v>
      </c>
      <c r="ATJ52">
        <v>0</v>
      </c>
      <c r="ATK52">
        <v>0</v>
      </c>
      <c r="ATL52">
        <v>0</v>
      </c>
      <c r="ATM52">
        <v>0</v>
      </c>
      <c r="ATN52">
        <v>0</v>
      </c>
      <c r="ATO52">
        <v>0</v>
      </c>
      <c r="ATP52">
        <v>0</v>
      </c>
      <c r="ATQ52">
        <v>0</v>
      </c>
      <c r="ATS52" t="s">
        <v>2457</v>
      </c>
      <c r="ATT52" t="s">
        <v>2231</v>
      </c>
      <c r="ATU52" t="s">
        <v>2473</v>
      </c>
      <c r="ATW52" t="s">
        <v>2441</v>
      </c>
      <c r="ATX52" t="s">
        <v>2231</v>
      </c>
      <c r="ATZ52" t="s">
        <v>2474</v>
      </c>
      <c r="AUA52" t="s">
        <v>2475</v>
      </c>
      <c r="AUC52" t="s">
        <v>2476</v>
      </c>
      <c r="AUF52">
        <v>506535003</v>
      </c>
      <c r="AUG52" s="166">
        <v>45250.606412037043</v>
      </c>
      <c r="AUJ52" t="s">
        <v>2255</v>
      </c>
      <c r="AUK52" t="s">
        <v>2256</v>
      </c>
      <c r="AUL52" t="s">
        <v>2257</v>
      </c>
    </row>
    <row r="53" spans="1:534 1125:1234" x14ac:dyDescent="0.35">
      <c r="A53">
        <v>52</v>
      </c>
      <c r="B53" t="s">
        <v>2477</v>
      </c>
      <c r="C53" s="166">
        <v>45250</v>
      </c>
      <c r="D53" t="s">
        <v>2427</v>
      </c>
      <c r="E53" t="s">
        <v>2428</v>
      </c>
      <c r="F53" s="166">
        <v>45250.509467199066</v>
      </c>
      <c r="G53" s="166">
        <v>45250.526040729157</v>
      </c>
      <c r="H53" t="s">
        <v>2225</v>
      </c>
      <c r="K53" t="s">
        <v>2429</v>
      </c>
      <c r="L53" s="166">
        <v>45250</v>
      </c>
      <c r="M53" t="s">
        <v>81</v>
      </c>
      <c r="N53" t="s">
        <v>2430</v>
      </c>
      <c r="O53" t="s">
        <v>88</v>
      </c>
      <c r="P53" t="s">
        <v>2228</v>
      </c>
      <c r="S53" t="s">
        <v>2432</v>
      </c>
      <c r="T53" t="s">
        <v>2433</v>
      </c>
      <c r="V53" t="s">
        <v>2231</v>
      </c>
      <c r="X53" t="s">
        <v>2232</v>
      </c>
      <c r="AA53" t="s">
        <v>2478</v>
      </c>
      <c r="AB53">
        <v>1</v>
      </c>
      <c r="AC53">
        <v>1</v>
      </c>
      <c r="AD53">
        <v>0</v>
      </c>
      <c r="AE53">
        <v>0</v>
      </c>
      <c r="AF53">
        <v>2</v>
      </c>
      <c r="AH53" t="s">
        <v>2318</v>
      </c>
      <c r="AI53">
        <v>1000</v>
      </c>
      <c r="AJ53" t="s">
        <v>2235</v>
      </c>
      <c r="AM53">
        <v>60</v>
      </c>
      <c r="AN53">
        <v>3</v>
      </c>
      <c r="AO53">
        <v>0</v>
      </c>
      <c r="AP53">
        <v>100</v>
      </c>
      <c r="AQ53">
        <v>100</v>
      </c>
      <c r="AS53" t="s">
        <v>2318</v>
      </c>
      <c r="AT53" t="s">
        <v>2479</v>
      </c>
      <c r="AU53">
        <v>1</v>
      </c>
      <c r="AV53">
        <v>0</v>
      </c>
      <c r="AW53">
        <v>3000</v>
      </c>
      <c r="AY53" t="s">
        <v>2235</v>
      </c>
      <c r="BB53">
        <v>90</v>
      </c>
      <c r="BC53">
        <v>3</v>
      </c>
      <c r="BD53">
        <v>0</v>
      </c>
      <c r="BE53">
        <v>50</v>
      </c>
      <c r="BF53">
        <v>50</v>
      </c>
      <c r="BW53" t="s">
        <v>2312</v>
      </c>
      <c r="CS53" t="s">
        <v>2237</v>
      </c>
      <c r="CT53">
        <v>0</v>
      </c>
      <c r="CU53">
        <v>1</v>
      </c>
      <c r="CV53">
        <v>0</v>
      </c>
      <c r="CW53">
        <v>0</v>
      </c>
      <c r="CX53" t="s">
        <v>2478</v>
      </c>
      <c r="CY53">
        <v>1</v>
      </c>
      <c r="CZ53">
        <v>1</v>
      </c>
      <c r="DA53">
        <v>0</v>
      </c>
      <c r="DB53">
        <v>0</v>
      </c>
      <c r="DC53" t="s">
        <v>510</v>
      </c>
      <c r="DD53">
        <v>0</v>
      </c>
      <c r="DE53">
        <v>0</v>
      </c>
      <c r="DF53">
        <v>0</v>
      </c>
      <c r="DG53">
        <v>0</v>
      </c>
      <c r="DH53">
        <v>0</v>
      </c>
      <c r="DI53">
        <v>0</v>
      </c>
      <c r="DJ53">
        <v>0</v>
      </c>
      <c r="DK53">
        <v>0</v>
      </c>
      <c r="DL53">
        <v>0</v>
      </c>
      <c r="DM53">
        <v>0</v>
      </c>
      <c r="DN53">
        <v>0</v>
      </c>
      <c r="DO53">
        <v>1</v>
      </c>
      <c r="EK53" t="s">
        <v>2239</v>
      </c>
      <c r="EL53">
        <v>0</v>
      </c>
      <c r="EM53">
        <v>0</v>
      </c>
      <c r="EN53">
        <v>0</v>
      </c>
      <c r="EO53">
        <v>0</v>
      </c>
      <c r="EP53">
        <v>1</v>
      </c>
      <c r="EQ53">
        <v>1</v>
      </c>
      <c r="JB53" t="s">
        <v>2480</v>
      </c>
      <c r="JC53">
        <v>0</v>
      </c>
      <c r="JD53">
        <v>0</v>
      </c>
      <c r="JE53">
        <v>0</v>
      </c>
      <c r="JF53">
        <v>1</v>
      </c>
      <c r="JG53">
        <v>1</v>
      </c>
      <c r="JH53">
        <v>1</v>
      </c>
      <c r="JI53">
        <v>1</v>
      </c>
      <c r="JJ53">
        <v>1</v>
      </c>
      <c r="JK53">
        <v>1</v>
      </c>
      <c r="JL53">
        <v>1</v>
      </c>
      <c r="JM53">
        <v>1</v>
      </c>
      <c r="JN53">
        <v>1</v>
      </c>
      <c r="JO53">
        <v>0</v>
      </c>
      <c r="JP53">
        <v>1</v>
      </c>
      <c r="JQ53">
        <v>1</v>
      </c>
      <c r="JR53">
        <v>0</v>
      </c>
      <c r="JS53">
        <v>11</v>
      </c>
      <c r="JT53">
        <v>14</v>
      </c>
      <c r="LM53" t="s">
        <v>2318</v>
      </c>
      <c r="LN53">
        <v>6000</v>
      </c>
      <c r="LO53" t="s">
        <v>2235</v>
      </c>
      <c r="LR53">
        <v>60</v>
      </c>
      <c r="LS53">
        <v>2</v>
      </c>
      <c r="LT53">
        <v>0</v>
      </c>
      <c r="LU53">
        <v>100</v>
      </c>
      <c r="LV53">
        <v>100</v>
      </c>
      <c r="LX53" t="s">
        <v>2318</v>
      </c>
      <c r="LY53">
        <v>4000</v>
      </c>
      <c r="LZ53" t="s">
        <v>2235</v>
      </c>
      <c r="MC53">
        <v>60</v>
      </c>
      <c r="MD53">
        <v>2</v>
      </c>
      <c r="ME53">
        <v>0</v>
      </c>
      <c r="MF53">
        <v>50</v>
      </c>
      <c r="MG53">
        <v>50</v>
      </c>
      <c r="MI53" t="s">
        <v>2318</v>
      </c>
      <c r="MJ53">
        <v>1500</v>
      </c>
      <c r="MK53" t="s">
        <v>2235</v>
      </c>
      <c r="MN53">
        <v>60</v>
      </c>
      <c r="MO53">
        <v>3</v>
      </c>
      <c r="MP53">
        <v>0</v>
      </c>
      <c r="MQ53">
        <v>100</v>
      </c>
      <c r="MR53">
        <v>100</v>
      </c>
      <c r="MT53" t="s">
        <v>2318</v>
      </c>
      <c r="MU53">
        <v>150</v>
      </c>
      <c r="MV53" t="s">
        <v>2235</v>
      </c>
      <c r="MY53">
        <v>60</v>
      </c>
      <c r="MZ53">
        <v>3</v>
      </c>
      <c r="NA53">
        <v>0</v>
      </c>
      <c r="NB53">
        <v>100</v>
      </c>
      <c r="NC53">
        <v>100</v>
      </c>
      <c r="NE53" t="s">
        <v>2318</v>
      </c>
      <c r="NF53" t="s">
        <v>2481</v>
      </c>
      <c r="NG53">
        <v>1</v>
      </c>
      <c r="NH53">
        <v>1</v>
      </c>
      <c r="NI53">
        <v>1</v>
      </c>
      <c r="NJ53">
        <v>1500</v>
      </c>
      <c r="NK53">
        <v>1750</v>
      </c>
      <c r="NL53">
        <v>2000</v>
      </c>
      <c r="NM53" t="s">
        <v>2235</v>
      </c>
      <c r="NP53">
        <v>60</v>
      </c>
      <c r="NQ53">
        <v>3</v>
      </c>
      <c r="NR53">
        <v>0</v>
      </c>
      <c r="NS53">
        <v>100</v>
      </c>
      <c r="NT53">
        <v>100</v>
      </c>
      <c r="NV53" t="s">
        <v>2318</v>
      </c>
      <c r="NW53">
        <v>2000</v>
      </c>
      <c r="NX53" t="s">
        <v>2235</v>
      </c>
      <c r="OA53">
        <v>60</v>
      </c>
      <c r="OB53">
        <v>3</v>
      </c>
      <c r="OC53">
        <v>0</v>
      </c>
      <c r="OD53">
        <v>100</v>
      </c>
      <c r="OE53">
        <v>100</v>
      </c>
      <c r="OG53" t="s">
        <v>2318</v>
      </c>
      <c r="OH53">
        <v>3000</v>
      </c>
      <c r="OI53" t="s">
        <v>2235</v>
      </c>
      <c r="OL53">
        <v>60</v>
      </c>
      <c r="OM53">
        <v>5</v>
      </c>
      <c r="ON53">
        <v>0</v>
      </c>
      <c r="OO53">
        <v>100</v>
      </c>
      <c r="OP53">
        <v>100</v>
      </c>
      <c r="OR53" t="s">
        <v>2318</v>
      </c>
      <c r="OS53">
        <v>2000</v>
      </c>
      <c r="OT53" t="s">
        <v>2235</v>
      </c>
      <c r="OW53">
        <v>60</v>
      </c>
      <c r="OX53">
        <v>5</v>
      </c>
      <c r="OY53">
        <v>0</v>
      </c>
      <c r="OZ53">
        <v>100</v>
      </c>
      <c r="PA53">
        <v>100</v>
      </c>
      <c r="PC53" t="s">
        <v>2318</v>
      </c>
      <c r="PD53">
        <v>2200</v>
      </c>
      <c r="PE53" t="s">
        <v>2235</v>
      </c>
      <c r="PH53">
        <v>60</v>
      </c>
      <c r="PI53">
        <v>3</v>
      </c>
      <c r="PJ53">
        <v>0</v>
      </c>
      <c r="PK53">
        <v>100</v>
      </c>
      <c r="PL53">
        <v>100</v>
      </c>
      <c r="PY53" t="s">
        <v>2318</v>
      </c>
      <c r="PZ53" t="s">
        <v>2231</v>
      </c>
      <c r="QA53">
        <v>3000</v>
      </c>
      <c r="QD53" t="s">
        <v>2235</v>
      </c>
      <c r="QG53">
        <v>60</v>
      </c>
      <c r="QH53">
        <v>7</v>
      </c>
      <c r="QI53">
        <v>0</v>
      </c>
      <c r="QJ53">
        <v>100</v>
      </c>
      <c r="QK53">
        <v>100</v>
      </c>
      <c r="QM53" t="s">
        <v>2318</v>
      </c>
      <c r="QN53">
        <v>300</v>
      </c>
      <c r="QO53" t="s">
        <v>2235</v>
      </c>
      <c r="QR53">
        <v>60</v>
      </c>
      <c r="QS53">
        <v>7</v>
      </c>
      <c r="QT53">
        <v>0</v>
      </c>
      <c r="QU53">
        <v>100</v>
      </c>
      <c r="QV53">
        <v>100</v>
      </c>
      <c r="QX53" t="s">
        <v>2312</v>
      </c>
      <c r="SF53" t="s">
        <v>2237</v>
      </c>
      <c r="SG53">
        <v>0</v>
      </c>
      <c r="SH53">
        <v>1</v>
      </c>
      <c r="SI53">
        <v>0</v>
      </c>
      <c r="SJ53">
        <v>0</v>
      </c>
      <c r="SK53" t="s">
        <v>2482</v>
      </c>
      <c r="SL53">
        <v>0</v>
      </c>
      <c r="SM53">
        <v>0</v>
      </c>
      <c r="SN53">
        <v>0</v>
      </c>
      <c r="SO53">
        <v>1</v>
      </c>
      <c r="SP53">
        <v>1</v>
      </c>
      <c r="SQ53">
        <v>1</v>
      </c>
      <c r="SR53">
        <v>1</v>
      </c>
      <c r="SS53">
        <v>1</v>
      </c>
      <c r="ST53">
        <v>1</v>
      </c>
      <c r="SU53">
        <v>1</v>
      </c>
      <c r="SV53">
        <v>1</v>
      </c>
      <c r="SW53">
        <v>1</v>
      </c>
      <c r="SX53">
        <v>0</v>
      </c>
      <c r="SY53">
        <v>0</v>
      </c>
      <c r="SZ53">
        <v>1</v>
      </c>
      <c r="TA53">
        <v>0</v>
      </c>
      <c r="TB53" t="s">
        <v>510</v>
      </c>
      <c r="TC53">
        <v>0</v>
      </c>
      <c r="TD53">
        <v>0</v>
      </c>
      <c r="TE53">
        <v>0</v>
      </c>
      <c r="TF53">
        <v>0</v>
      </c>
      <c r="TG53">
        <v>0</v>
      </c>
      <c r="TH53">
        <v>0</v>
      </c>
      <c r="TI53">
        <v>0</v>
      </c>
      <c r="TJ53">
        <v>0</v>
      </c>
      <c r="TK53">
        <v>0</v>
      </c>
      <c r="TL53">
        <v>0</v>
      </c>
      <c r="TM53">
        <v>0</v>
      </c>
      <c r="TN53">
        <v>1</v>
      </c>
      <c r="AQG53" t="s">
        <v>2483</v>
      </c>
      <c r="AQH53">
        <v>0</v>
      </c>
      <c r="AQI53">
        <v>1</v>
      </c>
      <c r="AQJ53">
        <v>0</v>
      </c>
      <c r="AQK53">
        <v>0</v>
      </c>
      <c r="AQL53">
        <v>0</v>
      </c>
      <c r="AQM53">
        <v>0</v>
      </c>
      <c r="AQN53">
        <v>0</v>
      </c>
      <c r="AQO53">
        <v>0</v>
      </c>
      <c r="AQP53">
        <v>0</v>
      </c>
      <c r="AQQ53">
        <v>0</v>
      </c>
      <c r="AQS53" t="s">
        <v>2471</v>
      </c>
      <c r="AQT53">
        <v>1</v>
      </c>
      <c r="AQU53">
        <v>0</v>
      </c>
      <c r="AQV53">
        <v>1</v>
      </c>
      <c r="AQW53">
        <v>1</v>
      </c>
      <c r="AQX53">
        <v>0</v>
      </c>
      <c r="AQY53">
        <v>0</v>
      </c>
      <c r="AQZ53">
        <v>0</v>
      </c>
      <c r="ARA53">
        <v>0</v>
      </c>
      <c r="ARB53">
        <v>0</v>
      </c>
      <c r="ARC53">
        <v>0</v>
      </c>
      <c r="ARD53">
        <v>0</v>
      </c>
      <c r="ARF53" t="s">
        <v>2466</v>
      </c>
      <c r="ARG53" t="s">
        <v>2245</v>
      </c>
      <c r="ARH53" t="s">
        <v>2312</v>
      </c>
      <c r="ARI53">
        <v>1</v>
      </c>
      <c r="ARJ53">
        <v>0</v>
      </c>
      <c r="ARK53">
        <v>0</v>
      </c>
      <c r="ARL53">
        <v>0</v>
      </c>
      <c r="ARM53">
        <v>0</v>
      </c>
      <c r="ARN53">
        <v>0</v>
      </c>
      <c r="ARO53" t="s">
        <v>2456</v>
      </c>
      <c r="ARP53" t="s">
        <v>2312</v>
      </c>
      <c r="ARX53" t="s">
        <v>2312</v>
      </c>
      <c r="ARY53" t="s">
        <v>2239</v>
      </c>
      <c r="ARZ53">
        <v>1</v>
      </c>
      <c r="ASA53">
        <v>0</v>
      </c>
      <c r="ASB53">
        <v>0</v>
      </c>
      <c r="ASC53">
        <v>0</v>
      </c>
      <c r="ASD53">
        <v>0</v>
      </c>
      <c r="ASE53">
        <v>0</v>
      </c>
      <c r="ASF53">
        <v>0</v>
      </c>
      <c r="ASG53">
        <v>0</v>
      </c>
      <c r="ASH53">
        <v>0</v>
      </c>
      <c r="ASI53">
        <v>0</v>
      </c>
      <c r="ASK53" t="s">
        <v>2239</v>
      </c>
      <c r="ASL53">
        <v>1</v>
      </c>
      <c r="ASM53">
        <v>0</v>
      </c>
      <c r="ASN53">
        <v>0</v>
      </c>
      <c r="ASO53">
        <v>0</v>
      </c>
      <c r="ASP53">
        <v>0</v>
      </c>
      <c r="ASQ53">
        <v>0</v>
      </c>
      <c r="ASR53">
        <v>0</v>
      </c>
      <c r="ASS53">
        <v>0</v>
      </c>
      <c r="AST53">
        <v>0</v>
      </c>
      <c r="ASU53">
        <v>0</v>
      </c>
      <c r="ASW53" t="s">
        <v>2239</v>
      </c>
      <c r="ASX53">
        <v>1</v>
      </c>
      <c r="ASY53">
        <v>0</v>
      </c>
      <c r="ASZ53">
        <v>0</v>
      </c>
      <c r="ATA53">
        <v>0</v>
      </c>
      <c r="ATB53">
        <v>0</v>
      </c>
      <c r="ATC53">
        <v>0</v>
      </c>
      <c r="ATD53">
        <v>0</v>
      </c>
      <c r="ATE53">
        <v>0</v>
      </c>
      <c r="ATF53">
        <v>0</v>
      </c>
      <c r="ATH53" t="s">
        <v>2239</v>
      </c>
      <c r="ATI53">
        <v>1</v>
      </c>
      <c r="ATJ53">
        <v>0</v>
      </c>
      <c r="ATK53">
        <v>0</v>
      </c>
      <c r="ATL53">
        <v>0</v>
      </c>
      <c r="ATM53">
        <v>0</v>
      </c>
      <c r="ATN53">
        <v>0</v>
      </c>
      <c r="ATO53">
        <v>0</v>
      </c>
      <c r="ATP53">
        <v>0</v>
      </c>
      <c r="ATQ53">
        <v>0</v>
      </c>
      <c r="ATS53" t="s">
        <v>2440</v>
      </c>
      <c r="ATT53" t="s">
        <v>2231</v>
      </c>
      <c r="ATU53" t="s">
        <v>2484</v>
      </c>
      <c r="ATW53" t="s">
        <v>2485</v>
      </c>
      <c r="ATX53" t="s">
        <v>2451</v>
      </c>
      <c r="AUA53" t="s">
        <v>2486</v>
      </c>
      <c r="AUC53" t="s">
        <v>2487</v>
      </c>
      <c r="AUF53">
        <v>506535046</v>
      </c>
      <c r="AUG53" s="166">
        <v>45250.606458333343</v>
      </c>
      <c r="AUJ53" t="s">
        <v>2255</v>
      </c>
      <c r="AUK53" t="s">
        <v>2256</v>
      </c>
      <c r="AUL53" t="s">
        <v>2257</v>
      </c>
    </row>
    <row r="54" spans="1:534 1125:1234" x14ac:dyDescent="0.35">
      <c r="A54">
        <v>53</v>
      </c>
      <c r="B54" t="s">
        <v>2488</v>
      </c>
      <c r="C54" s="166">
        <v>45250</v>
      </c>
      <c r="D54" t="s">
        <v>2427</v>
      </c>
      <c r="E54" t="s">
        <v>2428</v>
      </c>
      <c r="F54" s="166">
        <v>45250.52748704861</v>
      </c>
      <c r="G54" s="166">
        <v>45250.540870312499</v>
      </c>
      <c r="H54" t="s">
        <v>2225</v>
      </c>
      <c r="K54" t="s">
        <v>2429</v>
      </c>
      <c r="L54" s="166">
        <v>45250</v>
      </c>
      <c r="M54" t="s">
        <v>81</v>
      </c>
      <c r="N54" t="s">
        <v>2430</v>
      </c>
      <c r="O54" t="s">
        <v>88</v>
      </c>
      <c r="P54" t="s">
        <v>2228</v>
      </c>
      <c r="S54" t="s">
        <v>2432</v>
      </c>
      <c r="T54" t="s">
        <v>2433</v>
      </c>
      <c r="V54" t="s">
        <v>2231</v>
      </c>
      <c r="X54" t="s">
        <v>2232</v>
      </c>
      <c r="AA54" t="s">
        <v>2478</v>
      </c>
      <c r="AB54">
        <v>1</v>
      </c>
      <c r="AC54">
        <v>1</v>
      </c>
      <c r="AD54">
        <v>0</v>
      </c>
      <c r="AE54">
        <v>0</v>
      </c>
      <c r="AF54">
        <v>2</v>
      </c>
      <c r="AH54" t="s">
        <v>2318</v>
      </c>
      <c r="AI54">
        <v>1000</v>
      </c>
      <c r="AJ54" t="s">
        <v>2235</v>
      </c>
      <c r="AM54">
        <v>60</v>
      </c>
      <c r="AN54">
        <v>3</v>
      </c>
      <c r="AO54">
        <v>0</v>
      </c>
      <c r="AP54">
        <v>200</v>
      </c>
      <c r="AQ54">
        <v>200</v>
      </c>
      <c r="AS54" t="s">
        <v>2318</v>
      </c>
      <c r="AT54" t="s">
        <v>2479</v>
      </c>
      <c r="AU54">
        <v>1</v>
      </c>
      <c r="AV54">
        <v>0</v>
      </c>
      <c r="AW54">
        <v>3500</v>
      </c>
      <c r="AY54" t="s">
        <v>2235</v>
      </c>
      <c r="BB54">
        <v>60</v>
      </c>
      <c r="BC54">
        <v>3</v>
      </c>
      <c r="BD54">
        <v>0</v>
      </c>
      <c r="BE54">
        <v>500</v>
      </c>
      <c r="BF54">
        <v>500</v>
      </c>
      <c r="BW54" t="s">
        <v>2312</v>
      </c>
      <c r="CS54" t="s">
        <v>2241</v>
      </c>
      <c r="CT54">
        <v>1</v>
      </c>
      <c r="CU54">
        <v>0</v>
      </c>
      <c r="CV54">
        <v>0</v>
      </c>
      <c r="CW54">
        <v>0</v>
      </c>
      <c r="EK54" t="s">
        <v>2239</v>
      </c>
      <c r="EL54">
        <v>0</v>
      </c>
      <c r="EM54">
        <v>0</v>
      </c>
      <c r="EN54">
        <v>0</v>
      </c>
      <c r="EO54">
        <v>0</v>
      </c>
      <c r="EP54">
        <v>1</v>
      </c>
      <c r="EQ54">
        <v>1</v>
      </c>
      <c r="JB54" t="s">
        <v>2239</v>
      </c>
      <c r="JC54">
        <v>0</v>
      </c>
      <c r="JD54">
        <v>0</v>
      </c>
      <c r="JE54">
        <v>0</v>
      </c>
      <c r="JF54">
        <v>0</v>
      </c>
      <c r="JG54">
        <v>0</v>
      </c>
      <c r="JH54">
        <v>0</v>
      </c>
      <c r="JI54">
        <v>0</v>
      </c>
      <c r="JJ54">
        <v>0</v>
      </c>
      <c r="JK54">
        <v>0</v>
      </c>
      <c r="JL54">
        <v>0</v>
      </c>
      <c r="JM54">
        <v>0</v>
      </c>
      <c r="JN54">
        <v>0</v>
      </c>
      <c r="JO54">
        <v>0</v>
      </c>
      <c r="JP54">
        <v>0</v>
      </c>
      <c r="JQ54">
        <v>0</v>
      </c>
      <c r="JR54">
        <v>1</v>
      </c>
      <c r="JS54">
        <v>1</v>
      </c>
      <c r="JT54">
        <v>4</v>
      </c>
      <c r="AQG54" t="s">
        <v>2239</v>
      </c>
      <c r="AQH54">
        <v>1</v>
      </c>
      <c r="AQI54">
        <v>0</v>
      </c>
      <c r="AQJ54">
        <v>0</v>
      </c>
      <c r="AQK54">
        <v>0</v>
      </c>
      <c r="AQL54">
        <v>0</v>
      </c>
      <c r="AQM54">
        <v>0</v>
      </c>
      <c r="AQN54">
        <v>0</v>
      </c>
      <c r="AQO54">
        <v>0</v>
      </c>
      <c r="AQP54">
        <v>0</v>
      </c>
      <c r="AQQ54">
        <v>0</v>
      </c>
      <c r="AQS54" t="s">
        <v>2471</v>
      </c>
      <c r="AQT54">
        <v>1</v>
      </c>
      <c r="AQU54">
        <v>0</v>
      </c>
      <c r="AQV54">
        <v>1</v>
      </c>
      <c r="AQW54">
        <v>1</v>
      </c>
      <c r="AQX54">
        <v>0</v>
      </c>
      <c r="AQY54">
        <v>0</v>
      </c>
      <c r="AQZ54">
        <v>0</v>
      </c>
      <c r="ARA54">
        <v>0</v>
      </c>
      <c r="ARB54">
        <v>0</v>
      </c>
      <c r="ARC54">
        <v>0</v>
      </c>
      <c r="ARD54">
        <v>0</v>
      </c>
      <c r="ARF54" t="s">
        <v>2466</v>
      </c>
      <c r="ARG54" t="s">
        <v>2245</v>
      </c>
      <c r="ARH54" t="s">
        <v>2312</v>
      </c>
      <c r="ARI54">
        <v>1</v>
      </c>
      <c r="ARJ54">
        <v>0</v>
      </c>
      <c r="ARK54">
        <v>0</v>
      </c>
      <c r="ARL54">
        <v>0</v>
      </c>
      <c r="ARM54">
        <v>0</v>
      </c>
      <c r="ARN54">
        <v>0</v>
      </c>
      <c r="ARO54" t="s">
        <v>2456</v>
      </c>
      <c r="ARP54" t="s">
        <v>2312</v>
      </c>
      <c r="ARX54" t="s">
        <v>2262</v>
      </c>
      <c r="ARY54" t="s">
        <v>2239</v>
      </c>
      <c r="ARZ54">
        <v>1</v>
      </c>
      <c r="ASA54">
        <v>0</v>
      </c>
      <c r="ASB54">
        <v>0</v>
      </c>
      <c r="ASC54">
        <v>0</v>
      </c>
      <c r="ASD54">
        <v>0</v>
      </c>
      <c r="ASE54">
        <v>0</v>
      </c>
      <c r="ASF54">
        <v>0</v>
      </c>
      <c r="ASG54">
        <v>0</v>
      </c>
      <c r="ASH54">
        <v>0</v>
      </c>
      <c r="ASI54">
        <v>0</v>
      </c>
      <c r="ASK54" t="s">
        <v>2239</v>
      </c>
      <c r="ASL54">
        <v>1</v>
      </c>
      <c r="ASM54">
        <v>0</v>
      </c>
      <c r="ASN54">
        <v>0</v>
      </c>
      <c r="ASO54">
        <v>0</v>
      </c>
      <c r="ASP54">
        <v>0</v>
      </c>
      <c r="ASQ54">
        <v>0</v>
      </c>
      <c r="ASR54">
        <v>0</v>
      </c>
      <c r="ASS54">
        <v>0</v>
      </c>
      <c r="AST54">
        <v>0</v>
      </c>
      <c r="ASU54">
        <v>0</v>
      </c>
      <c r="ASW54" t="s">
        <v>2239</v>
      </c>
      <c r="ASX54">
        <v>1</v>
      </c>
      <c r="ASY54">
        <v>0</v>
      </c>
      <c r="ASZ54">
        <v>0</v>
      </c>
      <c r="ATA54">
        <v>0</v>
      </c>
      <c r="ATB54">
        <v>0</v>
      </c>
      <c r="ATC54">
        <v>0</v>
      </c>
      <c r="ATD54">
        <v>0</v>
      </c>
      <c r="ATE54">
        <v>0</v>
      </c>
      <c r="ATF54">
        <v>0</v>
      </c>
      <c r="ATH54" t="s">
        <v>2239</v>
      </c>
      <c r="ATI54">
        <v>1</v>
      </c>
      <c r="ATJ54">
        <v>0</v>
      </c>
      <c r="ATK54">
        <v>0</v>
      </c>
      <c r="ATL54">
        <v>0</v>
      </c>
      <c r="ATM54">
        <v>0</v>
      </c>
      <c r="ATN54">
        <v>0</v>
      </c>
      <c r="ATO54">
        <v>0</v>
      </c>
      <c r="ATP54">
        <v>0</v>
      </c>
      <c r="ATQ54">
        <v>0</v>
      </c>
      <c r="ATS54" t="s">
        <v>2489</v>
      </c>
      <c r="ATT54" t="s">
        <v>2451</v>
      </c>
      <c r="ATW54" t="s">
        <v>2252</v>
      </c>
      <c r="ATX54" t="s">
        <v>2231</v>
      </c>
      <c r="ATZ54" t="s">
        <v>2315</v>
      </c>
      <c r="AUA54" t="s">
        <v>2490</v>
      </c>
      <c r="AUC54" t="s">
        <v>2491</v>
      </c>
      <c r="AUF54">
        <v>506535070</v>
      </c>
      <c r="AUG54" s="166">
        <v>45250.606493055559</v>
      </c>
      <c r="AUJ54" t="s">
        <v>2255</v>
      </c>
      <c r="AUK54" t="s">
        <v>2256</v>
      </c>
      <c r="AUL54" t="s">
        <v>2257</v>
      </c>
    </row>
    <row r="55" spans="1:534 1125:1234" x14ac:dyDescent="0.35">
      <c r="A55">
        <v>54</v>
      </c>
      <c r="B55" t="s">
        <v>2492</v>
      </c>
      <c r="C55" s="166">
        <v>45250</v>
      </c>
      <c r="D55" t="s">
        <v>2427</v>
      </c>
      <c r="E55" t="s">
        <v>2428</v>
      </c>
      <c r="F55" s="166">
        <v>45250.543874074079</v>
      </c>
      <c r="G55" s="166">
        <v>45250.55282780093</v>
      </c>
      <c r="H55" t="s">
        <v>2225</v>
      </c>
      <c r="K55" t="s">
        <v>2429</v>
      </c>
      <c r="L55" s="166">
        <v>45250</v>
      </c>
      <c r="M55" t="s">
        <v>81</v>
      </c>
      <c r="N55" t="s">
        <v>2430</v>
      </c>
      <c r="O55" t="s">
        <v>88</v>
      </c>
      <c r="P55" t="s">
        <v>2228</v>
      </c>
      <c r="S55" t="s">
        <v>2432</v>
      </c>
      <c r="T55" t="s">
        <v>2433</v>
      </c>
      <c r="V55" t="s">
        <v>2231</v>
      </c>
      <c r="X55" t="s">
        <v>2232</v>
      </c>
      <c r="AA55" t="s">
        <v>2286</v>
      </c>
      <c r="AB55">
        <v>0</v>
      </c>
      <c r="AC55">
        <v>0</v>
      </c>
      <c r="AD55">
        <v>1</v>
      </c>
      <c r="AE55">
        <v>0</v>
      </c>
      <c r="AF55">
        <v>1</v>
      </c>
      <c r="AI55"/>
      <c r="BH55" t="s">
        <v>2318</v>
      </c>
      <c r="BI55" t="s">
        <v>2493</v>
      </c>
      <c r="BJ55">
        <v>0</v>
      </c>
      <c r="BK55">
        <v>1</v>
      </c>
      <c r="BM55">
        <v>300</v>
      </c>
      <c r="BN55" t="s">
        <v>2235</v>
      </c>
      <c r="BQ55">
        <v>30</v>
      </c>
      <c r="BR55">
        <v>3</v>
      </c>
      <c r="BS55">
        <v>0</v>
      </c>
      <c r="BT55">
        <v>50</v>
      </c>
      <c r="BU55">
        <v>50</v>
      </c>
      <c r="BW55" t="s">
        <v>2312</v>
      </c>
      <c r="CS55" t="s">
        <v>2494</v>
      </c>
      <c r="CT55">
        <v>0</v>
      </c>
      <c r="CU55">
        <v>0</v>
      </c>
      <c r="CV55">
        <v>1</v>
      </c>
      <c r="CW55">
        <v>0</v>
      </c>
      <c r="DQ55" t="s">
        <v>2286</v>
      </c>
      <c r="DR55">
        <v>0</v>
      </c>
      <c r="DS55">
        <v>0</v>
      </c>
      <c r="DT55">
        <v>1</v>
      </c>
      <c r="DU55">
        <v>0</v>
      </c>
      <c r="DV55" t="s">
        <v>510</v>
      </c>
      <c r="DW55">
        <v>0</v>
      </c>
      <c r="DX55">
        <v>0</v>
      </c>
      <c r="DY55">
        <v>0</v>
      </c>
      <c r="DZ55">
        <v>0</v>
      </c>
      <c r="EA55">
        <v>0</v>
      </c>
      <c r="EB55">
        <v>0</v>
      </c>
      <c r="EC55">
        <v>0</v>
      </c>
      <c r="ED55">
        <v>0</v>
      </c>
      <c r="EE55">
        <v>0</v>
      </c>
      <c r="EF55">
        <v>0</v>
      </c>
      <c r="EG55">
        <v>0</v>
      </c>
      <c r="EH55">
        <v>1</v>
      </c>
      <c r="EK55" t="s">
        <v>2239</v>
      </c>
      <c r="EL55">
        <v>0</v>
      </c>
      <c r="EM55">
        <v>0</v>
      </c>
      <c r="EN55">
        <v>0</v>
      </c>
      <c r="EO55">
        <v>0</v>
      </c>
      <c r="EP55">
        <v>1</v>
      </c>
      <c r="EQ55">
        <v>1</v>
      </c>
      <c r="JB55" t="s">
        <v>2239</v>
      </c>
      <c r="JC55">
        <v>0</v>
      </c>
      <c r="JD55">
        <v>0</v>
      </c>
      <c r="JE55">
        <v>0</v>
      </c>
      <c r="JF55">
        <v>0</v>
      </c>
      <c r="JG55">
        <v>0</v>
      </c>
      <c r="JH55">
        <v>0</v>
      </c>
      <c r="JI55">
        <v>0</v>
      </c>
      <c r="JJ55">
        <v>0</v>
      </c>
      <c r="JK55">
        <v>0</v>
      </c>
      <c r="JL55">
        <v>0</v>
      </c>
      <c r="JM55">
        <v>0</v>
      </c>
      <c r="JN55">
        <v>0</v>
      </c>
      <c r="JO55">
        <v>0</v>
      </c>
      <c r="JP55">
        <v>0</v>
      </c>
      <c r="JQ55">
        <v>0</v>
      </c>
      <c r="JR55">
        <v>1</v>
      </c>
      <c r="JS55">
        <v>1</v>
      </c>
      <c r="JT55">
        <v>3</v>
      </c>
      <c r="AQG55" t="s">
        <v>2239</v>
      </c>
      <c r="AQH55">
        <v>1</v>
      </c>
      <c r="AQI55">
        <v>0</v>
      </c>
      <c r="AQJ55">
        <v>0</v>
      </c>
      <c r="AQK55">
        <v>0</v>
      </c>
      <c r="AQL55">
        <v>0</v>
      </c>
      <c r="AQM55">
        <v>0</v>
      </c>
      <c r="AQN55">
        <v>0</v>
      </c>
      <c r="AQO55">
        <v>0</v>
      </c>
      <c r="AQP55">
        <v>0</v>
      </c>
      <c r="AQQ55">
        <v>0</v>
      </c>
      <c r="AQS55" t="s">
        <v>2471</v>
      </c>
      <c r="AQT55">
        <v>1</v>
      </c>
      <c r="AQU55">
        <v>0</v>
      </c>
      <c r="AQV55">
        <v>1</v>
      </c>
      <c r="AQW55">
        <v>1</v>
      </c>
      <c r="AQX55">
        <v>0</v>
      </c>
      <c r="AQY55">
        <v>0</v>
      </c>
      <c r="AQZ55">
        <v>0</v>
      </c>
      <c r="ARA55">
        <v>0</v>
      </c>
      <c r="ARB55">
        <v>0</v>
      </c>
      <c r="ARC55">
        <v>0</v>
      </c>
      <c r="ARD55">
        <v>0</v>
      </c>
      <c r="ARF55" t="s">
        <v>2466</v>
      </c>
      <c r="ARG55" t="s">
        <v>2275</v>
      </c>
      <c r="ARH55" t="s">
        <v>2312</v>
      </c>
      <c r="ARI55">
        <v>1</v>
      </c>
      <c r="ARJ55">
        <v>0</v>
      </c>
      <c r="ARK55">
        <v>0</v>
      </c>
      <c r="ARL55">
        <v>0</v>
      </c>
      <c r="ARM55">
        <v>0</v>
      </c>
      <c r="ARN55">
        <v>0</v>
      </c>
      <c r="ARO55" t="s">
        <v>2456</v>
      </c>
      <c r="ARP55" t="s">
        <v>2312</v>
      </c>
      <c r="ARX55" t="s">
        <v>2247</v>
      </c>
      <c r="ARY55" t="s">
        <v>2239</v>
      </c>
      <c r="ARZ55">
        <v>1</v>
      </c>
      <c r="ASA55">
        <v>0</v>
      </c>
      <c r="ASB55">
        <v>0</v>
      </c>
      <c r="ASC55">
        <v>0</v>
      </c>
      <c r="ASD55">
        <v>0</v>
      </c>
      <c r="ASE55">
        <v>0</v>
      </c>
      <c r="ASF55">
        <v>0</v>
      </c>
      <c r="ASG55">
        <v>0</v>
      </c>
      <c r="ASH55">
        <v>0</v>
      </c>
      <c r="ASI55">
        <v>0</v>
      </c>
      <c r="ASK55" t="s">
        <v>2239</v>
      </c>
      <c r="ASL55">
        <v>1</v>
      </c>
      <c r="ASM55">
        <v>0</v>
      </c>
      <c r="ASN55">
        <v>0</v>
      </c>
      <c r="ASO55">
        <v>0</v>
      </c>
      <c r="ASP55">
        <v>0</v>
      </c>
      <c r="ASQ55">
        <v>0</v>
      </c>
      <c r="ASR55">
        <v>0</v>
      </c>
      <c r="ASS55">
        <v>0</v>
      </c>
      <c r="AST55">
        <v>0</v>
      </c>
      <c r="ASU55">
        <v>0</v>
      </c>
      <c r="ASW55" t="s">
        <v>2239</v>
      </c>
      <c r="ASX55">
        <v>1</v>
      </c>
      <c r="ASY55">
        <v>0</v>
      </c>
      <c r="ASZ55">
        <v>0</v>
      </c>
      <c r="ATA55">
        <v>0</v>
      </c>
      <c r="ATB55">
        <v>0</v>
      </c>
      <c r="ATC55">
        <v>0</v>
      </c>
      <c r="ATD55">
        <v>0</v>
      </c>
      <c r="ATE55">
        <v>0</v>
      </c>
      <c r="ATF55">
        <v>0</v>
      </c>
      <c r="ATH55" t="s">
        <v>2239</v>
      </c>
      <c r="ATI55">
        <v>1</v>
      </c>
      <c r="ATJ55">
        <v>0</v>
      </c>
      <c r="ATK55">
        <v>0</v>
      </c>
      <c r="ATL55">
        <v>0</v>
      </c>
      <c r="ATM55">
        <v>0</v>
      </c>
      <c r="ATN55">
        <v>0</v>
      </c>
      <c r="ATO55">
        <v>0</v>
      </c>
      <c r="ATP55">
        <v>0</v>
      </c>
      <c r="ATQ55">
        <v>0</v>
      </c>
      <c r="ATS55" t="s">
        <v>2457</v>
      </c>
      <c r="ATT55" t="s">
        <v>2451</v>
      </c>
      <c r="ATW55" t="s">
        <v>2441</v>
      </c>
      <c r="ATX55" t="s">
        <v>2451</v>
      </c>
      <c r="AUA55" t="s">
        <v>2495</v>
      </c>
      <c r="AUC55" t="s">
        <v>2452</v>
      </c>
      <c r="AUF55">
        <v>506535088</v>
      </c>
      <c r="AUG55" s="166">
        <v>45250.606527777782</v>
      </c>
      <c r="AUJ55" t="s">
        <v>2255</v>
      </c>
      <c r="AUK55" t="s">
        <v>2256</v>
      </c>
      <c r="AUL55" t="s">
        <v>2257</v>
      </c>
    </row>
    <row r="56" spans="1:534 1125:1234" x14ac:dyDescent="0.35">
      <c r="A56">
        <v>55</v>
      </c>
      <c r="B56" t="s">
        <v>2496</v>
      </c>
      <c r="C56" s="166">
        <v>45250</v>
      </c>
      <c r="D56" t="s">
        <v>2427</v>
      </c>
      <c r="E56" t="s">
        <v>2428</v>
      </c>
      <c r="F56" s="166">
        <v>45250.559526527781</v>
      </c>
      <c r="G56" s="166">
        <v>45250.564265972222</v>
      </c>
      <c r="H56" t="s">
        <v>2225</v>
      </c>
      <c r="K56" t="s">
        <v>2429</v>
      </c>
      <c r="L56" s="166">
        <v>45250</v>
      </c>
      <c r="M56" t="s">
        <v>81</v>
      </c>
      <c r="N56" t="s">
        <v>2430</v>
      </c>
      <c r="O56" t="s">
        <v>88</v>
      </c>
      <c r="P56" t="s">
        <v>2228</v>
      </c>
      <c r="S56" t="s">
        <v>2432</v>
      </c>
      <c r="T56" t="s">
        <v>2433</v>
      </c>
      <c r="V56" t="s">
        <v>2231</v>
      </c>
      <c r="X56" t="s">
        <v>2232</v>
      </c>
      <c r="AA56" t="s">
        <v>2239</v>
      </c>
      <c r="AB56">
        <v>0</v>
      </c>
      <c r="AC56">
        <v>0</v>
      </c>
      <c r="AD56">
        <v>0</v>
      </c>
      <c r="AE56">
        <v>1</v>
      </c>
      <c r="AF56">
        <v>1</v>
      </c>
      <c r="AI56"/>
      <c r="EK56" t="s">
        <v>2497</v>
      </c>
      <c r="EL56">
        <v>0</v>
      </c>
      <c r="EM56">
        <v>1</v>
      </c>
      <c r="EN56">
        <v>0</v>
      </c>
      <c r="EO56">
        <v>0</v>
      </c>
      <c r="EP56">
        <v>0</v>
      </c>
      <c r="EQ56">
        <v>1</v>
      </c>
      <c r="FD56" t="s">
        <v>2318</v>
      </c>
      <c r="FE56">
        <v>15000</v>
      </c>
      <c r="FF56" t="s">
        <v>2235</v>
      </c>
      <c r="FI56">
        <v>60</v>
      </c>
      <c r="FJ56">
        <v>3</v>
      </c>
      <c r="FK56">
        <v>0</v>
      </c>
      <c r="FL56">
        <v>40</v>
      </c>
      <c r="FM56">
        <v>40</v>
      </c>
      <c r="GK56" t="s">
        <v>2312</v>
      </c>
      <c r="HH56" t="s">
        <v>2237</v>
      </c>
      <c r="HI56">
        <v>0</v>
      </c>
      <c r="HJ56">
        <v>1</v>
      </c>
      <c r="HK56">
        <v>0</v>
      </c>
      <c r="HL56">
        <v>0</v>
      </c>
      <c r="HM56" t="s">
        <v>2497</v>
      </c>
      <c r="HN56">
        <v>0</v>
      </c>
      <c r="HO56">
        <v>1</v>
      </c>
      <c r="HP56">
        <v>0</v>
      </c>
      <c r="HQ56">
        <v>0</v>
      </c>
      <c r="HR56">
        <v>0</v>
      </c>
      <c r="HS56" t="s">
        <v>510</v>
      </c>
      <c r="HT56">
        <v>0</v>
      </c>
      <c r="HU56">
        <v>0</v>
      </c>
      <c r="HV56">
        <v>0</v>
      </c>
      <c r="HW56">
        <v>0</v>
      </c>
      <c r="HX56">
        <v>0</v>
      </c>
      <c r="HY56">
        <v>0</v>
      </c>
      <c r="HZ56">
        <v>0</v>
      </c>
      <c r="IA56">
        <v>0</v>
      </c>
      <c r="IB56">
        <v>0</v>
      </c>
      <c r="IC56">
        <v>0</v>
      </c>
      <c r="ID56">
        <v>0</v>
      </c>
      <c r="IE56">
        <v>1</v>
      </c>
      <c r="JB56" t="s">
        <v>2239</v>
      </c>
      <c r="JC56">
        <v>0</v>
      </c>
      <c r="JD56">
        <v>0</v>
      </c>
      <c r="JE56">
        <v>0</v>
      </c>
      <c r="JF56">
        <v>0</v>
      </c>
      <c r="JG56">
        <v>0</v>
      </c>
      <c r="JH56">
        <v>0</v>
      </c>
      <c r="JI56">
        <v>0</v>
      </c>
      <c r="JJ56">
        <v>0</v>
      </c>
      <c r="JK56">
        <v>0</v>
      </c>
      <c r="JL56">
        <v>0</v>
      </c>
      <c r="JM56">
        <v>0</v>
      </c>
      <c r="JN56">
        <v>0</v>
      </c>
      <c r="JO56">
        <v>0</v>
      </c>
      <c r="JP56">
        <v>0</v>
      </c>
      <c r="JQ56">
        <v>0</v>
      </c>
      <c r="JR56">
        <v>1</v>
      </c>
      <c r="JS56">
        <v>1</v>
      </c>
      <c r="JT56">
        <v>3</v>
      </c>
      <c r="AQG56" t="s">
        <v>2239</v>
      </c>
      <c r="AQH56">
        <v>1</v>
      </c>
      <c r="AQI56">
        <v>0</v>
      </c>
      <c r="AQJ56">
        <v>0</v>
      </c>
      <c r="AQK56">
        <v>0</v>
      </c>
      <c r="AQL56">
        <v>0</v>
      </c>
      <c r="AQM56">
        <v>0</v>
      </c>
      <c r="AQN56">
        <v>0</v>
      </c>
      <c r="AQO56">
        <v>0</v>
      </c>
      <c r="AQP56">
        <v>0</v>
      </c>
      <c r="AQQ56">
        <v>0</v>
      </c>
      <c r="AQS56" t="s">
        <v>2471</v>
      </c>
      <c r="AQT56">
        <v>1</v>
      </c>
      <c r="AQU56">
        <v>0</v>
      </c>
      <c r="AQV56">
        <v>1</v>
      </c>
      <c r="AQW56">
        <v>1</v>
      </c>
      <c r="AQX56">
        <v>0</v>
      </c>
      <c r="AQY56">
        <v>0</v>
      </c>
      <c r="AQZ56">
        <v>0</v>
      </c>
      <c r="ARA56">
        <v>0</v>
      </c>
      <c r="ARB56">
        <v>0</v>
      </c>
      <c r="ARC56">
        <v>0</v>
      </c>
      <c r="ARD56">
        <v>0</v>
      </c>
      <c r="ARF56" t="s">
        <v>2466</v>
      </c>
      <c r="ARG56" t="s">
        <v>2245</v>
      </c>
      <c r="ARH56" t="s">
        <v>2312</v>
      </c>
      <c r="ARI56">
        <v>1</v>
      </c>
      <c r="ARJ56">
        <v>0</v>
      </c>
      <c r="ARK56">
        <v>0</v>
      </c>
      <c r="ARL56">
        <v>0</v>
      </c>
      <c r="ARM56">
        <v>0</v>
      </c>
      <c r="ARN56">
        <v>0</v>
      </c>
      <c r="ARO56" t="s">
        <v>2456</v>
      </c>
      <c r="ARP56" t="s">
        <v>2312</v>
      </c>
      <c r="ARX56" t="s">
        <v>2247</v>
      </c>
      <c r="ARY56" t="s">
        <v>2239</v>
      </c>
      <c r="ARZ56">
        <v>1</v>
      </c>
      <c r="ASA56">
        <v>0</v>
      </c>
      <c r="ASB56">
        <v>0</v>
      </c>
      <c r="ASC56">
        <v>0</v>
      </c>
      <c r="ASD56">
        <v>0</v>
      </c>
      <c r="ASE56">
        <v>0</v>
      </c>
      <c r="ASF56">
        <v>0</v>
      </c>
      <c r="ASG56">
        <v>0</v>
      </c>
      <c r="ASH56">
        <v>0</v>
      </c>
      <c r="ASI56">
        <v>0</v>
      </c>
      <c r="ASK56" t="s">
        <v>2239</v>
      </c>
      <c r="ASL56">
        <v>1</v>
      </c>
      <c r="ASM56">
        <v>0</v>
      </c>
      <c r="ASN56">
        <v>0</v>
      </c>
      <c r="ASO56">
        <v>0</v>
      </c>
      <c r="ASP56">
        <v>0</v>
      </c>
      <c r="ASQ56">
        <v>0</v>
      </c>
      <c r="ASR56">
        <v>0</v>
      </c>
      <c r="ASS56">
        <v>0</v>
      </c>
      <c r="AST56">
        <v>0</v>
      </c>
      <c r="ASU56">
        <v>0</v>
      </c>
      <c r="ASW56" t="s">
        <v>2239</v>
      </c>
      <c r="ASX56">
        <v>1</v>
      </c>
      <c r="ASY56">
        <v>0</v>
      </c>
      <c r="ASZ56">
        <v>0</v>
      </c>
      <c r="ATA56">
        <v>0</v>
      </c>
      <c r="ATB56">
        <v>0</v>
      </c>
      <c r="ATC56">
        <v>0</v>
      </c>
      <c r="ATD56">
        <v>0</v>
      </c>
      <c r="ATE56">
        <v>0</v>
      </c>
      <c r="ATF56">
        <v>0</v>
      </c>
      <c r="ATH56" t="s">
        <v>2239</v>
      </c>
      <c r="ATI56">
        <v>1</v>
      </c>
      <c r="ATJ56">
        <v>0</v>
      </c>
      <c r="ATK56">
        <v>0</v>
      </c>
      <c r="ATL56">
        <v>0</v>
      </c>
      <c r="ATM56">
        <v>0</v>
      </c>
      <c r="ATN56">
        <v>0</v>
      </c>
      <c r="ATO56">
        <v>0</v>
      </c>
      <c r="ATP56">
        <v>0</v>
      </c>
      <c r="ATQ56">
        <v>0</v>
      </c>
      <c r="ATS56" t="s">
        <v>2440</v>
      </c>
      <c r="ATT56" t="s">
        <v>2451</v>
      </c>
      <c r="ATW56" t="s">
        <v>2441</v>
      </c>
      <c r="ATX56" t="s">
        <v>2451</v>
      </c>
      <c r="AUA56" t="s">
        <v>2452</v>
      </c>
      <c r="AUC56" t="s">
        <v>2452</v>
      </c>
      <c r="AUF56">
        <v>506535113</v>
      </c>
      <c r="AUG56" s="166">
        <v>45250.606562499997</v>
      </c>
      <c r="AUJ56" t="s">
        <v>2255</v>
      </c>
      <c r="AUK56" t="s">
        <v>2256</v>
      </c>
      <c r="AUL56" t="s">
        <v>2257</v>
      </c>
    </row>
    <row r="57" spans="1:534 1125:1234" x14ac:dyDescent="0.35">
      <c r="A57">
        <v>56</v>
      </c>
      <c r="B57" t="s">
        <v>2498</v>
      </c>
      <c r="C57" s="166">
        <v>45250</v>
      </c>
      <c r="D57" t="s">
        <v>2427</v>
      </c>
      <c r="E57" t="s">
        <v>2428</v>
      </c>
      <c r="F57" s="166">
        <v>45250.567112627308</v>
      </c>
      <c r="G57" s="166">
        <v>45250.570426620368</v>
      </c>
      <c r="H57" t="s">
        <v>2225</v>
      </c>
      <c r="K57" t="s">
        <v>2429</v>
      </c>
      <c r="L57" s="166">
        <v>45250</v>
      </c>
      <c r="M57" t="s">
        <v>81</v>
      </c>
      <c r="N57" t="s">
        <v>2430</v>
      </c>
      <c r="O57" t="s">
        <v>88</v>
      </c>
      <c r="P57" t="s">
        <v>2228</v>
      </c>
      <c r="S57" t="s">
        <v>2432</v>
      </c>
      <c r="T57" t="s">
        <v>2433</v>
      </c>
      <c r="V57" t="s">
        <v>2231</v>
      </c>
      <c r="X57" t="s">
        <v>2232</v>
      </c>
      <c r="AA57" t="s">
        <v>2286</v>
      </c>
      <c r="AB57">
        <v>0</v>
      </c>
      <c r="AC57">
        <v>0</v>
      </c>
      <c r="AD57">
        <v>1</v>
      </c>
      <c r="AE57">
        <v>0</v>
      </c>
      <c r="AF57">
        <v>1</v>
      </c>
      <c r="AI57"/>
      <c r="BH57" t="s">
        <v>2234</v>
      </c>
      <c r="BI57" t="s">
        <v>2287</v>
      </c>
      <c r="BJ57">
        <v>1</v>
      </c>
      <c r="BK57">
        <v>0</v>
      </c>
      <c r="BL57">
        <v>500</v>
      </c>
      <c r="BN57" t="s">
        <v>2235</v>
      </c>
      <c r="BQ57">
        <v>30</v>
      </c>
      <c r="BR57">
        <v>7</v>
      </c>
      <c r="BS57">
        <v>0</v>
      </c>
      <c r="BT57">
        <v>24</v>
      </c>
      <c r="BU57">
        <v>24</v>
      </c>
      <c r="BW57" t="s">
        <v>2312</v>
      </c>
      <c r="CS57" t="s">
        <v>2237</v>
      </c>
      <c r="CT57">
        <v>0</v>
      </c>
      <c r="CU57">
        <v>1</v>
      </c>
      <c r="CV57">
        <v>0</v>
      </c>
      <c r="CW57">
        <v>0</v>
      </c>
      <c r="CX57" t="s">
        <v>2286</v>
      </c>
      <c r="CY57">
        <v>0</v>
      </c>
      <c r="CZ57">
        <v>0</v>
      </c>
      <c r="DA57">
        <v>1</v>
      </c>
      <c r="DB57">
        <v>0</v>
      </c>
      <c r="DC57" t="s">
        <v>510</v>
      </c>
      <c r="DD57">
        <v>0</v>
      </c>
      <c r="DE57">
        <v>0</v>
      </c>
      <c r="DF57">
        <v>0</v>
      </c>
      <c r="DG57">
        <v>0</v>
      </c>
      <c r="DH57">
        <v>0</v>
      </c>
      <c r="DI57">
        <v>0</v>
      </c>
      <c r="DJ57">
        <v>0</v>
      </c>
      <c r="DK57">
        <v>0</v>
      </c>
      <c r="DL57">
        <v>0</v>
      </c>
      <c r="DM57">
        <v>0</v>
      </c>
      <c r="DN57">
        <v>0</v>
      </c>
      <c r="DO57">
        <v>1</v>
      </c>
      <c r="EK57" t="s">
        <v>2239</v>
      </c>
      <c r="EL57">
        <v>0</v>
      </c>
      <c r="EM57">
        <v>0</v>
      </c>
      <c r="EN57">
        <v>0</v>
      </c>
      <c r="EO57">
        <v>0</v>
      </c>
      <c r="EP57">
        <v>1</v>
      </c>
      <c r="EQ57">
        <v>1</v>
      </c>
      <c r="JB57" t="s">
        <v>2239</v>
      </c>
      <c r="JC57">
        <v>0</v>
      </c>
      <c r="JD57">
        <v>0</v>
      </c>
      <c r="JE57">
        <v>0</v>
      </c>
      <c r="JF57">
        <v>0</v>
      </c>
      <c r="JG57">
        <v>0</v>
      </c>
      <c r="JH57">
        <v>0</v>
      </c>
      <c r="JI57">
        <v>0</v>
      </c>
      <c r="JJ57">
        <v>0</v>
      </c>
      <c r="JK57">
        <v>0</v>
      </c>
      <c r="JL57">
        <v>0</v>
      </c>
      <c r="JM57">
        <v>0</v>
      </c>
      <c r="JN57">
        <v>0</v>
      </c>
      <c r="JO57">
        <v>0</v>
      </c>
      <c r="JP57">
        <v>0</v>
      </c>
      <c r="JQ57">
        <v>0</v>
      </c>
      <c r="JR57">
        <v>1</v>
      </c>
      <c r="JS57">
        <v>1</v>
      </c>
      <c r="JT57">
        <v>3</v>
      </c>
      <c r="AQG57" t="s">
        <v>2239</v>
      </c>
      <c r="AQH57">
        <v>1</v>
      </c>
      <c r="AQI57">
        <v>0</v>
      </c>
      <c r="AQJ57">
        <v>0</v>
      </c>
      <c r="AQK57">
        <v>0</v>
      </c>
      <c r="AQL57">
        <v>0</v>
      </c>
      <c r="AQM57">
        <v>0</v>
      </c>
      <c r="AQN57">
        <v>0</v>
      </c>
      <c r="AQO57">
        <v>0</v>
      </c>
      <c r="AQP57">
        <v>0</v>
      </c>
      <c r="AQQ57">
        <v>0</v>
      </c>
      <c r="AQS57" t="s">
        <v>2448</v>
      </c>
      <c r="AQT57">
        <v>1</v>
      </c>
      <c r="AQU57">
        <v>0</v>
      </c>
      <c r="AQV57">
        <v>0</v>
      </c>
      <c r="AQW57">
        <v>0</v>
      </c>
      <c r="AQX57">
        <v>0</v>
      </c>
      <c r="AQY57">
        <v>0</v>
      </c>
      <c r="AQZ57">
        <v>0</v>
      </c>
      <c r="ARA57">
        <v>0</v>
      </c>
      <c r="ARB57">
        <v>0</v>
      </c>
      <c r="ARC57">
        <v>0</v>
      </c>
      <c r="ARD57">
        <v>0</v>
      </c>
      <c r="ARF57" t="s">
        <v>2472</v>
      </c>
      <c r="ARG57" t="s">
        <v>2499</v>
      </c>
      <c r="ARH57" t="s">
        <v>2312</v>
      </c>
      <c r="ARI57">
        <v>1</v>
      </c>
      <c r="ARJ57">
        <v>0</v>
      </c>
      <c r="ARK57">
        <v>0</v>
      </c>
      <c r="ARL57">
        <v>0</v>
      </c>
      <c r="ARM57">
        <v>0</v>
      </c>
      <c r="ARN57">
        <v>0</v>
      </c>
      <c r="ARO57" t="s">
        <v>2456</v>
      </c>
      <c r="ARP57" t="s">
        <v>2312</v>
      </c>
      <c r="ARX57" t="s">
        <v>2312</v>
      </c>
      <c r="ARY57" t="s">
        <v>2239</v>
      </c>
      <c r="ARZ57">
        <v>1</v>
      </c>
      <c r="ASA57">
        <v>0</v>
      </c>
      <c r="ASB57">
        <v>0</v>
      </c>
      <c r="ASC57">
        <v>0</v>
      </c>
      <c r="ASD57">
        <v>0</v>
      </c>
      <c r="ASE57">
        <v>0</v>
      </c>
      <c r="ASF57">
        <v>0</v>
      </c>
      <c r="ASG57">
        <v>0</v>
      </c>
      <c r="ASH57">
        <v>0</v>
      </c>
      <c r="ASI57">
        <v>0</v>
      </c>
      <c r="ASK57" t="s">
        <v>2239</v>
      </c>
      <c r="ASL57">
        <v>1</v>
      </c>
      <c r="ASM57">
        <v>0</v>
      </c>
      <c r="ASN57">
        <v>0</v>
      </c>
      <c r="ASO57">
        <v>0</v>
      </c>
      <c r="ASP57">
        <v>0</v>
      </c>
      <c r="ASQ57">
        <v>0</v>
      </c>
      <c r="ASR57">
        <v>0</v>
      </c>
      <c r="ASS57">
        <v>0</v>
      </c>
      <c r="AST57">
        <v>0</v>
      </c>
      <c r="ASU57">
        <v>0</v>
      </c>
      <c r="ASW57" t="s">
        <v>2239</v>
      </c>
      <c r="ASX57">
        <v>1</v>
      </c>
      <c r="ASY57">
        <v>0</v>
      </c>
      <c r="ASZ57">
        <v>0</v>
      </c>
      <c r="ATA57">
        <v>0</v>
      </c>
      <c r="ATB57">
        <v>0</v>
      </c>
      <c r="ATC57">
        <v>0</v>
      </c>
      <c r="ATD57">
        <v>0</v>
      </c>
      <c r="ATE57">
        <v>0</v>
      </c>
      <c r="ATF57">
        <v>0</v>
      </c>
      <c r="ATH57" t="s">
        <v>2239</v>
      </c>
      <c r="ATI57">
        <v>1</v>
      </c>
      <c r="ATJ57">
        <v>0</v>
      </c>
      <c r="ATK57">
        <v>0</v>
      </c>
      <c r="ATL57">
        <v>0</v>
      </c>
      <c r="ATM57">
        <v>0</v>
      </c>
      <c r="ATN57">
        <v>0</v>
      </c>
      <c r="ATO57">
        <v>0</v>
      </c>
      <c r="ATP57">
        <v>0</v>
      </c>
      <c r="ATQ57">
        <v>0</v>
      </c>
      <c r="ATS57" t="s">
        <v>2440</v>
      </c>
      <c r="ATT57" t="s">
        <v>2451</v>
      </c>
      <c r="ATW57" t="s">
        <v>2441</v>
      </c>
      <c r="ATX57" t="s">
        <v>2451</v>
      </c>
      <c r="AUA57" t="s">
        <v>2452</v>
      </c>
      <c r="AUC57" t="s">
        <v>2500</v>
      </c>
      <c r="AUF57">
        <v>506535139</v>
      </c>
      <c r="AUG57" s="166">
        <v>45250.60659722222</v>
      </c>
      <c r="AUJ57" t="s">
        <v>2255</v>
      </c>
      <c r="AUK57" t="s">
        <v>2256</v>
      </c>
      <c r="AUL57" t="s">
        <v>2257</v>
      </c>
    </row>
    <row r="58" spans="1:534 1125:1234" x14ac:dyDescent="0.35">
      <c r="A58">
        <v>57</v>
      </c>
      <c r="B58" t="s">
        <v>2501</v>
      </c>
      <c r="C58" s="166">
        <v>45250</v>
      </c>
      <c r="D58" t="s">
        <v>2427</v>
      </c>
      <c r="E58" t="s">
        <v>2502</v>
      </c>
      <c r="F58" s="166">
        <v>45250.491573495368</v>
      </c>
      <c r="G58" s="166">
        <v>45250.518641400457</v>
      </c>
      <c r="H58" t="s">
        <v>2225</v>
      </c>
      <c r="K58" t="s">
        <v>2429</v>
      </c>
      <c r="L58" s="166">
        <v>45250</v>
      </c>
      <c r="M58" t="s">
        <v>81</v>
      </c>
      <c r="N58" t="s">
        <v>2430</v>
      </c>
      <c r="O58" t="s">
        <v>88</v>
      </c>
      <c r="P58" t="s">
        <v>2228</v>
      </c>
      <c r="S58" t="s">
        <v>2432</v>
      </c>
      <c r="T58" t="s">
        <v>2433</v>
      </c>
      <c r="V58" t="s">
        <v>2231</v>
      </c>
      <c r="X58" t="s">
        <v>2306</v>
      </c>
      <c r="AA58" t="s">
        <v>2503</v>
      </c>
      <c r="AB58">
        <v>1</v>
      </c>
      <c r="AC58">
        <v>1</v>
      </c>
      <c r="AD58">
        <v>1</v>
      </c>
      <c r="AE58">
        <v>0</v>
      </c>
      <c r="AF58">
        <v>3</v>
      </c>
      <c r="AH58" t="s">
        <v>2318</v>
      </c>
      <c r="AI58">
        <v>1000</v>
      </c>
      <c r="AJ58" t="s">
        <v>2446</v>
      </c>
      <c r="AM58">
        <v>20</v>
      </c>
      <c r="AN58">
        <v>2</v>
      </c>
      <c r="AO58">
        <v>0</v>
      </c>
      <c r="AP58">
        <v>100</v>
      </c>
      <c r="AQ58">
        <v>100</v>
      </c>
      <c r="AS58" t="s">
        <v>2234</v>
      </c>
      <c r="AT58" t="s">
        <v>2479</v>
      </c>
      <c r="AU58">
        <v>1</v>
      </c>
      <c r="AV58">
        <v>0</v>
      </c>
      <c r="AW58">
        <v>3000</v>
      </c>
      <c r="AY58" t="s">
        <v>2235</v>
      </c>
      <c r="BB58">
        <v>14</v>
      </c>
      <c r="BC58">
        <v>1</v>
      </c>
      <c r="BD58">
        <v>0</v>
      </c>
      <c r="BE58">
        <v>30</v>
      </c>
      <c r="BF58">
        <v>30</v>
      </c>
      <c r="BH58" t="s">
        <v>2318</v>
      </c>
      <c r="BI58" t="s">
        <v>2341</v>
      </c>
      <c r="BJ58">
        <v>1</v>
      </c>
      <c r="BK58">
        <v>1</v>
      </c>
      <c r="BL58">
        <v>400</v>
      </c>
      <c r="BM58">
        <v>250</v>
      </c>
      <c r="BN58" t="s">
        <v>2351</v>
      </c>
      <c r="BQ58">
        <v>60</v>
      </c>
      <c r="BR58">
        <v>2</v>
      </c>
      <c r="BS58">
        <v>0</v>
      </c>
      <c r="BT58">
        <v>1000</v>
      </c>
      <c r="BU58">
        <v>1000</v>
      </c>
      <c r="BW58" t="s">
        <v>2312</v>
      </c>
      <c r="CS58" t="s">
        <v>2241</v>
      </c>
      <c r="CT58">
        <v>1</v>
      </c>
      <c r="CU58">
        <v>0</v>
      </c>
      <c r="CV58">
        <v>0</v>
      </c>
      <c r="CW58">
        <v>0</v>
      </c>
      <c r="EK58" t="s">
        <v>2239</v>
      </c>
      <c r="EL58">
        <v>0</v>
      </c>
      <c r="EM58">
        <v>0</v>
      </c>
      <c r="EN58">
        <v>0</v>
      </c>
      <c r="EO58">
        <v>0</v>
      </c>
      <c r="EP58">
        <v>1</v>
      </c>
      <c r="EQ58">
        <v>1</v>
      </c>
      <c r="JB58" t="s">
        <v>2504</v>
      </c>
      <c r="JC58">
        <v>0</v>
      </c>
      <c r="JD58">
        <v>0</v>
      </c>
      <c r="JE58">
        <v>0</v>
      </c>
      <c r="JF58">
        <v>1</v>
      </c>
      <c r="JG58">
        <v>1</v>
      </c>
      <c r="JH58">
        <v>1</v>
      </c>
      <c r="JI58">
        <v>1</v>
      </c>
      <c r="JJ58">
        <v>1</v>
      </c>
      <c r="JK58">
        <v>1</v>
      </c>
      <c r="JL58">
        <v>1</v>
      </c>
      <c r="JM58">
        <v>1</v>
      </c>
      <c r="JN58">
        <v>1</v>
      </c>
      <c r="JO58">
        <v>0</v>
      </c>
      <c r="JP58">
        <v>1</v>
      </c>
      <c r="JQ58">
        <v>0</v>
      </c>
      <c r="JR58">
        <v>0</v>
      </c>
      <c r="JS58">
        <v>10</v>
      </c>
      <c r="JT58">
        <v>14</v>
      </c>
      <c r="LM58" t="s">
        <v>2318</v>
      </c>
      <c r="LN58">
        <v>6500</v>
      </c>
      <c r="LO58" t="s">
        <v>2235</v>
      </c>
      <c r="LR58">
        <v>60</v>
      </c>
      <c r="LS58">
        <v>2</v>
      </c>
      <c r="LT58">
        <v>0</v>
      </c>
      <c r="LU58">
        <v>10</v>
      </c>
      <c r="LV58">
        <v>50</v>
      </c>
      <c r="LX58" t="s">
        <v>2318</v>
      </c>
      <c r="LY58">
        <v>5000</v>
      </c>
      <c r="LZ58" t="s">
        <v>2235</v>
      </c>
      <c r="MC58">
        <v>30</v>
      </c>
      <c r="MD58">
        <v>2</v>
      </c>
      <c r="ME58">
        <v>0</v>
      </c>
      <c r="MF58">
        <v>30</v>
      </c>
      <c r="MG58">
        <v>30</v>
      </c>
      <c r="MI58" t="s">
        <v>2318</v>
      </c>
      <c r="MJ58">
        <v>350</v>
      </c>
      <c r="MK58" t="s">
        <v>2288</v>
      </c>
      <c r="MN58">
        <v>70</v>
      </c>
      <c r="MO58">
        <v>3</v>
      </c>
      <c r="MP58">
        <v>0</v>
      </c>
      <c r="MQ58">
        <v>100</v>
      </c>
      <c r="MR58">
        <v>100</v>
      </c>
      <c r="MT58" t="s">
        <v>2318</v>
      </c>
      <c r="MU58">
        <v>125</v>
      </c>
      <c r="MV58" t="s">
        <v>2235</v>
      </c>
      <c r="MY58">
        <v>21</v>
      </c>
      <c r="MZ58">
        <v>2</v>
      </c>
      <c r="NA58">
        <v>0</v>
      </c>
      <c r="NB58">
        <v>100</v>
      </c>
      <c r="NC58">
        <v>100</v>
      </c>
      <c r="NE58" t="s">
        <v>2234</v>
      </c>
      <c r="NF58" t="s">
        <v>2505</v>
      </c>
      <c r="NG58">
        <v>0</v>
      </c>
      <c r="NH58">
        <v>1</v>
      </c>
      <c r="NI58">
        <v>0</v>
      </c>
      <c r="NK58">
        <v>1000</v>
      </c>
      <c r="NM58" t="s">
        <v>2235</v>
      </c>
      <c r="NP58">
        <v>10</v>
      </c>
      <c r="NQ58">
        <v>2</v>
      </c>
      <c r="NR58">
        <v>0</v>
      </c>
      <c r="NS58">
        <v>200</v>
      </c>
      <c r="NT58">
        <v>200</v>
      </c>
      <c r="NV58" t="s">
        <v>2234</v>
      </c>
      <c r="NW58">
        <v>1000</v>
      </c>
      <c r="NX58" t="s">
        <v>2235</v>
      </c>
      <c r="OA58">
        <v>21</v>
      </c>
      <c r="OB58">
        <v>2</v>
      </c>
      <c r="OC58">
        <v>0</v>
      </c>
      <c r="OD58">
        <v>10</v>
      </c>
      <c r="OE58">
        <v>50</v>
      </c>
      <c r="OG58" t="s">
        <v>2318</v>
      </c>
      <c r="OH58">
        <v>2500</v>
      </c>
      <c r="OI58" t="s">
        <v>2235</v>
      </c>
      <c r="OL58">
        <v>21</v>
      </c>
      <c r="OM58">
        <v>2</v>
      </c>
      <c r="ON58">
        <v>0</v>
      </c>
      <c r="OO58">
        <v>50</v>
      </c>
      <c r="OP58">
        <v>50</v>
      </c>
      <c r="OR58" t="s">
        <v>2318</v>
      </c>
      <c r="OS58">
        <v>2000</v>
      </c>
      <c r="OT58" t="s">
        <v>2235</v>
      </c>
      <c r="OW58">
        <v>21</v>
      </c>
      <c r="OX58">
        <v>2</v>
      </c>
      <c r="OY58">
        <v>0</v>
      </c>
      <c r="OZ58">
        <v>100</v>
      </c>
      <c r="PA58">
        <v>100</v>
      </c>
      <c r="PC58" t="s">
        <v>2318</v>
      </c>
      <c r="PD58">
        <v>2000</v>
      </c>
      <c r="PE58" t="s">
        <v>2235</v>
      </c>
      <c r="PH58">
        <v>120</v>
      </c>
      <c r="PI58">
        <v>2</v>
      </c>
      <c r="PJ58">
        <v>0</v>
      </c>
      <c r="PK58">
        <v>30</v>
      </c>
      <c r="PL58">
        <v>100</v>
      </c>
      <c r="PY58" t="s">
        <v>2318</v>
      </c>
      <c r="PZ58" t="s">
        <v>2231</v>
      </c>
      <c r="QA58">
        <v>2500</v>
      </c>
      <c r="QD58" t="s">
        <v>2235</v>
      </c>
      <c r="QG58">
        <v>21</v>
      </c>
      <c r="QH58">
        <v>2</v>
      </c>
      <c r="QI58">
        <v>0</v>
      </c>
      <c r="QJ58">
        <v>200</v>
      </c>
      <c r="QK58">
        <v>500</v>
      </c>
      <c r="QX58" t="s">
        <v>2312</v>
      </c>
      <c r="SF58" t="s">
        <v>2241</v>
      </c>
      <c r="SG58">
        <v>1</v>
      </c>
      <c r="SH58">
        <v>0</v>
      </c>
      <c r="SI58">
        <v>0</v>
      </c>
      <c r="SJ58">
        <v>0</v>
      </c>
      <c r="AQG58" t="s">
        <v>2239</v>
      </c>
      <c r="AQH58">
        <v>1</v>
      </c>
      <c r="AQI58">
        <v>0</v>
      </c>
      <c r="AQJ58">
        <v>0</v>
      </c>
      <c r="AQK58">
        <v>0</v>
      </c>
      <c r="AQL58">
        <v>0</v>
      </c>
      <c r="AQM58">
        <v>0</v>
      </c>
      <c r="AQN58">
        <v>0</v>
      </c>
      <c r="AQO58">
        <v>0</v>
      </c>
      <c r="AQP58">
        <v>0</v>
      </c>
      <c r="AQQ58">
        <v>0</v>
      </c>
      <c r="AQS58" t="s">
        <v>2448</v>
      </c>
      <c r="AQT58">
        <v>1</v>
      </c>
      <c r="AQU58">
        <v>0</v>
      </c>
      <c r="AQV58">
        <v>0</v>
      </c>
      <c r="AQW58">
        <v>0</v>
      </c>
      <c r="AQX58">
        <v>0</v>
      </c>
      <c r="AQY58">
        <v>0</v>
      </c>
      <c r="AQZ58">
        <v>0</v>
      </c>
      <c r="ARA58">
        <v>0</v>
      </c>
      <c r="ARB58">
        <v>0</v>
      </c>
      <c r="ARC58">
        <v>0</v>
      </c>
      <c r="ARD58">
        <v>0</v>
      </c>
      <c r="ARF58" t="s">
        <v>2472</v>
      </c>
      <c r="ARG58" t="s">
        <v>2245</v>
      </c>
      <c r="ARH58" t="s">
        <v>2246</v>
      </c>
      <c r="ARI58">
        <v>0</v>
      </c>
      <c r="ARJ58">
        <v>1</v>
      </c>
      <c r="ARK58">
        <v>0</v>
      </c>
      <c r="ARL58">
        <v>0</v>
      </c>
      <c r="ARM58">
        <v>0</v>
      </c>
      <c r="ARN58">
        <v>0</v>
      </c>
      <c r="ARO58" t="s">
        <v>2456</v>
      </c>
      <c r="ARP58" t="s">
        <v>2312</v>
      </c>
      <c r="ARX58" t="s">
        <v>2312</v>
      </c>
      <c r="ARY58" t="s">
        <v>2239</v>
      </c>
      <c r="ARZ58">
        <v>1</v>
      </c>
      <c r="ASA58">
        <v>0</v>
      </c>
      <c r="ASB58">
        <v>0</v>
      </c>
      <c r="ASC58">
        <v>0</v>
      </c>
      <c r="ASD58">
        <v>0</v>
      </c>
      <c r="ASE58">
        <v>0</v>
      </c>
      <c r="ASF58">
        <v>0</v>
      </c>
      <c r="ASG58">
        <v>0</v>
      </c>
      <c r="ASH58">
        <v>0</v>
      </c>
      <c r="ASI58">
        <v>0</v>
      </c>
      <c r="ASK58" t="s">
        <v>2239</v>
      </c>
      <c r="ASL58">
        <v>1</v>
      </c>
      <c r="ASM58">
        <v>0</v>
      </c>
      <c r="ASN58">
        <v>0</v>
      </c>
      <c r="ASO58">
        <v>0</v>
      </c>
      <c r="ASP58">
        <v>0</v>
      </c>
      <c r="ASQ58">
        <v>0</v>
      </c>
      <c r="ASR58">
        <v>0</v>
      </c>
      <c r="ASS58">
        <v>0</v>
      </c>
      <c r="AST58">
        <v>0</v>
      </c>
      <c r="ASU58">
        <v>0</v>
      </c>
      <c r="ASW58" t="s">
        <v>2239</v>
      </c>
      <c r="ASX58">
        <v>1</v>
      </c>
      <c r="ASY58">
        <v>0</v>
      </c>
      <c r="ASZ58">
        <v>0</v>
      </c>
      <c r="ATA58">
        <v>0</v>
      </c>
      <c r="ATB58">
        <v>0</v>
      </c>
      <c r="ATC58">
        <v>0</v>
      </c>
      <c r="ATD58">
        <v>0</v>
      </c>
      <c r="ATE58">
        <v>0</v>
      </c>
      <c r="ATF58">
        <v>0</v>
      </c>
      <c r="ATH58" t="s">
        <v>2239</v>
      </c>
      <c r="ATI58">
        <v>1</v>
      </c>
      <c r="ATJ58">
        <v>0</v>
      </c>
      <c r="ATK58">
        <v>0</v>
      </c>
      <c r="ATL58">
        <v>0</v>
      </c>
      <c r="ATM58">
        <v>0</v>
      </c>
      <c r="ATN58">
        <v>0</v>
      </c>
      <c r="ATO58">
        <v>0</v>
      </c>
      <c r="ATP58">
        <v>0</v>
      </c>
      <c r="ATQ58">
        <v>0</v>
      </c>
      <c r="ATS58" t="s">
        <v>2468</v>
      </c>
      <c r="ATW58" t="s">
        <v>2468</v>
      </c>
      <c r="AUF58">
        <v>506535519</v>
      </c>
      <c r="AUG58" s="166">
        <v>45250.607118055559</v>
      </c>
      <c r="AUJ58" t="s">
        <v>2255</v>
      </c>
      <c r="AUK58" t="s">
        <v>2256</v>
      </c>
      <c r="AUL58" t="s">
        <v>2257</v>
      </c>
    </row>
    <row r="59" spans="1:534 1125:1234" x14ac:dyDescent="0.35">
      <c r="A59">
        <v>58</v>
      </c>
      <c r="B59" t="s">
        <v>2506</v>
      </c>
      <c r="C59" s="166">
        <v>45250</v>
      </c>
      <c r="D59" t="s">
        <v>2427</v>
      </c>
      <c r="E59" t="s">
        <v>2502</v>
      </c>
      <c r="F59" s="166">
        <v>45250.563700868057</v>
      </c>
      <c r="G59" s="166">
        <v>45250.572186747682</v>
      </c>
      <c r="H59" t="s">
        <v>2225</v>
      </c>
      <c r="K59" t="s">
        <v>2429</v>
      </c>
      <c r="L59" s="166">
        <v>45250</v>
      </c>
      <c r="M59" t="s">
        <v>81</v>
      </c>
      <c r="N59" t="s">
        <v>2430</v>
      </c>
      <c r="O59" t="s">
        <v>88</v>
      </c>
      <c r="P59" t="s">
        <v>2431</v>
      </c>
      <c r="S59" t="s">
        <v>2432</v>
      </c>
      <c r="T59" t="s">
        <v>2433</v>
      </c>
      <c r="V59" t="s">
        <v>2231</v>
      </c>
      <c r="X59" t="s">
        <v>2232</v>
      </c>
      <c r="AA59" t="s">
        <v>2239</v>
      </c>
      <c r="AB59">
        <v>0</v>
      </c>
      <c r="AC59">
        <v>0</v>
      </c>
      <c r="AD59">
        <v>0</v>
      </c>
      <c r="AE59">
        <v>1</v>
      </c>
      <c r="AF59">
        <v>1</v>
      </c>
      <c r="AI59"/>
      <c r="EK59" t="s">
        <v>2507</v>
      </c>
      <c r="EL59">
        <v>1</v>
      </c>
      <c r="EM59">
        <v>1</v>
      </c>
      <c r="EN59">
        <v>1</v>
      </c>
      <c r="EO59">
        <v>1</v>
      </c>
      <c r="EP59">
        <v>0</v>
      </c>
      <c r="EQ59">
        <v>4</v>
      </c>
      <c r="ES59" t="s">
        <v>2318</v>
      </c>
      <c r="ET59">
        <v>5000</v>
      </c>
      <c r="EU59" t="s">
        <v>2235</v>
      </c>
      <c r="EX59">
        <v>30</v>
      </c>
      <c r="EY59">
        <v>2</v>
      </c>
      <c r="EZ59">
        <v>0</v>
      </c>
      <c r="FA59">
        <v>30</v>
      </c>
      <c r="FB59">
        <v>50</v>
      </c>
      <c r="FD59" t="s">
        <v>2234</v>
      </c>
      <c r="FE59">
        <v>12000</v>
      </c>
      <c r="FF59" t="s">
        <v>2235</v>
      </c>
      <c r="FI59">
        <v>20</v>
      </c>
      <c r="FJ59">
        <v>2</v>
      </c>
      <c r="FK59">
        <v>0</v>
      </c>
      <c r="FL59">
        <v>50</v>
      </c>
      <c r="FM59">
        <v>50</v>
      </c>
      <c r="FO59" t="s">
        <v>2234</v>
      </c>
      <c r="FP59">
        <v>1000</v>
      </c>
      <c r="FQ59" t="s">
        <v>2235</v>
      </c>
      <c r="FT59">
        <v>21</v>
      </c>
      <c r="FU59">
        <v>1</v>
      </c>
      <c r="FV59">
        <v>0</v>
      </c>
      <c r="FW59">
        <v>20</v>
      </c>
      <c r="FX59">
        <v>50</v>
      </c>
      <c r="FZ59" t="s">
        <v>2318</v>
      </c>
      <c r="GA59">
        <v>1500</v>
      </c>
      <c r="GB59" t="s">
        <v>2235</v>
      </c>
      <c r="GE59">
        <v>30</v>
      </c>
      <c r="GF59">
        <v>1</v>
      </c>
      <c r="GG59">
        <v>0</v>
      </c>
      <c r="GH59">
        <v>20</v>
      </c>
      <c r="GI59">
        <v>50</v>
      </c>
      <c r="GK59" t="s">
        <v>2312</v>
      </c>
      <c r="HH59" t="s">
        <v>2241</v>
      </c>
      <c r="HI59">
        <v>1</v>
      </c>
      <c r="HJ59">
        <v>0</v>
      </c>
      <c r="HK59">
        <v>0</v>
      </c>
      <c r="HL59">
        <v>0</v>
      </c>
      <c r="JB59" t="s">
        <v>2508</v>
      </c>
      <c r="JC59">
        <v>0</v>
      </c>
      <c r="JD59">
        <v>0</v>
      </c>
      <c r="JE59">
        <v>1</v>
      </c>
      <c r="JF59">
        <v>0</v>
      </c>
      <c r="JG59">
        <v>0</v>
      </c>
      <c r="JH59">
        <v>0</v>
      </c>
      <c r="JI59">
        <v>0</v>
      </c>
      <c r="JJ59">
        <v>0</v>
      </c>
      <c r="JK59">
        <v>0</v>
      </c>
      <c r="JL59">
        <v>1</v>
      </c>
      <c r="JM59">
        <v>0</v>
      </c>
      <c r="JN59">
        <v>0</v>
      </c>
      <c r="JO59">
        <v>1</v>
      </c>
      <c r="JP59">
        <v>0</v>
      </c>
      <c r="JQ59">
        <v>1</v>
      </c>
      <c r="JR59">
        <v>0</v>
      </c>
      <c r="JS59">
        <v>4</v>
      </c>
      <c r="JT59">
        <v>9</v>
      </c>
      <c r="KV59" t="s">
        <v>2318</v>
      </c>
      <c r="KW59" t="s">
        <v>2465</v>
      </c>
      <c r="KX59">
        <v>0</v>
      </c>
      <c r="KY59">
        <v>1</v>
      </c>
      <c r="KZ59">
        <v>1</v>
      </c>
      <c r="LB59">
        <v>23000</v>
      </c>
      <c r="LC59">
        <v>32000</v>
      </c>
      <c r="LD59" t="s">
        <v>2235</v>
      </c>
      <c r="LG59">
        <v>70</v>
      </c>
      <c r="LH59">
        <v>1</v>
      </c>
      <c r="LI59">
        <v>0</v>
      </c>
      <c r="LJ59">
        <v>10</v>
      </c>
      <c r="LK59">
        <v>10</v>
      </c>
      <c r="OG59" t="s">
        <v>2318</v>
      </c>
      <c r="OH59">
        <v>2250</v>
      </c>
      <c r="OI59" t="s">
        <v>2235</v>
      </c>
      <c r="OL59">
        <v>603</v>
      </c>
      <c r="OM59">
        <v>1</v>
      </c>
      <c r="ON59">
        <v>0</v>
      </c>
      <c r="OO59">
        <v>100</v>
      </c>
      <c r="OP59">
        <v>100</v>
      </c>
      <c r="PN59" t="s">
        <v>2318</v>
      </c>
      <c r="PO59">
        <v>1250</v>
      </c>
      <c r="PP59" t="s">
        <v>2235</v>
      </c>
      <c r="PS59">
        <v>30</v>
      </c>
      <c r="PT59">
        <v>1</v>
      </c>
      <c r="PU59">
        <v>0</v>
      </c>
      <c r="PV59">
        <v>100</v>
      </c>
      <c r="PW59">
        <v>100</v>
      </c>
      <c r="QM59" t="s">
        <v>2318</v>
      </c>
      <c r="QN59">
        <v>200</v>
      </c>
      <c r="QO59" t="s">
        <v>2235</v>
      </c>
      <c r="QR59">
        <v>90</v>
      </c>
      <c r="QS59">
        <v>1</v>
      </c>
      <c r="QT59">
        <v>0</v>
      </c>
      <c r="QU59">
        <v>300</v>
      </c>
      <c r="QV59">
        <v>1000</v>
      </c>
      <c r="QX59" t="s">
        <v>2312</v>
      </c>
      <c r="SF59" t="s">
        <v>2241</v>
      </c>
      <c r="SG59">
        <v>1</v>
      </c>
      <c r="SH59">
        <v>0</v>
      </c>
      <c r="SI59">
        <v>0</v>
      </c>
      <c r="SJ59">
        <v>0</v>
      </c>
      <c r="AQG59" t="s">
        <v>2239</v>
      </c>
      <c r="AQH59">
        <v>1</v>
      </c>
      <c r="AQI59">
        <v>0</v>
      </c>
      <c r="AQJ59">
        <v>0</v>
      </c>
      <c r="AQK59">
        <v>0</v>
      </c>
      <c r="AQL59">
        <v>0</v>
      </c>
      <c r="AQM59">
        <v>0</v>
      </c>
      <c r="AQN59">
        <v>0</v>
      </c>
      <c r="AQO59">
        <v>0</v>
      </c>
      <c r="AQP59">
        <v>0</v>
      </c>
      <c r="AQQ59">
        <v>0</v>
      </c>
      <c r="AQS59" t="s">
        <v>2509</v>
      </c>
      <c r="AQT59">
        <v>1</v>
      </c>
      <c r="AQU59">
        <v>0</v>
      </c>
      <c r="AQV59">
        <v>1</v>
      </c>
      <c r="AQW59">
        <v>0</v>
      </c>
      <c r="AQX59">
        <v>0</v>
      </c>
      <c r="AQY59">
        <v>0</v>
      </c>
      <c r="AQZ59">
        <v>0</v>
      </c>
      <c r="ARA59">
        <v>0</v>
      </c>
      <c r="ARB59">
        <v>0</v>
      </c>
      <c r="ARC59">
        <v>0</v>
      </c>
      <c r="ARD59">
        <v>0</v>
      </c>
      <c r="ARF59" t="s">
        <v>2244</v>
      </c>
      <c r="ARG59" t="s">
        <v>2245</v>
      </c>
      <c r="ARH59" t="s">
        <v>2451</v>
      </c>
      <c r="ARI59">
        <v>0</v>
      </c>
      <c r="ARJ59">
        <v>0</v>
      </c>
      <c r="ARK59">
        <v>0</v>
      </c>
      <c r="ARL59">
        <v>0</v>
      </c>
      <c r="ARM59">
        <v>1</v>
      </c>
      <c r="ARN59">
        <v>0</v>
      </c>
      <c r="ARO59" t="s">
        <v>2231</v>
      </c>
      <c r="ARP59" t="s">
        <v>2312</v>
      </c>
      <c r="ARX59" t="s">
        <v>2262</v>
      </c>
      <c r="ARY59" t="s">
        <v>2239</v>
      </c>
      <c r="ARZ59">
        <v>1</v>
      </c>
      <c r="ASA59">
        <v>0</v>
      </c>
      <c r="ASB59">
        <v>0</v>
      </c>
      <c r="ASC59">
        <v>0</v>
      </c>
      <c r="ASD59">
        <v>0</v>
      </c>
      <c r="ASE59">
        <v>0</v>
      </c>
      <c r="ASF59">
        <v>0</v>
      </c>
      <c r="ASG59">
        <v>0</v>
      </c>
      <c r="ASH59">
        <v>0</v>
      </c>
      <c r="ASI59">
        <v>0</v>
      </c>
      <c r="ASK59" t="s">
        <v>2239</v>
      </c>
      <c r="ASL59">
        <v>1</v>
      </c>
      <c r="ASM59">
        <v>0</v>
      </c>
      <c r="ASN59">
        <v>0</v>
      </c>
      <c r="ASO59">
        <v>0</v>
      </c>
      <c r="ASP59">
        <v>0</v>
      </c>
      <c r="ASQ59">
        <v>0</v>
      </c>
      <c r="ASR59">
        <v>0</v>
      </c>
      <c r="ASS59">
        <v>0</v>
      </c>
      <c r="AST59">
        <v>0</v>
      </c>
      <c r="ASU59">
        <v>0</v>
      </c>
      <c r="ASW59" t="s">
        <v>2239</v>
      </c>
      <c r="ASX59">
        <v>1</v>
      </c>
      <c r="ASY59">
        <v>0</v>
      </c>
      <c r="ASZ59">
        <v>0</v>
      </c>
      <c r="ATA59">
        <v>0</v>
      </c>
      <c r="ATB59">
        <v>0</v>
      </c>
      <c r="ATC59">
        <v>0</v>
      </c>
      <c r="ATD59">
        <v>0</v>
      </c>
      <c r="ATE59">
        <v>0</v>
      </c>
      <c r="ATF59">
        <v>0</v>
      </c>
      <c r="ATH59" t="s">
        <v>2239</v>
      </c>
      <c r="ATI59">
        <v>1</v>
      </c>
      <c r="ATJ59">
        <v>0</v>
      </c>
      <c r="ATK59">
        <v>0</v>
      </c>
      <c r="ATL59">
        <v>0</v>
      </c>
      <c r="ATM59">
        <v>0</v>
      </c>
      <c r="ATN59">
        <v>0</v>
      </c>
      <c r="ATO59">
        <v>0</v>
      </c>
      <c r="ATP59">
        <v>0</v>
      </c>
      <c r="ATQ59">
        <v>0</v>
      </c>
      <c r="ATS59" t="s">
        <v>2468</v>
      </c>
      <c r="ATW59" t="s">
        <v>2468</v>
      </c>
      <c r="AUF59">
        <v>506535548</v>
      </c>
      <c r="AUG59" s="166">
        <v>45250.607152777782</v>
      </c>
      <c r="AUJ59" t="s">
        <v>2255</v>
      </c>
      <c r="AUK59" t="s">
        <v>2256</v>
      </c>
      <c r="AUL59" t="s">
        <v>2257</v>
      </c>
    </row>
    <row r="60" spans="1:534 1125:1234" x14ac:dyDescent="0.35">
      <c r="A60">
        <v>59</v>
      </c>
      <c r="B60" t="s">
        <v>2510</v>
      </c>
      <c r="C60" s="166">
        <v>45250</v>
      </c>
      <c r="D60" t="s">
        <v>2427</v>
      </c>
      <c r="E60" t="s">
        <v>2502</v>
      </c>
      <c r="F60" s="166">
        <v>45250.454218576393</v>
      </c>
      <c r="G60" s="166">
        <v>45250.468309444448</v>
      </c>
      <c r="H60" t="s">
        <v>2225</v>
      </c>
      <c r="K60" t="s">
        <v>2429</v>
      </c>
      <c r="L60" s="166">
        <v>45250</v>
      </c>
      <c r="M60" t="s">
        <v>81</v>
      </c>
      <c r="N60" t="s">
        <v>2430</v>
      </c>
      <c r="O60" t="s">
        <v>88</v>
      </c>
      <c r="P60" t="s">
        <v>2431</v>
      </c>
      <c r="S60" t="s">
        <v>2432</v>
      </c>
      <c r="T60" t="s">
        <v>2433</v>
      </c>
      <c r="V60" t="s">
        <v>2231</v>
      </c>
      <c r="X60" t="s">
        <v>2232</v>
      </c>
      <c r="AA60" t="s">
        <v>2239</v>
      </c>
      <c r="AB60">
        <v>0</v>
      </c>
      <c r="AC60">
        <v>0</v>
      </c>
      <c r="AD60">
        <v>0</v>
      </c>
      <c r="AE60">
        <v>1</v>
      </c>
      <c r="AF60">
        <v>1</v>
      </c>
      <c r="AI60"/>
      <c r="EK60" t="s">
        <v>2239</v>
      </c>
      <c r="EL60">
        <v>0</v>
      </c>
      <c r="EM60">
        <v>0</v>
      </c>
      <c r="EN60">
        <v>0</v>
      </c>
      <c r="EO60">
        <v>0</v>
      </c>
      <c r="EP60">
        <v>1</v>
      </c>
      <c r="EQ60">
        <v>1</v>
      </c>
      <c r="JB60" t="s">
        <v>2455</v>
      </c>
      <c r="JC60">
        <v>1</v>
      </c>
      <c r="JD60">
        <v>0</v>
      </c>
      <c r="JE60">
        <v>0</v>
      </c>
      <c r="JF60">
        <v>0</v>
      </c>
      <c r="JG60">
        <v>0</v>
      </c>
      <c r="JH60">
        <v>0</v>
      </c>
      <c r="JI60">
        <v>0</v>
      </c>
      <c r="JJ60">
        <v>0</v>
      </c>
      <c r="JK60">
        <v>0</v>
      </c>
      <c r="JL60">
        <v>0</v>
      </c>
      <c r="JM60">
        <v>0</v>
      </c>
      <c r="JN60">
        <v>0</v>
      </c>
      <c r="JO60">
        <v>0</v>
      </c>
      <c r="JP60">
        <v>0</v>
      </c>
      <c r="JQ60">
        <v>0</v>
      </c>
      <c r="JR60">
        <v>0</v>
      </c>
      <c r="JS60">
        <v>1</v>
      </c>
      <c r="JT60">
        <v>3</v>
      </c>
      <c r="JV60" t="s">
        <v>2234</v>
      </c>
      <c r="JW60">
        <v>200</v>
      </c>
      <c r="JX60" t="s">
        <v>2351</v>
      </c>
      <c r="KA60">
        <v>60</v>
      </c>
      <c r="KB60">
        <v>30</v>
      </c>
      <c r="KC60">
        <v>0</v>
      </c>
      <c r="KD60">
        <v>5</v>
      </c>
      <c r="KE60">
        <v>1</v>
      </c>
      <c r="QX60" t="s">
        <v>510</v>
      </c>
      <c r="SF60" t="s">
        <v>510</v>
      </c>
      <c r="SG60">
        <v>0</v>
      </c>
      <c r="SH60">
        <v>0</v>
      </c>
      <c r="SI60">
        <v>0</v>
      </c>
      <c r="SJ60">
        <v>1</v>
      </c>
      <c r="AQG60" t="s">
        <v>2298</v>
      </c>
      <c r="AQH60">
        <v>0</v>
      </c>
      <c r="AQI60">
        <v>0</v>
      </c>
      <c r="AQJ60">
        <v>0</v>
      </c>
      <c r="AQK60">
        <v>0</v>
      </c>
      <c r="AQL60">
        <v>0</v>
      </c>
      <c r="AQM60">
        <v>1</v>
      </c>
      <c r="AQN60">
        <v>0</v>
      </c>
      <c r="AQO60">
        <v>0</v>
      </c>
      <c r="AQP60">
        <v>0</v>
      </c>
      <c r="AQQ60">
        <v>0</v>
      </c>
      <c r="AQS60" t="s">
        <v>2448</v>
      </c>
      <c r="AQT60">
        <v>1</v>
      </c>
      <c r="AQU60">
        <v>0</v>
      </c>
      <c r="AQV60">
        <v>0</v>
      </c>
      <c r="AQW60">
        <v>0</v>
      </c>
      <c r="AQX60">
        <v>0</v>
      </c>
      <c r="AQY60">
        <v>0</v>
      </c>
      <c r="AQZ60">
        <v>0</v>
      </c>
      <c r="ARA60">
        <v>0</v>
      </c>
      <c r="ARB60">
        <v>0</v>
      </c>
      <c r="ARC60">
        <v>0</v>
      </c>
      <c r="ARD60">
        <v>0</v>
      </c>
      <c r="ARF60" t="s">
        <v>2472</v>
      </c>
      <c r="ARG60" t="s">
        <v>2275</v>
      </c>
      <c r="ARH60" t="s">
        <v>2312</v>
      </c>
      <c r="ARI60">
        <v>1</v>
      </c>
      <c r="ARJ60">
        <v>0</v>
      </c>
      <c r="ARK60">
        <v>0</v>
      </c>
      <c r="ARL60">
        <v>0</v>
      </c>
      <c r="ARM60">
        <v>0</v>
      </c>
      <c r="ARN60">
        <v>0</v>
      </c>
      <c r="ARO60" t="s">
        <v>2231</v>
      </c>
      <c r="ARP60" t="s">
        <v>2312</v>
      </c>
      <c r="ARX60" t="s">
        <v>2262</v>
      </c>
      <c r="ARY60" t="s">
        <v>2239</v>
      </c>
      <c r="ARZ60">
        <v>1</v>
      </c>
      <c r="ASA60">
        <v>0</v>
      </c>
      <c r="ASB60">
        <v>0</v>
      </c>
      <c r="ASC60">
        <v>0</v>
      </c>
      <c r="ASD60">
        <v>0</v>
      </c>
      <c r="ASE60">
        <v>0</v>
      </c>
      <c r="ASF60">
        <v>0</v>
      </c>
      <c r="ASG60">
        <v>0</v>
      </c>
      <c r="ASH60">
        <v>0</v>
      </c>
      <c r="ASI60">
        <v>0</v>
      </c>
      <c r="ASK60" t="s">
        <v>2239</v>
      </c>
      <c r="ASL60">
        <v>1</v>
      </c>
      <c r="ASM60">
        <v>0</v>
      </c>
      <c r="ASN60">
        <v>0</v>
      </c>
      <c r="ASO60">
        <v>0</v>
      </c>
      <c r="ASP60">
        <v>0</v>
      </c>
      <c r="ASQ60">
        <v>0</v>
      </c>
      <c r="ASR60">
        <v>0</v>
      </c>
      <c r="ASS60">
        <v>0</v>
      </c>
      <c r="AST60">
        <v>0</v>
      </c>
      <c r="ASU60">
        <v>0</v>
      </c>
      <c r="ASW60" t="s">
        <v>2239</v>
      </c>
      <c r="ASX60">
        <v>1</v>
      </c>
      <c r="ASY60">
        <v>0</v>
      </c>
      <c r="ASZ60">
        <v>0</v>
      </c>
      <c r="ATA60">
        <v>0</v>
      </c>
      <c r="ATB60">
        <v>0</v>
      </c>
      <c r="ATC60">
        <v>0</v>
      </c>
      <c r="ATD60">
        <v>0</v>
      </c>
      <c r="ATE60">
        <v>0</v>
      </c>
      <c r="ATF60">
        <v>0</v>
      </c>
      <c r="ATH60" t="s">
        <v>2239</v>
      </c>
      <c r="ATI60">
        <v>1</v>
      </c>
      <c r="ATJ60">
        <v>0</v>
      </c>
      <c r="ATK60">
        <v>0</v>
      </c>
      <c r="ATL60">
        <v>0</v>
      </c>
      <c r="ATM60">
        <v>0</v>
      </c>
      <c r="ATN60">
        <v>0</v>
      </c>
      <c r="ATO60">
        <v>0</v>
      </c>
      <c r="ATP60">
        <v>0</v>
      </c>
      <c r="ATQ60">
        <v>0</v>
      </c>
      <c r="ATS60" t="s">
        <v>2468</v>
      </c>
      <c r="ATW60" t="s">
        <v>2468</v>
      </c>
      <c r="AUA60" t="s">
        <v>2511</v>
      </c>
      <c r="AUF60">
        <v>506541803</v>
      </c>
      <c r="AUG60" s="166">
        <v>45250.614560185189</v>
      </c>
      <c r="AUJ60" t="s">
        <v>2255</v>
      </c>
      <c r="AUK60" t="s">
        <v>2256</v>
      </c>
      <c r="AUL60" t="s">
        <v>2257</v>
      </c>
    </row>
    <row r="61" spans="1:534 1125:1234" x14ac:dyDescent="0.35">
      <c r="A61">
        <v>60</v>
      </c>
      <c r="B61" t="s">
        <v>2512</v>
      </c>
      <c r="C61" s="166">
        <v>45250</v>
      </c>
      <c r="D61" t="s">
        <v>2427</v>
      </c>
      <c r="E61" t="s">
        <v>2513</v>
      </c>
      <c r="F61" s="166">
        <v>45250.418638761577</v>
      </c>
      <c r="G61" s="166">
        <v>45250.65083859954</v>
      </c>
      <c r="H61" t="s">
        <v>2225</v>
      </c>
      <c r="K61" t="s">
        <v>2429</v>
      </c>
      <c r="L61" s="166">
        <v>45250</v>
      </c>
      <c r="M61" t="s">
        <v>81</v>
      </c>
      <c r="N61" t="s">
        <v>2430</v>
      </c>
      <c r="O61" t="s">
        <v>88</v>
      </c>
      <c r="P61" t="s">
        <v>2431</v>
      </c>
      <c r="S61" t="s">
        <v>2432</v>
      </c>
      <c r="T61" t="s">
        <v>2433</v>
      </c>
      <c r="V61" t="s">
        <v>2231</v>
      </c>
      <c r="X61" t="s">
        <v>2232</v>
      </c>
      <c r="AA61" t="s">
        <v>2239</v>
      </c>
      <c r="AB61">
        <v>0</v>
      </c>
      <c r="AC61">
        <v>0</v>
      </c>
      <c r="AD61">
        <v>0</v>
      </c>
      <c r="AE61">
        <v>1</v>
      </c>
      <c r="AF61">
        <v>1</v>
      </c>
      <c r="AI61"/>
      <c r="EK61" t="s">
        <v>2239</v>
      </c>
      <c r="EL61">
        <v>0</v>
      </c>
      <c r="EM61">
        <v>0</v>
      </c>
      <c r="EN61">
        <v>0</v>
      </c>
      <c r="EO61">
        <v>0</v>
      </c>
      <c r="EP61">
        <v>1</v>
      </c>
      <c r="EQ61">
        <v>1</v>
      </c>
      <c r="JB61" t="s">
        <v>2514</v>
      </c>
      <c r="JC61">
        <v>1</v>
      </c>
      <c r="JD61">
        <v>1</v>
      </c>
      <c r="JE61">
        <v>1</v>
      </c>
      <c r="JF61">
        <v>0</v>
      </c>
      <c r="JG61">
        <v>0</v>
      </c>
      <c r="JH61">
        <v>0</v>
      </c>
      <c r="JI61">
        <v>0</v>
      </c>
      <c r="JJ61">
        <v>0</v>
      </c>
      <c r="JK61">
        <v>0</v>
      </c>
      <c r="JL61">
        <v>0</v>
      </c>
      <c r="JM61">
        <v>0</v>
      </c>
      <c r="JN61">
        <v>0</v>
      </c>
      <c r="JO61">
        <v>0</v>
      </c>
      <c r="JP61">
        <v>0</v>
      </c>
      <c r="JQ61">
        <v>0</v>
      </c>
      <c r="JR61">
        <v>0</v>
      </c>
      <c r="JS61">
        <v>3</v>
      </c>
      <c r="JT61">
        <v>5</v>
      </c>
      <c r="JV61" t="s">
        <v>2234</v>
      </c>
      <c r="JW61">
        <v>200</v>
      </c>
      <c r="JX61" t="s">
        <v>2351</v>
      </c>
      <c r="KA61">
        <v>7</v>
      </c>
      <c r="KB61">
        <v>3</v>
      </c>
      <c r="KC61">
        <v>0</v>
      </c>
      <c r="KD61">
        <v>1</v>
      </c>
      <c r="KE61">
        <v>1</v>
      </c>
      <c r="KG61" t="s">
        <v>2318</v>
      </c>
      <c r="KH61" t="s">
        <v>2435</v>
      </c>
      <c r="KI61">
        <v>0</v>
      </c>
      <c r="KJ61">
        <v>1</v>
      </c>
      <c r="KL61">
        <v>100</v>
      </c>
      <c r="KM61" t="s">
        <v>2446</v>
      </c>
      <c r="KP61">
        <v>4</v>
      </c>
      <c r="KQ61">
        <v>2</v>
      </c>
      <c r="KR61">
        <v>0</v>
      </c>
      <c r="KS61">
        <v>20</v>
      </c>
      <c r="KT61">
        <v>20</v>
      </c>
      <c r="KV61" t="s">
        <v>2234</v>
      </c>
      <c r="KW61" t="s">
        <v>2465</v>
      </c>
      <c r="KX61">
        <v>0</v>
      </c>
      <c r="KY61">
        <v>1</v>
      </c>
      <c r="KZ61">
        <v>1</v>
      </c>
      <c r="LB61">
        <v>27000</v>
      </c>
      <c r="LC61">
        <v>35000</v>
      </c>
      <c r="LD61" t="s">
        <v>2235</v>
      </c>
      <c r="LG61">
        <v>1</v>
      </c>
      <c r="LH61">
        <v>20</v>
      </c>
      <c r="LI61">
        <v>1</v>
      </c>
      <c r="LJ61">
        <v>500</v>
      </c>
      <c r="LK61">
        <v>500</v>
      </c>
      <c r="QX61" t="s">
        <v>2231</v>
      </c>
      <c r="QZ61" t="s">
        <v>2514</v>
      </c>
      <c r="RA61">
        <v>1</v>
      </c>
      <c r="RB61">
        <v>1</v>
      </c>
      <c r="RC61">
        <v>1</v>
      </c>
      <c r="RD61">
        <v>0</v>
      </c>
      <c r="RE61">
        <v>0</v>
      </c>
      <c r="RF61">
        <v>0</v>
      </c>
      <c r="RG61">
        <v>0</v>
      </c>
      <c r="RH61">
        <v>0</v>
      </c>
      <c r="RI61">
        <v>0</v>
      </c>
      <c r="RJ61">
        <v>0</v>
      </c>
      <c r="RK61">
        <v>0</v>
      </c>
      <c r="RL61">
        <v>0</v>
      </c>
      <c r="RM61">
        <v>0</v>
      </c>
      <c r="RN61">
        <v>0</v>
      </c>
      <c r="RO61">
        <v>0</v>
      </c>
      <c r="RP61">
        <v>0</v>
      </c>
      <c r="RR61" t="s">
        <v>2515</v>
      </c>
      <c r="RS61">
        <v>1</v>
      </c>
      <c r="RT61">
        <v>0</v>
      </c>
      <c r="RU61">
        <v>0</v>
      </c>
      <c r="RV61">
        <v>1</v>
      </c>
      <c r="RW61">
        <v>0</v>
      </c>
      <c r="RX61">
        <v>1</v>
      </c>
      <c r="RY61">
        <v>1</v>
      </c>
      <c r="RZ61">
        <v>0</v>
      </c>
      <c r="SA61">
        <v>0</v>
      </c>
      <c r="SB61">
        <v>0</v>
      </c>
      <c r="SC61">
        <v>0</v>
      </c>
      <c r="SF61" t="s">
        <v>2241</v>
      </c>
      <c r="SG61">
        <v>1</v>
      </c>
      <c r="SH61">
        <v>0</v>
      </c>
      <c r="SI61">
        <v>0</v>
      </c>
      <c r="SJ61">
        <v>0</v>
      </c>
      <c r="AQG61" t="s">
        <v>2516</v>
      </c>
      <c r="AQH61">
        <v>0</v>
      </c>
      <c r="AQI61">
        <v>1</v>
      </c>
      <c r="AQJ61">
        <v>1</v>
      </c>
      <c r="AQK61">
        <v>1</v>
      </c>
      <c r="AQL61">
        <v>0</v>
      </c>
      <c r="AQM61">
        <v>0</v>
      </c>
      <c r="AQN61">
        <v>0</v>
      </c>
      <c r="AQO61">
        <v>0</v>
      </c>
      <c r="AQP61">
        <v>0</v>
      </c>
      <c r="AQQ61">
        <v>0</v>
      </c>
      <c r="AQS61" t="s">
        <v>2471</v>
      </c>
      <c r="AQT61">
        <v>1</v>
      </c>
      <c r="AQU61">
        <v>0</v>
      </c>
      <c r="AQV61">
        <v>1</v>
      </c>
      <c r="AQW61">
        <v>1</v>
      </c>
      <c r="AQX61">
        <v>0</v>
      </c>
      <c r="AQY61">
        <v>0</v>
      </c>
      <c r="AQZ61">
        <v>0</v>
      </c>
      <c r="ARA61">
        <v>0</v>
      </c>
      <c r="ARB61">
        <v>0</v>
      </c>
      <c r="ARC61">
        <v>0</v>
      </c>
      <c r="ARD61">
        <v>0</v>
      </c>
      <c r="ARF61" t="s">
        <v>2449</v>
      </c>
      <c r="ARG61" t="s">
        <v>2245</v>
      </c>
      <c r="ARH61" t="s">
        <v>2246</v>
      </c>
      <c r="ARI61">
        <v>0</v>
      </c>
      <c r="ARJ61">
        <v>1</v>
      </c>
      <c r="ARK61">
        <v>0</v>
      </c>
      <c r="ARL61">
        <v>0</v>
      </c>
      <c r="ARM61">
        <v>0</v>
      </c>
      <c r="ARN61">
        <v>0</v>
      </c>
      <c r="ARO61" t="s">
        <v>2517</v>
      </c>
      <c r="ARP61" t="s">
        <v>2312</v>
      </c>
      <c r="ARX61" t="s">
        <v>2262</v>
      </c>
      <c r="ARY61" t="s">
        <v>2451</v>
      </c>
      <c r="ARZ61">
        <v>0</v>
      </c>
      <c r="ASA61">
        <v>0</v>
      </c>
      <c r="ASB61">
        <v>0</v>
      </c>
      <c r="ASC61">
        <v>0</v>
      </c>
      <c r="ASD61">
        <v>0</v>
      </c>
      <c r="ASE61">
        <v>0</v>
      </c>
      <c r="ASF61">
        <v>0</v>
      </c>
      <c r="ASG61">
        <v>0</v>
      </c>
      <c r="ASH61">
        <v>1</v>
      </c>
      <c r="ASI61">
        <v>0</v>
      </c>
      <c r="ASK61" t="s">
        <v>2451</v>
      </c>
      <c r="ASL61">
        <v>0</v>
      </c>
      <c r="ASM61">
        <v>0</v>
      </c>
      <c r="ASN61">
        <v>0</v>
      </c>
      <c r="ASO61">
        <v>0</v>
      </c>
      <c r="ASP61">
        <v>0</v>
      </c>
      <c r="ASQ61">
        <v>0</v>
      </c>
      <c r="ASR61">
        <v>0</v>
      </c>
      <c r="ASS61">
        <v>0</v>
      </c>
      <c r="AST61">
        <v>1</v>
      </c>
      <c r="ASU61">
        <v>0</v>
      </c>
      <c r="ASW61" t="s">
        <v>2451</v>
      </c>
      <c r="ASX61">
        <v>0</v>
      </c>
      <c r="ASY61">
        <v>0</v>
      </c>
      <c r="ASZ61">
        <v>0</v>
      </c>
      <c r="ATA61">
        <v>0</v>
      </c>
      <c r="ATB61">
        <v>0</v>
      </c>
      <c r="ATC61">
        <v>0</v>
      </c>
      <c r="ATD61">
        <v>0</v>
      </c>
      <c r="ATE61">
        <v>1</v>
      </c>
      <c r="ATF61">
        <v>0</v>
      </c>
      <c r="ATH61" t="s">
        <v>2239</v>
      </c>
      <c r="ATI61">
        <v>1</v>
      </c>
      <c r="ATJ61">
        <v>0</v>
      </c>
      <c r="ATK61">
        <v>0</v>
      </c>
      <c r="ATL61">
        <v>0</v>
      </c>
      <c r="ATM61">
        <v>0</v>
      </c>
      <c r="ATN61">
        <v>0</v>
      </c>
      <c r="ATO61">
        <v>0</v>
      </c>
      <c r="ATP61">
        <v>0</v>
      </c>
      <c r="ATQ61">
        <v>0</v>
      </c>
      <c r="ATS61" t="s">
        <v>2468</v>
      </c>
      <c r="ATW61" t="s">
        <v>2468</v>
      </c>
      <c r="AUA61" t="s">
        <v>2452</v>
      </c>
      <c r="AUC61" t="s">
        <v>2452</v>
      </c>
      <c r="AUF61">
        <v>506582462</v>
      </c>
      <c r="AUG61" s="166">
        <v>45250.67769675926</v>
      </c>
      <c r="AUJ61" t="s">
        <v>2255</v>
      </c>
      <c r="AUK61" t="s">
        <v>2256</v>
      </c>
      <c r="AUL61" t="s">
        <v>2257</v>
      </c>
    </row>
    <row r="62" spans="1:534 1125:1234" x14ac:dyDescent="0.35">
      <c r="A62">
        <v>61</v>
      </c>
      <c r="B62" t="s">
        <v>2518</v>
      </c>
      <c r="C62" s="166">
        <v>45250</v>
      </c>
      <c r="D62" t="s">
        <v>2427</v>
      </c>
      <c r="E62" t="s">
        <v>2513</v>
      </c>
      <c r="F62" s="166">
        <v>45250.489336331018</v>
      </c>
      <c r="G62" s="166">
        <v>45250.651346759259</v>
      </c>
      <c r="H62" t="s">
        <v>2225</v>
      </c>
      <c r="K62" t="s">
        <v>2429</v>
      </c>
      <c r="L62" s="166">
        <v>45250</v>
      </c>
      <c r="M62" t="s">
        <v>81</v>
      </c>
      <c r="N62" t="s">
        <v>2430</v>
      </c>
      <c r="O62" t="s">
        <v>88</v>
      </c>
      <c r="P62" t="s">
        <v>2431</v>
      </c>
      <c r="S62" t="s">
        <v>2432</v>
      </c>
      <c r="T62" t="s">
        <v>2433</v>
      </c>
      <c r="V62" t="s">
        <v>2231</v>
      </c>
      <c r="X62" t="s">
        <v>2306</v>
      </c>
      <c r="AA62" t="s">
        <v>2239</v>
      </c>
      <c r="AB62">
        <v>0</v>
      </c>
      <c r="AC62">
        <v>0</v>
      </c>
      <c r="AD62">
        <v>0</v>
      </c>
      <c r="AE62">
        <v>1</v>
      </c>
      <c r="AF62">
        <v>1</v>
      </c>
      <c r="AI62"/>
      <c r="EK62" t="s">
        <v>2507</v>
      </c>
      <c r="EL62">
        <v>1</v>
      </c>
      <c r="EM62">
        <v>1</v>
      </c>
      <c r="EN62">
        <v>1</v>
      </c>
      <c r="EO62">
        <v>1</v>
      </c>
      <c r="EP62">
        <v>0</v>
      </c>
      <c r="EQ62">
        <v>4</v>
      </c>
      <c r="ES62" t="s">
        <v>2318</v>
      </c>
      <c r="ET62">
        <v>4000</v>
      </c>
      <c r="EU62" t="s">
        <v>2235</v>
      </c>
      <c r="EX62">
        <v>14</v>
      </c>
      <c r="EY62">
        <v>3</v>
      </c>
      <c r="EZ62">
        <v>0</v>
      </c>
      <c r="FA62">
        <v>100</v>
      </c>
      <c r="FB62">
        <v>100</v>
      </c>
      <c r="FD62" t="s">
        <v>2318</v>
      </c>
      <c r="FE62">
        <v>3000</v>
      </c>
      <c r="FF62" t="s">
        <v>2235</v>
      </c>
      <c r="FI62">
        <v>30</v>
      </c>
      <c r="FJ62">
        <v>2</v>
      </c>
      <c r="FK62">
        <v>0</v>
      </c>
      <c r="FL62">
        <v>50</v>
      </c>
      <c r="FM62">
        <v>50</v>
      </c>
      <c r="FO62" t="s">
        <v>2318</v>
      </c>
      <c r="FP62">
        <v>1000</v>
      </c>
      <c r="FQ62" t="s">
        <v>2235</v>
      </c>
      <c r="FT62">
        <v>14</v>
      </c>
      <c r="FU62">
        <v>2</v>
      </c>
      <c r="FV62">
        <v>0</v>
      </c>
      <c r="FW62">
        <v>5000</v>
      </c>
      <c r="FX62">
        <v>5000</v>
      </c>
      <c r="FZ62" t="s">
        <v>2318</v>
      </c>
      <c r="GA62">
        <v>2500</v>
      </c>
      <c r="GB62" t="s">
        <v>2235</v>
      </c>
      <c r="GE62">
        <v>14</v>
      </c>
      <c r="GF62">
        <v>3</v>
      </c>
      <c r="GG62">
        <v>0</v>
      </c>
      <c r="GH62">
        <v>100</v>
      </c>
      <c r="GI62">
        <v>100</v>
      </c>
      <c r="GK62" t="s">
        <v>2231</v>
      </c>
      <c r="GM62" t="s">
        <v>2519</v>
      </c>
      <c r="GN62">
        <v>1</v>
      </c>
      <c r="GO62">
        <v>1</v>
      </c>
      <c r="GP62">
        <v>1</v>
      </c>
      <c r="GQ62">
        <v>1</v>
      </c>
      <c r="GR62">
        <v>0</v>
      </c>
      <c r="GT62" t="s">
        <v>2520</v>
      </c>
      <c r="GU62">
        <v>0</v>
      </c>
      <c r="GV62">
        <v>0</v>
      </c>
      <c r="GW62">
        <v>1</v>
      </c>
      <c r="GX62">
        <v>0</v>
      </c>
      <c r="GY62">
        <v>1</v>
      </c>
      <c r="GZ62">
        <v>0</v>
      </c>
      <c r="HA62">
        <v>0</v>
      </c>
      <c r="HB62">
        <v>1</v>
      </c>
      <c r="HC62">
        <v>1</v>
      </c>
      <c r="HD62">
        <v>0</v>
      </c>
      <c r="HE62">
        <v>0</v>
      </c>
      <c r="HH62" t="s">
        <v>2494</v>
      </c>
      <c r="HI62">
        <v>0</v>
      </c>
      <c r="HJ62">
        <v>0</v>
      </c>
      <c r="HK62">
        <v>1</v>
      </c>
      <c r="HL62">
        <v>0</v>
      </c>
      <c r="IG62" t="s">
        <v>2507</v>
      </c>
      <c r="IH62">
        <v>1</v>
      </c>
      <c r="II62">
        <v>1</v>
      </c>
      <c r="IJ62">
        <v>1</v>
      </c>
      <c r="IK62">
        <v>1</v>
      </c>
      <c r="IL62">
        <v>0</v>
      </c>
      <c r="IM62" t="s">
        <v>2521</v>
      </c>
      <c r="IN62">
        <v>0</v>
      </c>
      <c r="IO62">
        <v>0</v>
      </c>
      <c r="IP62">
        <v>0</v>
      </c>
      <c r="IQ62">
        <v>0</v>
      </c>
      <c r="IR62">
        <v>0</v>
      </c>
      <c r="IS62">
        <v>1</v>
      </c>
      <c r="IT62">
        <v>0</v>
      </c>
      <c r="IU62">
        <v>0</v>
      </c>
      <c r="IV62">
        <v>0</v>
      </c>
      <c r="IW62">
        <v>0</v>
      </c>
      <c r="IX62">
        <v>0</v>
      </c>
      <c r="IY62">
        <v>0</v>
      </c>
      <c r="JB62" t="s">
        <v>2239</v>
      </c>
      <c r="JC62">
        <v>0</v>
      </c>
      <c r="JD62">
        <v>0</v>
      </c>
      <c r="JE62">
        <v>0</v>
      </c>
      <c r="JF62">
        <v>0</v>
      </c>
      <c r="JG62">
        <v>0</v>
      </c>
      <c r="JH62">
        <v>0</v>
      </c>
      <c r="JI62">
        <v>0</v>
      </c>
      <c r="JJ62">
        <v>0</v>
      </c>
      <c r="JK62">
        <v>0</v>
      </c>
      <c r="JL62">
        <v>0</v>
      </c>
      <c r="JM62">
        <v>0</v>
      </c>
      <c r="JN62">
        <v>0</v>
      </c>
      <c r="JO62">
        <v>0</v>
      </c>
      <c r="JP62">
        <v>0</v>
      </c>
      <c r="JQ62">
        <v>0</v>
      </c>
      <c r="JR62">
        <v>1</v>
      </c>
      <c r="JS62">
        <v>1</v>
      </c>
      <c r="JT62">
        <v>6</v>
      </c>
      <c r="AQG62" t="s">
        <v>2451</v>
      </c>
      <c r="AQH62">
        <v>0</v>
      </c>
      <c r="AQI62">
        <v>0</v>
      </c>
      <c r="AQJ62">
        <v>0</v>
      </c>
      <c r="AQK62">
        <v>0</v>
      </c>
      <c r="AQL62">
        <v>0</v>
      </c>
      <c r="AQM62">
        <v>0</v>
      </c>
      <c r="AQN62">
        <v>0</v>
      </c>
      <c r="AQO62">
        <v>0</v>
      </c>
      <c r="AQP62">
        <v>1</v>
      </c>
      <c r="AQQ62">
        <v>0</v>
      </c>
      <c r="AQS62" t="s">
        <v>2451</v>
      </c>
      <c r="AQT62">
        <v>0</v>
      </c>
      <c r="AQU62">
        <v>0</v>
      </c>
      <c r="AQV62">
        <v>0</v>
      </c>
      <c r="AQW62">
        <v>0</v>
      </c>
      <c r="AQX62">
        <v>0</v>
      </c>
      <c r="AQY62">
        <v>0</v>
      </c>
      <c r="AQZ62">
        <v>0</v>
      </c>
      <c r="ARA62">
        <v>0</v>
      </c>
      <c r="ARB62">
        <v>0</v>
      </c>
      <c r="ARC62">
        <v>1</v>
      </c>
      <c r="ARD62">
        <v>0</v>
      </c>
      <c r="ARF62" t="s">
        <v>506</v>
      </c>
      <c r="ARG62" t="s">
        <v>2451</v>
      </c>
      <c r="ARH62" t="s">
        <v>2451</v>
      </c>
      <c r="ARI62">
        <v>0</v>
      </c>
      <c r="ARJ62">
        <v>0</v>
      </c>
      <c r="ARK62">
        <v>0</v>
      </c>
      <c r="ARL62">
        <v>0</v>
      </c>
      <c r="ARM62">
        <v>1</v>
      </c>
      <c r="ARN62">
        <v>0</v>
      </c>
      <c r="ARP62" t="s">
        <v>510</v>
      </c>
      <c r="ARX62" t="s">
        <v>2312</v>
      </c>
      <c r="ARY62" t="s">
        <v>2451</v>
      </c>
      <c r="ARZ62">
        <v>0</v>
      </c>
      <c r="ASA62">
        <v>0</v>
      </c>
      <c r="ASB62">
        <v>0</v>
      </c>
      <c r="ASC62">
        <v>0</v>
      </c>
      <c r="ASD62">
        <v>0</v>
      </c>
      <c r="ASE62">
        <v>0</v>
      </c>
      <c r="ASF62">
        <v>0</v>
      </c>
      <c r="ASG62">
        <v>0</v>
      </c>
      <c r="ASH62">
        <v>1</v>
      </c>
      <c r="ASI62">
        <v>0</v>
      </c>
      <c r="ASK62" t="s">
        <v>2451</v>
      </c>
      <c r="ASL62">
        <v>0</v>
      </c>
      <c r="ASM62">
        <v>0</v>
      </c>
      <c r="ASN62">
        <v>0</v>
      </c>
      <c r="ASO62">
        <v>0</v>
      </c>
      <c r="ASP62">
        <v>0</v>
      </c>
      <c r="ASQ62">
        <v>0</v>
      </c>
      <c r="ASR62">
        <v>0</v>
      </c>
      <c r="ASS62">
        <v>0</v>
      </c>
      <c r="AST62">
        <v>1</v>
      </c>
      <c r="ASU62">
        <v>0</v>
      </c>
      <c r="ASW62" t="s">
        <v>2451</v>
      </c>
      <c r="ASX62">
        <v>0</v>
      </c>
      <c r="ASY62">
        <v>0</v>
      </c>
      <c r="ASZ62">
        <v>0</v>
      </c>
      <c r="ATA62">
        <v>0</v>
      </c>
      <c r="ATB62">
        <v>0</v>
      </c>
      <c r="ATC62">
        <v>0</v>
      </c>
      <c r="ATD62">
        <v>0</v>
      </c>
      <c r="ATE62">
        <v>1</v>
      </c>
      <c r="ATF62">
        <v>0</v>
      </c>
      <c r="ATH62" t="s">
        <v>2451</v>
      </c>
      <c r="ATI62">
        <v>0</v>
      </c>
      <c r="ATJ62">
        <v>0</v>
      </c>
      <c r="ATK62">
        <v>0</v>
      </c>
      <c r="ATL62">
        <v>0</v>
      </c>
      <c r="ATM62">
        <v>0</v>
      </c>
      <c r="ATN62">
        <v>0</v>
      </c>
      <c r="ATO62">
        <v>0</v>
      </c>
      <c r="ATP62">
        <v>0</v>
      </c>
      <c r="ATQ62">
        <v>1</v>
      </c>
      <c r="ATS62" t="s">
        <v>2468</v>
      </c>
      <c r="ATW62" t="s">
        <v>2468</v>
      </c>
      <c r="AUA62" t="s">
        <v>2522</v>
      </c>
      <c r="AUC62" t="s">
        <v>2452</v>
      </c>
      <c r="AUF62">
        <v>506582522</v>
      </c>
      <c r="AUG62" s="166">
        <v>45250.677812499998</v>
      </c>
      <c r="AUJ62" t="s">
        <v>2255</v>
      </c>
      <c r="AUK62" t="s">
        <v>2256</v>
      </c>
      <c r="AUL62" t="s">
        <v>2257</v>
      </c>
    </row>
    <row r="63" spans="1:534 1125:1234" x14ac:dyDescent="0.35">
      <c r="A63">
        <v>62</v>
      </c>
      <c r="B63" t="s">
        <v>2523</v>
      </c>
      <c r="C63" s="166">
        <v>45250</v>
      </c>
      <c r="D63" t="s">
        <v>2427</v>
      </c>
      <c r="E63" t="s">
        <v>2513</v>
      </c>
      <c r="F63" s="166">
        <v>45250.521282719907</v>
      </c>
      <c r="G63" s="166">
        <v>45250.652887210643</v>
      </c>
      <c r="H63" t="s">
        <v>2225</v>
      </c>
      <c r="K63" t="s">
        <v>2429</v>
      </c>
      <c r="L63" s="166">
        <v>45250</v>
      </c>
      <c r="M63" t="s">
        <v>81</v>
      </c>
      <c r="N63" t="s">
        <v>2430</v>
      </c>
      <c r="O63" t="s">
        <v>88</v>
      </c>
      <c r="P63" t="s">
        <v>2228</v>
      </c>
      <c r="S63" t="s">
        <v>2432</v>
      </c>
      <c r="T63" t="s">
        <v>2433</v>
      </c>
      <c r="V63" t="s">
        <v>2231</v>
      </c>
      <c r="X63" t="s">
        <v>2232</v>
      </c>
      <c r="AA63" t="s">
        <v>2233</v>
      </c>
      <c r="AB63">
        <v>1</v>
      </c>
      <c r="AC63">
        <v>0</v>
      </c>
      <c r="AD63">
        <v>0</v>
      </c>
      <c r="AE63">
        <v>0</v>
      </c>
      <c r="AF63">
        <v>1</v>
      </c>
      <c r="AH63" t="s">
        <v>2318</v>
      </c>
      <c r="AI63">
        <v>1000</v>
      </c>
      <c r="AJ63" t="s">
        <v>2307</v>
      </c>
      <c r="AM63">
        <v>30</v>
      </c>
      <c r="AN63">
        <v>1</v>
      </c>
      <c r="AO63">
        <v>0</v>
      </c>
      <c r="AP63">
        <v>12</v>
      </c>
      <c r="AQ63">
        <v>12</v>
      </c>
      <c r="BW63" t="s">
        <v>2231</v>
      </c>
      <c r="BY63" t="s">
        <v>2233</v>
      </c>
      <c r="BZ63">
        <v>1</v>
      </c>
      <c r="CA63">
        <v>0</v>
      </c>
      <c r="CB63">
        <v>0</v>
      </c>
      <c r="CC63">
        <v>0</v>
      </c>
      <c r="CE63" t="s">
        <v>2524</v>
      </c>
      <c r="CF63">
        <v>1</v>
      </c>
      <c r="CG63">
        <v>0</v>
      </c>
      <c r="CH63">
        <v>0</v>
      </c>
      <c r="CI63">
        <v>0</v>
      </c>
      <c r="CJ63">
        <v>1</v>
      </c>
      <c r="CK63">
        <v>0</v>
      </c>
      <c r="CL63">
        <v>0</v>
      </c>
      <c r="CM63">
        <v>0</v>
      </c>
      <c r="CN63">
        <v>0</v>
      </c>
      <c r="CO63">
        <v>0</v>
      </c>
      <c r="CP63">
        <v>0</v>
      </c>
      <c r="CS63" t="s">
        <v>2241</v>
      </c>
      <c r="CT63">
        <v>1</v>
      </c>
      <c r="CU63">
        <v>0</v>
      </c>
      <c r="CV63">
        <v>0</v>
      </c>
      <c r="CW63">
        <v>0</v>
      </c>
      <c r="EK63" t="s">
        <v>2239</v>
      </c>
      <c r="EL63">
        <v>0</v>
      </c>
      <c r="EM63">
        <v>0</v>
      </c>
      <c r="EN63">
        <v>0</v>
      </c>
      <c r="EO63">
        <v>0</v>
      </c>
      <c r="EP63">
        <v>1</v>
      </c>
      <c r="EQ63">
        <v>1</v>
      </c>
      <c r="JB63" t="s">
        <v>2418</v>
      </c>
      <c r="JC63">
        <v>0</v>
      </c>
      <c r="JD63">
        <v>0</v>
      </c>
      <c r="JE63">
        <v>0</v>
      </c>
      <c r="JF63">
        <v>0</v>
      </c>
      <c r="JG63">
        <v>0</v>
      </c>
      <c r="JH63">
        <v>0</v>
      </c>
      <c r="JI63">
        <v>0</v>
      </c>
      <c r="JJ63">
        <v>0</v>
      </c>
      <c r="JK63">
        <v>1</v>
      </c>
      <c r="JL63">
        <v>0</v>
      </c>
      <c r="JM63">
        <v>0</v>
      </c>
      <c r="JN63">
        <v>0</v>
      </c>
      <c r="JO63">
        <v>0</v>
      </c>
      <c r="JP63">
        <v>0</v>
      </c>
      <c r="JQ63">
        <v>0</v>
      </c>
      <c r="JR63">
        <v>0</v>
      </c>
      <c r="JS63">
        <v>1</v>
      </c>
      <c r="JT63">
        <v>3</v>
      </c>
      <c r="NV63" t="s">
        <v>2318</v>
      </c>
      <c r="NW63">
        <v>7000</v>
      </c>
      <c r="NX63" t="s">
        <v>2446</v>
      </c>
      <c r="OA63">
        <v>30</v>
      </c>
      <c r="OB63">
        <v>1</v>
      </c>
      <c r="OC63">
        <v>0</v>
      </c>
      <c r="OD63">
        <v>5</v>
      </c>
      <c r="OE63">
        <v>5</v>
      </c>
      <c r="QX63" t="s">
        <v>2231</v>
      </c>
      <c r="QZ63" t="s">
        <v>2418</v>
      </c>
      <c r="RA63">
        <v>0</v>
      </c>
      <c r="RB63">
        <v>0</v>
      </c>
      <c r="RC63">
        <v>0</v>
      </c>
      <c r="RD63">
        <v>0</v>
      </c>
      <c r="RE63">
        <v>0</v>
      </c>
      <c r="RF63">
        <v>0</v>
      </c>
      <c r="RG63">
        <v>0</v>
      </c>
      <c r="RH63">
        <v>0</v>
      </c>
      <c r="RI63">
        <v>1</v>
      </c>
      <c r="RJ63">
        <v>0</v>
      </c>
      <c r="RK63">
        <v>0</v>
      </c>
      <c r="RL63">
        <v>0</v>
      </c>
      <c r="RM63">
        <v>0</v>
      </c>
      <c r="RN63">
        <v>0</v>
      </c>
      <c r="RO63">
        <v>0</v>
      </c>
      <c r="RP63">
        <v>0</v>
      </c>
      <c r="RR63" t="s">
        <v>2524</v>
      </c>
      <c r="RS63">
        <v>1</v>
      </c>
      <c r="RT63">
        <v>0</v>
      </c>
      <c r="RU63">
        <v>0</v>
      </c>
      <c r="RV63">
        <v>0</v>
      </c>
      <c r="RW63">
        <v>1</v>
      </c>
      <c r="RX63">
        <v>0</v>
      </c>
      <c r="RY63">
        <v>0</v>
      </c>
      <c r="RZ63">
        <v>0</v>
      </c>
      <c r="SA63">
        <v>0</v>
      </c>
      <c r="SB63">
        <v>0</v>
      </c>
      <c r="SC63">
        <v>0</v>
      </c>
      <c r="SF63" t="s">
        <v>2241</v>
      </c>
      <c r="SG63">
        <v>1</v>
      </c>
      <c r="SH63">
        <v>0</v>
      </c>
      <c r="SI63">
        <v>0</v>
      </c>
      <c r="SJ63">
        <v>0</v>
      </c>
      <c r="AQG63" t="s">
        <v>2437</v>
      </c>
      <c r="AQH63">
        <v>0</v>
      </c>
      <c r="AQI63">
        <v>0</v>
      </c>
      <c r="AQJ63">
        <v>0</v>
      </c>
      <c r="AQK63">
        <v>1</v>
      </c>
      <c r="AQL63">
        <v>0</v>
      </c>
      <c r="AQM63">
        <v>0</v>
      </c>
      <c r="AQN63">
        <v>0</v>
      </c>
      <c r="AQO63">
        <v>0</v>
      </c>
      <c r="AQP63">
        <v>0</v>
      </c>
      <c r="AQQ63">
        <v>0</v>
      </c>
      <c r="AQS63" t="s">
        <v>2438</v>
      </c>
      <c r="AQT63">
        <v>0</v>
      </c>
      <c r="AQU63">
        <v>0</v>
      </c>
      <c r="AQV63">
        <v>1</v>
      </c>
      <c r="AQW63">
        <v>0</v>
      </c>
      <c r="AQX63">
        <v>0</v>
      </c>
      <c r="AQY63">
        <v>0</v>
      </c>
      <c r="AQZ63">
        <v>0</v>
      </c>
      <c r="ARA63">
        <v>0</v>
      </c>
      <c r="ARB63">
        <v>0</v>
      </c>
      <c r="ARC63">
        <v>0</v>
      </c>
      <c r="ARD63">
        <v>0</v>
      </c>
      <c r="ARF63" t="s">
        <v>2466</v>
      </c>
      <c r="ARG63" t="s">
        <v>2245</v>
      </c>
      <c r="ARH63" t="s">
        <v>2451</v>
      </c>
      <c r="ARI63">
        <v>0</v>
      </c>
      <c r="ARJ63">
        <v>0</v>
      </c>
      <c r="ARK63">
        <v>0</v>
      </c>
      <c r="ARL63">
        <v>0</v>
      </c>
      <c r="ARM63">
        <v>1</v>
      </c>
      <c r="ARN63">
        <v>0</v>
      </c>
      <c r="ARP63" t="s">
        <v>510</v>
      </c>
      <c r="ARX63" t="s">
        <v>2262</v>
      </c>
      <c r="ARY63" t="s">
        <v>2451</v>
      </c>
      <c r="ARZ63">
        <v>0</v>
      </c>
      <c r="ASA63">
        <v>0</v>
      </c>
      <c r="ASB63">
        <v>0</v>
      </c>
      <c r="ASC63">
        <v>0</v>
      </c>
      <c r="ASD63">
        <v>0</v>
      </c>
      <c r="ASE63">
        <v>0</v>
      </c>
      <c r="ASF63">
        <v>0</v>
      </c>
      <c r="ASG63">
        <v>0</v>
      </c>
      <c r="ASH63">
        <v>1</v>
      </c>
      <c r="ASI63">
        <v>0</v>
      </c>
      <c r="ASK63" t="s">
        <v>2239</v>
      </c>
      <c r="ASL63">
        <v>1</v>
      </c>
      <c r="ASM63">
        <v>0</v>
      </c>
      <c r="ASN63">
        <v>0</v>
      </c>
      <c r="ASO63">
        <v>0</v>
      </c>
      <c r="ASP63">
        <v>0</v>
      </c>
      <c r="ASQ63">
        <v>0</v>
      </c>
      <c r="ASR63">
        <v>0</v>
      </c>
      <c r="ASS63">
        <v>0</v>
      </c>
      <c r="AST63">
        <v>0</v>
      </c>
      <c r="ASU63">
        <v>0</v>
      </c>
      <c r="ASW63" t="s">
        <v>2239</v>
      </c>
      <c r="ASX63">
        <v>1</v>
      </c>
      <c r="ASY63">
        <v>0</v>
      </c>
      <c r="ASZ63">
        <v>0</v>
      </c>
      <c r="ATA63">
        <v>0</v>
      </c>
      <c r="ATB63">
        <v>0</v>
      </c>
      <c r="ATC63">
        <v>0</v>
      </c>
      <c r="ATD63">
        <v>0</v>
      </c>
      <c r="ATE63">
        <v>0</v>
      </c>
      <c r="ATF63">
        <v>0</v>
      </c>
      <c r="ATH63" t="s">
        <v>2451</v>
      </c>
      <c r="ATI63">
        <v>0</v>
      </c>
      <c r="ATJ63">
        <v>0</v>
      </c>
      <c r="ATK63">
        <v>0</v>
      </c>
      <c r="ATL63">
        <v>0</v>
      </c>
      <c r="ATM63">
        <v>0</v>
      </c>
      <c r="ATN63">
        <v>0</v>
      </c>
      <c r="ATO63">
        <v>0</v>
      </c>
      <c r="ATP63">
        <v>0</v>
      </c>
      <c r="ATQ63">
        <v>1</v>
      </c>
      <c r="ATS63" t="s">
        <v>2468</v>
      </c>
      <c r="ATW63" t="s">
        <v>2468</v>
      </c>
      <c r="AUA63" t="s">
        <v>2525</v>
      </c>
      <c r="AUC63" t="s">
        <v>2452</v>
      </c>
      <c r="AUF63">
        <v>506582561</v>
      </c>
      <c r="AUG63" s="166">
        <v>45250.677905092598</v>
      </c>
      <c r="AUJ63" t="s">
        <v>2255</v>
      </c>
      <c r="AUK63" t="s">
        <v>2256</v>
      </c>
      <c r="AUL63" t="s">
        <v>2257</v>
      </c>
    </row>
    <row r="64" spans="1:534 1125:1234" x14ac:dyDescent="0.35">
      <c r="A64">
        <v>63</v>
      </c>
      <c r="B64" t="s">
        <v>2526</v>
      </c>
      <c r="C64" s="166">
        <v>45250</v>
      </c>
      <c r="D64" t="s">
        <v>2427</v>
      </c>
      <c r="E64" t="s">
        <v>2527</v>
      </c>
      <c r="F64" s="166">
        <v>45250.417835601853</v>
      </c>
      <c r="G64" s="166">
        <v>45250.467073229171</v>
      </c>
      <c r="H64" t="s">
        <v>2225</v>
      </c>
      <c r="K64" t="s">
        <v>2429</v>
      </c>
      <c r="L64" s="166">
        <v>45250</v>
      </c>
      <c r="M64" t="s">
        <v>81</v>
      </c>
      <c r="N64" t="s">
        <v>2430</v>
      </c>
      <c r="O64" t="s">
        <v>88</v>
      </c>
      <c r="P64" t="s">
        <v>2431</v>
      </c>
      <c r="S64" t="s">
        <v>2432</v>
      </c>
      <c r="T64" t="s">
        <v>2433</v>
      </c>
      <c r="V64" t="s">
        <v>2231</v>
      </c>
      <c r="X64" t="s">
        <v>2232</v>
      </c>
      <c r="AA64" t="s">
        <v>2239</v>
      </c>
      <c r="AB64">
        <v>0</v>
      </c>
      <c r="AC64">
        <v>0</v>
      </c>
      <c r="AD64">
        <v>0</v>
      </c>
      <c r="AE64">
        <v>1</v>
      </c>
      <c r="AF64">
        <v>1</v>
      </c>
      <c r="AI64"/>
      <c r="EK64" t="s">
        <v>2239</v>
      </c>
      <c r="EL64">
        <v>0</v>
      </c>
      <c r="EM64">
        <v>0</v>
      </c>
      <c r="EN64">
        <v>0</v>
      </c>
      <c r="EO64">
        <v>0</v>
      </c>
      <c r="EP64">
        <v>1</v>
      </c>
      <c r="EQ64">
        <v>1</v>
      </c>
      <c r="JB64" t="s">
        <v>2514</v>
      </c>
      <c r="JC64">
        <v>1</v>
      </c>
      <c r="JD64">
        <v>1</v>
      </c>
      <c r="JE64">
        <v>1</v>
      </c>
      <c r="JF64">
        <v>0</v>
      </c>
      <c r="JG64">
        <v>0</v>
      </c>
      <c r="JH64">
        <v>0</v>
      </c>
      <c r="JI64">
        <v>0</v>
      </c>
      <c r="JJ64">
        <v>0</v>
      </c>
      <c r="JK64">
        <v>0</v>
      </c>
      <c r="JL64">
        <v>0</v>
      </c>
      <c r="JM64">
        <v>0</v>
      </c>
      <c r="JN64">
        <v>0</v>
      </c>
      <c r="JO64">
        <v>0</v>
      </c>
      <c r="JP64">
        <v>0</v>
      </c>
      <c r="JQ64">
        <v>0</v>
      </c>
      <c r="JR64">
        <v>0</v>
      </c>
      <c r="JS64">
        <v>3</v>
      </c>
      <c r="JT64">
        <v>5</v>
      </c>
      <c r="JV64" t="s">
        <v>2318</v>
      </c>
      <c r="JW64">
        <v>200</v>
      </c>
      <c r="JX64" t="s">
        <v>2307</v>
      </c>
      <c r="KA64">
        <v>30</v>
      </c>
      <c r="KB64">
        <v>21</v>
      </c>
      <c r="KC64">
        <v>0</v>
      </c>
      <c r="KD64">
        <v>2</v>
      </c>
      <c r="KE64">
        <v>0</v>
      </c>
      <c r="KG64" t="s">
        <v>2234</v>
      </c>
      <c r="KH64" t="s">
        <v>2528</v>
      </c>
      <c r="KI64">
        <v>1</v>
      </c>
      <c r="KJ64">
        <v>1</v>
      </c>
      <c r="KK64">
        <v>7000</v>
      </c>
      <c r="KL64">
        <v>100</v>
      </c>
      <c r="KM64" t="s">
        <v>2307</v>
      </c>
      <c r="KP64">
        <v>30</v>
      </c>
      <c r="KQ64">
        <v>14</v>
      </c>
      <c r="KR64">
        <v>0</v>
      </c>
      <c r="KS64">
        <v>3</v>
      </c>
      <c r="KT64">
        <v>1</v>
      </c>
      <c r="KV64" t="s">
        <v>2318</v>
      </c>
      <c r="KW64" t="s">
        <v>2529</v>
      </c>
      <c r="KX64">
        <v>0</v>
      </c>
      <c r="KY64">
        <v>1</v>
      </c>
      <c r="KZ64">
        <v>0</v>
      </c>
      <c r="LB64">
        <v>27000</v>
      </c>
      <c r="LD64" t="s">
        <v>2235</v>
      </c>
      <c r="LG64">
        <v>14</v>
      </c>
      <c r="LH64">
        <v>14</v>
      </c>
      <c r="LI64">
        <v>1</v>
      </c>
      <c r="LJ64">
        <v>40</v>
      </c>
      <c r="LK64">
        <v>0</v>
      </c>
      <c r="QX64" t="s">
        <v>2231</v>
      </c>
      <c r="QZ64" t="s">
        <v>2514</v>
      </c>
      <c r="RA64">
        <v>1</v>
      </c>
      <c r="RB64">
        <v>1</v>
      </c>
      <c r="RC64">
        <v>1</v>
      </c>
      <c r="RD64">
        <v>0</v>
      </c>
      <c r="RE64">
        <v>0</v>
      </c>
      <c r="RF64">
        <v>0</v>
      </c>
      <c r="RG64">
        <v>0</v>
      </c>
      <c r="RH64">
        <v>0</v>
      </c>
      <c r="RI64">
        <v>0</v>
      </c>
      <c r="RJ64">
        <v>0</v>
      </c>
      <c r="RK64">
        <v>0</v>
      </c>
      <c r="RL64">
        <v>0</v>
      </c>
      <c r="RM64">
        <v>0</v>
      </c>
      <c r="RN64">
        <v>0</v>
      </c>
      <c r="RO64">
        <v>0</v>
      </c>
      <c r="RP64">
        <v>0</v>
      </c>
      <c r="RR64" t="s">
        <v>2530</v>
      </c>
      <c r="RS64">
        <v>1</v>
      </c>
      <c r="RT64">
        <v>0</v>
      </c>
      <c r="RU64">
        <v>0</v>
      </c>
      <c r="RV64">
        <v>1</v>
      </c>
      <c r="RW64">
        <v>1</v>
      </c>
      <c r="RX64">
        <v>0</v>
      </c>
      <c r="RY64">
        <v>1</v>
      </c>
      <c r="RZ64">
        <v>0</v>
      </c>
      <c r="SA64">
        <v>0</v>
      </c>
      <c r="SB64">
        <v>0</v>
      </c>
      <c r="SC64">
        <v>0</v>
      </c>
      <c r="SF64" t="s">
        <v>2241</v>
      </c>
      <c r="SG64">
        <v>1</v>
      </c>
      <c r="SH64">
        <v>0</v>
      </c>
      <c r="SI64">
        <v>0</v>
      </c>
      <c r="SJ64">
        <v>0</v>
      </c>
      <c r="AQG64" t="s">
        <v>2531</v>
      </c>
      <c r="AQH64">
        <v>0</v>
      </c>
      <c r="AQI64">
        <v>1</v>
      </c>
      <c r="AQJ64">
        <v>0</v>
      </c>
      <c r="AQK64">
        <v>1</v>
      </c>
      <c r="AQL64">
        <v>0</v>
      </c>
      <c r="AQM64">
        <v>0</v>
      </c>
      <c r="AQN64">
        <v>0</v>
      </c>
      <c r="AQO64">
        <v>0</v>
      </c>
      <c r="AQP64">
        <v>0</v>
      </c>
      <c r="AQQ64">
        <v>0</v>
      </c>
      <c r="AQS64" t="s">
        <v>2438</v>
      </c>
      <c r="AQT64">
        <v>0</v>
      </c>
      <c r="AQU64">
        <v>0</v>
      </c>
      <c r="AQV64">
        <v>1</v>
      </c>
      <c r="AQW64">
        <v>0</v>
      </c>
      <c r="AQX64">
        <v>0</v>
      </c>
      <c r="AQY64">
        <v>0</v>
      </c>
      <c r="AQZ64">
        <v>0</v>
      </c>
      <c r="ARA64">
        <v>0</v>
      </c>
      <c r="ARB64">
        <v>0</v>
      </c>
      <c r="ARC64">
        <v>0</v>
      </c>
      <c r="ARD64">
        <v>0</v>
      </c>
      <c r="ARF64" t="s">
        <v>2472</v>
      </c>
      <c r="ARG64" t="s">
        <v>2260</v>
      </c>
      <c r="ARH64" t="s">
        <v>2246</v>
      </c>
      <c r="ARI64">
        <v>0</v>
      </c>
      <c r="ARJ64">
        <v>1</v>
      </c>
      <c r="ARK64">
        <v>0</v>
      </c>
      <c r="ARL64">
        <v>0</v>
      </c>
      <c r="ARM64">
        <v>0</v>
      </c>
      <c r="ARN64">
        <v>0</v>
      </c>
      <c r="ARP64" t="s">
        <v>510</v>
      </c>
      <c r="ARX64" t="s">
        <v>2262</v>
      </c>
      <c r="ARY64" t="s">
        <v>2239</v>
      </c>
      <c r="ARZ64">
        <v>1</v>
      </c>
      <c r="ASA64">
        <v>0</v>
      </c>
      <c r="ASB64">
        <v>0</v>
      </c>
      <c r="ASC64">
        <v>0</v>
      </c>
      <c r="ASD64">
        <v>0</v>
      </c>
      <c r="ASE64">
        <v>0</v>
      </c>
      <c r="ASF64">
        <v>0</v>
      </c>
      <c r="ASG64">
        <v>0</v>
      </c>
      <c r="ASH64">
        <v>0</v>
      </c>
      <c r="ASI64">
        <v>0</v>
      </c>
      <c r="ASK64" t="s">
        <v>2532</v>
      </c>
      <c r="ASL64">
        <v>0</v>
      </c>
      <c r="ASM64">
        <v>1</v>
      </c>
      <c r="ASN64">
        <v>0</v>
      </c>
      <c r="ASO64">
        <v>0</v>
      </c>
      <c r="ASP64">
        <v>0</v>
      </c>
      <c r="ASQ64">
        <v>1</v>
      </c>
      <c r="ASR64">
        <v>0</v>
      </c>
      <c r="ASS64">
        <v>0</v>
      </c>
      <c r="AST64">
        <v>0</v>
      </c>
      <c r="ASU64">
        <v>0</v>
      </c>
      <c r="ASW64" t="s">
        <v>2239</v>
      </c>
      <c r="ASX64">
        <v>1</v>
      </c>
      <c r="ASY64">
        <v>0</v>
      </c>
      <c r="ASZ64">
        <v>0</v>
      </c>
      <c r="ATA64">
        <v>0</v>
      </c>
      <c r="ATB64">
        <v>0</v>
      </c>
      <c r="ATC64">
        <v>0</v>
      </c>
      <c r="ATD64">
        <v>0</v>
      </c>
      <c r="ATE64">
        <v>0</v>
      </c>
      <c r="ATF64">
        <v>0</v>
      </c>
      <c r="ATH64" t="s">
        <v>2533</v>
      </c>
      <c r="ATI64">
        <v>0</v>
      </c>
      <c r="ATJ64">
        <v>0</v>
      </c>
      <c r="ATK64">
        <v>1</v>
      </c>
      <c r="ATL64">
        <v>0</v>
      </c>
      <c r="ATM64">
        <v>1</v>
      </c>
      <c r="ATN64">
        <v>0</v>
      </c>
      <c r="ATO64">
        <v>0</v>
      </c>
      <c r="ATP64">
        <v>0</v>
      </c>
      <c r="ATQ64">
        <v>0</v>
      </c>
      <c r="ATS64" t="s">
        <v>2489</v>
      </c>
      <c r="ATT64" t="s">
        <v>2231</v>
      </c>
      <c r="ATU64" t="s">
        <v>2534</v>
      </c>
      <c r="ATW64" t="s">
        <v>2441</v>
      </c>
      <c r="ATX64" t="s">
        <v>2231</v>
      </c>
      <c r="ATZ64" t="s">
        <v>2535</v>
      </c>
      <c r="AUA64" t="s">
        <v>2536</v>
      </c>
      <c r="AUC64" t="s">
        <v>2537</v>
      </c>
      <c r="AUF64">
        <v>506582565</v>
      </c>
      <c r="AUG64" s="166">
        <v>45250.677916666667</v>
      </c>
      <c r="AUJ64" t="s">
        <v>2255</v>
      </c>
      <c r="AUK64" t="s">
        <v>2256</v>
      </c>
      <c r="AUL64" t="s">
        <v>2257</v>
      </c>
    </row>
    <row r="65" spans="1:565 1125:1234" x14ac:dyDescent="0.35">
      <c r="A65">
        <v>64</v>
      </c>
      <c r="B65" t="s">
        <v>2538</v>
      </c>
      <c r="C65" s="166">
        <v>45250</v>
      </c>
      <c r="D65" t="s">
        <v>2427</v>
      </c>
      <c r="E65" t="s">
        <v>2513</v>
      </c>
      <c r="F65" s="166">
        <v>45250.537656678243</v>
      </c>
      <c r="G65" s="166">
        <v>45250.653215752318</v>
      </c>
      <c r="H65" t="s">
        <v>2225</v>
      </c>
      <c r="K65" t="s">
        <v>2429</v>
      </c>
      <c r="L65" s="166">
        <v>45250</v>
      </c>
      <c r="M65" t="s">
        <v>81</v>
      </c>
      <c r="N65" t="s">
        <v>2430</v>
      </c>
      <c r="O65" t="s">
        <v>88</v>
      </c>
      <c r="P65" t="s">
        <v>2228</v>
      </c>
      <c r="S65" t="s">
        <v>2432</v>
      </c>
      <c r="T65" t="s">
        <v>2433</v>
      </c>
      <c r="V65" t="s">
        <v>2231</v>
      </c>
      <c r="X65" t="s">
        <v>2232</v>
      </c>
      <c r="AA65" t="s">
        <v>2286</v>
      </c>
      <c r="AB65">
        <v>0</v>
      </c>
      <c r="AC65">
        <v>0</v>
      </c>
      <c r="AD65">
        <v>1</v>
      </c>
      <c r="AE65">
        <v>0</v>
      </c>
      <c r="AF65">
        <v>1</v>
      </c>
      <c r="AI65"/>
      <c r="BH65" t="s">
        <v>2318</v>
      </c>
      <c r="BI65" t="s">
        <v>2341</v>
      </c>
      <c r="BJ65">
        <v>1</v>
      </c>
      <c r="BK65">
        <v>1</v>
      </c>
      <c r="BL65">
        <v>400</v>
      </c>
      <c r="BM65">
        <v>250</v>
      </c>
      <c r="BN65" t="s">
        <v>2235</v>
      </c>
      <c r="BQ65">
        <v>14</v>
      </c>
      <c r="BR65">
        <v>3</v>
      </c>
      <c r="BS65">
        <v>0</v>
      </c>
      <c r="BT65">
        <v>800</v>
      </c>
      <c r="BU65">
        <v>800</v>
      </c>
      <c r="BW65" t="s">
        <v>2231</v>
      </c>
      <c r="BY65" t="s">
        <v>2286</v>
      </c>
      <c r="BZ65">
        <v>0</v>
      </c>
      <c r="CA65">
        <v>0</v>
      </c>
      <c r="CB65">
        <v>1</v>
      </c>
      <c r="CC65">
        <v>0</v>
      </c>
      <c r="CE65" t="s">
        <v>474</v>
      </c>
      <c r="CF65">
        <v>1</v>
      </c>
      <c r="CG65">
        <v>0</v>
      </c>
      <c r="CH65">
        <v>0</v>
      </c>
      <c r="CI65">
        <v>0</v>
      </c>
      <c r="CJ65">
        <v>0</v>
      </c>
      <c r="CK65">
        <v>0</v>
      </c>
      <c r="CL65">
        <v>0</v>
      </c>
      <c r="CM65">
        <v>0</v>
      </c>
      <c r="CN65">
        <v>0</v>
      </c>
      <c r="CO65">
        <v>0</v>
      </c>
      <c r="CP65">
        <v>0</v>
      </c>
      <c r="CS65" t="s">
        <v>510</v>
      </c>
      <c r="CT65">
        <v>0</v>
      </c>
      <c r="CU65">
        <v>0</v>
      </c>
      <c r="CV65">
        <v>0</v>
      </c>
      <c r="CW65">
        <v>1</v>
      </c>
      <c r="EK65" t="s">
        <v>2239</v>
      </c>
      <c r="EL65">
        <v>0</v>
      </c>
      <c r="EM65">
        <v>0</v>
      </c>
      <c r="EN65">
        <v>0</v>
      </c>
      <c r="EO65">
        <v>0</v>
      </c>
      <c r="EP65">
        <v>1</v>
      </c>
      <c r="EQ65">
        <v>1</v>
      </c>
      <c r="JB65" t="s">
        <v>2239</v>
      </c>
      <c r="JC65">
        <v>0</v>
      </c>
      <c r="JD65">
        <v>0</v>
      </c>
      <c r="JE65">
        <v>0</v>
      </c>
      <c r="JF65">
        <v>0</v>
      </c>
      <c r="JG65">
        <v>0</v>
      </c>
      <c r="JH65">
        <v>0</v>
      </c>
      <c r="JI65">
        <v>0</v>
      </c>
      <c r="JJ65">
        <v>0</v>
      </c>
      <c r="JK65">
        <v>0</v>
      </c>
      <c r="JL65">
        <v>0</v>
      </c>
      <c r="JM65">
        <v>0</v>
      </c>
      <c r="JN65">
        <v>0</v>
      </c>
      <c r="JO65">
        <v>0</v>
      </c>
      <c r="JP65">
        <v>0</v>
      </c>
      <c r="JQ65">
        <v>0</v>
      </c>
      <c r="JR65">
        <v>1</v>
      </c>
      <c r="JS65">
        <v>1</v>
      </c>
      <c r="JT65">
        <v>3</v>
      </c>
      <c r="AQG65" t="s">
        <v>2437</v>
      </c>
      <c r="AQH65">
        <v>0</v>
      </c>
      <c r="AQI65">
        <v>0</v>
      </c>
      <c r="AQJ65">
        <v>0</v>
      </c>
      <c r="AQK65">
        <v>1</v>
      </c>
      <c r="AQL65">
        <v>0</v>
      </c>
      <c r="AQM65">
        <v>0</v>
      </c>
      <c r="AQN65">
        <v>0</v>
      </c>
      <c r="AQO65">
        <v>0</v>
      </c>
      <c r="AQP65">
        <v>0</v>
      </c>
      <c r="AQQ65">
        <v>0</v>
      </c>
      <c r="AQS65" t="s">
        <v>2448</v>
      </c>
      <c r="AQT65">
        <v>1</v>
      </c>
      <c r="AQU65">
        <v>0</v>
      </c>
      <c r="AQV65">
        <v>0</v>
      </c>
      <c r="AQW65">
        <v>0</v>
      </c>
      <c r="AQX65">
        <v>0</v>
      </c>
      <c r="AQY65">
        <v>0</v>
      </c>
      <c r="AQZ65">
        <v>0</v>
      </c>
      <c r="ARA65">
        <v>0</v>
      </c>
      <c r="ARB65">
        <v>0</v>
      </c>
      <c r="ARC65">
        <v>0</v>
      </c>
      <c r="ARD65">
        <v>0</v>
      </c>
      <c r="ARF65" t="s">
        <v>2466</v>
      </c>
      <c r="ARG65" t="s">
        <v>2245</v>
      </c>
      <c r="ARH65" t="s">
        <v>2246</v>
      </c>
      <c r="ARI65">
        <v>0</v>
      </c>
      <c r="ARJ65">
        <v>1</v>
      </c>
      <c r="ARK65">
        <v>0</v>
      </c>
      <c r="ARL65">
        <v>0</v>
      </c>
      <c r="ARM65">
        <v>0</v>
      </c>
      <c r="ARN65">
        <v>0</v>
      </c>
      <c r="ARO65" t="s">
        <v>2231</v>
      </c>
      <c r="ARP65" t="s">
        <v>510</v>
      </c>
      <c r="ARX65" t="s">
        <v>2312</v>
      </c>
      <c r="ARY65" t="s">
        <v>2451</v>
      </c>
      <c r="ARZ65">
        <v>0</v>
      </c>
      <c r="ASA65">
        <v>0</v>
      </c>
      <c r="ASB65">
        <v>0</v>
      </c>
      <c r="ASC65">
        <v>0</v>
      </c>
      <c r="ASD65">
        <v>0</v>
      </c>
      <c r="ASE65">
        <v>0</v>
      </c>
      <c r="ASF65">
        <v>0</v>
      </c>
      <c r="ASG65">
        <v>0</v>
      </c>
      <c r="ASH65">
        <v>1</v>
      </c>
      <c r="ASI65">
        <v>0</v>
      </c>
      <c r="ASK65" t="s">
        <v>2239</v>
      </c>
      <c r="ASL65">
        <v>1</v>
      </c>
      <c r="ASM65">
        <v>0</v>
      </c>
      <c r="ASN65">
        <v>0</v>
      </c>
      <c r="ASO65">
        <v>0</v>
      </c>
      <c r="ASP65">
        <v>0</v>
      </c>
      <c r="ASQ65">
        <v>0</v>
      </c>
      <c r="ASR65">
        <v>0</v>
      </c>
      <c r="ASS65">
        <v>0</v>
      </c>
      <c r="AST65">
        <v>0</v>
      </c>
      <c r="ASU65">
        <v>0</v>
      </c>
      <c r="ASW65" t="s">
        <v>2451</v>
      </c>
      <c r="ASX65">
        <v>0</v>
      </c>
      <c r="ASY65">
        <v>0</v>
      </c>
      <c r="ASZ65">
        <v>0</v>
      </c>
      <c r="ATA65">
        <v>0</v>
      </c>
      <c r="ATB65">
        <v>0</v>
      </c>
      <c r="ATC65">
        <v>0</v>
      </c>
      <c r="ATD65">
        <v>0</v>
      </c>
      <c r="ATE65">
        <v>1</v>
      </c>
      <c r="ATF65">
        <v>0</v>
      </c>
      <c r="ATH65" t="s">
        <v>2239</v>
      </c>
      <c r="ATI65">
        <v>1</v>
      </c>
      <c r="ATJ65">
        <v>0</v>
      </c>
      <c r="ATK65">
        <v>0</v>
      </c>
      <c r="ATL65">
        <v>0</v>
      </c>
      <c r="ATM65">
        <v>0</v>
      </c>
      <c r="ATN65">
        <v>0</v>
      </c>
      <c r="ATO65">
        <v>0</v>
      </c>
      <c r="ATP65">
        <v>0</v>
      </c>
      <c r="ATQ65">
        <v>0</v>
      </c>
      <c r="ATS65" t="s">
        <v>2468</v>
      </c>
      <c r="ATW65" t="s">
        <v>2468</v>
      </c>
      <c r="AUA65" t="s">
        <v>2539</v>
      </c>
      <c r="AUC65" t="s">
        <v>2452</v>
      </c>
      <c r="AUF65">
        <v>506582599</v>
      </c>
      <c r="AUG65" s="166">
        <v>45250.677974537037</v>
      </c>
      <c r="AUJ65" t="s">
        <v>2255</v>
      </c>
      <c r="AUK65" t="s">
        <v>2256</v>
      </c>
      <c r="AUL65" t="s">
        <v>2257</v>
      </c>
    </row>
    <row r="66" spans="1:565 1125:1234" x14ac:dyDescent="0.35">
      <c r="A66">
        <v>65</v>
      </c>
      <c r="B66" t="s">
        <v>2540</v>
      </c>
      <c r="C66" s="166">
        <v>45250</v>
      </c>
      <c r="D66" t="s">
        <v>2427</v>
      </c>
      <c r="E66" t="s">
        <v>2527</v>
      </c>
      <c r="F66" s="166">
        <v>45250.467162118053</v>
      </c>
      <c r="G66" s="166">
        <v>45250.503373298612</v>
      </c>
      <c r="H66" t="s">
        <v>2225</v>
      </c>
      <c r="K66" t="s">
        <v>2429</v>
      </c>
      <c r="L66" s="166">
        <v>45250</v>
      </c>
      <c r="M66" t="s">
        <v>81</v>
      </c>
      <c r="N66" t="s">
        <v>2430</v>
      </c>
      <c r="O66" t="s">
        <v>88</v>
      </c>
      <c r="P66" t="s">
        <v>2431</v>
      </c>
      <c r="S66" t="s">
        <v>2432</v>
      </c>
      <c r="T66" t="s">
        <v>2433</v>
      </c>
      <c r="V66" t="s">
        <v>2231</v>
      </c>
      <c r="X66" t="s">
        <v>2232</v>
      </c>
      <c r="AA66" t="s">
        <v>2239</v>
      </c>
      <c r="AB66">
        <v>0</v>
      </c>
      <c r="AC66">
        <v>0</v>
      </c>
      <c r="AD66">
        <v>0</v>
      </c>
      <c r="AE66">
        <v>1</v>
      </c>
      <c r="AF66">
        <v>1</v>
      </c>
      <c r="AI66"/>
      <c r="EK66" t="s">
        <v>2541</v>
      </c>
      <c r="EL66">
        <v>1</v>
      </c>
      <c r="EM66">
        <v>1</v>
      </c>
      <c r="EN66">
        <v>1</v>
      </c>
      <c r="EO66">
        <v>1</v>
      </c>
      <c r="EP66">
        <v>0</v>
      </c>
      <c r="EQ66">
        <v>4</v>
      </c>
      <c r="ES66" t="s">
        <v>2318</v>
      </c>
      <c r="ET66">
        <v>5000</v>
      </c>
      <c r="EU66" t="s">
        <v>2235</v>
      </c>
      <c r="EX66">
        <v>14</v>
      </c>
      <c r="EY66">
        <v>3</v>
      </c>
      <c r="EZ66">
        <v>0</v>
      </c>
      <c r="FA66">
        <v>100</v>
      </c>
      <c r="FB66">
        <v>100</v>
      </c>
      <c r="FD66" t="s">
        <v>2318</v>
      </c>
      <c r="FE66">
        <v>15500</v>
      </c>
      <c r="FF66" t="s">
        <v>2542</v>
      </c>
      <c r="FG66" t="s">
        <v>2543</v>
      </c>
      <c r="FI66">
        <v>14</v>
      </c>
      <c r="FJ66">
        <v>30</v>
      </c>
      <c r="FK66">
        <v>1</v>
      </c>
      <c r="FL66">
        <v>100</v>
      </c>
      <c r="FM66">
        <v>0</v>
      </c>
      <c r="FO66" t="s">
        <v>2318</v>
      </c>
      <c r="FP66">
        <v>1500</v>
      </c>
      <c r="FQ66" t="s">
        <v>2235</v>
      </c>
      <c r="FT66">
        <v>100</v>
      </c>
      <c r="FU66">
        <v>3</v>
      </c>
      <c r="FV66">
        <v>0</v>
      </c>
      <c r="FW66">
        <v>100</v>
      </c>
      <c r="FX66">
        <v>100</v>
      </c>
      <c r="FZ66" t="s">
        <v>2318</v>
      </c>
      <c r="GA66">
        <v>2500</v>
      </c>
      <c r="GB66" t="s">
        <v>2235</v>
      </c>
      <c r="GE66">
        <v>21</v>
      </c>
      <c r="GF66">
        <v>3</v>
      </c>
      <c r="GG66">
        <v>0</v>
      </c>
      <c r="GH66">
        <v>100</v>
      </c>
      <c r="GI66">
        <v>100</v>
      </c>
      <c r="GK66" t="s">
        <v>2231</v>
      </c>
      <c r="GM66" t="s">
        <v>2497</v>
      </c>
      <c r="GN66">
        <v>0</v>
      </c>
      <c r="GO66">
        <v>1</v>
      </c>
      <c r="GP66">
        <v>0</v>
      </c>
      <c r="GQ66">
        <v>0</v>
      </c>
      <c r="GR66">
        <v>0</v>
      </c>
      <c r="GT66" t="s">
        <v>506</v>
      </c>
      <c r="GU66">
        <v>0</v>
      </c>
      <c r="GV66">
        <v>0</v>
      </c>
      <c r="GW66">
        <v>0</v>
      </c>
      <c r="GX66">
        <v>0</v>
      </c>
      <c r="GY66">
        <v>0</v>
      </c>
      <c r="GZ66">
        <v>0</v>
      </c>
      <c r="HA66">
        <v>0</v>
      </c>
      <c r="HB66">
        <v>0</v>
      </c>
      <c r="HC66">
        <v>0</v>
      </c>
      <c r="HD66">
        <v>1</v>
      </c>
      <c r="HE66">
        <v>0</v>
      </c>
      <c r="HF66" t="s">
        <v>2544</v>
      </c>
      <c r="HH66" t="s">
        <v>2494</v>
      </c>
      <c r="HI66">
        <v>0</v>
      </c>
      <c r="HJ66">
        <v>0</v>
      </c>
      <c r="HK66">
        <v>1</v>
      </c>
      <c r="HL66">
        <v>0</v>
      </c>
      <c r="IG66" t="s">
        <v>2463</v>
      </c>
      <c r="IH66">
        <v>1</v>
      </c>
      <c r="II66">
        <v>0</v>
      </c>
      <c r="IJ66">
        <v>1</v>
      </c>
      <c r="IK66">
        <v>1</v>
      </c>
      <c r="IL66">
        <v>0</v>
      </c>
      <c r="IM66" t="s">
        <v>2545</v>
      </c>
      <c r="IN66">
        <v>1</v>
      </c>
      <c r="IO66">
        <v>0</v>
      </c>
      <c r="IP66">
        <v>1</v>
      </c>
      <c r="IQ66">
        <v>0</v>
      </c>
      <c r="IR66">
        <v>0</v>
      </c>
      <c r="IS66">
        <v>1</v>
      </c>
      <c r="IT66">
        <v>0</v>
      </c>
      <c r="IU66">
        <v>0</v>
      </c>
      <c r="IV66">
        <v>0</v>
      </c>
      <c r="IW66">
        <v>0</v>
      </c>
      <c r="IX66">
        <v>0</v>
      </c>
      <c r="IY66">
        <v>0</v>
      </c>
      <c r="JB66" t="s">
        <v>2546</v>
      </c>
      <c r="JC66">
        <v>0</v>
      </c>
      <c r="JD66">
        <v>0</v>
      </c>
      <c r="JE66">
        <v>0</v>
      </c>
      <c r="JF66">
        <v>0</v>
      </c>
      <c r="JG66">
        <v>0</v>
      </c>
      <c r="JH66">
        <v>0</v>
      </c>
      <c r="JI66">
        <v>0</v>
      </c>
      <c r="JJ66">
        <v>0</v>
      </c>
      <c r="JK66">
        <v>0</v>
      </c>
      <c r="JL66">
        <v>0</v>
      </c>
      <c r="JM66">
        <v>0</v>
      </c>
      <c r="JN66">
        <v>0</v>
      </c>
      <c r="JO66">
        <v>0</v>
      </c>
      <c r="JP66">
        <v>0</v>
      </c>
      <c r="JQ66">
        <v>1</v>
      </c>
      <c r="JR66">
        <v>0</v>
      </c>
      <c r="JS66">
        <v>1</v>
      </c>
      <c r="JT66">
        <v>6</v>
      </c>
      <c r="QM66" t="s">
        <v>2318</v>
      </c>
      <c r="QN66">
        <v>300</v>
      </c>
      <c r="QO66" t="s">
        <v>2235</v>
      </c>
      <c r="QR66">
        <v>21</v>
      </c>
      <c r="QS66">
        <v>3</v>
      </c>
      <c r="QT66">
        <v>0</v>
      </c>
      <c r="QU66">
        <v>1000</v>
      </c>
      <c r="QV66">
        <v>500</v>
      </c>
      <c r="QX66" t="s">
        <v>2312</v>
      </c>
      <c r="SF66" t="s">
        <v>2494</v>
      </c>
      <c r="SG66">
        <v>0</v>
      </c>
      <c r="SH66">
        <v>0</v>
      </c>
      <c r="SI66">
        <v>1</v>
      </c>
      <c r="SJ66">
        <v>0</v>
      </c>
      <c r="TP66" t="s">
        <v>2546</v>
      </c>
      <c r="TQ66">
        <v>0</v>
      </c>
      <c r="TR66">
        <v>0</v>
      </c>
      <c r="TS66">
        <v>0</v>
      </c>
      <c r="TT66">
        <v>0</v>
      </c>
      <c r="TU66">
        <v>0</v>
      </c>
      <c r="TV66">
        <v>0</v>
      </c>
      <c r="TW66">
        <v>0</v>
      </c>
      <c r="TX66">
        <v>0</v>
      </c>
      <c r="TY66">
        <v>0</v>
      </c>
      <c r="TZ66">
        <v>0</v>
      </c>
      <c r="UA66">
        <v>0</v>
      </c>
      <c r="UB66">
        <v>0</v>
      </c>
      <c r="UC66">
        <v>0</v>
      </c>
      <c r="UD66">
        <v>0</v>
      </c>
      <c r="UE66">
        <v>1</v>
      </c>
      <c r="UF66">
        <v>0</v>
      </c>
      <c r="UG66" t="s">
        <v>2547</v>
      </c>
      <c r="UH66">
        <v>1</v>
      </c>
      <c r="UI66">
        <v>0</v>
      </c>
      <c r="UJ66">
        <v>1</v>
      </c>
      <c r="UK66">
        <v>0</v>
      </c>
      <c r="UL66">
        <v>0</v>
      </c>
      <c r="UM66">
        <v>0</v>
      </c>
      <c r="UN66">
        <v>0</v>
      </c>
      <c r="UO66">
        <v>0</v>
      </c>
      <c r="UP66">
        <v>0</v>
      </c>
      <c r="UQ66">
        <v>0</v>
      </c>
      <c r="UR66">
        <v>0</v>
      </c>
      <c r="US66">
        <v>0</v>
      </c>
      <c r="AQG66" t="s">
        <v>2239</v>
      </c>
      <c r="AQH66">
        <v>1</v>
      </c>
      <c r="AQI66">
        <v>0</v>
      </c>
      <c r="AQJ66">
        <v>0</v>
      </c>
      <c r="AQK66">
        <v>0</v>
      </c>
      <c r="AQL66">
        <v>0</v>
      </c>
      <c r="AQM66">
        <v>0</v>
      </c>
      <c r="AQN66">
        <v>0</v>
      </c>
      <c r="AQO66">
        <v>0</v>
      </c>
      <c r="AQP66">
        <v>0</v>
      </c>
      <c r="AQQ66">
        <v>0</v>
      </c>
      <c r="AQS66" t="s">
        <v>2509</v>
      </c>
      <c r="AQT66">
        <v>1</v>
      </c>
      <c r="AQU66">
        <v>0</v>
      </c>
      <c r="AQV66">
        <v>1</v>
      </c>
      <c r="AQW66">
        <v>0</v>
      </c>
      <c r="AQX66">
        <v>0</v>
      </c>
      <c r="AQY66">
        <v>0</v>
      </c>
      <c r="AQZ66">
        <v>0</v>
      </c>
      <c r="ARA66">
        <v>0</v>
      </c>
      <c r="ARB66">
        <v>0</v>
      </c>
      <c r="ARC66">
        <v>0</v>
      </c>
      <c r="ARD66">
        <v>0</v>
      </c>
      <c r="ARF66" t="s">
        <v>2311</v>
      </c>
      <c r="ARG66" t="s">
        <v>2499</v>
      </c>
      <c r="ARH66" t="s">
        <v>2246</v>
      </c>
      <c r="ARI66">
        <v>0</v>
      </c>
      <c r="ARJ66">
        <v>1</v>
      </c>
      <c r="ARK66">
        <v>0</v>
      </c>
      <c r="ARL66">
        <v>0</v>
      </c>
      <c r="ARM66">
        <v>0</v>
      </c>
      <c r="ARN66">
        <v>0</v>
      </c>
      <c r="ARO66" t="s">
        <v>2231</v>
      </c>
      <c r="ARP66" t="s">
        <v>2312</v>
      </c>
      <c r="ARX66" t="s">
        <v>2262</v>
      </c>
      <c r="ARY66" t="s">
        <v>2239</v>
      </c>
      <c r="ARZ66">
        <v>1</v>
      </c>
      <c r="ASA66">
        <v>0</v>
      </c>
      <c r="ASB66">
        <v>0</v>
      </c>
      <c r="ASC66">
        <v>0</v>
      </c>
      <c r="ASD66">
        <v>0</v>
      </c>
      <c r="ASE66">
        <v>0</v>
      </c>
      <c r="ASF66">
        <v>0</v>
      </c>
      <c r="ASG66">
        <v>0</v>
      </c>
      <c r="ASH66">
        <v>0</v>
      </c>
      <c r="ASI66">
        <v>0</v>
      </c>
      <c r="ASK66" t="s">
        <v>2548</v>
      </c>
      <c r="ASL66">
        <v>0</v>
      </c>
      <c r="ASM66">
        <v>0</v>
      </c>
      <c r="ASN66">
        <v>1</v>
      </c>
      <c r="ASO66">
        <v>0</v>
      </c>
      <c r="ASP66">
        <v>0</v>
      </c>
      <c r="ASQ66">
        <v>1</v>
      </c>
      <c r="ASR66">
        <v>0</v>
      </c>
      <c r="ASS66">
        <v>0</v>
      </c>
      <c r="AST66">
        <v>0</v>
      </c>
      <c r="ASU66">
        <v>0</v>
      </c>
      <c r="ASW66" t="s">
        <v>2239</v>
      </c>
      <c r="ASX66">
        <v>1</v>
      </c>
      <c r="ASY66">
        <v>0</v>
      </c>
      <c r="ASZ66">
        <v>0</v>
      </c>
      <c r="ATA66">
        <v>0</v>
      </c>
      <c r="ATB66">
        <v>0</v>
      </c>
      <c r="ATC66">
        <v>0</v>
      </c>
      <c r="ATD66">
        <v>0</v>
      </c>
      <c r="ATE66">
        <v>0</v>
      </c>
      <c r="ATF66">
        <v>0</v>
      </c>
      <c r="ATH66" t="s">
        <v>2549</v>
      </c>
      <c r="ATI66">
        <v>0</v>
      </c>
      <c r="ATJ66">
        <v>0</v>
      </c>
      <c r="ATK66">
        <v>1</v>
      </c>
      <c r="ATL66">
        <v>0</v>
      </c>
      <c r="ATM66">
        <v>0</v>
      </c>
      <c r="ATN66">
        <v>0</v>
      </c>
      <c r="ATO66">
        <v>0</v>
      </c>
      <c r="ATP66">
        <v>0</v>
      </c>
      <c r="ATQ66">
        <v>0</v>
      </c>
      <c r="ATS66" t="s">
        <v>2489</v>
      </c>
      <c r="ATT66" t="s">
        <v>2312</v>
      </c>
      <c r="ATW66" t="s">
        <v>2441</v>
      </c>
      <c r="ATX66" t="s">
        <v>2312</v>
      </c>
      <c r="AUA66" t="s">
        <v>2550</v>
      </c>
      <c r="AUC66" t="s">
        <v>2551</v>
      </c>
      <c r="AUF66">
        <v>506582596</v>
      </c>
      <c r="AUG66" s="166">
        <v>45250.67796296296</v>
      </c>
      <c r="AUJ66" t="s">
        <v>2255</v>
      </c>
      <c r="AUK66" t="s">
        <v>2256</v>
      </c>
      <c r="AUL66" t="s">
        <v>2257</v>
      </c>
    </row>
    <row r="67" spans="1:565 1125:1234" x14ac:dyDescent="0.35">
      <c r="A67">
        <v>66</v>
      </c>
      <c r="B67" t="s">
        <v>2552</v>
      </c>
      <c r="C67" s="166">
        <v>45250</v>
      </c>
      <c r="D67" t="s">
        <v>2427</v>
      </c>
      <c r="E67" t="s">
        <v>2527</v>
      </c>
      <c r="F67" s="166">
        <v>45250.524288252323</v>
      </c>
      <c r="G67" s="166">
        <v>45250.556650520834</v>
      </c>
      <c r="H67" t="s">
        <v>2225</v>
      </c>
      <c r="K67" t="s">
        <v>2429</v>
      </c>
      <c r="L67" s="166">
        <v>45250</v>
      </c>
      <c r="M67" t="s">
        <v>81</v>
      </c>
      <c r="N67" t="s">
        <v>2430</v>
      </c>
      <c r="O67" t="s">
        <v>88</v>
      </c>
      <c r="P67" t="s">
        <v>2431</v>
      </c>
      <c r="S67" t="s">
        <v>2432</v>
      </c>
      <c r="T67" t="s">
        <v>2433</v>
      </c>
      <c r="V67" t="s">
        <v>2231</v>
      </c>
      <c r="X67" t="s">
        <v>2306</v>
      </c>
      <c r="AA67" t="s">
        <v>2503</v>
      </c>
      <c r="AB67">
        <v>1</v>
      </c>
      <c r="AC67">
        <v>1</v>
      </c>
      <c r="AD67">
        <v>1</v>
      </c>
      <c r="AE67">
        <v>0</v>
      </c>
      <c r="AF67">
        <v>3</v>
      </c>
      <c r="AH67" t="s">
        <v>2318</v>
      </c>
      <c r="AI67">
        <v>1000</v>
      </c>
      <c r="AJ67" t="s">
        <v>2235</v>
      </c>
      <c r="AM67">
        <v>30</v>
      </c>
      <c r="AN67">
        <v>3</v>
      </c>
      <c r="AO67">
        <v>0</v>
      </c>
      <c r="AP67">
        <v>500</v>
      </c>
      <c r="AQ67">
        <v>250</v>
      </c>
      <c r="AS67" t="s">
        <v>2234</v>
      </c>
      <c r="AT67" t="s">
        <v>2479</v>
      </c>
      <c r="AU67">
        <v>1</v>
      </c>
      <c r="AV67">
        <v>0</v>
      </c>
      <c r="AW67">
        <v>1500</v>
      </c>
      <c r="AY67" t="s">
        <v>2235</v>
      </c>
      <c r="BB67">
        <v>21</v>
      </c>
      <c r="BC67">
        <v>14</v>
      </c>
      <c r="BD67">
        <v>0</v>
      </c>
      <c r="BE67">
        <v>50</v>
      </c>
      <c r="BF67">
        <v>0</v>
      </c>
      <c r="BH67" t="s">
        <v>2318</v>
      </c>
      <c r="BI67" t="s">
        <v>2341</v>
      </c>
      <c r="BJ67">
        <v>1</v>
      </c>
      <c r="BK67">
        <v>1</v>
      </c>
      <c r="BL67">
        <v>550</v>
      </c>
      <c r="BM67">
        <v>300</v>
      </c>
      <c r="BN67" t="s">
        <v>2235</v>
      </c>
      <c r="BQ67">
        <v>30</v>
      </c>
      <c r="BR67">
        <v>3</v>
      </c>
      <c r="BS67">
        <v>0</v>
      </c>
      <c r="BT67">
        <v>1000</v>
      </c>
      <c r="BU67">
        <v>1000</v>
      </c>
      <c r="BW67" t="s">
        <v>2312</v>
      </c>
      <c r="CS67" t="s">
        <v>2241</v>
      </c>
      <c r="CT67">
        <v>1</v>
      </c>
      <c r="CU67">
        <v>0</v>
      </c>
      <c r="CV67">
        <v>0</v>
      </c>
      <c r="CW67">
        <v>0</v>
      </c>
      <c r="EK67" t="s">
        <v>2239</v>
      </c>
      <c r="EL67">
        <v>0</v>
      </c>
      <c r="EM67">
        <v>0</v>
      </c>
      <c r="EN67">
        <v>0</v>
      </c>
      <c r="EO67">
        <v>0</v>
      </c>
      <c r="EP67">
        <v>1</v>
      </c>
      <c r="EQ67">
        <v>1</v>
      </c>
      <c r="JB67" t="s">
        <v>2239</v>
      </c>
      <c r="JC67">
        <v>0</v>
      </c>
      <c r="JD67">
        <v>0</v>
      </c>
      <c r="JE67">
        <v>0</v>
      </c>
      <c r="JF67">
        <v>0</v>
      </c>
      <c r="JG67">
        <v>0</v>
      </c>
      <c r="JH67">
        <v>0</v>
      </c>
      <c r="JI67">
        <v>0</v>
      </c>
      <c r="JJ67">
        <v>0</v>
      </c>
      <c r="JK67">
        <v>0</v>
      </c>
      <c r="JL67">
        <v>0</v>
      </c>
      <c r="JM67">
        <v>0</v>
      </c>
      <c r="JN67">
        <v>0</v>
      </c>
      <c r="JO67">
        <v>0</v>
      </c>
      <c r="JP67">
        <v>0</v>
      </c>
      <c r="JQ67">
        <v>0</v>
      </c>
      <c r="JR67">
        <v>1</v>
      </c>
      <c r="JS67">
        <v>1</v>
      </c>
      <c r="JT67">
        <v>5</v>
      </c>
      <c r="AQG67" t="s">
        <v>2437</v>
      </c>
      <c r="AQH67">
        <v>0</v>
      </c>
      <c r="AQI67">
        <v>0</v>
      </c>
      <c r="AQJ67">
        <v>0</v>
      </c>
      <c r="AQK67">
        <v>1</v>
      </c>
      <c r="AQL67">
        <v>0</v>
      </c>
      <c r="AQM67">
        <v>0</v>
      </c>
      <c r="AQN67">
        <v>0</v>
      </c>
      <c r="AQO67">
        <v>0</v>
      </c>
      <c r="AQP67">
        <v>0</v>
      </c>
      <c r="AQQ67">
        <v>0</v>
      </c>
      <c r="AQS67" t="s">
        <v>2553</v>
      </c>
      <c r="AQT67">
        <v>1</v>
      </c>
      <c r="AQU67">
        <v>0</v>
      </c>
      <c r="AQV67">
        <v>1</v>
      </c>
      <c r="AQW67">
        <v>0</v>
      </c>
      <c r="AQX67">
        <v>0</v>
      </c>
      <c r="AQY67">
        <v>1</v>
      </c>
      <c r="AQZ67">
        <v>0</v>
      </c>
      <c r="ARA67">
        <v>0</v>
      </c>
      <c r="ARB67">
        <v>0</v>
      </c>
      <c r="ARC67">
        <v>0</v>
      </c>
      <c r="ARD67">
        <v>0</v>
      </c>
      <c r="ARF67" t="s">
        <v>2472</v>
      </c>
      <c r="ARG67" t="s">
        <v>2245</v>
      </c>
      <c r="ARH67" t="s">
        <v>2246</v>
      </c>
      <c r="ARI67">
        <v>0</v>
      </c>
      <c r="ARJ67">
        <v>1</v>
      </c>
      <c r="ARK67">
        <v>0</v>
      </c>
      <c r="ARL67">
        <v>0</v>
      </c>
      <c r="ARM67">
        <v>0</v>
      </c>
      <c r="ARN67">
        <v>0</v>
      </c>
      <c r="ARO67" t="s">
        <v>2456</v>
      </c>
      <c r="ARP67" t="s">
        <v>2312</v>
      </c>
      <c r="ARX67" t="s">
        <v>2262</v>
      </c>
      <c r="ARY67" t="s">
        <v>2239</v>
      </c>
      <c r="ARZ67">
        <v>1</v>
      </c>
      <c r="ASA67">
        <v>0</v>
      </c>
      <c r="ASB67">
        <v>0</v>
      </c>
      <c r="ASC67">
        <v>0</v>
      </c>
      <c r="ASD67">
        <v>0</v>
      </c>
      <c r="ASE67">
        <v>0</v>
      </c>
      <c r="ASF67">
        <v>0</v>
      </c>
      <c r="ASG67">
        <v>0</v>
      </c>
      <c r="ASH67">
        <v>0</v>
      </c>
      <c r="ASI67">
        <v>0</v>
      </c>
      <c r="ASK67" t="s">
        <v>2548</v>
      </c>
      <c r="ASL67">
        <v>0</v>
      </c>
      <c r="ASM67">
        <v>0</v>
      </c>
      <c r="ASN67">
        <v>1</v>
      </c>
      <c r="ASO67">
        <v>0</v>
      </c>
      <c r="ASP67">
        <v>0</v>
      </c>
      <c r="ASQ67">
        <v>1</v>
      </c>
      <c r="ASR67">
        <v>0</v>
      </c>
      <c r="ASS67">
        <v>0</v>
      </c>
      <c r="AST67">
        <v>0</v>
      </c>
      <c r="ASU67">
        <v>0</v>
      </c>
      <c r="ASW67" t="s">
        <v>2239</v>
      </c>
      <c r="ASX67">
        <v>1</v>
      </c>
      <c r="ASY67">
        <v>0</v>
      </c>
      <c r="ASZ67">
        <v>0</v>
      </c>
      <c r="ATA67">
        <v>0</v>
      </c>
      <c r="ATB67">
        <v>0</v>
      </c>
      <c r="ATC67">
        <v>0</v>
      </c>
      <c r="ATD67">
        <v>0</v>
      </c>
      <c r="ATE67">
        <v>0</v>
      </c>
      <c r="ATF67">
        <v>0</v>
      </c>
      <c r="ATH67" t="s">
        <v>2549</v>
      </c>
      <c r="ATI67">
        <v>0</v>
      </c>
      <c r="ATJ67">
        <v>0</v>
      </c>
      <c r="ATK67">
        <v>1</v>
      </c>
      <c r="ATL67">
        <v>0</v>
      </c>
      <c r="ATM67">
        <v>0</v>
      </c>
      <c r="ATN67">
        <v>0</v>
      </c>
      <c r="ATO67">
        <v>0</v>
      </c>
      <c r="ATP67">
        <v>0</v>
      </c>
      <c r="ATQ67">
        <v>0</v>
      </c>
      <c r="ATS67" t="s">
        <v>2468</v>
      </c>
      <c r="ATW67" t="s">
        <v>2441</v>
      </c>
      <c r="ATX67" t="s">
        <v>2231</v>
      </c>
      <c r="ATZ67" t="s">
        <v>2374</v>
      </c>
      <c r="AUA67" t="s">
        <v>2452</v>
      </c>
      <c r="AUC67" t="s">
        <v>2452</v>
      </c>
      <c r="AUF67">
        <v>506582632</v>
      </c>
      <c r="AUG67" s="166">
        <v>45250.678020833337</v>
      </c>
      <c r="AUJ67" t="s">
        <v>2255</v>
      </c>
      <c r="AUK67" t="s">
        <v>2256</v>
      </c>
      <c r="AUL67" t="s">
        <v>2257</v>
      </c>
    </row>
    <row r="68" spans="1:565 1125:1234" x14ac:dyDescent="0.35">
      <c r="A68">
        <v>67</v>
      </c>
      <c r="B68" t="s">
        <v>2554</v>
      </c>
      <c r="C68" s="166">
        <v>45250</v>
      </c>
      <c r="D68" t="s">
        <v>2427</v>
      </c>
      <c r="E68" t="s">
        <v>2527</v>
      </c>
      <c r="F68" s="166">
        <v>45250.537078449073</v>
      </c>
      <c r="G68" s="166">
        <v>45250.551896249999</v>
      </c>
      <c r="H68" t="s">
        <v>2225</v>
      </c>
      <c r="K68" t="s">
        <v>2429</v>
      </c>
      <c r="L68" s="166">
        <v>45250</v>
      </c>
      <c r="M68" t="s">
        <v>81</v>
      </c>
      <c r="N68" t="s">
        <v>2430</v>
      </c>
      <c r="O68" t="s">
        <v>88</v>
      </c>
      <c r="P68" t="s">
        <v>2431</v>
      </c>
      <c r="S68" t="s">
        <v>2432</v>
      </c>
      <c r="T68" t="s">
        <v>2433</v>
      </c>
      <c r="V68" t="s">
        <v>2231</v>
      </c>
      <c r="X68" t="s">
        <v>2306</v>
      </c>
      <c r="AA68" t="s">
        <v>2239</v>
      </c>
      <c r="AB68">
        <v>0</v>
      </c>
      <c r="AC68">
        <v>0</v>
      </c>
      <c r="AD68">
        <v>0</v>
      </c>
      <c r="AE68">
        <v>1</v>
      </c>
      <c r="AF68">
        <v>1</v>
      </c>
      <c r="AI68"/>
      <c r="EK68" t="s">
        <v>2239</v>
      </c>
      <c r="EL68">
        <v>0</v>
      </c>
      <c r="EM68">
        <v>0</v>
      </c>
      <c r="EN68">
        <v>0</v>
      </c>
      <c r="EO68">
        <v>0</v>
      </c>
      <c r="EP68">
        <v>1</v>
      </c>
      <c r="EQ68">
        <v>1</v>
      </c>
      <c r="JB68" t="s">
        <v>2555</v>
      </c>
      <c r="JC68">
        <v>0</v>
      </c>
      <c r="JD68">
        <v>0</v>
      </c>
      <c r="JE68">
        <v>0</v>
      </c>
      <c r="JF68">
        <v>1</v>
      </c>
      <c r="JG68">
        <v>1</v>
      </c>
      <c r="JH68">
        <v>1</v>
      </c>
      <c r="JI68">
        <v>1</v>
      </c>
      <c r="JJ68">
        <v>1</v>
      </c>
      <c r="JK68">
        <v>1</v>
      </c>
      <c r="JL68">
        <v>1</v>
      </c>
      <c r="JM68">
        <v>1</v>
      </c>
      <c r="JN68">
        <v>1</v>
      </c>
      <c r="JO68">
        <v>1</v>
      </c>
      <c r="JP68">
        <v>1</v>
      </c>
      <c r="JQ68">
        <v>0</v>
      </c>
      <c r="JR68">
        <v>0</v>
      </c>
      <c r="JS68">
        <v>11</v>
      </c>
      <c r="JT68">
        <v>13</v>
      </c>
      <c r="LM68" t="s">
        <v>2318</v>
      </c>
      <c r="LN68">
        <v>7500</v>
      </c>
      <c r="LO68" t="s">
        <v>2235</v>
      </c>
      <c r="LR68">
        <v>60</v>
      </c>
      <c r="LS68">
        <v>3</v>
      </c>
      <c r="LT68">
        <v>0</v>
      </c>
      <c r="LU68">
        <v>200</v>
      </c>
      <c r="LV68">
        <v>100</v>
      </c>
      <c r="LX68" t="s">
        <v>2318</v>
      </c>
      <c r="LY68">
        <v>2500</v>
      </c>
      <c r="LZ68" t="s">
        <v>2235</v>
      </c>
      <c r="MC68">
        <v>100</v>
      </c>
      <c r="MD68">
        <v>3</v>
      </c>
      <c r="ME68">
        <v>0</v>
      </c>
      <c r="MF68">
        <v>100</v>
      </c>
      <c r="MG68">
        <v>100</v>
      </c>
      <c r="MI68" t="s">
        <v>2318</v>
      </c>
      <c r="MJ68">
        <v>1000</v>
      </c>
      <c r="MK68" t="s">
        <v>2235</v>
      </c>
      <c r="MN68">
        <v>30</v>
      </c>
      <c r="MO68">
        <v>3</v>
      </c>
      <c r="MP68">
        <v>0</v>
      </c>
      <c r="MQ68">
        <v>100</v>
      </c>
      <c r="MR68">
        <v>100</v>
      </c>
      <c r="MT68" t="s">
        <v>2318</v>
      </c>
      <c r="MU68">
        <v>200</v>
      </c>
      <c r="MV68" t="s">
        <v>2235</v>
      </c>
      <c r="MY68">
        <v>30</v>
      </c>
      <c r="MZ68">
        <v>3</v>
      </c>
      <c r="NA68">
        <v>0</v>
      </c>
      <c r="NB68">
        <v>100</v>
      </c>
      <c r="NC68">
        <v>100</v>
      </c>
      <c r="NE68" t="s">
        <v>2318</v>
      </c>
      <c r="NF68" t="s">
        <v>2505</v>
      </c>
      <c r="NG68">
        <v>0</v>
      </c>
      <c r="NH68">
        <v>1</v>
      </c>
      <c r="NI68">
        <v>0</v>
      </c>
      <c r="NK68">
        <v>1250</v>
      </c>
      <c r="NM68" t="s">
        <v>2235</v>
      </c>
      <c r="NP68">
        <v>100</v>
      </c>
      <c r="NQ68">
        <v>3</v>
      </c>
      <c r="NR68">
        <v>0</v>
      </c>
      <c r="NS68">
        <v>100</v>
      </c>
      <c r="NT68">
        <v>100</v>
      </c>
      <c r="NV68" t="s">
        <v>2318</v>
      </c>
      <c r="NW68">
        <v>2000</v>
      </c>
      <c r="NX68" t="s">
        <v>2235</v>
      </c>
      <c r="OA68">
        <v>3</v>
      </c>
      <c r="OB68">
        <v>30</v>
      </c>
      <c r="OC68">
        <v>1</v>
      </c>
      <c r="OD68">
        <v>200</v>
      </c>
      <c r="OE68">
        <v>100</v>
      </c>
      <c r="OG68" t="s">
        <v>2318</v>
      </c>
      <c r="OH68">
        <v>3000</v>
      </c>
      <c r="OI68" t="s">
        <v>2235</v>
      </c>
      <c r="OL68">
        <v>21</v>
      </c>
      <c r="OM68">
        <v>3</v>
      </c>
      <c r="ON68">
        <v>0</v>
      </c>
      <c r="OO68">
        <v>100</v>
      </c>
      <c r="OP68">
        <v>100</v>
      </c>
      <c r="OR68" t="s">
        <v>2234</v>
      </c>
      <c r="OS68">
        <v>5000</v>
      </c>
      <c r="OT68" t="s">
        <v>2235</v>
      </c>
      <c r="OW68">
        <v>60</v>
      </c>
      <c r="OX68">
        <v>3</v>
      </c>
      <c r="OY68">
        <v>0</v>
      </c>
      <c r="OZ68">
        <v>100</v>
      </c>
      <c r="PA68">
        <v>50</v>
      </c>
      <c r="PC68" t="s">
        <v>2234</v>
      </c>
      <c r="PD68">
        <v>6000</v>
      </c>
      <c r="PE68" t="s">
        <v>2235</v>
      </c>
      <c r="PH68">
        <v>21</v>
      </c>
      <c r="PI68">
        <v>14</v>
      </c>
      <c r="PJ68">
        <v>0</v>
      </c>
      <c r="PK68">
        <v>50</v>
      </c>
      <c r="PL68">
        <v>25</v>
      </c>
      <c r="PN68" t="s">
        <v>2318</v>
      </c>
      <c r="PO68">
        <v>1000</v>
      </c>
      <c r="PP68" t="s">
        <v>2235</v>
      </c>
      <c r="PS68">
        <v>30</v>
      </c>
      <c r="PT68">
        <v>3</v>
      </c>
      <c r="PU68">
        <v>0</v>
      </c>
      <c r="PV68">
        <v>100</v>
      </c>
      <c r="PW68">
        <v>50</v>
      </c>
      <c r="PY68" t="s">
        <v>2318</v>
      </c>
      <c r="PZ68" t="s">
        <v>2231</v>
      </c>
      <c r="QA68">
        <v>6000</v>
      </c>
      <c r="QD68" t="s">
        <v>2235</v>
      </c>
      <c r="QG68">
        <v>21</v>
      </c>
      <c r="QH68">
        <v>3</v>
      </c>
      <c r="QI68">
        <v>0</v>
      </c>
      <c r="QJ68">
        <v>100</v>
      </c>
      <c r="QK68">
        <v>50</v>
      </c>
      <c r="QX68" t="s">
        <v>2312</v>
      </c>
      <c r="SF68" t="s">
        <v>2241</v>
      </c>
      <c r="SG68">
        <v>1</v>
      </c>
      <c r="SH68">
        <v>0</v>
      </c>
      <c r="SI68">
        <v>0</v>
      </c>
      <c r="SJ68">
        <v>0</v>
      </c>
      <c r="AQG68" t="s">
        <v>2483</v>
      </c>
      <c r="AQH68">
        <v>0</v>
      </c>
      <c r="AQI68">
        <v>1</v>
      </c>
      <c r="AQJ68">
        <v>0</v>
      </c>
      <c r="AQK68">
        <v>0</v>
      </c>
      <c r="AQL68">
        <v>0</v>
      </c>
      <c r="AQM68">
        <v>0</v>
      </c>
      <c r="AQN68">
        <v>0</v>
      </c>
      <c r="AQO68">
        <v>0</v>
      </c>
      <c r="AQP68">
        <v>0</v>
      </c>
      <c r="AQQ68">
        <v>0</v>
      </c>
      <c r="AQS68" t="s">
        <v>2509</v>
      </c>
      <c r="AQT68">
        <v>1</v>
      </c>
      <c r="AQU68">
        <v>0</v>
      </c>
      <c r="AQV68">
        <v>1</v>
      </c>
      <c r="AQW68">
        <v>0</v>
      </c>
      <c r="AQX68">
        <v>0</v>
      </c>
      <c r="AQY68">
        <v>0</v>
      </c>
      <c r="AQZ68">
        <v>0</v>
      </c>
      <c r="ARA68">
        <v>0</v>
      </c>
      <c r="ARB68">
        <v>0</v>
      </c>
      <c r="ARC68">
        <v>0</v>
      </c>
      <c r="ARD68">
        <v>0</v>
      </c>
      <c r="ARF68" t="s">
        <v>2311</v>
      </c>
      <c r="ARG68" t="s">
        <v>2439</v>
      </c>
      <c r="ARH68" t="s">
        <v>2246</v>
      </c>
      <c r="ARI68">
        <v>0</v>
      </c>
      <c r="ARJ68">
        <v>1</v>
      </c>
      <c r="ARK68">
        <v>0</v>
      </c>
      <c r="ARL68">
        <v>0</v>
      </c>
      <c r="ARM68">
        <v>0</v>
      </c>
      <c r="ARN68">
        <v>0</v>
      </c>
      <c r="ARO68" t="s">
        <v>2231</v>
      </c>
      <c r="ARP68" t="s">
        <v>2312</v>
      </c>
      <c r="ARX68" t="s">
        <v>2262</v>
      </c>
      <c r="ARY68" t="s">
        <v>2239</v>
      </c>
      <c r="ARZ68">
        <v>1</v>
      </c>
      <c r="ASA68">
        <v>0</v>
      </c>
      <c r="ASB68">
        <v>0</v>
      </c>
      <c r="ASC68">
        <v>0</v>
      </c>
      <c r="ASD68">
        <v>0</v>
      </c>
      <c r="ASE68">
        <v>0</v>
      </c>
      <c r="ASF68">
        <v>0</v>
      </c>
      <c r="ASG68">
        <v>0</v>
      </c>
      <c r="ASH68">
        <v>0</v>
      </c>
      <c r="ASI68">
        <v>0</v>
      </c>
      <c r="ASK68" t="s">
        <v>2556</v>
      </c>
      <c r="ASL68">
        <v>0</v>
      </c>
      <c r="ASM68">
        <v>0</v>
      </c>
      <c r="ASN68">
        <v>1</v>
      </c>
      <c r="ASO68">
        <v>0</v>
      </c>
      <c r="ASP68">
        <v>0</v>
      </c>
      <c r="ASQ68">
        <v>1</v>
      </c>
      <c r="ASR68">
        <v>0</v>
      </c>
      <c r="ASS68">
        <v>0</v>
      </c>
      <c r="AST68">
        <v>0</v>
      </c>
      <c r="ASU68">
        <v>0</v>
      </c>
      <c r="ASW68" t="s">
        <v>2239</v>
      </c>
      <c r="ASX68">
        <v>1</v>
      </c>
      <c r="ASY68">
        <v>0</v>
      </c>
      <c r="ASZ68">
        <v>0</v>
      </c>
      <c r="ATA68">
        <v>0</v>
      </c>
      <c r="ATB68">
        <v>0</v>
      </c>
      <c r="ATC68">
        <v>0</v>
      </c>
      <c r="ATD68">
        <v>0</v>
      </c>
      <c r="ATE68">
        <v>0</v>
      </c>
      <c r="ATF68">
        <v>0</v>
      </c>
      <c r="ATH68" t="s">
        <v>2533</v>
      </c>
      <c r="ATI68">
        <v>0</v>
      </c>
      <c r="ATJ68">
        <v>0</v>
      </c>
      <c r="ATK68">
        <v>1</v>
      </c>
      <c r="ATL68">
        <v>0</v>
      </c>
      <c r="ATM68">
        <v>1</v>
      </c>
      <c r="ATN68">
        <v>0</v>
      </c>
      <c r="ATO68">
        <v>0</v>
      </c>
      <c r="ATP68">
        <v>0</v>
      </c>
      <c r="ATQ68">
        <v>0</v>
      </c>
      <c r="ATS68" t="s">
        <v>2468</v>
      </c>
      <c r="ATW68" t="s">
        <v>2441</v>
      </c>
      <c r="ATX68" t="s">
        <v>2231</v>
      </c>
      <c r="ATZ68" t="s">
        <v>2374</v>
      </c>
      <c r="AUA68" t="s">
        <v>2452</v>
      </c>
      <c r="AUC68" t="s">
        <v>2452</v>
      </c>
      <c r="AUF68">
        <v>506582659</v>
      </c>
      <c r="AUG68" s="166">
        <v>45250.67805555556</v>
      </c>
      <c r="AUJ68" t="s">
        <v>2255</v>
      </c>
      <c r="AUK68" t="s">
        <v>2256</v>
      </c>
      <c r="AUL68" t="s">
        <v>2257</v>
      </c>
    </row>
    <row r="69" spans="1:565 1125:1234" x14ac:dyDescent="0.35">
      <c r="A69">
        <v>68</v>
      </c>
      <c r="B69" t="s">
        <v>2557</v>
      </c>
      <c r="C69" s="166">
        <v>45250</v>
      </c>
      <c r="D69" t="s">
        <v>2427</v>
      </c>
      <c r="E69" t="s">
        <v>2513</v>
      </c>
      <c r="F69" s="166">
        <v>45250.596971388892</v>
      </c>
      <c r="G69" s="166">
        <v>45250.638979849537</v>
      </c>
      <c r="H69" t="s">
        <v>2225</v>
      </c>
      <c r="K69" t="s">
        <v>2429</v>
      </c>
      <c r="L69" s="166">
        <v>45250</v>
      </c>
      <c r="M69" t="s">
        <v>81</v>
      </c>
      <c r="N69" t="s">
        <v>2430</v>
      </c>
      <c r="O69" t="s">
        <v>88</v>
      </c>
      <c r="P69" t="s">
        <v>2228</v>
      </c>
      <c r="S69" t="s">
        <v>2432</v>
      </c>
      <c r="T69" t="s">
        <v>2433</v>
      </c>
      <c r="V69" t="s">
        <v>2231</v>
      </c>
      <c r="X69" t="s">
        <v>2232</v>
      </c>
      <c r="AA69" t="s">
        <v>2558</v>
      </c>
      <c r="AB69">
        <v>0</v>
      </c>
      <c r="AC69">
        <v>1</v>
      </c>
      <c r="AD69">
        <v>0</v>
      </c>
      <c r="AE69">
        <v>0</v>
      </c>
      <c r="AF69">
        <v>1</v>
      </c>
      <c r="AI69"/>
      <c r="AS69" t="s">
        <v>2318</v>
      </c>
      <c r="AT69" t="s">
        <v>2559</v>
      </c>
      <c r="AU69">
        <v>1</v>
      </c>
      <c r="AV69">
        <v>1</v>
      </c>
      <c r="AW69">
        <v>1000</v>
      </c>
      <c r="AX69">
        <v>1500</v>
      </c>
      <c r="AY69" t="s">
        <v>2235</v>
      </c>
      <c r="BB69">
        <v>30</v>
      </c>
      <c r="BC69">
        <v>3</v>
      </c>
      <c r="BD69">
        <v>0</v>
      </c>
      <c r="BE69">
        <v>200</v>
      </c>
      <c r="BF69">
        <v>200</v>
      </c>
      <c r="BW69" t="s">
        <v>2231</v>
      </c>
      <c r="BY69" t="s">
        <v>2558</v>
      </c>
      <c r="BZ69">
        <v>0</v>
      </c>
      <c r="CA69">
        <v>1</v>
      </c>
      <c r="CB69">
        <v>0</v>
      </c>
      <c r="CC69">
        <v>0</v>
      </c>
      <c r="CE69" t="s">
        <v>2406</v>
      </c>
      <c r="CF69">
        <v>1</v>
      </c>
      <c r="CG69">
        <v>0</v>
      </c>
      <c r="CH69">
        <v>0</v>
      </c>
      <c r="CI69">
        <v>0</v>
      </c>
      <c r="CJ69">
        <v>0</v>
      </c>
      <c r="CK69">
        <v>0</v>
      </c>
      <c r="CL69">
        <v>1</v>
      </c>
      <c r="CM69">
        <v>0</v>
      </c>
      <c r="CN69">
        <v>0</v>
      </c>
      <c r="CO69">
        <v>0</v>
      </c>
      <c r="CP69">
        <v>0</v>
      </c>
      <c r="CS69" t="s">
        <v>2241</v>
      </c>
      <c r="CT69">
        <v>1</v>
      </c>
      <c r="CU69">
        <v>0</v>
      </c>
      <c r="CV69">
        <v>0</v>
      </c>
      <c r="CW69">
        <v>0</v>
      </c>
      <c r="EK69" t="s">
        <v>2239</v>
      </c>
      <c r="EL69">
        <v>0</v>
      </c>
      <c r="EM69">
        <v>0</v>
      </c>
      <c r="EN69">
        <v>0</v>
      </c>
      <c r="EO69">
        <v>0</v>
      </c>
      <c r="EP69">
        <v>1</v>
      </c>
      <c r="EQ69">
        <v>1</v>
      </c>
      <c r="JB69" t="s">
        <v>2560</v>
      </c>
      <c r="JC69">
        <v>0</v>
      </c>
      <c r="JD69">
        <v>0</v>
      </c>
      <c r="JE69">
        <v>0</v>
      </c>
      <c r="JF69">
        <v>1</v>
      </c>
      <c r="JG69">
        <v>1</v>
      </c>
      <c r="JH69">
        <v>1</v>
      </c>
      <c r="JI69">
        <v>1</v>
      </c>
      <c r="JJ69">
        <v>1</v>
      </c>
      <c r="JK69">
        <v>1</v>
      </c>
      <c r="JL69">
        <v>1</v>
      </c>
      <c r="JM69">
        <v>1</v>
      </c>
      <c r="JN69">
        <v>1</v>
      </c>
      <c r="JO69">
        <v>1</v>
      </c>
      <c r="JP69">
        <v>1</v>
      </c>
      <c r="JQ69">
        <v>1</v>
      </c>
      <c r="JR69">
        <v>0</v>
      </c>
      <c r="JS69">
        <v>12</v>
      </c>
      <c r="JT69">
        <v>14</v>
      </c>
      <c r="LM69" t="s">
        <v>2234</v>
      </c>
      <c r="LN69">
        <v>4000</v>
      </c>
      <c r="LO69" t="s">
        <v>2235</v>
      </c>
      <c r="LR69">
        <v>30</v>
      </c>
      <c r="LS69">
        <v>7</v>
      </c>
      <c r="LT69">
        <v>0</v>
      </c>
      <c r="LU69">
        <v>20</v>
      </c>
      <c r="LV69">
        <v>20</v>
      </c>
      <c r="LX69" t="s">
        <v>2234</v>
      </c>
      <c r="LY69">
        <v>3000</v>
      </c>
      <c r="LZ69" t="s">
        <v>2235</v>
      </c>
      <c r="MC69">
        <v>30</v>
      </c>
      <c r="MD69">
        <v>3</v>
      </c>
      <c r="ME69">
        <v>0</v>
      </c>
      <c r="MF69">
        <v>20</v>
      </c>
      <c r="MG69">
        <v>20</v>
      </c>
      <c r="MI69" t="s">
        <v>2318</v>
      </c>
      <c r="MJ69">
        <v>1000</v>
      </c>
      <c r="MK69" t="s">
        <v>2235</v>
      </c>
      <c r="MN69">
        <v>30</v>
      </c>
      <c r="MO69">
        <v>3</v>
      </c>
      <c r="MP69">
        <v>0</v>
      </c>
      <c r="MQ69">
        <v>48</v>
      </c>
      <c r="MR69">
        <v>48</v>
      </c>
      <c r="MT69" t="s">
        <v>2318</v>
      </c>
      <c r="MU69">
        <v>200</v>
      </c>
      <c r="MV69" t="s">
        <v>2235</v>
      </c>
      <c r="MY69">
        <v>30</v>
      </c>
      <c r="MZ69">
        <v>1</v>
      </c>
      <c r="NA69">
        <v>0</v>
      </c>
      <c r="NB69">
        <v>100</v>
      </c>
      <c r="NC69">
        <v>100</v>
      </c>
      <c r="NE69" t="s">
        <v>2561</v>
      </c>
      <c r="NV69" t="s">
        <v>2318</v>
      </c>
      <c r="NW69">
        <v>3000</v>
      </c>
      <c r="NX69" t="s">
        <v>2235</v>
      </c>
      <c r="OA69">
        <v>30</v>
      </c>
      <c r="OB69">
        <v>1</v>
      </c>
      <c r="OC69">
        <v>0</v>
      </c>
      <c r="OD69">
        <v>48</v>
      </c>
      <c r="OE69">
        <v>48</v>
      </c>
      <c r="OG69" t="s">
        <v>2318</v>
      </c>
      <c r="OH69">
        <v>3000</v>
      </c>
      <c r="OI69" t="s">
        <v>2235</v>
      </c>
      <c r="OL69">
        <v>20</v>
      </c>
      <c r="OM69">
        <v>1</v>
      </c>
      <c r="ON69">
        <v>0</v>
      </c>
      <c r="OO69">
        <v>48</v>
      </c>
      <c r="OP69">
        <v>48</v>
      </c>
      <c r="OR69" t="s">
        <v>2234</v>
      </c>
      <c r="OS69">
        <v>2500</v>
      </c>
      <c r="OT69" t="s">
        <v>2235</v>
      </c>
      <c r="OW69">
        <v>3</v>
      </c>
      <c r="OX69">
        <v>1</v>
      </c>
      <c r="OY69">
        <v>0</v>
      </c>
      <c r="OZ69">
        <v>200</v>
      </c>
      <c r="PA69">
        <v>200</v>
      </c>
      <c r="PC69" t="s">
        <v>2318</v>
      </c>
      <c r="PD69">
        <v>3000</v>
      </c>
      <c r="PE69" t="s">
        <v>2235</v>
      </c>
      <c r="PH69">
        <v>60</v>
      </c>
      <c r="PI69">
        <v>3</v>
      </c>
      <c r="PJ69">
        <v>0</v>
      </c>
      <c r="PK69">
        <v>100</v>
      </c>
      <c r="PL69">
        <v>100</v>
      </c>
      <c r="PN69" t="s">
        <v>2318</v>
      </c>
      <c r="PO69">
        <v>3000</v>
      </c>
      <c r="PP69" t="s">
        <v>2235</v>
      </c>
      <c r="PS69">
        <v>20</v>
      </c>
      <c r="PT69">
        <v>3</v>
      </c>
      <c r="PU69">
        <v>0</v>
      </c>
      <c r="PV69">
        <v>50</v>
      </c>
      <c r="PW69">
        <v>50</v>
      </c>
      <c r="PY69" t="s">
        <v>2318</v>
      </c>
      <c r="PZ69" t="s">
        <v>2231</v>
      </c>
      <c r="QA69">
        <v>2000</v>
      </c>
      <c r="QD69" t="s">
        <v>2235</v>
      </c>
      <c r="QG69">
        <v>30</v>
      </c>
      <c r="QH69">
        <v>3</v>
      </c>
      <c r="QI69">
        <v>0</v>
      </c>
      <c r="QJ69">
        <v>300</v>
      </c>
      <c r="QK69">
        <v>300</v>
      </c>
      <c r="QM69" t="s">
        <v>2318</v>
      </c>
      <c r="QN69">
        <v>300</v>
      </c>
      <c r="QO69" t="s">
        <v>2235</v>
      </c>
      <c r="QR69">
        <v>30</v>
      </c>
      <c r="QS69">
        <v>3</v>
      </c>
      <c r="QT69">
        <v>0</v>
      </c>
      <c r="QU69">
        <v>500</v>
      </c>
      <c r="QV69">
        <v>500</v>
      </c>
      <c r="QX69" t="s">
        <v>2231</v>
      </c>
      <c r="QZ69" t="s">
        <v>2562</v>
      </c>
      <c r="RA69">
        <v>0</v>
      </c>
      <c r="RB69">
        <v>0</v>
      </c>
      <c r="RC69">
        <v>0</v>
      </c>
      <c r="RD69">
        <v>1</v>
      </c>
      <c r="RE69">
        <v>1</v>
      </c>
      <c r="RF69">
        <v>1</v>
      </c>
      <c r="RG69">
        <v>1</v>
      </c>
      <c r="RH69">
        <v>1</v>
      </c>
      <c r="RI69">
        <v>1</v>
      </c>
      <c r="RJ69">
        <v>1</v>
      </c>
      <c r="RK69">
        <v>1</v>
      </c>
      <c r="RL69">
        <v>1</v>
      </c>
      <c r="RM69">
        <v>1</v>
      </c>
      <c r="RN69">
        <v>1</v>
      </c>
      <c r="RO69">
        <v>1</v>
      </c>
      <c r="RP69">
        <v>0</v>
      </c>
      <c r="RR69" t="s">
        <v>2563</v>
      </c>
      <c r="RS69">
        <v>0</v>
      </c>
      <c r="RT69">
        <v>1</v>
      </c>
      <c r="RU69">
        <v>0</v>
      </c>
      <c r="RV69">
        <v>0</v>
      </c>
      <c r="RW69">
        <v>0</v>
      </c>
      <c r="RX69">
        <v>0</v>
      </c>
      <c r="RY69">
        <v>0</v>
      </c>
      <c r="RZ69">
        <v>1</v>
      </c>
      <c r="SA69">
        <v>0</v>
      </c>
      <c r="SB69">
        <v>0</v>
      </c>
      <c r="SC69">
        <v>0</v>
      </c>
      <c r="SF69" t="s">
        <v>2241</v>
      </c>
      <c r="SG69">
        <v>1</v>
      </c>
      <c r="SH69">
        <v>0</v>
      </c>
      <c r="SI69">
        <v>0</v>
      </c>
      <c r="SJ69">
        <v>0</v>
      </c>
      <c r="AQG69" t="s">
        <v>2437</v>
      </c>
      <c r="AQH69">
        <v>0</v>
      </c>
      <c r="AQI69">
        <v>0</v>
      </c>
      <c r="AQJ69">
        <v>0</v>
      </c>
      <c r="AQK69">
        <v>1</v>
      </c>
      <c r="AQL69">
        <v>0</v>
      </c>
      <c r="AQM69">
        <v>0</v>
      </c>
      <c r="AQN69">
        <v>0</v>
      </c>
      <c r="AQO69">
        <v>0</v>
      </c>
      <c r="AQP69">
        <v>0</v>
      </c>
      <c r="AQQ69">
        <v>0</v>
      </c>
      <c r="AQS69" t="s">
        <v>2564</v>
      </c>
      <c r="AQT69">
        <v>0</v>
      </c>
      <c r="AQU69">
        <v>0</v>
      </c>
      <c r="AQV69">
        <v>1</v>
      </c>
      <c r="AQW69">
        <v>1</v>
      </c>
      <c r="AQX69">
        <v>0</v>
      </c>
      <c r="AQY69">
        <v>0</v>
      </c>
      <c r="AQZ69">
        <v>0</v>
      </c>
      <c r="ARA69">
        <v>1</v>
      </c>
      <c r="ARB69">
        <v>0</v>
      </c>
      <c r="ARC69">
        <v>0</v>
      </c>
      <c r="ARD69">
        <v>0</v>
      </c>
      <c r="ARF69" t="s">
        <v>2466</v>
      </c>
      <c r="ARG69" t="s">
        <v>2245</v>
      </c>
      <c r="ARH69" t="s">
        <v>2451</v>
      </c>
      <c r="ARI69">
        <v>0</v>
      </c>
      <c r="ARJ69">
        <v>0</v>
      </c>
      <c r="ARK69">
        <v>0</v>
      </c>
      <c r="ARL69">
        <v>0</v>
      </c>
      <c r="ARM69">
        <v>1</v>
      </c>
      <c r="ARN69">
        <v>0</v>
      </c>
      <c r="ARP69" t="s">
        <v>510</v>
      </c>
      <c r="ARX69" t="s">
        <v>2312</v>
      </c>
      <c r="ARY69" t="s">
        <v>2451</v>
      </c>
      <c r="ARZ69">
        <v>0</v>
      </c>
      <c r="ASA69">
        <v>0</v>
      </c>
      <c r="ASB69">
        <v>0</v>
      </c>
      <c r="ASC69">
        <v>0</v>
      </c>
      <c r="ASD69">
        <v>0</v>
      </c>
      <c r="ASE69">
        <v>0</v>
      </c>
      <c r="ASF69">
        <v>0</v>
      </c>
      <c r="ASG69">
        <v>0</v>
      </c>
      <c r="ASH69">
        <v>1</v>
      </c>
      <c r="ASI69">
        <v>0</v>
      </c>
      <c r="ASK69" t="s">
        <v>2239</v>
      </c>
      <c r="ASL69">
        <v>1</v>
      </c>
      <c r="ASM69">
        <v>0</v>
      </c>
      <c r="ASN69">
        <v>0</v>
      </c>
      <c r="ASO69">
        <v>0</v>
      </c>
      <c r="ASP69">
        <v>0</v>
      </c>
      <c r="ASQ69">
        <v>0</v>
      </c>
      <c r="ASR69">
        <v>0</v>
      </c>
      <c r="ASS69">
        <v>0</v>
      </c>
      <c r="AST69">
        <v>0</v>
      </c>
      <c r="ASU69">
        <v>0</v>
      </c>
      <c r="ASW69" t="s">
        <v>2239</v>
      </c>
      <c r="ASX69">
        <v>1</v>
      </c>
      <c r="ASY69">
        <v>0</v>
      </c>
      <c r="ASZ69">
        <v>0</v>
      </c>
      <c r="ATA69">
        <v>0</v>
      </c>
      <c r="ATB69">
        <v>0</v>
      </c>
      <c r="ATC69">
        <v>0</v>
      </c>
      <c r="ATD69">
        <v>0</v>
      </c>
      <c r="ATE69">
        <v>0</v>
      </c>
      <c r="ATF69">
        <v>0</v>
      </c>
      <c r="ATH69" t="s">
        <v>2239</v>
      </c>
      <c r="ATI69">
        <v>1</v>
      </c>
      <c r="ATJ69">
        <v>0</v>
      </c>
      <c r="ATK69">
        <v>0</v>
      </c>
      <c r="ATL69">
        <v>0</v>
      </c>
      <c r="ATM69">
        <v>0</v>
      </c>
      <c r="ATN69">
        <v>0</v>
      </c>
      <c r="ATO69">
        <v>0</v>
      </c>
      <c r="ATP69">
        <v>0</v>
      </c>
      <c r="ATQ69">
        <v>0</v>
      </c>
      <c r="ATS69" t="s">
        <v>2489</v>
      </c>
      <c r="ATT69" t="s">
        <v>2231</v>
      </c>
      <c r="ATU69" t="s">
        <v>2565</v>
      </c>
      <c r="ATW69" t="s">
        <v>2489</v>
      </c>
      <c r="ATX69" t="s">
        <v>2231</v>
      </c>
      <c r="ATY69" t="s">
        <v>2566</v>
      </c>
      <c r="AUA69" t="s">
        <v>2567</v>
      </c>
      <c r="AUC69" t="s">
        <v>2452</v>
      </c>
      <c r="AUF69">
        <v>506582677</v>
      </c>
      <c r="AUG69" s="166">
        <v>45250.678090277783</v>
      </c>
      <c r="AUJ69" t="s">
        <v>2255</v>
      </c>
      <c r="AUK69" t="s">
        <v>2256</v>
      </c>
      <c r="AUL69" t="s">
        <v>2257</v>
      </c>
    </row>
    <row r="70" spans="1:565 1125:1234" x14ac:dyDescent="0.35">
      <c r="A70">
        <v>69</v>
      </c>
      <c r="B70" t="s">
        <v>2568</v>
      </c>
      <c r="C70" s="166">
        <v>45250</v>
      </c>
      <c r="D70" t="s">
        <v>2569</v>
      </c>
      <c r="E70" t="s">
        <v>2570</v>
      </c>
      <c r="F70" s="166">
        <v>45250.69343550926</v>
      </c>
      <c r="G70" s="166">
        <v>45251.467699201377</v>
      </c>
      <c r="H70" t="s">
        <v>2225</v>
      </c>
      <c r="K70" t="s">
        <v>2429</v>
      </c>
      <c r="L70" s="166">
        <v>45251</v>
      </c>
      <c r="M70" t="s">
        <v>96</v>
      </c>
      <c r="N70" t="s">
        <v>2571</v>
      </c>
      <c r="O70" t="s">
        <v>97</v>
      </c>
      <c r="P70" t="s">
        <v>2228</v>
      </c>
      <c r="S70" t="s">
        <v>2432</v>
      </c>
      <c r="T70" t="s">
        <v>2572</v>
      </c>
      <c r="V70" t="s">
        <v>2231</v>
      </c>
      <c r="X70" t="s">
        <v>2232</v>
      </c>
      <c r="AA70" t="s">
        <v>2503</v>
      </c>
      <c r="AB70">
        <v>1</v>
      </c>
      <c r="AC70">
        <v>1</v>
      </c>
      <c r="AD70">
        <v>1</v>
      </c>
      <c r="AE70">
        <v>0</v>
      </c>
      <c r="AF70">
        <v>3</v>
      </c>
      <c r="AH70" t="s">
        <v>2318</v>
      </c>
      <c r="AI70">
        <v>750</v>
      </c>
      <c r="AJ70" t="s">
        <v>2446</v>
      </c>
      <c r="AM70">
        <v>20</v>
      </c>
      <c r="AN70">
        <v>3</v>
      </c>
      <c r="AO70">
        <v>0</v>
      </c>
      <c r="AP70">
        <v>500</v>
      </c>
      <c r="AQ70">
        <v>1000</v>
      </c>
      <c r="AS70" t="s">
        <v>2318</v>
      </c>
      <c r="AT70" t="s">
        <v>2479</v>
      </c>
      <c r="AU70">
        <v>1</v>
      </c>
      <c r="AV70">
        <v>0</v>
      </c>
      <c r="AW70">
        <v>5000</v>
      </c>
      <c r="AY70" t="s">
        <v>2446</v>
      </c>
      <c r="BB70">
        <v>10</v>
      </c>
      <c r="BC70">
        <v>4</v>
      </c>
      <c r="BD70">
        <v>0</v>
      </c>
      <c r="BE70">
        <v>50</v>
      </c>
      <c r="BF70">
        <v>100</v>
      </c>
      <c r="BH70" t="s">
        <v>2318</v>
      </c>
      <c r="BI70" t="s">
        <v>2287</v>
      </c>
      <c r="BJ70">
        <v>1</v>
      </c>
      <c r="BK70">
        <v>0</v>
      </c>
      <c r="BL70">
        <v>500</v>
      </c>
      <c r="BN70" t="s">
        <v>2446</v>
      </c>
      <c r="BQ70">
        <v>30</v>
      </c>
      <c r="BR70">
        <v>5</v>
      </c>
      <c r="BS70">
        <v>0</v>
      </c>
      <c r="BT70">
        <v>1000</v>
      </c>
      <c r="BU70">
        <v>2000</v>
      </c>
      <c r="BW70" t="s">
        <v>2312</v>
      </c>
      <c r="CS70" t="s">
        <v>2241</v>
      </c>
      <c r="CT70">
        <v>1</v>
      </c>
      <c r="CU70">
        <v>0</v>
      </c>
      <c r="CV70">
        <v>0</v>
      </c>
      <c r="CW70">
        <v>0</v>
      </c>
      <c r="EK70" t="s">
        <v>2239</v>
      </c>
      <c r="EL70">
        <v>0</v>
      </c>
      <c r="EM70">
        <v>0</v>
      </c>
      <c r="EN70">
        <v>0</v>
      </c>
      <c r="EO70">
        <v>0</v>
      </c>
      <c r="EP70">
        <v>1</v>
      </c>
      <c r="EQ70">
        <v>1</v>
      </c>
      <c r="JB70" t="s">
        <v>2480</v>
      </c>
      <c r="JC70">
        <v>0</v>
      </c>
      <c r="JD70">
        <v>0</v>
      </c>
      <c r="JE70">
        <v>0</v>
      </c>
      <c r="JF70">
        <v>1</v>
      </c>
      <c r="JG70">
        <v>1</v>
      </c>
      <c r="JH70">
        <v>1</v>
      </c>
      <c r="JI70">
        <v>1</v>
      </c>
      <c r="JJ70">
        <v>1</v>
      </c>
      <c r="JK70">
        <v>1</v>
      </c>
      <c r="JL70">
        <v>1</v>
      </c>
      <c r="JM70">
        <v>1</v>
      </c>
      <c r="JN70">
        <v>1</v>
      </c>
      <c r="JO70">
        <v>0</v>
      </c>
      <c r="JP70">
        <v>1</v>
      </c>
      <c r="JQ70">
        <v>1</v>
      </c>
      <c r="JR70">
        <v>0</v>
      </c>
      <c r="JS70">
        <v>11</v>
      </c>
      <c r="JT70">
        <v>15</v>
      </c>
      <c r="LM70" t="s">
        <v>2318</v>
      </c>
      <c r="LN70">
        <v>6000</v>
      </c>
      <c r="LO70" t="s">
        <v>2446</v>
      </c>
      <c r="LR70">
        <v>20</v>
      </c>
      <c r="LS70">
        <v>3</v>
      </c>
      <c r="LT70">
        <v>0</v>
      </c>
      <c r="LU70">
        <v>200</v>
      </c>
      <c r="LV70">
        <v>500</v>
      </c>
      <c r="LX70" t="s">
        <v>2318</v>
      </c>
      <c r="LY70">
        <v>5000</v>
      </c>
      <c r="LZ70" t="s">
        <v>2446</v>
      </c>
      <c r="MC70">
        <v>20</v>
      </c>
      <c r="MD70">
        <v>3</v>
      </c>
      <c r="ME70">
        <v>0</v>
      </c>
      <c r="MF70">
        <v>700</v>
      </c>
      <c r="MG70">
        <v>300</v>
      </c>
      <c r="MI70" t="s">
        <v>2318</v>
      </c>
      <c r="MJ70">
        <v>500</v>
      </c>
      <c r="MK70" t="s">
        <v>2446</v>
      </c>
      <c r="MN70">
        <v>10</v>
      </c>
      <c r="MO70">
        <v>3</v>
      </c>
      <c r="MP70">
        <v>0</v>
      </c>
      <c r="MQ70">
        <v>500</v>
      </c>
      <c r="MR70">
        <v>1000</v>
      </c>
      <c r="MT70" t="s">
        <v>2318</v>
      </c>
      <c r="MU70">
        <v>100</v>
      </c>
      <c r="MV70" t="s">
        <v>2446</v>
      </c>
      <c r="MY70">
        <v>20</v>
      </c>
      <c r="MZ70">
        <v>3</v>
      </c>
      <c r="NA70">
        <v>0</v>
      </c>
      <c r="NB70">
        <v>500</v>
      </c>
      <c r="NC70">
        <v>300</v>
      </c>
      <c r="NE70" t="s">
        <v>2318</v>
      </c>
      <c r="NF70" t="s">
        <v>2481</v>
      </c>
      <c r="NG70">
        <v>1</v>
      </c>
      <c r="NH70">
        <v>1</v>
      </c>
      <c r="NI70">
        <v>1</v>
      </c>
      <c r="NJ70">
        <v>1000</v>
      </c>
      <c r="NK70">
        <v>1250</v>
      </c>
      <c r="NL70">
        <v>1500</v>
      </c>
      <c r="NM70" t="s">
        <v>2235</v>
      </c>
      <c r="NP70">
        <v>30</v>
      </c>
      <c r="NQ70">
        <v>4</v>
      </c>
      <c r="NR70">
        <v>0</v>
      </c>
      <c r="NS70">
        <v>1000</v>
      </c>
      <c r="NT70">
        <v>600</v>
      </c>
      <c r="NV70" t="s">
        <v>2318</v>
      </c>
      <c r="NW70">
        <v>2000</v>
      </c>
      <c r="NX70" t="s">
        <v>2235</v>
      </c>
      <c r="OA70">
        <v>30</v>
      </c>
      <c r="OB70">
        <v>4</v>
      </c>
      <c r="OC70">
        <v>0</v>
      </c>
      <c r="OD70">
        <v>500</v>
      </c>
      <c r="OE70">
        <v>300</v>
      </c>
      <c r="OG70" t="s">
        <v>2318</v>
      </c>
      <c r="OH70">
        <v>5000</v>
      </c>
      <c r="OI70" t="s">
        <v>2235</v>
      </c>
      <c r="OL70">
        <v>30</v>
      </c>
      <c r="OM70">
        <v>4</v>
      </c>
      <c r="ON70">
        <v>0</v>
      </c>
      <c r="OO70">
        <v>1000</v>
      </c>
      <c r="OP70">
        <v>500</v>
      </c>
      <c r="OR70" t="s">
        <v>2318</v>
      </c>
      <c r="OS70">
        <v>2500</v>
      </c>
      <c r="OT70" t="s">
        <v>2235</v>
      </c>
      <c r="OW70">
        <v>20</v>
      </c>
      <c r="OX70">
        <v>3</v>
      </c>
      <c r="OY70">
        <v>0</v>
      </c>
      <c r="OZ70">
        <v>600</v>
      </c>
      <c r="PA70">
        <v>300</v>
      </c>
      <c r="PC70" t="s">
        <v>2318</v>
      </c>
      <c r="PD70">
        <v>2000</v>
      </c>
      <c r="PE70" t="s">
        <v>2235</v>
      </c>
      <c r="PH70">
        <v>30</v>
      </c>
      <c r="PI70">
        <v>4</v>
      </c>
      <c r="PJ70">
        <v>0</v>
      </c>
      <c r="PK70">
        <v>300</v>
      </c>
      <c r="PL70">
        <v>200</v>
      </c>
      <c r="PY70" t="s">
        <v>2561</v>
      </c>
      <c r="QM70" t="s">
        <v>2318</v>
      </c>
      <c r="QN70">
        <v>300</v>
      </c>
      <c r="QO70" t="s">
        <v>2235</v>
      </c>
      <c r="QR70">
        <v>10</v>
      </c>
      <c r="QS70">
        <v>3</v>
      </c>
      <c r="QT70">
        <v>0</v>
      </c>
      <c r="QU70">
        <v>500</v>
      </c>
      <c r="QV70">
        <v>200</v>
      </c>
      <c r="QX70" t="s">
        <v>2231</v>
      </c>
      <c r="QZ70" t="s">
        <v>2573</v>
      </c>
      <c r="RA70">
        <v>0</v>
      </c>
      <c r="RB70">
        <v>0</v>
      </c>
      <c r="RC70">
        <v>0</v>
      </c>
      <c r="RD70">
        <v>0</v>
      </c>
      <c r="RE70">
        <v>0</v>
      </c>
      <c r="RF70">
        <v>0</v>
      </c>
      <c r="RG70">
        <v>0</v>
      </c>
      <c r="RH70">
        <v>0</v>
      </c>
      <c r="RI70">
        <v>0</v>
      </c>
      <c r="RJ70">
        <v>0</v>
      </c>
      <c r="RK70">
        <v>1</v>
      </c>
      <c r="RL70">
        <v>0</v>
      </c>
      <c r="RM70">
        <v>0</v>
      </c>
      <c r="RN70">
        <v>1</v>
      </c>
      <c r="RO70">
        <v>0</v>
      </c>
      <c r="RP70">
        <v>0</v>
      </c>
      <c r="RR70" t="s">
        <v>2323</v>
      </c>
      <c r="RS70">
        <v>1</v>
      </c>
      <c r="RT70">
        <v>0</v>
      </c>
      <c r="RU70">
        <v>0</v>
      </c>
      <c r="RV70">
        <v>1</v>
      </c>
      <c r="RW70">
        <v>0</v>
      </c>
      <c r="RX70">
        <v>0</v>
      </c>
      <c r="RY70">
        <v>1</v>
      </c>
      <c r="RZ70">
        <v>0</v>
      </c>
      <c r="SA70">
        <v>0</v>
      </c>
      <c r="SB70">
        <v>0</v>
      </c>
      <c r="SC70">
        <v>0</v>
      </c>
      <c r="SF70" t="s">
        <v>2237</v>
      </c>
      <c r="SG70">
        <v>0</v>
      </c>
      <c r="SH70">
        <v>1</v>
      </c>
      <c r="SI70">
        <v>0</v>
      </c>
      <c r="SJ70">
        <v>0</v>
      </c>
      <c r="SK70" t="s">
        <v>2574</v>
      </c>
      <c r="SL70">
        <v>0</v>
      </c>
      <c r="SM70">
        <v>0</v>
      </c>
      <c r="SN70">
        <v>0</v>
      </c>
      <c r="SO70">
        <v>0</v>
      </c>
      <c r="SP70">
        <v>0</v>
      </c>
      <c r="SQ70">
        <v>0</v>
      </c>
      <c r="SR70">
        <v>0</v>
      </c>
      <c r="SS70">
        <v>0</v>
      </c>
      <c r="ST70">
        <v>0</v>
      </c>
      <c r="SU70">
        <v>0</v>
      </c>
      <c r="SV70">
        <v>1</v>
      </c>
      <c r="SW70">
        <v>0</v>
      </c>
      <c r="SX70">
        <v>0</v>
      </c>
      <c r="SY70">
        <v>0</v>
      </c>
      <c r="SZ70">
        <v>1</v>
      </c>
      <c r="TA70">
        <v>0</v>
      </c>
      <c r="TB70" t="s">
        <v>2575</v>
      </c>
      <c r="TC70">
        <v>0</v>
      </c>
      <c r="TD70">
        <v>0</v>
      </c>
      <c r="TE70">
        <v>0</v>
      </c>
      <c r="TF70">
        <v>1</v>
      </c>
      <c r="TG70">
        <v>0</v>
      </c>
      <c r="TH70">
        <v>0</v>
      </c>
      <c r="TI70">
        <v>0</v>
      </c>
      <c r="TJ70">
        <v>0</v>
      </c>
      <c r="TK70">
        <v>0</v>
      </c>
      <c r="TL70">
        <v>0</v>
      </c>
      <c r="TM70">
        <v>0</v>
      </c>
      <c r="TN70">
        <v>0</v>
      </c>
      <c r="AQG70" t="s">
        <v>2239</v>
      </c>
      <c r="AQH70">
        <v>1</v>
      </c>
      <c r="AQI70">
        <v>0</v>
      </c>
      <c r="AQJ70">
        <v>0</v>
      </c>
      <c r="AQK70">
        <v>0</v>
      </c>
      <c r="AQL70">
        <v>0</v>
      </c>
      <c r="AQM70">
        <v>0</v>
      </c>
      <c r="AQN70">
        <v>0</v>
      </c>
      <c r="AQO70">
        <v>0</v>
      </c>
      <c r="AQP70">
        <v>0</v>
      </c>
      <c r="AQQ70">
        <v>0</v>
      </c>
      <c r="AQS70" t="s">
        <v>2576</v>
      </c>
      <c r="AQT70">
        <v>0</v>
      </c>
      <c r="AQU70">
        <v>0</v>
      </c>
      <c r="AQV70">
        <v>1</v>
      </c>
      <c r="AQW70">
        <v>1</v>
      </c>
      <c r="AQX70">
        <v>0</v>
      </c>
      <c r="AQY70">
        <v>0</v>
      </c>
      <c r="AQZ70">
        <v>0</v>
      </c>
      <c r="ARA70">
        <v>0</v>
      </c>
      <c r="ARB70">
        <v>0</v>
      </c>
      <c r="ARC70">
        <v>0</v>
      </c>
      <c r="ARD70">
        <v>0</v>
      </c>
      <c r="ARF70" t="s">
        <v>2466</v>
      </c>
      <c r="ARG70" t="s">
        <v>2245</v>
      </c>
      <c r="ARH70" t="s">
        <v>2312</v>
      </c>
      <c r="ARI70">
        <v>1</v>
      </c>
      <c r="ARJ70">
        <v>0</v>
      </c>
      <c r="ARK70">
        <v>0</v>
      </c>
      <c r="ARL70">
        <v>0</v>
      </c>
      <c r="ARM70">
        <v>0</v>
      </c>
      <c r="ARN70">
        <v>0</v>
      </c>
      <c r="ARP70" t="s">
        <v>2312</v>
      </c>
      <c r="ARX70" t="s">
        <v>2262</v>
      </c>
      <c r="ARY70" t="s">
        <v>2239</v>
      </c>
      <c r="ARZ70">
        <v>1</v>
      </c>
      <c r="ASA70">
        <v>0</v>
      </c>
      <c r="ASB70">
        <v>0</v>
      </c>
      <c r="ASC70">
        <v>0</v>
      </c>
      <c r="ASD70">
        <v>0</v>
      </c>
      <c r="ASE70">
        <v>0</v>
      </c>
      <c r="ASF70">
        <v>0</v>
      </c>
      <c r="ASG70">
        <v>0</v>
      </c>
      <c r="ASH70">
        <v>0</v>
      </c>
      <c r="ASI70">
        <v>0</v>
      </c>
      <c r="ASK70" t="s">
        <v>2239</v>
      </c>
      <c r="ASL70">
        <v>1</v>
      </c>
      <c r="ASM70">
        <v>0</v>
      </c>
      <c r="ASN70">
        <v>0</v>
      </c>
      <c r="ASO70">
        <v>0</v>
      </c>
      <c r="ASP70">
        <v>0</v>
      </c>
      <c r="ASQ70">
        <v>0</v>
      </c>
      <c r="ASR70">
        <v>0</v>
      </c>
      <c r="ASS70">
        <v>0</v>
      </c>
      <c r="AST70">
        <v>0</v>
      </c>
      <c r="ASU70">
        <v>0</v>
      </c>
      <c r="ASW70" t="s">
        <v>2239</v>
      </c>
      <c r="ASX70">
        <v>1</v>
      </c>
      <c r="ASY70">
        <v>0</v>
      </c>
      <c r="ASZ70">
        <v>0</v>
      </c>
      <c r="ATA70">
        <v>0</v>
      </c>
      <c r="ATB70">
        <v>0</v>
      </c>
      <c r="ATC70">
        <v>0</v>
      </c>
      <c r="ATD70">
        <v>0</v>
      </c>
      <c r="ATE70">
        <v>0</v>
      </c>
      <c r="ATF70">
        <v>0</v>
      </c>
      <c r="ATH70" t="s">
        <v>2239</v>
      </c>
      <c r="ATI70">
        <v>1</v>
      </c>
      <c r="ATJ70">
        <v>0</v>
      </c>
      <c r="ATK70">
        <v>0</v>
      </c>
      <c r="ATL70">
        <v>0</v>
      </c>
      <c r="ATM70">
        <v>0</v>
      </c>
      <c r="ATN70">
        <v>0</v>
      </c>
      <c r="ATO70">
        <v>0</v>
      </c>
      <c r="ATP70">
        <v>0</v>
      </c>
      <c r="ATQ70">
        <v>0</v>
      </c>
      <c r="ATS70" t="s">
        <v>2489</v>
      </c>
      <c r="ATT70" t="s">
        <v>2231</v>
      </c>
      <c r="ATU70" t="s">
        <v>2577</v>
      </c>
      <c r="ATW70" t="s">
        <v>2489</v>
      </c>
      <c r="ATX70" t="s">
        <v>2231</v>
      </c>
      <c r="ATY70" t="s">
        <v>2578</v>
      </c>
      <c r="AUA70" t="s">
        <v>2442</v>
      </c>
      <c r="AUC70" t="s">
        <v>2579</v>
      </c>
      <c r="AUF70">
        <v>507044102</v>
      </c>
      <c r="AUG70" s="166">
        <v>45251.693344907413</v>
      </c>
      <c r="AUJ70" t="s">
        <v>2255</v>
      </c>
      <c r="AUK70" t="s">
        <v>2256</v>
      </c>
      <c r="AUL70" t="s">
        <v>2257</v>
      </c>
    </row>
    <row r="71" spans="1:565 1125:1234" x14ac:dyDescent="0.35">
      <c r="A71">
        <v>70</v>
      </c>
      <c r="B71" t="s">
        <v>2580</v>
      </c>
      <c r="C71" s="166">
        <v>45251</v>
      </c>
      <c r="D71" t="s">
        <v>2569</v>
      </c>
      <c r="E71" t="s">
        <v>2570</v>
      </c>
      <c r="F71" s="166">
        <v>45251.472931180557</v>
      </c>
      <c r="G71" s="166">
        <v>45251.480904189812</v>
      </c>
      <c r="H71" t="s">
        <v>2225</v>
      </c>
      <c r="K71" t="s">
        <v>2429</v>
      </c>
      <c r="L71" s="166">
        <v>45251</v>
      </c>
      <c r="M71" t="s">
        <v>96</v>
      </c>
      <c r="N71" t="s">
        <v>2571</v>
      </c>
      <c r="O71" t="s">
        <v>97</v>
      </c>
      <c r="P71" t="s">
        <v>2228</v>
      </c>
      <c r="S71" t="s">
        <v>2432</v>
      </c>
      <c r="T71" t="s">
        <v>2572</v>
      </c>
      <c r="V71" t="s">
        <v>2231</v>
      </c>
      <c r="X71" t="s">
        <v>2232</v>
      </c>
      <c r="AA71" t="s">
        <v>2239</v>
      </c>
      <c r="AB71">
        <v>0</v>
      </c>
      <c r="AC71">
        <v>0</v>
      </c>
      <c r="AD71">
        <v>0</v>
      </c>
      <c r="AE71">
        <v>1</v>
      </c>
      <c r="AF71">
        <v>1</v>
      </c>
      <c r="AI71"/>
      <c r="EK71" t="s">
        <v>2239</v>
      </c>
      <c r="EL71">
        <v>0</v>
      </c>
      <c r="EM71">
        <v>0</v>
      </c>
      <c r="EN71">
        <v>0</v>
      </c>
      <c r="EO71">
        <v>0</v>
      </c>
      <c r="EP71">
        <v>1</v>
      </c>
      <c r="EQ71">
        <v>1</v>
      </c>
      <c r="JB71" t="s">
        <v>2514</v>
      </c>
      <c r="JC71">
        <v>1</v>
      </c>
      <c r="JD71">
        <v>1</v>
      </c>
      <c r="JE71">
        <v>1</v>
      </c>
      <c r="JF71">
        <v>0</v>
      </c>
      <c r="JG71">
        <v>0</v>
      </c>
      <c r="JH71">
        <v>0</v>
      </c>
      <c r="JI71">
        <v>0</v>
      </c>
      <c r="JJ71">
        <v>0</v>
      </c>
      <c r="JK71">
        <v>0</v>
      </c>
      <c r="JL71">
        <v>0</v>
      </c>
      <c r="JM71">
        <v>0</v>
      </c>
      <c r="JN71">
        <v>0</v>
      </c>
      <c r="JO71">
        <v>0</v>
      </c>
      <c r="JP71">
        <v>0</v>
      </c>
      <c r="JQ71">
        <v>0</v>
      </c>
      <c r="JR71">
        <v>0</v>
      </c>
      <c r="JS71">
        <v>3</v>
      </c>
      <c r="JT71">
        <v>5</v>
      </c>
      <c r="JV71" t="s">
        <v>2318</v>
      </c>
      <c r="JW71">
        <v>250</v>
      </c>
      <c r="JX71" t="s">
        <v>2446</v>
      </c>
      <c r="KA71">
        <v>7</v>
      </c>
      <c r="KB71">
        <v>2</v>
      </c>
      <c r="KC71">
        <v>0</v>
      </c>
      <c r="KD71">
        <v>300</v>
      </c>
      <c r="KE71">
        <v>200</v>
      </c>
      <c r="KG71" t="s">
        <v>2318</v>
      </c>
      <c r="KH71" t="s">
        <v>2581</v>
      </c>
      <c r="KI71">
        <v>1</v>
      </c>
      <c r="KJ71">
        <v>1</v>
      </c>
      <c r="KK71">
        <v>8000</v>
      </c>
      <c r="KL71">
        <v>100</v>
      </c>
      <c r="KM71" t="s">
        <v>2446</v>
      </c>
      <c r="KP71">
        <v>7</v>
      </c>
      <c r="KQ71">
        <v>2</v>
      </c>
      <c r="KR71">
        <v>0</v>
      </c>
      <c r="KS71">
        <v>500</v>
      </c>
      <c r="KT71">
        <v>300</v>
      </c>
      <c r="KV71" t="s">
        <v>2318</v>
      </c>
      <c r="KW71" t="s">
        <v>2582</v>
      </c>
      <c r="KX71">
        <v>1</v>
      </c>
      <c r="KY71">
        <v>1</v>
      </c>
      <c r="KZ71">
        <v>1</v>
      </c>
      <c r="LA71">
        <v>15000</v>
      </c>
      <c r="LB71">
        <v>30000</v>
      </c>
      <c r="LC71">
        <v>39000</v>
      </c>
      <c r="LD71" t="s">
        <v>2235</v>
      </c>
      <c r="LG71">
        <v>10</v>
      </c>
      <c r="LH71">
        <v>5</v>
      </c>
      <c r="LI71">
        <v>0</v>
      </c>
      <c r="LJ71">
        <v>100</v>
      </c>
      <c r="LK71">
        <v>80</v>
      </c>
      <c r="QX71" t="s">
        <v>2312</v>
      </c>
      <c r="SF71" t="s">
        <v>2241</v>
      </c>
      <c r="SG71">
        <v>1</v>
      </c>
      <c r="SH71">
        <v>0</v>
      </c>
      <c r="SI71">
        <v>0</v>
      </c>
      <c r="SJ71">
        <v>0</v>
      </c>
      <c r="AQG71" t="s">
        <v>2239</v>
      </c>
      <c r="AQH71">
        <v>1</v>
      </c>
      <c r="AQI71">
        <v>0</v>
      </c>
      <c r="AQJ71">
        <v>0</v>
      </c>
      <c r="AQK71">
        <v>0</v>
      </c>
      <c r="AQL71">
        <v>0</v>
      </c>
      <c r="AQM71">
        <v>0</v>
      </c>
      <c r="AQN71">
        <v>0</v>
      </c>
      <c r="AQO71">
        <v>0</v>
      </c>
      <c r="AQP71">
        <v>0</v>
      </c>
      <c r="AQQ71">
        <v>0</v>
      </c>
      <c r="AQS71" t="s">
        <v>2576</v>
      </c>
      <c r="AQT71">
        <v>0</v>
      </c>
      <c r="AQU71">
        <v>0</v>
      </c>
      <c r="AQV71">
        <v>1</v>
      </c>
      <c r="AQW71">
        <v>1</v>
      </c>
      <c r="AQX71">
        <v>0</v>
      </c>
      <c r="AQY71">
        <v>0</v>
      </c>
      <c r="AQZ71">
        <v>0</v>
      </c>
      <c r="ARA71">
        <v>0</v>
      </c>
      <c r="ARB71">
        <v>0</v>
      </c>
      <c r="ARC71">
        <v>0</v>
      </c>
      <c r="ARD71">
        <v>0</v>
      </c>
      <c r="ARF71" t="s">
        <v>2466</v>
      </c>
      <c r="ARG71" t="s">
        <v>2275</v>
      </c>
      <c r="ARH71" t="s">
        <v>2312</v>
      </c>
      <c r="ARI71">
        <v>1</v>
      </c>
      <c r="ARJ71">
        <v>0</v>
      </c>
      <c r="ARK71">
        <v>0</v>
      </c>
      <c r="ARL71">
        <v>0</v>
      </c>
      <c r="ARM71">
        <v>0</v>
      </c>
      <c r="ARN71">
        <v>0</v>
      </c>
      <c r="ARP71" t="s">
        <v>2312</v>
      </c>
      <c r="ARX71" t="s">
        <v>2262</v>
      </c>
      <c r="ARY71" t="s">
        <v>2239</v>
      </c>
      <c r="ARZ71">
        <v>1</v>
      </c>
      <c r="ASA71">
        <v>0</v>
      </c>
      <c r="ASB71">
        <v>0</v>
      </c>
      <c r="ASC71">
        <v>0</v>
      </c>
      <c r="ASD71">
        <v>0</v>
      </c>
      <c r="ASE71">
        <v>0</v>
      </c>
      <c r="ASF71">
        <v>0</v>
      </c>
      <c r="ASG71">
        <v>0</v>
      </c>
      <c r="ASH71">
        <v>0</v>
      </c>
      <c r="ASI71">
        <v>0</v>
      </c>
      <c r="ASK71" t="s">
        <v>2239</v>
      </c>
      <c r="ASL71">
        <v>1</v>
      </c>
      <c r="ASM71">
        <v>0</v>
      </c>
      <c r="ASN71">
        <v>0</v>
      </c>
      <c r="ASO71">
        <v>0</v>
      </c>
      <c r="ASP71">
        <v>0</v>
      </c>
      <c r="ASQ71">
        <v>0</v>
      </c>
      <c r="ASR71">
        <v>0</v>
      </c>
      <c r="ASS71">
        <v>0</v>
      </c>
      <c r="AST71">
        <v>0</v>
      </c>
      <c r="ASU71">
        <v>0</v>
      </c>
      <c r="ASW71" t="s">
        <v>2239</v>
      </c>
      <c r="ASX71">
        <v>1</v>
      </c>
      <c r="ASY71">
        <v>0</v>
      </c>
      <c r="ASZ71">
        <v>0</v>
      </c>
      <c r="ATA71">
        <v>0</v>
      </c>
      <c r="ATB71">
        <v>0</v>
      </c>
      <c r="ATC71">
        <v>0</v>
      </c>
      <c r="ATD71">
        <v>0</v>
      </c>
      <c r="ATE71">
        <v>0</v>
      </c>
      <c r="ATF71">
        <v>0</v>
      </c>
      <c r="ATH71" t="s">
        <v>2239</v>
      </c>
      <c r="ATI71">
        <v>1</v>
      </c>
      <c r="ATJ71">
        <v>0</v>
      </c>
      <c r="ATK71">
        <v>0</v>
      </c>
      <c r="ATL71">
        <v>0</v>
      </c>
      <c r="ATM71">
        <v>0</v>
      </c>
      <c r="ATN71">
        <v>0</v>
      </c>
      <c r="ATO71">
        <v>0</v>
      </c>
      <c r="ATP71">
        <v>0</v>
      </c>
      <c r="ATQ71">
        <v>0</v>
      </c>
      <c r="ATS71" t="s">
        <v>2489</v>
      </c>
      <c r="ATT71" t="s">
        <v>2231</v>
      </c>
      <c r="ATU71" t="s">
        <v>2578</v>
      </c>
      <c r="ATW71" t="s">
        <v>2489</v>
      </c>
      <c r="ATX71" t="s">
        <v>2231</v>
      </c>
      <c r="ATY71" t="s">
        <v>2578</v>
      </c>
      <c r="AUA71" t="s">
        <v>2579</v>
      </c>
      <c r="AUC71" t="s">
        <v>2579</v>
      </c>
      <c r="AUF71">
        <v>507044127</v>
      </c>
      <c r="AUG71" s="166">
        <v>45251.693391203713</v>
      </c>
      <c r="AUJ71" t="s">
        <v>2255</v>
      </c>
      <c r="AUK71" t="s">
        <v>2256</v>
      </c>
      <c r="AUL71" t="s">
        <v>2257</v>
      </c>
    </row>
    <row r="72" spans="1:565 1125:1234" x14ac:dyDescent="0.35">
      <c r="A72">
        <v>71</v>
      </c>
      <c r="B72" t="s">
        <v>2583</v>
      </c>
      <c r="C72" s="166">
        <v>45251</v>
      </c>
      <c r="D72" t="s">
        <v>2569</v>
      </c>
      <c r="E72" t="s">
        <v>2584</v>
      </c>
      <c r="F72" s="166">
        <v>45251.472674907403</v>
      </c>
      <c r="G72" s="166">
        <v>45251.479177291672</v>
      </c>
      <c r="H72" t="s">
        <v>2225</v>
      </c>
      <c r="K72" t="s">
        <v>2429</v>
      </c>
      <c r="L72" s="166">
        <v>45251</v>
      </c>
      <c r="M72" t="s">
        <v>96</v>
      </c>
      <c r="N72" t="s">
        <v>2571</v>
      </c>
      <c r="O72" t="s">
        <v>97</v>
      </c>
      <c r="P72" t="s">
        <v>2228</v>
      </c>
      <c r="S72" t="s">
        <v>2432</v>
      </c>
      <c r="T72" t="s">
        <v>2572</v>
      </c>
      <c r="V72" t="s">
        <v>2231</v>
      </c>
      <c r="X72" t="s">
        <v>2232</v>
      </c>
      <c r="AA72" t="s">
        <v>2239</v>
      </c>
      <c r="AB72">
        <v>0</v>
      </c>
      <c r="AC72">
        <v>0</v>
      </c>
      <c r="AD72">
        <v>0</v>
      </c>
      <c r="AE72">
        <v>1</v>
      </c>
      <c r="AF72">
        <v>1</v>
      </c>
      <c r="AI72"/>
      <c r="EK72" t="s">
        <v>2239</v>
      </c>
      <c r="EL72">
        <v>0</v>
      </c>
      <c r="EM72">
        <v>0</v>
      </c>
      <c r="EN72">
        <v>0</v>
      </c>
      <c r="EO72">
        <v>0</v>
      </c>
      <c r="EP72">
        <v>1</v>
      </c>
      <c r="EQ72">
        <v>1</v>
      </c>
      <c r="JB72" t="s">
        <v>2585</v>
      </c>
      <c r="JC72">
        <v>0</v>
      </c>
      <c r="JD72">
        <v>0</v>
      </c>
      <c r="JE72">
        <v>0</v>
      </c>
      <c r="JF72">
        <v>0</v>
      </c>
      <c r="JG72">
        <v>0</v>
      </c>
      <c r="JH72">
        <v>0</v>
      </c>
      <c r="JI72">
        <v>0</v>
      </c>
      <c r="JJ72">
        <v>0</v>
      </c>
      <c r="JK72">
        <v>0</v>
      </c>
      <c r="JL72">
        <v>0</v>
      </c>
      <c r="JM72">
        <v>0</v>
      </c>
      <c r="JN72">
        <v>1</v>
      </c>
      <c r="JO72">
        <v>1</v>
      </c>
      <c r="JP72">
        <v>1</v>
      </c>
      <c r="JQ72">
        <v>1</v>
      </c>
      <c r="JR72">
        <v>0</v>
      </c>
      <c r="JS72">
        <v>4</v>
      </c>
      <c r="JT72">
        <v>6</v>
      </c>
      <c r="PC72" t="s">
        <v>2318</v>
      </c>
      <c r="PD72">
        <v>4000</v>
      </c>
      <c r="PE72" t="s">
        <v>2235</v>
      </c>
      <c r="PH72">
        <v>30</v>
      </c>
      <c r="PI72">
        <v>3</v>
      </c>
      <c r="PJ72">
        <v>0</v>
      </c>
      <c r="PK72">
        <v>100</v>
      </c>
      <c r="PL72">
        <v>50</v>
      </c>
      <c r="PN72" t="s">
        <v>2318</v>
      </c>
      <c r="PO72">
        <v>1500</v>
      </c>
      <c r="PP72" t="s">
        <v>2235</v>
      </c>
      <c r="PS72">
        <v>30</v>
      </c>
      <c r="PT72">
        <v>3</v>
      </c>
      <c r="PU72">
        <v>0</v>
      </c>
      <c r="PV72">
        <v>100</v>
      </c>
      <c r="PW72">
        <v>100</v>
      </c>
      <c r="PY72" t="s">
        <v>2318</v>
      </c>
      <c r="PZ72" t="s">
        <v>2231</v>
      </c>
      <c r="QA72">
        <v>6000</v>
      </c>
      <c r="QD72" t="s">
        <v>2235</v>
      </c>
      <c r="QG72">
        <v>30</v>
      </c>
      <c r="QH72">
        <v>3</v>
      </c>
      <c r="QI72">
        <v>0</v>
      </c>
      <c r="QJ72">
        <v>500</v>
      </c>
      <c r="QK72">
        <v>500</v>
      </c>
      <c r="QM72" t="s">
        <v>2318</v>
      </c>
      <c r="QN72">
        <v>300</v>
      </c>
      <c r="QO72" t="s">
        <v>2235</v>
      </c>
      <c r="QR72">
        <v>14</v>
      </c>
      <c r="QS72">
        <v>3</v>
      </c>
      <c r="QT72">
        <v>0</v>
      </c>
      <c r="QU72">
        <v>100</v>
      </c>
      <c r="QV72">
        <v>50</v>
      </c>
      <c r="QX72" t="s">
        <v>2312</v>
      </c>
      <c r="SF72" t="s">
        <v>2241</v>
      </c>
      <c r="SG72">
        <v>1</v>
      </c>
      <c r="SH72">
        <v>0</v>
      </c>
      <c r="SI72">
        <v>0</v>
      </c>
      <c r="SJ72">
        <v>0</v>
      </c>
      <c r="AQG72" t="s">
        <v>2239</v>
      </c>
      <c r="AQH72">
        <v>1</v>
      </c>
      <c r="AQI72">
        <v>0</v>
      </c>
      <c r="AQJ72">
        <v>0</v>
      </c>
      <c r="AQK72">
        <v>0</v>
      </c>
      <c r="AQL72">
        <v>0</v>
      </c>
      <c r="AQM72">
        <v>0</v>
      </c>
      <c r="AQN72">
        <v>0</v>
      </c>
      <c r="AQO72">
        <v>0</v>
      </c>
      <c r="AQP72">
        <v>0</v>
      </c>
      <c r="AQQ72">
        <v>0</v>
      </c>
      <c r="AQS72" t="s">
        <v>2438</v>
      </c>
      <c r="AQT72">
        <v>0</v>
      </c>
      <c r="AQU72">
        <v>0</v>
      </c>
      <c r="AQV72">
        <v>1</v>
      </c>
      <c r="AQW72">
        <v>0</v>
      </c>
      <c r="AQX72">
        <v>0</v>
      </c>
      <c r="AQY72">
        <v>0</v>
      </c>
      <c r="AQZ72">
        <v>0</v>
      </c>
      <c r="ARA72">
        <v>0</v>
      </c>
      <c r="ARB72">
        <v>0</v>
      </c>
      <c r="ARC72">
        <v>0</v>
      </c>
      <c r="ARD72">
        <v>0</v>
      </c>
      <c r="ARF72" t="s">
        <v>2244</v>
      </c>
      <c r="ARG72" t="s">
        <v>2439</v>
      </c>
      <c r="ARH72" t="s">
        <v>2246</v>
      </c>
      <c r="ARI72">
        <v>0</v>
      </c>
      <c r="ARJ72">
        <v>1</v>
      </c>
      <c r="ARK72">
        <v>0</v>
      </c>
      <c r="ARL72">
        <v>0</v>
      </c>
      <c r="ARM72">
        <v>0</v>
      </c>
      <c r="ARN72">
        <v>0</v>
      </c>
      <c r="ARP72" t="s">
        <v>2231</v>
      </c>
      <c r="ARX72" t="s">
        <v>2262</v>
      </c>
      <c r="ARY72" t="s">
        <v>2586</v>
      </c>
      <c r="ARZ72">
        <v>0</v>
      </c>
      <c r="ASA72">
        <v>0</v>
      </c>
      <c r="ASB72">
        <v>0</v>
      </c>
      <c r="ASC72">
        <v>0</v>
      </c>
      <c r="ASD72">
        <v>1</v>
      </c>
      <c r="ASE72">
        <v>0</v>
      </c>
      <c r="ASF72">
        <v>0</v>
      </c>
      <c r="ASG72">
        <v>0</v>
      </c>
      <c r="ASH72">
        <v>0</v>
      </c>
      <c r="ASI72">
        <v>0</v>
      </c>
      <c r="ASK72" t="s">
        <v>2239</v>
      </c>
      <c r="ASL72">
        <v>1</v>
      </c>
      <c r="ASM72">
        <v>0</v>
      </c>
      <c r="ASN72">
        <v>0</v>
      </c>
      <c r="ASO72">
        <v>0</v>
      </c>
      <c r="ASP72">
        <v>0</v>
      </c>
      <c r="ASQ72">
        <v>0</v>
      </c>
      <c r="ASR72">
        <v>0</v>
      </c>
      <c r="ASS72">
        <v>0</v>
      </c>
      <c r="AST72">
        <v>0</v>
      </c>
      <c r="ASU72">
        <v>0</v>
      </c>
      <c r="ASW72" t="s">
        <v>2239</v>
      </c>
      <c r="ASX72">
        <v>1</v>
      </c>
      <c r="ASY72">
        <v>0</v>
      </c>
      <c r="ASZ72">
        <v>0</v>
      </c>
      <c r="ATA72">
        <v>0</v>
      </c>
      <c r="ATB72">
        <v>0</v>
      </c>
      <c r="ATC72">
        <v>0</v>
      </c>
      <c r="ATD72">
        <v>0</v>
      </c>
      <c r="ATE72">
        <v>0</v>
      </c>
      <c r="ATF72">
        <v>0</v>
      </c>
      <c r="ATH72" t="s">
        <v>2239</v>
      </c>
      <c r="ATI72">
        <v>1</v>
      </c>
      <c r="ATJ72">
        <v>0</v>
      </c>
      <c r="ATK72">
        <v>0</v>
      </c>
      <c r="ATL72">
        <v>0</v>
      </c>
      <c r="ATM72">
        <v>0</v>
      </c>
      <c r="ATN72">
        <v>0</v>
      </c>
      <c r="ATO72">
        <v>0</v>
      </c>
      <c r="ATP72">
        <v>0</v>
      </c>
      <c r="ATQ72">
        <v>0</v>
      </c>
      <c r="ATS72" t="s">
        <v>2441</v>
      </c>
      <c r="ATT72" t="s">
        <v>2312</v>
      </c>
      <c r="ATW72" t="s">
        <v>2441</v>
      </c>
      <c r="ATX72" t="s">
        <v>2312</v>
      </c>
      <c r="AUA72" t="s">
        <v>2442</v>
      </c>
      <c r="AUC72" t="s">
        <v>2579</v>
      </c>
      <c r="AUF72">
        <v>507044147</v>
      </c>
      <c r="AUG72" s="166">
        <v>45251.693425925929</v>
      </c>
      <c r="AUJ72" t="s">
        <v>2255</v>
      </c>
      <c r="AUK72" t="s">
        <v>2256</v>
      </c>
      <c r="AUL72" t="s">
        <v>2257</v>
      </c>
    </row>
    <row r="73" spans="1:565 1125:1234" x14ac:dyDescent="0.35">
      <c r="A73">
        <v>72</v>
      </c>
      <c r="B73" t="s">
        <v>2587</v>
      </c>
      <c r="C73" s="166">
        <v>45251</v>
      </c>
      <c r="D73" t="s">
        <v>2569</v>
      </c>
      <c r="E73" t="s">
        <v>2570</v>
      </c>
      <c r="F73" s="166">
        <v>45251.481513923623</v>
      </c>
      <c r="G73" s="166">
        <v>45251.487974548611</v>
      </c>
      <c r="H73" t="s">
        <v>2225</v>
      </c>
      <c r="K73" t="s">
        <v>2429</v>
      </c>
      <c r="L73" s="166">
        <v>45251</v>
      </c>
      <c r="M73" t="s">
        <v>96</v>
      </c>
      <c r="N73" t="s">
        <v>2571</v>
      </c>
      <c r="O73" t="s">
        <v>97</v>
      </c>
      <c r="P73" t="s">
        <v>2228</v>
      </c>
      <c r="S73" t="s">
        <v>2432</v>
      </c>
      <c r="T73" t="s">
        <v>2572</v>
      </c>
      <c r="V73" t="s">
        <v>2231</v>
      </c>
      <c r="X73" t="s">
        <v>2232</v>
      </c>
      <c r="AA73" t="s">
        <v>2239</v>
      </c>
      <c r="AB73">
        <v>0</v>
      </c>
      <c r="AC73">
        <v>0</v>
      </c>
      <c r="AD73">
        <v>0</v>
      </c>
      <c r="AE73">
        <v>1</v>
      </c>
      <c r="AF73">
        <v>1</v>
      </c>
      <c r="AI73"/>
      <c r="EK73" t="s">
        <v>2507</v>
      </c>
      <c r="EL73">
        <v>1</v>
      </c>
      <c r="EM73">
        <v>1</v>
      </c>
      <c r="EN73">
        <v>1</v>
      </c>
      <c r="EO73">
        <v>1</v>
      </c>
      <c r="EP73">
        <v>0</v>
      </c>
      <c r="EQ73">
        <v>4</v>
      </c>
      <c r="ES73" t="s">
        <v>2318</v>
      </c>
      <c r="ET73">
        <v>5000</v>
      </c>
      <c r="EU73" t="s">
        <v>2446</v>
      </c>
      <c r="EX73">
        <v>7</v>
      </c>
      <c r="EY73">
        <v>5</v>
      </c>
      <c r="EZ73">
        <v>0</v>
      </c>
      <c r="FA73">
        <v>300</v>
      </c>
      <c r="FB73">
        <v>200</v>
      </c>
      <c r="FD73" t="s">
        <v>2318</v>
      </c>
      <c r="FE73">
        <v>3000</v>
      </c>
      <c r="FF73" t="s">
        <v>2235</v>
      </c>
      <c r="FI73">
        <v>10</v>
      </c>
      <c r="FJ73">
        <v>5</v>
      </c>
      <c r="FK73">
        <v>0</v>
      </c>
      <c r="FL73">
        <v>200</v>
      </c>
      <c r="FM73">
        <v>200</v>
      </c>
      <c r="FO73" t="s">
        <v>2318</v>
      </c>
      <c r="FP73">
        <v>1500</v>
      </c>
      <c r="FQ73" t="s">
        <v>2235</v>
      </c>
      <c r="FT73">
        <v>7</v>
      </c>
      <c r="FU73">
        <v>5</v>
      </c>
      <c r="FV73">
        <v>0</v>
      </c>
      <c r="FW73">
        <v>100</v>
      </c>
      <c r="FX73">
        <v>60</v>
      </c>
      <c r="FZ73" t="s">
        <v>2318</v>
      </c>
      <c r="GA73">
        <v>2000</v>
      </c>
      <c r="GB73" t="s">
        <v>2235</v>
      </c>
      <c r="GE73">
        <v>10</v>
      </c>
      <c r="GF73">
        <v>3</v>
      </c>
      <c r="GG73">
        <v>0</v>
      </c>
      <c r="GH73">
        <v>300</v>
      </c>
      <c r="GI73">
        <v>200</v>
      </c>
      <c r="GK73" t="s">
        <v>2312</v>
      </c>
      <c r="HH73" t="s">
        <v>2241</v>
      </c>
      <c r="HI73">
        <v>1</v>
      </c>
      <c r="HJ73">
        <v>0</v>
      </c>
      <c r="HK73">
        <v>0</v>
      </c>
      <c r="HL73">
        <v>0</v>
      </c>
      <c r="JB73" t="s">
        <v>2239</v>
      </c>
      <c r="JC73">
        <v>0</v>
      </c>
      <c r="JD73">
        <v>0</v>
      </c>
      <c r="JE73">
        <v>0</v>
      </c>
      <c r="JF73">
        <v>0</v>
      </c>
      <c r="JG73">
        <v>0</v>
      </c>
      <c r="JH73">
        <v>0</v>
      </c>
      <c r="JI73">
        <v>0</v>
      </c>
      <c r="JJ73">
        <v>0</v>
      </c>
      <c r="JK73">
        <v>0</v>
      </c>
      <c r="JL73">
        <v>0</v>
      </c>
      <c r="JM73">
        <v>0</v>
      </c>
      <c r="JN73">
        <v>0</v>
      </c>
      <c r="JO73">
        <v>0</v>
      </c>
      <c r="JP73">
        <v>0</v>
      </c>
      <c r="JQ73">
        <v>0</v>
      </c>
      <c r="JR73">
        <v>1</v>
      </c>
      <c r="JS73">
        <v>1</v>
      </c>
      <c r="JT73">
        <v>6</v>
      </c>
      <c r="AQG73" t="s">
        <v>2239</v>
      </c>
      <c r="AQH73">
        <v>1</v>
      </c>
      <c r="AQI73">
        <v>0</v>
      </c>
      <c r="AQJ73">
        <v>0</v>
      </c>
      <c r="AQK73">
        <v>0</v>
      </c>
      <c r="AQL73">
        <v>0</v>
      </c>
      <c r="AQM73">
        <v>0</v>
      </c>
      <c r="AQN73">
        <v>0</v>
      </c>
      <c r="AQO73">
        <v>0</v>
      </c>
      <c r="AQP73">
        <v>0</v>
      </c>
      <c r="AQQ73">
        <v>0</v>
      </c>
      <c r="AQS73" t="s">
        <v>2576</v>
      </c>
      <c r="AQT73">
        <v>0</v>
      </c>
      <c r="AQU73">
        <v>0</v>
      </c>
      <c r="AQV73">
        <v>1</v>
      </c>
      <c r="AQW73">
        <v>1</v>
      </c>
      <c r="AQX73">
        <v>0</v>
      </c>
      <c r="AQY73">
        <v>0</v>
      </c>
      <c r="AQZ73">
        <v>0</v>
      </c>
      <c r="ARA73">
        <v>0</v>
      </c>
      <c r="ARB73">
        <v>0</v>
      </c>
      <c r="ARC73">
        <v>0</v>
      </c>
      <c r="ARD73">
        <v>0</v>
      </c>
      <c r="ARF73" t="s">
        <v>2466</v>
      </c>
      <c r="ARG73" t="s">
        <v>2439</v>
      </c>
      <c r="ARH73" t="s">
        <v>2312</v>
      </c>
      <c r="ARI73">
        <v>1</v>
      </c>
      <c r="ARJ73">
        <v>0</v>
      </c>
      <c r="ARK73">
        <v>0</v>
      </c>
      <c r="ARL73">
        <v>0</v>
      </c>
      <c r="ARM73">
        <v>0</v>
      </c>
      <c r="ARN73">
        <v>0</v>
      </c>
      <c r="ARP73" t="s">
        <v>2312</v>
      </c>
      <c r="ARX73" t="s">
        <v>2262</v>
      </c>
      <c r="ARY73" t="s">
        <v>2239</v>
      </c>
      <c r="ARZ73">
        <v>1</v>
      </c>
      <c r="ASA73">
        <v>0</v>
      </c>
      <c r="ASB73">
        <v>0</v>
      </c>
      <c r="ASC73">
        <v>0</v>
      </c>
      <c r="ASD73">
        <v>0</v>
      </c>
      <c r="ASE73">
        <v>0</v>
      </c>
      <c r="ASF73">
        <v>0</v>
      </c>
      <c r="ASG73">
        <v>0</v>
      </c>
      <c r="ASH73">
        <v>0</v>
      </c>
      <c r="ASI73">
        <v>0</v>
      </c>
      <c r="ASK73" t="s">
        <v>2239</v>
      </c>
      <c r="ASL73">
        <v>1</v>
      </c>
      <c r="ASM73">
        <v>0</v>
      </c>
      <c r="ASN73">
        <v>0</v>
      </c>
      <c r="ASO73">
        <v>0</v>
      </c>
      <c r="ASP73">
        <v>0</v>
      </c>
      <c r="ASQ73">
        <v>0</v>
      </c>
      <c r="ASR73">
        <v>0</v>
      </c>
      <c r="ASS73">
        <v>0</v>
      </c>
      <c r="AST73">
        <v>0</v>
      </c>
      <c r="ASU73">
        <v>0</v>
      </c>
      <c r="ASW73" t="s">
        <v>2239</v>
      </c>
      <c r="ASX73">
        <v>1</v>
      </c>
      <c r="ASY73">
        <v>0</v>
      </c>
      <c r="ASZ73">
        <v>0</v>
      </c>
      <c r="ATA73">
        <v>0</v>
      </c>
      <c r="ATB73">
        <v>0</v>
      </c>
      <c r="ATC73">
        <v>0</v>
      </c>
      <c r="ATD73">
        <v>0</v>
      </c>
      <c r="ATE73">
        <v>0</v>
      </c>
      <c r="ATF73">
        <v>0</v>
      </c>
      <c r="ATH73" t="s">
        <v>2239</v>
      </c>
      <c r="ATI73">
        <v>1</v>
      </c>
      <c r="ATJ73">
        <v>0</v>
      </c>
      <c r="ATK73">
        <v>0</v>
      </c>
      <c r="ATL73">
        <v>0</v>
      </c>
      <c r="ATM73">
        <v>0</v>
      </c>
      <c r="ATN73">
        <v>0</v>
      </c>
      <c r="ATO73">
        <v>0</v>
      </c>
      <c r="ATP73">
        <v>0</v>
      </c>
      <c r="ATQ73">
        <v>0</v>
      </c>
      <c r="ATS73" t="s">
        <v>2489</v>
      </c>
      <c r="ATT73" t="s">
        <v>2312</v>
      </c>
      <c r="ATW73" t="s">
        <v>2489</v>
      </c>
      <c r="ATX73" t="s">
        <v>2312</v>
      </c>
      <c r="AUA73" t="s">
        <v>2579</v>
      </c>
      <c r="AUC73" t="s">
        <v>2579</v>
      </c>
      <c r="AUF73">
        <v>507044146</v>
      </c>
      <c r="AUG73" s="166">
        <v>45251.693425925929</v>
      </c>
      <c r="AUJ73" t="s">
        <v>2255</v>
      </c>
      <c r="AUK73" t="s">
        <v>2256</v>
      </c>
      <c r="AUL73" t="s">
        <v>2257</v>
      </c>
    </row>
    <row r="74" spans="1:565 1125:1234" x14ac:dyDescent="0.35">
      <c r="A74">
        <v>73</v>
      </c>
      <c r="B74" t="s">
        <v>2588</v>
      </c>
      <c r="C74" s="166">
        <v>45251</v>
      </c>
      <c r="D74" t="s">
        <v>2569</v>
      </c>
      <c r="E74" t="s">
        <v>2584</v>
      </c>
      <c r="F74" s="166">
        <v>45251.464552662037</v>
      </c>
      <c r="G74" s="166">
        <v>45251.472530254629</v>
      </c>
      <c r="H74" t="s">
        <v>2225</v>
      </c>
      <c r="K74" t="s">
        <v>2429</v>
      </c>
      <c r="L74" s="166">
        <v>45251</v>
      </c>
      <c r="M74" t="s">
        <v>96</v>
      </c>
      <c r="N74" t="s">
        <v>2571</v>
      </c>
      <c r="O74" t="s">
        <v>97</v>
      </c>
      <c r="P74" t="s">
        <v>2228</v>
      </c>
      <c r="S74" t="s">
        <v>2432</v>
      </c>
      <c r="T74" t="s">
        <v>2572</v>
      </c>
      <c r="V74" t="s">
        <v>2231</v>
      </c>
      <c r="X74" t="s">
        <v>2232</v>
      </c>
      <c r="AA74" t="s">
        <v>2286</v>
      </c>
      <c r="AB74">
        <v>0</v>
      </c>
      <c r="AC74">
        <v>0</v>
      </c>
      <c r="AD74">
        <v>1</v>
      </c>
      <c r="AE74">
        <v>0</v>
      </c>
      <c r="AF74">
        <v>1</v>
      </c>
      <c r="AI74"/>
      <c r="BH74" t="s">
        <v>2318</v>
      </c>
      <c r="BI74" t="s">
        <v>2341</v>
      </c>
      <c r="BJ74">
        <v>1</v>
      </c>
      <c r="BK74">
        <v>1</v>
      </c>
      <c r="BL74">
        <v>500</v>
      </c>
      <c r="BM74">
        <v>300</v>
      </c>
      <c r="BN74" t="s">
        <v>2446</v>
      </c>
      <c r="BQ74">
        <v>500</v>
      </c>
      <c r="BR74">
        <v>7</v>
      </c>
      <c r="BS74">
        <v>0</v>
      </c>
      <c r="BT74">
        <v>500</v>
      </c>
      <c r="BU74">
        <v>200</v>
      </c>
      <c r="BW74" t="s">
        <v>2312</v>
      </c>
      <c r="CS74" t="s">
        <v>2241</v>
      </c>
      <c r="CT74">
        <v>1</v>
      </c>
      <c r="CU74">
        <v>0</v>
      </c>
      <c r="CV74">
        <v>0</v>
      </c>
      <c r="CW74">
        <v>0</v>
      </c>
      <c r="EK74" t="s">
        <v>2239</v>
      </c>
      <c r="EL74">
        <v>0</v>
      </c>
      <c r="EM74">
        <v>0</v>
      </c>
      <c r="EN74">
        <v>0</v>
      </c>
      <c r="EO74">
        <v>0</v>
      </c>
      <c r="EP74">
        <v>1</v>
      </c>
      <c r="EQ74">
        <v>1</v>
      </c>
      <c r="JB74" t="s">
        <v>2239</v>
      </c>
      <c r="JC74">
        <v>0</v>
      </c>
      <c r="JD74">
        <v>0</v>
      </c>
      <c r="JE74">
        <v>0</v>
      </c>
      <c r="JF74">
        <v>0</v>
      </c>
      <c r="JG74">
        <v>0</v>
      </c>
      <c r="JH74">
        <v>0</v>
      </c>
      <c r="JI74">
        <v>0</v>
      </c>
      <c r="JJ74">
        <v>0</v>
      </c>
      <c r="JK74">
        <v>0</v>
      </c>
      <c r="JL74">
        <v>0</v>
      </c>
      <c r="JM74">
        <v>0</v>
      </c>
      <c r="JN74">
        <v>0</v>
      </c>
      <c r="JO74">
        <v>0</v>
      </c>
      <c r="JP74">
        <v>0</v>
      </c>
      <c r="JQ74">
        <v>0</v>
      </c>
      <c r="JR74">
        <v>1</v>
      </c>
      <c r="JS74">
        <v>1</v>
      </c>
      <c r="JT74">
        <v>3</v>
      </c>
      <c r="AQG74" t="s">
        <v>2239</v>
      </c>
      <c r="AQH74">
        <v>1</v>
      </c>
      <c r="AQI74">
        <v>0</v>
      </c>
      <c r="AQJ74">
        <v>0</v>
      </c>
      <c r="AQK74">
        <v>0</v>
      </c>
      <c r="AQL74">
        <v>0</v>
      </c>
      <c r="AQM74">
        <v>0</v>
      </c>
      <c r="AQN74">
        <v>0</v>
      </c>
      <c r="AQO74">
        <v>0</v>
      </c>
      <c r="AQP74">
        <v>0</v>
      </c>
      <c r="AQQ74">
        <v>0</v>
      </c>
      <c r="AQS74" t="s">
        <v>2438</v>
      </c>
      <c r="AQT74">
        <v>0</v>
      </c>
      <c r="AQU74">
        <v>0</v>
      </c>
      <c r="AQV74">
        <v>1</v>
      </c>
      <c r="AQW74">
        <v>0</v>
      </c>
      <c r="AQX74">
        <v>0</v>
      </c>
      <c r="AQY74">
        <v>0</v>
      </c>
      <c r="AQZ74">
        <v>0</v>
      </c>
      <c r="ARA74">
        <v>0</v>
      </c>
      <c r="ARB74">
        <v>0</v>
      </c>
      <c r="ARC74">
        <v>0</v>
      </c>
      <c r="ARD74">
        <v>0</v>
      </c>
      <c r="ARF74" t="s">
        <v>2466</v>
      </c>
      <c r="ARG74" t="s">
        <v>2275</v>
      </c>
      <c r="ARH74" t="s">
        <v>2246</v>
      </c>
      <c r="ARI74">
        <v>0</v>
      </c>
      <c r="ARJ74">
        <v>1</v>
      </c>
      <c r="ARK74">
        <v>0</v>
      </c>
      <c r="ARL74">
        <v>0</v>
      </c>
      <c r="ARM74">
        <v>0</v>
      </c>
      <c r="ARN74">
        <v>0</v>
      </c>
      <c r="ARP74" t="s">
        <v>2312</v>
      </c>
      <c r="ARX74" t="s">
        <v>2262</v>
      </c>
      <c r="ARY74" t="s">
        <v>2586</v>
      </c>
      <c r="ARZ74">
        <v>0</v>
      </c>
      <c r="ASA74">
        <v>0</v>
      </c>
      <c r="ASB74">
        <v>0</v>
      </c>
      <c r="ASC74">
        <v>0</v>
      </c>
      <c r="ASD74">
        <v>1</v>
      </c>
      <c r="ASE74">
        <v>0</v>
      </c>
      <c r="ASF74">
        <v>0</v>
      </c>
      <c r="ASG74">
        <v>0</v>
      </c>
      <c r="ASH74">
        <v>0</v>
      </c>
      <c r="ASI74">
        <v>0</v>
      </c>
      <c r="ASK74" t="s">
        <v>2239</v>
      </c>
      <c r="ASL74">
        <v>1</v>
      </c>
      <c r="ASM74">
        <v>0</v>
      </c>
      <c r="ASN74">
        <v>0</v>
      </c>
      <c r="ASO74">
        <v>0</v>
      </c>
      <c r="ASP74">
        <v>0</v>
      </c>
      <c r="ASQ74">
        <v>0</v>
      </c>
      <c r="ASR74">
        <v>0</v>
      </c>
      <c r="ASS74">
        <v>0</v>
      </c>
      <c r="AST74">
        <v>0</v>
      </c>
      <c r="ASU74">
        <v>0</v>
      </c>
      <c r="ASW74" t="s">
        <v>2239</v>
      </c>
      <c r="ASX74">
        <v>1</v>
      </c>
      <c r="ASY74">
        <v>0</v>
      </c>
      <c r="ASZ74">
        <v>0</v>
      </c>
      <c r="ATA74">
        <v>0</v>
      </c>
      <c r="ATB74">
        <v>0</v>
      </c>
      <c r="ATC74">
        <v>0</v>
      </c>
      <c r="ATD74">
        <v>0</v>
      </c>
      <c r="ATE74">
        <v>0</v>
      </c>
      <c r="ATF74">
        <v>0</v>
      </c>
      <c r="ATH74" t="s">
        <v>2239</v>
      </c>
      <c r="ATI74">
        <v>1</v>
      </c>
      <c r="ATJ74">
        <v>0</v>
      </c>
      <c r="ATK74">
        <v>0</v>
      </c>
      <c r="ATL74">
        <v>0</v>
      </c>
      <c r="ATM74">
        <v>0</v>
      </c>
      <c r="ATN74">
        <v>0</v>
      </c>
      <c r="ATO74">
        <v>0</v>
      </c>
      <c r="ATP74">
        <v>0</v>
      </c>
      <c r="ATQ74">
        <v>0</v>
      </c>
      <c r="ATS74" t="s">
        <v>2468</v>
      </c>
      <c r="ATW74" t="s">
        <v>2468</v>
      </c>
      <c r="AUA74" t="s">
        <v>2442</v>
      </c>
      <c r="AUC74" t="s">
        <v>2579</v>
      </c>
      <c r="AUF74">
        <v>507044163</v>
      </c>
      <c r="AUG74" s="166">
        <v>45251.693460648152</v>
      </c>
      <c r="AUJ74" t="s">
        <v>2255</v>
      </c>
      <c r="AUK74" t="s">
        <v>2256</v>
      </c>
      <c r="AUL74" t="s">
        <v>2257</v>
      </c>
    </row>
    <row r="75" spans="1:565 1125:1234" x14ac:dyDescent="0.35">
      <c r="A75">
        <v>74</v>
      </c>
      <c r="B75" t="s">
        <v>2589</v>
      </c>
      <c r="C75" s="166">
        <v>45251</v>
      </c>
      <c r="D75" t="s">
        <v>2569</v>
      </c>
      <c r="E75" t="s">
        <v>2570</v>
      </c>
      <c r="F75" s="166">
        <v>45251.488280138889</v>
      </c>
      <c r="G75" s="166">
        <v>45251.492154432868</v>
      </c>
      <c r="H75" t="s">
        <v>2225</v>
      </c>
      <c r="K75" t="s">
        <v>2429</v>
      </c>
      <c r="L75" s="166">
        <v>45251</v>
      </c>
      <c r="M75" t="s">
        <v>96</v>
      </c>
      <c r="N75" t="s">
        <v>2571</v>
      </c>
      <c r="O75" t="s">
        <v>97</v>
      </c>
      <c r="P75" t="s">
        <v>2228</v>
      </c>
      <c r="S75" t="s">
        <v>2432</v>
      </c>
      <c r="T75" t="s">
        <v>2572</v>
      </c>
      <c r="V75" t="s">
        <v>2231</v>
      </c>
      <c r="X75" t="s">
        <v>2232</v>
      </c>
      <c r="AA75" t="s">
        <v>2286</v>
      </c>
      <c r="AB75">
        <v>0</v>
      </c>
      <c r="AC75">
        <v>0</v>
      </c>
      <c r="AD75">
        <v>1</v>
      </c>
      <c r="AE75">
        <v>0</v>
      </c>
      <c r="AF75">
        <v>1</v>
      </c>
      <c r="AI75"/>
      <c r="BH75" t="s">
        <v>2318</v>
      </c>
      <c r="BI75" t="s">
        <v>2493</v>
      </c>
      <c r="BJ75">
        <v>0</v>
      </c>
      <c r="BK75">
        <v>1</v>
      </c>
      <c r="BM75">
        <v>300</v>
      </c>
      <c r="BN75" t="s">
        <v>2235</v>
      </c>
      <c r="BQ75">
        <v>7</v>
      </c>
      <c r="BR75">
        <v>4</v>
      </c>
      <c r="BS75">
        <v>0</v>
      </c>
      <c r="BT75">
        <v>700</v>
      </c>
      <c r="BU75">
        <v>500</v>
      </c>
      <c r="BW75" t="s">
        <v>2312</v>
      </c>
      <c r="CS75" t="s">
        <v>2241</v>
      </c>
      <c r="CT75">
        <v>1</v>
      </c>
      <c r="CU75">
        <v>0</v>
      </c>
      <c r="CV75">
        <v>0</v>
      </c>
      <c r="CW75">
        <v>0</v>
      </c>
      <c r="EK75" t="s">
        <v>2239</v>
      </c>
      <c r="EL75">
        <v>0</v>
      </c>
      <c r="EM75">
        <v>0</v>
      </c>
      <c r="EN75">
        <v>0</v>
      </c>
      <c r="EO75">
        <v>0</v>
      </c>
      <c r="EP75">
        <v>1</v>
      </c>
      <c r="EQ75">
        <v>1</v>
      </c>
      <c r="JB75" t="s">
        <v>2590</v>
      </c>
      <c r="JC75">
        <v>0</v>
      </c>
      <c r="JD75">
        <v>0</v>
      </c>
      <c r="JE75">
        <v>0</v>
      </c>
      <c r="JF75">
        <v>0</v>
      </c>
      <c r="JG75">
        <v>0</v>
      </c>
      <c r="JH75">
        <v>0</v>
      </c>
      <c r="JI75">
        <v>0</v>
      </c>
      <c r="JJ75">
        <v>0</v>
      </c>
      <c r="JK75">
        <v>0</v>
      </c>
      <c r="JL75">
        <v>0</v>
      </c>
      <c r="JM75">
        <v>0</v>
      </c>
      <c r="JN75">
        <v>0</v>
      </c>
      <c r="JO75">
        <v>1</v>
      </c>
      <c r="JP75">
        <v>1</v>
      </c>
      <c r="JQ75">
        <v>0</v>
      </c>
      <c r="JR75">
        <v>0</v>
      </c>
      <c r="JS75">
        <v>2</v>
      </c>
      <c r="JT75">
        <v>4</v>
      </c>
      <c r="PN75" t="s">
        <v>2318</v>
      </c>
      <c r="PO75">
        <v>1000</v>
      </c>
      <c r="PP75" t="s">
        <v>2235</v>
      </c>
      <c r="PS75">
        <v>7</v>
      </c>
      <c r="PT75">
        <v>4</v>
      </c>
      <c r="PU75">
        <v>0</v>
      </c>
      <c r="PV75">
        <v>300</v>
      </c>
      <c r="PW75">
        <v>250</v>
      </c>
      <c r="PY75" t="s">
        <v>2318</v>
      </c>
      <c r="PZ75" t="s">
        <v>2231</v>
      </c>
      <c r="QA75">
        <v>3000</v>
      </c>
      <c r="QD75" t="s">
        <v>2235</v>
      </c>
      <c r="QG75">
        <v>10</v>
      </c>
      <c r="QH75">
        <v>4</v>
      </c>
      <c r="QI75">
        <v>0</v>
      </c>
      <c r="QJ75">
        <v>500</v>
      </c>
      <c r="QK75">
        <v>300</v>
      </c>
      <c r="QX75" t="s">
        <v>2312</v>
      </c>
      <c r="SF75" t="s">
        <v>2241</v>
      </c>
      <c r="SG75">
        <v>1</v>
      </c>
      <c r="SH75">
        <v>0</v>
      </c>
      <c r="SI75">
        <v>0</v>
      </c>
      <c r="SJ75">
        <v>0</v>
      </c>
      <c r="AQG75" t="s">
        <v>2239</v>
      </c>
      <c r="AQH75">
        <v>1</v>
      </c>
      <c r="AQI75">
        <v>0</v>
      </c>
      <c r="AQJ75">
        <v>0</v>
      </c>
      <c r="AQK75">
        <v>0</v>
      </c>
      <c r="AQL75">
        <v>0</v>
      </c>
      <c r="AQM75">
        <v>0</v>
      </c>
      <c r="AQN75">
        <v>0</v>
      </c>
      <c r="AQO75">
        <v>0</v>
      </c>
      <c r="AQP75">
        <v>0</v>
      </c>
      <c r="AQQ75">
        <v>0</v>
      </c>
      <c r="AQS75" t="s">
        <v>2591</v>
      </c>
      <c r="AQT75">
        <v>0</v>
      </c>
      <c r="AQU75">
        <v>0</v>
      </c>
      <c r="AQV75">
        <v>1</v>
      </c>
      <c r="AQW75">
        <v>1</v>
      </c>
      <c r="AQX75">
        <v>0</v>
      </c>
      <c r="AQY75">
        <v>0</v>
      </c>
      <c r="AQZ75">
        <v>0</v>
      </c>
      <c r="ARA75">
        <v>0</v>
      </c>
      <c r="ARB75">
        <v>0</v>
      </c>
      <c r="ARC75">
        <v>0</v>
      </c>
      <c r="ARD75">
        <v>0</v>
      </c>
      <c r="ARF75" t="s">
        <v>2466</v>
      </c>
      <c r="ARG75" t="s">
        <v>2275</v>
      </c>
      <c r="ARH75" t="s">
        <v>2312</v>
      </c>
      <c r="ARI75">
        <v>1</v>
      </c>
      <c r="ARJ75">
        <v>0</v>
      </c>
      <c r="ARK75">
        <v>0</v>
      </c>
      <c r="ARL75">
        <v>0</v>
      </c>
      <c r="ARM75">
        <v>0</v>
      </c>
      <c r="ARN75">
        <v>0</v>
      </c>
      <c r="ARP75" t="s">
        <v>2312</v>
      </c>
      <c r="ARX75" t="s">
        <v>2262</v>
      </c>
      <c r="ARY75" t="s">
        <v>2239</v>
      </c>
      <c r="ARZ75">
        <v>1</v>
      </c>
      <c r="ASA75">
        <v>0</v>
      </c>
      <c r="ASB75">
        <v>0</v>
      </c>
      <c r="ASC75">
        <v>0</v>
      </c>
      <c r="ASD75">
        <v>0</v>
      </c>
      <c r="ASE75">
        <v>0</v>
      </c>
      <c r="ASF75">
        <v>0</v>
      </c>
      <c r="ASG75">
        <v>0</v>
      </c>
      <c r="ASH75">
        <v>0</v>
      </c>
      <c r="ASI75">
        <v>0</v>
      </c>
      <c r="ASK75" t="s">
        <v>2239</v>
      </c>
      <c r="ASL75">
        <v>1</v>
      </c>
      <c r="ASM75">
        <v>0</v>
      </c>
      <c r="ASN75">
        <v>0</v>
      </c>
      <c r="ASO75">
        <v>0</v>
      </c>
      <c r="ASP75">
        <v>0</v>
      </c>
      <c r="ASQ75">
        <v>0</v>
      </c>
      <c r="ASR75">
        <v>0</v>
      </c>
      <c r="ASS75">
        <v>0</v>
      </c>
      <c r="AST75">
        <v>0</v>
      </c>
      <c r="ASU75">
        <v>0</v>
      </c>
      <c r="ASW75" t="s">
        <v>2239</v>
      </c>
      <c r="ASX75">
        <v>1</v>
      </c>
      <c r="ASY75">
        <v>0</v>
      </c>
      <c r="ASZ75">
        <v>0</v>
      </c>
      <c r="ATA75">
        <v>0</v>
      </c>
      <c r="ATB75">
        <v>0</v>
      </c>
      <c r="ATC75">
        <v>0</v>
      </c>
      <c r="ATD75">
        <v>0</v>
      </c>
      <c r="ATE75">
        <v>0</v>
      </c>
      <c r="ATF75">
        <v>0</v>
      </c>
      <c r="ATH75" t="s">
        <v>2239</v>
      </c>
      <c r="ATI75">
        <v>1</v>
      </c>
      <c r="ATJ75">
        <v>0</v>
      </c>
      <c r="ATK75">
        <v>0</v>
      </c>
      <c r="ATL75">
        <v>0</v>
      </c>
      <c r="ATM75">
        <v>0</v>
      </c>
      <c r="ATN75">
        <v>0</v>
      </c>
      <c r="ATO75">
        <v>0</v>
      </c>
      <c r="ATP75">
        <v>0</v>
      </c>
      <c r="ATQ75">
        <v>0</v>
      </c>
      <c r="ATS75" t="s">
        <v>2489</v>
      </c>
      <c r="ATT75" t="s">
        <v>2312</v>
      </c>
      <c r="ATW75" t="s">
        <v>2489</v>
      </c>
      <c r="ATX75" t="s">
        <v>2312</v>
      </c>
      <c r="AUA75" t="s">
        <v>2579</v>
      </c>
      <c r="AUC75" t="s">
        <v>2579</v>
      </c>
      <c r="AUF75">
        <v>507044171</v>
      </c>
      <c r="AUG75" s="166">
        <v>45251.693472222221</v>
      </c>
      <c r="AUJ75" t="s">
        <v>2255</v>
      </c>
      <c r="AUK75" t="s">
        <v>2256</v>
      </c>
      <c r="AUL75" t="s">
        <v>2257</v>
      </c>
    </row>
    <row r="76" spans="1:565 1125:1234" x14ac:dyDescent="0.35">
      <c r="A76">
        <v>75</v>
      </c>
      <c r="B76" t="s">
        <v>2592</v>
      </c>
      <c r="C76" s="166">
        <v>45251</v>
      </c>
      <c r="D76" t="s">
        <v>2569</v>
      </c>
      <c r="E76" t="s">
        <v>2584</v>
      </c>
      <c r="F76" s="166">
        <v>45251.452784027773</v>
      </c>
      <c r="G76" s="166">
        <v>45251.464319525461</v>
      </c>
      <c r="H76" t="s">
        <v>2225</v>
      </c>
      <c r="K76" t="s">
        <v>2429</v>
      </c>
      <c r="L76" s="166">
        <v>45251</v>
      </c>
      <c r="M76" t="s">
        <v>96</v>
      </c>
      <c r="N76" t="s">
        <v>2571</v>
      </c>
      <c r="O76" t="s">
        <v>97</v>
      </c>
      <c r="P76" t="s">
        <v>2228</v>
      </c>
      <c r="S76" t="s">
        <v>2432</v>
      </c>
      <c r="T76" t="s">
        <v>2572</v>
      </c>
      <c r="V76" t="s">
        <v>2231</v>
      </c>
      <c r="X76" t="s">
        <v>2232</v>
      </c>
      <c r="AA76" t="s">
        <v>2239</v>
      </c>
      <c r="AB76">
        <v>0</v>
      </c>
      <c r="AC76">
        <v>0</v>
      </c>
      <c r="AD76">
        <v>0</v>
      </c>
      <c r="AE76">
        <v>1</v>
      </c>
      <c r="AF76">
        <v>1</v>
      </c>
      <c r="AI76"/>
      <c r="EK76" t="s">
        <v>2507</v>
      </c>
      <c r="EL76">
        <v>1</v>
      </c>
      <c r="EM76">
        <v>1</v>
      </c>
      <c r="EN76">
        <v>1</v>
      </c>
      <c r="EO76">
        <v>1</v>
      </c>
      <c r="EP76">
        <v>0</v>
      </c>
      <c r="EQ76">
        <v>4</v>
      </c>
      <c r="ES76" t="s">
        <v>2318</v>
      </c>
      <c r="ET76">
        <v>12500</v>
      </c>
      <c r="EU76" t="s">
        <v>2235</v>
      </c>
      <c r="EX76">
        <v>60</v>
      </c>
      <c r="EY76">
        <v>3</v>
      </c>
      <c r="EZ76">
        <v>0</v>
      </c>
      <c r="FA76">
        <v>50</v>
      </c>
      <c r="FB76">
        <v>100</v>
      </c>
      <c r="FD76" t="s">
        <v>2318</v>
      </c>
      <c r="FE76">
        <v>3500</v>
      </c>
      <c r="FF76" t="s">
        <v>2235</v>
      </c>
      <c r="FI76">
        <v>60</v>
      </c>
      <c r="FJ76">
        <v>3</v>
      </c>
      <c r="FK76">
        <v>0</v>
      </c>
      <c r="FL76">
        <v>200</v>
      </c>
      <c r="FM76">
        <v>200</v>
      </c>
      <c r="FO76" t="s">
        <v>2318</v>
      </c>
      <c r="FP76">
        <v>1600</v>
      </c>
      <c r="FQ76" t="s">
        <v>2235</v>
      </c>
      <c r="FT76">
        <v>60</v>
      </c>
      <c r="FU76">
        <v>3</v>
      </c>
      <c r="FV76">
        <v>0</v>
      </c>
      <c r="FW76">
        <v>20</v>
      </c>
      <c r="FX76">
        <v>20</v>
      </c>
      <c r="FZ76" t="s">
        <v>2318</v>
      </c>
      <c r="GA76">
        <v>2500</v>
      </c>
      <c r="GB76" t="s">
        <v>2446</v>
      </c>
      <c r="GE76">
        <v>60</v>
      </c>
      <c r="GF76">
        <v>3</v>
      </c>
      <c r="GG76">
        <v>0</v>
      </c>
      <c r="GH76">
        <v>60</v>
      </c>
      <c r="GI76">
        <v>50</v>
      </c>
      <c r="GK76" t="s">
        <v>2312</v>
      </c>
      <c r="HH76" t="s">
        <v>2241</v>
      </c>
      <c r="HI76">
        <v>1</v>
      </c>
      <c r="HJ76">
        <v>0</v>
      </c>
      <c r="HK76">
        <v>0</v>
      </c>
      <c r="HL76">
        <v>0</v>
      </c>
      <c r="JB76" t="s">
        <v>2239</v>
      </c>
      <c r="JC76">
        <v>0</v>
      </c>
      <c r="JD76">
        <v>0</v>
      </c>
      <c r="JE76">
        <v>0</v>
      </c>
      <c r="JF76">
        <v>0</v>
      </c>
      <c r="JG76">
        <v>0</v>
      </c>
      <c r="JH76">
        <v>0</v>
      </c>
      <c r="JI76">
        <v>0</v>
      </c>
      <c r="JJ76">
        <v>0</v>
      </c>
      <c r="JK76">
        <v>0</v>
      </c>
      <c r="JL76">
        <v>0</v>
      </c>
      <c r="JM76">
        <v>0</v>
      </c>
      <c r="JN76">
        <v>0</v>
      </c>
      <c r="JO76">
        <v>0</v>
      </c>
      <c r="JP76">
        <v>0</v>
      </c>
      <c r="JQ76">
        <v>0</v>
      </c>
      <c r="JR76">
        <v>1</v>
      </c>
      <c r="JS76">
        <v>1</v>
      </c>
      <c r="JT76">
        <v>6</v>
      </c>
      <c r="AQG76" t="s">
        <v>2239</v>
      </c>
      <c r="AQH76">
        <v>1</v>
      </c>
      <c r="AQI76">
        <v>0</v>
      </c>
      <c r="AQJ76">
        <v>0</v>
      </c>
      <c r="AQK76">
        <v>0</v>
      </c>
      <c r="AQL76">
        <v>0</v>
      </c>
      <c r="AQM76">
        <v>0</v>
      </c>
      <c r="AQN76">
        <v>0</v>
      </c>
      <c r="AQO76">
        <v>0</v>
      </c>
      <c r="AQP76">
        <v>0</v>
      </c>
      <c r="AQQ76">
        <v>0</v>
      </c>
      <c r="AQS76" t="s">
        <v>2243</v>
      </c>
      <c r="AQT76">
        <v>0</v>
      </c>
      <c r="AQU76">
        <v>0</v>
      </c>
      <c r="AQV76">
        <v>0</v>
      </c>
      <c r="AQW76">
        <v>1</v>
      </c>
      <c r="AQX76">
        <v>0</v>
      </c>
      <c r="AQY76">
        <v>0</v>
      </c>
      <c r="AQZ76">
        <v>0</v>
      </c>
      <c r="ARA76">
        <v>0</v>
      </c>
      <c r="ARB76">
        <v>0</v>
      </c>
      <c r="ARC76">
        <v>0</v>
      </c>
      <c r="ARD76">
        <v>0</v>
      </c>
      <c r="ARF76" t="s">
        <v>2466</v>
      </c>
      <c r="ARG76" t="s">
        <v>2245</v>
      </c>
      <c r="ARH76" t="s">
        <v>2246</v>
      </c>
      <c r="ARI76">
        <v>0</v>
      </c>
      <c r="ARJ76">
        <v>1</v>
      </c>
      <c r="ARK76">
        <v>0</v>
      </c>
      <c r="ARL76">
        <v>0</v>
      </c>
      <c r="ARM76">
        <v>0</v>
      </c>
      <c r="ARN76">
        <v>0</v>
      </c>
      <c r="ARP76" t="s">
        <v>2312</v>
      </c>
      <c r="ARX76" t="s">
        <v>2262</v>
      </c>
      <c r="ARY76" t="s">
        <v>2239</v>
      </c>
      <c r="ARZ76">
        <v>1</v>
      </c>
      <c r="ASA76">
        <v>0</v>
      </c>
      <c r="ASB76">
        <v>0</v>
      </c>
      <c r="ASC76">
        <v>0</v>
      </c>
      <c r="ASD76">
        <v>0</v>
      </c>
      <c r="ASE76">
        <v>0</v>
      </c>
      <c r="ASF76">
        <v>0</v>
      </c>
      <c r="ASG76">
        <v>0</v>
      </c>
      <c r="ASH76">
        <v>0</v>
      </c>
      <c r="ASI76">
        <v>0</v>
      </c>
      <c r="ASK76" t="s">
        <v>2239</v>
      </c>
      <c r="ASL76">
        <v>1</v>
      </c>
      <c r="ASM76">
        <v>0</v>
      </c>
      <c r="ASN76">
        <v>0</v>
      </c>
      <c r="ASO76">
        <v>0</v>
      </c>
      <c r="ASP76">
        <v>0</v>
      </c>
      <c r="ASQ76">
        <v>0</v>
      </c>
      <c r="ASR76">
        <v>0</v>
      </c>
      <c r="ASS76">
        <v>0</v>
      </c>
      <c r="AST76">
        <v>0</v>
      </c>
      <c r="ASU76">
        <v>0</v>
      </c>
      <c r="ASW76" t="s">
        <v>2239</v>
      </c>
      <c r="ASX76">
        <v>1</v>
      </c>
      <c r="ASY76">
        <v>0</v>
      </c>
      <c r="ASZ76">
        <v>0</v>
      </c>
      <c r="ATA76">
        <v>0</v>
      </c>
      <c r="ATB76">
        <v>0</v>
      </c>
      <c r="ATC76">
        <v>0</v>
      </c>
      <c r="ATD76">
        <v>0</v>
      </c>
      <c r="ATE76">
        <v>0</v>
      </c>
      <c r="ATF76">
        <v>0</v>
      </c>
      <c r="ATH76" t="s">
        <v>2239</v>
      </c>
      <c r="ATI76">
        <v>1</v>
      </c>
      <c r="ATJ76">
        <v>0</v>
      </c>
      <c r="ATK76">
        <v>0</v>
      </c>
      <c r="ATL76">
        <v>0</v>
      </c>
      <c r="ATM76">
        <v>0</v>
      </c>
      <c r="ATN76">
        <v>0</v>
      </c>
      <c r="ATO76">
        <v>0</v>
      </c>
      <c r="ATP76">
        <v>0</v>
      </c>
      <c r="ATQ76">
        <v>0</v>
      </c>
      <c r="ATS76" t="s">
        <v>2468</v>
      </c>
      <c r="ATW76" t="s">
        <v>2468</v>
      </c>
      <c r="AUA76" t="s">
        <v>2442</v>
      </c>
      <c r="AUC76" t="s">
        <v>2452</v>
      </c>
      <c r="AUF76">
        <v>507044179</v>
      </c>
      <c r="AUG76" s="166">
        <v>45251.693495370368</v>
      </c>
      <c r="AUJ76" t="s">
        <v>2255</v>
      </c>
      <c r="AUK76" t="s">
        <v>2256</v>
      </c>
      <c r="AUL76" t="s">
        <v>2257</v>
      </c>
    </row>
    <row r="77" spans="1:565 1125:1234" x14ac:dyDescent="0.35">
      <c r="A77">
        <v>76</v>
      </c>
      <c r="B77" t="s">
        <v>2593</v>
      </c>
      <c r="C77" s="166">
        <v>45251</v>
      </c>
      <c r="D77" t="s">
        <v>2569</v>
      </c>
      <c r="E77" t="s">
        <v>2584</v>
      </c>
      <c r="F77" s="166">
        <v>45251.430187430553</v>
      </c>
      <c r="G77" s="166">
        <v>45251.452597141208</v>
      </c>
      <c r="H77" t="s">
        <v>2225</v>
      </c>
      <c r="K77" t="s">
        <v>2429</v>
      </c>
      <c r="L77" s="166">
        <v>45251</v>
      </c>
      <c r="M77" t="s">
        <v>96</v>
      </c>
      <c r="N77" t="s">
        <v>2571</v>
      </c>
      <c r="O77" t="s">
        <v>97</v>
      </c>
      <c r="P77" t="s">
        <v>2228</v>
      </c>
      <c r="S77" t="s">
        <v>2432</v>
      </c>
      <c r="T77" t="s">
        <v>2572</v>
      </c>
      <c r="V77" t="s">
        <v>2231</v>
      </c>
      <c r="X77" t="s">
        <v>2232</v>
      </c>
      <c r="AA77" t="s">
        <v>2239</v>
      </c>
      <c r="AB77">
        <v>0</v>
      </c>
      <c r="AC77">
        <v>0</v>
      </c>
      <c r="AD77">
        <v>0</v>
      </c>
      <c r="AE77">
        <v>1</v>
      </c>
      <c r="AF77">
        <v>1</v>
      </c>
      <c r="AI77"/>
      <c r="EK77" t="s">
        <v>2239</v>
      </c>
      <c r="EL77">
        <v>0</v>
      </c>
      <c r="EM77">
        <v>0</v>
      </c>
      <c r="EN77">
        <v>0</v>
      </c>
      <c r="EO77">
        <v>0</v>
      </c>
      <c r="EP77">
        <v>1</v>
      </c>
      <c r="EQ77">
        <v>1</v>
      </c>
      <c r="JB77" t="s">
        <v>2594</v>
      </c>
      <c r="JC77">
        <v>0</v>
      </c>
      <c r="JD77">
        <v>0</v>
      </c>
      <c r="JE77">
        <v>0</v>
      </c>
      <c r="JF77">
        <v>1</v>
      </c>
      <c r="JG77">
        <v>1</v>
      </c>
      <c r="JH77">
        <v>1</v>
      </c>
      <c r="JI77">
        <v>1</v>
      </c>
      <c r="JJ77">
        <v>1</v>
      </c>
      <c r="JK77">
        <v>1</v>
      </c>
      <c r="JL77">
        <v>1</v>
      </c>
      <c r="JM77">
        <v>1</v>
      </c>
      <c r="JN77">
        <v>0</v>
      </c>
      <c r="JO77">
        <v>0</v>
      </c>
      <c r="JP77">
        <v>0</v>
      </c>
      <c r="JQ77">
        <v>0</v>
      </c>
      <c r="JR77">
        <v>0</v>
      </c>
      <c r="JS77">
        <v>8</v>
      </c>
      <c r="JT77">
        <v>10</v>
      </c>
      <c r="LM77" t="s">
        <v>2318</v>
      </c>
      <c r="LN77">
        <v>6000</v>
      </c>
      <c r="LO77" t="s">
        <v>2446</v>
      </c>
      <c r="LR77">
        <v>14</v>
      </c>
      <c r="LS77">
        <v>14</v>
      </c>
      <c r="LT77">
        <v>1</v>
      </c>
      <c r="LU77">
        <v>20</v>
      </c>
      <c r="LV77">
        <v>12</v>
      </c>
      <c r="LX77" t="s">
        <v>2318</v>
      </c>
      <c r="LY77">
        <v>3000</v>
      </c>
      <c r="LZ77" t="s">
        <v>2446</v>
      </c>
      <c r="MC77">
        <v>14</v>
      </c>
      <c r="MD77">
        <v>14</v>
      </c>
      <c r="ME77">
        <v>1</v>
      </c>
      <c r="MF77">
        <v>25</v>
      </c>
      <c r="MG77">
        <v>5</v>
      </c>
      <c r="MI77" t="s">
        <v>2318</v>
      </c>
      <c r="MJ77">
        <v>800</v>
      </c>
      <c r="MK77" t="s">
        <v>2446</v>
      </c>
      <c r="MN77">
        <v>200</v>
      </c>
      <c r="MO77">
        <v>3</v>
      </c>
      <c r="MP77">
        <v>0</v>
      </c>
      <c r="MQ77">
        <v>100</v>
      </c>
      <c r="MR77">
        <v>150</v>
      </c>
      <c r="MT77" t="s">
        <v>2318</v>
      </c>
      <c r="MU77">
        <v>150</v>
      </c>
      <c r="MV77" t="s">
        <v>2446</v>
      </c>
      <c r="MY77">
        <v>7</v>
      </c>
      <c r="MZ77">
        <v>14</v>
      </c>
      <c r="NA77">
        <v>1</v>
      </c>
      <c r="NB77">
        <v>150</v>
      </c>
      <c r="NC77">
        <v>50</v>
      </c>
      <c r="NE77" t="s">
        <v>2318</v>
      </c>
      <c r="NF77" t="s">
        <v>2481</v>
      </c>
      <c r="NG77">
        <v>1</v>
      </c>
      <c r="NH77">
        <v>1</v>
      </c>
      <c r="NI77">
        <v>1</v>
      </c>
      <c r="NJ77">
        <v>300</v>
      </c>
      <c r="NK77">
        <v>350</v>
      </c>
      <c r="NL77">
        <v>500</v>
      </c>
      <c r="NM77" t="s">
        <v>2307</v>
      </c>
      <c r="NP77">
        <v>150</v>
      </c>
      <c r="NQ77">
        <v>3</v>
      </c>
      <c r="NR77">
        <v>0</v>
      </c>
      <c r="NS77">
        <v>200</v>
      </c>
      <c r="NT77">
        <v>100</v>
      </c>
      <c r="NV77" t="s">
        <v>2318</v>
      </c>
      <c r="NW77">
        <v>2000</v>
      </c>
      <c r="NX77" t="s">
        <v>2235</v>
      </c>
      <c r="OA77">
        <v>14</v>
      </c>
      <c r="OB77">
        <v>3</v>
      </c>
      <c r="OC77">
        <v>0</v>
      </c>
      <c r="OD77">
        <v>100</v>
      </c>
      <c r="OE77">
        <v>100</v>
      </c>
      <c r="OG77" t="s">
        <v>2318</v>
      </c>
      <c r="OH77">
        <v>3000</v>
      </c>
      <c r="OI77" t="s">
        <v>2235</v>
      </c>
      <c r="OL77">
        <v>50</v>
      </c>
      <c r="OM77">
        <v>3</v>
      </c>
      <c r="ON77">
        <v>0</v>
      </c>
      <c r="OO77">
        <v>100</v>
      </c>
      <c r="OP77">
        <v>100</v>
      </c>
      <c r="OR77" t="s">
        <v>2318</v>
      </c>
      <c r="OS77">
        <v>2500</v>
      </c>
      <c r="OT77" t="s">
        <v>2235</v>
      </c>
      <c r="OW77">
        <v>14</v>
      </c>
      <c r="OX77">
        <v>2</v>
      </c>
      <c r="OY77">
        <v>0</v>
      </c>
      <c r="OZ77">
        <v>12</v>
      </c>
      <c r="PA77">
        <v>100</v>
      </c>
      <c r="QX77" t="s">
        <v>2312</v>
      </c>
      <c r="SF77" t="s">
        <v>2241</v>
      </c>
      <c r="SG77">
        <v>1</v>
      </c>
      <c r="SH77">
        <v>0</v>
      </c>
      <c r="SI77">
        <v>0</v>
      </c>
      <c r="SJ77">
        <v>0</v>
      </c>
      <c r="AQG77" t="s">
        <v>2239</v>
      </c>
      <c r="AQH77">
        <v>1</v>
      </c>
      <c r="AQI77">
        <v>0</v>
      </c>
      <c r="AQJ77">
        <v>0</v>
      </c>
      <c r="AQK77">
        <v>0</v>
      </c>
      <c r="AQL77">
        <v>0</v>
      </c>
      <c r="AQM77">
        <v>0</v>
      </c>
      <c r="AQN77">
        <v>0</v>
      </c>
      <c r="AQO77">
        <v>0</v>
      </c>
      <c r="AQP77">
        <v>0</v>
      </c>
      <c r="AQQ77">
        <v>0</v>
      </c>
      <c r="AQS77" t="s">
        <v>2438</v>
      </c>
      <c r="AQT77">
        <v>0</v>
      </c>
      <c r="AQU77">
        <v>0</v>
      </c>
      <c r="AQV77">
        <v>1</v>
      </c>
      <c r="AQW77">
        <v>0</v>
      </c>
      <c r="AQX77">
        <v>0</v>
      </c>
      <c r="AQY77">
        <v>0</v>
      </c>
      <c r="AQZ77">
        <v>0</v>
      </c>
      <c r="ARA77">
        <v>0</v>
      </c>
      <c r="ARB77">
        <v>0</v>
      </c>
      <c r="ARC77">
        <v>0</v>
      </c>
      <c r="ARD77">
        <v>0</v>
      </c>
      <c r="ARF77" t="s">
        <v>2466</v>
      </c>
      <c r="ARG77" t="s">
        <v>2245</v>
      </c>
      <c r="ARH77" t="s">
        <v>2312</v>
      </c>
      <c r="ARI77">
        <v>1</v>
      </c>
      <c r="ARJ77">
        <v>0</v>
      </c>
      <c r="ARK77">
        <v>0</v>
      </c>
      <c r="ARL77">
        <v>0</v>
      </c>
      <c r="ARM77">
        <v>0</v>
      </c>
      <c r="ARN77">
        <v>0</v>
      </c>
      <c r="ARP77" t="s">
        <v>2312</v>
      </c>
      <c r="ARX77" t="s">
        <v>2262</v>
      </c>
      <c r="ARY77" t="s">
        <v>2239</v>
      </c>
      <c r="ARZ77">
        <v>1</v>
      </c>
      <c r="ASA77">
        <v>0</v>
      </c>
      <c r="ASB77">
        <v>0</v>
      </c>
      <c r="ASC77">
        <v>0</v>
      </c>
      <c r="ASD77">
        <v>0</v>
      </c>
      <c r="ASE77">
        <v>0</v>
      </c>
      <c r="ASF77">
        <v>0</v>
      </c>
      <c r="ASG77">
        <v>0</v>
      </c>
      <c r="ASH77">
        <v>0</v>
      </c>
      <c r="ASI77">
        <v>0</v>
      </c>
      <c r="ASK77" t="s">
        <v>2239</v>
      </c>
      <c r="ASL77">
        <v>1</v>
      </c>
      <c r="ASM77">
        <v>0</v>
      </c>
      <c r="ASN77">
        <v>0</v>
      </c>
      <c r="ASO77">
        <v>0</v>
      </c>
      <c r="ASP77">
        <v>0</v>
      </c>
      <c r="ASQ77">
        <v>0</v>
      </c>
      <c r="ASR77">
        <v>0</v>
      </c>
      <c r="ASS77">
        <v>0</v>
      </c>
      <c r="AST77">
        <v>0</v>
      </c>
      <c r="ASU77">
        <v>0</v>
      </c>
      <c r="ASW77" t="s">
        <v>2239</v>
      </c>
      <c r="ASX77">
        <v>1</v>
      </c>
      <c r="ASY77">
        <v>0</v>
      </c>
      <c r="ASZ77">
        <v>0</v>
      </c>
      <c r="ATA77">
        <v>0</v>
      </c>
      <c r="ATB77">
        <v>0</v>
      </c>
      <c r="ATC77">
        <v>0</v>
      </c>
      <c r="ATD77">
        <v>0</v>
      </c>
      <c r="ATE77">
        <v>0</v>
      </c>
      <c r="ATF77">
        <v>0</v>
      </c>
      <c r="ATH77" t="s">
        <v>2239</v>
      </c>
      <c r="ATI77">
        <v>1</v>
      </c>
      <c r="ATJ77">
        <v>0</v>
      </c>
      <c r="ATK77">
        <v>0</v>
      </c>
      <c r="ATL77">
        <v>0</v>
      </c>
      <c r="ATM77">
        <v>0</v>
      </c>
      <c r="ATN77">
        <v>0</v>
      </c>
      <c r="ATO77">
        <v>0</v>
      </c>
      <c r="ATP77">
        <v>0</v>
      </c>
      <c r="ATQ77">
        <v>0</v>
      </c>
      <c r="ATS77" t="s">
        <v>2468</v>
      </c>
      <c r="ATW77" t="s">
        <v>2468</v>
      </c>
      <c r="AUA77" t="s">
        <v>2442</v>
      </c>
      <c r="AUC77" t="s">
        <v>2579</v>
      </c>
      <c r="AUF77">
        <v>507044195</v>
      </c>
      <c r="AUG77" s="166">
        <v>45251.693530092598</v>
      </c>
      <c r="AUJ77" t="s">
        <v>2255</v>
      </c>
      <c r="AUK77" t="s">
        <v>2256</v>
      </c>
      <c r="AUL77" t="s">
        <v>2257</v>
      </c>
    </row>
    <row r="78" spans="1:565 1125:1234" x14ac:dyDescent="0.35">
      <c r="A78">
        <v>77</v>
      </c>
      <c r="B78" t="s">
        <v>2595</v>
      </c>
      <c r="C78" s="166">
        <v>45251</v>
      </c>
      <c r="D78" t="s">
        <v>2569</v>
      </c>
      <c r="E78" t="s">
        <v>2584</v>
      </c>
      <c r="F78" s="166">
        <v>45251.41666466435</v>
      </c>
      <c r="G78" s="166">
        <v>45251.430011620367</v>
      </c>
      <c r="H78" t="s">
        <v>2225</v>
      </c>
      <c r="K78" t="s">
        <v>2429</v>
      </c>
      <c r="L78" s="166">
        <v>45251</v>
      </c>
      <c r="M78" t="s">
        <v>96</v>
      </c>
      <c r="N78" t="s">
        <v>2571</v>
      </c>
      <c r="O78" t="s">
        <v>97</v>
      </c>
      <c r="P78" t="s">
        <v>2228</v>
      </c>
      <c r="S78" t="s">
        <v>2432</v>
      </c>
      <c r="T78" t="s">
        <v>2572</v>
      </c>
      <c r="V78" t="s">
        <v>2231</v>
      </c>
      <c r="X78" t="s">
        <v>2232</v>
      </c>
      <c r="AA78" t="s">
        <v>2233</v>
      </c>
      <c r="AB78">
        <v>1</v>
      </c>
      <c r="AC78">
        <v>0</v>
      </c>
      <c r="AD78">
        <v>0</v>
      </c>
      <c r="AE78">
        <v>0</v>
      </c>
      <c r="AF78">
        <v>1</v>
      </c>
      <c r="AH78" t="s">
        <v>2318</v>
      </c>
      <c r="AI78">
        <v>800</v>
      </c>
      <c r="AJ78" t="s">
        <v>2235</v>
      </c>
      <c r="AM78">
        <v>14</v>
      </c>
      <c r="AN78">
        <v>12</v>
      </c>
      <c r="AO78">
        <v>0</v>
      </c>
      <c r="AP78">
        <v>50</v>
      </c>
      <c r="AQ78">
        <v>50</v>
      </c>
      <c r="BW78" t="s">
        <v>2231</v>
      </c>
      <c r="BY78" t="s">
        <v>2233</v>
      </c>
      <c r="BZ78">
        <v>1</v>
      </c>
      <c r="CA78">
        <v>0</v>
      </c>
      <c r="CB78">
        <v>0</v>
      </c>
      <c r="CC78">
        <v>0</v>
      </c>
      <c r="CE78" t="s">
        <v>474</v>
      </c>
      <c r="CF78">
        <v>1</v>
      </c>
      <c r="CG78">
        <v>0</v>
      </c>
      <c r="CH78">
        <v>0</v>
      </c>
      <c r="CI78">
        <v>0</v>
      </c>
      <c r="CJ78">
        <v>0</v>
      </c>
      <c r="CK78">
        <v>0</v>
      </c>
      <c r="CL78">
        <v>0</v>
      </c>
      <c r="CM78">
        <v>0</v>
      </c>
      <c r="CN78">
        <v>0</v>
      </c>
      <c r="CO78">
        <v>0</v>
      </c>
      <c r="CP78">
        <v>0</v>
      </c>
      <c r="CS78" t="s">
        <v>2241</v>
      </c>
      <c r="CT78">
        <v>1</v>
      </c>
      <c r="CU78">
        <v>0</v>
      </c>
      <c r="CV78">
        <v>0</v>
      </c>
      <c r="CW78">
        <v>0</v>
      </c>
      <c r="EK78" t="s">
        <v>2239</v>
      </c>
      <c r="EL78">
        <v>0</v>
      </c>
      <c r="EM78">
        <v>0</v>
      </c>
      <c r="EN78">
        <v>0</v>
      </c>
      <c r="EO78">
        <v>0</v>
      </c>
      <c r="EP78">
        <v>1</v>
      </c>
      <c r="EQ78">
        <v>1</v>
      </c>
      <c r="JB78" t="s">
        <v>2239</v>
      </c>
      <c r="JC78">
        <v>0</v>
      </c>
      <c r="JD78">
        <v>0</v>
      </c>
      <c r="JE78">
        <v>0</v>
      </c>
      <c r="JF78">
        <v>0</v>
      </c>
      <c r="JG78">
        <v>0</v>
      </c>
      <c r="JH78">
        <v>0</v>
      </c>
      <c r="JI78">
        <v>0</v>
      </c>
      <c r="JJ78">
        <v>0</v>
      </c>
      <c r="JK78">
        <v>0</v>
      </c>
      <c r="JL78">
        <v>0</v>
      </c>
      <c r="JM78">
        <v>0</v>
      </c>
      <c r="JN78">
        <v>0</v>
      </c>
      <c r="JO78">
        <v>0</v>
      </c>
      <c r="JP78">
        <v>0</v>
      </c>
      <c r="JQ78">
        <v>0</v>
      </c>
      <c r="JR78">
        <v>1</v>
      </c>
      <c r="JS78">
        <v>1</v>
      </c>
      <c r="JT78">
        <v>3</v>
      </c>
      <c r="AQG78" t="s">
        <v>2239</v>
      </c>
      <c r="AQH78">
        <v>1</v>
      </c>
      <c r="AQI78">
        <v>0</v>
      </c>
      <c r="AQJ78">
        <v>0</v>
      </c>
      <c r="AQK78">
        <v>0</v>
      </c>
      <c r="AQL78">
        <v>0</v>
      </c>
      <c r="AQM78">
        <v>0</v>
      </c>
      <c r="AQN78">
        <v>0</v>
      </c>
      <c r="AQO78">
        <v>0</v>
      </c>
      <c r="AQP78">
        <v>0</v>
      </c>
      <c r="AQQ78">
        <v>0</v>
      </c>
      <c r="AQS78" t="s">
        <v>2438</v>
      </c>
      <c r="AQT78">
        <v>0</v>
      </c>
      <c r="AQU78">
        <v>0</v>
      </c>
      <c r="AQV78">
        <v>1</v>
      </c>
      <c r="AQW78">
        <v>0</v>
      </c>
      <c r="AQX78">
        <v>0</v>
      </c>
      <c r="AQY78">
        <v>0</v>
      </c>
      <c r="AQZ78">
        <v>0</v>
      </c>
      <c r="ARA78">
        <v>0</v>
      </c>
      <c r="ARB78">
        <v>0</v>
      </c>
      <c r="ARC78">
        <v>0</v>
      </c>
      <c r="ARD78">
        <v>0</v>
      </c>
      <c r="ARF78" t="s">
        <v>2466</v>
      </c>
      <c r="ARG78" t="s">
        <v>2245</v>
      </c>
      <c r="ARH78" t="s">
        <v>2312</v>
      </c>
      <c r="ARI78">
        <v>1</v>
      </c>
      <c r="ARJ78">
        <v>0</v>
      </c>
      <c r="ARK78">
        <v>0</v>
      </c>
      <c r="ARL78">
        <v>0</v>
      </c>
      <c r="ARM78">
        <v>0</v>
      </c>
      <c r="ARN78">
        <v>0</v>
      </c>
      <c r="ARP78" t="s">
        <v>2312</v>
      </c>
      <c r="ARX78" t="s">
        <v>2312</v>
      </c>
      <c r="ARY78" t="s">
        <v>2239</v>
      </c>
      <c r="ARZ78">
        <v>1</v>
      </c>
      <c r="ASA78">
        <v>0</v>
      </c>
      <c r="ASB78">
        <v>0</v>
      </c>
      <c r="ASC78">
        <v>0</v>
      </c>
      <c r="ASD78">
        <v>0</v>
      </c>
      <c r="ASE78">
        <v>0</v>
      </c>
      <c r="ASF78">
        <v>0</v>
      </c>
      <c r="ASG78">
        <v>0</v>
      </c>
      <c r="ASH78">
        <v>0</v>
      </c>
      <c r="ASI78">
        <v>0</v>
      </c>
      <c r="ASK78" t="s">
        <v>2596</v>
      </c>
      <c r="ASL78">
        <v>0</v>
      </c>
      <c r="ASM78">
        <v>1</v>
      </c>
      <c r="ASN78">
        <v>0</v>
      </c>
      <c r="ASO78">
        <v>0</v>
      </c>
      <c r="ASP78">
        <v>0</v>
      </c>
      <c r="ASQ78">
        <v>0</v>
      </c>
      <c r="ASR78">
        <v>0</v>
      </c>
      <c r="ASS78">
        <v>0</v>
      </c>
      <c r="AST78">
        <v>0</v>
      </c>
      <c r="ASU78">
        <v>0</v>
      </c>
      <c r="ASW78" t="s">
        <v>2597</v>
      </c>
      <c r="ASX78">
        <v>0</v>
      </c>
      <c r="ASY78">
        <v>1</v>
      </c>
      <c r="ASZ78">
        <v>0</v>
      </c>
      <c r="ATA78">
        <v>0</v>
      </c>
      <c r="ATB78">
        <v>0</v>
      </c>
      <c r="ATC78">
        <v>0</v>
      </c>
      <c r="ATD78">
        <v>0</v>
      </c>
      <c r="ATE78">
        <v>0</v>
      </c>
      <c r="ATF78">
        <v>0</v>
      </c>
      <c r="ATH78" t="s">
        <v>2337</v>
      </c>
      <c r="ATI78">
        <v>0</v>
      </c>
      <c r="ATJ78">
        <v>0</v>
      </c>
      <c r="ATK78">
        <v>0</v>
      </c>
      <c r="ATL78">
        <v>0</v>
      </c>
      <c r="ATM78">
        <v>0</v>
      </c>
      <c r="ATN78">
        <v>1</v>
      </c>
      <c r="ATO78">
        <v>0</v>
      </c>
      <c r="ATP78">
        <v>0</v>
      </c>
      <c r="ATQ78">
        <v>0</v>
      </c>
      <c r="ATS78" t="s">
        <v>2489</v>
      </c>
      <c r="ATT78" t="s">
        <v>2312</v>
      </c>
      <c r="ATW78" t="s">
        <v>2489</v>
      </c>
      <c r="ATX78" t="s">
        <v>2312</v>
      </c>
      <c r="AUA78" t="s">
        <v>2442</v>
      </c>
      <c r="AUC78" t="s">
        <v>2452</v>
      </c>
      <c r="AUF78">
        <v>507044216</v>
      </c>
      <c r="AUG78" s="166">
        <v>45251.693576388891</v>
      </c>
      <c r="AUJ78" t="s">
        <v>2255</v>
      </c>
      <c r="AUK78" t="s">
        <v>2256</v>
      </c>
      <c r="AUL78" t="s">
        <v>2257</v>
      </c>
    </row>
    <row r="79" spans="1:565 1125:1234" x14ac:dyDescent="0.35">
      <c r="A79">
        <v>78</v>
      </c>
      <c r="B79" t="s">
        <v>2598</v>
      </c>
      <c r="C79" s="166">
        <v>45250</v>
      </c>
      <c r="D79" t="s">
        <v>2569</v>
      </c>
      <c r="E79" t="s">
        <v>2599</v>
      </c>
      <c r="F79" s="166">
        <v>45250.653352673617</v>
      </c>
      <c r="G79" s="166">
        <v>45251.408963298607</v>
      </c>
      <c r="H79" t="s">
        <v>2225</v>
      </c>
      <c r="K79" t="s">
        <v>2429</v>
      </c>
      <c r="L79" s="166">
        <v>45251</v>
      </c>
      <c r="M79" t="s">
        <v>96</v>
      </c>
      <c r="N79" t="s">
        <v>2571</v>
      </c>
      <c r="O79" t="s">
        <v>97</v>
      </c>
      <c r="P79" t="s">
        <v>2228</v>
      </c>
      <c r="S79" t="s">
        <v>2432</v>
      </c>
      <c r="T79" t="s">
        <v>2572</v>
      </c>
      <c r="V79" t="s">
        <v>2231</v>
      </c>
      <c r="X79" t="s">
        <v>2232</v>
      </c>
      <c r="AA79" t="s">
        <v>2233</v>
      </c>
      <c r="AB79">
        <v>1</v>
      </c>
      <c r="AC79">
        <v>0</v>
      </c>
      <c r="AD79">
        <v>0</v>
      </c>
      <c r="AE79">
        <v>0</v>
      </c>
      <c r="AF79">
        <v>1</v>
      </c>
      <c r="AH79" t="s">
        <v>2318</v>
      </c>
      <c r="AI79">
        <v>750</v>
      </c>
      <c r="AJ79" t="s">
        <v>2235</v>
      </c>
      <c r="AM79">
        <v>30</v>
      </c>
      <c r="AN79">
        <v>4</v>
      </c>
      <c r="AO79">
        <v>0</v>
      </c>
      <c r="AP79">
        <v>200</v>
      </c>
      <c r="AQ79">
        <v>350</v>
      </c>
      <c r="BW79" t="s">
        <v>2312</v>
      </c>
      <c r="CS79" t="s">
        <v>2241</v>
      </c>
      <c r="CT79">
        <v>1</v>
      </c>
      <c r="CU79">
        <v>0</v>
      </c>
      <c r="CV79">
        <v>0</v>
      </c>
      <c r="CW79">
        <v>0</v>
      </c>
      <c r="EK79" t="s">
        <v>2239</v>
      </c>
      <c r="EL79">
        <v>0</v>
      </c>
      <c r="EM79">
        <v>0</v>
      </c>
      <c r="EN79">
        <v>0</v>
      </c>
      <c r="EO79">
        <v>0</v>
      </c>
      <c r="EP79">
        <v>1</v>
      </c>
      <c r="EQ79">
        <v>1</v>
      </c>
      <c r="JB79" t="s">
        <v>2600</v>
      </c>
      <c r="JC79">
        <v>0</v>
      </c>
      <c r="JD79">
        <v>0</v>
      </c>
      <c r="JE79">
        <v>0</v>
      </c>
      <c r="JF79">
        <v>0</v>
      </c>
      <c r="JG79">
        <v>0</v>
      </c>
      <c r="JH79">
        <v>1</v>
      </c>
      <c r="JI79">
        <v>1</v>
      </c>
      <c r="JJ79">
        <v>1</v>
      </c>
      <c r="JK79">
        <v>1</v>
      </c>
      <c r="JL79">
        <v>0</v>
      </c>
      <c r="JM79">
        <v>0</v>
      </c>
      <c r="JN79">
        <v>0</v>
      </c>
      <c r="JO79">
        <v>0</v>
      </c>
      <c r="JP79">
        <v>0</v>
      </c>
      <c r="JQ79">
        <v>0</v>
      </c>
      <c r="JR79">
        <v>0</v>
      </c>
      <c r="JS79">
        <v>4</v>
      </c>
      <c r="JT79">
        <v>6</v>
      </c>
      <c r="MI79" t="s">
        <v>2318</v>
      </c>
      <c r="MJ79">
        <v>500</v>
      </c>
      <c r="MK79" t="s">
        <v>2235</v>
      </c>
      <c r="MN79">
        <v>60</v>
      </c>
      <c r="MO79">
        <v>7</v>
      </c>
      <c r="MP79">
        <v>0</v>
      </c>
      <c r="MQ79">
        <v>400</v>
      </c>
      <c r="MR79">
        <v>400</v>
      </c>
      <c r="MT79" t="s">
        <v>2318</v>
      </c>
      <c r="MU79">
        <v>125</v>
      </c>
      <c r="MV79" t="s">
        <v>2235</v>
      </c>
      <c r="MY79">
        <v>90</v>
      </c>
      <c r="MZ79">
        <v>5</v>
      </c>
      <c r="NA79">
        <v>0</v>
      </c>
      <c r="NB79">
        <v>200</v>
      </c>
      <c r="NC79">
        <v>400</v>
      </c>
      <c r="NE79" t="s">
        <v>2318</v>
      </c>
      <c r="NF79" t="s">
        <v>2481</v>
      </c>
      <c r="NG79">
        <v>1</v>
      </c>
      <c r="NH79">
        <v>1</v>
      </c>
      <c r="NI79">
        <v>1</v>
      </c>
      <c r="NJ79">
        <v>500</v>
      </c>
      <c r="NK79">
        <v>750</v>
      </c>
      <c r="NL79">
        <v>1500</v>
      </c>
      <c r="NM79" t="s">
        <v>2235</v>
      </c>
      <c r="NP79">
        <v>50</v>
      </c>
      <c r="NQ79">
        <v>7</v>
      </c>
      <c r="NR79">
        <v>0</v>
      </c>
      <c r="NS79">
        <v>100</v>
      </c>
      <c r="NT79">
        <v>400</v>
      </c>
      <c r="NV79" t="s">
        <v>2318</v>
      </c>
      <c r="NW79">
        <v>3000</v>
      </c>
      <c r="NX79" t="s">
        <v>2235</v>
      </c>
      <c r="OA79">
        <v>45</v>
      </c>
      <c r="OB79">
        <v>7</v>
      </c>
      <c r="OC79">
        <v>0</v>
      </c>
      <c r="OD79">
        <v>250</v>
      </c>
      <c r="OE79">
        <v>300</v>
      </c>
      <c r="QX79" t="s">
        <v>2312</v>
      </c>
      <c r="SF79" t="s">
        <v>2241</v>
      </c>
      <c r="SG79">
        <v>1</v>
      </c>
      <c r="SH79">
        <v>0</v>
      </c>
      <c r="SI79">
        <v>0</v>
      </c>
      <c r="SJ79">
        <v>0</v>
      </c>
      <c r="AQG79" t="s">
        <v>2239</v>
      </c>
      <c r="AQH79">
        <v>1</v>
      </c>
      <c r="AQI79">
        <v>0</v>
      </c>
      <c r="AQJ79">
        <v>0</v>
      </c>
      <c r="AQK79">
        <v>0</v>
      </c>
      <c r="AQL79">
        <v>0</v>
      </c>
      <c r="AQM79">
        <v>0</v>
      </c>
      <c r="AQN79">
        <v>0</v>
      </c>
      <c r="AQO79">
        <v>0</v>
      </c>
      <c r="AQP79">
        <v>0</v>
      </c>
      <c r="AQQ79">
        <v>0</v>
      </c>
      <c r="AQS79" t="s">
        <v>2601</v>
      </c>
      <c r="AQT79">
        <v>1</v>
      </c>
      <c r="AQU79">
        <v>1</v>
      </c>
      <c r="AQV79">
        <v>1</v>
      </c>
      <c r="AQW79">
        <v>0</v>
      </c>
      <c r="AQX79">
        <v>1</v>
      </c>
      <c r="AQY79">
        <v>0</v>
      </c>
      <c r="AQZ79">
        <v>0</v>
      </c>
      <c r="ARA79">
        <v>0</v>
      </c>
      <c r="ARB79">
        <v>0</v>
      </c>
      <c r="ARC79">
        <v>0</v>
      </c>
      <c r="ARD79">
        <v>0</v>
      </c>
      <c r="ARF79" t="s">
        <v>2472</v>
      </c>
      <c r="ARG79" t="s">
        <v>2245</v>
      </c>
      <c r="ARH79" t="s">
        <v>2602</v>
      </c>
      <c r="ARI79">
        <v>0</v>
      </c>
      <c r="ARJ79">
        <v>0</v>
      </c>
      <c r="ARK79">
        <v>0</v>
      </c>
      <c r="ARL79">
        <v>1</v>
      </c>
      <c r="ARM79">
        <v>0</v>
      </c>
      <c r="ARN79">
        <v>0</v>
      </c>
      <c r="ARO79" t="s">
        <v>2456</v>
      </c>
      <c r="ARP79" t="s">
        <v>2312</v>
      </c>
      <c r="ARX79" t="s">
        <v>2262</v>
      </c>
      <c r="ARY79" t="s">
        <v>2603</v>
      </c>
      <c r="ARZ79">
        <v>0</v>
      </c>
      <c r="ASA79">
        <v>1</v>
      </c>
      <c r="ASB79">
        <v>0</v>
      </c>
      <c r="ASC79">
        <v>0</v>
      </c>
      <c r="ASD79">
        <v>1</v>
      </c>
      <c r="ASE79">
        <v>1</v>
      </c>
      <c r="ASF79">
        <v>0</v>
      </c>
      <c r="ASG79">
        <v>0</v>
      </c>
      <c r="ASH79">
        <v>0</v>
      </c>
      <c r="ASI79">
        <v>0</v>
      </c>
      <c r="ASK79" t="s">
        <v>2239</v>
      </c>
      <c r="ASL79">
        <v>1</v>
      </c>
      <c r="ASM79">
        <v>0</v>
      </c>
      <c r="ASN79">
        <v>0</v>
      </c>
      <c r="ASO79">
        <v>0</v>
      </c>
      <c r="ASP79">
        <v>0</v>
      </c>
      <c r="ASQ79">
        <v>0</v>
      </c>
      <c r="ASR79">
        <v>0</v>
      </c>
      <c r="ASS79">
        <v>0</v>
      </c>
      <c r="AST79">
        <v>0</v>
      </c>
      <c r="ASU79">
        <v>0</v>
      </c>
      <c r="ASW79" t="s">
        <v>2239</v>
      </c>
      <c r="ASX79">
        <v>1</v>
      </c>
      <c r="ASY79">
        <v>0</v>
      </c>
      <c r="ASZ79">
        <v>0</v>
      </c>
      <c r="ATA79">
        <v>0</v>
      </c>
      <c r="ATB79">
        <v>0</v>
      </c>
      <c r="ATC79">
        <v>0</v>
      </c>
      <c r="ATD79">
        <v>0</v>
      </c>
      <c r="ATE79">
        <v>0</v>
      </c>
      <c r="ATF79">
        <v>0</v>
      </c>
      <c r="ATH79" t="s">
        <v>2239</v>
      </c>
      <c r="ATI79">
        <v>1</v>
      </c>
      <c r="ATJ79">
        <v>0</v>
      </c>
      <c r="ATK79">
        <v>0</v>
      </c>
      <c r="ATL79">
        <v>0</v>
      </c>
      <c r="ATM79">
        <v>0</v>
      </c>
      <c r="ATN79">
        <v>0</v>
      </c>
      <c r="ATO79">
        <v>0</v>
      </c>
      <c r="ATP79">
        <v>0</v>
      </c>
      <c r="ATQ79">
        <v>0</v>
      </c>
      <c r="ATS79" t="s">
        <v>2468</v>
      </c>
      <c r="ATW79" t="s">
        <v>2468</v>
      </c>
      <c r="AUA79" t="s">
        <v>2604</v>
      </c>
      <c r="AUC79" t="s">
        <v>2579</v>
      </c>
      <c r="AUF79">
        <v>507044298</v>
      </c>
      <c r="AUG79" s="166">
        <v>45251.693692129629</v>
      </c>
      <c r="AUJ79" t="s">
        <v>2255</v>
      </c>
      <c r="AUK79" t="s">
        <v>2256</v>
      </c>
      <c r="AUL79" t="s">
        <v>2257</v>
      </c>
    </row>
    <row r="80" spans="1:565 1125:1234" x14ac:dyDescent="0.35">
      <c r="A80">
        <v>79</v>
      </c>
      <c r="B80" t="s">
        <v>2605</v>
      </c>
      <c r="C80" s="166">
        <v>45251</v>
      </c>
      <c r="D80" t="s">
        <v>2569</v>
      </c>
      <c r="E80" t="s">
        <v>2599</v>
      </c>
      <c r="F80" s="166">
        <v>45251.409091643523</v>
      </c>
      <c r="G80" s="166">
        <v>45251.444700254629</v>
      </c>
      <c r="H80" t="s">
        <v>2225</v>
      </c>
      <c r="K80" t="s">
        <v>2429</v>
      </c>
      <c r="L80" s="166">
        <v>45251</v>
      </c>
      <c r="M80" t="s">
        <v>96</v>
      </c>
      <c r="N80" t="s">
        <v>2571</v>
      </c>
      <c r="O80" t="s">
        <v>97</v>
      </c>
      <c r="P80" t="s">
        <v>2228</v>
      </c>
      <c r="S80" t="s">
        <v>2432</v>
      </c>
      <c r="T80" t="s">
        <v>2572</v>
      </c>
      <c r="V80" t="s">
        <v>2231</v>
      </c>
      <c r="X80" t="s">
        <v>2306</v>
      </c>
      <c r="AA80" t="s">
        <v>2286</v>
      </c>
      <c r="AB80">
        <v>0</v>
      </c>
      <c r="AC80">
        <v>0</v>
      </c>
      <c r="AD80">
        <v>1</v>
      </c>
      <c r="AE80">
        <v>0</v>
      </c>
      <c r="AF80">
        <v>1</v>
      </c>
      <c r="AI80"/>
      <c r="BH80" t="s">
        <v>2318</v>
      </c>
      <c r="BI80" t="s">
        <v>2341</v>
      </c>
      <c r="BJ80">
        <v>1</v>
      </c>
      <c r="BK80">
        <v>1</v>
      </c>
      <c r="BL80">
        <v>500</v>
      </c>
      <c r="BM80">
        <v>300</v>
      </c>
      <c r="BN80" t="s">
        <v>2235</v>
      </c>
      <c r="BQ80">
        <v>40</v>
      </c>
      <c r="BR80">
        <v>5</v>
      </c>
      <c r="BS80">
        <v>0</v>
      </c>
      <c r="BT80">
        <v>400</v>
      </c>
      <c r="BU80">
        <v>500</v>
      </c>
      <c r="BW80" t="s">
        <v>2312</v>
      </c>
      <c r="CS80" t="s">
        <v>2241</v>
      </c>
      <c r="CT80">
        <v>1</v>
      </c>
      <c r="CU80">
        <v>0</v>
      </c>
      <c r="CV80">
        <v>0</v>
      </c>
      <c r="CW80">
        <v>0</v>
      </c>
      <c r="EK80" t="s">
        <v>2239</v>
      </c>
      <c r="EL80">
        <v>0</v>
      </c>
      <c r="EM80">
        <v>0</v>
      </c>
      <c r="EN80">
        <v>0</v>
      </c>
      <c r="EO80">
        <v>0</v>
      </c>
      <c r="EP80">
        <v>1</v>
      </c>
      <c r="EQ80">
        <v>1</v>
      </c>
      <c r="JB80" t="s">
        <v>2606</v>
      </c>
      <c r="JC80">
        <v>0</v>
      </c>
      <c r="JD80">
        <v>0</v>
      </c>
      <c r="JE80">
        <v>0</v>
      </c>
      <c r="JF80">
        <v>0</v>
      </c>
      <c r="JG80">
        <v>0</v>
      </c>
      <c r="JH80">
        <v>0</v>
      </c>
      <c r="JI80">
        <v>0</v>
      </c>
      <c r="JJ80">
        <v>0</v>
      </c>
      <c r="JK80">
        <v>0</v>
      </c>
      <c r="JL80">
        <v>1</v>
      </c>
      <c r="JM80">
        <v>1</v>
      </c>
      <c r="JN80">
        <v>1</v>
      </c>
      <c r="JO80">
        <v>1</v>
      </c>
      <c r="JP80">
        <v>1</v>
      </c>
      <c r="JQ80">
        <v>1</v>
      </c>
      <c r="JR80">
        <v>0</v>
      </c>
      <c r="JS80">
        <v>6</v>
      </c>
      <c r="JT80">
        <v>8</v>
      </c>
      <c r="OG80" t="s">
        <v>2318</v>
      </c>
      <c r="OH80">
        <v>2750</v>
      </c>
      <c r="OI80" t="s">
        <v>2235</v>
      </c>
      <c r="OL80">
        <v>60</v>
      </c>
      <c r="OM80">
        <v>5</v>
      </c>
      <c r="ON80">
        <v>0</v>
      </c>
      <c r="OO80">
        <v>100</v>
      </c>
      <c r="OP80">
        <v>250</v>
      </c>
      <c r="OR80" t="s">
        <v>2318</v>
      </c>
      <c r="OS80">
        <v>2200</v>
      </c>
      <c r="OT80" t="s">
        <v>2288</v>
      </c>
      <c r="OW80">
        <v>35</v>
      </c>
      <c r="OX80">
        <v>2</v>
      </c>
      <c r="OY80">
        <v>0</v>
      </c>
      <c r="OZ80">
        <v>160</v>
      </c>
      <c r="PA80">
        <v>300</v>
      </c>
      <c r="PC80" t="s">
        <v>2318</v>
      </c>
      <c r="PD80">
        <v>3000</v>
      </c>
      <c r="PE80" t="s">
        <v>2351</v>
      </c>
      <c r="PH80">
        <v>200</v>
      </c>
      <c r="PI80">
        <v>4</v>
      </c>
      <c r="PJ80">
        <v>0</v>
      </c>
      <c r="PK80">
        <v>200</v>
      </c>
      <c r="PL80">
        <v>200</v>
      </c>
      <c r="PN80" t="s">
        <v>2318</v>
      </c>
      <c r="PO80">
        <v>1100</v>
      </c>
      <c r="PP80" t="s">
        <v>2446</v>
      </c>
      <c r="PS80">
        <v>90</v>
      </c>
      <c r="PT80">
        <v>2</v>
      </c>
      <c r="PU80">
        <v>0</v>
      </c>
      <c r="PV80">
        <v>90</v>
      </c>
      <c r="PW80">
        <v>120</v>
      </c>
      <c r="PY80" t="s">
        <v>2318</v>
      </c>
      <c r="PZ80" t="s">
        <v>2231</v>
      </c>
      <c r="QA80">
        <v>3500</v>
      </c>
      <c r="QD80" t="s">
        <v>2446</v>
      </c>
      <c r="QG80">
        <v>40</v>
      </c>
      <c r="QH80">
        <v>2</v>
      </c>
      <c r="QI80">
        <v>0</v>
      </c>
      <c r="QJ80">
        <v>300</v>
      </c>
      <c r="QK80">
        <v>400</v>
      </c>
      <c r="QM80" t="s">
        <v>2318</v>
      </c>
      <c r="QN80">
        <v>225</v>
      </c>
      <c r="QO80" t="s">
        <v>2446</v>
      </c>
      <c r="QR80">
        <v>60</v>
      </c>
      <c r="QS80">
        <v>2</v>
      </c>
      <c r="QT80">
        <v>0</v>
      </c>
      <c r="QU80">
        <v>150</v>
      </c>
      <c r="QV80">
        <v>300</v>
      </c>
      <c r="QX80" t="s">
        <v>2312</v>
      </c>
      <c r="SF80" t="s">
        <v>2237</v>
      </c>
      <c r="SG80">
        <v>0</v>
      </c>
      <c r="SH80">
        <v>1</v>
      </c>
      <c r="SI80">
        <v>0</v>
      </c>
      <c r="SJ80">
        <v>0</v>
      </c>
      <c r="SK80" t="s">
        <v>2607</v>
      </c>
      <c r="SL80">
        <v>0</v>
      </c>
      <c r="SM80">
        <v>0</v>
      </c>
      <c r="SN80">
        <v>0</v>
      </c>
      <c r="SO80">
        <v>0</v>
      </c>
      <c r="SP80">
        <v>0</v>
      </c>
      <c r="SQ80">
        <v>0</v>
      </c>
      <c r="SR80">
        <v>0</v>
      </c>
      <c r="SS80">
        <v>0</v>
      </c>
      <c r="ST80">
        <v>0</v>
      </c>
      <c r="SU80">
        <v>0</v>
      </c>
      <c r="SV80">
        <v>1</v>
      </c>
      <c r="SW80">
        <v>1</v>
      </c>
      <c r="SX80">
        <v>0</v>
      </c>
      <c r="SY80">
        <v>0</v>
      </c>
      <c r="SZ80">
        <v>0</v>
      </c>
      <c r="TA80">
        <v>0</v>
      </c>
      <c r="TB80" t="s">
        <v>2608</v>
      </c>
      <c r="TC80">
        <v>0</v>
      </c>
      <c r="TD80">
        <v>0</v>
      </c>
      <c r="TE80">
        <v>0</v>
      </c>
      <c r="TF80">
        <v>1</v>
      </c>
      <c r="TG80">
        <v>0</v>
      </c>
      <c r="TH80">
        <v>1</v>
      </c>
      <c r="TI80">
        <v>0</v>
      </c>
      <c r="TJ80">
        <v>1</v>
      </c>
      <c r="TK80">
        <v>0</v>
      </c>
      <c r="TL80">
        <v>0</v>
      </c>
      <c r="TM80">
        <v>0</v>
      </c>
      <c r="TN80">
        <v>0</v>
      </c>
      <c r="AQG80" t="s">
        <v>2239</v>
      </c>
      <c r="AQH80">
        <v>1</v>
      </c>
      <c r="AQI80">
        <v>0</v>
      </c>
      <c r="AQJ80">
        <v>0</v>
      </c>
      <c r="AQK80">
        <v>0</v>
      </c>
      <c r="AQL80">
        <v>0</v>
      </c>
      <c r="AQM80">
        <v>0</v>
      </c>
      <c r="AQN80">
        <v>0</v>
      </c>
      <c r="AQO80">
        <v>0</v>
      </c>
      <c r="AQP80">
        <v>0</v>
      </c>
      <c r="AQQ80">
        <v>0</v>
      </c>
      <c r="AQS80" t="s">
        <v>2609</v>
      </c>
      <c r="AQT80">
        <v>1</v>
      </c>
      <c r="AQU80">
        <v>0</v>
      </c>
      <c r="AQV80">
        <v>1</v>
      </c>
      <c r="AQW80">
        <v>1</v>
      </c>
      <c r="AQX80">
        <v>1</v>
      </c>
      <c r="AQY80">
        <v>0</v>
      </c>
      <c r="AQZ80">
        <v>0</v>
      </c>
      <c r="ARA80">
        <v>0</v>
      </c>
      <c r="ARB80">
        <v>0</v>
      </c>
      <c r="ARC80">
        <v>0</v>
      </c>
      <c r="ARD80">
        <v>0</v>
      </c>
      <c r="ARF80" t="s">
        <v>2472</v>
      </c>
      <c r="ARG80" t="s">
        <v>2275</v>
      </c>
      <c r="ARH80" t="s">
        <v>2276</v>
      </c>
      <c r="ARI80">
        <v>0</v>
      </c>
      <c r="ARJ80">
        <v>1</v>
      </c>
      <c r="ARK80">
        <v>0</v>
      </c>
      <c r="ARL80">
        <v>1</v>
      </c>
      <c r="ARM80">
        <v>0</v>
      </c>
      <c r="ARN80">
        <v>0</v>
      </c>
      <c r="ARO80" t="s">
        <v>2450</v>
      </c>
      <c r="ARP80" t="s">
        <v>2312</v>
      </c>
      <c r="ARX80" t="s">
        <v>2262</v>
      </c>
      <c r="ARY80" t="s">
        <v>2239</v>
      </c>
      <c r="ARZ80">
        <v>1</v>
      </c>
      <c r="ASA80">
        <v>0</v>
      </c>
      <c r="ASB80">
        <v>0</v>
      </c>
      <c r="ASC80">
        <v>0</v>
      </c>
      <c r="ASD80">
        <v>0</v>
      </c>
      <c r="ASE80">
        <v>0</v>
      </c>
      <c r="ASF80">
        <v>0</v>
      </c>
      <c r="ASG80">
        <v>0</v>
      </c>
      <c r="ASH80">
        <v>0</v>
      </c>
      <c r="ASI80">
        <v>0</v>
      </c>
      <c r="ASK80" t="s">
        <v>2239</v>
      </c>
      <c r="ASL80">
        <v>1</v>
      </c>
      <c r="ASM80">
        <v>0</v>
      </c>
      <c r="ASN80">
        <v>0</v>
      </c>
      <c r="ASO80">
        <v>0</v>
      </c>
      <c r="ASP80">
        <v>0</v>
      </c>
      <c r="ASQ80">
        <v>0</v>
      </c>
      <c r="ASR80">
        <v>0</v>
      </c>
      <c r="ASS80">
        <v>0</v>
      </c>
      <c r="AST80">
        <v>0</v>
      </c>
      <c r="ASU80">
        <v>0</v>
      </c>
      <c r="ASW80" t="s">
        <v>2239</v>
      </c>
      <c r="ASX80">
        <v>1</v>
      </c>
      <c r="ASY80">
        <v>0</v>
      </c>
      <c r="ASZ80">
        <v>0</v>
      </c>
      <c r="ATA80">
        <v>0</v>
      </c>
      <c r="ATB80">
        <v>0</v>
      </c>
      <c r="ATC80">
        <v>0</v>
      </c>
      <c r="ATD80">
        <v>0</v>
      </c>
      <c r="ATE80">
        <v>0</v>
      </c>
      <c r="ATF80">
        <v>0</v>
      </c>
      <c r="ATH80" t="s">
        <v>2239</v>
      </c>
      <c r="ATI80">
        <v>1</v>
      </c>
      <c r="ATJ80">
        <v>0</v>
      </c>
      <c r="ATK80">
        <v>0</v>
      </c>
      <c r="ATL80">
        <v>0</v>
      </c>
      <c r="ATM80">
        <v>0</v>
      </c>
      <c r="ATN80">
        <v>0</v>
      </c>
      <c r="ATO80">
        <v>0</v>
      </c>
      <c r="ATP80">
        <v>0</v>
      </c>
      <c r="ATQ80">
        <v>0</v>
      </c>
      <c r="ATS80" t="s">
        <v>2457</v>
      </c>
      <c r="ATT80" t="s">
        <v>2312</v>
      </c>
      <c r="ATW80" t="s">
        <v>2457</v>
      </c>
      <c r="ATX80" t="s">
        <v>2312</v>
      </c>
      <c r="AUA80" t="s">
        <v>2442</v>
      </c>
      <c r="AUC80" t="s">
        <v>2579</v>
      </c>
      <c r="AUF80">
        <v>507044354</v>
      </c>
      <c r="AUG80" s="166">
        <v>45251.693749999999</v>
      </c>
      <c r="AUJ80" t="s">
        <v>2255</v>
      </c>
      <c r="AUK80" t="s">
        <v>2256</v>
      </c>
      <c r="AUL80" t="s">
        <v>2257</v>
      </c>
    </row>
    <row r="81" spans="1:535 1125:1234" x14ac:dyDescent="0.35">
      <c r="A81">
        <v>80</v>
      </c>
      <c r="B81" t="s">
        <v>2610</v>
      </c>
      <c r="C81" s="166">
        <v>45251</v>
      </c>
      <c r="D81" t="s">
        <v>2569</v>
      </c>
      <c r="E81" t="s">
        <v>2599</v>
      </c>
      <c r="F81" s="166">
        <v>45251.420466886571</v>
      </c>
      <c r="G81" s="166">
        <v>45251.44541083333</v>
      </c>
      <c r="H81" t="s">
        <v>2225</v>
      </c>
      <c r="K81" t="s">
        <v>2429</v>
      </c>
      <c r="L81" s="166">
        <v>45251</v>
      </c>
      <c r="M81" t="s">
        <v>96</v>
      </c>
      <c r="N81" t="s">
        <v>2571</v>
      </c>
      <c r="O81" t="s">
        <v>97</v>
      </c>
      <c r="P81" t="s">
        <v>2228</v>
      </c>
      <c r="S81" t="s">
        <v>2432</v>
      </c>
      <c r="T81" t="s">
        <v>2572</v>
      </c>
      <c r="V81" t="s">
        <v>2231</v>
      </c>
      <c r="X81" t="s">
        <v>2232</v>
      </c>
      <c r="AA81" t="s">
        <v>2239</v>
      </c>
      <c r="AB81">
        <v>0</v>
      </c>
      <c r="AC81">
        <v>0</v>
      </c>
      <c r="AD81">
        <v>0</v>
      </c>
      <c r="AE81">
        <v>1</v>
      </c>
      <c r="AF81">
        <v>1</v>
      </c>
      <c r="AI81"/>
      <c r="EK81" t="s">
        <v>2507</v>
      </c>
      <c r="EL81">
        <v>1</v>
      </c>
      <c r="EM81">
        <v>1</v>
      </c>
      <c r="EN81">
        <v>1</v>
      </c>
      <c r="EO81">
        <v>1</v>
      </c>
      <c r="EP81">
        <v>0</v>
      </c>
      <c r="EQ81">
        <v>4</v>
      </c>
      <c r="ES81" t="s">
        <v>2318</v>
      </c>
      <c r="ET81">
        <v>5000</v>
      </c>
      <c r="EU81" t="s">
        <v>2446</v>
      </c>
      <c r="EX81">
        <v>30</v>
      </c>
      <c r="EY81">
        <v>3</v>
      </c>
      <c r="EZ81">
        <v>0</v>
      </c>
      <c r="FA81">
        <v>150</v>
      </c>
      <c r="FB81">
        <v>200</v>
      </c>
      <c r="FD81" t="s">
        <v>2318</v>
      </c>
      <c r="FE81">
        <v>3250</v>
      </c>
      <c r="FF81" t="s">
        <v>2235</v>
      </c>
      <c r="FI81">
        <v>30</v>
      </c>
      <c r="FJ81">
        <v>5</v>
      </c>
      <c r="FK81">
        <v>0</v>
      </c>
      <c r="FL81">
        <v>120</v>
      </c>
      <c r="FM81">
        <v>300</v>
      </c>
      <c r="FO81" t="s">
        <v>2318</v>
      </c>
      <c r="FP81">
        <v>1750</v>
      </c>
      <c r="FQ81" t="s">
        <v>2235</v>
      </c>
      <c r="FT81">
        <v>45</v>
      </c>
      <c r="FU81">
        <v>5</v>
      </c>
      <c r="FV81">
        <v>0</v>
      </c>
      <c r="FW81">
        <v>400</v>
      </c>
      <c r="FX81">
        <v>400</v>
      </c>
      <c r="FZ81" t="s">
        <v>2318</v>
      </c>
      <c r="GA81">
        <v>2000</v>
      </c>
      <c r="GB81" t="s">
        <v>2235</v>
      </c>
      <c r="GE81">
        <v>60</v>
      </c>
      <c r="GF81">
        <v>7</v>
      </c>
      <c r="GG81">
        <v>0</v>
      </c>
      <c r="GH81">
        <v>100</v>
      </c>
      <c r="GI81">
        <v>190</v>
      </c>
      <c r="GK81" t="s">
        <v>2312</v>
      </c>
      <c r="HH81" t="s">
        <v>2237</v>
      </c>
      <c r="HI81">
        <v>0</v>
      </c>
      <c r="HJ81">
        <v>1</v>
      </c>
      <c r="HK81">
        <v>0</v>
      </c>
      <c r="HL81">
        <v>0</v>
      </c>
      <c r="HM81" t="s">
        <v>2274</v>
      </c>
      <c r="HN81">
        <v>1</v>
      </c>
      <c r="HO81">
        <v>1</v>
      </c>
      <c r="HP81">
        <v>0</v>
      </c>
      <c r="HQ81">
        <v>0</v>
      </c>
      <c r="HR81">
        <v>0</v>
      </c>
      <c r="HS81" t="s">
        <v>2611</v>
      </c>
      <c r="HT81">
        <v>0</v>
      </c>
      <c r="HU81">
        <v>1</v>
      </c>
      <c r="HV81">
        <v>0</v>
      </c>
      <c r="HW81">
        <v>0</v>
      </c>
      <c r="HX81">
        <v>0</v>
      </c>
      <c r="HY81">
        <v>0</v>
      </c>
      <c r="HZ81">
        <v>0</v>
      </c>
      <c r="IA81">
        <v>1</v>
      </c>
      <c r="IB81">
        <v>0</v>
      </c>
      <c r="IC81">
        <v>0</v>
      </c>
      <c r="ID81">
        <v>0</v>
      </c>
      <c r="IE81">
        <v>0</v>
      </c>
      <c r="JB81" t="s">
        <v>2612</v>
      </c>
      <c r="JC81">
        <v>0</v>
      </c>
      <c r="JD81">
        <v>0</v>
      </c>
      <c r="JE81">
        <v>1</v>
      </c>
      <c r="JF81">
        <v>1</v>
      </c>
      <c r="JG81">
        <v>1</v>
      </c>
      <c r="JH81">
        <v>0</v>
      </c>
      <c r="JI81">
        <v>0</v>
      </c>
      <c r="JJ81">
        <v>0</v>
      </c>
      <c r="JK81">
        <v>0</v>
      </c>
      <c r="JL81">
        <v>0</v>
      </c>
      <c r="JM81">
        <v>0</v>
      </c>
      <c r="JN81">
        <v>0</v>
      </c>
      <c r="JO81">
        <v>0</v>
      </c>
      <c r="JP81">
        <v>0</v>
      </c>
      <c r="JQ81">
        <v>0</v>
      </c>
      <c r="JR81">
        <v>0</v>
      </c>
      <c r="JS81">
        <v>3</v>
      </c>
      <c r="JT81">
        <v>8</v>
      </c>
      <c r="KV81" t="s">
        <v>2318</v>
      </c>
      <c r="KW81" t="s">
        <v>2465</v>
      </c>
      <c r="KX81">
        <v>0</v>
      </c>
      <c r="KY81">
        <v>1</v>
      </c>
      <c r="KZ81">
        <v>1</v>
      </c>
      <c r="LB81">
        <v>30000</v>
      </c>
      <c r="LC81">
        <v>39000</v>
      </c>
      <c r="LD81" t="s">
        <v>2235</v>
      </c>
      <c r="LG81">
        <v>40</v>
      </c>
      <c r="LH81">
        <v>4</v>
      </c>
      <c r="LI81">
        <v>0</v>
      </c>
      <c r="LJ81">
        <v>100</v>
      </c>
      <c r="LK81">
        <v>150</v>
      </c>
      <c r="LM81" t="s">
        <v>2318</v>
      </c>
      <c r="LN81">
        <v>6000</v>
      </c>
      <c r="LO81" t="s">
        <v>2235</v>
      </c>
      <c r="LR81">
        <v>30</v>
      </c>
      <c r="LS81">
        <v>5</v>
      </c>
      <c r="LT81">
        <v>0</v>
      </c>
      <c r="LU81">
        <v>120</v>
      </c>
      <c r="LV81">
        <v>150</v>
      </c>
      <c r="LX81" t="s">
        <v>2318</v>
      </c>
      <c r="LY81">
        <v>5000</v>
      </c>
      <c r="LZ81" t="s">
        <v>2235</v>
      </c>
      <c r="MC81">
        <v>35</v>
      </c>
      <c r="MD81">
        <v>7</v>
      </c>
      <c r="ME81">
        <v>0</v>
      </c>
      <c r="MF81">
        <v>200</v>
      </c>
      <c r="MG81">
        <v>200</v>
      </c>
      <c r="QX81" t="s">
        <v>2312</v>
      </c>
      <c r="SF81" t="s">
        <v>2237</v>
      </c>
      <c r="SG81">
        <v>0</v>
      </c>
      <c r="SH81">
        <v>1</v>
      </c>
      <c r="SI81">
        <v>0</v>
      </c>
      <c r="SJ81">
        <v>0</v>
      </c>
      <c r="SK81" t="s">
        <v>2464</v>
      </c>
      <c r="SL81">
        <v>0</v>
      </c>
      <c r="SM81">
        <v>0</v>
      </c>
      <c r="SN81">
        <v>1</v>
      </c>
      <c r="SO81">
        <v>0</v>
      </c>
      <c r="SP81">
        <v>0</v>
      </c>
      <c r="SQ81">
        <v>0</v>
      </c>
      <c r="SR81">
        <v>0</v>
      </c>
      <c r="SS81">
        <v>0</v>
      </c>
      <c r="ST81">
        <v>0</v>
      </c>
      <c r="SU81">
        <v>0</v>
      </c>
      <c r="SV81">
        <v>0</v>
      </c>
      <c r="SW81">
        <v>0</v>
      </c>
      <c r="SX81">
        <v>0</v>
      </c>
      <c r="SY81">
        <v>0</v>
      </c>
      <c r="SZ81">
        <v>0</v>
      </c>
      <c r="TA81">
        <v>0</v>
      </c>
      <c r="TB81" t="s">
        <v>2613</v>
      </c>
      <c r="TC81">
        <v>1</v>
      </c>
      <c r="TD81">
        <v>0</v>
      </c>
      <c r="TE81">
        <v>0</v>
      </c>
      <c r="TF81">
        <v>0</v>
      </c>
      <c r="TG81">
        <v>0</v>
      </c>
      <c r="TH81">
        <v>0</v>
      </c>
      <c r="TI81">
        <v>0</v>
      </c>
      <c r="TJ81">
        <v>0</v>
      </c>
      <c r="TK81">
        <v>0</v>
      </c>
      <c r="TL81">
        <v>0</v>
      </c>
      <c r="TM81">
        <v>1</v>
      </c>
      <c r="TN81">
        <v>0</v>
      </c>
      <c r="TO81" t="s">
        <v>2614</v>
      </c>
      <c r="AQG81" t="s">
        <v>2239</v>
      </c>
      <c r="AQH81">
        <v>1</v>
      </c>
      <c r="AQI81">
        <v>0</v>
      </c>
      <c r="AQJ81">
        <v>0</v>
      </c>
      <c r="AQK81">
        <v>0</v>
      </c>
      <c r="AQL81">
        <v>0</v>
      </c>
      <c r="AQM81">
        <v>0</v>
      </c>
      <c r="AQN81">
        <v>0</v>
      </c>
      <c r="AQO81">
        <v>0</v>
      </c>
      <c r="AQP81">
        <v>0</v>
      </c>
      <c r="AQQ81">
        <v>0</v>
      </c>
      <c r="AQS81" t="s">
        <v>2609</v>
      </c>
      <c r="AQT81">
        <v>1</v>
      </c>
      <c r="AQU81">
        <v>0</v>
      </c>
      <c r="AQV81">
        <v>1</v>
      </c>
      <c r="AQW81">
        <v>1</v>
      </c>
      <c r="AQX81">
        <v>1</v>
      </c>
      <c r="AQY81">
        <v>0</v>
      </c>
      <c r="AQZ81">
        <v>0</v>
      </c>
      <c r="ARA81">
        <v>0</v>
      </c>
      <c r="ARB81">
        <v>0</v>
      </c>
      <c r="ARC81">
        <v>0</v>
      </c>
      <c r="ARD81">
        <v>0</v>
      </c>
      <c r="ARF81" t="s">
        <v>2472</v>
      </c>
      <c r="ARG81" t="s">
        <v>2275</v>
      </c>
      <c r="ARH81" t="s">
        <v>2312</v>
      </c>
      <c r="ARI81">
        <v>1</v>
      </c>
      <c r="ARJ81">
        <v>0</v>
      </c>
      <c r="ARK81">
        <v>0</v>
      </c>
      <c r="ARL81">
        <v>0</v>
      </c>
      <c r="ARM81">
        <v>0</v>
      </c>
      <c r="ARN81">
        <v>0</v>
      </c>
      <c r="ARO81" t="s">
        <v>2456</v>
      </c>
      <c r="ARP81" t="s">
        <v>2312</v>
      </c>
      <c r="ARX81" t="s">
        <v>2262</v>
      </c>
      <c r="ARY81" t="s">
        <v>2239</v>
      </c>
      <c r="ARZ81">
        <v>1</v>
      </c>
      <c r="ASA81">
        <v>0</v>
      </c>
      <c r="ASB81">
        <v>0</v>
      </c>
      <c r="ASC81">
        <v>0</v>
      </c>
      <c r="ASD81">
        <v>0</v>
      </c>
      <c r="ASE81">
        <v>0</v>
      </c>
      <c r="ASF81">
        <v>0</v>
      </c>
      <c r="ASG81">
        <v>0</v>
      </c>
      <c r="ASH81">
        <v>0</v>
      </c>
      <c r="ASI81">
        <v>0</v>
      </c>
      <c r="ASK81" t="s">
        <v>2239</v>
      </c>
      <c r="ASL81">
        <v>1</v>
      </c>
      <c r="ASM81">
        <v>0</v>
      </c>
      <c r="ASN81">
        <v>0</v>
      </c>
      <c r="ASO81">
        <v>0</v>
      </c>
      <c r="ASP81">
        <v>0</v>
      </c>
      <c r="ASQ81">
        <v>0</v>
      </c>
      <c r="ASR81">
        <v>0</v>
      </c>
      <c r="ASS81">
        <v>0</v>
      </c>
      <c r="AST81">
        <v>0</v>
      </c>
      <c r="ASU81">
        <v>0</v>
      </c>
      <c r="ASW81" t="s">
        <v>2239</v>
      </c>
      <c r="ASX81">
        <v>1</v>
      </c>
      <c r="ASY81">
        <v>0</v>
      </c>
      <c r="ASZ81">
        <v>0</v>
      </c>
      <c r="ATA81">
        <v>0</v>
      </c>
      <c r="ATB81">
        <v>0</v>
      </c>
      <c r="ATC81">
        <v>0</v>
      </c>
      <c r="ATD81">
        <v>0</v>
      </c>
      <c r="ATE81">
        <v>0</v>
      </c>
      <c r="ATF81">
        <v>0</v>
      </c>
      <c r="ATH81" t="s">
        <v>2239</v>
      </c>
      <c r="ATI81">
        <v>1</v>
      </c>
      <c r="ATJ81">
        <v>0</v>
      </c>
      <c r="ATK81">
        <v>0</v>
      </c>
      <c r="ATL81">
        <v>0</v>
      </c>
      <c r="ATM81">
        <v>0</v>
      </c>
      <c r="ATN81">
        <v>0</v>
      </c>
      <c r="ATO81">
        <v>0</v>
      </c>
      <c r="ATP81">
        <v>0</v>
      </c>
      <c r="ATQ81">
        <v>0</v>
      </c>
      <c r="ATS81" t="s">
        <v>2468</v>
      </c>
      <c r="ATW81" t="s">
        <v>2468</v>
      </c>
      <c r="AUA81" t="s">
        <v>2604</v>
      </c>
      <c r="AUC81" t="s">
        <v>2579</v>
      </c>
      <c r="AUF81">
        <v>507044386</v>
      </c>
      <c r="AUG81" s="166">
        <v>45251.693796296298</v>
      </c>
      <c r="AUJ81" t="s">
        <v>2255</v>
      </c>
      <c r="AUK81" t="s">
        <v>2256</v>
      </c>
      <c r="AUL81" t="s">
        <v>2257</v>
      </c>
    </row>
    <row r="82" spans="1:535 1125:1234" x14ac:dyDescent="0.35">
      <c r="A82">
        <v>81</v>
      </c>
      <c r="B82" t="s">
        <v>2615</v>
      </c>
      <c r="C82" s="166">
        <v>45251</v>
      </c>
      <c r="D82" t="s">
        <v>2569</v>
      </c>
      <c r="E82" t="s">
        <v>2599</v>
      </c>
      <c r="F82" s="166">
        <v>45251.435382928241</v>
      </c>
      <c r="G82" s="166">
        <v>45251.44614915509</v>
      </c>
      <c r="H82" t="s">
        <v>2225</v>
      </c>
      <c r="K82" t="s">
        <v>2429</v>
      </c>
      <c r="L82" s="166">
        <v>45251</v>
      </c>
      <c r="M82" t="s">
        <v>96</v>
      </c>
      <c r="N82" t="s">
        <v>2571</v>
      </c>
      <c r="O82" t="s">
        <v>97</v>
      </c>
      <c r="P82" t="s">
        <v>2228</v>
      </c>
      <c r="S82" t="s">
        <v>2432</v>
      </c>
      <c r="T82" t="s">
        <v>2572</v>
      </c>
      <c r="V82" t="s">
        <v>2231</v>
      </c>
      <c r="X82" t="s">
        <v>2232</v>
      </c>
      <c r="AA82" t="s">
        <v>2239</v>
      </c>
      <c r="AB82">
        <v>0</v>
      </c>
      <c r="AC82">
        <v>0</v>
      </c>
      <c r="AD82">
        <v>0</v>
      </c>
      <c r="AE82">
        <v>1</v>
      </c>
      <c r="AF82">
        <v>1</v>
      </c>
      <c r="AI82"/>
      <c r="EK82" t="s">
        <v>2239</v>
      </c>
      <c r="EL82">
        <v>0</v>
      </c>
      <c r="EM82">
        <v>0</v>
      </c>
      <c r="EN82">
        <v>0</v>
      </c>
      <c r="EO82">
        <v>0</v>
      </c>
      <c r="EP82">
        <v>1</v>
      </c>
      <c r="EQ82">
        <v>1</v>
      </c>
      <c r="JB82" t="s">
        <v>2616</v>
      </c>
      <c r="JC82">
        <v>1</v>
      </c>
      <c r="JD82">
        <v>1</v>
      </c>
      <c r="JE82">
        <v>0</v>
      </c>
      <c r="JF82">
        <v>0</v>
      </c>
      <c r="JG82">
        <v>0</v>
      </c>
      <c r="JH82">
        <v>0</v>
      </c>
      <c r="JI82">
        <v>0</v>
      </c>
      <c r="JJ82">
        <v>0</v>
      </c>
      <c r="JK82">
        <v>0</v>
      </c>
      <c r="JL82">
        <v>0</v>
      </c>
      <c r="JM82">
        <v>0</v>
      </c>
      <c r="JN82">
        <v>0</v>
      </c>
      <c r="JO82">
        <v>0</v>
      </c>
      <c r="JP82">
        <v>0</v>
      </c>
      <c r="JQ82">
        <v>0</v>
      </c>
      <c r="JR82">
        <v>0</v>
      </c>
      <c r="JS82">
        <v>2</v>
      </c>
      <c r="JT82">
        <v>4</v>
      </c>
      <c r="JV82" t="s">
        <v>2318</v>
      </c>
      <c r="JW82">
        <v>500</v>
      </c>
      <c r="JX82" t="s">
        <v>2446</v>
      </c>
      <c r="KA82">
        <v>15</v>
      </c>
      <c r="KB82">
        <v>7</v>
      </c>
      <c r="KC82">
        <v>0</v>
      </c>
      <c r="KD82">
        <v>100</v>
      </c>
      <c r="KE82">
        <v>190</v>
      </c>
      <c r="KG82" t="s">
        <v>2318</v>
      </c>
      <c r="KH82" t="s">
        <v>2581</v>
      </c>
      <c r="KI82">
        <v>1</v>
      </c>
      <c r="KJ82">
        <v>1</v>
      </c>
      <c r="KK82">
        <v>10000</v>
      </c>
      <c r="KL82">
        <v>100</v>
      </c>
      <c r="KM82" t="s">
        <v>2446</v>
      </c>
      <c r="KP82">
        <v>30</v>
      </c>
      <c r="KQ82">
        <v>10</v>
      </c>
      <c r="KR82">
        <v>0</v>
      </c>
      <c r="KS82">
        <v>100</v>
      </c>
      <c r="KT82">
        <v>100</v>
      </c>
      <c r="QX82" t="s">
        <v>2312</v>
      </c>
      <c r="SF82" t="s">
        <v>2241</v>
      </c>
      <c r="SG82">
        <v>1</v>
      </c>
      <c r="SH82">
        <v>0</v>
      </c>
      <c r="SI82">
        <v>0</v>
      </c>
      <c r="SJ82">
        <v>0</v>
      </c>
      <c r="AQG82" t="s">
        <v>2239</v>
      </c>
      <c r="AQH82">
        <v>1</v>
      </c>
      <c r="AQI82">
        <v>0</v>
      </c>
      <c r="AQJ82">
        <v>0</v>
      </c>
      <c r="AQK82">
        <v>0</v>
      </c>
      <c r="AQL82">
        <v>0</v>
      </c>
      <c r="AQM82">
        <v>0</v>
      </c>
      <c r="AQN82">
        <v>0</v>
      </c>
      <c r="AQO82">
        <v>0</v>
      </c>
      <c r="AQP82">
        <v>0</v>
      </c>
      <c r="AQQ82">
        <v>0</v>
      </c>
      <c r="AQS82" t="s">
        <v>2617</v>
      </c>
      <c r="AQT82">
        <v>1</v>
      </c>
      <c r="AQU82">
        <v>0</v>
      </c>
      <c r="AQV82">
        <v>1</v>
      </c>
      <c r="AQW82">
        <v>1</v>
      </c>
      <c r="AQX82">
        <v>0</v>
      </c>
      <c r="AQY82">
        <v>0</v>
      </c>
      <c r="AQZ82">
        <v>0</v>
      </c>
      <c r="ARA82">
        <v>0</v>
      </c>
      <c r="ARB82">
        <v>0</v>
      </c>
      <c r="ARC82">
        <v>0</v>
      </c>
      <c r="ARD82">
        <v>0</v>
      </c>
      <c r="ARF82" t="s">
        <v>2393</v>
      </c>
      <c r="ARG82" t="s">
        <v>2439</v>
      </c>
      <c r="ARH82" t="s">
        <v>2312</v>
      </c>
      <c r="ARI82">
        <v>1</v>
      </c>
      <c r="ARJ82">
        <v>0</v>
      </c>
      <c r="ARK82">
        <v>0</v>
      </c>
      <c r="ARL82">
        <v>0</v>
      </c>
      <c r="ARM82">
        <v>0</v>
      </c>
      <c r="ARN82">
        <v>0</v>
      </c>
      <c r="ARO82" t="s">
        <v>2456</v>
      </c>
      <c r="ARP82" t="s">
        <v>2312</v>
      </c>
      <c r="ARX82" t="s">
        <v>2262</v>
      </c>
      <c r="ARY82" t="s">
        <v>2239</v>
      </c>
      <c r="ARZ82">
        <v>1</v>
      </c>
      <c r="ASA82">
        <v>0</v>
      </c>
      <c r="ASB82">
        <v>0</v>
      </c>
      <c r="ASC82">
        <v>0</v>
      </c>
      <c r="ASD82">
        <v>0</v>
      </c>
      <c r="ASE82">
        <v>0</v>
      </c>
      <c r="ASF82">
        <v>0</v>
      </c>
      <c r="ASG82">
        <v>0</v>
      </c>
      <c r="ASH82">
        <v>0</v>
      </c>
      <c r="ASI82">
        <v>0</v>
      </c>
      <c r="ASK82" t="s">
        <v>2239</v>
      </c>
      <c r="ASL82">
        <v>1</v>
      </c>
      <c r="ASM82">
        <v>0</v>
      </c>
      <c r="ASN82">
        <v>0</v>
      </c>
      <c r="ASO82">
        <v>0</v>
      </c>
      <c r="ASP82">
        <v>0</v>
      </c>
      <c r="ASQ82">
        <v>0</v>
      </c>
      <c r="ASR82">
        <v>0</v>
      </c>
      <c r="ASS82">
        <v>0</v>
      </c>
      <c r="AST82">
        <v>0</v>
      </c>
      <c r="ASU82">
        <v>0</v>
      </c>
      <c r="ASW82" t="s">
        <v>2239</v>
      </c>
      <c r="ASX82">
        <v>1</v>
      </c>
      <c r="ASY82">
        <v>0</v>
      </c>
      <c r="ASZ82">
        <v>0</v>
      </c>
      <c r="ATA82">
        <v>0</v>
      </c>
      <c r="ATB82">
        <v>0</v>
      </c>
      <c r="ATC82">
        <v>0</v>
      </c>
      <c r="ATD82">
        <v>0</v>
      </c>
      <c r="ATE82">
        <v>0</v>
      </c>
      <c r="ATF82">
        <v>0</v>
      </c>
      <c r="ATH82" t="s">
        <v>2239</v>
      </c>
      <c r="ATI82">
        <v>1</v>
      </c>
      <c r="ATJ82">
        <v>0</v>
      </c>
      <c r="ATK82">
        <v>0</v>
      </c>
      <c r="ATL82">
        <v>0</v>
      </c>
      <c r="ATM82">
        <v>0</v>
      </c>
      <c r="ATN82">
        <v>0</v>
      </c>
      <c r="ATO82">
        <v>0</v>
      </c>
      <c r="ATP82">
        <v>0</v>
      </c>
      <c r="ATQ82">
        <v>0</v>
      </c>
      <c r="ATS82" t="s">
        <v>2468</v>
      </c>
      <c r="ATW82" t="s">
        <v>2468</v>
      </c>
      <c r="AUA82" t="s">
        <v>2604</v>
      </c>
      <c r="AUC82" t="s">
        <v>2579</v>
      </c>
      <c r="AUF82">
        <v>507044434</v>
      </c>
      <c r="AUG82" s="166">
        <v>45251.693854166668</v>
      </c>
      <c r="AUJ82" t="s">
        <v>2255</v>
      </c>
      <c r="AUK82" t="s">
        <v>2256</v>
      </c>
      <c r="AUL82" t="s">
        <v>2257</v>
      </c>
    </row>
    <row r="83" spans="1:535 1125:1234" x14ac:dyDescent="0.35">
      <c r="A83">
        <v>82</v>
      </c>
      <c r="B83" t="s">
        <v>2618</v>
      </c>
      <c r="C83" s="166">
        <v>45251</v>
      </c>
      <c r="D83" t="s">
        <v>2569</v>
      </c>
      <c r="E83" t="s">
        <v>2599</v>
      </c>
      <c r="F83" s="166">
        <v>45251.439139918977</v>
      </c>
      <c r="G83" s="166">
        <v>45251.447221782408</v>
      </c>
      <c r="H83" t="s">
        <v>2225</v>
      </c>
      <c r="K83" t="s">
        <v>2429</v>
      </c>
      <c r="L83" s="166">
        <v>45251</v>
      </c>
      <c r="M83" t="s">
        <v>96</v>
      </c>
      <c r="N83" t="s">
        <v>2571</v>
      </c>
      <c r="O83" t="s">
        <v>97</v>
      </c>
      <c r="P83" t="s">
        <v>2228</v>
      </c>
      <c r="S83" t="s">
        <v>2432</v>
      </c>
      <c r="T83" t="s">
        <v>2572</v>
      </c>
      <c r="V83" t="s">
        <v>2231</v>
      </c>
      <c r="X83" t="s">
        <v>2306</v>
      </c>
      <c r="AA83" t="s">
        <v>2558</v>
      </c>
      <c r="AB83">
        <v>0</v>
      </c>
      <c r="AC83">
        <v>1</v>
      </c>
      <c r="AD83">
        <v>0</v>
      </c>
      <c r="AE83">
        <v>0</v>
      </c>
      <c r="AF83">
        <v>1</v>
      </c>
      <c r="AI83"/>
      <c r="AS83" t="s">
        <v>2318</v>
      </c>
      <c r="AT83" t="s">
        <v>2559</v>
      </c>
      <c r="AU83">
        <v>1</v>
      </c>
      <c r="AV83">
        <v>1</v>
      </c>
      <c r="AW83">
        <v>5000</v>
      </c>
      <c r="AX83">
        <v>6000</v>
      </c>
      <c r="AY83" t="s">
        <v>2235</v>
      </c>
      <c r="BB83">
        <v>90</v>
      </c>
      <c r="BC83">
        <v>10</v>
      </c>
      <c r="BD83">
        <v>0</v>
      </c>
      <c r="BE83">
        <v>150</v>
      </c>
      <c r="BF83">
        <v>200</v>
      </c>
      <c r="BW83" t="s">
        <v>2312</v>
      </c>
      <c r="CS83" t="s">
        <v>2241</v>
      </c>
      <c r="CT83">
        <v>1</v>
      </c>
      <c r="CU83">
        <v>0</v>
      </c>
      <c r="CV83">
        <v>0</v>
      </c>
      <c r="CW83">
        <v>0</v>
      </c>
      <c r="EK83" t="s">
        <v>2239</v>
      </c>
      <c r="EL83">
        <v>0</v>
      </c>
      <c r="EM83">
        <v>0</v>
      </c>
      <c r="EN83">
        <v>0</v>
      </c>
      <c r="EO83">
        <v>0</v>
      </c>
      <c r="EP83">
        <v>1</v>
      </c>
      <c r="EQ83">
        <v>1</v>
      </c>
      <c r="JB83" t="s">
        <v>2239</v>
      </c>
      <c r="JC83">
        <v>0</v>
      </c>
      <c r="JD83">
        <v>0</v>
      </c>
      <c r="JE83">
        <v>0</v>
      </c>
      <c r="JF83">
        <v>0</v>
      </c>
      <c r="JG83">
        <v>0</v>
      </c>
      <c r="JH83">
        <v>0</v>
      </c>
      <c r="JI83">
        <v>0</v>
      </c>
      <c r="JJ83">
        <v>0</v>
      </c>
      <c r="JK83">
        <v>0</v>
      </c>
      <c r="JL83">
        <v>0</v>
      </c>
      <c r="JM83">
        <v>0</v>
      </c>
      <c r="JN83">
        <v>0</v>
      </c>
      <c r="JO83">
        <v>0</v>
      </c>
      <c r="JP83">
        <v>0</v>
      </c>
      <c r="JQ83">
        <v>0</v>
      </c>
      <c r="JR83">
        <v>1</v>
      </c>
      <c r="JS83">
        <v>1</v>
      </c>
      <c r="JT83">
        <v>3</v>
      </c>
      <c r="AQG83" t="s">
        <v>2239</v>
      </c>
      <c r="AQH83">
        <v>1</v>
      </c>
      <c r="AQI83">
        <v>0</v>
      </c>
      <c r="AQJ83">
        <v>0</v>
      </c>
      <c r="AQK83">
        <v>0</v>
      </c>
      <c r="AQL83">
        <v>0</v>
      </c>
      <c r="AQM83">
        <v>0</v>
      </c>
      <c r="AQN83">
        <v>0</v>
      </c>
      <c r="AQO83">
        <v>0</v>
      </c>
      <c r="AQP83">
        <v>0</v>
      </c>
      <c r="AQQ83">
        <v>0</v>
      </c>
      <c r="AQS83" t="s">
        <v>2619</v>
      </c>
      <c r="AQT83">
        <v>1</v>
      </c>
      <c r="AQU83">
        <v>0</v>
      </c>
      <c r="AQV83">
        <v>1</v>
      </c>
      <c r="AQW83">
        <v>1</v>
      </c>
      <c r="AQX83">
        <v>1</v>
      </c>
      <c r="AQY83">
        <v>1</v>
      </c>
      <c r="AQZ83">
        <v>1</v>
      </c>
      <c r="ARA83">
        <v>0</v>
      </c>
      <c r="ARB83">
        <v>0</v>
      </c>
      <c r="ARC83">
        <v>0</v>
      </c>
      <c r="ARD83">
        <v>0</v>
      </c>
      <c r="ARF83" t="s">
        <v>2472</v>
      </c>
      <c r="ARG83" t="s">
        <v>2245</v>
      </c>
      <c r="ARH83" t="s">
        <v>2312</v>
      </c>
      <c r="ARI83">
        <v>1</v>
      </c>
      <c r="ARJ83">
        <v>0</v>
      </c>
      <c r="ARK83">
        <v>0</v>
      </c>
      <c r="ARL83">
        <v>0</v>
      </c>
      <c r="ARM83">
        <v>0</v>
      </c>
      <c r="ARN83">
        <v>0</v>
      </c>
      <c r="ARO83" t="s">
        <v>2450</v>
      </c>
      <c r="ARP83" t="s">
        <v>2312</v>
      </c>
      <c r="ARX83" t="s">
        <v>2262</v>
      </c>
      <c r="ARY83" t="s">
        <v>2239</v>
      </c>
      <c r="ARZ83">
        <v>1</v>
      </c>
      <c r="ASA83">
        <v>0</v>
      </c>
      <c r="ASB83">
        <v>0</v>
      </c>
      <c r="ASC83">
        <v>0</v>
      </c>
      <c r="ASD83">
        <v>0</v>
      </c>
      <c r="ASE83">
        <v>0</v>
      </c>
      <c r="ASF83">
        <v>0</v>
      </c>
      <c r="ASG83">
        <v>0</v>
      </c>
      <c r="ASH83">
        <v>0</v>
      </c>
      <c r="ASI83">
        <v>0</v>
      </c>
      <c r="ASK83" t="s">
        <v>2239</v>
      </c>
      <c r="ASL83">
        <v>1</v>
      </c>
      <c r="ASM83">
        <v>0</v>
      </c>
      <c r="ASN83">
        <v>0</v>
      </c>
      <c r="ASO83">
        <v>0</v>
      </c>
      <c r="ASP83">
        <v>0</v>
      </c>
      <c r="ASQ83">
        <v>0</v>
      </c>
      <c r="ASR83">
        <v>0</v>
      </c>
      <c r="ASS83">
        <v>0</v>
      </c>
      <c r="AST83">
        <v>0</v>
      </c>
      <c r="ASU83">
        <v>0</v>
      </c>
      <c r="ASW83" t="s">
        <v>2239</v>
      </c>
      <c r="ASX83">
        <v>1</v>
      </c>
      <c r="ASY83">
        <v>0</v>
      </c>
      <c r="ASZ83">
        <v>0</v>
      </c>
      <c r="ATA83">
        <v>0</v>
      </c>
      <c r="ATB83">
        <v>0</v>
      </c>
      <c r="ATC83">
        <v>0</v>
      </c>
      <c r="ATD83">
        <v>0</v>
      </c>
      <c r="ATE83">
        <v>0</v>
      </c>
      <c r="ATF83">
        <v>0</v>
      </c>
      <c r="ATH83" t="s">
        <v>2239</v>
      </c>
      <c r="ATI83">
        <v>1</v>
      </c>
      <c r="ATJ83">
        <v>0</v>
      </c>
      <c r="ATK83">
        <v>0</v>
      </c>
      <c r="ATL83">
        <v>0</v>
      </c>
      <c r="ATM83">
        <v>0</v>
      </c>
      <c r="ATN83">
        <v>0</v>
      </c>
      <c r="ATO83">
        <v>0</v>
      </c>
      <c r="ATP83">
        <v>0</v>
      </c>
      <c r="ATQ83">
        <v>0</v>
      </c>
      <c r="ATS83" t="s">
        <v>2468</v>
      </c>
      <c r="ATW83" t="s">
        <v>2468</v>
      </c>
      <c r="AUA83" t="s">
        <v>2604</v>
      </c>
      <c r="AUC83" t="s">
        <v>2579</v>
      </c>
      <c r="AUF83">
        <v>507044475</v>
      </c>
      <c r="AUG83" s="166">
        <v>45251.693900462968</v>
      </c>
      <c r="AUJ83" t="s">
        <v>2255</v>
      </c>
      <c r="AUK83" t="s">
        <v>2256</v>
      </c>
      <c r="AUL83" t="s">
        <v>2257</v>
      </c>
    </row>
    <row r="84" spans="1:535 1125:1234" x14ac:dyDescent="0.35">
      <c r="A84">
        <v>83</v>
      </c>
      <c r="B84" t="s">
        <v>2620</v>
      </c>
      <c r="C84" s="166">
        <v>45250</v>
      </c>
      <c r="D84" t="s">
        <v>2300</v>
      </c>
      <c r="E84" t="s">
        <v>2334</v>
      </c>
      <c r="F84" s="166">
        <v>45250.440124872694</v>
      </c>
      <c r="G84" s="166">
        <v>45250.449268275457</v>
      </c>
      <c r="H84" t="s">
        <v>2225</v>
      </c>
      <c r="K84" t="s">
        <v>2302</v>
      </c>
      <c r="L84" s="166">
        <v>45250</v>
      </c>
      <c r="M84" t="s">
        <v>99</v>
      </c>
      <c r="N84" t="s">
        <v>2303</v>
      </c>
      <c r="O84" t="s">
        <v>102</v>
      </c>
      <c r="P84" t="s">
        <v>2228</v>
      </c>
      <c r="S84" t="s">
        <v>2304</v>
      </c>
      <c r="T84" t="s">
        <v>2305</v>
      </c>
      <c r="V84" t="s">
        <v>2231</v>
      </c>
      <c r="X84" t="s">
        <v>2232</v>
      </c>
      <c r="AA84" t="s">
        <v>2239</v>
      </c>
      <c r="AB84">
        <v>0</v>
      </c>
      <c r="AC84">
        <v>0</v>
      </c>
      <c r="AD84">
        <v>0</v>
      </c>
      <c r="AE84">
        <v>1</v>
      </c>
      <c r="AF84">
        <v>1</v>
      </c>
      <c r="AI84"/>
      <c r="EK84" t="s">
        <v>2239</v>
      </c>
      <c r="EL84">
        <v>0</v>
      </c>
      <c r="EM84">
        <v>0</v>
      </c>
      <c r="EN84">
        <v>0</v>
      </c>
      <c r="EO84">
        <v>0</v>
      </c>
      <c r="EP84">
        <v>1</v>
      </c>
      <c r="EQ84">
        <v>1</v>
      </c>
      <c r="JB84" t="s">
        <v>2621</v>
      </c>
      <c r="JC84">
        <v>0</v>
      </c>
      <c r="JD84">
        <v>0</v>
      </c>
      <c r="JE84">
        <v>0</v>
      </c>
      <c r="JF84">
        <v>0</v>
      </c>
      <c r="JG84">
        <v>0</v>
      </c>
      <c r="JH84">
        <v>0</v>
      </c>
      <c r="JI84">
        <v>0</v>
      </c>
      <c r="JJ84">
        <v>0</v>
      </c>
      <c r="JK84">
        <v>0</v>
      </c>
      <c r="JL84">
        <v>1</v>
      </c>
      <c r="JM84">
        <v>0</v>
      </c>
      <c r="JN84">
        <v>0</v>
      </c>
      <c r="JO84">
        <v>0</v>
      </c>
      <c r="JP84">
        <v>0</v>
      </c>
      <c r="JQ84">
        <v>0</v>
      </c>
      <c r="JR84">
        <v>0</v>
      </c>
      <c r="JS84">
        <v>1</v>
      </c>
      <c r="JT84">
        <v>3</v>
      </c>
      <c r="OG84" t="s">
        <v>2234</v>
      </c>
      <c r="OH84">
        <v>2500</v>
      </c>
      <c r="OI84" t="s">
        <v>2351</v>
      </c>
      <c r="OL84">
        <v>70</v>
      </c>
      <c r="OM84">
        <v>135</v>
      </c>
      <c r="ON84">
        <v>1</v>
      </c>
      <c r="OO84">
        <v>140</v>
      </c>
      <c r="OP84">
        <v>0</v>
      </c>
      <c r="QX84" t="s">
        <v>2231</v>
      </c>
      <c r="QZ84" t="s">
        <v>2621</v>
      </c>
      <c r="RA84">
        <v>0</v>
      </c>
      <c r="RB84">
        <v>0</v>
      </c>
      <c r="RC84">
        <v>0</v>
      </c>
      <c r="RD84">
        <v>0</v>
      </c>
      <c r="RE84">
        <v>0</v>
      </c>
      <c r="RF84">
        <v>0</v>
      </c>
      <c r="RG84">
        <v>0</v>
      </c>
      <c r="RH84">
        <v>0</v>
      </c>
      <c r="RI84">
        <v>0</v>
      </c>
      <c r="RJ84">
        <v>1</v>
      </c>
      <c r="RK84">
        <v>0</v>
      </c>
      <c r="RL84">
        <v>0</v>
      </c>
      <c r="RM84">
        <v>0</v>
      </c>
      <c r="RN84">
        <v>0</v>
      </c>
      <c r="RO84">
        <v>0</v>
      </c>
      <c r="RP84">
        <v>0</v>
      </c>
      <c r="RR84" t="s">
        <v>2308</v>
      </c>
      <c r="RS84">
        <v>1</v>
      </c>
      <c r="RT84">
        <v>0</v>
      </c>
      <c r="RU84">
        <v>0</v>
      </c>
      <c r="RV84">
        <v>1</v>
      </c>
      <c r="RW84">
        <v>0</v>
      </c>
      <c r="RX84">
        <v>0</v>
      </c>
      <c r="RY84">
        <v>0</v>
      </c>
      <c r="RZ84">
        <v>0</v>
      </c>
      <c r="SA84">
        <v>0</v>
      </c>
      <c r="SB84">
        <v>0</v>
      </c>
      <c r="SC84">
        <v>0</v>
      </c>
      <c r="SF84" t="s">
        <v>2237</v>
      </c>
      <c r="SG84">
        <v>0</v>
      </c>
      <c r="SH84">
        <v>1</v>
      </c>
      <c r="SI84">
        <v>0</v>
      </c>
      <c r="SJ84">
        <v>0</v>
      </c>
      <c r="SK84" t="s">
        <v>2621</v>
      </c>
      <c r="SL84">
        <v>0</v>
      </c>
      <c r="SM84">
        <v>0</v>
      </c>
      <c r="SN84">
        <v>0</v>
      </c>
      <c r="SO84">
        <v>0</v>
      </c>
      <c r="SP84">
        <v>0</v>
      </c>
      <c r="SQ84">
        <v>0</v>
      </c>
      <c r="SR84">
        <v>0</v>
      </c>
      <c r="SS84">
        <v>0</v>
      </c>
      <c r="ST84">
        <v>0</v>
      </c>
      <c r="SU84">
        <v>1</v>
      </c>
      <c r="SV84">
        <v>0</v>
      </c>
      <c r="SW84">
        <v>0</v>
      </c>
      <c r="SX84">
        <v>0</v>
      </c>
      <c r="SY84">
        <v>0</v>
      </c>
      <c r="SZ84">
        <v>0</v>
      </c>
      <c r="TA84">
        <v>0</v>
      </c>
      <c r="TB84" t="s">
        <v>2324</v>
      </c>
      <c r="TC84">
        <v>1</v>
      </c>
      <c r="TD84">
        <v>0</v>
      </c>
      <c r="TE84">
        <v>0</v>
      </c>
      <c r="TF84">
        <v>0</v>
      </c>
      <c r="TG84">
        <v>0</v>
      </c>
      <c r="TH84">
        <v>0</v>
      </c>
      <c r="TI84">
        <v>0</v>
      </c>
      <c r="TJ84">
        <v>0</v>
      </c>
      <c r="TK84">
        <v>1</v>
      </c>
      <c r="TL84">
        <v>0</v>
      </c>
      <c r="TM84">
        <v>0</v>
      </c>
      <c r="TN84">
        <v>0</v>
      </c>
      <c r="AQG84" t="s">
        <v>2336</v>
      </c>
      <c r="AQH84">
        <v>0</v>
      </c>
      <c r="AQI84">
        <v>0</v>
      </c>
      <c r="AQJ84">
        <v>1</v>
      </c>
      <c r="AQK84">
        <v>0</v>
      </c>
      <c r="AQL84">
        <v>1</v>
      </c>
      <c r="AQM84">
        <v>0</v>
      </c>
      <c r="AQN84">
        <v>0</v>
      </c>
      <c r="AQO84">
        <v>0</v>
      </c>
      <c r="AQP84">
        <v>0</v>
      </c>
      <c r="AQQ84">
        <v>0</v>
      </c>
      <c r="AQS84" t="s">
        <v>2243</v>
      </c>
      <c r="AQT84">
        <v>0</v>
      </c>
      <c r="AQU84">
        <v>0</v>
      </c>
      <c r="AQV84">
        <v>0</v>
      </c>
      <c r="AQW84">
        <v>1</v>
      </c>
      <c r="AQX84">
        <v>0</v>
      </c>
      <c r="AQY84">
        <v>0</v>
      </c>
      <c r="AQZ84">
        <v>0</v>
      </c>
      <c r="ARA84">
        <v>0</v>
      </c>
      <c r="ARB84">
        <v>0</v>
      </c>
      <c r="ARC84">
        <v>0</v>
      </c>
      <c r="ARD84">
        <v>0</v>
      </c>
      <c r="ARF84" t="s">
        <v>2311</v>
      </c>
      <c r="ARG84" t="s">
        <v>2321</v>
      </c>
      <c r="ARH84" t="s">
        <v>2246</v>
      </c>
      <c r="ARI84">
        <v>0</v>
      </c>
      <c r="ARJ84">
        <v>1</v>
      </c>
      <c r="ARK84">
        <v>0</v>
      </c>
      <c r="ARL84">
        <v>0</v>
      </c>
      <c r="ARM84">
        <v>0</v>
      </c>
      <c r="ARN84">
        <v>0</v>
      </c>
      <c r="ARP84" t="s">
        <v>2231</v>
      </c>
      <c r="ARX84" t="s">
        <v>2262</v>
      </c>
      <c r="ARY84" t="s">
        <v>2239</v>
      </c>
      <c r="ARZ84">
        <v>1</v>
      </c>
      <c r="ASA84">
        <v>0</v>
      </c>
      <c r="ASB84">
        <v>0</v>
      </c>
      <c r="ASC84">
        <v>0</v>
      </c>
      <c r="ASD84">
        <v>0</v>
      </c>
      <c r="ASE84">
        <v>0</v>
      </c>
      <c r="ASF84">
        <v>0</v>
      </c>
      <c r="ASG84">
        <v>0</v>
      </c>
      <c r="ASH84">
        <v>0</v>
      </c>
      <c r="ASI84">
        <v>0</v>
      </c>
      <c r="ASK84" t="s">
        <v>2239</v>
      </c>
      <c r="ASL84">
        <v>1</v>
      </c>
      <c r="ASM84">
        <v>0</v>
      </c>
      <c r="ASN84">
        <v>0</v>
      </c>
      <c r="ASO84">
        <v>0</v>
      </c>
      <c r="ASP84">
        <v>0</v>
      </c>
      <c r="ASQ84">
        <v>0</v>
      </c>
      <c r="ASR84">
        <v>0</v>
      </c>
      <c r="ASS84">
        <v>0</v>
      </c>
      <c r="AST84">
        <v>0</v>
      </c>
      <c r="ASU84">
        <v>0</v>
      </c>
      <c r="ASW84" t="s">
        <v>2250</v>
      </c>
      <c r="ASX84">
        <v>0</v>
      </c>
      <c r="ASY84">
        <v>0</v>
      </c>
      <c r="ASZ84">
        <v>0</v>
      </c>
      <c r="ATA84">
        <v>0</v>
      </c>
      <c r="ATB84">
        <v>1</v>
      </c>
      <c r="ATC84">
        <v>0</v>
      </c>
      <c r="ATD84">
        <v>0</v>
      </c>
      <c r="ATE84">
        <v>0</v>
      </c>
      <c r="ATF84">
        <v>0</v>
      </c>
      <c r="ATH84" t="s">
        <v>2326</v>
      </c>
      <c r="ATI84">
        <v>0</v>
      </c>
      <c r="ATJ84">
        <v>0</v>
      </c>
      <c r="ATK84">
        <v>0</v>
      </c>
      <c r="ATL84">
        <v>0</v>
      </c>
      <c r="ATM84">
        <v>1</v>
      </c>
      <c r="ATN84">
        <v>0</v>
      </c>
      <c r="ATO84">
        <v>1</v>
      </c>
      <c r="ATP84">
        <v>0</v>
      </c>
      <c r="ATQ84">
        <v>0</v>
      </c>
      <c r="ATS84" t="s">
        <v>2252</v>
      </c>
      <c r="ATT84" t="s">
        <v>2231</v>
      </c>
      <c r="ATV84" t="s">
        <v>2389</v>
      </c>
      <c r="ATW84" t="s">
        <v>2252</v>
      </c>
      <c r="ATX84" t="s">
        <v>2231</v>
      </c>
      <c r="ATZ84" t="s">
        <v>2358</v>
      </c>
      <c r="AUF84">
        <v>507290246</v>
      </c>
      <c r="AUG84" s="166">
        <v>45252.393321759257</v>
      </c>
      <c r="AUJ84" t="s">
        <v>2255</v>
      </c>
      <c r="AUK84" t="s">
        <v>2256</v>
      </c>
      <c r="AUL84" t="s">
        <v>2257</v>
      </c>
    </row>
    <row r="85" spans="1:535 1125:1234" x14ac:dyDescent="0.35">
      <c r="A85">
        <v>84</v>
      </c>
      <c r="B85" t="s">
        <v>2622</v>
      </c>
      <c r="C85" s="166">
        <v>45250</v>
      </c>
      <c r="D85" t="s">
        <v>2300</v>
      </c>
      <c r="E85" t="s">
        <v>2334</v>
      </c>
      <c r="F85" s="166">
        <v>45250.449325601847</v>
      </c>
      <c r="G85" s="166">
        <v>45250.464390185181</v>
      </c>
      <c r="H85" t="s">
        <v>2225</v>
      </c>
      <c r="K85" t="s">
        <v>2302</v>
      </c>
      <c r="L85" s="166">
        <v>45250</v>
      </c>
      <c r="M85" t="s">
        <v>99</v>
      </c>
      <c r="N85" t="s">
        <v>2303</v>
      </c>
      <c r="O85" t="s">
        <v>102</v>
      </c>
      <c r="P85" t="s">
        <v>2228</v>
      </c>
      <c r="S85" t="s">
        <v>2304</v>
      </c>
      <c r="T85" t="s">
        <v>2305</v>
      </c>
      <c r="V85" t="s">
        <v>2231</v>
      </c>
      <c r="X85" t="s">
        <v>2232</v>
      </c>
      <c r="AA85" t="s">
        <v>2239</v>
      </c>
      <c r="AB85">
        <v>0</v>
      </c>
      <c r="AC85">
        <v>0</v>
      </c>
      <c r="AD85">
        <v>0</v>
      </c>
      <c r="AE85">
        <v>1</v>
      </c>
      <c r="AF85">
        <v>1</v>
      </c>
      <c r="AI85"/>
      <c r="EK85" t="s">
        <v>2239</v>
      </c>
      <c r="EL85">
        <v>0</v>
      </c>
      <c r="EM85">
        <v>0</v>
      </c>
      <c r="EN85">
        <v>0</v>
      </c>
      <c r="EO85">
        <v>0</v>
      </c>
      <c r="EP85">
        <v>1</v>
      </c>
      <c r="EQ85">
        <v>1</v>
      </c>
      <c r="JB85" t="s">
        <v>2621</v>
      </c>
      <c r="JC85">
        <v>0</v>
      </c>
      <c r="JD85">
        <v>0</v>
      </c>
      <c r="JE85">
        <v>0</v>
      </c>
      <c r="JF85">
        <v>0</v>
      </c>
      <c r="JG85">
        <v>0</v>
      </c>
      <c r="JH85">
        <v>0</v>
      </c>
      <c r="JI85">
        <v>0</v>
      </c>
      <c r="JJ85">
        <v>0</v>
      </c>
      <c r="JK85">
        <v>0</v>
      </c>
      <c r="JL85">
        <v>1</v>
      </c>
      <c r="JM85">
        <v>0</v>
      </c>
      <c r="JN85">
        <v>0</v>
      </c>
      <c r="JO85">
        <v>0</v>
      </c>
      <c r="JP85">
        <v>0</v>
      </c>
      <c r="JQ85">
        <v>0</v>
      </c>
      <c r="JR85">
        <v>0</v>
      </c>
      <c r="JS85">
        <v>1</v>
      </c>
      <c r="JT85">
        <v>3</v>
      </c>
      <c r="OG85" t="s">
        <v>2234</v>
      </c>
      <c r="OH85">
        <v>2250</v>
      </c>
      <c r="OI85" t="s">
        <v>2351</v>
      </c>
      <c r="OL85">
        <v>70</v>
      </c>
      <c r="OM85">
        <v>130</v>
      </c>
      <c r="ON85">
        <v>1</v>
      </c>
      <c r="OO85">
        <v>60</v>
      </c>
      <c r="OP85">
        <v>0</v>
      </c>
      <c r="QX85" t="s">
        <v>2231</v>
      </c>
      <c r="QZ85" t="s">
        <v>2621</v>
      </c>
      <c r="RA85">
        <v>0</v>
      </c>
      <c r="RB85">
        <v>0</v>
      </c>
      <c r="RC85">
        <v>0</v>
      </c>
      <c r="RD85">
        <v>0</v>
      </c>
      <c r="RE85">
        <v>0</v>
      </c>
      <c r="RF85">
        <v>0</v>
      </c>
      <c r="RG85">
        <v>0</v>
      </c>
      <c r="RH85">
        <v>0</v>
      </c>
      <c r="RI85">
        <v>0</v>
      </c>
      <c r="RJ85">
        <v>1</v>
      </c>
      <c r="RK85">
        <v>0</v>
      </c>
      <c r="RL85">
        <v>0</v>
      </c>
      <c r="RM85">
        <v>0</v>
      </c>
      <c r="RN85">
        <v>0</v>
      </c>
      <c r="RO85">
        <v>0</v>
      </c>
      <c r="RP85">
        <v>0</v>
      </c>
      <c r="RR85" t="s">
        <v>2406</v>
      </c>
      <c r="RS85">
        <v>1</v>
      </c>
      <c r="RT85">
        <v>0</v>
      </c>
      <c r="RU85">
        <v>0</v>
      </c>
      <c r="RV85">
        <v>0</v>
      </c>
      <c r="RW85">
        <v>0</v>
      </c>
      <c r="RX85">
        <v>0</v>
      </c>
      <c r="RY85">
        <v>1</v>
      </c>
      <c r="RZ85">
        <v>0</v>
      </c>
      <c r="SA85">
        <v>0</v>
      </c>
      <c r="SB85">
        <v>0</v>
      </c>
      <c r="SC85">
        <v>0</v>
      </c>
      <c r="SF85" t="s">
        <v>2237</v>
      </c>
      <c r="SG85">
        <v>0</v>
      </c>
      <c r="SH85">
        <v>1</v>
      </c>
      <c r="SI85">
        <v>0</v>
      </c>
      <c r="SJ85">
        <v>0</v>
      </c>
      <c r="SK85" t="s">
        <v>2621</v>
      </c>
      <c r="SL85">
        <v>0</v>
      </c>
      <c r="SM85">
        <v>0</v>
      </c>
      <c r="SN85">
        <v>0</v>
      </c>
      <c r="SO85">
        <v>0</v>
      </c>
      <c r="SP85">
        <v>0</v>
      </c>
      <c r="SQ85">
        <v>0</v>
      </c>
      <c r="SR85">
        <v>0</v>
      </c>
      <c r="SS85">
        <v>0</v>
      </c>
      <c r="ST85">
        <v>0</v>
      </c>
      <c r="SU85">
        <v>1</v>
      </c>
      <c r="SV85">
        <v>0</v>
      </c>
      <c r="SW85">
        <v>0</v>
      </c>
      <c r="SX85">
        <v>0</v>
      </c>
      <c r="SY85">
        <v>0</v>
      </c>
      <c r="SZ85">
        <v>0</v>
      </c>
      <c r="TA85">
        <v>0</v>
      </c>
      <c r="TB85" t="s">
        <v>2324</v>
      </c>
      <c r="TC85">
        <v>1</v>
      </c>
      <c r="TD85">
        <v>0</v>
      </c>
      <c r="TE85">
        <v>0</v>
      </c>
      <c r="TF85">
        <v>0</v>
      </c>
      <c r="TG85">
        <v>0</v>
      </c>
      <c r="TH85">
        <v>0</v>
      </c>
      <c r="TI85">
        <v>0</v>
      </c>
      <c r="TJ85">
        <v>0</v>
      </c>
      <c r="TK85">
        <v>1</v>
      </c>
      <c r="TL85">
        <v>0</v>
      </c>
      <c r="TM85">
        <v>0</v>
      </c>
      <c r="TN85">
        <v>0</v>
      </c>
      <c r="AQG85" t="s">
        <v>2336</v>
      </c>
      <c r="AQH85">
        <v>0</v>
      </c>
      <c r="AQI85">
        <v>0</v>
      </c>
      <c r="AQJ85">
        <v>1</v>
      </c>
      <c r="AQK85">
        <v>0</v>
      </c>
      <c r="AQL85">
        <v>1</v>
      </c>
      <c r="AQM85">
        <v>0</v>
      </c>
      <c r="AQN85">
        <v>0</v>
      </c>
      <c r="AQO85">
        <v>0</v>
      </c>
      <c r="AQP85">
        <v>0</v>
      </c>
      <c r="AQQ85">
        <v>0</v>
      </c>
      <c r="AQS85" t="s">
        <v>2243</v>
      </c>
      <c r="AQT85">
        <v>0</v>
      </c>
      <c r="AQU85">
        <v>0</v>
      </c>
      <c r="AQV85">
        <v>0</v>
      </c>
      <c r="AQW85">
        <v>1</v>
      </c>
      <c r="AQX85">
        <v>0</v>
      </c>
      <c r="AQY85">
        <v>0</v>
      </c>
      <c r="AQZ85">
        <v>0</v>
      </c>
      <c r="ARA85">
        <v>0</v>
      </c>
      <c r="ARB85">
        <v>0</v>
      </c>
      <c r="ARC85">
        <v>0</v>
      </c>
      <c r="ARD85">
        <v>0</v>
      </c>
      <c r="ARF85" t="s">
        <v>2311</v>
      </c>
      <c r="ARG85" t="s">
        <v>2321</v>
      </c>
      <c r="ARH85" t="s">
        <v>2246</v>
      </c>
      <c r="ARI85">
        <v>0</v>
      </c>
      <c r="ARJ85">
        <v>1</v>
      </c>
      <c r="ARK85">
        <v>0</v>
      </c>
      <c r="ARL85">
        <v>0</v>
      </c>
      <c r="ARM85">
        <v>0</v>
      </c>
      <c r="ARN85">
        <v>0</v>
      </c>
      <c r="ARP85" t="s">
        <v>2231</v>
      </c>
      <c r="ARX85" t="s">
        <v>2262</v>
      </c>
      <c r="ARY85" t="s">
        <v>2239</v>
      </c>
      <c r="ARZ85">
        <v>1</v>
      </c>
      <c r="ASA85">
        <v>0</v>
      </c>
      <c r="ASB85">
        <v>0</v>
      </c>
      <c r="ASC85">
        <v>0</v>
      </c>
      <c r="ASD85">
        <v>0</v>
      </c>
      <c r="ASE85">
        <v>0</v>
      </c>
      <c r="ASF85">
        <v>0</v>
      </c>
      <c r="ASG85">
        <v>0</v>
      </c>
      <c r="ASH85">
        <v>0</v>
      </c>
      <c r="ASI85">
        <v>0</v>
      </c>
      <c r="ASK85" t="s">
        <v>2239</v>
      </c>
      <c r="ASL85">
        <v>1</v>
      </c>
      <c r="ASM85">
        <v>0</v>
      </c>
      <c r="ASN85">
        <v>0</v>
      </c>
      <c r="ASO85">
        <v>0</v>
      </c>
      <c r="ASP85">
        <v>0</v>
      </c>
      <c r="ASQ85">
        <v>0</v>
      </c>
      <c r="ASR85">
        <v>0</v>
      </c>
      <c r="ASS85">
        <v>0</v>
      </c>
      <c r="AST85">
        <v>0</v>
      </c>
      <c r="ASU85">
        <v>0</v>
      </c>
      <c r="ASW85" t="s">
        <v>2250</v>
      </c>
      <c r="ASX85">
        <v>0</v>
      </c>
      <c r="ASY85">
        <v>0</v>
      </c>
      <c r="ASZ85">
        <v>0</v>
      </c>
      <c r="ATA85">
        <v>0</v>
      </c>
      <c r="ATB85">
        <v>1</v>
      </c>
      <c r="ATC85">
        <v>0</v>
      </c>
      <c r="ATD85">
        <v>0</v>
      </c>
      <c r="ATE85">
        <v>0</v>
      </c>
      <c r="ATF85">
        <v>0</v>
      </c>
      <c r="ATH85" t="s">
        <v>2326</v>
      </c>
      <c r="ATI85">
        <v>0</v>
      </c>
      <c r="ATJ85">
        <v>0</v>
      </c>
      <c r="ATK85">
        <v>0</v>
      </c>
      <c r="ATL85">
        <v>0</v>
      </c>
      <c r="ATM85">
        <v>1</v>
      </c>
      <c r="ATN85">
        <v>0</v>
      </c>
      <c r="ATO85">
        <v>1</v>
      </c>
      <c r="ATP85">
        <v>0</v>
      </c>
      <c r="ATQ85">
        <v>0</v>
      </c>
      <c r="ATS85" t="s">
        <v>2252</v>
      </c>
      <c r="ATT85" t="s">
        <v>2231</v>
      </c>
      <c r="ATV85" t="s">
        <v>2357</v>
      </c>
      <c r="ATW85" t="s">
        <v>2252</v>
      </c>
      <c r="ATX85" t="s">
        <v>2231</v>
      </c>
      <c r="ATZ85" t="s">
        <v>2358</v>
      </c>
      <c r="AUF85">
        <v>507290499</v>
      </c>
      <c r="AUG85" s="166">
        <v>45252.39362268518</v>
      </c>
      <c r="AUJ85" t="s">
        <v>2255</v>
      </c>
      <c r="AUK85" t="s">
        <v>2256</v>
      </c>
      <c r="AUL85" t="s">
        <v>2257</v>
      </c>
    </row>
    <row r="86" spans="1:535 1125:1234" x14ac:dyDescent="0.35">
      <c r="A86">
        <v>85</v>
      </c>
      <c r="B86" t="s">
        <v>2623</v>
      </c>
      <c r="C86" s="166">
        <v>45250</v>
      </c>
      <c r="D86" t="s">
        <v>2300</v>
      </c>
      <c r="E86" t="s">
        <v>2334</v>
      </c>
      <c r="F86" s="166">
        <v>45250.464434583337</v>
      </c>
      <c r="G86" s="166">
        <v>45250.469572222217</v>
      </c>
      <c r="H86" t="s">
        <v>2225</v>
      </c>
      <c r="K86" t="s">
        <v>2302</v>
      </c>
      <c r="L86" s="166">
        <v>45250</v>
      </c>
      <c r="M86" t="s">
        <v>99</v>
      </c>
      <c r="N86" t="s">
        <v>2303</v>
      </c>
      <c r="O86" t="s">
        <v>102</v>
      </c>
      <c r="P86" t="s">
        <v>2228</v>
      </c>
      <c r="S86" t="s">
        <v>2304</v>
      </c>
      <c r="T86" t="s">
        <v>2305</v>
      </c>
      <c r="V86" t="s">
        <v>2231</v>
      </c>
      <c r="X86" t="s">
        <v>2232</v>
      </c>
      <c r="AA86" t="s">
        <v>2239</v>
      </c>
      <c r="AB86">
        <v>0</v>
      </c>
      <c r="AC86">
        <v>0</v>
      </c>
      <c r="AD86">
        <v>0</v>
      </c>
      <c r="AE86">
        <v>1</v>
      </c>
      <c r="AF86">
        <v>1</v>
      </c>
      <c r="AI86"/>
      <c r="EK86" t="s">
        <v>2239</v>
      </c>
      <c r="EL86">
        <v>0</v>
      </c>
      <c r="EM86">
        <v>0</v>
      </c>
      <c r="EN86">
        <v>0</v>
      </c>
      <c r="EO86">
        <v>0</v>
      </c>
      <c r="EP86">
        <v>1</v>
      </c>
      <c r="EQ86">
        <v>1</v>
      </c>
      <c r="JB86" t="s">
        <v>2621</v>
      </c>
      <c r="JC86">
        <v>0</v>
      </c>
      <c r="JD86">
        <v>0</v>
      </c>
      <c r="JE86">
        <v>0</v>
      </c>
      <c r="JF86">
        <v>0</v>
      </c>
      <c r="JG86">
        <v>0</v>
      </c>
      <c r="JH86">
        <v>0</v>
      </c>
      <c r="JI86">
        <v>0</v>
      </c>
      <c r="JJ86">
        <v>0</v>
      </c>
      <c r="JK86">
        <v>0</v>
      </c>
      <c r="JL86">
        <v>1</v>
      </c>
      <c r="JM86">
        <v>0</v>
      </c>
      <c r="JN86">
        <v>0</v>
      </c>
      <c r="JO86">
        <v>0</v>
      </c>
      <c r="JP86">
        <v>0</v>
      </c>
      <c r="JQ86">
        <v>0</v>
      </c>
      <c r="JR86">
        <v>0</v>
      </c>
      <c r="JS86">
        <v>1</v>
      </c>
      <c r="JT86">
        <v>3</v>
      </c>
      <c r="OG86" t="s">
        <v>2234</v>
      </c>
      <c r="OH86">
        <v>2500</v>
      </c>
      <c r="OI86" t="s">
        <v>2307</v>
      </c>
      <c r="OL86">
        <v>70</v>
      </c>
      <c r="OM86">
        <v>140</v>
      </c>
      <c r="ON86">
        <v>1</v>
      </c>
      <c r="OO86">
        <v>78</v>
      </c>
      <c r="OP86">
        <v>0</v>
      </c>
      <c r="QX86" t="s">
        <v>2231</v>
      </c>
      <c r="QZ86" t="s">
        <v>2621</v>
      </c>
      <c r="RA86">
        <v>0</v>
      </c>
      <c r="RB86">
        <v>0</v>
      </c>
      <c r="RC86">
        <v>0</v>
      </c>
      <c r="RD86">
        <v>0</v>
      </c>
      <c r="RE86">
        <v>0</v>
      </c>
      <c r="RF86">
        <v>0</v>
      </c>
      <c r="RG86">
        <v>0</v>
      </c>
      <c r="RH86">
        <v>0</v>
      </c>
      <c r="RI86">
        <v>0</v>
      </c>
      <c r="RJ86">
        <v>1</v>
      </c>
      <c r="RK86">
        <v>0</v>
      </c>
      <c r="RL86">
        <v>0</v>
      </c>
      <c r="RM86">
        <v>0</v>
      </c>
      <c r="RN86">
        <v>0</v>
      </c>
      <c r="RO86">
        <v>0</v>
      </c>
      <c r="RP86">
        <v>0</v>
      </c>
      <c r="RR86" t="s">
        <v>2323</v>
      </c>
      <c r="RS86">
        <v>1</v>
      </c>
      <c r="RT86">
        <v>0</v>
      </c>
      <c r="RU86">
        <v>0</v>
      </c>
      <c r="RV86">
        <v>1</v>
      </c>
      <c r="RW86">
        <v>0</v>
      </c>
      <c r="RX86">
        <v>0</v>
      </c>
      <c r="RY86">
        <v>1</v>
      </c>
      <c r="RZ86">
        <v>0</v>
      </c>
      <c r="SA86">
        <v>0</v>
      </c>
      <c r="SB86">
        <v>0</v>
      </c>
      <c r="SC86">
        <v>0</v>
      </c>
      <c r="SF86" t="s">
        <v>2237</v>
      </c>
      <c r="SG86">
        <v>0</v>
      </c>
      <c r="SH86">
        <v>1</v>
      </c>
      <c r="SI86">
        <v>0</v>
      </c>
      <c r="SJ86">
        <v>0</v>
      </c>
      <c r="SK86" t="s">
        <v>2621</v>
      </c>
      <c r="SL86">
        <v>0</v>
      </c>
      <c r="SM86">
        <v>0</v>
      </c>
      <c r="SN86">
        <v>0</v>
      </c>
      <c r="SO86">
        <v>0</v>
      </c>
      <c r="SP86">
        <v>0</v>
      </c>
      <c r="SQ86">
        <v>0</v>
      </c>
      <c r="SR86">
        <v>0</v>
      </c>
      <c r="SS86">
        <v>0</v>
      </c>
      <c r="ST86">
        <v>0</v>
      </c>
      <c r="SU86">
        <v>1</v>
      </c>
      <c r="SV86">
        <v>0</v>
      </c>
      <c r="SW86">
        <v>0</v>
      </c>
      <c r="SX86">
        <v>0</v>
      </c>
      <c r="SY86">
        <v>0</v>
      </c>
      <c r="SZ86">
        <v>0</v>
      </c>
      <c r="TA86">
        <v>0</v>
      </c>
      <c r="TB86" t="s">
        <v>2324</v>
      </c>
      <c r="TC86">
        <v>1</v>
      </c>
      <c r="TD86">
        <v>0</v>
      </c>
      <c r="TE86">
        <v>0</v>
      </c>
      <c r="TF86">
        <v>0</v>
      </c>
      <c r="TG86">
        <v>0</v>
      </c>
      <c r="TH86">
        <v>0</v>
      </c>
      <c r="TI86">
        <v>0</v>
      </c>
      <c r="TJ86">
        <v>0</v>
      </c>
      <c r="TK86">
        <v>1</v>
      </c>
      <c r="TL86">
        <v>0</v>
      </c>
      <c r="TM86">
        <v>0</v>
      </c>
      <c r="TN86">
        <v>0</v>
      </c>
      <c r="AQG86" t="s">
        <v>2419</v>
      </c>
      <c r="AQH86">
        <v>0</v>
      </c>
      <c r="AQI86">
        <v>1</v>
      </c>
      <c r="AQJ86">
        <v>1</v>
      </c>
      <c r="AQK86">
        <v>0</v>
      </c>
      <c r="AQL86">
        <v>1</v>
      </c>
      <c r="AQM86">
        <v>0</v>
      </c>
      <c r="AQN86">
        <v>0</v>
      </c>
      <c r="AQO86">
        <v>0</v>
      </c>
      <c r="AQP86">
        <v>0</v>
      </c>
      <c r="AQQ86">
        <v>0</v>
      </c>
      <c r="AQS86" t="s">
        <v>2243</v>
      </c>
      <c r="AQT86">
        <v>0</v>
      </c>
      <c r="AQU86">
        <v>0</v>
      </c>
      <c r="AQV86">
        <v>0</v>
      </c>
      <c r="AQW86">
        <v>1</v>
      </c>
      <c r="AQX86">
        <v>0</v>
      </c>
      <c r="AQY86">
        <v>0</v>
      </c>
      <c r="AQZ86">
        <v>0</v>
      </c>
      <c r="ARA86">
        <v>0</v>
      </c>
      <c r="ARB86">
        <v>0</v>
      </c>
      <c r="ARC86">
        <v>0</v>
      </c>
      <c r="ARD86">
        <v>0</v>
      </c>
      <c r="ARF86" t="s">
        <v>2311</v>
      </c>
      <c r="ARG86" t="s">
        <v>2321</v>
      </c>
      <c r="ARH86" t="s">
        <v>2246</v>
      </c>
      <c r="ARI86">
        <v>0</v>
      </c>
      <c r="ARJ86">
        <v>1</v>
      </c>
      <c r="ARK86">
        <v>0</v>
      </c>
      <c r="ARL86">
        <v>0</v>
      </c>
      <c r="ARM86">
        <v>0</v>
      </c>
      <c r="ARN86">
        <v>0</v>
      </c>
      <c r="ARP86" t="s">
        <v>2312</v>
      </c>
      <c r="ARX86" t="s">
        <v>2262</v>
      </c>
      <c r="ARY86" t="s">
        <v>2239</v>
      </c>
      <c r="ARZ86">
        <v>1</v>
      </c>
      <c r="ASA86">
        <v>0</v>
      </c>
      <c r="ASB86">
        <v>0</v>
      </c>
      <c r="ASC86">
        <v>0</v>
      </c>
      <c r="ASD86">
        <v>0</v>
      </c>
      <c r="ASE86">
        <v>0</v>
      </c>
      <c r="ASF86">
        <v>0</v>
      </c>
      <c r="ASG86">
        <v>0</v>
      </c>
      <c r="ASH86">
        <v>0</v>
      </c>
      <c r="ASI86">
        <v>0</v>
      </c>
      <c r="ASK86" t="s">
        <v>2239</v>
      </c>
      <c r="ASL86">
        <v>1</v>
      </c>
      <c r="ASM86">
        <v>0</v>
      </c>
      <c r="ASN86">
        <v>0</v>
      </c>
      <c r="ASO86">
        <v>0</v>
      </c>
      <c r="ASP86">
        <v>0</v>
      </c>
      <c r="ASQ86">
        <v>0</v>
      </c>
      <c r="ASR86">
        <v>0</v>
      </c>
      <c r="ASS86">
        <v>0</v>
      </c>
      <c r="AST86">
        <v>0</v>
      </c>
      <c r="ASU86">
        <v>0</v>
      </c>
      <c r="ASW86" t="s">
        <v>2250</v>
      </c>
      <c r="ASX86">
        <v>0</v>
      </c>
      <c r="ASY86">
        <v>0</v>
      </c>
      <c r="ASZ86">
        <v>0</v>
      </c>
      <c r="ATA86">
        <v>0</v>
      </c>
      <c r="ATB86">
        <v>1</v>
      </c>
      <c r="ATC86">
        <v>0</v>
      </c>
      <c r="ATD86">
        <v>0</v>
      </c>
      <c r="ATE86">
        <v>0</v>
      </c>
      <c r="ATF86">
        <v>0</v>
      </c>
      <c r="ATH86" t="s">
        <v>2326</v>
      </c>
      <c r="ATI86">
        <v>0</v>
      </c>
      <c r="ATJ86">
        <v>0</v>
      </c>
      <c r="ATK86">
        <v>0</v>
      </c>
      <c r="ATL86">
        <v>0</v>
      </c>
      <c r="ATM86">
        <v>1</v>
      </c>
      <c r="ATN86">
        <v>0</v>
      </c>
      <c r="ATO86">
        <v>1</v>
      </c>
      <c r="ATP86">
        <v>0</v>
      </c>
      <c r="ATQ86">
        <v>0</v>
      </c>
      <c r="ATS86" t="s">
        <v>2252</v>
      </c>
      <c r="ATT86" t="s">
        <v>2231</v>
      </c>
      <c r="ATV86" t="s">
        <v>2357</v>
      </c>
      <c r="ATW86" t="s">
        <v>2252</v>
      </c>
      <c r="ATX86" t="s">
        <v>2231</v>
      </c>
      <c r="ATZ86" t="s">
        <v>2358</v>
      </c>
      <c r="AUF86">
        <v>507290643</v>
      </c>
      <c r="AUG86" s="166">
        <v>45252.393796296303</v>
      </c>
      <c r="AUJ86" t="s">
        <v>2255</v>
      </c>
      <c r="AUK86" t="s">
        <v>2256</v>
      </c>
      <c r="AUL86" t="s">
        <v>2257</v>
      </c>
    </row>
    <row r="87" spans="1:535 1125:1234" x14ac:dyDescent="0.35">
      <c r="A87">
        <v>86</v>
      </c>
      <c r="B87" t="s">
        <v>2624</v>
      </c>
      <c r="C87" s="166">
        <v>45250</v>
      </c>
      <c r="D87" t="s">
        <v>2300</v>
      </c>
      <c r="E87" t="s">
        <v>2301</v>
      </c>
      <c r="F87" s="166">
        <v>45250.69239960648</v>
      </c>
      <c r="G87" s="166">
        <v>45250.695713645837</v>
      </c>
      <c r="H87" t="s">
        <v>2225</v>
      </c>
      <c r="K87" t="s">
        <v>2302</v>
      </c>
      <c r="L87" s="166">
        <v>45250</v>
      </c>
      <c r="M87" t="s">
        <v>99</v>
      </c>
      <c r="N87" t="s">
        <v>2303</v>
      </c>
      <c r="O87" t="s">
        <v>102</v>
      </c>
      <c r="P87" t="s">
        <v>2228</v>
      </c>
      <c r="S87" t="s">
        <v>2304</v>
      </c>
      <c r="T87" t="s">
        <v>2305</v>
      </c>
      <c r="V87" t="s">
        <v>2231</v>
      </c>
      <c r="X87" t="s">
        <v>2232</v>
      </c>
      <c r="AA87" t="s">
        <v>2239</v>
      </c>
      <c r="AB87">
        <v>0</v>
      </c>
      <c r="AC87">
        <v>0</v>
      </c>
      <c r="AD87">
        <v>0</v>
      </c>
      <c r="AE87">
        <v>1</v>
      </c>
      <c r="AF87">
        <v>1</v>
      </c>
      <c r="AI87"/>
      <c r="EK87" t="s">
        <v>2239</v>
      </c>
      <c r="EL87">
        <v>0</v>
      </c>
      <c r="EM87">
        <v>0</v>
      </c>
      <c r="EN87">
        <v>0</v>
      </c>
      <c r="EO87">
        <v>0</v>
      </c>
      <c r="EP87">
        <v>1</v>
      </c>
      <c r="EQ87">
        <v>1</v>
      </c>
      <c r="JB87" t="s">
        <v>2625</v>
      </c>
      <c r="JC87">
        <v>0</v>
      </c>
      <c r="JD87">
        <v>0</v>
      </c>
      <c r="JE87">
        <v>0</v>
      </c>
      <c r="JF87">
        <v>0</v>
      </c>
      <c r="JG87">
        <v>1</v>
      </c>
      <c r="JH87">
        <v>0</v>
      </c>
      <c r="JI87">
        <v>0</v>
      </c>
      <c r="JJ87">
        <v>0</v>
      </c>
      <c r="JK87">
        <v>0</v>
      </c>
      <c r="JL87">
        <v>0</v>
      </c>
      <c r="JM87">
        <v>0</v>
      </c>
      <c r="JN87">
        <v>0</v>
      </c>
      <c r="JO87">
        <v>0</v>
      </c>
      <c r="JP87">
        <v>0</v>
      </c>
      <c r="JQ87">
        <v>0</v>
      </c>
      <c r="JR87">
        <v>0</v>
      </c>
      <c r="JS87">
        <v>1</v>
      </c>
      <c r="JT87">
        <v>3</v>
      </c>
      <c r="LX87" t="s">
        <v>2234</v>
      </c>
      <c r="LY87">
        <v>5500</v>
      </c>
      <c r="LZ87" t="s">
        <v>2307</v>
      </c>
      <c r="MC87">
        <v>65</v>
      </c>
      <c r="MD87">
        <v>30</v>
      </c>
      <c r="ME87">
        <v>1</v>
      </c>
      <c r="MF87">
        <v>50</v>
      </c>
      <c r="MG87">
        <v>0</v>
      </c>
      <c r="QX87" t="s">
        <v>2231</v>
      </c>
      <c r="QZ87" t="s">
        <v>2625</v>
      </c>
      <c r="RA87">
        <v>0</v>
      </c>
      <c r="RB87">
        <v>0</v>
      </c>
      <c r="RC87">
        <v>0</v>
      </c>
      <c r="RD87">
        <v>0</v>
      </c>
      <c r="RE87">
        <v>1</v>
      </c>
      <c r="RF87">
        <v>0</v>
      </c>
      <c r="RG87">
        <v>0</v>
      </c>
      <c r="RH87">
        <v>0</v>
      </c>
      <c r="RI87">
        <v>0</v>
      </c>
      <c r="RJ87">
        <v>0</v>
      </c>
      <c r="RK87">
        <v>0</v>
      </c>
      <c r="RL87">
        <v>0</v>
      </c>
      <c r="RM87">
        <v>0</v>
      </c>
      <c r="RN87">
        <v>0</v>
      </c>
      <c r="RO87">
        <v>0</v>
      </c>
      <c r="RP87">
        <v>0</v>
      </c>
      <c r="RR87" t="s">
        <v>2323</v>
      </c>
      <c r="RS87">
        <v>1</v>
      </c>
      <c r="RT87">
        <v>0</v>
      </c>
      <c r="RU87">
        <v>0</v>
      </c>
      <c r="RV87">
        <v>1</v>
      </c>
      <c r="RW87">
        <v>0</v>
      </c>
      <c r="RX87">
        <v>0</v>
      </c>
      <c r="RY87">
        <v>1</v>
      </c>
      <c r="RZ87">
        <v>0</v>
      </c>
      <c r="SA87">
        <v>0</v>
      </c>
      <c r="SB87">
        <v>0</v>
      </c>
      <c r="SC87">
        <v>0</v>
      </c>
      <c r="SF87" t="s">
        <v>2237</v>
      </c>
      <c r="SG87">
        <v>0</v>
      </c>
      <c r="SH87">
        <v>1</v>
      </c>
      <c r="SI87">
        <v>0</v>
      </c>
      <c r="SJ87">
        <v>0</v>
      </c>
      <c r="SK87" t="s">
        <v>2625</v>
      </c>
      <c r="SL87">
        <v>0</v>
      </c>
      <c r="SM87">
        <v>0</v>
      </c>
      <c r="SN87">
        <v>0</v>
      </c>
      <c r="SO87">
        <v>0</v>
      </c>
      <c r="SP87">
        <v>1</v>
      </c>
      <c r="SQ87">
        <v>0</v>
      </c>
      <c r="SR87">
        <v>0</v>
      </c>
      <c r="SS87">
        <v>0</v>
      </c>
      <c r="ST87">
        <v>0</v>
      </c>
      <c r="SU87">
        <v>0</v>
      </c>
      <c r="SV87">
        <v>0</v>
      </c>
      <c r="SW87">
        <v>0</v>
      </c>
      <c r="SX87">
        <v>0</v>
      </c>
      <c r="SY87">
        <v>0</v>
      </c>
      <c r="SZ87">
        <v>0</v>
      </c>
      <c r="TA87">
        <v>0</v>
      </c>
      <c r="TB87" t="s">
        <v>2309</v>
      </c>
      <c r="TC87">
        <v>1</v>
      </c>
      <c r="TD87">
        <v>0</v>
      </c>
      <c r="TE87">
        <v>0</v>
      </c>
      <c r="TF87">
        <v>0</v>
      </c>
      <c r="TG87">
        <v>0</v>
      </c>
      <c r="TH87">
        <v>1</v>
      </c>
      <c r="TI87">
        <v>0</v>
      </c>
      <c r="TJ87">
        <v>0</v>
      </c>
      <c r="TK87">
        <v>1</v>
      </c>
      <c r="TL87">
        <v>0</v>
      </c>
      <c r="TM87">
        <v>0</v>
      </c>
      <c r="TN87">
        <v>0</v>
      </c>
      <c r="AQG87" t="s">
        <v>2626</v>
      </c>
      <c r="AQH87">
        <v>0</v>
      </c>
      <c r="AQI87">
        <v>1</v>
      </c>
      <c r="AQJ87">
        <v>1</v>
      </c>
      <c r="AQK87">
        <v>0</v>
      </c>
      <c r="AQL87">
        <v>1</v>
      </c>
      <c r="AQM87">
        <v>0</v>
      </c>
      <c r="AQN87">
        <v>0</v>
      </c>
      <c r="AQO87">
        <v>0</v>
      </c>
      <c r="AQP87">
        <v>0</v>
      </c>
      <c r="AQQ87">
        <v>0</v>
      </c>
      <c r="AQS87" t="s">
        <v>2243</v>
      </c>
      <c r="AQT87">
        <v>0</v>
      </c>
      <c r="AQU87">
        <v>0</v>
      </c>
      <c r="AQV87">
        <v>0</v>
      </c>
      <c r="AQW87">
        <v>1</v>
      </c>
      <c r="AQX87">
        <v>0</v>
      </c>
      <c r="AQY87">
        <v>0</v>
      </c>
      <c r="AQZ87">
        <v>0</v>
      </c>
      <c r="ARA87">
        <v>0</v>
      </c>
      <c r="ARB87">
        <v>0</v>
      </c>
      <c r="ARC87">
        <v>0</v>
      </c>
      <c r="ARD87">
        <v>0</v>
      </c>
      <c r="ARF87" t="s">
        <v>2311</v>
      </c>
      <c r="ARG87" t="s">
        <v>2321</v>
      </c>
      <c r="ARH87" t="s">
        <v>2246</v>
      </c>
      <c r="ARI87">
        <v>0</v>
      </c>
      <c r="ARJ87">
        <v>1</v>
      </c>
      <c r="ARK87">
        <v>0</v>
      </c>
      <c r="ARL87">
        <v>0</v>
      </c>
      <c r="ARM87">
        <v>0</v>
      </c>
      <c r="ARN87">
        <v>0</v>
      </c>
      <c r="ARP87" t="s">
        <v>2312</v>
      </c>
      <c r="ARX87" t="s">
        <v>2262</v>
      </c>
      <c r="ARY87" t="s">
        <v>2239</v>
      </c>
      <c r="ARZ87">
        <v>1</v>
      </c>
      <c r="ASA87">
        <v>0</v>
      </c>
      <c r="ASB87">
        <v>0</v>
      </c>
      <c r="ASC87">
        <v>0</v>
      </c>
      <c r="ASD87">
        <v>0</v>
      </c>
      <c r="ASE87">
        <v>0</v>
      </c>
      <c r="ASF87">
        <v>0</v>
      </c>
      <c r="ASG87">
        <v>0</v>
      </c>
      <c r="ASH87">
        <v>0</v>
      </c>
      <c r="ASI87">
        <v>0</v>
      </c>
      <c r="ASK87" t="s">
        <v>2239</v>
      </c>
      <c r="ASL87">
        <v>1</v>
      </c>
      <c r="ASM87">
        <v>0</v>
      </c>
      <c r="ASN87">
        <v>0</v>
      </c>
      <c r="ASO87">
        <v>0</v>
      </c>
      <c r="ASP87">
        <v>0</v>
      </c>
      <c r="ASQ87">
        <v>0</v>
      </c>
      <c r="ASR87">
        <v>0</v>
      </c>
      <c r="ASS87">
        <v>0</v>
      </c>
      <c r="AST87">
        <v>0</v>
      </c>
      <c r="ASU87">
        <v>0</v>
      </c>
      <c r="ASW87" t="s">
        <v>2353</v>
      </c>
      <c r="ASX87">
        <v>0</v>
      </c>
      <c r="ASY87">
        <v>0</v>
      </c>
      <c r="ASZ87">
        <v>0</v>
      </c>
      <c r="ATA87">
        <v>0</v>
      </c>
      <c r="ATB87">
        <v>0</v>
      </c>
      <c r="ATC87">
        <v>1</v>
      </c>
      <c r="ATD87">
        <v>0</v>
      </c>
      <c r="ATE87">
        <v>0</v>
      </c>
      <c r="ATF87">
        <v>0</v>
      </c>
      <c r="ATH87" t="s">
        <v>2397</v>
      </c>
      <c r="ATI87">
        <v>0</v>
      </c>
      <c r="ATJ87">
        <v>0</v>
      </c>
      <c r="ATK87">
        <v>0</v>
      </c>
      <c r="ATL87">
        <v>0</v>
      </c>
      <c r="ATM87">
        <v>1</v>
      </c>
      <c r="ATN87">
        <v>0</v>
      </c>
      <c r="ATO87">
        <v>1</v>
      </c>
      <c r="ATP87">
        <v>0</v>
      </c>
      <c r="ATQ87">
        <v>0</v>
      </c>
      <c r="ATS87" t="s">
        <v>2252</v>
      </c>
      <c r="ATT87" t="s">
        <v>2231</v>
      </c>
      <c r="ATV87" t="s">
        <v>2357</v>
      </c>
      <c r="ATW87" t="s">
        <v>2252</v>
      </c>
      <c r="ATX87" t="s">
        <v>2231</v>
      </c>
      <c r="ATZ87" t="s">
        <v>2358</v>
      </c>
      <c r="AUF87">
        <v>507291427</v>
      </c>
      <c r="AUG87" s="166">
        <v>45252.395057870373</v>
      </c>
      <c r="AUJ87" t="s">
        <v>2255</v>
      </c>
      <c r="AUK87" t="s">
        <v>2256</v>
      </c>
      <c r="AUL87" t="s">
        <v>2257</v>
      </c>
    </row>
    <row r="88" spans="1:535 1125:1234" x14ac:dyDescent="0.35">
      <c r="A88">
        <v>87</v>
      </c>
      <c r="B88" t="s">
        <v>2627</v>
      </c>
      <c r="C88" s="166">
        <v>45252</v>
      </c>
      <c r="D88" t="s">
        <v>2300</v>
      </c>
      <c r="E88" t="s">
        <v>2334</v>
      </c>
      <c r="F88" s="166">
        <v>45252.375995636583</v>
      </c>
      <c r="G88" s="166">
        <v>45252.378821747683</v>
      </c>
      <c r="H88" t="s">
        <v>2225</v>
      </c>
      <c r="K88" t="s">
        <v>2302</v>
      </c>
      <c r="L88" s="166">
        <v>45252</v>
      </c>
      <c r="M88" t="s">
        <v>99</v>
      </c>
      <c r="N88" t="s">
        <v>2303</v>
      </c>
      <c r="O88" t="s">
        <v>102</v>
      </c>
      <c r="P88" t="s">
        <v>2228</v>
      </c>
      <c r="S88" t="s">
        <v>2304</v>
      </c>
      <c r="T88" t="s">
        <v>2305</v>
      </c>
      <c r="V88" t="s">
        <v>2231</v>
      </c>
      <c r="X88" t="s">
        <v>2232</v>
      </c>
      <c r="AA88" t="s">
        <v>2239</v>
      </c>
      <c r="AB88">
        <v>0</v>
      </c>
      <c r="AC88">
        <v>0</v>
      </c>
      <c r="AD88">
        <v>0</v>
      </c>
      <c r="AE88">
        <v>1</v>
      </c>
      <c r="AF88">
        <v>1</v>
      </c>
      <c r="AI88"/>
      <c r="EK88" t="s">
        <v>2239</v>
      </c>
      <c r="EL88">
        <v>0</v>
      </c>
      <c r="EM88">
        <v>0</v>
      </c>
      <c r="EN88">
        <v>0</v>
      </c>
      <c r="EO88">
        <v>0</v>
      </c>
      <c r="EP88">
        <v>1</v>
      </c>
      <c r="EQ88">
        <v>1</v>
      </c>
      <c r="JB88" t="s">
        <v>2290</v>
      </c>
      <c r="JC88">
        <v>0</v>
      </c>
      <c r="JD88">
        <v>0</v>
      </c>
      <c r="JE88">
        <v>0</v>
      </c>
      <c r="JF88">
        <v>0</v>
      </c>
      <c r="JG88">
        <v>0</v>
      </c>
      <c r="JH88">
        <v>0</v>
      </c>
      <c r="JI88">
        <v>0</v>
      </c>
      <c r="JJ88">
        <v>0</v>
      </c>
      <c r="JK88">
        <v>0</v>
      </c>
      <c r="JL88">
        <v>0</v>
      </c>
      <c r="JM88">
        <v>0</v>
      </c>
      <c r="JN88">
        <v>0</v>
      </c>
      <c r="JO88">
        <v>1</v>
      </c>
      <c r="JP88">
        <v>0</v>
      </c>
      <c r="JQ88">
        <v>0</v>
      </c>
      <c r="JR88">
        <v>0</v>
      </c>
      <c r="JS88">
        <v>1</v>
      </c>
      <c r="JT88">
        <v>3</v>
      </c>
      <c r="PN88" t="s">
        <v>2234</v>
      </c>
      <c r="PO88">
        <v>2500</v>
      </c>
      <c r="PP88" t="s">
        <v>2351</v>
      </c>
      <c r="PS88">
        <v>75</v>
      </c>
      <c r="PT88">
        <v>125</v>
      </c>
      <c r="PU88">
        <v>1</v>
      </c>
      <c r="PV88">
        <v>170</v>
      </c>
      <c r="PW88">
        <v>0</v>
      </c>
      <c r="QX88" t="s">
        <v>2231</v>
      </c>
      <c r="QZ88" t="s">
        <v>2290</v>
      </c>
      <c r="RA88">
        <v>0</v>
      </c>
      <c r="RB88">
        <v>0</v>
      </c>
      <c r="RC88">
        <v>0</v>
      </c>
      <c r="RD88">
        <v>0</v>
      </c>
      <c r="RE88">
        <v>0</v>
      </c>
      <c r="RF88">
        <v>0</v>
      </c>
      <c r="RG88">
        <v>0</v>
      </c>
      <c r="RH88">
        <v>0</v>
      </c>
      <c r="RI88">
        <v>0</v>
      </c>
      <c r="RJ88">
        <v>0</v>
      </c>
      <c r="RK88">
        <v>0</v>
      </c>
      <c r="RL88">
        <v>0</v>
      </c>
      <c r="RM88">
        <v>1</v>
      </c>
      <c r="RN88">
        <v>0</v>
      </c>
      <c r="RO88">
        <v>0</v>
      </c>
      <c r="RP88">
        <v>0</v>
      </c>
      <c r="RR88" t="s">
        <v>2628</v>
      </c>
      <c r="RS88">
        <v>1</v>
      </c>
      <c r="RT88">
        <v>0</v>
      </c>
      <c r="RU88">
        <v>0</v>
      </c>
      <c r="RV88">
        <v>1</v>
      </c>
      <c r="RW88">
        <v>0</v>
      </c>
      <c r="RX88">
        <v>0</v>
      </c>
      <c r="RY88">
        <v>0</v>
      </c>
      <c r="RZ88">
        <v>1</v>
      </c>
      <c r="SA88">
        <v>0</v>
      </c>
      <c r="SB88">
        <v>0</v>
      </c>
      <c r="SC88">
        <v>0</v>
      </c>
      <c r="SF88" t="s">
        <v>2237</v>
      </c>
      <c r="SG88">
        <v>0</v>
      </c>
      <c r="SH88">
        <v>1</v>
      </c>
      <c r="SI88">
        <v>0</v>
      </c>
      <c r="SJ88">
        <v>0</v>
      </c>
      <c r="SK88" t="s">
        <v>2290</v>
      </c>
      <c r="SL88">
        <v>0</v>
      </c>
      <c r="SM88">
        <v>0</v>
      </c>
      <c r="SN88">
        <v>0</v>
      </c>
      <c r="SO88">
        <v>0</v>
      </c>
      <c r="SP88">
        <v>0</v>
      </c>
      <c r="SQ88">
        <v>0</v>
      </c>
      <c r="SR88">
        <v>0</v>
      </c>
      <c r="SS88">
        <v>0</v>
      </c>
      <c r="ST88">
        <v>0</v>
      </c>
      <c r="SU88">
        <v>0</v>
      </c>
      <c r="SV88">
        <v>0</v>
      </c>
      <c r="SW88">
        <v>0</v>
      </c>
      <c r="SX88">
        <v>1</v>
      </c>
      <c r="SY88">
        <v>0</v>
      </c>
      <c r="SZ88">
        <v>0</v>
      </c>
      <c r="TA88">
        <v>0</v>
      </c>
      <c r="TB88" t="s">
        <v>2324</v>
      </c>
      <c r="TC88">
        <v>1</v>
      </c>
      <c r="TD88">
        <v>0</v>
      </c>
      <c r="TE88">
        <v>0</v>
      </c>
      <c r="TF88">
        <v>0</v>
      </c>
      <c r="TG88">
        <v>0</v>
      </c>
      <c r="TH88">
        <v>0</v>
      </c>
      <c r="TI88">
        <v>0</v>
      </c>
      <c r="TJ88">
        <v>0</v>
      </c>
      <c r="TK88">
        <v>1</v>
      </c>
      <c r="TL88">
        <v>0</v>
      </c>
      <c r="TM88">
        <v>0</v>
      </c>
      <c r="TN88">
        <v>0</v>
      </c>
      <c r="AQG88" t="s">
        <v>2336</v>
      </c>
      <c r="AQH88">
        <v>0</v>
      </c>
      <c r="AQI88">
        <v>0</v>
      </c>
      <c r="AQJ88">
        <v>1</v>
      </c>
      <c r="AQK88">
        <v>0</v>
      </c>
      <c r="AQL88">
        <v>1</v>
      </c>
      <c r="AQM88">
        <v>0</v>
      </c>
      <c r="AQN88">
        <v>0</v>
      </c>
      <c r="AQO88">
        <v>0</v>
      </c>
      <c r="AQP88">
        <v>0</v>
      </c>
      <c r="AQQ88">
        <v>0</v>
      </c>
      <c r="AQS88" t="s">
        <v>2243</v>
      </c>
      <c r="AQT88">
        <v>0</v>
      </c>
      <c r="AQU88">
        <v>0</v>
      </c>
      <c r="AQV88">
        <v>0</v>
      </c>
      <c r="AQW88">
        <v>1</v>
      </c>
      <c r="AQX88">
        <v>0</v>
      </c>
      <c r="AQY88">
        <v>0</v>
      </c>
      <c r="AQZ88">
        <v>0</v>
      </c>
      <c r="ARA88">
        <v>0</v>
      </c>
      <c r="ARB88">
        <v>0</v>
      </c>
      <c r="ARC88">
        <v>0</v>
      </c>
      <c r="ARD88">
        <v>0</v>
      </c>
      <c r="ARF88" t="s">
        <v>2311</v>
      </c>
      <c r="ARG88" t="s">
        <v>2245</v>
      </c>
      <c r="ARH88" t="s">
        <v>2246</v>
      </c>
      <c r="ARI88">
        <v>0</v>
      </c>
      <c r="ARJ88">
        <v>1</v>
      </c>
      <c r="ARK88">
        <v>0</v>
      </c>
      <c r="ARL88">
        <v>0</v>
      </c>
      <c r="ARM88">
        <v>0</v>
      </c>
      <c r="ARN88">
        <v>0</v>
      </c>
      <c r="ARP88" t="s">
        <v>2312</v>
      </c>
      <c r="ARX88" t="s">
        <v>2262</v>
      </c>
      <c r="ARY88" t="s">
        <v>2239</v>
      </c>
      <c r="ARZ88">
        <v>1</v>
      </c>
      <c r="ASA88">
        <v>0</v>
      </c>
      <c r="ASB88">
        <v>0</v>
      </c>
      <c r="ASC88">
        <v>0</v>
      </c>
      <c r="ASD88">
        <v>0</v>
      </c>
      <c r="ASE88">
        <v>0</v>
      </c>
      <c r="ASF88">
        <v>0</v>
      </c>
      <c r="ASG88">
        <v>0</v>
      </c>
      <c r="ASH88">
        <v>0</v>
      </c>
      <c r="ASI88">
        <v>0</v>
      </c>
      <c r="ASK88" t="s">
        <v>2239</v>
      </c>
      <c r="ASL88">
        <v>1</v>
      </c>
      <c r="ASM88">
        <v>0</v>
      </c>
      <c r="ASN88">
        <v>0</v>
      </c>
      <c r="ASO88">
        <v>0</v>
      </c>
      <c r="ASP88">
        <v>0</v>
      </c>
      <c r="ASQ88">
        <v>0</v>
      </c>
      <c r="ASR88">
        <v>0</v>
      </c>
      <c r="ASS88">
        <v>0</v>
      </c>
      <c r="AST88">
        <v>0</v>
      </c>
      <c r="ASU88">
        <v>0</v>
      </c>
      <c r="ASW88" t="s">
        <v>2353</v>
      </c>
      <c r="ASX88">
        <v>0</v>
      </c>
      <c r="ASY88">
        <v>0</v>
      </c>
      <c r="ASZ88">
        <v>0</v>
      </c>
      <c r="ATA88">
        <v>0</v>
      </c>
      <c r="ATB88">
        <v>0</v>
      </c>
      <c r="ATC88">
        <v>1</v>
      </c>
      <c r="ATD88">
        <v>0</v>
      </c>
      <c r="ATE88">
        <v>0</v>
      </c>
      <c r="ATF88">
        <v>0</v>
      </c>
      <c r="ATH88" t="s">
        <v>2326</v>
      </c>
      <c r="ATI88">
        <v>0</v>
      </c>
      <c r="ATJ88">
        <v>0</v>
      </c>
      <c r="ATK88">
        <v>0</v>
      </c>
      <c r="ATL88">
        <v>0</v>
      </c>
      <c r="ATM88">
        <v>1</v>
      </c>
      <c r="ATN88">
        <v>0</v>
      </c>
      <c r="ATO88">
        <v>1</v>
      </c>
      <c r="ATP88">
        <v>0</v>
      </c>
      <c r="ATQ88">
        <v>0</v>
      </c>
      <c r="ATS88" t="s">
        <v>2252</v>
      </c>
      <c r="ATT88" t="s">
        <v>2231</v>
      </c>
      <c r="ATV88" t="s">
        <v>2357</v>
      </c>
      <c r="ATW88" t="s">
        <v>2252</v>
      </c>
      <c r="ATX88" t="s">
        <v>2231</v>
      </c>
      <c r="ATZ88" t="s">
        <v>2358</v>
      </c>
      <c r="AUF88">
        <v>507292924</v>
      </c>
      <c r="AUG88" s="166">
        <v>45252.397650462968</v>
      </c>
      <c r="AUJ88" t="s">
        <v>2255</v>
      </c>
      <c r="AUK88" t="s">
        <v>2256</v>
      </c>
      <c r="AUL88" t="s">
        <v>2257</v>
      </c>
    </row>
    <row r="89" spans="1:535 1125:1234" x14ac:dyDescent="0.35">
      <c r="A89">
        <v>88</v>
      </c>
      <c r="B89" t="s">
        <v>2629</v>
      </c>
      <c r="C89" s="166">
        <v>45252</v>
      </c>
      <c r="D89" t="s">
        <v>2300</v>
      </c>
      <c r="E89" t="s">
        <v>2334</v>
      </c>
      <c r="F89" s="166">
        <v>45252.37886783565</v>
      </c>
      <c r="G89" s="166">
        <v>45252.382550567127</v>
      </c>
      <c r="H89" t="s">
        <v>2225</v>
      </c>
      <c r="K89" t="s">
        <v>2302</v>
      </c>
      <c r="L89" s="166">
        <v>45252</v>
      </c>
      <c r="M89" t="s">
        <v>99</v>
      </c>
      <c r="N89" t="s">
        <v>2303</v>
      </c>
      <c r="O89" t="s">
        <v>102</v>
      </c>
      <c r="P89" t="s">
        <v>2228</v>
      </c>
      <c r="S89" t="s">
        <v>2304</v>
      </c>
      <c r="T89" t="s">
        <v>2305</v>
      </c>
      <c r="V89" t="s">
        <v>2231</v>
      </c>
      <c r="X89" t="s">
        <v>2232</v>
      </c>
      <c r="AA89" t="s">
        <v>2239</v>
      </c>
      <c r="AB89">
        <v>0</v>
      </c>
      <c r="AC89">
        <v>0</v>
      </c>
      <c r="AD89">
        <v>0</v>
      </c>
      <c r="AE89">
        <v>1</v>
      </c>
      <c r="AF89">
        <v>1</v>
      </c>
      <c r="AI89"/>
      <c r="EK89" t="s">
        <v>2239</v>
      </c>
      <c r="EL89">
        <v>0</v>
      </c>
      <c r="EM89">
        <v>0</v>
      </c>
      <c r="EN89">
        <v>0</v>
      </c>
      <c r="EO89">
        <v>0</v>
      </c>
      <c r="EP89">
        <v>1</v>
      </c>
      <c r="EQ89">
        <v>1</v>
      </c>
      <c r="JB89" t="s">
        <v>2290</v>
      </c>
      <c r="JC89">
        <v>0</v>
      </c>
      <c r="JD89">
        <v>0</v>
      </c>
      <c r="JE89">
        <v>0</v>
      </c>
      <c r="JF89">
        <v>0</v>
      </c>
      <c r="JG89">
        <v>0</v>
      </c>
      <c r="JH89">
        <v>0</v>
      </c>
      <c r="JI89">
        <v>0</v>
      </c>
      <c r="JJ89">
        <v>0</v>
      </c>
      <c r="JK89">
        <v>0</v>
      </c>
      <c r="JL89">
        <v>0</v>
      </c>
      <c r="JM89">
        <v>0</v>
      </c>
      <c r="JN89">
        <v>0</v>
      </c>
      <c r="JO89">
        <v>1</v>
      </c>
      <c r="JP89">
        <v>0</v>
      </c>
      <c r="JQ89">
        <v>0</v>
      </c>
      <c r="JR89">
        <v>0</v>
      </c>
      <c r="JS89">
        <v>1</v>
      </c>
      <c r="JT89">
        <v>3</v>
      </c>
      <c r="PN89" t="s">
        <v>2234</v>
      </c>
      <c r="PO89">
        <v>2250</v>
      </c>
      <c r="PP89" t="s">
        <v>2351</v>
      </c>
      <c r="PS89">
        <v>80</v>
      </c>
      <c r="PT89">
        <v>140</v>
      </c>
      <c r="PU89">
        <v>1</v>
      </c>
      <c r="PV89">
        <v>120</v>
      </c>
      <c r="PW89">
        <v>0</v>
      </c>
      <c r="QX89" t="s">
        <v>2231</v>
      </c>
      <c r="QZ89" t="s">
        <v>2290</v>
      </c>
      <c r="RA89">
        <v>0</v>
      </c>
      <c r="RB89">
        <v>0</v>
      </c>
      <c r="RC89">
        <v>0</v>
      </c>
      <c r="RD89">
        <v>0</v>
      </c>
      <c r="RE89">
        <v>0</v>
      </c>
      <c r="RF89">
        <v>0</v>
      </c>
      <c r="RG89">
        <v>0</v>
      </c>
      <c r="RH89">
        <v>0</v>
      </c>
      <c r="RI89">
        <v>0</v>
      </c>
      <c r="RJ89">
        <v>0</v>
      </c>
      <c r="RK89">
        <v>0</v>
      </c>
      <c r="RL89">
        <v>0</v>
      </c>
      <c r="RM89">
        <v>1</v>
      </c>
      <c r="RN89">
        <v>0</v>
      </c>
      <c r="RO89">
        <v>0</v>
      </c>
      <c r="RP89">
        <v>0</v>
      </c>
      <c r="RR89" t="s">
        <v>2630</v>
      </c>
      <c r="RS89">
        <v>1</v>
      </c>
      <c r="RT89">
        <v>0</v>
      </c>
      <c r="RU89">
        <v>0</v>
      </c>
      <c r="RV89">
        <v>0</v>
      </c>
      <c r="RW89">
        <v>0</v>
      </c>
      <c r="RX89">
        <v>1</v>
      </c>
      <c r="RY89">
        <v>1</v>
      </c>
      <c r="RZ89">
        <v>0</v>
      </c>
      <c r="SA89">
        <v>0</v>
      </c>
      <c r="SB89">
        <v>0</v>
      </c>
      <c r="SC89">
        <v>0</v>
      </c>
      <c r="SF89" t="s">
        <v>2237</v>
      </c>
      <c r="SG89">
        <v>0</v>
      </c>
      <c r="SH89">
        <v>1</v>
      </c>
      <c r="SI89">
        <v>0</v>
      </c>
      <c r="SJ89">
        <v>0</v>
      </c>
      <c r="SK89" t="s">
        <v>2290</v>
      </c>
      <c r="SL89">
        <v>0</v>
      </c>
      <c r="SM89">
        <v>0</v>
      </c>
      <c r="SN89">
        <v>0</v>
      </c>
      <c r="SO89">
        <v>0</v>
      </c>
      <c r="SP89">
        <v>0</v>
      </c>
      <c r="SQ89">
        <v>0</v>
      </c>
      <c r="SR89">
        <v>0</v>
      </c>
      <c r="SS89">
        <v>0</v>
      </c>
      <c r="ST89">
        <v>0</v>
      </c>
      <c r="SU89">
        <v>0</v>
      </c>
      <c r="SV89">
        <v>0</v>
      </c>
      <c r="SW89">
        <v>0</v>
      </c>
      <c r="SX89">
        <v>1</v>
      </c>
      <c r="SY89">
        <v>0</v>
      </c>
      <c r="SZ89">
        <v>0</v>
      </c>
      <c r="TA89">
        <v>0</v>
      </c>
      <c r="TB89" t="s">
        <v>2324</v>
      </c>
      <c r="TC89">
        <v>1</v>
      </c>
      <c r="TD89">
        <v>0</v>
      </c>
      <c r="TE89">
        <v>0</v>
      </c>
      <c r="TF89">
        <v>0</v>
      </c>
      <c r="TG89">
        <v>0</v>
      </c>
      <c r="TH89">
        <v>0</v>
      </c>
      <c r="TI89">
        <v>0</v>
      </c>
      <c r="TJ89">
        <v>0</v>
      </c>
      <c r="TK89">
        <v>1</v>
      </c>
      <c r="TL89">
        <v>0</v>
      </c>
      <c r="TM89">
        <v>0</v>
      </c>
      <c r="TN89">
        <v>0</v>
      </c>
      <c r="AQG89" t="s">
        <v>2336</v>
      </c>
      <c r="AQH89">
        <v>0</v>
      </c>
      <c r="AQI89">
        <v>0</v>
      </c>
      <c r="AQJ89">
        <v>1</v>
      </c>
      <c r="AQK89">
        <v>0</v>
      </c>
      <c r="AQL89">
        <v>1</v>
      </c>
      <c r="AQM89">
        <v>0</v>
      </c>
      <c r="AQN89">
        <v>0</v>
      </c>
      <c r="AQO89">
        <v>0</v>
      </c>
      <c r="AQP89">
        <v>0</v>
      </c>
      <c r="AQQ89">
        <v>0</v>
      </c>
      <c r="AQS89" t="s">
        <v>2243</v>
      </c>
      <c r="AQT89">
        <v>0</v>
      </c>
      <c r="AQU89">
        <v>0</v>
      </c>
      <c r="AQV89">
        <v>0</v>
      </c>
      <c r="AQW89">
        <v>1</v>
      </c>
      <c r="AQX89">
        <v>0</v>
      </c>
      <c r="AQY89">
        <v>0</v>
      </c>
      <c r="AQZ89">
        <v>0</v>
      </c>
      <c r="ARA89">
        <v>0</v>
      </c>
      <c r="ARB89">
        <v>0</v>
      </c>
      <c r="ARC89">
        <v>0</v>
      </c>
      <c r="ARD89">
        <v>0</v>
      </c>
      <c r="ARF89" t="s">
        <v>2311</v>
      </c>
      <c r="ARG89" t="s">
        <v>2321</v>
      </c>
      <c r="ARH89" t="s">
        <v>2261</v>
      </c>
      <c r="ARI89">
        <v>0</v>
      </c>
      <c r="ARJ89">
        <v>0</v>
      </c>
      <c r="ARK89">
        <v>1</v>
      </c>
      <c r="ARL89">
        <v>1</v>
      </c>
      <c r="ARM89">
        <v>0</v>
      </c>
      <c r="ARN89">
        <v>0</v>
      </c>
      <c r="ARP89" t="s">
        <v>2312</v>
      </c>
      <c r="ARX89" t="s">
        <v>2262</v>
      </c>
      <c r="ARY89" t="s">
        <v>2239</v>
      </c>
      <c r="ARZ89">
        <v>1</v>
      </c>
      <c r="ASA89">
        <v>0</v>
      </c>
      <c r="ASB89">
        <v>0</v>
      </c>
      <c r="ASC89">
        <v>0</v>
      </c>
      <c r="ASD89">
        <v>0</v>
      </c>
      <c r="ASE89">
        <v>0</v>
      </c>
      <c r="ASF89">
        <v>0</v>
      </c>
      <c r="ASG89">
        <v>0</v>
      </c>
      <c r="ASH89">
        <v>0</v>
      </c>
      <c r="ASI89">
        <v>0</v>
      </c>
      <c r="ASK89" t="s">
        <v>2239</v>
      </c>
      <c r="ASL89">
        <v>1</v>
      </c>
      <c r="ASM89">
        <v>0</v>
      </c>
      <c r="ASN89">
        <v>0</v>
      </c>
      <c r="ASO89">
        <v>0</v>
      </c>
      <c r="ASP89">
        <v>0</v>
      </c>
      <c r="ASQ89">
        <v>0</v>
      </c>
      <c r="ASR89">
        <v>0</v>
      </c>
      <c r="ASS89">
        <v>0</v>
      </c>
      <c r="AST89">
        <v>0</v>
      </c>
      <c r="ASU89">
        <v>0</v>
      </c>
      <c r="ASW89" t="s">
        <v>2353</v>
      </c>
      <c r="ASX89">
        <v>0</v>
      </c>
      <c r="ASY89">
        <v>0</v>
      </c>
      <c r="ASZ89">
        <v>0</v>
      </c>
      <c r="ATA89">
        <v>0</v>
      </c>
      <c r="ATB89">
        <v>0</v>
      </c>
      <c r="ATC89">
        <v>1</v>
      </c>
      <c r="ATD89">
        <v>0</v>
      </c>
      <c r="ATE89">
        <v>0</v>
      </c>
      <c r="ATF89">
        <v>0</v>
      </c>
      <c r="ATH89" t="s">
        <v>2326</v>
      </c>
      <c r="ATI89">
        <v>0</v>
      </c>
      <c r="ATJ89">
        <v>0</v>
      </c>
      <c r="ATK89">
        <v>0</v>
      </c>
      <c r="ATL89">
        <v>0</v>
      </c>
      <c r="ATM89">
        <v>1</v>
      </c>
      <c r="ATN89">
        <v>0</v>
      </c>
      <c r="ATO89">
        <v>1</v>
      </c>
      <c r="ATP89">
        <v>0</v>
      </c>
      <c r="ATQ89">
        <v>0</v>
      </c>
      <c r="ATS89" t="s">
        <v>2252</v>
      </c>
      <c r="ATT89" t="s">
        <v>2231</v>
      </c>
      <c r="ATV89" t="s">
        <v>2357</v>
      </c>
      <c r="ATW89" t="s">
        <v>2252</v>
      </c>
      <c r="ATX89" t="s">
        <v>2231</v>
      </c>
      <c r="ATZ89" t="s">
        <v>2414</v>
      </c>
      <c r="AUF89">
        <v>507293017</v>
      </c>
      <c r="AUG89" s="166">
        <v>45252.39775462963</v>
      </c>
      <c r="AUJ89" t="s">
        <v>2255</v>
      </c>
      <c r="AUK89" t="s">
        <v>2256</v>
      </c>
      <c r="AUL89" t="s">
        <v>2257</v>
      </c>
    </row>
    <row r="90" spans="1:535 1125:1234" x14ac:dyDescent="0.35">
      <c r="A90">
        <v>89</v>
      </c>
      <c r="B90" t="s">
        <v>2631</v>
      </c>
      <c r="C90" s="166">
        <v>45252</v>
      </c>
      <c r="D90" t="s">
        <v>2300</v>
      </c>
      <c r="E90" t="s">
        <v>2334</v>
      </c>
      <c r="F90" s="166">
        <v>45252.382620486111</v>
      </c>
      <c r="G90" s="166">
        <v>45252.385228819447</v>
      </c>
      <c r="H90" t="s">
        <v>2225</v>
      </c>
      <c r="K90" t="s">
        <v>2302</v>
      </c>
      <c r="L90" s="166">
        <v>45252</v>
      </c>
      <c r="M90" t="s">
        <v>99</v>
      </c>
      <c r="N90" t="s">
        <v>2303</v>
      </c>
      <c r="O90" t="s">
        <v>102</v>
      </c>
      <c r="P90" t="s">
        <v>2228</v>
      </c>
      <c r="S90" t="s">
        <v>2304</v>
      </c>
      <c r="T90" t="s">
        <v>2305</v>
      </c>
      <c r="V90" t="s">
        <v>2231</v>
      </c>
      <c r="X90" t="s">
        <v>2232</v>
      </c>
      <c r="AA90" t="s">
        <v>2239</v>
      </c>
      <c r="AB90">
        <v>0</v>
      </c>
      <c r="AC90">
        <v>0</v>
      </c>
      <c r="AD90">
        <v>0</v>
      </c>
      <c r="AE90">
        <v>1</v>
      </c>
      <c r="AF90">
        <v>1</v>
      </c>
      <c r="AI90"/>
      <c r="EK90" t="s">
        <v>2239</v>
      </c>
      <c r="EL90">
        <v>0</v>
      </c>
      <c r="EM90">
        <v>0</v>
      </c>
      <c r="EN90">
        <v>0</v>
      </c>
      <c r="EO90">
        <v>0</v>
      </c>
      <c r="EP90">
        <v>1</v>
      </c>
      <c r="EQ90">
        <v>1</v>
      </c>
      <c r="JB90" t="s">
        <v>2290</v>
      </c>
      <c r="JC90">
        <v>0</v>
      </c>
      <c r="JD90">
        <v>0</v>
      </c>
      <c r="JE90">
        <v>0</v>
      </c>
      <c r="JF90">
        <v>0</v>
      </c>
      <c r="JG90">
        <v>0</v>
      </c>
      <c r="JH90">
        <v>0</v>
      </c>
      <c r="JI90">
        <v>0</v>
      </c>
      <c r="JJ90">
        <v>0</v>
      </c>
      <c r="JK90">
        <v>0</v>
      </c>
      <c r="JL90">
        <v>0</v>
      </c>
      <c r="JM90">
        <v>0</v>
      </c>
      <c r="JN90">
        <v>0</v>
      </c>
      <c r="JO90">
        <v>1</v>
      </c>
      <c r="JP90">
        <v>0</v>
      </c>
      <c r="JQ90">
        <v>0</v>
      </c>
      <c r="JR90">
        <v>0</v>
      </c>
      <c r="JS90">
        <v>1</v>
      </c>
      <c r="JT90">
        <v>3</v>
      </c>
      <c r="PN90" t="s">
        <v>2234</v>
      </c>
      <c r="PO90">
        <v>2500</v>
      </c>
      <c r="PP90" t="s">
        <v>2351</v>
      </c>
      <c r="PS90">
        <v>80</v>
      </c>
      <c r="PT90">
        <v>150</v>
      </c>
      <c r="PU90">
        <v>1</v>
      </c>
      <c r="PV90">
        <v>172</v>
      </c>
      <c r="PW90">
        <v>0</v>
      </c>
      <c r="QX90" t="s">
        <v>2231</v>
      </c>
      <c r="QZ90" t="s">
        <v>2290</v>
      </c>
      <c r="RA90">
        <v>0</v>
      </c>
      <c r="RB90">
        <v>0</v>
      </c>
      <c r="RC90">
        <v>0</v>
      </c>
      <c r="RD90">
        <v>0</v>
      </c>
      <c r="RE90">
        <v>0</v>
      </c>
      <c r="RF90">
        <v>0</v>
      </c>
      <c r="RG90">
        <v>0</v>
      </c>
      <c r="RH90">
        <v>0</v>
      </c>
      <c r="RI90">
        <v>0</v>
      </c>
      <c r="RJ90">
        <v>0</v>
      </c>
      <c r="RK90">
        <v>0</v>
      </c>
      <c r="RL90">
        <v>0</v>
      </c>
      <c r="RM90">
        <v>1</v>
      </c>
      <c r="RN90">
        <v>0</v>
      </c>
      <c r="RO90">
        <v>0</v>
      </c>
      <c r="RP90">
        <v>0</v>
      </c>
      <c r="RR90" t="s">
        <v>2323</v>
      </c>
      <c r="RS90">
        <v>1</v>
      </c>
      <c r="RT90">
        <v>0</v>
      </c>
      <c r="RU90">
        <v>0</v>
      </c>
      <c r="RV90">
        <v>1</v>
      </c>
      <c r="RW90">
        <v>0</v>
      </c>
      <c r="RX90">
        <v>0</v>
      </c>
      <c r="RY90">
        <v>1</v>
      </c>
      <c r="RZ90">
        <v>0</v>
      </c>
      <c r="SA90">
        <v>0</v>
      </c>
      <c r="SB90">
        <v>0</v>
      </c>
      <c r="SC90">
        <v>0</v>
      </c>
      <c r="SF90" t="s">
        <v>2237</v>
      </c>
      <c r="SG90">
        <v>0</v>
      </c>
      <c r="SH90">
        <v>1</v>
      </c>
      <c r="SI90">
        <v>0</v>
      </c>
      <c r="SJ90">
        <v>0</v>
      </c>
      <c r="SK90" t="s">
        <v>2290</v>
      </c>
      <c r="SL90">
        <v>0</v>
      </c>
      <c r="SM90">
        <v>0</v>
      </c>
      <c r="SN90">
        <v>0</v>
      </c>
      <c r="SO90">
        <v>0</v>
      </c>
      <c r="SP90">
        <v>0</v>
      </c>
      <c r="SQ90">
        <v>0</v>
      </c>
      <c r="SR90">
        <v>0</v>
      </c>
      <c r="SS90">
        <v>0</v>
      </c>
      <c r="ST90">
        <v>0</v>
      </c>
      <c r="SU90">
        <v>0</v>
      </c>
      <c r="SV90">
        <v>0</v>
      </c>
      <c r="SW90">
        <v>0</v>
      </c>
      <c r="SX90">
        <v>1</v>
      </c>
      <c r="SY90">
        <v>0</v>
      </c>
      <c r="SZ90">
        <v>0</v>
      </c>
      <c r="TA90">
        <v>0</v>
      </c>
      <c r="TB90" t="s">
        <v>2632</v>
      </c>
      <c r="TC90">
        <v>1</v>
      </c>
      <c r="TD90">
        <v>0</v>
      </c>
      <c r="TE90">
        <v>0</v>
      </c>
      <c r="TF90">
        <v>1</v>
      </c>
      <c r="TG90">
        <v>0</v>
      </c>
      <c r="TH90">
        <v>0</v>
      </c>
      <c r="TI90">
        <v>0</v>
      </c>
      <c r="TJ90">
        <v>0</v>
      </c>
      <c r="TK90">
        <v>0</v>
      </c>
      <c r="TL90">
        <v>0</v>
      </c>
      <c r="TM90">
        <v>0</v>
      </c>
      <c r="TN90">
        <v>0</v>
      </c>
      <c r="AQG90" t="s">
        <v>2336</v>
      </c>
      <c r="AQH90">
        <v>0</v>
      </c>
      <c r="AQI90">
        <v>0</v>
      </c>
      <c r="AQJ90">
        <v>1</v>
      </c>
      <c r="AQK90">
        <v>0</v>
      </c>
      <c r="AQL90">
        <v>1</v>
      </c>
      <c r="AQM90">
        <v>0</v>
      </c>
      <c r="AQN90">
        <v>0</v>
      </c>
      <c r="AQO90">
        <v>0</v>
      </c>
      <c r="AQP90">
        <v>0</v>
      </c>
      <c r="AQQ90">
        <v>0</v>
      </c>
      <c r="AQS90" t="s">
        <v>2243</v>
      </c>
      <c r="AQT90">
        <v>0</v>
      </c>
      <c r="AQU90">
        <v>0</v>
      </c>
      <c r="AQV90">
        <v>0</v>
      </c>
      <c r="AQW90">
        <v>1</v>
      </c>
      <c r="AQX90">
        <v>0</v>
      </c>
      <c r="AQY90">
        <v>0</v>
      </c>
      <c r="AQZ90">
        <v>0</v>
      </c>
      <c r="ARA90">
        <v>0</v>
      </c>
      <c r="ARB90">
        <v>0</v>
      </c>
      <c r="ARC90">
        <v>0</v>
      </c>
      <c r="ARD90">
        <v>0</v>
      </c>
      <c r="ARF90" t="s">
        <v>2311</v>
      </c>
      <c r="ARG90" t="s">
        <v>2245</v>
      </c>
      <c r="ARH90" t="s">
        <v>2246</v>
      </c>
      <c r="ARI90">
        <v>0</v>
      </c>
      <c r="ARJ90">
        <v>1</v>
      </c>
      <c r="ARK90">
        <v>0</v>
      </c>
      <c r="ARL90">
        <v>0</v>
      </c>
      <c r="ARM90">
        <v>0</v>
      </c>
      <c r="ARN90">
        <v>0</v>
      </c>
      <c r="ARP90" t="s">
        <v>2312</v>
      </c>
      <c r="ARX90" t="s">
        <v>2262</v>
      </c>
      <c r="ARY90" t="s">
        <v>2239</v>
      </c>
      <c r="ARZ90">
        <v>1</v>
      </c>
      <c r="ASA90">
        <v>0</v>
      </c>
      <c r="ASB90">
        <v>0</v>
      </c>
      <c r="ASC90">
        <v>0</v>
      </c>
      <c r="ASD90">
        <v>0</v>
      </c>
      <c r="ASE90">
        <v>0</v>
      </c>
      <c r="ASF90">
        <v>0</v>
      </c>
      <c r="ASG90">
        <v>0</v>
      </c>
      <c r="ASH90">
        <v>0</v>
      </c>
      <c r="ASI90">
        <v>0</v>
      </c>
      <c r="ASK90" t="s">
        <v>2239</v>
      </c>
      <c r="ASL90">
        <v>1</v>
      </c>
      <c r="ASM90">
        <v>0</v>
      </c>
      <c r="ASN90">
        <v>0</v>
      </c>
      <c r="ASO90">
        <v>0</v>
      </c>
      <c r="ASP90">
        <v>0</v>
      </c>
      <c r="ASQ90">
        <v>0</v>
      </c>
      <c r="ASR90">
        <v>0</v>
      </c>
      <c r="ASS90">
        <v>0</v>
      </c>
      <c r="AST90">
        <v>0</v>
      </c>
      <c r="ASU90">
        <v>0</v>
      </c>
      <c r="ASW90" t="s">
        <v>2353</v>
      </c>
      <c r="ASX90">
        <v>0</v>
      </c>
      <c r="ASY90">
        <v>0</v>
      </c>
      <c r="ASZ90">
        <v>0</v>
      </c>
      <c r="ATA90">
        <v>0</v>
      </c>
      <c r="ATB90">
        <v>0</v>
      </c>
      <c r="ATC90">
        <v>1</v>
      </c>
      <c r="ATD90">
        <v>0</v>
      </c>
      <c r="ATE90">
        <v>0</v>
      </c>
      <c r="ATF90">
        <v>0</v>
      </c>
      <c r="ATH90" t="s">
        <v>2326</v>
      </c>
      <c r="ATI90">
        <v>0</v>
      </c>
      <c r="ATJ90">
        <v>0</v>
      </c>
      <c r="ATK90">
        <v>0</v>
      </c>
      <c r="ATL90">
        <v>0</v>
      </c>
      <c r="ATM90">
        <v>1</v>
      </c>
      <c r="ATN90">
        <v>0</v>
      </c>
      <c r="ATO90">
        <v>1</v>
      </c>
      <c r="ATP90">
        <v>0</v>
      </c>
      <c r="ATQ90">
        <v>0</v>
      </c>
      <c r="ATS90" t="s">
        <v>2252</v>
      </c>
      <c r="ATT90" t="s">
        <v>2231</v>
      </c>
      <c r="ATV90" t="s">
        <v>2357</v>
      </c>
      <c r="ATW90" t="s">
        <v>2252</v>
      </c>
      <c r="ATX90" t="s">
        <v>2231</v>
      </c>
      <c r="ATZ90" t="s">
        <v>2633</v>
      </c>
      <c r="AUF90">
        <v>507293245</v>
      </c>
      <c r="AUG90" s="166">
        <v>45252.397997685177</v>
      </c>
      <c r="AUJ90" t="s">
        <v>2255</v>
      </c>
      <c r="AUK90" t="s">
        <v>2256</v>
      </c>
      <c r="AUL90" t="s">
        <v>2257</v>
      </c>
    </row>
    <row r="91" spans="1:535 1125:1234" x14ac:dyDescent="0.35">
      <c r="A91">
        <v>90</v>
      </c>
      <c r="B91" t="s">
        <v>2634</v>
      </c>
      <c r="C91" s="166">
        <v>45252</v>
      </c>
      <c r="D91" t="s">
        <v>2300</v>
      </c>
      <c r="E91" t="s">
        <v>2334</v>
      </c>
      <c r="F91" s="166">
        <v>45252.385331909732</v>
      </c>
      <c r="G91" s="166">
        <v>45252.389712326389</v>
      </c>
      <c r="H91" t="s">
        <v>2225</v>
      </c>
      <c r="K91" t="s">
        <v>2302</v>
      </c>
      <c r="L91" s="166">
        <v>45252</v>
      </c>
      <c r="M91" t="s">
        <v>99</v>
      </c>
      <c r="N91" t="s">
        <v>2303</v>
      </c>
      <c r="O91" t="s">
        <v>102</v>
      </c>
      <c r="P91" t="s">
        <v>2228</v>
      </c>
      <c r="S91" t="s">
        <v>2304</v>
      </c>
      <c r="T91" t="s">
        <v>2305</v>
      </c>
      <c r="V91" t="s">
        <v>2231</v>
      </c>
      <c r="X91" t="s">
        <v>2232</v>
      </c>
      <c r="AA91" t="s">
        <v>2239</v>
      </c>
      <c r="AB91">
        <v>0</v>
      </c>
      <c r="AC91">
        <v>0</v>
      </c>
      <c r="AD91">
        <v>0</v>
      </c>
      <c r="AE91">
        <v>1</v>
      </c>
      <c r="AF91">
        <v>1</v>
      </c>
      <c r="AI91"/>
      <c r="EK91" t="s">
        <v>2239</v>
      </c>
      <c r="EL91">
        <v>0</v>
      </c>
      <c r="EM91">
        <v>0</v>
      </c>
      <c r="EN91">
        <v>0</v>
      </c>
      <c r="EO91">
        <v>0</v>
      </c>
      <c r="EP91">
        <v>1</v>
      </c>
      <c r="EQ91">
        <v>1</v>
      </c>
      <c r="JB91" t="s">
        <v>2290</v>
      </c>
      <c r="JC91">
        <v>0</v>
      </c>
      <c r="JD91">
        <v>0</v>
      </c>
      <c r="JE91">
        <v>0</v>
      </c>
      <c r="JF91">
        <v>0</v>
      </c>
      <c r="JG91">
        <v>0</v>
      </c>
      <c r="JH91">
        <v>0</v>
      </c>
      <c r="JI91">
        <v>0</v>
      </c>
      <c r="JJ91">
        <v>0</v>
      </c>
      <c r="JK91">
        <v>0</v>
      </c>
      <c r="JL91">
        <v>0</v>
      </c>
      <c r="JM91">
        <v>0</v>
      </c>
      <c r="JN91">
        <v>0</v>
      </c>
      <c r="JO91">
        <v>1</v>
      </c>
      <c r="JP91">
        <v>0</v>
      </c>
      <c r="JQ91">
        <v>0</v>
      </c>
      <c r="JR91">
        <v>0</v>
      </c>
      <c r="JS91">
        <v>1</v>
      </c>
      <c r="JT91">
        <v>3</v>
      </c>
      <c r="PN91" t="s">
        <v>2234</v>
      </c>
      <c r="PO91">
        <v>2750</v>
      </c>
      <c r="PP91" t="s">
        <v>2351</v>
      </c>
      <c r="PS91">
        <v>90</v>
      </c>
      <c r="PT91">
        <v>140</v>
      </c>
      <c r="PU91">
        <v>1</v>
      </c>
      <c r="PV91">
        <v>130</v>
      </c>
      <c r="PW91">
        <v>0</v>
      </c>
      <c r="QX91" t="s">
        <v>2231</v>
      </c>
      <c r="QZ91" t="s">
        <v>2290</v>
      </c>
      <c r="RA91">
        <v>0</v>
      </c>
      <c r="RB91">
        <v>0</v>
      </c>
      <c r="RC91">
        <v>0</v>
      </c>
      <c r="RD91">
        <v>0</v>
      </c>
      <c r="RE91">
        <v>0</v>
      </c>
      <c r="RF91">
        <v>0</v>
      </c>
      <c r="RG91">
        <v>0</v>
      </c>
      <c r="RH91">
        <v>0</v>
      </c>
      <c r="RI91">
        <v>0</v>
      </c>
      <c r="RJ91">
        <v>0</v>
      </c>
      <c r="RK91">
        <v>0</v>
      </c>
      <c r="RL91">
        <v>0</v>
      </c>
      <c r="RM91">
        <v>1</v>
      </c>
      <c r="RN91">
        <v>0</v>
      </c>
      <c r="RO91">
        <v>0</v>
      </c>
      <c r="RP91">
        <v>0</v>
      </c>
      <c r="RR91" t="s">
        <v>2406</v>
      </c>
      <c r="RS91">
        <v>1</v>
      </c>
      <c r="RT91">
        <v>0</v>
      </c>
      <c r="RU91">
        <v>0</v>
      </c>
      <c r="RV91">
        <v>0</v>
      </c>
      <c r="RW91">
        <v>0</v>
      </c>
      <c r="RX91">
        <v>0</v>
      </c>
      <c r="RY91">
        <v>1</v>
      </c>
      <c r="RZ91">
        <v>0</v>
      </c>
      <c r="SA91">
        <v>0</v>
      </c>
      <c r="SB91">
        <v>0</v>
      </c>
      <c r="SC91">
        <v>0</v>
      </c>
      <c r="SF91" t="s">
        <v>2237</v>
      </c>
      <c r="SG91">
        <v>0</v>
      </c>
      <c r="SH91">
        <v>1</v>
      </c>
      <c r="SI91">
        <v>0</v>
      </c>
      <c r="SJ91">
        <v>0</v>
      </c>
      <c r="SK91" t="s">
        <v>2290</v>
      </c>
      <c r="SL91">
        <v>0</v>
      </c>
      <c r="SM91">
        <v>0</v>
      </c>
      <c r="SN91">
        <v>0</v>
      </c>
      <c r="SO91">
        <v>0</v>
      </c>
      <c r="SP91">
        <v>0</v>
      </c>
      <c r="SQ91">
        <v>0</v>
      </c>
      <c r="SR91">
        <v>0</v>
      </c>
      <c r="SS91">
        <v>0</v>
      </c>
      <c r="ST91">
        <v>0</v>
      </c>
      <c r="SU91">
        <v>0</v>
      </c>
      <c r="SV91">
        <v>0</v>
      </c>
      <c r="SW91">
        <v>0</v>
      </c>
      <c r="SX91">
        <v>1</v>
      </c>
      <c r="SY91">
        <v>0</v>
      </c>
      <c r="SZ91">
        <v>0</v>
      </c>
      <c r="TA91">
        <v>0</v>
      </c>
      <c r="TB91" t="s">
        <v>2324</v>
      </c>
      <c r="TC91">
        <v>1</v>
      </c>
      <c r="TD91">
        <v>0</v>
      </c>
      <c r="TE91">
        <v>0</v>
      </c>
      <c r="TF91">
        <v>0</v>
      </c>
      <c r="TG91">
        <v>0</v>
      </c>
      <c r="TH91">
        <v>0</v>
      </c>
      <c r="TI91">
        <v>0</v>
      </c>
      <c r="TJ91">
        <v>0</v>
      </c>
      <c r="TK91">
        <v>1</v>
      </c>
      <c r="TL91">
        <v>0</v>
      </c>
      <c r="TM91">
        <v>0</v>
      </c>
      <c r="TN91">
        <v>0</v>
      </c>
      <c r="AQG91" t="s">
        <v>2635</v>
      </c>
      <c r="AQH91">
        <v>0</v>
      </c>
      <c r="AQI91">
        <v>1</v>
      </c>
      <c r="AQJ91">
        <v>0</v>
      </c>
      <c r="AQK91">
        <v>0</v>
      </c>
      <c r="AQL91">
        <v>1</v>
      </c>
      <c r="AQM91">
        <v>0</v>
      </c>
      <c r="AQN91">
        <v>0</v>
      </c>
      <c r="AQO91">
        <v>0</v>
      </c>
      <c r="AQP91">
        <v>0</v>
      </c>
      <c r="AQQ91">
        <v>0</v>
      </c>
      <c r="AQS91" t="s">
        <v>2243</v>
      </c>
      <c r="AQT91">
        <v>0</v>
      </c>
      <c r="AQU91">
        <v>0</v>
      </c>
      <c r="AQV91">
        <v>0</v>
      </c>
      <c r="AQW91">
        <v>1</v>
      </c>
      <c r="AQX91">
        <v>0</v>
      </c>
      <c r="AQY91">
        <v>0</v>
      </c>
      <c r="AQZ91">
        <v>0</v>
      </c>
      <c r="ARA91">
        <v>0</v>
      </c>
      <c r="ARB91">
        <v>0</v>
      </c>
      <c r="ARC91">
        <v>0</v>
      </c>
      <c r="ARD91">
        <v>0</v>
      </c>
      <c r="ARF91" t="s">
        <v>2388</v>
      </c>
      <c r="ARG91" t="s">
        <v>2245</v>
      </c>
      <c r="ARH91" t="s">
        <v>2246</v>
      </c>
      <c r="ARI91">
        <v>0</v>
      </c>
      <c r="ARJ91">
        <v>1</v>
      </c>
      <c r="ARK91">
        <v>0</v>
      </c>
      <c r="ARL91">
        <v>0</v>
      </c>
      <c r="ARM91">
        <v>0</v>
      </c>
      <c r="ARN91">
        <v>0</v>
      </c>
      <c r="ARP91" t="s">
        <v>2312</v>
      </c>
      <c r="ARX91" t="s">
        <v>2262</v>
      </c>
      <c r="ARY91" t="s">
        <v>2239</v>
      </c>
      <c r="ARZ91">
        <v>1</v>
      </c>
      <c r="ASA91">
        <v>0</v>
      </c>
      <c r="ASB91">
        <v>0</v>
      </c>
      <c r="ASC91">
        <v>0</v>
      </c>
      <c r="ASD91">
        <v>0</v>
      </c>
      <c r="ASE91">
        <v>0</v>
      </c>
      <c r="ASF91">
        <v>0</v>
      </c>
      <c r="ASG91">
        <v>0</v>
      </c>
      <c r="ASH91">
        <v>0</v>
      </c>
      <c r="ASI91">
        <v>0</v>
      </c>
      <c r="ASK91" t="s">
        <v>2596</v>
      </c>
      <c r="ASL91">
        <v>0</v>
      </c>
      <c r="ASM91">
        <v>1</v>
      </c>
      <c r="ASN91">
        <v>0</v>
      </c>
      <c r="ASO91">
        <v>0</v>
      </c>
      <c r="ASP91">
        <v>0</v>
      </c>
      <c r="ASQ91">
        <v>0</v>
      </c>
      <c r="ASR91">
        <v>0</v>
      </c>
      <c r="ASS91">
        <v>0</v>
      </c>
      <c r="AST91">
        <v>0</v>
      </c>
      <c r="ASU91">
        <v>0</v>
      </c>
      <c r="ASW91" t="s">
        <v>2353</v>
      </c>
      <c r="ASX91">
        <v>0</v>
      </c>
      <c r="ASY91">
        <v>0</v>
      </c>
      <c r="ASZ91">
        <v>0</v>
      </c>
      <c r="ATA91">
        <v>0</v>
      </c>
      <c r="ATB91">
        <v>0</v>
      </c>
      <c r="ATC91">
        <v>1</v>
      </c>
      <c r="ATD91">
        <v>0</v>
      </c>
      <c r="ATE91">
        <v>0</v>
      </c>
      <c r="ATF91">
        <v>0</v>
      </c>
      <c r="ATH91" t="s">
        <v>2326</v>
      </c>
      <c r="ATI91">
        <v>0</v>
      </c>
      <c r="ATJ91">
        <v>0</v>
      </c>
      <c r="ATK91">
        <v>0</v>
      </c>
      <c r="ATL91">
        <v>0</v>
      </c>
      <c r="ATM91">
        <v>1</v>
      </c>
      <c r="ATN91">
        <v>0</v>
      </c>
      <c r="ATO91">
        <v>1</v>
      </c>
      <c r="ATP91">
        <v>0</v>
      </c>
      <c r="ATQ91">
        <v>0</v>
      </c>
      <c r="ATS91" t="s">
        <v>2252</v>
      </c>
      <c r="ATT91" t="s">
        <v>2231</v>
      </c>
      <c r="ATV91" t="s">
        <v>2357</v>
      </c>
      <c r="ATW91" t="s">
        <v>2252</v>
      </c>
      <c r="ATX91" t="s">
        <v>2231</v>
      </c>
      <c r="ATZ91" t="s">
        <v>2358</v>
      </c>
      <c r="AUF91">
        <v>507293342</v>
      </c>
      <c r="AUG91" s="166">
        <v>45252.398101851853</v>
      </c>
      <c r="AUJ91" t="s">
        <v>2255</v>
      </c>
      <c r="AUK91" t="s">
        <v>2256</v>
      </c>
      <c r="AUL91" t="s">
        <v>2257</v>
      </c>
    </row>
    <row r="92" spans="1:535 1125:1234" x14ac:dyDescent="0.35">
      <c r="A92">
        <v>91</v>
      </c>
      <c r="B92" t="s">
        <v>2636</v>
      </c>
      <c r="C92" s="166">
        <v>45252</v>
      </c>
      <c r="D92" t="s">
        <v>2637</v>
      </c>
      <c r="E92" t="s">
        <v>2638</v>
      </c>
      <c r="F92" s="166">
        <v>45252.428594293982</v>
      </c>
      <c r="G92" s="166">
        <v>45252.461198148143</v>
      </c>
      <c r="H92" t="s">
        <v>2225</v>
      </c>
      <c r="K92" t="s">
        <v>2639</v>
      </c>
      <c r="L92" s="166">
        <v>45252</v>
      </c>
      <c r="M92" t="s">
        <v>73</v>
      </c>
      <c r="N92" t="s">
        <v>2640</v>
      </c>
      <c r="O92" t="s">
        <v>79</v>
      </c>
      <c r="P92" t="s">
        <v>2228</v>
      </c>
      <c r="S92" t="s">
        <v>2641</v>
      </c>
      <c r="T92" t="s">
        <v>2642</v>
      </c>
      <c r="V92" t="s">
        <v>2231</v>
      </c>
      <c r="X92" t="s">
        <v>2306</v>
      </c>
      <c r="AA92" t="s">
        <v>2286</v>
      </c>
      <c r="AB92">
        <v>0</v>
      </c>
      <c r="AC92">
        <v>0</v>
      </c>
      <c r="AD92">
        <v>1</v>
      </c>
      <c r="AE92">
        <v>0</v>
      </c>
      <c r="AF92">
        <v>1</v>
      </c>
      <c r="AI92"/>
      <c r="BH92" t="s">
        <v>2318</v>
      </c>
      <c r="BI92" t="s">
        <v>2341</v>
      </c>
      <c r="BJ92">
        <v>1</v>
      </c>
      <c r="BK92">
        <v>1</v>
      </c>
      <c r="BL92">
        <v>600</v>
      </c>
      <c r="BM92">
        <v>300</v>
      </c>
      <c r="BN92" t="s">
        <v>2235</v>
      </c>
      <c r="BQ92">
        <v>30</v>
      </c>
      <c r="BR92">
        <v>2</v>
      </c>
      <c r="BS92">
        <v>0</v>
      </c>
      <c r="BT92">
        <v>2000</v>
      </c>
      <c r="BU92">
        <v>2000</v>
      </c>
      <c r="BW92" t="s">
        <v>2312</v>
      </c>
      <c r="CS92" t="s">
        <v>2241</v>
      </c>
      <c r="CT92">
        <v>1</v>
      </c>
      <c r="CU92">
        <v>0</v>
      </c>
      <c r="CV92">
        <v>0</v>
      </c>
      <c r="CW92">
        <v>0</v>
      </c>
      <c r="EK92" t="s">
        <v>2507</v>
      </c>
      <c r="EL92">
        <v>1</v>
      </c>
      <c r="EM92">
        <v>1</v>
      </c>
      <c r="EN92">
        <v>1</v>
      </c>
      <c r="EO92">
        <v>1</v>
      </c>
      <c r="EP92">
        <v>0</v>
      </c>
      <c r="EQ92">
        <v>4</v>
      </c>
      <c r="ES92" t="s">
        <v>2318</v>
      </c>
      <c r="ET92">
        <v>12000</v>
      </c>
      <c r="EU92" t="s">
        <v>2235</v>
      </c>
      <c r="EX92">
        <v>15</v>
      </c>
      <c r="EY92">
        <v>2</v>
      </c>
      <c r="EZ92">
        <v>0</v>
      </c>
      <c r="FA92">
        <v>200</v>
      </c>
      <c r="FB92">
        <v>1000</v>
      </c>
      <c r="FD92" t="s">
        <v>2318</v>
      </c>
      <c r="FE92">
        <v>10000</v>
      </c>
      <c r="FF92" t="s">
        <v>2235</v>
      </c>
      <c r="FI92">
        <v>20</v>
      </c>
      <c r="FJ92">
        <v>2</v>
      </c>
      <c r="FK92">
        <v>0</v>
      </c>
      <c r="FL92">
        <v>30</v>
      </c>
      <c r="FM92">
        <v>100</v>
      </c>
      <c r="FO92" t="s">
        <v>2318</v>
      </c>
      <c r="FP92">
        <v>2000</v>
      </c>
      <c r="FQ92" t="s">
        <v>2235</v>
      </c>
      <c r="FT92">
        <v>7</v>
      </c>
      <c r="FU92">
        <v>2</v>
      </c>
      <c r="FV92">
        <v>0</v>
      </c>
      <c r="FW92">
        <v>100</v>
      </c>
      <c r="FX92">
        <v>2000</v>
      </c>
      <c r="FZ92" t="s">
        <v>2318</v>
      </c>
      <c r="GA92">
        <v>2500</v>
      </c>
      <c r="GB92" t="s">
        <v>2235</v>
      </c>
      <c r="GE92">
        <v>20</v>
      </c>
      <c r="GF92">
        <v>2</v>
      </c>
      <c r="GG92">
        <v>0</v>
      </c>
      <c r="GH92">
        <v>100</v>
      </c>
      <c r="GI92">
        <v>150</v>
      </c>
      <c r="GK92" t="s">
        <v>2312</v>
      </c>
      <c r="HH92" t="s">
        <v>2237</v>
      </c>
      <c r="HI92">
        <v>0</v>
      </c>
      <c r="HJ92">
        <v>1</v>
      </c>
      <c r="HK92">
        <v>0</v>
      </c>
      <c r="HL92">
        <v>0</v>
      </c>
      <c r="HM92" t="s">
        <v>2507</v>
      </c>
      <c r="HN92">
        <v>1</v>
      </c>
      <c r="HO92">
        <v>1</v>
      </c>
      <c r="HP92">
        <v>1</v>
      </c>
      <c r="HQ92">
        <v>1</v>
      </c>
      <c r="HR92">
        <v>0</v>
      </c>
      <c r="HS92" t="s">
        <v>2643</v>
      </c>
      <c r="HT92">
        <v>1</v>
      </c>
      <c r="HU92">
        <v>1</v>
      </c>
      <c r="HV92">
        <v>1</v>
      </c>
      <c r="HW92">
        <v>1</v>
      </c>
      <c r="HX92">
        <v>0</v>
      </c>
      <c r="HY92">
        <v>0</v>
      </c>
      <c r="HZ92">
        <v>0</v>
      </c>
      <c r="IA92">
        <v>0</v>
      </c>
      <c r="IB92">
        <v>0</v>
      </c>
      <c r="IC92">
        <v>0</v>
      </c>
      <c r="ID92">
        <v>0</v>
      </c>
      <c r="IE92">
        <v>0</v>
      </c>
      <c r="JB92" t="s">
        <v>2644</v>
      </c>
      <c r="JC92">
        <v>0</v>
      </c>
      <c r="JD92">
        <v>0</v>
      </c>
      <c r="JE92">
        <v>0</v>
      </c>
      <c r="JF92">
        <v>1</v>
      </c>
      <c r="JG92">
        <v>1</v>
      </c>
      <c r="JH92">
        <v>1</v>
      </c>
      <c r="JI92">
        <v>1</v>
      </c>
      <c r="JJ92">
        <v>0</v>
      </c>
      <c r="JK92">
        <v>1</v>
      </c>
      <c r="JL92">
        <v>1</v>
      </c>
      <c r="JM92">
        <v>0</v>
      </c>
      <c r="JN92">
        <v>0</v>
      </c>
      <c r="JO92">
        <v>1</v>
      </c>
      <c r="JP92">
        <v>0</v>
      </c>
      <c r="JQ92">
        <v>1</v>
      </c>
      <c r="JR92">
        <v>0</v>
      </c>
      <c r="JS92">
        <v>8</v>
      </c>
      <c r="JT92">
        <v>13</v>
      </c>
      <c r="LM92" t="s">
        <v>2318</v>
      </c>
      <c r="LN92">
        <v>7000</v>
      </c>
      <c r="LO92" t="s">
        <v>2235</v>
      </c>
      <c r="LR92">
        <v>25</v>
      </c>
      <c r="LS92">
        <v>3</v>
      </c>
      <c r="LT92">
        <v>0</v>
      </c>
      <c r="LU92">
        <v>2500</v>
      </c>
      <c r="LV92">
        <v>1000</v>
      </c>
      <c r="LX92" t="s">
        <v>2318</v>
      </c>
      <c r="LY92">
        <v>6000</v>
      </c>
      <c r="LZ92" t="s">
        <v>2235</v>
      </c>
      <c r="MC92">
        <v>20</v>
      </c>
      <c r="MD92">
        <v>3</v>
      </c>
      <c r="ME92">
        <v>0</v>
      </c>
      <c r="MF92">
        <v>2000</v>
      </c>
      <c r="MG92">
        <v>1500</v>
      </c>
      <c r="MI92" t="s">
        <v>2318</v>
      </c>
      <c r="MJ92">
        <v>2500</v>
      </c>
      <c r="MK92" t="s">
        <v>2235</v>
      </c>
      <c r="MN92">
        <v>30</v>
      </c>
      <c r="MO92">
        <v>3</v>
      </c>
      <c r="MP92">
        <v>0</v>
      </c>
      <c r="MQ92">
        <v>2000</v>
      </c>
      <c r="MR92">
        <v>2000</v>
      </c>
      <c r="MT92" t="s">
        <v>2318</v>
      </c>
      <c r="MU92">
        <v>200</v>
      </c>
      <c r="MV92" t="s">
        <v>2235</v>
      </c>
      <c r="MY92">
        <v>30</v>
      </c>
      <c r="MZ92">
        <v>2</v>
      </c>
      <c r="NA92">
        <v>0</v>
      </c>
      <c r="NB92">
        <v>1000</v>
      </c>
      <c r="NC92">
        <v>1000</v>
      </c>
      <c r="NV92" t="s">
        <v>2318</v>
      </c>
      <c r="NW92">
        <v>2500</v>
      </c>
      <c r="NX92" t="s">
        <v>2235</v>
      </c>
      <c r="OA92">
        <v>20</v>
      </c>
      <c r="OB92">
        <v>1000</v>
      </c>
      <c r="OC92">
        <v>1</v>
      </c>
      <c r="OD92">
        <v>1000</v>
      </c>
      <c r="OE92">
        <v>1000</v>
      </c>
      <c r="OG92" t="s">
        <v>2318</v>
      </c>
      <c r="OH92">
        <v>3500</v>
      </c>
      <c r="OI92" t="s">
        <v>2235</v>
      </c>
      <c r="OL92">
        <v>20</v>
      </c>
      <c r="OM92">
        <v>2</v>
      </c>
      <c r="ON92">
        <v>0</v>
      </c>
      <c r="OO92">
        <v>1000</v>
      </c>
      <c r="OP92">
        <v>1000</v>
      </c>
      <c r="PN92" t="s">
        <v>2318</v>
      </c>
      <c r="PO92">
        <v>1500</v>
      </c>
      <c r="PP92" t="s">
        <v>2235</v>
      </c>
      <c r="PS92">
        <v>25</v>
      </c>
      <c r="PT92">
        <v>2</v>
      </c>
      <c r="PU92">
        <v>0</v>
      </c>
      <c r="PV92">
        <v>2500</v>
      </c>
      <c r="PW92">
        <v>2500</v>
      </c>
      <c r="QM92" t="s">
        <v>2318</v>
      </c>
      <c r="QN92">
        <v>250</v>
      </c>
      <c r="QO92" t="s">
        <v>2235</v>
      </c>
      <c r="QR92">
        <v>15</v>
      </c>
      <c r="QS92">
        <v>2</v>
      </c>
      <c r="QT92">
        <v>0</v>
      </c>
      <c r="QU92">
        <v>3000</v>
      </c>
      <c r="QV92">
        <v>2500</v>
      </c>
      <c r="QX92" t="s">
        <v>2312</v>
      </c>
      <c r="SF92" t="s">
        <v>2241</v>
      </c>
      <c r="SG92">
        <v>1</v>
      </c>
      <c r="SH92">
        <v>0</v>
      </c>
      <c r="SI92">
        <v>0</v>
      </c>
      <c r="SJ92">
        <v>0</v>
      </c>
      <c r="AQG92" t="s">
        <v>2239</v>
      </c>
      <c r="AQH92">
        <v>1</v>
      </c>
      <c r="AQI92">
        <v>0</v>
      </c>
      <c r="AQJ92">
        <v>0</v>
      </c>
      <c r="AQK92">
        <v>0</v>
      </c>
      <c r="AQL92">
        <v>0</v>
      </c>
      <c r="AQM92">
        <v>0</v>
      </c>
      <c r="AQN92">
        <v>0</v>
      </c>
      <c r="AQO92">
        <v>0</v>
      </c>
      <c r="AQP92">
        <v>0</v>
      </c>
      <c r="AQQ92">
        <v>0</v>
      </c>
      <c r="AQS92" t="s">
        <v>2645</v>
      </c>
      <c r="AQT92">
        <v>1</v>
      </c>
      <c r="AQU92">
        <v>1</v>
      </c>
      <c r="AQV92">
        <v>1</v>
      </c>
      <c r="AQW92">
        <v>1</v>
      </c>
      <c r="AQX92">
        <v>1</v>
      </c>
      <c r="AQY92">
        <v>1</v>
      </c>
      <c r="AQZ92">
        <v>1</v>
      </c>
      <c r="ARA92">
        <v>0</v>
      </c>
      <c r="ARB92">
        <v>0</v>
      </c>
      <c r="ARC92">
        <v>0</v>
      </c>
      <c r="ARD92">
        <v>0</v>
      </c>
      <c r="ARF92" t="s">
        <v>2466</v>
      </c>
      <c r="ARG92" t="s">
        <v>2245</v>
      </c>
      <c r="ARH92" t="s">
        <v>2312</v>
      </c>
      <c r="ARI92">
        <v>1</v>
      </c>
      <c r="ARJ92">
        <v>0</v>
      </c>
      <c r="ARK92">
        <v>0</v>
      </c>
      <c r="ARL92">
        <v>0</v>
      </c>
      <c r="ARM92">
        <v>0</v>
      </c>
      <c r="ARN92">
        <v>0</v>
      </c>
      <c r="ARO92" t="s">
        <v>2456</v>
      </c>
      <c r="ARP92" t="s">
        <v>2312</v>
      </c>
      <c r="ARX92" t="s">
        <v>2262</v>
      </c>
      <c r="ARY92" t="s">
        <v>2239</v>
      </c>
      <c r="ARZ92">
        <v>1</v>
      </c>
      <c r="ASA92">
        <v>0</v>
      </c>
      <c r="ASB92">
        <v>0</v>
      </c>
      <c r="ASC92">
        <v>0</v>
      </c>
      <c r="ASD92">
        <v>0</v>
      </c>
      <c r="ASE92">
        <v>0</v>
      </c>
      <c r="ASF92">
        <v>0</v>
      </c>
      <c r="ASG92">
        <v>0</v>
      </c>
      <c r="ASH92">
        <v>0</v>
      </c>
      <c r="ASI92">
        <v>0</v>
      </c>
      <c r="ASK92" t="s">
        <v>2239</v>
      </c>
      <c r="ASL92">
        <v>1</v>
      </c>
      <c r="ASM92">
        <v>0</v>
      </c>
      <c r="ASN92">
        <v>0</v>
      </c>
      <c r="ASO92">
        <v>0</v>
      </c>
      <c r="ASP92">
        <v>0</v>
      </c>
      <c r="ASQ92">
        <v>0</v>
      </c>
      <c r="ASR92">
        <v>0</v>
      </c>
      <c r="ASS92">
        <v>0</v>
      </c>
      <c r="AST92">
        <v>0</v>
      </c>
      <c r="ASU92">
        <v>0</v>
      </c>
      <c r="ASW92" t="s">
        <v>2239</v>
      </c>
      <c r="ASX92">
        <v>1</v>
      </c>
      <c r="ASY92">
        <v>0</v>
      </c>
      <c r="ASZ92">
        <v>0</v>
      </c>
      <c r="ATA92">
        <v>0</v>
      </c>
      <c r="ATB92">
        <v>0</v>
      </c>
      <c r="ATC92">
        <v>0</v>
      </c>
      <c r="ATD92">
        <v>0</v>
      </c>
      <c r="ATE92">
        <v>0</v>
      </c>
      <c r="ATF92">
        <v>0</v>
      </c>
      <c r="ATH92" t="s">
        <v>2239</v>
      </c>
      <c r="ATI92">
        <v>1</v>
      </c>
      <c r="ATJ92">
        <v>0</v>
      </c>
      <c r="ATK92">
        <v>0</v>
      </c>
      <c r="ATL92">
        <v>0</v>
      </c>
      <c r="ATM92">
        <v>0</v>
      </c>
      <c r="ATN92">
        <v>0</v>
      </c>
      <c r="ATO92">
        <v>0</v>
      </c>
      <c r="ATP92">
        <v>0</v>
      </c>
      <c r="ATQ92">
        <v>0</v>
      </c>
      <c r="ATS92" t="s">
        <v>2468</v>
      </c>
      <c r="ATW92" t="s">
        <v>2468</v>
      </c>
      <c r="AUF92">
        <v>507408585</v>
      </c>
      <c r="AUG92" s="166">
        <v>45252.535057870373</v>
      </c>
      <c r="AUJ92" t="s">
        <v>2255</v>
      </c>
      <c r="AUK92" t="s">
        <v>2256</v>
      </c>
      <c r="AUL92" t="s">
        <v>2257</v>
      </c>
    </row>
    <row r="93" spans="1:535 1125:1234" x14ac:dyDescent="0.35">
      <c r="A93">
        <v>92</v>
      </c>
      <c r="B93" t="s">
        <v>2646</v>
      </c>
      <c r="C93" s="166">
        <v>45252</v>
      </c>
      <c r="D93" t="s">
        <v>2637</v>
      </c>
      <c r="E93" t="s">
        <v>2638</v>
      </c>
      <c r="F93" s="166">
        <v>45252.461348518518</v>
      </c>
      <c r="G93" s="166">
        <v>45252.484493865741</v>
      </c>
      <c r="H93" t="s">
        <v>2225</v>
      </c>
      <c r="K93" t="s">
        <v>2639</v>
      </c>
      <c r="L93" s="166">
        <v>45252</v>
      </c>
      <c r="M93" t="s">
        <v>73</v>
      </c>
      <c r="N93" t="s">
        <v>2640</v>
      </c>
      <c r="O93" t="s">
        <v>79</v>
      </c>
      <c r="P93" t="s">
        <v>2228</v>
      </c>
      <c r="S93" t="s">
        <v>2641</v>
      </c>
      <c r="T93" t="s">
        <v>2642</v>
      </c>
      <c r="V93" t="s">
        <v>2231</v>
      </c>
      <c r="X93" t="s">
        <v>2647</v>
      </c>
      <c r="AA93" t="s">
        <v>2503</v>
      </c>
      <c r="AB93">
        <v>1</v>
      </c>
      <c r="AC93">
        <v>1</v>
      </c>
      <c r="AD93">
        <v>1</v>
      </c>
      <c r="AE93">
        <v>0</v>
      </c>
      <c r="AF93">
        <v>3</v>
      </c>
      <c r="AH93" t="s">
        <v>2318</v>
      </c>
      <c r="AI93">
        <v>1200</v>
      </c>
      <c r="AJ93" t="s">
        <v>2235</v>
      </c>
      <c r="AM93">
        <v>14</v>
      </c>
      <c r="AN93">
        <v>3</v>
      </c>
      <c r="AO93">
        <v>0</v>
      </c>
      <c r="AP93">
        <v>5000</v>
      </c>
      <c r="AQ93">
        <v>5000</v>
      </c>
      <c r="AS93" t="s">
        <v>2318</v>
      </c>
      <c r="AT93" t="s">
        <v>2479</v>
      </c>
      <c r="AU93">
        <v>1</v>
      </c>
      <c r="AV93">
        <v>0</v>
      </c>
      <c r="AW93">
        <v>6000</v>
      </c>
      <c r="AY93" t="s">
        <v>2235</v>
      </c>
      <c r="BB93">
        <v>7</v>
      </c>
      <c r="BC93">
        <v>3</v>
      </c>
      <c r="BD93">
        <v>0</v>
      </c>
      <c r="BE93">
        <v>500</v>
      </c>
      <c r="BF93">
        <v>500</v>
      </c>
      <c r="BH93" t="s">
        <v>2318</v>
      </c>
      <c r="BI93" t="s">
        <v>2341</v>
      </c>
      <c r="BJ93">
        <v>1</v>
      </c>
      <c r="BK93">
        <v>1</v>
      </c>
      <c r="BL93">
        <v>700</v>
      </c>
      <c r="BM93">
        <v>350</v>
      </c>
      <c r="BN93" t="s">
        <v>2235</v>
      </c>
      <c r="BQ93">
        <v>7</v>
      </c>
      <c r="BR93">
        <v>3</v>
      </c>
      <c r="BS93">
        <v>0</v>
      </c>
      <c r="BT93">
        <v>2500</v>
      </c>
      <c r="BU93">
        <v>2500</v>
      </c>
      <c r="BW93" t="s">
        <v>2312</v>
      </c>
      <c r="CS93" t="s">
        <v>2237</v>
      </c>
      <c r="CT93">
        <v>0</v>
      </c>
      <c r="CU93">
        <v>1</v>
      </c>
      <c r="CV93">
        <v>0</v>
      </c>
      <c r="CW93">
        <v>0</v>
      </c>
      <c r="CX93" t="s">
        <v>2558</v>
      </c>
      <c r="CY93">
        <v>0</v>
      </c>
      <c r="CZ93">
        <v>1</v>
      </c>
      <c r="DA93">
        <v>0</v>
      </c>
      <c r="DB93">
        <v>0</v>
      </c>
      <c r="DC93" t="s">
        <v>2447</v>
      </c>
      <c r="DD93">
        <v>0</v>
      </c>
      <c r="DE93">
        <v>0</v>
      </c>
      <c r="DF93">
        <v>0</v>
      </c>
      <c r="DG93">
        <v>0</v>
      </c>
      <c r="DH93">
        <v>0</v>
      </c>
      <c r="DI93">
        <v>1</v>
      </c>
      <c r="DJ93">
        <v>0</v>
      </c>
      <c r="DK93">
        <v>0</v>
      </c>
      <c r="DL93">
        <v>0</v>
      </c>
      <c r="DM93">
        <v>0</v>
      </c>
      <c r="DN93">
        <v>0</v>
      </c>
      <c r="DO93">
        <v>0</v>
      </c>
      <c r="EK93" t="s">
        <v>2280</v>
      </c>
      <c r="EL93">
        <v>1</v>
      </c>
      <c r="EM93">
        <v>0</v>
      </c>
      <c r="EN93">
        <v>0</v>
      </c>
      <c r="EO93">
        <v>0</v>
      </c>
      <c r="EP93">
        <v>0</v>
      </c>
      <c r="EQ93">
        <v>1</v>
      </c>
      <c r="ES93" t="s">
        <v>2318</v>
      </c>
      <c r="ET93">
        <v>6000</v>
      </c>
      <c r="EU93" t="s">
        <v>2235</v>
      </c>
      <c r="EX93">
        <v>7</v>
      </c>
      <c r="EY93">
        <v>3</v>
      </c>
      <c r="EZ93">
        <v>0</v>
      </c>
      <c r="FA93">
        <v>1000</v>
      </c>
      <c r="FB93">
        <v>1000</v>
      </c>
      <c r="GK93" t="s">
        <v>2312</v>
      </c>
      <c r="HH93" t="s">
        <v>2241</v>
      </c>
      <c r="HI93">
        <v>1</v>
      </c>
      <c r="HJ93">
        <v>0</v>
      </c>
      <c r="HK93">
        <v>0</v>
      </c>
      <c r="HL93">
        <v>0</v>
      </c>
      <c r="JB93" t="s">
        <v>2562</v>
      </c>
      <c r="JC93">
        <v>0</v>
      </c>
      <c r="JD93">
        <v>0</v>
      </c>
      <c r="JE93">
        <v>0</v>
      </c>
      <c r="JF93">
        <v>1</v>
      </c>
      <c r="JG93">
        <v>1</v>
      </c>
      <c r="JH93">
        <v>1</v>
      </c>
      <c r="JI93">
        <v>1</v>
      </c>
      <c r="JJ93">
        <v>1</v>
      </c>
      <c r="JK93">
        <v>1</v>
      </c>
      <c r="JL93">
        <v>1</v>
      </c>
      <c r="JM93">
        <v>1</v>
      </c>
      <c r="JN93">
        <v>1</v>
      </c>
      <c r="JO93">
        <v>1</v>
      </c>
      <c r="JP93">
        <v>1</v>
      </c>
      <c r="JQ93">
        <v>1</v>
      </c>
      <c r="JR93">
        <v>0</v>
      </c>
      <c r="JS93">
        <v>12</v>
      </c>
      <c r="JT93">
        <v>16</v>
      </c>
      <c r="LM93" t="s">
        <v>2318</v>
      </c>
      <c r="LN93">
        <v>7500</v>
      </c>
      <c r="LO93" t="s">
        <v>2235</v>
      </c>
      <c r="LR93">
        <v>7</v>
      </c>
      <c r="LS93">
        <v>3</v>
      </c>
      <c r="LT93">
        <v>0</v>
      </c>
      <c r="LU93">
        <v>500</v>
      </c>
      <c r="LV93">
        <v>500</v>
      </c>
      <c r="LX93" t="s">
        <v>2318</v>
      </c>
      <c r="LY93">
        <v>6500</v>
      </c>
      <c r="LZ93" t="s">
        <v>2235</v>
      </c>
      <c r="MC93">
        <v>7</v>
      </c>
      <c r="MD93">
        <v>3</v>
      </c>
      <c r="ME93">
        <v>0</v>
      </c>
      <c r="MF93">
        <v>500</v>
      </c>
      <c r="MG93">
        <v>500</v>
      </c>
      <c r="MI93" t="s">
        <v>2318</v>
      </c>
      <c r="MJ93">
        <v>1250</v>
      </c>
      <c r="MK93" t="s">
        <v>2235</v>
      </c>
      <c r="MN93">
        <v>10</v>
      </c>
      <c r="MO93">
        <v>3</v>
      </c>
      <c r="MP93">
        <v>0</v>
      </c>
      <c r="MQ93">
        <v>2000</v>
      </c>
      <c r="MR93">
        <v>2000</v>
      </c>
      <c r="MT93" t="s">
        <v>2318</v>
      </c>
      <c r="MU93">
        <v>200</v>
      </c>
      <c r="MV93" t="s">
        <v>2235</v>
      </c>
      <c r="MY93">
        <v>10</v>
      </c>
      <c r="MZ93">
        <v>3</v>
      </c>
      <c r="NA93">
        <v>0</v>
      </c>
      <c r="NB93">
        <v>3000</v>
      </c>
      <c r="NC93">
        <v>3000</v>
      </c>
      <c r="NE93" t="s">
        <v>2318</v>
      </c>
      <c r="NF93" t="s">
        <v>2505</v>
      </c>
      <c r="NG93">
        <v>0</v>
      </c>
      <c r="NH93">
        <v>1</v>
      </c>
      <c r="NI93">
        <v>0</v>
      </c>
      <c r="NK93">
        <v>1500</v>
      </c>
      <c r="NM93" t="s">
        <v>2235</v>
      </c>
      <c r="NP93">
        <v>10</v>
      </c>
      <c r="NQ93">
        <v>3</v>
      </c>
      <c r="NR93">
        <v>0</v>
      </c>
      <c r="NS93">
        <v>1000</v>
      </c>
      <c r="NT93">
        <v>1000</v>
      </c>
      <c r="NV93" t="s">
        <v>2318</v>
      </c>
      <c r="NW93">
        <v>1500</v>
      </c>
      <c r="NX93" t="s">
        <v>2235</v>
      </c>
      <c r="OA93">
        <v>10</v>
      </c>
      <c r="OB93">
        <v>3</v>
      </c>
      <c r="OC93">
        <v>0</v>
      </c>
      <c r="OD93">
        <v>2000</v>
      </c>
      <c r="OE93">
        <v>2000</v>
      </c>
      <c r="OG93" t="s">
        <v>2318</v>
      </c>
      <c r="OH93">
        <v>4500</v>
      </c>
      <c r="OI93" t="s">
        <v>2235</v>
      </c>
      <c r="OL93">
        <v>15</v>
      </c>
      <c r="OM93">
        <v>3</v>
      </c>
      <c r="ON93">
        <v>0</v>
      </c>
      <c r="OO93">
        <v>3000</v>
      </c>
      <c r="OP93">
        <v>3000</v>
      </c>
      <c r="OR93" t="s">
        <v>2318</v>
      </c>
      <c r="OS93">
        <v>2500</v>
      </c>
      <c r="OT93" t="s">
        <v>2235</v>
      </c>
      <c r="OW93">
        <v>7</v>
      </c>
      <c r="OX93">
        <v>3</v>
      </c>
      <c r="OY93">
        <v>0</v>
      </c>
      <c r="OZ93">
        <v>2500</v>
      </c>
      <c r="PA93">
        <v>2500</v>
      </c>
      <c r="PC93" t="s">
        <v>2318</v>
      </c>
      <c r="PD93">
        <v>3500</v>
      </c>
      <c r="PE93" t="s">
        <v>2235</v>
      </c>
      <c r="PH93">
        <v>15</v>
      </c>
      <c r="PI93">
        <v>3</v>
      </c>
      <c r="PJ93">
        <v>0</v>
      </c>
      <c r="PK93">
        <v>1000</v>
      </c>
      <c r="PL93">
        <v>1000</v>
      </c>
      <c r="PN93" t="s">
        <v>2318</v>
      </c>
      <c r="PO93">
        <v>1250</v>
      </c>
      <c r="PP93" t="s">
        <v>2235</v>
      </c>
      <c r="PS93">
        <v>10</v>
      </c>
      <c r="PT93">
        <v>3</v>
      </c>
      <c r="PU93">
        <v>0</v>
      </c>
      <c r="PV93">
        <v>2000</v>
      </c>
      <c r="PW93">
        <v>2000</v>
      </c>
      <c r="PY93" t="s">
        <v>2318</v>
      </c>
      <c r="PZ93" t="s">
        <v>2231</v>
      </c>
      <c r="QA93">
        <v>6000</v>
      </c>
      <c r="QD93" t="s">
        <v>2235</v>
      </c>
      <c r="QG93">
        <v>15</v>
      </c>
      <c r="QH93">
        <v>3</v>
      </c>
      <c r="QI93">
        <v>0</v>
      </c>
      <c r="QJ93">
        <v>1000</v>
      </c>
      <c r="QK93">
        <v>1000</v>
      </c>
      <c r="QM93" t="s">
        <v>2318</v>
      </c>
      <c r="QN93">
        <v>500</v>
      </c>
      <c r="QO93" t="s">
        <v>2235</v>
      </c>
      <c r="QR93">
        <v>15</v>
      </c>
      <c r="QS93">
        <v>3</v>
      </c>
      <c r="QT93">
        <v>0</v>
      </c>
      <c r="QU93">
        <v>10000</v>
      </c>
      <c r="QV93">
        <v>10000</v>
      </c>
      <c r="QX93" t="s">
        <v>2312</v>
      </c>
      <c r="SF93" t="s">
        <v>2241</v>
      </c>
      <c r="SG93">
        <v>1</v>
      </c>
      <c r="SH93">
        <v>0</v>
      </c>
      <c r="SI93">
        <v>0</v>
      </c>
      <c r="SJ93">
        <v>0</v>
      </c>
      <c r="AQG93" t="s">
        <v>2239</v>
      </c>
      <c r="AQH93">
        <v>1</v>
      </c>
      <c r="AQI93">
        <v>0</v>
      </c>
      <c r="AQJ93">
        <v>0</v>
      </c>
      <c r="AQK93">
        <v>0</v>
      </c>
      <c r="AQL93">
        <v>0</v>
      </c>
      <c r="AQM93">
        <v>0</v>
      </c>
      <c r="AQN93">
        <v>0</v>
      </c>
      <c r="AQO93">
        <v>0</v>
      </c>
      <c r="AQP93">
        <v>0</v>
      </c>
      <c r="AQQ93">
        <v>0</v>
      </c>
      <c r="AQS93" t="s">
        <v>2648</v>
      </c>
      <c r="AQT93">
        <v>1</v>
      </c>
      <c r="AQU93">
        <v>0</v>
      </c>
      <c r="AQV93">
        <v>1</v>
      </c>
      <c r="AQW93">
        <v>1</v>
      </c>
      <c r="AQX93">
        <v>1</v>
      </c>
      <c r="AQY93">
        <v>1</v>
      </c>
      <c r="AQZ93">
        <v>1</v>
      </c>
      <c r="ARA93">
        <v>0</v>
      </c>
      <c r="ARB93">
        <v>0</v>
      </c>
      <c r="ARC93">
        <v>0</v>
      </c>
      <c r="ARD93">
        <v>0</v>
      </c>
      <c r="ARF93" t="s">
        <v>2466</v>
      </c>
      <c r="ARG93" t="s">
        <v>2275</v>
      </c>
      <c r="ARH93" t="s">
        <v>2312</v>
      </c>
      <c r="ARI93">
        <v>1</v>
      </c>
      <c r="ARJ93">
        <v>0</v>
      </c>
      <c r="ARK93">
        <v>0</v>
      </c>
      <c r="ARL93">
        <v>0</v>
      </c>
      <c r="ARM93">
        <v>0</v>
      </c>
      <c r="ARN93">
        <v>0</v>
      </c>
      <c r="ARO93" t="s">
        <v>2456</v>
      </c>
      <c r="ARP93" t="s">
        <v>2312</v>
      </c>
      <c r="ARX93" t="s">
        <v>2262</v>
      </c>
      <c r="ARY93" t="s">
        <v>2239</v>
      </c>
      <c r="ARZ93">
        <v>1</v>
      </c>
      <c r="ASA93">
        <v>0</v>
      </c>
      <c r="ASB93">
        <v>0</v>
      </c>
      <c r="ASC93">
        <v>0</v>
      </c>
      <c r="ASD93">
        <v>0</v>
      </c>
      <c r="ASE93">
        <v>0</v>
      </c>
      <c r="ASF93">
        <v>0</v>
      </c>
      <c r="ASG93">
        <v>0</v>
      </c>
      <c r="ASH93">
        <v>0</v>
      </c>
      <c r="ASI93">
        <v>0</v>
      </c>
      <c r="ASK93" t="s">
        <v>2249</v>
      </c>
      <c r="ASL93">
        <v>0</v>
      </c>
      <c r="ASM93">
        <v>0</v>
      </c>
      <c r="ASN93">
        <v>0</v>
      </c>
      <c r="ASO93">
        <v>1</v>
      </c>
      <c r="ASP93">
        <v>0</v>
      </c>
      <c r="ASQ93">
        <v>0</v>
      </c>
      <c r="ASR93">
        <v>0</v>
      </c>
      <c r="ASS93">
        <v>0</v>
      </c>
      <c r="AST93">
        <v>0</v>
      </c>
      <c r="ASU93">
        <v>0</v>
      </c>
      <c r="ASW93" t="s">
        <v>2239</v>
      </c>
      <c r="ASX93">
        <v>1</v>
      </c>
      <c r="ASY93">
        <v>0</v>
      </c>
      <c r="ASZ93">
        <v>0</v>
      </c>
      <c r="ATA93">
        <v>0</v>
      </c>
      <c r="ATB93">
        <v>0</v>
      </c>
      <c r="ATC93">
        <v>0</v>
      </c>
      <c r="ATD93">
        <v>0</v>
      </c>
      <c r="ATE93">
        <v>0</v>
      </c>
      <c r="ATF93">
        <v>0</v>
      </c>
      <c r="ATH93" t="s">
        <v>2649</v>
      </c>
      <c r="ATI93">
        <v>0</v>
      </c>
      <c r="ATJ93">
        <v>1</v>
      </c>
      <c r="ATK93">
        <v>1</v>
      </c>
      <c r="ATL93">
        <v>0</v>
      </c>
      <c r="ATM93">
        <v>0</v>
      </c>
      <c r="ATN93">
        <v>0</v>
      </c>
      <c r="ATO93">
        <v>0</v>
      </c>
      <c r="ATP93">
        <v>0</v>
      </c>
      <c r="ATQ93">
        <v>0</v>
      </c>
      <c r="ATS93" t="s">
        <v>2441</v>
      </c>
      <c r="ATT93" t="s">
        <v>2231</v>
      </c>
      <c r="ATV93" t="s">
        <v>2650</v>
      </c>
      <c r="ATW93" t="s">
        <v>2485</v>
      </c>
      <c r="ATX93" t="s">
        <v>2231</v>
      </c>
      <c r="ATZ93" t="s">
        <v>2651</v>
      </c>
      <c r="AUF93">
        <v>507408641</v>
      </c>
      <c r="AUG93" s="166">
        <v>45252.535127314812</v>
      </c>
      <c r="AUJ93" t="s">
        <v>2255</v>
      </c>
      <c r="AUK93" t="s">
        <v>2256</v>
      </c>
      <c r="AUL93" t="s">
        <v>2257</v>
      </c>
    </row>
    <row r="94" spans="1:535 1125:1234" x14ac:dyDescent="0.35">
      <c r="A94">
        <v>93</v>
      </c>
      <c r="B94" t="s">
        <v>2652</v>
      </c>
      <c r="C94" s="166">
        <v>45252</v>
      </c>
      <c r="D94" t="s">
        <v>2637</v>
      </c>
      <c r="E94" t="s">
        <v>2638</v>
      </c>
      <c r="F94" s="166">
        <v>45252.490980868053</v>
      </c>
      <c r="G94" s="166">
        <v>45252.512262546297</v>
      </c>
      <c r="H94" t="s">
        <v>2225</v>
      </c>
      <c r="K94" t="s">
        <v>2639</v>
      </c>
      <c r="L94" s="166">
        <v>45252</v>
      </c>
      <c r="M94" t="s">
        <v>73</v>
      </c>
      <c r="N94" t="s">
        <v>2640</v>
      </c>
      <c r="O94" t="s">
        <v>79</v>
      </c>
      <c r="P94" t="s">
        <v>2228</v>
      </c>
      <c r="S94" t="s">
        <v>2641</v>
      </c>
      <c r="T94" t="s">
        <v>2642</v>
      </c>
      <c r="V94" t="s">
        <v>2231</v>
      </c>
      <c r="X94" t="s">
        <v>2306</v>
      </c>
      <c r="AA94" t="s">
        <v>2503</v>
      </c>
      <c r="AB94">
        <v>1</v>
      </c>
      <c r="AC94">
        <v>1</v>
      </c>
      <c r="AD94">
        <v>1</v>
      </c>
      <c r="AE94">
        <v>0</v>
      </c>
      <c r="AF94">
        <v>3</v>
      </c>
      <c r="AH94" t="s">
        <v>2318</v>
      </c>
      <c r="AI94">
        <v>1500</v>
      </c>
      <c r="AJ94" t="s">
        <v>2235</v>
      </c>
      <c r="AM94">
        <v>10</v>
      </c>
      <c r="AN94">
        <v>2</v>
      </c>
      <c r="AO94">
        <v>0</v>
      </c>
      <c r="AP94">
        <v>500</v>
      </c>
      <c r="AQ94">
        <v>500</v>
      </c>
      <c r="AS94" t="s">
        <v>2318</v>
      </c>
      <c r="AT94" t="s">
        <v>2479</v>
      </c>
      <c r="AU94">
        <v>1</v>
      </c>
      <c r="AV94">
        <v>0</v>
      </c>
      <c r="AW94">
        <v>3500</v>
      </c>
      <c r="AY94" t="s">
        <v>2235</v>
      </c>
      <c r="BB94">
        <v>60</v>
      </c>
      <c r="BC94">
        <v>4</v>
      </c>
      <c r="BD94">
        <v>0</v>
      </c>
      <c r="BE94">
        <v>600</v>
      </c>
      <c r="BF94">
        <v>400</v>
      </c>
      <c r="BH94" t="s">
        <v>2318</v>
      </c>
      <c r="BI94" t="s">
        <v>2341</v>
      </c>
      <c r="BJ94">
        <v>1</v>
      </c>
      <c r="BK94">
        <v>1</v>
      </c>
      <c r="BL94">
        <v>500</v>
      </c>
      <c r="BM94">
        <v>300</v>
      </c>
      <c r="BN94" t="s">
        <v>2235</v>
      </c>
      <c r="BQ94">
        <v>7</v>
      </c>
      <c r="BR94">
        <v>2</v>
      </c>
      <c r="BS94">
        <v>0</v>
      </c>
      <c r="BT94">
        <v>5000</v>
      </c>
      <c r="BU94">
        <v>5000</v>
      </c>
      <c r="BW94" t="s">
        <v>2231</v>
      </c>
      <c r="BY94" t="s">
        <v>2558</v>
      </c>
      <c r="BZ94">
        <v>0</v>
      </c>
      <c r="CA94">
        <v>1</v>
      </c>
      <c r="CB94">
        <v>0</v>
      </c>
      <c r="CC94">
        <v>0</v>
      </c>
      <c r="CE94" t="s">
        <v>506</v>
      </c>
      <c r="CF94">
        <v>0</v>
      </c>
      <c r="CG94">
        <v>0</v>
      </c>
      <c r="CH94">
        <v>0</v>
      </c>
      <c r="CI94">
        <v>0</v>
      </c>
      <c r="CJ94">
        <v>0</v>
      </c>
      <c r="CK94">
        <v>0</v>
      </c>
      <c r="CL94">
        <v>0</v>
      </c>
      <c r="CM94">
        <v>0</v>
      </c>
      <c r="CN94">
        <v>0</v>
      </c>
      <c r="CO94">
        <v>1</v>
      </c>
      <c r="CP94">
        <v>0</v>
      </c>
      <c r="CQ94" t="s">
        <v>2653</v>
      </c>
      <c r="CS94" t="s">
        <v>2241</v>
      </c>
      <c r="CT94">
        <v>1</v>
      </c>
      <c r="CU94">
        <v>0</v>
      </c>
      <c r="CV94">
        <v>0</v>
      </c>
      <c r="CW94">
        <v>0</v>
      </c>
      <c r="EK94" t="s">
        <v>2507</v>
      </c>
      <c r="EL94">
        <v>1</v>
      </c>
      <c r="EM94">
        <v>1</v>
      </c>
      <c r="EN94">
        <v>1</v>
      </c>
      <c r="EO94">
        <v>1</v>
      </c>
      <c r="EP94">
        <v>0</v>
      </c>
      <c r="EQ94">
        <v>4</v>
      </c>
      <c r="ES94" t="s">
        <v>2318</v>
      </c>
      <c r="ET94">
        <v>6000</v>
      </c>
      <c r="EU94" t="s">
        <v>2235</v>
      </c>
      <c r="EX94">
        <v>10</v>
      </c>
      <c r="EY94">
        <v>2</v>
      </c>
      <c r="EZ94">
        <v>0</v>
      </c>
      <c r="FA94">
        <v>500</v>
      </c>
      <c r="FB94">
        <v>500</v>
      </c>
      <c r="FD94" t="s">
        <v>2318</v>
      </c>
      <c r="FE94">
        <v>2500</v>
      </c>
      <c r="FF94" t="s">
        <v>2235</v>
      </c>
      <c r="FI94">
        <v>15</v>
      </c>
      <c r="FJ94">
        <v>2</v>
      </c>
      <c r="FK94">
        <v>0</v>
      </c>
      <c r="FL94">
        <v>500</v>
      </c>
      <c r="FM94">
        <v>500</v>
      </c>
      <c r="FO94" t="s">
        <v>2318</v>
      </c>
      <c r="FP94">
        <v>1250</v>
      </c>
      <c r="FQ94" t="s">
        <v>2235</v>
      </c>
      <c r="FT94">
        <v>21</v>
      </c>
      <c r="FU94">
        <v>3</v>
      </c>
      <c r="FV94">
        <v>0</v>
      </c>
      <c r="FW94">
        <v>200</v>
      </c>
      <c r="FX94">
        <v>200</v>
      </c>
      <c r="FZ94" t="s">
        <v>2318</v>
      </c>
      <c r="GA94">
        <v>2000</v>
      </c>
      <c r="GB94" t="s">
        <v>2235</v>
      </c>
      <c r="GE94">
        <v>14</v>
      </c>
      <c r="GF94">
        <v>3</v>
      </c>
      <c r="GG94">
        <v>0</v>
      </c>
      <c r="GH94">
        <v>400</v>
      </c>
      <c r="GI94">
        <v>400</v>
      </c>
      <c r="GK94" t="s">
        <v>2312</v>
      </c>
      <c r="HH94" t="s">
        <v>2241</v>
      </c>
      <c r="HI94">
        <v>1</v>
      </c>
      <c r="HJ94">
        <v>0</v>
      </c>
      <c r="HK94">
        <v>0</v>
      </c>
      <c r="HL94">
        <v>0</v>
      </c>
      <c r="JB94" t="s">
        <v>2654</v>
      </c>
      <c r="JC94">
        <v>0</v>
      </c>
      <c r="JD94">
        <v>0</v>
      </c>
      <c r="JE94">
        <v>0</v>
      </c>
      <c r="JF94">
        <v>1</v>
      </c>
      <c r="JG94">
        <v>1</v>
      </c>
      <c r="JH94">
        <v>1</v>
      </c>
      <c r="JI94">
        <v>1</v>
      </c>
      <c r="JJ94">
        <v>1</v>
      </c>
      <c r="JK94">
        <v>1</v>
      </c>
      <c r="JL94">
        <v>1</v>
      </c>
      <c r="JM94">
        <v>1</v>
      </c>
      <c r="JN94">
        <v>1</v>
      </c>
      <c r="JO94">
        <v>1</v>
      </c>
      <c r="JP94">
        <v>1</v>
      </c>
      <c r="JQ94">
        <v>1</v>
      </c>
      <c r="JR94">
        <v>0</v>
      </c>
      <c r="JS94">
        <v>12</v>
      </c>
      <c r="JT94">
        <v>19</v>
      </c>
      <c r="LM94" t="s">
        <v>2318</v>
      </c>
      <c r="LN94">
        <v>7500</v>
      </c>
      <c r="LO94" t="s">
        <v>2235</v>
      </c>
      <c r="LR94">
        <v>10</v>
      </c>
      <c r="LS94">
        <v>3</v>
      </c>
      <c r="LT94">
        <v>0</v>
      </c>
      <c r="LU94">
        <v>200</v>
      </c>
      <c r="LV94">
        <v>200</v>
      </c>
      <c r="LX94" t="s">
        <v>2318</v>
      </c>
      <c r="LY94">
        <v>6000</v>
      </c>
      <c r="LZ94" t="s">
        <v>2235</v>
      </c>
      <c r="MC94">
        <v>10</v>
      </c>
      <c r="MD94">
        <v>3</v>
      </c>
      <c r="ME94">
        <v>0</v>
      </c>
      <c r="MF94">
        <v>200</v>
      </c>
      <c r="MG94">
        <v>200</v>
      </c>
      <c r="MI94" t="s">
        <v>2318</v>
      </c>
      <c r="MJ94">
        <v>2000</v>
      </c>
      <c r="MK94" t="s">
        <v>2235</v>
      </c>
      <c r="MN94">
        <v>15</v>
      </c>
      <c r="MO94">
        <v>2</v>
      </c>
      <c r="MP94">
        <v>0</v>
      </c>
      <c r="MQ94">
        <v>500</v>
      </c>
      <c r="MR94">
        <v>500</v>
      </c>
      <c r="MT94" t="s">
        <v>2318</v>
      </c>
      <c r="MU94">
        <v>125</v>
      </c>
      <c r="MV94" t="s">
        <v>2235</v>
      </c>
      <c r="MY94">
        <v>7</v>
      </c>
      <c r="MZ94">
        <v>2</v>
      </c>
      <c r="NA94">
        <v>0</v>
      </c>
      <c r="NB94">
        <v>200</v>
      </c>
      <c r="NC94">
        <v>200</v>
      </c>
      <c r="NE94" t="s">
        <v>2318</v>
      </c>
      <c r="NF94" t="s">
        <v>2655</v>
      </c>
      <c r="NG94">
        <v>0</v>
      </c>
      <c r="NH94">
        <v>0</v>
      </c>
      <c r="NI94">
        <v>1</v>
      </c>
      <c r="NL94">
        <v>2000</v>
      </c>
      <c r="NM94" t="s">
        <v>2235</v>
      </c>
      <c r="NP94">
        <v>10</v>
      </c>
      <c r="NQ94">
        <v>3</v>
      </c>
      <c r="NR94">
        <v>0</v>
      </c>
      <c r="NS94">
        <v>200</v>
      </c>
      <c r="NT94">
        <v>200</v>
      </c>
      <c r="NV94" t="s">
        <v>2318</v>
      </c>
      <c r="NW94">
        <v>1500</v>
      </c>
      <c r="NX94" t="s">
        <v>2235</v>
      </c>
      <c r="OA94">
        <v>15</v>
      </c>
      <c r="OB94">
        <v>3</v>
      </c>
      <c r="OC94">
        <v>0</v>
      </c>
      <c r="OD94">
        <v>400</v>
      </c>
      <c r="OE94">
        <v>400</v>
      </c>
      <c r="OG94" t="s">
        <v>2318</v>
      </c>
      <c r="OH94">
        <v>3000</v>
      </c>
      <c r="OI94" t="s">
        <v>2235</v>
      </c>
      <c r="OL94">
        <v>21</v>
      </c>
      <c r="OM94">
        <v>3</v>
      </c>
      <c r="ON94">
        <v>0</v>
      </c>
      <c r="OO94">
        <v>1000</v>
      </c>
      <c r="OP94">
        <v>1000</v>
      </c>
      <c r="OR94" t="s">
        <v>2318</v>
      </c>
      <c r="OS94">
        <v>2500</v>
      </c>
      <c r="OT94" t="s">
        <v>2235</v>
      </c>
      <c r="OW94">
        <v>21</v>
      </c>
      <c r="OX94">
        <v>3</v>
      </c>
      <c r="OY94">
        <v>0</v>
      </c>
      <c r="OZ94">
        <v>1000</v>
      </c>
      <c r="PA94">
        <v>1000</v>
      </c>
      <c r="PC94" t="s">
        <v>2318</v>
      </c>
      <c r="PD94">
        <v>3500</v>
      </c>
      <c r="PE94" t="s">
        <v>2235</v>
      </c>
      <c r="PH94">
        <v>30</v>
      </c>
      <c r="PI94">
        <v>5</v>
      </c>
      <c r="PJ94">
        <v>0</v>
      </c>
      <c r="PK94">
        <v>600</v>
      </c>
      <c r="PL94">
        <v>600</v>
      </c>
      <c r="PN94" t="s">
        <v>2318</v>
      </c>
      <c r="PO94">
        <v>3000</v>
      </c>
      <c r="PP94" t="s">
        <v>2235</v>
      </c>
      <c r="PS94">
        <v>15</v>
      </c>
      <c r="PT94">
        <v>3</v>
      </c>
      <c r="PU94">
        <v>0</v>
      </c>
      <c r="PV94">
        <v>500</v>
      </c>
      <c r="PW94">
        <v>500</v>
      </c>
      <c r="PY94" t="s">
        <v>2318</v>
      </c>
      <c r="PZ94" t="s">
        <v>2231</v>
      </c>
      <c r="QA94">
        <v>5500</v>
      </c>
      <c r="QD94" t="s">
        <v>2235</v>
      </c>
      <c r="QG94">
        <v>21</v>
      </c>
      <c r="QH94">
        <v>3</v>
      </c>
      <c r="QI94">
        <v>0</v>
      </c>
      <c r="QJ94">
        <v>500</v>
      </c>
      <c r="QK94">
        <v>500</v>
      </c>
      <c r="QM94" t="s">
        <v>2318</v>
      </c>
      <c r="QN94">
        <v>250</v>
      </c>
      <c r="QO94" t="s">
        <v>2235</v>
      </c>
      <c r="QR94">
        <v>15</v>
      </c>
      <c r="QS94">
        <v>3</v>
      </c>
      <c r="QT94">
        <v>0</v>
      </c>
      <c r="QU94">
        <v>1000</v>
      </c>
      <c r="QV94">
        <v>1000</v>
      </c>
      <c r="QX94" t="s">
        <v>2231</v>
      </c>
      <c r="QZ94" t="s">
        <v>2656</v>
      </c>
      <c r="RA94">
        <v>0</v>
      </c>
      <c r="RB94">
        <v>0</v>
      </c>
      <c r="RC94">
        <v>0</v>
      </c>
      <c r="RD94">
        <v>1</v>
      </c>
      <c r="RE94">
        <v>1</v>
      </c>
      <c r="RF94">
        <v>0</v>
      </c>
      <c r="RG94">
        <v>0</v>
      </c>
      <c r="RH94">
        <v>0</v>
      </c>
      <c r="RI94">
        <v>0</v>
      </c>
      <c r="RJ94">
        <v>0</v>
      </c>
      <c r="RK94">
        <v>0</v>
      </c>
      <c r="RL94">
        <v>0</v>
      </c>
      <c r="RM94">
        <v>0</v>
      </c>
      <c r="RN94">
        <v>0</v>
      </c>
      <c r="RO94">
        <v>0</v>
      </c>
      <c r="RP94">
        <v>0</v>
      </c>
      <c r="RR94" t="s">
        <v>506</v>
      </c>
      <c r="RS94">
        <v>0</v>
      </c>
      <c r="RT94">
        <v>0</v>
      </c>
      <c r="RU94">
        <v>0</v>
      </c>
      <c r="RV94">
        <v>0</v>
      </c>
      <c r="RW94">
        <v>0</v>
      </c>
      <c r="RX94">
        <v>0</v>
      </c>
      <c r="RY94">
        <v>0</v>
      </c>
      <c r="RZ94">
        <v>0</v>
      </c>
      <c r="SA94">
        <v>0</v>
      </c>
      <c r="SB94">
        <v>1</v>
      </c>
      <c r="SC94">
        <v>0</v>
      </c>
      <c r="SD94" t="s">
        <v>2657</v>
      </c>
      <c r="SF94" t="s">
        <v>2237</v>
      </c>
      <c r="SG94">
        <v>0</v>
      </c>
      <c r="SH94">
        <v>1</v>
      </c>
      <c r="SI94">
        <v>0</v>
      </c>
      <c r="SJ94">
        <v>0</v>
      </c>
      <c r="SK94" t="s">
        <v>2656</v>
      </c>
      <c r="SL94">
        <v>0</v>
      </c>
      <c r="SM94">
        <v>0</v>
      </c>
      <c r="SN94">
        <v>0</v>
      </c>
      <c r="SO94">
        <v>1</v>
      </c>
      <c r="SP94">
        <v>1</v>
      </c>
      <c r="SQ94">
        <v>0</v>
      </c>
      <c r="SR94">
        <v>0</v>
      </c>
      <c r="SS94">
        <v>0</v>
      </c>
      <c r="ST94">
        <v>0</v>
      </c>
      <c r="SU94">
        <v>0</v>
      </c>
      <c r="SV94">
        <v>0</v>
      </c>
      <c r="SW94">
        <v>0</v>
      </c>
      <c r="SX94">
        <v>0</v>
      </c>
      <c r="SY94">
        <v>0</v>
      </c>
      <c r="SZ94">
        <v>0</v>
      </c>
      <c r="TA94">
        <v>0</v>
      </c>
      <c r="TB94" t="s">
        <v>2447</v>
      </c>
      <c r="TC94">
        <v>0</v>
      </c>
      <c r="TD94">
        <v>0</v>
      </c>
      <c r="TE94">
        <v>0</v>
      </c>
      <c r="TF94">
        <v>0</v>
      </c>
      <c r="TG94">
        <v>0</v>
      </c>
      <c r="TH94">
        <v>1</v>
      </c>
      <c r="TI94">
        <v>0</v>
      </c>
      <c r="TJ94">
        <v>0</v>
      </c>
      <c r="TK94">
        <v>0</v>
      </c>
      <c r="TL94">
        <v>0</v>
      </c>
      <c r="TM94">
        <v>0</v>
      </c>
      <c r="TN94">
        <v>0</v>
      </c>
      <c r="AQG94" t="s">
        <v>2239</v>
      </c>
      <c r="AQH94">
        <v>1</v>
      </c>
      <c r="AQI94">
        <v>0</v>
      </c>
      <c r="AQJ94">
        <v>0</v>
      </c>
      <c r="AQK94">
        <v>0</v>
      </c>
      <c r="AQL94">
        <v>0</v>
      </c>
      <c r="AQM94">
        <v>0</v>
      </c>
      <c r="AQN94">
        <v>0</v>
      </c>
      <c r="AQO94">
        <v>0</v>
      </c>
      <c r="AQP94">
        <v>0</v>
      </c>
      <c r="AQQ94">
        <v>0</v>
      </c>
      <c r="AQS94" t="s">
        <v>2658</v>
      </c>
      <c r="AQT94">
        <v>1</v>
      </c>
      <c r="AQU94">
        <v>0</v>
      </c>
      <c r="AQV94">
        <v>1</v>
      </c>
      <c r="AQW94">
        <v>1</v>
      </c>
      <c r="AQX94">
        <v>0</v>
      </c>
      <c r="AQY94">
        <v>1</v>
      </c>
      <c r="AQZ94">
        <v>1</v>
      </c>
      <c r="ARA94">
        <v>0</v>
      </c>
      <c r="ARB94">
        <v>0</v>
      </c>
      <c r="ARC94">
        <v>0</v>
      </c>
      <c r="ARD94">
        <v>0</v>
      </c>
      <c r="ARF94" t="s">
        <v>2466</v>
      </c>
      <c r="ARG94" t="s">
        <v>2275</v>
      </c>
      <c r="ARH94" t="s">
        <v>2312</v>
      </c>
      <c r="ARI94">
        <v>1</v>
      </c>
      <c r="ARJ94">
        <v>0</v>
      </c>
      <c r="ARK94">
        <v>0</v>
      </c>
      <c r="ARL94">
        <v>0</v>
      </c>
      <c r="ARM94">
        <v>0</v>
      </c>
      <c r="ARN94">
        <v>0</v>
      </c>
      <c r="ARO94" t="s">
        <v>2456</v>
      </c>
      <c r="ARP94" t="s">
        <v>2312</v>
      </c>
      <c r="ARX94" t="s">
        <v>2262</v>
      </c>
      <c r="ARY94" t="s">
        <v>2239</v>
      </c>
      <c r="ARZ94">
        <v>1</v>
      </c>
      <c r="ASA94">
        <v>0</v>
      </c>
      <c r="ASB94">
        <v>0</v>
      </c>
      <c r="ASC94">
        <v>0</v>
      </c>
      <c r="ASD94">
        <v>0</v>
      </c>
      <c r="ASE94">
        <v>0</v>
      </c>
      <c r="ASF94">
        <v>0</v>
      </c>
      <c r="ASG94">
        <v>0</v>
      </c>
      <c r="ASH94">
        <v>0</v>
      </c>
      <c r="ASI94">
        <v>0</v>
      </c>
      <c r="ASK94" t="s">
        <v>2239</v>
      </c>
      <c r="ASL94">
        <v>1</v>
      </c>
      <c r="ASM94">
        <v>0</v>
      </c>
      <c r="ASN94">
        <v>0</v>
      </c>
      <c r="ASO94">
        <v>0</v>
      </c>
      <c r="ASP94">
        <v>0</v>
      </c>
      <c r="ASQ94">
        <v>0</v>
      </c>
      <c r="ASR94">
        <v>0</v>
      </c>
      <c r="ASS94">
        <v>0</v>
      </c>
      <c r="AST94">
        <v>0</v>
      </c>
      <c r="ASU94">
        <v>0</v>
      </c>
      <c r="ASW94" t="s">
        <v>2239</v>
      </c>
      <c r="ASX94">
        <v>1</v>
      </c>
      <c r="ASY94">
        <v>0</v>
      </c>
      <c r="ASZ94">
        <v>0</v>
      </c>
      <c r="ATA94">
        <v>0</v>
      </c>
      <c r="ATB94">
        <v>0</v>
      </c>
      <c r="ATC94">
        <v>0</v>
      </c>
      <c r="ATD94">
        <v>0</v>
      </c>
      <c r="ATE94">
        <v>0</v>
      </c>
      <c r="ATF94">
        <v>0</v>
      </c>
      <c r="ATH94" t="s">
        <v>2659</v>
      </c>
      <c r="ATI94">
        <v>0</v>
      </c>
      <c r="ATJ94">
        <v>1</v>
      </c>
      <c r="ATK94">
        <v>0</v>
      </c>
      <c r="ATL94">
        <v>0</v>
      </c>
      <c r="ATM94">
        <v>0</v>
      </c>
      <c r="ATN94">
        <v>0</v>
      </c>
      <c r="ATO94">
        <v>0</v>
      </c>
      <c r="ATP94">
        <v>0</v>
      </c>
      <c r="ATQ94">
        <v>0</v>
      </c>
      <c r="ATS94" t="s">
        <v>2468</v>
      </c>
      <c r="ATW94" t="s">
        <v>2468</v>
      </c>
      <c r="AUF94">
        <v>507408675</v>
      </c>
      <c r="AUG94" s="166">
        <v>45252.535162037027</v>
      </c>
      <c r="AUJ94" t="s">
        <v>2255</v>
      </c>
      <c r="AUK94" t="s">
        <v>2256</v>
      </c>
      <c r="AUL94" t="s">
        <v>2257</v>
      </c>
    </row>
    <row r="95" spans="1:535 1125:1234" x14ac:dyDescent="0.35">
      <c r="A95">
        <v>94</v>
      </c>
      <c r="B95" t="s">
        <v>2660</v>
      </c>
      <c r="C95" s="166">
        <v>45252</v>
      </c>
      <c r="D95" t="s">
        <v>2637</v>
      </c>
      <c r="E95" t="s">
        <v>2638</v>
      </c>
      <c r="F95" s="166">
        <v>45252.514830578701</v>
      </c>
      <c r="G95" s="166">
        <v>45252.526036226853</v>
      </c>
      <c r="H95" t="s">
        <v>2225</v>
      </c>
      <c r="K95" t="s">
        <v>2639</v>
      </c>
      <c r="L95" s="166">
        <v>45252</v>
      </c>
      <c r="M95" t="s">
        <v>73</v>
      </c>
      <c r="N95" t="s">
        <v>2640</v>
      </c>
      <c r="O95" t="s">
        <v>79</v>
      </c>
      <c r="P95" t="s">
        <v>2228</v>
      </c>
      <c r="S95" t="s">
        <v>2641</v>
      </c>
      <c r="T95" t="s">
        <v>2642</v>
      </c>
      <c r="V95" t="s">
        <v>2231</v>
      </c>
      <c r="X95" t="s">
        <v>2647</v>
      </c>
      <c r="AA95" t="s">
        <v>2286</v>
      </c>
      <c r="AB95">
        <v>0</v>
      </c>
      <c r="AC95">
        <v>0</v>
      </c>
      <c r="AD95">
        <v>1</v>
      </c>
      <c r="AE95">
        <v>0</v>
      </c>
      <c r="AF95">
        <v>1</v>
      </c>
      <c r="AI95"/>
      <c r="BH95" t="s">
        <v>2318</v>
      </c>
      <c r="BI95" t="s">
        <v>2341</v>
      </c>
      <c r="BJ95">
        <v>1</v>
      </c>
      <c r="BK95">
        <v>1</v>
      </c>
      <c r="BL95">
        <v>600</v>
      </c>
      <c r="BM95">
        <v>300</v>
      </c>
      <c r="BN95" t="s">
        <v>2235</v>
      </c>
      <c r="BQ95">
        <v>7</v>
      </c>
      <c r="BR95">
        <v>2</v>
      </c>
      <c r="BS95">
        <v>0</v>
      </c>
      <c r="BT95">
        <v>2000</v>
      </c>
      <c r="BU95">
        <v>2000</v>
      </c>
      <c r="BW95" t="s">
        <v>2312</v>
      </c>
      <c r="CS95" t="s">
        <v>2241</v>
      </c>
      <c r="CT95">
        <v>1</v>
      </c>
      <c r="CU95">
        <v>0</v>
      </c>
      <c r="CV95">
        <v>0</v>
      </c>
      <c r="CW95">
        <v>0</v>
      </c>
      <c r="EK95" t="s">
        <v>2507</v>
      </c>
      <c r="EL95">
        <v>1</v>
      </c>
      <c r="EM95">
        <v>1</v>
      </c>
      <c r="EN95">
        <v>1</v>
      </c>
      <c r="EO95">
        <v>1</v>
      </c>
      <c r="EP95">
        <v>0</v>
      </c>
      <c r="EQ95">
        <v>4</v>
      </c>
      <c r="ES95" t="s">
        <v>2318</v>
      </c>
      <c r="ET95">
        <v>6000</v>
      </c>
      <c r="EU95" t="s">
        <v>2235</v>
      </c>
      <c r="EX95">
        <v>30</v>
      </c>
      <c r="EY95">
        <v>2</v>
      </c>
      <c r="EZ95">
        <v>0</v>
      </c>
      <c r="FA95">
        <v>200</v>
      </c>
      <c r="FB95">
        <v>100</v>
      </c>
      <c r="FD95" t="s">
        <v>2318</v>
      </c>
      <c r="FE95">
        <v>14000</v>
      </c>
      <c r="FF95" t="s">
        <v>2235</v>
      </c>
      <c r="FI95">
        <v>30</v>
      </c>
      <c r="FJ95">
        <v>2</v>
      </c>
      <c r="FK95">
        <v>0</v>
      </c>
      <c r="FL95">
        <v>100</v>
      </c>
      <c r="FM95">
        <v>100</v>
      </c>
      <c r="FO95" t="s">
        <v>2318</v>
      </c>
      <c r="FP95">
        <v>1500</v>
      </c>
      <c r="FQ95" t="s">
        <v>2235</v>
      </c>
      <c r="FT95">
        <v>15</v>
      </c>
      <c r="FU95">
        <v>2</v>
      </c>
      <c r="FV95">
        <v>0</v>
      </c>
      <c r="FW95">
        <v>50</v>
      </c>
      <c r="FX95">
        <v>50</v>
      </c>
      <c r="FZ95" t="s">
        <v>2318</v>
      </c>
      <c r="GA95">
        <v>3000</v>
      </c>
      <c r="GB95" t="s">
        <v>2235</v>
      </c>
      <c r="GE95">
        <v>30</v>
      </c>
      <c r="GF95">
        <v>2</v>
      </c>
      <c r="GG95">
        <v>0</v>
      </c>
      <c r="GH95">
        <v>100</v>
      </c>
      <c r="GI95">
        <v>100</v>
      </c>
      <c r="GK95" t="s">
        <v>2312</v>
      </c>
      <c r="HH95" t="s">
        <v>2241</v>
      </c>
      <c r="HI95">
        <v>1</v>
      </c>
      <c r="HJ95">
        <v>0</v>
      </c>
      <c r="HK95">
        <v>0</v>
      </c>
      <c r="HL95">
        <v>0</v>
      </c>
      <c r="JB95" t="s">
        <v>2661</v>
      </c>
      <c r="JC95">
        <v>0</v>
      </c>
      <c r="JD95">
        <v>0</v>
      </c>
      <c r="JE95">
        <v>0</v>
      </c>
      <c r="JF95">
        <v>0</v>
      </c>
      <c r="JG95">
        <v>0</v>
      </c>
      <c r="JH95">
        <v>0</v>
      </c>
      <c r="JI95">
        <v>0</v>
      </c>
      <c r="JJ95">
        <v>0</v>
      </c>
      <c r="JK95">
        <v>0</v>
      </c>
      <c r="JL95">
        <v>1</v>
      </c>
      <c r="JM95">
        <v>0</v>
      </c>
      <c r="JN95">
        <v>1</v>
      </c>
      <c r="JO95">
        <v>0</v>
      </c>
      <c r="JP95">
        <v>0</v>
      </c>
      <c r="JQ95">
        <v>1</v>
      </c>
      <c r="JR95">
        <v>0</v>
      </c>
      <c r="JS95">
        <v>3</v>
      </c>
      <c r="JT95">
        <v>8</v>
      </c>
      <c r="OG95" t="s">
        <v>2318</v>
      </c>
      <c r="OH95">
        <v>3000</v>
      </c>
      <c r="OI95" t="s">
        <v>2235</v>
      </c>
      <c r="OL95">
        <v>14</v>
      </c>
      <c r="OM95">
        <v>2</v>
      </c>
      <c r="ON95">
        <v>0</v>
      </c>
      <c r="OO95">
        <v>50</v>
      </c>
      <c r="OP95">
        <v>50</v>
      </c>
      <c r="PC95" t="s">
        <v>2318</v>
      </c>
      <c r="PD95">
        <v>2000</v>
      </c>
      <c r="PE95" t="s">
        <v>2235</v>
      </c>
      <c r="PH95">
        <v>30</v>
      </c>
      <c r="PI95">
        <v>2</v>
      </c>
      <c r="PJ95">
        <v>0</v>
      </c>
      <c r="PK95">
        <v>50</v>
      </c>
      <c r="PL95">
        <v>50</v>
      </c>
      <c r="QM95" t="s">
        <v>2318</v>
      </c>
      <c r="QN95">
        <v>200</v>
      </c>
      <c r="QO95" t="s">
        <v>2235</v>
      </c>
      <c r="QR95">
        <v>14</v>
      </c>
      <c r="QS95">
        <v>2</v>
      </c>
      <c r="QT95">
        <v>0</v>
      </c>
      <c r="QU95">
        <v>5000</v>
      </c>
      <c r="QV95">
        <v>5000</v>
      </c>
      <c r="QX95" t="s">
        <v>2312</v>
      </c>
      <c r="SF95" t="s">
        <v>2241</v>
      </c>
      <c r="SG95">
        <v>1</v>
      </c>
      <c r="SH95">
        <v>0</v>
      </c>
      <c r="SI95">
        <v>0</v>
      </c>
      <c r="SJ95">
        <v>0</v>
      </c>
      <c r="AQG95" t="s">
        <v>2239</v>
      </c>
      <c r="AQH95">
        <v>1</v>
      </c>
      <c r="AQI95">
        <v>0</v>
      </c>
      <c r="AQJ95">
        <v>0</v>
      </c>
      <c r="AQK95">
        <v>0</v>
      </c>
      <c r="AQL95">
        <v>0</v>
      </c>
      <c r="AQM95">
        <v>0</v>
      </c>
      <c r="AQN95">
        <v>0</v>
      </c>
      <c r="AQO95">
        <v>0</v>
      </c>
      <c r="AQP95">
        <v>0</v>
      </c>
      <c r="AQQ95">
        <v>0</v>
      </c>
      <c r="AQS95" t="s">
        <v>2662</v>
      </c>
      <c r="AQT95">
        <v>0</v>
      </c>
      <c r="AQU95">
        <v>1</v>
      </c>
      <c r="AQV95">
        <v>1</v>
      </c>
      <c r="AQW95">
        <v>1</v>
      </c>
      <c r="AQX95">
        <v>1</v>
      </c>
      <c r="AQY95">
        <v>1</v>
      </c>
      <c r="AQZ95">
        <v>1</v>
      </c>
      <c r="ARA95">
        <v>0</v>
      </c>
      <c r="ARB95">
        <v>0</v>
      </c>
      <c r="ARC95">
        <v>0</v>
      </c>
      <c r="ARD95">
        <v>0</v>
      </c>
      <c r="ARF95" t="s">
        <v>2466</v>
      </c>
      <c r="ARG95" t="s">
        <v>2245</v>
      </c>
      <c r="ARH95" t="s">
        <v>2312</v>
      </c>
      <c r="ARI95">
        <v>1</v>
      </c>
      <c r="ARJ95">
        <v>0</v>
      </c>
      <c r="ARK95">
        <v>0</v>
      </c>
      <c r="ARL95">
        <v>0</v>
      </c>
      <c r="ARM95">
        <v>0</v>
      </c>
      <c r="ARN95">
        <v>0</v>
      </c>
      <c r="ARP95" t="s">
        <v>2312</v>
      </c>
      <c r="ARX95" t="s">
        <v>2262</v>
      </c>
      <c r="ARY95" t="s">
        <v>2239</v>
      </c>
      <c r="ARZ95">
        <v>1</v>
      </c>
      <c r="ASA95">
        <v>0</v>
      </c>
      <c r="ASB95">
        <v>0</v>
      </c>
      <c r="ASC95">
        <v>0</v>
      </c>
      <c r="ASD95">
        <v>0</v>
      </c>
      <c r="ASE95">
        <v>0</v>
      </c>
      <c r="ASF95">
        <v>0</v>
      </c>
      <c r="ASG95">
        <v>0</v>
      </c>
      <c r="ASH95">
        <v>0</v>
      </c>
      <c r="ASI95">
        <v>0</v>
      </c>
      <c r="ASK95" t="s">
        <v>2239</v>
      </c>
      <c r="ASL95">
        <v>1</v>
      </c>
      <c r="ASM95">
        <v>0</v>
      </c>
      <c r="ASN95">
        <v>0</v>
      </c>
      <c r="ASO95">
        <v>0</v>
      </c>
      <c r="ASP95">
        <v>0</v>
      </c>
      <c r="ASQ95">
        <v>0</v>
      </c>
      <c r="ASR95">
        <v>0</v>
      </c>
      <c r="ASS95">
        <v>0</v>
      </c>
      <c r="AST95">
        <v>0</v>
      </c>
      <c r="ASU95">
        <v>0</v>
      </c>
      <c r="ASW95" t="s">
        <v>2239</v>
      </c>
      <c r="ASX95">
        <v>1</v>
      </c>
      <c r="ASY95">
        <v>0</v>
      </c>
      <c r="ASZ95">
        <v>0</v>
      </c>
      <c r="ATA95">
        <v>0</v>
      </c>
      <c r="ATB95">
        <v>0</v>
      </c>
      <c r="ATC95">
        <v>0</v>
      </c>
      <c r="ATD95">
        <v>0</v>
      </c>
      <c r="ATE95">
        <v>0</v>
      </c>
      <c r="ATF95">
        <v>0</v>
      </c>
      <c r="ATH95" t="s">
        <v>2649</v>
      </c>
      <c r="ATI95">
        <v>0</v>
      </c>
      <c r="ATJ95">
        <v>1</v>
      </c>
      <c r="ATK95">
        <v>1</v>
      </c>
      <c r="ATL95">
        <v>0</v>
      </c>
      <c r="ATM95">
        <v>0</v>
      </c>
      <c r="ATN95">
        <v>0</v>
      </c>
      <c r="ATO95">
        <v>0</v>
      </c>
      <c r="ATP95">
        <v>0</v>
      </c>
      <c r="ATQ95">
        <v>0</v>
      </c>
      <c r="ATS95" t="s">
        <v>2468</v>
      </c>
      <c r="ATW95" t="s">
        <v>2468</v>
      </c>
      <c r="AUF95">
        <v>507408713</v>
      </c>
      <c r="AUG95" s="166">
        <v>45252.535208333327</v>
      </c>
      <c r="AUJ95" t="s">
        <v>2255</v>
      </c>
      <c r="AUK95" t="s">
        <v>2256</v>
      </c>
      <c r="AUL95" t="s">
        <v>2257</v>
      </c>
    </row>
    <row r="96" spans="1:535 1125:1234" x14ac:dyDescent="0.35">
      <c r="A96">
        <v>95</v>
      </c>
      <c r="B96" t="s">
        <v>2663</v>
      </c>
      <c r="C96" s="166">
        <v>45252</v>
      </c>
      <c r="D96" t="s">
        <v>2664</v>
      </c>
      <c r="E96" t="s">
        <v>2665</v>
      </c>
      <c r="F96" s="166">
        <v>45252.559303888891</v>
      </c>
      <c r="G96" s="166">
        <v>45252.66595678241</v>
      </c>
      <c r="H96" t="s">
        <v>2225</v>
      </c>
      <c r="K96" t="s">
        <v>2666</v>
      </c>
      <c r="L96" s="166">
        <v>45252</v>
      </c>
      <c r="M96" t="s">
        <v>2667</v>
      </c>
      <c r="N96" t="s">
        <v>2668</v>
      </c>
      <c r="O96" t="s">
        <v>71</v>
      </c>
      <c r="P96" t="s">
        <v>2228</v>
      </c>
      <c r="S96" t="s">
        <v>2669</v>
      </c>
      <c r="T96" t="s">
        <v>2670</v>
      </c>
      <c r="V96" t="s">
        <v>2231</v>
      </c>
      <c r="X96" t="s">
        <v>2647</v>
      </c>
      <c r="AA96" t="s">
        <v>2503</v>
      </c>
      <c r="AB96">
        <v>1</v>
      </c>
      <c r="AC96">
        <v>1</v>
      </c>
      <c r="AD96">
        <v>1</v>
      </c>
      <c r="AE96">
        <v>0</v>
      </c>
      <c r="AF96">
        <v>3</v>
      </c>
      <c r="AH96" t="s">
        <v>2234</v>
      </c>
      <c r="AI96">
        <v>1850</v>
      </c>
      <c r="AJ96" t="s">
        <v>2235</v>
      </c>
      <c r="AM96">
        <v>180</v>
      </c>
      <c r="AN96">
        <v>30</v>
      </c>
      <c r="AO96">
        <v>0</v>
      </c>
      <c r="AP96">
        <v>250</v>
      </c>
      <c r="AQ96">
        <v>0</v>
      </c>
      <c r="AS96" t="s">
        <v>2234</v>
      </c>
      <c r="AT96" t="s">
        <v>2671</v>
      </c>
      <c r="AU96">
        <v>1</v>
      </c>
      <c r="AV96">
        <v>1</v>
      </c>
      <c r="AW96">
        <v>3500</v>
      </c>
      <c r="AX96">
        <v>4850</v>
      </c>
      <c r="AY96" t="s">
        <v>2235</v>
      </c>
      <c r="BB96">
        <v>160</v>
      </c>
      <c r="BC96">
        <v>30</v>
      </c>
      <c r="BD96">
        <v>0</v>
      </c>
      <c r="BE96">
        <v>95</v>
      </c>
      <c r="BF96">
        <v>0</v>
      </c>
      <c r="BH96" t="s">
        <v>2234</v>
      </c>
      <c r="BI96" t="s">
        <v>2335</v>
      </c>
      <c r="BJ96">
        <v>1</v>
      </c>
      <c r="BK96">
        <v>1</v>
      </c>
      <c r="BL96">
        <v>650</v>
      </c>
      <c r="BM96">
        <v>450</v>
      </c>
      <c r="BN96" t="s">
        <v>2235</v>
      </c>
      <c r="BQ96">
        <v>180</v>
      </c>
      <c r="BR96">
        <v>30</v>
      </c>
      <c r="BS96">
        <v>0</v>
      </c>
      <c r="BT96">
        <v>1508</v>
      </c>
      <c r="BU96">
        <v>0</v>
      </c>
      <c r="BW96" t="s">
        <v>2231</v>
      </c>
      <c r="BY96" t="s">
        <v>2503</v>
      </c>
      <c r="BZ96">
        <v>1</v>
      </c>
      <c r="CA96">
        <v>1</v>
      </c>
      <c r="CB96">
        <v>1</v>
      </c>
      <c r="CC96">
        <v>0</v>
      </c>
      <c r="CE96" t="s">
        <v>2672</v>
      </c>
      <c r="CF96">
        <v>1</v>
      </c>
      <c r="CG96">
        <v>1</v>
      </c>
      <c r="CH96">
        <v>1</v>
      </c>
      <c r="CI96">
        <v>0</v>
      </c>
      <c r="CJ96">
        <v>1</v>
      </c>
      <c r="CK96">
        <v>1</v>
      </c>
      <c r="CL96">
        <v>1</v>
      </c>
      <c r="CM96">
        <v>0</v>
      </c>
      <c r="CN96">
        <v>0</v>
      </c>
      <c r="CO96">
        <v>0</v>
      </c>
      <c r="CP96">
        <v>0</v>
      </c>
      <c r="CS96" t="s">
        <v>2241</v>
      </c>
      <c r="CT96">
        <v>1</v>
      </c>
      <c r="CU96">
        <v>0</v>
      </c>
      <c r="CV96">
        <v>0</v>
      </c>
      <c r="CW96">
        <v>0</v>
      </c>
      <c r="EK96" t="s">
        <v>2507</v>
      </c>
      <c r="EL96">
        <v>1</v>
      </c>
      <c r="EM96">
        <v>1</v>
      </c>
      <c r="EN96">
        <v>1</v>
      </c>
      <c r="EO96">
        <v>1</v>
      </c>
      <c r="EP96">
        <v>0</v>
      </c>
      <c r="EQ96">
        <v>4</v>
      </c>
      <c r="ES96" t="s">
        <v>2234</v>
      </c>
      <c r="ET96">
        <v>6500</v>
      </c>
      <c r="EU96" t="s">
        <v>2235</v>
      </c>
      <c r="EX96">
        <v>180</v>
      </c>
      <c r="EY96">
        <v>30</v>
      </c>
      <c r="EZ96">
        <v>0</v>
      </c>
      <c r="FA96">
        <v>400</v>
      </c>
      <c r="FB96">
        <v>0</v>
      </c>
      <c r="FD96" t="s">
        <v>2234</v>
      </c>
      <c r="FE96">
        <v>28500</v>
      </c>
      <c r="FF96" t="s">
        <v>2235</v>
      </c>
      <c r="FI96">
        <v>180</v>
      </c>
      <c r="FJ96">
        <v>30</v>
      </c>
      <c r="FK96">
        <v>0</v>
      </c>
      <c r="FL96">
        <v>80</v>
      </c>
      <c r="FM96">
        <v>0</v>
      </c>
      <c r="FO96" t="s">
        <v>2234</v>
      </c>
      <c r="FP96">
        <v>1000</v>
      </c>
      <c r="FQ96" t="s">
        <v>2235</v>
      </c>
      <c r="FT96">
        <v>180</v>
      </c>
      <c r="FU96">
        <v>30</v>
      </c>
      <c r="FV96">
        <v>0</v>
      </c>
      <c r="FW96">
        <v>200</v>
      </c>
      <c r="FX96">
        <v>0</v>
      </c>
      <c r="FZ96" t="s">
        <v>2234</v>
      </c>
      <c r="GA96">
        <v>4500</v>
      </c>
      <c r="GB96" t="s">
        <v>2235</v>
      </c>
      <c r="GE96">
        <v>360</v>
      </c>
      <c r="GF96">
        <v>30</v>
      </c>
      <c r="GG96">
        <v>0</v>
      </c>
      <c r="GH96">
        <v>500</v>
      </c>
      <c r="GI96">
        <v>0</v>
      </c>
      <c r="GK96" t="s">
        <v>2231</v>
      </c>
      <c r="GM96" t="s">
        <v>2507</v>
      </c>
      <c r="GN96">
        <v>1</v>
      </c>
      <c r="GO96">
        <v>1</v>
      </c>
      <c r="GP96">
        <v>1</v>
      </c>
      <c r="GQ96">
        <v>1</v>
      </c>
      <c r="GR96">
        <v>0</v>
      </c>
      <c r="GT96" t="s">
        <v>2673</v>
      </c>
      <c r="GU96">
        <v>0</v>
      </c>
      <c r="GV96">
        <v>1</v>
      </c>
      <c r="GW96">
        <v>1</v>
      </c>
      <c r="GX96">
        <v>0</v>
      </c>
      <c r="GY96">
        <v>1</v>
      </c>
      <c r="GZ96">
        <v>1</v>
      </c>
      <c r="HA96">
        <v>1</v>
      </c>
      <c r="HB96">
        <v>0</v>
      </c>
      <c r="HC96">
        <v>0</v>
      </c>
      <c r="HD96">
        <v>0</v>
      </c>
      <c r="HE96">
        <v>0</v>
      </c>
      <c r="HH96" t="s">
        <v>2241</v>
      </c>
      <c r="HI96">
        <v>1</v>
      </c>
      <c r="HJ96">
        <v>0</v>
      </c>
      <c r="HK96">
        <v>0</v>
      </c>
      <c r="HL96">
        <v>0</v>
      </c>
      <c r="JB96" t="s">
        <v>2674</v>
      </c>
      <c r="JC96">
        <v>1</v>
      </c>
      <c r="JD96">
        <v>1</v>
      </c>
      <c r="JE96">
        <v>1</v>
      </c>
      <c r="JF96">
        <v>1</v>
      </c>
      <c r="JG96">
        <v>1</v>
      </c>
      <c r="JH96">
        <v>1</v>
      </c>
      <c r="JI96">
        <v>1</v>
      </c>
      <c r="JJ96">
        <v>1</v>
      </c>
      <c r="JK96">
        <v>1</v>
      </c>
      <c r="JL96">
        <v>1</v>
      </c>
      <c r="JM96">
        <v>1</v>
      </c>
      <c r="JN96">
        <v>1</v>
      </c>
      <c r="JO96">
        <v>1</v>
      </c>
      <c r="JP96">
        <v>1</v>
      </c>
      <c r="JQ96">
        <v>1</v>
      </c>
      <c r="JR96">
        <v>0</v>
      </c>
      <c r="JS96">
        <v>15</v>
      </c>
      <c r="JT96">
        <v>22</v>
      </c>
      <c r="JV96" t="s">
        <v>2234</v>
      </c>
      <c r="JW96">
        <v>1500</v>
      </c>
      <c r="JX96" t="s">
        <v>2307</v>
      </c>
      <c r="KA96">
        <v>90</v>
      </c>
      <c r="KB96">
        <v>15</v>
      </c>
      <c r="KC96">
        <v>0</v>
      </c>
      <c r="KD96">
        <v>5000</v>
      </c>
      <c r="KE96">
        <v>0</v>
      </c>
      <c r="KG96" t="s">
        <v>2234</v>
      </c>
      <c r="KH96" t="s">
        <v>2581</v>
      </c>
      <c r="KI96">
        <v>1</v>
      </c>
      <c r="KJ96">
        <v>1</v>
      </c>
      <c r="KK96">
        <v>10000</v>
      </c>
      <c r="KL96">
        <v>200</v>
      </c>
      <c r="KM96" t="s">
        <v>2235</v>
      </c>
      <c r="KP96">
        <v>70</v>
      </c>
      <c r="KQ96">
        <v>30</v>
      </c>
      <c r="KR96">
        <v>0</v>
      </c>
      <c r="KS96">
        <v>800</v>
      </c>
      <c r="KT96">
        <v>0</v>
      </c>
      <c r="KV96" t="s">
        <v>2234</v>
      </c>
      <c r="KW96" t="s">
        <v>2465</v>
      </c>
      <c r="KX96">
        <v>0</v>
      </c>
      <c r="KY96">
        <v>1</v>
      </c>
      <c r="KZ96">
        <v>1</v>
      </c>
      <c r="LB96">
        <v>30000</v>
      </c>
      <c r="LC96">
        <v>38000</v>
      </c>
      <c r="LD96" t="s">
        <v>2235</v>
      </c>
      <c r="LG96">
        <v>15</v>
      </c>
      <c r="LH96">
        <v>30</v>
      </c>
      <c r="LI96">
        <v>1</v>
      </c>
      <c r="LJ96">
        <v>850</v>
      </c>
      <c r="LK96">
        <v>0</v>
      </c>
      <c r="LM96" t="s">
        <v>2561</v>
      </c>
      <c r="LX96" t="s">
        <v>2561</v>
      </c>
      <c r="MI96" t="s">
        <v>2234</v>
      </c>
      <c r="MJ96">
        <v>1800</v>
      </c>
      <c r="MK96" t="s">
        <v>2235</v>
      </c>
      <c r="MN96">
        <v>360</v>
      </c>
      <c r="MO96">
        <v>30</v>
      </c>
      <c r="MP96">
        <v>0</v>
      </c>
      <c r="MQ96">
        <v>180</v>
      </c>
      <c r="MR96">
        <v>0</v>
      </c>
      <c r="MT96" t="s">
        <v>2234</v>
      </c>
      <c r="MU96">
        <v>850</v>
      </c>
      <c r="MV96" t="s">
        <v>2235</v>
      </c>
      <c r="MY96">
        <v>180</v>
      </c>
      <c r="MZ96">
        <v>30</v>
      </c>
      <c r="NA96">
        <v>0</v>
      </c>
      <c r="NB96">
        <v>600</v>
      </c>
      <c r="NC96">
        <v>0</v>
      </c>
      <c r="NE96" t="s">
        <v>2234</v>
      </c>
      <c r="NF96" t="s">
        <v>2675</v>
      </c>
      <c r="NG96">
        <v>0</v>
      </c>
      <c r="NH96">
        <v>1</v>
      </c>
      <c r="NI96">
        <v>1</v>
      </c>
      <c r="NK96">
        <v>1200</v>
      </c>
      <c r="NL96">
        <v>1700</v>
      </c>
      <c r="NM96" t="s">
        <v>2235</v>
      </c>
      <c r="NP96">
        <v>180</v>
      </c>
      <c r="NQ96">
        <v>30</v>
      </c>
      <c r="NR96">
        <v>0</v>
      </c>
      <c r="NS96">
        <v>180</v>
      </c>
      <c r="NT96">
        <v>0</v>
      </c>
      <c r="NV96" t="s">
        <v>2234</v>
      </c>
      <c r="NW96">
        <v>3800</v>
      </c>
      <c r="NX96" t="s">
        <v>2235</v>
      </c>
      <c r="OA96">
        <v>90</v>
      </c>
      <c r="OB96">
        <v>30</v>
      </c>
      <c r="OC96">
        <v>0</v>
      </c>
      <c r="OD96">
        <v>80</v>
      </c>
      <c r="OE96">
        <v>0</v>
      </c>
      <c r="OG96" t="s">
        <v>2234</v>
      </c>
      <c r="OH96">
        <v>3500</v>
      </c>
      <c r="OI96" t="s">
        <v>2235</v>
      </c>
      <c r="OL96">
        <v>120</v>
      </c>
      <c r="OM96">
        <v>30</v>
      </c>
      <c r="ON96">
        <v>0</v>
      </c>
      <c r="OO96">
        <v>500</v>
      </c>
      <c r="OP96">
        <v>0</v>
      </c>
      <c r="OR96" t="s">
        <v>2234</v>
      </c>
      <c r="OS96">
        <v>650</v>
      </c>
      <c r="OT96" t="s">
        <v>2235</v>
      </c>
      <c r="OW96">
        <v>180</v>
      </c>
      <c r="OX96">
        <v>30</v>
      </c>
      <c r="OY96">
        <v>0</v>
      </c>
      <c r="OZ96">
        <v>800</v>
      </c>
      <c r="PA96">
        <v>0</v>
      </c>
      <c r="PC96" t="s">
        <v>2561</v>
      </c>
      <c r="PN96" t="s">
        <v>2234</v>
      </c>
      <c r="PO96">
        <v>1200</v>
      </c>
      <c r="PP96" t="s">
        <v>2235</v>
      </c>
      <c r="PS96">
        <v>120</v>
      </c>
      <c r="PT96">
        <v>30</v>
      </c>
      <c r="PU96">
        <v>0</v>
      </c>
      <c r="PV96">
        <v>900</v>
      </c>
      <c r="PW96">
        <v>0</v>
      </c>
      <c r="PY96" t="s">
        <v>2234</v>
      </c>
      <c r="PZ96" t="s">
        <v>2231</v>
      </c>
      <c r="QA96">
        <v>2800</v>
      </c>
      <c r="QD96" t="s">
        <v>2235</v>
      </c>
      <c r="QG96">
        <v>365</v>
      </c>
      <c r="QH96">
        <v>30</v>
      </c>
      <c r="QI96">
        <v>0</v>
      </c>
      <c r="QJ96">
        <v>1000</v>
      </c>
      <c r="QK96">
        <v>0</v>
      </c>
      <c r="QM96" t="s">
        <v>2234</v>
      </c>
      <c r="QN96">
        <v>350</v>
      </c>
      <c r="QO96" t="s">
        <v>2235</v>
      </c>
      <c r="QR96">
        <v>150</v>
      </c>
      <c r="QS96">
        <v>30</v>
      </c>
      <c r="QT96">
        <v>0</v>
      </c>
      <c r="QU96">
        <v>5000</v>
      </c>
      <c r="QV96">
        <v>0</v>
      </c>
      <c r="QX96" t="s">
        <v>2231</v>
      </c>
      <c r="QZ96" t="s">
        <v>2676</v>
      </c>
      <c r="RA96">
        <v>1</v>
      </c>
      <c r="RB96">
        <v>1</v>
      </c>
      <c r="RC96">
        <v>1</v>
      </c>
      <c r="RD96">
        <v>1</v>
      </c>
      <c r="RE96">
        <v>1</v>
      </c>
      <c r="RF96">
        <v>1</v>
      </c>
      <c r="RG96">
        <v>1</v>
      </c>
      <c r="RH96">
        <v>1</v>
      </c>
      <c r="RI96">
        <v>1</v>
      </c>
      <c r="RJ96">
        <v>1</v>
      </c>
      <c r="RK96">
        <v>1</v>
      </c>
      <c r="RL96">
        <v>1</v>
      </c>
      <c r="RM96">
        <v>1</v>
      </c>
      <c r="RN96">
        <v>1</v>
      </c>
      <c r="RO96">
        <v>1</v>
      </c>
      <c r="RP96">
        <v>0</v>
      </c>
      <c r="RR96" t="s">
        <v>2677</v>
      </c>
      <c r="RS96">
        <v>0</v>
      </c>
      <c r="RT96">
        <v>1</v>
      </c>
      <c r="RU96">
        <v>1</v>
      </c>
      <c r="RV96">
        <v>0</v>
      </c>
      <c r="RW96">
        <v>1</v>
      </c>
      <c r="RX96">
        <v>1</v>
      </c>
      <c r="RY96">
        <v>1</v>
      </c>
      <c r="RZ96">
        <v>1</v>
      </c>
      <c r="SA96">
        <v>0</v>
      </c>
      <c r="SB96">
        <v>0</v>
      </c>
      <c r="SC96">
        <v>0</v>
      </c>
      <c r="SF96" t="s">
        <v>2241</v>
      </c>
      <c r="SG96">
        <v>1</v>
      </c>
      <c r="SH96">
        <v>0</v>
      </c>
      <c r="SI96">
        <v>0</v>
      </c>
      <c r="SJ96">
        <v>0</v>
      </c>
      <c r="AQG96" t="s">
        <v>2678</v>
      </c>
      <c r="AQH96">
        <v>0</v>
      </c>
      <c r="AQI96">
        <v>1</v>
      </c>
      <c r="AQJ96">
        <v>1</v>
      </c>
      <c r="AQK96">
        <v>1</v>
      </c>
      <c r="AQL96">
        <v>0</v>
      </c>
      <c r="AQM96">
        <v>1</v>
      </c>
      <c r="AQN96">
        <v>1</v>
      </c>
      <c r="AQO96">
        <v>0</v>
      </c>
      <c r="AQP96">
        <v>0</v>
      </c>
      <c r="AQQ96">
        <v>0</v>
      </c>
      <c r="AQS96" t="s">
        <v>2679</v>
      </c>
      <c r="AQT96">
        <v>1</v>
      </c>
      <c r="AQU96">
        <v>0</v>
      </c>
      <c r="AQV96">
        <v>1</v>
      </c>
      <c r="AQW96">
        <v>1</v>
      </c>
      <c r="AQX96">
        <v>0</v>
      </c>
      <c r="AQY96">
        <v>0</v>
      </c>
      <c r="AQZ96">
        <v>1</v>
      </c>
      <c r="ARA96">
        <v>0</v>
      </c>
      <c r="ARB96">
        <v>0</v>
      </c>
      <c r="ARC96">
        <v>0</v>
      </c>
      <c r="ARD96">
        <v>0</v>
      </c>
      <c r="ARF96" t="s">
        <v>2466</v>
      </c>
      <c r="ARG96" t="s">
        <v>2245</v>
      </c>
      <c r="ARH96" t="s">
        <v>2312</v>
      </c>
      <c r="ARI96">
        <v>1</v>
      </c>
      <c r="ARJ96">
        <v>0</v>
      </c>
      <c r="ARK96">
        <v>0</v>
      </c>
      <c r="ARL96">
        <v>0</v>
      </c>
      <c r="ARM96">
        <v>0</v>
      </c>
      <c r="ARN96">
        <v>0</v>
      </c>
      <c r="ARO96" t="s">
        <v>2517</v>
      </c>
      <c r="ARP96" t="s">
        <v>2312</v>
      </c>
      <c r="ARX96" t="s">
        <v>2262</v>
      </c>
      <c r="ARY96" t="s">
        <v>2680</v>
      </c>
      <c r="ARZ96">
        <v>0</v>
      </c>
      <c r="ASA96">
        <v>0</v>
      </c>
      <c r="ASB96">
        <v>1</v>
      </c>
      <c r="ASC96">
        <v>1</v>
      </c>
      <c r="ASD96">
        <v>1</v>
      </c>
      <c r="ASE96">
        <v>1</v>
      </c>
      <c r="ASF96">
        <v>1</v>
      </c>
      <c r="ASG96">
        <v>0</v>
      </c>
      <c r="ASH96">
        <v>0</v>
      </c>
      <c r="ASI96">
        <v>0</v>
      </c>
      <c r="ASK96" t="s">
        <v>2681</v>
      </c>
      <c r="ASL96">
        <v>0</v>
      </c>
      <c r="ASM96">
        <v>0</v>
      </c>
      <c r="ASN96">
        <v>1</v>
      </c>
      <c r="ASO96">
        <v>1</v>
      </c>
      <c r="ASP96">
        <v>0</v>
      </c>
      <c r="ASQ96">
        <v>1</v>
      </c>
      <c r="ASR96">
        <v>0</v>
      </c>
      <c r="ASS96">
        <v>0</v>
      </c>
      <c r="AST96">
        <v>0</v>
      </c>
      <c r="ASU96">
        <v>0</v>
      </c>
      <c r="ASW96" t="s">
        <v>2239</v>
      </c>
      <c r="ASX96">
        <v>1</v>
      </c>
      <c r="ASY96">
        <v>0</v>
      </c>
      <c r="ASZ96">
        <v>0</v>
      </c>
      <c r="ATA96">
        <v>0</v>
      </c>
      <c r="ATB96">
        <v>0</v>
      </c>
      <c r="ATC96">
        <v>0</v>
      </c>
      <c r="ATD96">
        <v>0</v>
      </c>
      <c r="ATE96">
        <v>0</v>
      </c>
      <c r="ATF96">
        <v>0</v>
      </c>
      <c r="ATH96" t="s">
        <v>2239</v>
      </c>
      <c r="ATI96">
        <v>1</v>
      </c>
      <c r="ATJ96">
        <v>0</v>
      </c>
      <c r="ATK96">
        <v>0</v>
      </c>
      <c r="ATL96">
        <v>0</v>
      </c>
      <c r="ATM96">
        <v>0</v>
      </c>
      <c r="ATN96">
        <v>0</v>
      </c>
      <c r="ATO96">
        <v>0</v>
      </c>
      <c r="ATP96">
        <v>0</v>
      </c>
      <c r="ATQ96">
        <v>0</v>
      </c>
      <c r="ATS96" t="s">
        <v>2441</v>
      </c>
      <c r="ATT96" t="s">
        <v>2231</v>
      </c>
      <c r="ATV96" t="s">
        <v>2682</v>
      </c>
      <c r="ATW96" t="s">
        <v>2468</v>
      </c>
      <c r="AUA96" t="s">
        <v>2683</v>
      </c>
      <c r="AUF96">
        <v>507577451</v>
      </c>
      <c r="AUG96" s="166">
        <v>45252.777037037042</v>
      </c>
      <c r="AUJ96" t="s">
        <v>2255</v>
      </c>
      <c r="AUK96" t="s">
        <v>2256</v>
      </c>
      <c r="AUL96" t="s">
        <v>2257</v>
      </c>
    </row>
    <row r="97" spans="1:987 1034:1234" x14ac:dyDescent="0.35">
      <c r="A97">
        <v>96</v>
      </c>
      <c r="B97" t="s">
        <v>2684</v>
      </c>
      <c r="C97" s="166">
        <v>45252</v>
      </c>
      <c r="D97" t="s">
        <v>2664</v>
      </c>
      <c r="E97" t="s">
        <v>2665</v>
      </c>
      <c r="F97" s="166">
        <v>45252.609518217592</v>
      </c>
      <c r="G97" s="166">
        <v>45252.666308368047</v>
      </c>
      <c r="H97" t="s">
        <v>2225</v>
      </c>
      <c r="K97" t="s">
        <v>2666</v>
      </c>
      <c r="L97" s="166">
        <v>45252</v>
      </c>
      <c r="M97" t="s">
        <v>2667</v>
      </c>
      <c r="N97" t="s">
        <v>2668</v>
      </c>
      <c r="O97" t="s">
        <v>71</v>
      </c>
      <c r="P97" t="s">
        <v>2228</v>
      </c>
      <c r="S97" t="s">
        <v>2669</v>
      </c>
      <c r="T97" t="s">
        <v>2670</v>
      </c>
      <c r="V97" t="s">
        <v>2231</v>
      </c>
      <c r="X97" t="s">
        <v>2306</v>
      </c>
      <c r="AA97" t="s">
        <v>2503</v>
      </c>
      <c r="AB97">
        <v>1</v>
      </c>
      <c r="AC97">
        <v>1</v>
      </c>
      <c r="AD97">
        <v>1</v>
      </c>
      <c r="AE97">
        <v>0</v>
      </c>
      <c r="AF97">
        <v>3</v>
      </c>
      <c r="AH97" t="s">
        <v>2234</v>
      </c>
      <c r="AI97">
        <v>1850</v>
      </c>
      <c r="AJ97" t="s">
        <v>2235</v>
      </c>
      <c r="AM97">
        <v>210</v>
      </c>
      <c r="AN97">
        <v>30</v>
      </c>
      <c r="AO97">
        <v>0</v>
      </c>
      <c r="AP97">
        <v>100</v>
      </c>
      <c r="AQ97">
        <v>0</v>
      </c>
      <c r="AS97" t="s">
        <v>2561</v>
      </c>
      <c r="BH97" t="s">
        <v>2234</v>
      </c>
      <c r="BI97" t="s">
        <v>2341</v>
      </c>
      <c r="BJ97">
        <v>1</v>
      </c>
      <c r="BK97">
        <v>1</v>
      </c>
      <c r="BL97">
        <v>550</v>
      </c>
      <c r="BM97">
        <v>350</v>
      </c>
      <c r="BN97" t="s">
        <v>2235</v>
      </c>
      <c r="BQ97">
        <v>150</v>
      </c>
      <c r="BR97">
        <v>30</v>
      </c>
      <c r="BS97">
        <v>0</v>
      </c>
      <c r="BT97">
        <v>1800</v>
      </c>
      <c r="BU97">
        <v>0</v>
      </c>
      <c r="BW97" t="s">
        <v>2231</v>
      </c>
      <c r="BY97" t="s">
        <v>2685</v>
      </c>
      <c r="BZ97">
        <v>1</v>
      </c>
      <c r="CA97">
        <v>1</v>
      </c>
      <c r="CB97">
        <v>1</v>
      </c>
      <c r="CC97">
        <v>0</v>
      </c>
      <c r="CE97" t="s">
        <v>2677</v>
      </c>
      <c r="CF97">
        <v>0</v>
      </c>
      <c r="CG97">
        <v>1</v>
      </c>
      <c r="CH97">
        <v>1</v>
      </c>
      <c r="CI97">
        <v>0</v>
      </c>
      <c r="CJ97">
        <v>1</v>
      </c>
      <c r="CK97">
        <v>1</v>
      </c>
      <c r="CL97">
        <v>1</v>
      </c>
      <c r="CM97">
        <v>1</v>
      </c>
      <c r="CN97">
        <v>0</v>
      </c>
      <c r="CO97">
        <v>0</v>
      </c>
      <c r="CP97">
        <v>0</v>
      </c>
      <c r="CS97" t="s">
        <v>2241</v>
      </c>
      <c r="CT97">
        <v>1</v>
      </c>
      <c r="CU97">
        <v>0</v>
      </c>
      <c r="CV97">
        <v>0</v>
      </c>
      <c r="CW97">
        <v>0</v>
      </c>
      <c r="EK97" t="s">
        <v>2507</v>
      </c>
      <c r="EL97">
        <v>1</v>
      </c>
      <c r="EM97">
        <v>1</v>
      </c>
      <c r="EN97">
        <v>1</v>
      </c>
      <c r="EO97">
        <v>1</v>
      </c>
      <c r="EP97">
        <v>0</v>
      </c>
      <c r="EQ97">
        <v>4</v>
      </c>
      <c r="ES97" t="s">
        <v>2234</v>
      </c>
      <c r="ET97">
        <v>6500</v>
      </c>
      <c r="EU97" t="s">
        <v>2235</v>
      </c>
      <c r="EX97">
        <v>150</v>
      </c>
      <c r="EY97">
        <v>30</v>
      </c>
      <c r="EZ97">
        <v>0</v>
      </c>
      <c r="FA97">
        <v>800</v>
      </c>
      <c r="FB97">
        <v>0</v>
      </c>
      <c r="FD97" t="s">
        <v>2234</v>
      </c>
      <c r="FE97">
        <v>30000</v>
      </c>
      <c r="FF97" t="s">
        <v>2235</v>
      </c>
      <c r="FI97">
        <v>360</v>
      </c>
      <c r="FJ97">
        <v>30</v>
      </c>
      <c r="FK97">
        <v>0</v>
      </c>
      <c r="FL97">
        <v>100</v>
      </c>
      <c r="FM97">
        <v>0</v>
      </c>
      <c r="FO97" t="s">
        <v>2234</v>
      </c>
      <c r="FP97">
        <v>850</v>
      </c>
      <c r="FQ97" t="s">
        <v>2235</v>
      </c>
      <c r="FT97">
        <v>360</v>
      </c>
      <c r="FU97">
        <v>30</v>
      </c>
      <c r="FV97">
        <v>0</v>
      </c>
      <c r="FW97">
        <v>480</v>
      </c>
      <c r="FX97">
        <v>0</v>
      </c>
      <c r="FZ97" t="s">
        <v>2234</v>
      </c>
      <c r="GA97">
        <v>4500</v>
      </c>
      <c r="GB97" t="s">
        <v>2235</v>
      </c>
      <c r="GE97">
        <v>180</v>
      </c>
      <c r="GF97">
        <v>30</v>
      </c>
      <c r="GG97">
        <v>0</v>
      </c>
      <c r="GH97">
        <v>250</v>
      </c>
      <c r="GI97">
        <v>0</v>
      </c>
      <c r="GK97" t="s">
        <v>2231</v>
      </c>
      <c r="GM97" t="s">
        <v>2519</v>
      </c>
      <c r="GN97">
        <v>1</v>
      </c>
      <c r="GO97">
        <v>1</v>
      </c>
      <c r="GP97">
        <v>1</v>
      </c>
      <c r="GQ97">
        <v>1</v>
      </c>
      <c r="GR97">
        <v>0</v>
      </c>
      <c r="GT97" t="s">
        <v>2686</v>
      </c>
      <c r="GU97">
        <v>0</v>
      </c>
      <c r="GV97">
        <v>1</v>
      </c>
      <c r="GW97">
        <v>1</v>
      </c>
      <c r="GX97">
        <v>0</v>
      </c>
      <c r="GY97">
        <v>1</v>
      </c>
      <c r="GZ97">
        <v>1</v>
      </c>
      <c r="HA97">
        <v>1</v>
      </c>
      <c r="HB97">
        <v>1</v>
      </c>
      <c r="HC97">
        <v>0</v>
      </c>
      <c r="HD97">
        <v>0</v>
      </c>
      <c r="HE97">
        <v>0</v>
      </c>
      <c r="HH97" t="s">
        <v>2241</v>
      </c>
      <c r="HI97">
        <v>1</v>
      </c>
      <c r="HJ97">
        <v>0</v>
      </c>
      <c r="HK97">
        <v>0</v>
      </c>
      <c r="HL97">
        <v>0</v>
      </c>
      <c r="JB97" t="s">
        <v>2687</v>
      </c>
      <c r="JC97">
        <v>1</v>
      </c>
      <c r="JD97">
        <v>1</v>
      </c>
      <c r="JE97">
        <v>1</v>
      </c>
      <c r="JF97">
        <v>1</v>
      </c>
      <c r="JG97">
        <v>1</v>
      </c>
      <c r="JH97">
        <v>1</v>
      </c>
      <c r="JI97">
        <v>1</v>
      </c>
      <c r="JJ97">
        <v>1</v>
      </c>
      <c r="JK97">
        <v>1</v>
      </c>
      <c r="JL97">
        <v>1</v>
      </c>
      <c r="JM97">
        <v>1</v>
      </c>
      <c r="JN97">
        <v>1</v>
      </c>
      <c r="JO97">
        <v>1</v>
      </c>
      <c r="JP97">
        <v>1</v>
      </c>
      <c r="JQ97">
        <v>1</v>
      </c>
      <c r="JR97">
        <v>0</v>
      </c>
      <c r="JS97">
        <v>15</v>
      </c>
      <c r="JT97">
        <v>22</v>
      </c>
      <c r="JV97" t="s">
        <v>2234</v>
      </c>
      <c r="JW97">
        <v>2000</v>
      </c>
      <c r="JX97" t="s">
        <v>2307</v>
      </c>
      <c r="KA97">
        <v>180</v>
      </c>
      <c r="KB97">
        <v>25</v>
      </c>
      <c r="KC97">
        <v>0</v>
      </c>
      <c r="KD97">
        <v>10000</v>
      </c>
      <c r="KE97">
        <v>0</v>
      </c>
      <c r="KG97" t="s">
        <v>2234</v>
      </c>
      <c r="KH97" t="s">
        <v>2581</v>
      </c>
      <c r="KI97">
        <v>1</v>
      </c>
      <c r="KJ97">
        <v>1</v>
      </c>
      <c r="KK97">
        <v>10000</v>
      </c>
      <c r="KL97">
        <v>200</v>
      </c>
      <c r="KM97" t="s">
        <v>2235</v>
      </c>
      <c r="KP97">
        <v>180</v>
      </c>
      <c r="KQ97">
        <v>30</v>
      </c>
      <c r="KR97">
        <v>0</v>
      </c>
      <c r="KS97">
        <v>10000</v>
      </c>
      <c r="KT97">
        <v>0</v>
      </c>
      <c r="KV97" t="s">
        <v>2234</v>
      </c>
      <c r="KW97" t="s">
        <v>2688</v>
      </c>
      <c r="KX97">
        <v>0</v>
      </c>
      <c r="KY97">
        <v>1</v>
      </c>
      <c r="KZ97">
        <v>1</v>
      </c>
      <c r="LB97">
        <v>28500</v>
      </c>
      <c r="LC97">
        <v>36000</v>
      </c>
      <c r="LD97" t="s">
        <v>2235</v>
      </c>
      <c r="LG97">
        <v>7</v>
      </c>
      <c r="LH97">
        <v>30</v>
      </c>
      <c r="LI97">
        <v>1</v>
      </c>
      <c r="LJ97">
        <v>80</v>
      </c>
      <c r="LK97">
        <v>0</v>
      </c>
      <c r="LM97" t="s">
        <v>2234</v>
      </c>
      <c r="LN97">
        <v>3800</v>
      </c>
      <c r="LO97" t="s">
        <v>2288</v>
      </c>
      <c r="LR97">
        <v>210</v>
      </c>
      <c r="LS97">
        <v>20</v>
      </c>
      <c r="LT97">
        <v>0</v>
      </c>
      <c r="LU97">
        <v>30</v>
      </c>
      <c r="LV97">
        <v>0</v>
      </c>
      <c r="LX97" t="s">
        <v>2234</v>
      </c>
      <c r="LY97">
        <v>2700</v>
      </c>
      <c r="LZ97" t="s">
        <v>2288</v>
      </c>
      <c r="MC97">
        <v>180</v>
      </c>
      <c r="MD97">
        <v>28</v>
      </c>
      <c r="ME97">
        <v>0</v>
      </c>
      <c r="MF97">
        <v>40</v>
      </c>
      <c r="MG97">
        <v>0</v>
      </c>
      <c r="MI97" t="s">
        <v>2561</v>
      </c>
      <c r="MT97" t="s">
        <v>2234</v>
      </c>
      <c r="MU97">
        <v>750</v>
      </c>
      <c r="MV97" t="s">
        <v>2235</v>
      </c>
      <c r="MY97">
        <v>180</v>
      </c>
      <c r="MZ97">
        <v>30</v>
      </c>
      <c r="NA97">
        <v>0</v>
      </c>
      <c r="NB97">
        <v>180</v>
      </c>
      <c r="NC97">
        <v>0</v>
      </c>
      <c r="NE97" t="s">
        <v>2561</v>
      </c>
      <c r="NV97" t="s">
        <v>2234</v>
      </c>
      <c r="NW97">
        <v>4000</v>
      </c>
      <c r="NX97" t="s">
        <v>2235</v>
      </c>
      <c r="OA97">
        <v>245</v>
      </c>
      <c r="OB97">
        <v>30</v>
      </c>
      <c r="OC97">
        <v>0</v>
      </c>
      <c r="OD97">
        <v>50</v>
      </c>
      <c r="OE97">
        <v>0</v>
      </c>
      <c r="OG97" t="s">
        <v>2234</v>
      </c>
      <c r="OH97">
        <v>3600</v>
      </c>
      <c r="OI97" t="s">
        <v>2235</v>
      </c>
      <c r="OL97">
        <v>180</v>
      </c>
      <c r="OM97">
        <v>30</v>
      </c>
      <c r="ON97">
        <v>0</v>
      </c>
      <c r="OO97">
        <v>500</v>
      </c>
      <c r="OP97">
        <v>0</v>
      </c>
      <c r="OR97" t="s">
        <v>2234</v>
      </c>
      <c r="OS97">
        <v>650</v>
      </c>
      <c r="OT97" t="s">
        <v>2235</v>
      </c>
      <c r="OW97">
        <v>90</v>
      </c>
      <c r="OX97">
        <v>30</v>
      </c>
      <c r="OY97">
        <v>0</v>
      </c>
      <c r="OZ97">
        <v>250</v>
      </c>
      <c r="PA97">
        <v>0</v>
      </c>
      <c r="PC97" t="s">
        <v>2561</v>
      </c>
      <c r="PN97" t="s">
        <v>2234</v>
      </c>
      <c r="PO97">
        <v>1000</v>
      </c>
      <c r="PP97" t="s">
        <v>2235</v>
      </c>
      <c r="PS97">
        <v>180</v>
      </c>
      <c r="PT97">
        <v>30</v>
      </c>
      <c r="PU97">
        <v>0</v>
      </c>
      <c r="PV97">
        <v>2500</v>
      </c>
      <c r="PW97">
        <v>0</v>
      </c>
      <c r="PY97" t="s">
        <v>2234</v>
      </c>
      <c r="PZ97" t="s">
        <v>2231</v>
      </c>
      <c r="QA97">
        <v>2800</v>
      </c>
      <c r="QD97" t="s">
        <v>2235</v>
      </c>
      <c r="QG97">
        <v>420</v>
      </c>
      <c r="QH97">
        <v>30</v>
      </c>
      <c r="QI97">
        <v>0</v>
      </c>
      <c r="QJ97">
        <v>5500</v>
      </c>
      <c r="QK97">
        <v>0</v>
      </c>
      <c r="QM97" t="s">
        <v>2234</v>
      </c>
      <c r="QN97">
        <v>350</v>
      </c>
      <c r="QO97" t="s">
        <v>2235</v>
      </c>
      <c r="QR97">
        <v>90</v>
      </c>
      <c r="QS97">
        <v>30</v>
      </c>
      <c r="QT97">
        <v>0</v>
      </c>
      <c r="QU97">
        <v>2500</v>
      </c>
      <c r="QV97">
        <v>0</v>
      </c>
      <c r="QX97" t="s">
        <v>2231</v>
      </c>
      <c r="QZ97" t="s">
        <v>2689</v>
      </c>
      <c r="RA97">
        <v>1</v>
      </c>
      <c r="RB97">
        <v>1</v>
      </c>
      <c r="RC97">
        <v>1</v>
      </c>
      <c r="RD97">
        <v>0</v>
      </c>
      <c r="RE97">
        <v>0</v>
      </c>
      <c r="RF97">
        <v>1</v>
      </c>
      <c r="RG97">
        <v>1</v>
      </c>
      <c r="RH97">
        <v>1</v>
      </c>
      <c r="RI97">
        <v>1</v>
      </c>
      <c r="RJ97">
        <v>1</v>
      </c>
      <c r="RK97">
        <v>1</v>
      </c>
      <c r="RL97">
        <v>1</v>
      </c>
      <c r="RM97">
        <v>1</v>
      </c>
      <c r="RN97">
        <v>1</v>
      </c>
      <c r="RO97">
        <v>1</v>
      </c>
      <c r="RP97">
        <v>0</v>
      </c>
      <c r="RR97" t="s">
        <v>2673</v>
      </c>
      <c r="RS97">
        <v>0</v>
      </c>
      <c r="RT97">
        <v>1</v>
      </c>
      <c r="RU97">
        <v>1</v>
      </c>
      <c r="RV97">
        <v>0</v>
      </c>
      <c r="RW97">
        <v>1</v>
      </c>
      <c r="RX97">
        <v>1</v>
      </c>
      <c r="RY97">
        <v>1</v>
      </c>
      <c r="RZ97">
        <v>0</v>
      </c>
      <c r="SA97">
        <v>0</v>
      </c>
      <c r="SB97">
        <v>0</v>
      </c>
      <c r="SC97">
        <v>0</v>
      </c>
      <c r="SF97" t="s">
        <v>2241</v>
      </c>
      <c r="SG97">
        <v>1</v>
      </c>
      <c r="SH97">
        <v>0</v>
      </c>
      <c r="SI97">
        <v>0</v>
      </c>
      <c r="SJ97">
        <v>0</v>
      </c>
      <c r="AQG97" t="s">
        <v>2690</v>
      </c>
      <c r="AQH97">
        <v>0</v>
      </c>
      <c r="AQI97">
        <v>1</v>
      </c>
      <c r="AQJ97">
        <v>1</v>
      </c>
      <c r="AQK97">
        <v>1</v>
      </c>
      <c r="AQL97">
        <v>1</v>
      </c>
      <c r="AQM97">
        <v>1</v>
      </c>
      <c r="AQN97">
        <v>0</v>
      </c>
      <c r="AQO97">
        <v>0</v>
      </c>
      <c r="AQP97">
        <v>0</v>
      </c>
      <c r="AQQ97">
        <v>0</v>
      </c>
      <c r="AQS97" t="s">
        <v>2617</v>
      </c>
      <c r="AQT97">
        <v>1</v>
      </c>
      <c r="AQU97">
        <v>0</v>
      </c>
      <c r="AQV97">
        <v>1</v>
      </c>
      <c r="AQW97">
        <v>1</v>
      </c>
      <c r="AQX97">
        <v>0</v>
      </c>
      <c r="AQY97">
        <v>0</v>
      </c>
      <c r="AQZ97">
        <v>0</v>
      </c>
      <c r="ARA97">
        <v>0</v>
      </c>
      <c r="ARB97">
        <v>0</v>
      </c>
      <c r="ARC97">
        <v>0</v>
      </c>
      <c r="ARD97">
        <v>0</v>
      </c>
      <c r="ARF97" t="s">
        <v>2466</v>
      </c>
      <c r="ARG97" t="s">
        <v>2275</v>
      </c>
      <c r="ARH97" t="s">
        <v>2312</v>
      </c>
      <c r="ARI97">
        <v>1</v>
      </c>
      <c r="ARJ97">
        <v>0</v>
      </c>
      <c r="ARK97">
        <v>0</v>
      </c>
      <c r="ARL97">
        <v>0</v>
      </c>
      <c r="ARM97">
        <v>0</v>
      </c>
      <c r="ARN97">
        <v>0</v>
      </c>
      <c r="ARO97" t="s">
        <v>2231</v>
      </c>
      <c r="ARP97" t="s">
        <v>510</v>
      </c>
      <c r="ARX97" t="s">
        <v>2262</v>
      </c>
      <c r="ARY97" t="s">
        <v>2691</v>
      </c>
      <c r="ARZ97">
        <v>0</v>
      </c>
      <c r="ASA97">
        <v>0</v>
      </c>
      <c r="ASB97">
        <v>1</v>
      </c>
      <c r="ASC97">
        <v>1</v>
      </c>
      <c r="ASD97">
        <v>0</v>
      </c>
      <c r="ASE97">
        <v>1</v>
      </c>
      <c r="ASF97">
        <v>1</v>
      </c>
      <c r="ASG97">
        <v>0</v>
      </c>
      <c r="ASH97">
        <v>0</v>
      </c>
      <c r="ASI97">
        <v>0</v>
      </c>
      <c r="ASK97" t="s">
        <v>2692</v>
      </c>
      <c r="ASL97">
        <v>0</v>
      </c>
      <c r="ASM97">
        <v>0</v>
      </c>
      <c r="ASN97">
        <v>1</v>
      </c>
      <c r="ASO97">
        <v>1</v>
      </c>
      <c r="ASP97">
        <v>1</v>
      </c>
      <c r="ASQ97">
        <v>1</v>
      </c>
      <c r="ASR97">
        <v>0</v>
      </c>
      <c r="ASS97">
        <v>0</v>
      </c>
      <c r="AST97">
        <v>0</v>
      </c>
      <c r="ASU97">
        <v>0</v>
      </c>
      <c r="ASW97" t="s">
        <v>2239</v>
      </c>
      <c r="ASX97">
        <v>1</v>
      </c>
      <c r="ASY97">
        <v>0</v>
      </c>
      <c r="ASZ97">
        <v>0</v>
      </c>
      <c r="ATA97">
        <v>0</v>
      </c>
      <c r="ATB97">
        <v>0</v>
      </c>
      <c r="ATC97">
        <v>0</v>
      </c>
      <c r="ATD97">
        <v>0</v>
      </c>
      <c r="ATE97">
        <v>0</v>
      </c>
      <c r="ATF97">
        <v>0</v>
      </c>
      <c r="ATH97" t="s">
        <v>2239</v>
      </c>
      <c r="ATI97">
        <v>1</v>
      </c>
      <c r="ATJ97">
        <v>0</v>
      </c>
      <c r="ATK97">
        <v>0</v>
      </c>
      <c r="ATL97">
        <v>0</v>
      </c>
      <c r="ATM97">
        <v>0</v>
      </c>
      <c r="ATN97">
        <v>0</v>
      </c>
      <c r="ATO97">
        <v>0</v>
      </c>
      <c r="ATP97">
        <v>0</v>
      </c>
      <c r="ATQ97">
        <v>0</v>
      </c>
      <c r="ATS97" t="s">
        <v>2468</v>
      </c>
      <c r="ATW97" t="s">
        <v>2468</v>
      </c>
      <c r="AUA97" t="s">
        <v>2693</v>
      </c>
      <c r="AUF97">
        <v>507577462</v>
      </c>
      <c r="AUG97" s="166">
        <v>45252.777083333327</v>
      </c>
      <c r="AUJ97" t="s">
        <v>2255</v>
      </c>
      <c r="AUK97" t="s">
        <v>2256</v>
      </c>
      <c r="AUL97" t="s">
        <v>2257</v>
      </c>
    </row>
    <row r="98" spans="1:987 1034:1234" x14ac:dyDescent="0.35">
      <c r="A98">
        <v>97</v>
      </c>
      <c r="B98" t="s">
        <v>2694</v>
      </c>
      <c r="C98" s="166">
        <v>45252</v>
      </c>
      <c r="D98" t="s">
        <v>2664</v>
      </c>
      <c r="E98" t="s">
        <v>2665</v>
      </c>
      <c r="F98" s="166">
        <v>45252.67954268519</v>
      </c>
      <c r="G98" s="166">
        <v>45252.734356736109</v>
      </c>
      <c r="H98" t="s">
        <v>2225</v>
      </c>
      <c r="K98" t="s">
        <v>2666</v>
      </c>
      <c r="L98" s="166">
        <v>45252</v>
      </c>
      <c r="M98" t="s">
        <v>2667</v>
      </c>
      <c r="N98" t="s">
        <v>2668</v>
      </c>
      <c r="O98" t="s">
        <v>71</v>
      </c>
      <c r="P98" t="s">
        <v>2228</v>
      </c>
      <c r="S98" t="s">
        <v>2669</v>
      </c>
      <c r="T98" t="s">
        <v>2670</v>
      </c>
      <c r="V98" t="s">
        <v>2231</v>
      </c>
      <c r="X98" t="s">
        <v>2647</v>
      </c>
      <c r="AA98" t="s">
        <v>2503</v>
      </c>
      <c r="AB98">
        <v>1</v>
      </c>
      <c r="AC98">
        <v>1</v>
      </c>
      <c r="AD98">
        <v>1</v>
      </c>
      <c r="AE98">
        <v>0</v>
      </c>
      <c r="AF98">
        <v>3</v>
      </c>
      <c r="AH98" t="s">
        <v>2561</v>
      </c>
      <c r="AI98"/>
      <c r="AS98" t="s">
        <v>2234</v>
      </c>
      <c r="AT98" t="s">
        <v>2559</v>
      </c>
      <c r="AU98">
        <v>1</v>
      </c>
      <c r="AV98">
        <v>1</v>
      </c>
      <c r="AW98">
        <v>3500</v>
      </c>
      <c r="AX98">
        <v>4500</v>
      </c>
      <c r="AY98" t="s">
        <v>2235</v>
      </c>
      <c r="BB98">
        <v>10</v>
      </c>
      <c r="BC98">
        <v>30</v>
      </c>
      <c r="BD98">
        <v>1</v>
      </c>
      <c r="BE98">
        <v>90</v>
      </c>
      <c r="BF98">
        <v>0</v>
      </c>
      <c r="BH98" t="s">
        <v>2234</v>
      </c>
      <c r="BI98" t="s">
        <v>2335</v>
      </c>
      <c r="BJ98">
        <v>1</v>
      </c>
      <c r="BK98">
        <v>1</v>
      </c>
      <c r="BL98">
        <v>475</v>
      </c>
      <c r="BM98">
        <v>300</v>
      </c>
      <c r="BN98" t="s">
        <v>2235</v>
      </c>
      <c r="BQ98">
        <v>180</v>
      </c>
      <c r="BR98">
        <v>30</v>
      </c>
      <c r="BS98">
        <v>0</v>
      </c>
      <c r="BT98">
        <v>850</v>
      </c>
      <c r="BU98">
        <v>0</v>
      </c>
      <c r="BW98" t="s">
        <v>2231</v>
      </c>
      <c r="BY98" t="s">
        <v>2695</v>
      </c>
      <c r="BZ98">
        <v>1</v>
      </c>
      <c r="CA98">
        <v>1</v>
      </c>
      <c r="CB98">
        <v>1</v>
      </c>
      <c r="CC98">
        <v>0</v>
      </c>
      <c r="CE98" t="s">
        <v>2673</v>
      </c>
      <c r="CF98">
        <v>0</v>
      </c>
      <c r="CG98">
        <v>1</v>
      </c>
      <c r="CH98">
        <v>1</v>
      </c>
      <c r="CI98">
        <v>0</v>
      </c>
      <c r="CJ98">
        <v>1</v>
      </c>
      <c r="CK98">
        <v>1</v>
      </c>
      <c r="CL98">
        <v>1</v>
      </c>
      <c r="CM98">
        <v>0</v>
      </c>
      <c r="CN98">
        <v>0</v>
      </c>
      <c r="CO98">
        <v>0</v>
      </c>
      <c r="CP98">
        <v>0</v>
      </c>
      <c r="CS98" t="s">
        <v>2241</v>
      </c>
      <c r="CT98">
        <v>1</v>
      </c>
      <c r="CU98">
        <v>0</v>
      </c>
      <c r="CV98">
        <v>0</v>
      </c>
      <c r="CW98">
        <v>0</v>
      </c>
      <c r="EK98" t="s">
        <v>2507</v>
      </c>
      <c r="EL98">
        <v>1</v>
      </c>
      <c r="EM98">
        <v>1</v>
      </c>
      <c r="EN98">
        <v>1</v>
      </c>
      <c r="EO98">
        <v>1</v>
      </c>
      <c r="EP98">
        <v>0</v>
      </c>
      <c r="EQ98">
        <v>4</v>
      </c>
      <c r="ES98" t="s">
        <v>2234</v>
      </c>
      <c r="ET98">
        <v>6500</v>
      </c>
      <c r="EU98" t="s">
        <v>2235</v>
      </c>
      <c r="EX98">
        <v>60</v>
      </c>
      <c r="EY98">
        <v>30</v>
      </c>
      <c r="EZ98">
        <v>0</v>
      </c>
      <c r="FA98">
        <v>75</v>
      </c>
      <c r="FB98">
        <v>0</v>
      </c>
      <c r="FD98" t="s">
        <v>2234</v>
      </c>
      <c r="FE98">
        <v>28500</v>
      </c>
      <c r="FF98" t="s">
        <v>2235</v>
      </c>
      <c r="FI98">
        <v>365</v>
      </c>
      <c r="FJ98">
        <v>30</v>
      </c>
      <c r="FK98">
        <v>0</v>
      </c>
      <c r="FL98">
        <v>60</v>
      </c>
      <c r="FM98">
        <v>0</v>
      </c>
      <c r="FO98" t="s">
        <v>2234</v>
      </c>
      <c r="FP98">
        <v>1000</v>
      </c>
      <c r="FQ98" t="s">
        <v>2235</v>
      </c>
      <c r="FT98">
        <v>365</v>
      </c>
      <c r="FU98">
        <v>30</v>
      </c>
      <c r="FV98">
        <v>0</v>
      </c>
      <c r="FW98">
        <v>500</v>
      </c>
      <c r="FX98">
        <v>0</v>
      </c>
      <c r="FZ98" t="s">
        <v>2234</v>
      </c>
      <c r="GA98">
        <v>4500</v>
      </c>
      <c r="GB98" t="s">
        <v>2235</v>
      </c>
      <c r="GE98">
        <v>360</v>
      </c>
      <c r="GF98">
        <v>30</v>
      </c>
      <c r="GG98">
        <v>0</v>
      </c>
      <c r="GH98">
        <v>250</v>
      </c>
      <c r="GI98">
        <v>0</v>
      </c>
      <c r="GK98" t="s">
        <v>2231</v>
      </c>
      <c r="GM98" t="s">
        <v>2519</v>
      </c>
      <c r="GN98">
        <v>1</v>
      </c>
      <c r="GO98">
        <v>1</v>
      </c>
      <c r="GP98">
        <v>1</v>
      </c>
      <c r="GQ98">
        <v>1</v>
      </c>
      <c r="GR98">
        <v>0</v>
      </c>
      <c r="GT98" t="s">
        <v>2673</v>
      </c>
      <c r="GU98">
        <v>0</v>
      </c>
      <c r="GV98">
        <v>1</v>
      </c>
      <c r="GW98">
        <v>1</v>
      </c>
      <c r="GX98">
        <v>0</v>
      </c>
      <c r="GY98">
        <v>1</v>
      </c>
      <c r="GZ98">
        <v>1</v>
      </c>
      <c r="HA98">
        <v>1</v>
      </c>
      <c r="HB98">
        <v>0</v>
      </c>
      <c r="HC98">
        <v>0</v>
      </c>
      <c r="HD98">
        <v>0</v>
      </c>
      <c r="HE98">
        <v>0</v>
      </c>
      <c r="HH98" t="s">
        <v>2241</v>
      </c>
      <c r="HI98">
        <v>1</v>
      </c>
      <c r="HJ98">
        <v>0</v>
      </c>
      <c r="HK98">
        <v>0</v>
      </c>
      <c r="HL98">
        <v>0</v>
      </c>
      <c r="JB98" t="s">
        <v>2696</v>
      </c>
      <c r="JC98">
        <v>1</v>
      </c>
      <c r="JD98">
        <v>1</v>
      </c>
      <c r="JE98">
        <v>1</v>
      </c>
      <c r="JF98">
        <v>1</v>
      </c>
      <c r="JG98">
        <v>1</v>
      </c>
      <c r="JH98">
        <v>1</v>
      </c>
      <c r="JI98">
        <v>1</v>
      </c>
      <c r="JJ98">
        <v>1</v>
      </c>
      <c r="JK98">
        <v>1</v>
      </c>
      <c r="JL98">
        <v>1</v>
      </c>
      <c r="JM98">
        <v>1</v>
      </c>
      <c r="JN98">
        <v>1</v>
      </c>
      <c r="JO98">
        <v>1</v>
      </c>
      <c r="JP98">
        <v>1</v>
      </c>
      <c r="JQ98">
        <v>1</v>
      </c>
      <c r="JR98">
        <v>0</v>
      </c>
      <c r="JS98">
        <v>15</v>
      </c>
      <c r="JT98">
        <v>22</v>
      </c>
      <c r="JV98" t="s">
        <v>2234</v>
      </c>
      <c r="JW98">
        <v>1800</v>
      </c>
      <c r="JX98" t="s">
        <v>2307</v>
      </c>
      <c r="KA98">
        <v>90</v>
      </c>
      <c r="KB98">
        <v>15</v>
      </c>
      <c r="KC98">
        <v>0</v>
      </c>
      <c r="KD98">
        <v>5000</v>
      </c>
      <c r="KE98">
        <v>0</v>
      </c>
      <c r="KG98" t="s">
        <v>2234</v>
      </c>
      <c r="KH98" t="s">
        <v>2581</v>
      </c>
      <c r="KI98">
        <v>1</v>
      </c>
      <c r="KJ98">
        <v>1</v>
      </c>
      <c r="KK98">
        <v>10000</v>
      </c>
      <c r="KL98">
        <v>200</v>
      </c>
      <c r="KM98" t="s">
        <v>2235</v>
      </c>
      <c r="KP98">
        <v>60</v>
      </c>
      <c r="KQ98">
        <v>30</v>
      </c>
      <c r="KR98">
        <v>0</v>
      </c>
      <c r="KS98">
        <v>850</v>
      </c>
      <c r="KT98">
        <v>0</v>
      </c>
      <c r="KV98" t="s">
        <v>2234</v>
      </c>
      <c r="KW98" t="s">
        <v>2688</v>
      </c>
      <c r="KX98">
        <v>0</v>
      </c>
      <c r="KY98">
        <v>1</v>
      </c>
      <c r="KZ98">
        <v>1</v>
      </c>
      <c r="LB98">
        <v>30000</v>
      </c>
      <c r="LC98">
        <v>38000</v>
      </c>
      <c r="LD98" t="s">
        <v>2235</v>
      </c>
      <c r="LG98">
        <v>20</v>
      </c>
      <c r="LH98">
        <v>30</v>
      </c>
      <c r="LI98">
        <v>1</v>
      </c>
      <c r="LJ98">
        <v>90</v>
      </c>
      <c r="LK98">
        <v>0</v>
      </c>
      <c r="LM98" t="s">
        <v>2561</v>
      </c>
      <c r="LX98" t="s">
        <v>2234</v>
      </c>
      <c r="LY98">
        <v>3850</v>
      </c>
      <c r="LZ98" t="s">
        <v>2235</v>
      </c>
      <c r="MC98">
        <v>180</v>
      </c>
      <c r="MD98">
        <v>30</v>
      </c>
      <c r="ME98">
        <v>0</v>
      </c>
      <c r="MF98">
        <v>45</v>
      </c>
      <c r="MG98">
        <v>0</v>
      </c>
      <c r="MI98" t="s">
        <v>2561</v>
      </c>
      <c r="MT98" t="s">
        <v>2234</v>
      </c>
      <c r="MU98">
        <v>900</v>
      </c>
      <c r="MV98" t="s">
        <v>2235</v>
      </c>
      <c r="MY98">
        <v>95</v>
      </c>
      <c r="MZ98">
        <v>30</v>
      </c>
      <c r="NA98">
        <v>0</v>
      </c>
      <c r="NB98">
        <v>80</v>
      </c>
      <c r="NC98">
        <v>0</v>
      </c>
      <c r="NE98" t="s">
        <v>2234</v>
      </c>
      <c r="NF98" t="s">
        <v>2675</v>
      </c>
      <c r="NG98">
        <v>0</v>
      </c>
      <c r="NH98">
        <v>1</v>
      </c>
      <c r="NI98">
        <v>1</v>
      </c>
      <c r="NK98">
        <v>1000</v>
      </c>
      <c r="NL98">
        <v>1450</v>
      </c>
      <c r="NM98" t="s">
        <v>2235</v>
      </c>
      <c r="NP98">
        <v>180</v>
      </c>
      <c r="NQ98">
        <v>30</v>
      </c>
      <c r="NR98">
        <v>0</v>
      </c>
      <c r="NS98">
        <v>60</v>
      </c>
      <c r="NT98">
        <v>0</v>
      </c>
      <c r="NV98" t="s">
        <v>2234</v>
      </c>
      <c r="NW98">
        <v>5000</v>
      </c>
      <c r="NX98" t="s">
        <v>2235</v>
      </c>
      <c r="OA98">
        <v>180</v>
      </c>
      <c r="OB98">
        <v>30</v>
      </c>
      <c r="OC98">
        <v>0</v>
      </c>
      <c r="OD98">
        <v>45</v>
      </c>
      <c r="OE98">
        <v>0</v>
      </c>
      <c r="OG98" t="s">
        <v>2234</v>
      </c>
      <c r="OH98">
        <v>3500</v>
      </c>
      <c r="OI98" t="s">
        <v>2235</v>
      </c>
      <c r="OL98">
        <v>210</v>
      </c>
      <c r="OM98">
        <v>30</v>
      </c>
      <c r="ON98">
        <v>0</v>
      </c>
      <c r="OO98">
        <v>100</v>
      </c>
      <c r="OP98">
        <v>0</v>
      </c>
      <c r="OR98" t="s">
        <v>2234</v>
      </c>
      <c r="OS98">
        <v>650</v>
      </c>
      <c r="OT98" t="s">
        <v>2235</v>
      </c>
      <c r="OW98">
        <v>180</v>
      </c>
      <c r="OX98">
        <v>30</v>
      </c>
      <c r="OY98">
        <v>0</v>
      </c>
      <c r="OZ98">
        <v>500</v>
      </c>
      <c r="PA98">
        <v>0</v>
      </c>
      <c r="PC98" t="s">
        <v>2561</v>
      </c>
      <c r="PN98" t="s">
        <v>2234</v>
      </c>
      <c r="PO98">
        <v>1500</v>
      </c>
      <c r="PP98" t="s">
        <v>2235</v>
      </c>
      <c r="PS98">
        <v>75</v>
      </c>
      <c r="PT98">
        <v>30</v>
      </c>
      <c r="PU98">
        <v>0</v>
      </c>
      <c r="PV98">
        <v>150</v>
      </c>
      <c r="PW98">
        <v>0</v>
      </c>
      <c r="PY98" t="s">
        <v>2234</v>
      </c>
      <c r="PZ98" t="s">
        <v>2231</v>
      </c>
      <c r="QA98">
        <v>2500</v>
      </c>
      <c r="QD98" t="s">
        <v>2235</v>
      </c>
      <c r="QG98">
        <v>360</v>
      </c>
      <c r="QH98">
        <v>30</v>
      </c>
      <c r="QI98">
        <v>0</v>
      </c>
      <c r="QJ98">
        <v>400</v>
      </c>
      <c r="QK98">
        <v>0</v>
      </c>
      <c r="QM98" t="s">
        <v>2561</v>
      </c>
      <c r="QX98" t="s">
        <v>2231</v>
      </c>
      <c r="QZ98" t="s">
        <v>2696</v>
      </c>
      <c r="RA98">
        <v>1</v>
      </c>
      <c r="RB98">
        <v>1</v>
      </c>
      <c r="RC98">
        <v>1</v>
      </c>
      <c r="RD98">
        <v>1</v>
      </c>
      <c r="RE98">
        <v>1</v>
      </c>
      <c r="RF98">
        <v>1</v>
      </c>
      <c r="RG98">
        <v>1</v>
      </c>
      <c r="RH98">
        <v>1</v>
      </c>
      <c r="RI98">
        <v>1</v>
      </c>
      <c r="RJ98">
        <v>1</v>
      </c>
      <c r="RK98">
        <v>1</v>
      </c>
      <c r="RL98">
        <v>1</v>
      </c>
      <c r="RM98">
        <v>1</v>
      </c>
      <c r="RN98">
        <v>1</v>
      </c>
      <c r="RO98">
        <v>1</v>
      </c>
      <c r="RP98">
        <v>0</v>
      </c>
      <c r="RR98" t="s">
        <v>2697</v>
      </c>
      <c r="RS98">
        <v>0</v>
      </c>
      <c r="RT98">
        <v>1</v>
      </c>
      <c r="RU98">
        <v>1</v>
      </c>
      <c r="RV98">
        <v>0</v>
      </c>
      <c r="RW98">
        <v>1</v>
      </c>
      <c r="RX98">
        <v>1</v>
      </c>
      <c r="RY98">
        <v>1</v>
      </c>
      <c r="RZ98">
        <v>1</v>
      </c>
      <c r="SA98">
        <v>0</v>
      </c>
      <c r="SB98">
        <v>0</v>
      </c>
      <c r="SC98">
        <v>0</v>
      </c>
      <c r="SF98" t="s">
        <v>2241</v>
      </c>
      <c r="SG98">
        <v>1</v>
      </c>
      <c r="SH98">
        <v>0</v>
      </c>
      <c r="SI98">
        <v>0</v>
      </c>
      <c r="SJ98">
        <v>0</v>
      </c>
      <c r="AQG98" t="s">
        <v>2698</v>
      </c>
      <c r="AQH98">
        <v>0</v>
      </c>
      <c r="AQI98">
        <v>0</v>
      </c>
      <c r="AQJ98">
        <v>1</v>
      </c>
      <c r="AQK98">
        <v>1</v>
      </c>
      <c r="AQL98">
        <v>1</v>
      </c>
      <c r="AQM98">
        <v>1</v>
      </c>
      <c r="AQN98">
        <v>0</v>
      </c>
      <c r="AQO98">
        <v>0</v>
      </c>
      <c r="AQP98">
        <v>0</v>
      </c>
      <c r="AQQ98">
        <v>0</v>
      </c>
      <c r="AQS98" t="s">
        <v>2576</v>
      </c>
      <c r="AQT98">
        <v>0</v>
      </c>
      <c r="AQU98">
        <v>0</v>
      </c>
      <c r="AQV98">
        <v>1</v>
      </c>
      <c r="AQW98">
        <v>1</v>
      </c>
      <c r="AQX98">
        <v>0</v>
      </c>
      <c r="AQY98">
        <v>0</v>
      </c>
      <c r="AQZ98">
        <v>0</v>
      </c>
      <c r="ARA98">
        <v>0</v>
      </c>
      <c r="ARB98">
        <v>0</v>
      </c>
      <c r="ARC98">
        <v>0</v>
      </c>
      <c r="ARD98">
        <v>0</v>
      </c>
      <c r="ARF98" t="s">
        <v>2466</v>
      </c>
      <c r="ARG98" t="s">
        <v>2245</v>
      </c>
      <c r="ARH98" t="s">
        <v>2312</v>
      </c>
      <c r="ARI98">
        <v>1</v>
      </c>
      <c r="ARJ98">
        <v>0</v>
      </c>
      <c r="ARK98">
        <v>0</v>
      </c>
      <c r="ARL98">
        <v>0</v>
      </c>
      <c r="ARM98">
        <v>0</v>
      </c>
      <c r="ARN98">
        <v>0</v>
      </c>
      <c r="ARP98" t="s">
        <v>510</v>
      </c>
      <c r="ARX98" t="s">
        <v>2262</v>
      </c>
      <c r="ARY98" t="s">
        <v>2680</v>
      </c>
      <c r="ARZ98">
        <v>0</v>
      </c>
      <c r="ASA98">
        <v>0</v>
      </c>
      <c r="ASB98">
        <v>1</v>
      </c>
      <c r="ASC98">
        <v>1</v>
      </c>
      <c r="ASD98">
        <v>1</v>
      </c>
      <c r="ASE98">
        <v>1</v>
      </c>
      <c r="ASF98">
        <v>1</v>
      </c>
      <c r="ASG98">
        <v>0</v>
      </c>
      <c r="ASH98">
        <v>0</v>
      </c>
      <c r="ASI98">
        <v>0</v>
      </c>
      <c r="ASK98" t="s">
        <v>2699</v>
      </c>
      <c r="ASL98">
        <v>0</v>
      </c>
      <c r="ASM98">
        <v>0</v>
      </c>
      <c r="ASN98">
        <v>1</v>
      </c>
      <c r="ASO98">
        <v>1</v>
      </c>
      <c r="ASP98">
        <v>1</v>
      </c>
      <c r="ASQ98">
        <v>1</v>
      </c>
      <c r="ASR98">
        <v>0</v>
      </c>
      <c r="ASS98">
        <v>0</v>
      </c>
      <c r="AST98">
        <v>0</v>
      </c>
      <c r="ASU98">
        <v>0</v>
      </c>
      <c r="ASW98" t="s">
        <v>2451</v>
      </c>
      <c r="ASX98">
        <v>0</v>
      </c>
      <c r="ASY98">
        <v>0</v>
      </c>
      <c r="ASZ98">
        <v>0</v>
      </c>
      <c r="ATA98">
        <v>0</v>
      </c>
      <c r="ATB98">
        <v>0</v>
      </c>
      <c r="ATC98">
        <v>0</v>
      </c>
      <c r="ATD98">
        <v>0</v>
      </c>
      <c r="ATE98">
        <v>1</v>
      </c>
      <c r="ATF98">
        <v>0</v>
      </c>
      <c r="ATH98" t="s">
        <v>2451</v>
      </c>
      <c r="ATI98">
        <v>0</v>
      </c>
      <c r="ATJ98">
        <v>0</v>
      </c>
      <c r="ATK98">
        <v>0</v>
      </c>
      <c r="ATL98">
        <v>0</v>
      </c>
      <c r="ATM98">
        <v>0</v>
      </c>
      <c r="ATN98">
        <v>0</v>
      </c>
      <c r="ATO98">
        <v>0</v>
      </c>
      <c r="ATP98">
        <v>0</v>
      </c>
      <c r="ATQ98">
        <v>1</v>
      </c>
      <c r="ATS98" t="s">
        <v>2468</v>
      </c>
      <c r="ATW98" t="s">
        <v>2468</v>
      </c>
      <c r="AUF98">
        <v>507577476</v>
      </c>
      <c r="AUG98" s="166">
        <v>45252.777129629627</v>
      </c>
      <c r="AUJ98" t="s">
        <v>2255</v>
      </c>
      <c r="AUK98" t="s">
        <v>2256</v>
      </c>
      <c r="AUL98" t="s">
        <v>2257</v>
      </c>
    </row>
    <row r="99" spans="1:987 1034:1234" x14ac:dyDescent="0.35">
      <c r="A99">
        <v>98</v>
      </c>
      <c r="B99" t="s">
        <v>2700</v>
      </c>
      <c r="C99" s="166">
        <v>45250</v>
      </c>
      <c r="D99" t="s">
        <v>2223</v>
      </c>
      <c r="E99" t="s">
        <v>2224</v>
      </c>
      <c r="F99" s="166">
        <v>45250.649761400462</v>
      </c>
      <c r="G99" s="166">
        <v>45250.65466310185</v>
      </c>
      <c r="H99" t="s">
        <v>2225</v>
      </c>
      <c r="K99" t="s">
        <v>2226</v>
      </c>
      <c r="L99" s="166">
        <v>45250</v>
      </c>
      <c r="M99" t="s">
        <v>81</v>
      </c>
      <c r="N99" t="s">
        <v>2227</v>
      </c>
      <c r="O99" t="s">
        <v>90</v>
      </c>
      <c r="P99" t="s">
        <v>2228</v>
      </c>
      <c r="S99" t="s">
        <v>2229</v>
      </c>
      <c r="T99" t="s">
        <v>2230</v>
      </c>
      <c r="V99" t="s">
        <v>2231</v>
      </c>
      <c r="X99" t="s">
        <v>2232</v>
      </c>
      <c r="AA99" t="s">
        <v>2286</v>
      </c>
      <c r="AB99">
        <v>0</v>
      </c>
      <c r="AC99">
        <v>0</v>
      </c>
      <c r="AD99">
        <v>1</v>
      </c>
      <c r="AE99">
        <v>0</v>
      </c>
      <c r="AF99">
        <v>1</v>
      </c>
      <c r="AI99"/>
      <c r="BH99" t="s">
        <v>2234</v>
      </c>
      <c r="BI99" t="s">
        <v>2287</v>
      </c>
      <c r="BJ99">
        <v>1</v>
      </c>
      <c r="BK99">
        <v>0</v>
      </c>
      <c r="BL99">
        <v>500</v>
      </c>
      <c r="BN99" t="s">
        <v>2288</v>
      </c>
      <c r="BQ99">
        <v>15</v>
      </c>
      <c r="BR99">
        <v>90</v>
      </c>
      <c r="BS99">
        <v>1</v>
      </c>
      <c r="BT99">
        <v>500</v>
      </c>
      <c r="BU99">
        <v>0</v>
      </c>
      <c r="BW99" t="s">
        <v>2231</v>
      </c>
      <c r="BY99" t="s">
        <v>2286</v>
      </c>
      <c r="BZ99">
        <v>0</v>
      </c>
      <c r="CA99">
        <v>0</v>
      </c>
      <c r="CB99">
        <v>1</v>
      </c>
      <c r="CC99">
        <v>0</v>
      </c>
      <c r="CE99" t="s">
        <v>2236</v>
      </c>
      <c r="CF99">
        <v>1</v>
      </c>
      <c r="CG99">
        <v>0</v>
      </c>
      <c r="CH99">
        <v>0</v>
      </c>
      <c r="CI99">
        <v>0</v>
      </c>
      <c r="CJ99">
        <v>0</v>
      </c>
      <c r="CK99">
        <v>1</v>
      </c>
      <c r="CL99">
        <v>0</v>
      </c>
      <c r="CM99">
        <v>0</v>
      </c>
      <c r="CN99">
        <v>0</v>
      </c>
      <c r="CO99">
        <v>0</v>
      </c>
      <c r="CP99">
        <v>0</v>
      </c>
      <c r="CS99" t="s">
        <v>2237</v>
      </c>
      <c r="CT99">
        <v>0</v>
      </c>
      <c r="CU99">
        <v>1</v>
      </c>
      <c r="CV99">
        <v>0</v>
      </c>
      <c r="CW99">
        <v>0</v>
      </c>
      <c r="CX99" t="s">
        <v>2286</v>
      </c>
      <c r="CY99">
        <v>0</v>
      </c>
      <c r="CZ99">
        <v>0</v>
      </c>
      <c r="DA99">
        <v>1</v>
      </c>
      <c r="DB99">
        <v>0</v>
      </c>
      <c r="DC99" t="s">
        <v>2238</v>
      </c>
      <c r="DD99">
        <v>0</v>
      </c>
      <c r="DE99">
        <v>0</v>
      </c>
      <c r="DF99">
        <v>0</v>
      </c>
      <c r="DG99">
        <v>0</v>
      </c>
      <c r="DH99">
        <v>0</v>
      </c>
      <c r="DI99">
        <v>1</v>
      </c>
      <c r="DJ99">
        <v>0</v>
      </c>
      <c r="DK99">
        <v>0</v>
      </c>
      <c r="DL99">
        <v>1</v>
      </c>
      <c r="DM99">
        <v>0</v>
      </c>
      <c r="DN99">
        <v>0</v>
      </c>
      <c r="DO99">
        <v>0</v>
      </c>
      <c r="EK99" t="s">
        <v>2239</v>
      </c>
      <c r="EL99">
        <v>0</v>
      </c>
      <c r="EM99">
        <v>0</v>
      </c>
      <c r="EN99">
        <v>0</v>
      </c>
      <c r="EO99">
        <v>0</v>
      </c>
      <c r="EP99">
        <v>1</v>
      </c>
      <c r="EQ99">
        <v>1</v>
      </c>
      <c r="JB99" t="s">
        <v>2289</v>
      </c>
      <c r="JC99">
        <v>0</v>
      </c>
      <c r="JD99">
        <v>0</v>
      </c>
      <c r="JE99">
        <v>0</v>
      </c>
      <c r="JF99">
        <v>0</v>
      </c>
      <c r="JG99">
        <v>0</v>
      </c>
      <c r="JH99">
        <v>0</v>
      </c>
      <c r="JI99">
        <v>0</v>
      </c>
      <c r="JJ99">
        <v>0</v>
      </c>
      <c r="JK99">
        <v>0</v>
      </c>
      <c r="JL99">
        <v>0</v>
      </c>
      <c r="JM99">
        <v>0</v>
      </c>
      <c r="JN99">
        <v>0</v>
      </c>
      <c r="JO99">
        <v>1</v>
      </c>
      <c r="JP99">
        <v>0</v>
      </c>
      <c r="JQ99">
        <v>1</v>
      </c>
      <c r="JR99">
        <v>0</v>
      </c>
      <c r="JS99">
        <v>2</v>
      </c>
      <c r="JT99">
        <v>4</v>
      </c>
      <c r="PN99" t="s">
        <v>2234</v>
      </c>
      <c r="PO99">
        <v>1500</v>
      </c>
      <c r="PP99" t="s">
        <v>2288</v>
      </c>
      <c r="PS99">
        <v>25</v>
      </c>
      <c r="PT99">
        <v>90</v>
      </c>
      <c r="PU99">
        <v>1</v>
      </c>
      <c r="PV99">
        <v>200</v>
      </c>
      <c r="PW99">
        <v>0</v>
      </c>
      <c r="QM99" t="s">
        <v>2234</v>
      </c>
      <c r="QN99">
        <v>300</v>
      </c>
      <c r="QO99" t="s">
        <v>2288</v>
      </c>
      <c r="QR99">
        <v>25</v>
      </c>
      <c r="QS99">
        <v>90</v>
      </c>
      <c r="QT99">
        <v>1</v>
      </c>
      <c r="QU99">
        <v>1000</v>
      </c>
      <c r="QV99">
        <v>0</v>
      </c>
      <c r="QX99" t="s">
        <v>2231</v>
      </c>
      <c r="QZ99" t="s">
        <v>2289</v>
      </c>
      <c r="RA99">
        <v>0</v>
      </c>
      <c r="RB99">
        <v>0</v>
      </c>
      <c r="RC99">
        <v>0</v>
      </c>
      <c r="RD99">
        <v>0</v>
      </c>
      <c r="RE99">
        <v>0</v>
      </c>
      <c r="RF99">
        <v>0</v>
      </c>
      <c r="RG99">
        <v>0</v>
      </c>
      <c r="RH99">
        <v>0</v>
      </c>
      <c r="RI99">
        <v>0</v>
      </c>
      <c r="RJ99">
        <v>0</v>
      </c>
      <c r="RK99">
        <v>0</v>
      </c>
      <c r="RL99">
        <v>0</v>
      </c>
      <c r="RM99">
        <v>1</v>
      </c>
      <c r="RN99">
        <v>0</v>
      </c>
      <c r="RO99">
        <v>1</v>
      </c>
      <c r="RP99">
        <v>0</v>
      </c>
      <c r="RR99" t="s">
        <v>2236</v>
      </c>
      <c r="RS99">
        <v>1</v>
      </c>
      <c r="RT99">
        <v>0</v>
      </c>
      <c r="RU99">
        <v>0</v>
      </c>
      <c r="RV99">
        <v>0</v>
      </c>
      <c r="RW99">
        <v>0</v>
      </c>
      <c r="RX99">
        <v>1</v>
      </c>
      <c r="RY99">
        <v>0</v>
      </c>
      <c r="RZ99">
        <v>0</v>
      </c>
      <c r="SA99">
        <v>0</v>
      </c>
      <c r="SB99">
        <v>0</v>
      </c>
      <c r="SC99">
        <v>0</v>
      </c>
      <c r="SF99" t="s">
        <v>2237</v>
      </c>
      <c r="SG99">
        <v>0</v>
      </c>
      <c r="SH99">
        <v>1</v>
      </c>
      <c r="SI99">
        <v>0</v>
      </c>
      <c r="SJ99">
        <v>0</v>
      </c>
      <c r="SK99" t="s">
        <v>2290</v>
      </c>
      <c r="SL99">
        <v>0</v>
      </c>
      <c r="SM99">
        <v>0</v>
      </c>
      <c r="SN99">
        <v>0</v>
      </c>
      <c r="SO99">
        <v>0</v>
      </c>
      <c r="SP99">
        <v>0</v>
      </c>
      <c r="SQ99">
        <v>0</v>
      </c>
      <c r="SR99">
        <v>0</v>
      </c>
      <c r="SS99">
        <v>0</v>
      </c>
      <c r="ST99">
        <v>0</v>
      </c>
      <c r="SU99">
        <v>0</v>
      </c>
      <c r="SV99">
        <v>0</v>
      </c>
      <c r="SW99">
        <v>0</v>
      </c>
      <c r="SX99">
        <v>1</v>
      </c>
      <c r="SY99">
        <v>0</v>
      </c>
      <c r="SZ99">
        <v>0</v>
      </c>
      <c r="TA99">
        <v>0</v>
      </c>
      <c r="TB99" t="s">
        <v>2259</v>
      </c>
      <c r="TC99">
        <v>0</v>
      </c>
      <c r="TD99">
        <v>0</v>
      </c>
      <c r="TE99">
        <v>0</v>
      </c>
      <c r="TF99">
        <v>0</v>
      </c>
      <c r="TG99">
        <v>0</v>
      </c>
      <c r="TH99">
        <v>0</v>
      </c>
      <c r="TI99">
        <v>0</v>
      </c>
      <c r="TJ99">
        <v>0</v>
      </c>
      <c r="TK99">
        <v>1</v>
      </c>
      <c r="TL99">
        <v>0</v>
      </c>
      <c r="TM99">
        <v>0</v>
      </c>
      <c r="TN99">
        <v>0</v>
      </c>
      <c r="AQG99" t="s">
        <v>2242</v>
      </c>
      <c r="AQH99">
        <v>0</v>
      </c>
      <c r="AQI99">
        <v>0</v>
      </c>
      <c r="AQJ99">
        <v>1</v>
      </c>
      <c r="AQK99">
        <v>0</v>
      </c>
      <c r="AQL99">
        <v>0</v>
      </c>
      <c r="AQM99">
        <v>1</v>
      </c>
      <c r="AQN99">
        <v>0</v>
      </c>
      <c r="AQO99">
        <v>0</v>
      </c>
      <c r="AQP99">
        <v>0</v>
      </c>
      <c r="AQQ99">
        <v>0</v>
      </c>
      <c r="AQS99" t="s">
        <v>2243</v>
      </c>
      <c r="AQT99">
        <v>0</v>
      </c>
      <c r="AQU99">
        <v>0</v>
      </c>
      <c r="AQV99">
        <v>0</v>
      </c>
      <c r="AQW99">
        <v>1</v>
      </c>
      <c r="AQX99">
        <v>0</v>
      </c>
      <c r="AQY99">
        <v>0</v>
      </c>
      <c r="AQZ99">
        <v>0</v>
      </c>
      <c r="ARA99">
        <v>0</v>
      </c>
      <c r="ARB99">
        <v>0</v>
      </c>
      <c r="ARC99">
        <v>0</v>
      </c>
      <c r="ARD99">
        <v>0</v>
      </c>
      <c r="ARF99" t="s">
        <v>2244</v>
      </c>
      <c r="ARG99" t="s">
        <v>2245</v>
      </c>
      <c r="ARH99" t="s">
        <v>2266</v>
      </c>
      <c r="ARI99">
        <v>0</v>
      </c>
      <c r="ARJ99">
        <v>1</v>
      </c>
      <c r="ARK99">
        <v>1</v>
      </c>
      <c r="ARL99">
        <v>0</v>
      </c>
      <c r="ARM99">
        <v>0</v>
      </c>
      <c r="ARN99">
        <v>0</v>
      </c>
      <c r="ARP99" t="s">
        <v>2231</v>
      </c>
      <c r="ARX99" t="s">
        <v>2262</v>
      </c>
      <c r="ARY99" t="s">
        <v>2701</v>
      </c>
      <c r="ARZ99">
        <v>0</v>
      </c>
      <c r="ASA99">
        <v>0</v>
      </c>
      <c r="ASB99">
        <v>1</v>
      </c>
      <c r="ASC99">
        <v>0</v>
      </c>
      <c r="ASD99">
        <v>0</v>
      </c>
      <c r="ASE99">
        <v>0</v>
      </c>
      <c r="ASF99">
        <v>0</v>
      </c>
      <c r="ASG99">
        <v>0</v>
      </c>
      <c r="ASH99">
        <v>0</v>
      </c>
      <c r="ASI99">
        <v>0</v>
      </c>
      <c r="ASK99" t="s">
        <v>2249</v>
      </c>
      <c r="ASL99">
        <v>0</v>
      </c>
      <c r="ASM99">
        <v>0</v>
      </c>
      <c r="ASN99">
        <v>0</v>
      </c>
      <c r="ASO99">
        <v>1</v>
      </c>
      <c r="ASP99">
        <v>0</v>
      </c>
      <c r="ASQ99">
        <v>0</v>
      </c>
      <c r="ASR99">
        <v>0</v>
      </c>
      <c r="ASS99">
        <v>0</v>
      </c>
      <c r="AST99">
        <v>0</v>
      </c>
      <c r="ASU99">
        <v>0</v>
      </c>
      <c r="ASW99" t="s">
        <v>2250</v>
      </c>
      <c r="ASX99">
        <v>0</v>
      </c>
      <c r="ASY99">
        <v>0</v>
      </c>
      <c r="ASZ99">
        <v>0</v>
      </c>
      <c r="ATA99">
        <v>0</v>
      </c>
      <c r="ATB99">
        <v>1</v>
      </c>
      <c r="ATC99">
        <v>0</v>
      </c>
      <c r="ATD99">
        <v>0</v>
      </c>
      <c r="ATE99">
        <v>0</v>
      </c>
      <c r="ATF99">
        <v>0</v>
      </c>
      <c r="ATH99" t="s">
        <v>2251</v>
      </c>
      <c r="ATI99">
        <v>0</v>
      </c>
      <c r="ATJ99">
        <v>0</v>
      </c>
      <c r="ATK99">
        <v>0</v>
      </c>
      <c r="ATL99">
        <v>0</v>
      </c>
      <c r="ATM99">
        <v>1</v>
      </c>
      <c r="ATN99">
        <v>1</v>
      </c>
      <c r="ATO99">
        <v>1</v>
      </c>
      <c r="ATP99">
        <v>0</v>
      </c>
      <c r="ATQ99">
        <v>0</v>
      </c>
      <c r="ATS99" t="s">
        <v>2252</v>
      </c>
      <c r="ATT99" t="s">
        <v>2231</v>
      </c>
      <c r="ATV99" t="s">
        <v>2253</v>
      </c>
      <c r="ATW99" t="s">
        <v>2252</v>
      </c>
      <c r="ATX99" t="s">
        <v>2231</v>
      </c>
      <c r="ATZ99" t="s">
        <v>2254</v>
      </c>
      <c r="AUF99">
        <v>507759567</v>
      </c>
      <c r="AUG99" s="166">
        <v>45253.343993055547</v>
      </c>
      <c r="AUJ99" t="s">
        <v>2255</v>
      </c>
      <c r="AUK99" t="s">
        <v>2256</v>
      </c>
      <c r="AUL99" t="s">
        <v>2257</v>
      </c>
    </row>
    <row r="100" spans="1:987 1034:1234" x14ac:dyDescent="0.35">
      <c r="A100">
        <v>99</v>
      </c>
      <c r="B100" t="s">
        <v>2702</v>
      </c>
      <c r="C100" s="166">
        <v>45251</v>
      </c>
      <c r="D100" t="s">
        <v>2223</v>
      </c>
      <c r="E100" t="s">
        <v>2224</v>
      </c>
      <c r="F100" s="166">
        <v>45251.384846516201</v>
      </c>
      <c r="G100" s="166">
        <v>45251.389790625013</v>
      </c>
      <c r="H100" t="s">
        <v>2225</v>
      </c>
      <c r="K100" t="s">
        <v>2226</v>
      </c>
      <c r="L100" s="166">
        <v>45251</v>
      </c>
      <c r="M100" t="s">
        <v>81</v>
      </c>
      <c r="N100" t="s">
        <v>2227</v>
      </c>
      <c r="O100" t="s">
        <v>90</v>
      </c>
      <c r="P100" t="s">
        <v>2228</v>
      </c>
      <c r="S100" t="s">
        <v>2229</v>
      </c>
      <c r="T100" t="s">
        <v>2230</v>
      </c>
      <c r="V100" t="s">
        <v>2231</v>
      </c>
      <c r="X100" t="s">
        <v>2232</v>
      </c>
      <c r="AA100" t="s">
        <v>2239</v>
      </c>
      <c r="AB100">
        <v>0</v>
      </c>
      <c r="AC100">
        <v>0</v>
      </c>
      <c r="AD100">
        <v>0</v>
      </c>
      <c r="AE100">
        <v>1</v>
      </c>
      <c r="AF100">
        <v>1</v>
      </c>
      <c r="AI100"/>
      <c r="EK100" t="s">
        <v>2239</v>
      </c>
      <c r="EL100">
        <v>0</v>
      </c>
      <c r="EM100">
        <v>0</v>
      </c>
      <c r="EN100">
        <v>0</v>
      </c>
      <c r="EO100">
        <v>0</v>
      </c>
      <c r="EP100">
        <v>1</v>
      </c>
      <c r="EQ100">
        <v>1</v>
      </c>
      <c r="JB100" t="s">
        <v>2703</v>
      </c>
      <c r="JC100">
        <v>0</v>
      </c>
      <c r="JD100">
        <v>0</v>
      </c>
      <c r="JE100">
        <v>0</v>
      </c>
      <c r="JF100">
        <v>0</v>
      </c>
      <c r="JG100">
        <v>0</v>
      </c>
      <c r="JH100">
        <v>0</v>
      </c>
      <c r="JI100">
        <v>0</v>
      </c>
      <c r="JJ100">
        <v>0</v>
      </c>
      <c r="JK100">
        <v>0</v>
      </c>
      <c r="JL100">
        <v>1</v>
      </c>
      <c r="JM100">
        <v>1</v>
      </c>
      <c r="JN100">
        <v>1</v>
      </c>
      <c r="JO100">
        <v>0</v>
      </c>
      <c r="JP100">
        <v>1</v>
      </c>
      <c r="JQ100">
        <v>0</v>
      </c>
      <c r="JR100">
        <v>0</v>
      </c>
      <c r="JS100">
        <v>4</v>
      </c>
      <c r="JT100">
        <v>6</v>
      </c>
      <c r="OG100" t="s">
        <v>2234</v>
      </c>
      <c r="OH100">
        <v>3000</v>
      </c>
      <c r="OI100" t="s">
        <v>2235</v>
      </c>
      <c r="OL100">
        <v>25</v>
      </c>
      <c r="OM100">
        <v>90</v>
      </c>
      <c r="ON100">
        <v>1</v>
      </c>
      <c r="OO100">
        <v>400</v>
      </c>
      <c r="OP100">
        <v>0</v>
      </c>
      <c r="OR100" t="s">
        <v>2234</v>
      </c>
      <c r="OS100">
        <v>2000</v>
      </c>
      <c r="OT100" t="s">
        <v>2235</v>
      </c>
      <c r="OW100">
        <v>30</v>
      </c>
      <c r="OX100">
        <v>90</v>
      </c>
      <c r="OY100">
        <v>1</v>
      </c>
      <c r="OZ100">
        <v>500</v>
      </c>
      <c r="PA100">
        <v>0</v>
      </c>
      <c r="PC100" t="s">
        <v>2234</v>
      </c>
      <c r="PD100">
        <v>2000</v>
      </c>
      <c r="PE100" t="s">
        <v>2235</v>
      </c>
      <c r="PH100">
        <v>15</v>
      </c>
      <c r="PI100">
        <v>90</v>
      </c>
      <c r="PJ100">
        <v>1</v>
      </c>
      <c r="PK100">
        <v>200</v>
      </c>
      <c r="PL100">
        <v>0</v>
      </c>
      <c r="PY100" t="s">
        <v>2234</v>
      </c>
      <c r="PZ100" t="s">
        <v>2312</v>
      </c>
      <c r="QB100">
        <v>3</v>
      </c>
      <c r="QC100">
        <v>1000</v>
      </c>
      <c r="QD100" t="s">
        <v>2235</v>
      </c>
      <c r="QG100">
        <v>30</v>
      </c>
      <c r="QH100">
        <v>90</v>
      </c>
      <c r="QI100">
        <v>1</v>
      </c>
      <c r="QJ100">
        <v>300</v>
      </c>
      <c r="QK100">
        <v>0</v>
      </c>
      <c r="QX100" t="s">
        <v>2231</v>
      </c>
      <c r="QZ100" t="s">
        <v>2704</v>
      </c>
      <c r="RA100">
        <v>0</v>
      </c>
      <c r="RB100">
        <v>0</v>
      </c>
      <c r="RC100">
        <v>0</v>
      </c>
      <c r="RD100">
        <v>0</v>
      </c>
      <c r="RE100">
        <v>0</v>
      </c>
      <c r="RF100">
        <v>0</v>
      </c>
      <c r="RG100">
        <v>0</v>
      </c>
      <c r="RH100">
        <v>0</v>
      </c>
      <c r="RI100">
        <v>0</v>
      </c>
      <c r="RJ100">
        <v>1</v>
      </c>
      <c r="RK100">
        <v>1</v>
      </c>
      <c r="RL100">
        <v>1</v>
      </c>
      <c r="RM100">
        <v>0</v>
      </c>
      <c r="RN100">
        <v>1</v>
      </c>
      <c r="RO100">
        <v>0</v>
      </c>
      <c r="RP100">
        <v>0</v>
      </c>
      <c r="RR100" t="s">
        <v>2236</v>
      </c>
      <c r="RS100">
        <v>1</v>
      </c>
      <c r="RT100">
        <v>0</v>
      </c>
      <c r="RU100">
        <v>0</v>
      </c>
      <c r="RV100">
        <v>0</v>
      </c>
      <c r="RW100">
        <v>0</v>
      </c>
      <c r="RX100">
        <v>1</v>
      </c>
      <c r="RY100">
        <v>0</v>
      </c>
      <c r="RZ100">
        <v>0</v>
      </c>
      <c r="SA100">
        <v>0</v>
      </c>
      <c r="SB100">
        <v>0</v>
      </c>
      <c r="SC100">
        <v>0</v>
      </c>
      <c r="SF100" t="s">
        <v>2241</v>
      </c>
      <c r="SG100">
        <v>1</v>
      </c>
      <c r="SH100">
        <v>0</v>
      </c>
      <c r="SI100">
        <v>0</v>
      </c>
      <c r="SJ100">
        <v>0</v>
      </c>
      <c r="AQG100" t="s">
        <v>2242</v>
      </c>
      <c r="AQH100">
        <v>0</v>
      </c>
      <c r="AQI100">
        <v>0</v>
      </c>
      <c r="AQJ100">
        <v>1</v>
      </c>
      <c r="AQK100">
        <v>0</v>
      </c>
      <c r="AQL100">
        <v>0</v>
      </c>
      <c r="AQM100">
        <v>1</v>
      </c>
      <c r="AQN100">
        <v>0</v>
      </c>
      <c r="AQO100">
        <v>0</v>
      </c>
      <c r="AQP100">
        <v>0</v>
      </c>
      <c r="AQQ100">
        <v>0</v>
      </c>
      <c r="AQS100" t="s">
        <v>2243</v>
      </c>
      <c r="AQT100">
        <v>0</v>
      </c>
      <c r="AQU100">
        <v>0</v>
      </c>
      <c r="AQV100">
        <v>0</v>
      </c>
      <c r="AQW100">
        <v>1</v>
      </c>
      <c r="AQX100">
        <v>0</v>
      </c>
      <c r="AQY100">
        <v>0</v>
      </c>
      <c r="AQZ100">
        <v>0</v>
      </c>
      <c r="ARA100">
        <v>0</v>
      </c>
      <c r="ARB100">
        <v>0</v>
      </c>
      <c r="ARC100">
        <v>0</v>
      </c>
      <c r="ARD100">
        <v>0</v>
      </c>
      <c r="ARF100" t="s">
        <v>2244</v>
      </c>
      <c r="ARG100" t="s">
        <v>2245</v>
      </c>
      <c r="ARH100" t="s">
        <v>2246</v>
      </c>
      <c r="ARI100">
        <v>0</v>
      </c>
      <c r="ARJ100">
        <v>1</v>
      </c>
      <c r="ARK100">
        <v>0</v>
      </c>
      <c r="ARL100">
        <v>0</v>
      </c>
      <c r="ARM100">
        <v>0</v>
      </c>
      <c r="ARN100">
        <v>0</v>
      </c>
      <c r="ARP100" t="s">
        <v>2231</v>
      </c>
      <c r="ARX100" t="s">
        <v>2262</v>
      </c>
      <c r="ARY100" t="s">
        <v>2263</v>
      </c>
      <c r="ARZ100">
        <v>0</v>
      </c>
      <c r="ASA100">
        <v>1</v>
      </c>
      <c r="ASB100">
        <v>1</v>
      </c>
      <c r="ASC100">
        <v>0</v>
      </c>
      <c r="ASD100">
        <v>0</v>
      </c>
      <c r="ASE100">
        <v>0</v>
      </c>
      <c r="ASF100">
        <v>0</v>
      </c>
      <c r="ASG100">
        <v>0</v>
      </c>
      <c r="ASH100">
        <v>0</v>
      </c>
      <c r="ASI100">
        <v>0</v>
      </c>
      <c r="ASK100" t="s">
        <v>2249</v>
      </c>
      <c r="ASL100">
        <v>0</v>
      </c>
      <c r="ASM100">
        <v>0</v>
      </c>
      <c r="ASN100">
        <v>0</v>
      </c>
      <c r="ASO100">
        <v>1</v>
      </c>
      <c r="ASP100">
        <v>0</v>
      </c>
      <c r="ASQ100">
        <v>0</v>
      </c>
      <c r="ASR100">
        <v>0</v>
      </c>
      <c r="ASS100">
        <v>0</v>
      </c>
      <c r="AST100">
        <v>0</v>
      </c>
      <c r="ASU100">
        <v>0</v>
      </c>
      <c r="ASW100" t="s">
        <v>2250</v>
      </c>
      <c r="ASX100">
        <v>0</v>
      </c>
      <c r="ASY100">
        <v>0</v>
      </c>
      <c r="ASZ100">
        <v>0</v>
      </c>
      <c r="ATA100">
        <v>0</v>
      </c>
      <c r="ATB100">
        <v>1</v>
      </c>
      <c r="ATC100">
        <v>0</v>
      </c>
      <c r="ATD100">
        <v>0</v>
      </c>
      <c r="ATE100">
        <v>0</v>
      </c>
      <c r="ATF100">
        <v>0</v>
      </c>
      <c r="ATH100" t="s">
        <v>2251</v>
      </c>
      <c r="ATI100">
        <v>0</v>
      </c>
      <c r="ATJ100">
        <v>0</v>
      </c>
      <c r="ATK100">
        <v>0</v>
      </c>
      <c r="ATL100">
        <v>0</v>
      </c>
      <c r="ATM100">
        <v>1</v>
      </c>
      <c r="ATN100">
        <v>1</v>
      </c>
      <c r="ATO100">
        <v>1</v>
      </c>
      <c r="ATP100">
        <v>0</v>
      </c>
      <c r="ATQ100">
        <v>0</v>
      </c>
      <c r="ATS100" t="s">
        <v>2252</v>
      </c>
      <c r="ATT100" t="s">
        <v>2231</v>
      </c>
      <c r="ATV100" t="s">
        <v>2278</v>
      </c>
      <c r="ATW100" t="s">
        <v>2252</v>
      </c>
      <c r="ATX100" t="s">
        <v>2231</v>
      </c>
      <c r="ATZ100" t="s">
        <v>2254</v>
      </c>
      <c r="AUF100">
        <v>507759591</v>
      </c>
      <c r="AUG100" s="166">
        <v>45253.344027777777</v>
      </c>
      <c r="AUJ100" t="s">
        <v>2255</v>
      </c>
      <c r="AUK100" t="s">
        <v>2256</v>
      </c>
      <c r="AUL100" t="s">
        <v>2257</v>
      </c>
    </row>
    <row r="101" spans="1:987 1034:1234" x14ac:dyDescent="0.35">
      <c r="A101">
        <v>100</v>
      </c>
      <c r="B101" t="s">
        <v>2705</v>
      </c>
      <c r="C101" s="166">
        <v>45251</v>
      </c>
      <c r="D101" t="s">
        <v>2706</v>
      </c>
      <c r="E101" t="s">
        <v>2707</v>
      </c>
      <c r="F101" s="166">
        <v>45251.411688263892</v>
      </c>
      <c r="G101" s="166">
        <v>45253.413179224532</v>
      </c>
      <c r="H101" t="s">
        <v>2225</v>
      </c>
      <c r="K101" t="s">
        <v>2429</v>
      </c>
      <c r="L101" s="166">
        <v>45251</v>
      </c>
      <c r="M101" t="s">
        <v>73</v>
      </c>
      <c r="N101" t="s">
        <v>2708</v>
      </c>
      <c r="O101" t="s">
        <v>77</v>
      </c>
      <c r="P101" t="s">
        <v>2228</v>
      </c>
      <c r="S101" t="s">
        <v>2432</v>
      </c>
      <c r="T101" t="s">
        <v>2709</v>
      </c>
      <c r="V101" t="s">
        <v>2231</v>
      </c>
      <c r="X101" t="s">
        <v>2232</v>
      </c>
      <c r="AA101" t="s">
        <v>2503</v>
      </c>
      <c r="AB101">
        <v>1</v>
      </c>
      <c r="AC101">
        <v>1</v>
      </c>
      <c r="AD101">
        <v>1</v>
      </c>
      <c r="AE101">
        <v>0</v>
      </c>
      <c r="AF101">
        <v>3</v>
      </c>
      <c r="AH101" t="s">
        <v>2318</v>
      </c>
      <c r="AI101">
        <v>1000</v>
      </c>
      <c r="AJ101" t="s">
        <v>2288</v>
      </c>
      <c r="AM101">
        <v>20</v>
      </c>
      <c r="AN101">
        <v>20</v>
      </c>
      <c r="AO101">
        <v>1</v>
      </c>
      <c r="AP101">
        <v>200</v>
      </c>
      <c r="AQ101">
        <v>300</v>
      </c>
      <c r="AS101" t="s">
        <v>2318</v>
      </c>
      <c r="AT101" t="s">
        <v>2479</v>
      </c>
      <c r="AU101">
        <v>1</v>
      </c>
      <c r="AV101">
        <v>0</v>
      </c>
      <c r="AW101">
        <v>1000</v>
      </c>
      <c r="AY101" t="s">
        <v>2288</v>
      </c>
      <c r="BB101">
        <v>20</v>
      </c>
      <c r="BC101">
        <v>15</v>
      </c>
      <c r="BD101">
        <v>0</v>
      </c>
      <c r="BE101">
        <v>300</v>
      </c>
      <c r="BF101">
        <v>200</v>
      </c>
      <c r="BH101" t="s">
        <v>2318</v>
      </c>
      <c r="BI101" t="s">
        <v>2341</v>
      </c>
      <c r="BJ101">
        <v>1</v>
      </c>
      <c r="BK101">
        <v>1</v>
      </c>
      <c r="BL101">
        <v>450</v>
      </c>
      <c r="BM101">
        <v>400</v>
      </c>
      <c r="BN101" t="s">
        <v>2288</v>
      </c>
      <c r="BQ101">
        <v>20</v>
      </c>
      <c r="BR101">
        <v>15</v>
      </c>
      <c r="BS101">
        <v>0</v>
      </c>
      <c r="BT101">
        <v>300</v>
      </c>
      <c r="BU101">
        <v>200</v>
      </c>
      <c r="BW101" t="s">
        <v>2312</v>
      </c>
      <c r="CS101" t="s">
        <v>2241</v>
      </c>
      <c r="CT101">
        <v>1</v>
      </c>
      <c r="CU101">
        <v>0</v>
      </c>
      <c r="CV101">
        <v>0</v>
      </c>
      <c r="CW101">
        <v>0</v>
      </c>
      <c r="EK101" t="s">
        <v>2507</v>
      </c>
      <c r="EL101">
        <v>1</v>
      </c>
      <c r="EM101">
        <v>1</v>
      </c>
      <c r="EN101">
        <v>1</v>
      </c>
      <c r="EO101">
        <v>1</v>
      </c>
      <c r="EP101">
        <v>0</v>
      </c>
      <c r="EQ101">
        <v>4</v>
      </c>
      <c r="ES101" t="s">
        <v>2318</v>
      </c>
      <c r="ET101">
        <v>4000</v>
      </c>
      <c r="EU101" t="s">
        <v>2288</v>
      </c>
      <c r="EX101">
        <v>30</v>
      </c>
      <c r="EY101">
        <v>15</v>
      </c>
      <c r="EZ101">
        <v>0</v>
      </c>
      <c r="FA101">
        <v>400</v>
      </c>
      <c r="FB101">
        <v>300</v>
      </c>
      <c r="FD101" t="s">
        <v>2318</v>
      </c>
      <c r="FE101">
        <v>3000</v>
      </c>
      <c r="FF101" t="s">
        <v>2288</v>
      </c>
      <c r="FI101">
        <v>20</v>
      </c>
      <c r="FJ101">
        <v>15</v>
      </c>
      <c r="FK101">
        <v>0</v>
      </c>
      <c r="FL101">
        <v>300</v>
      </c>
      <c r="FM101">
        <v>200</v>
      </c>
      <c r="FO101" t="s">
        <v>2318</v>
      </c>
      <c r="FP101">
        <v>1500</v>
      </c>
      <c r="FQ101" t="s">
        <v>2288</v>
      </c>
      <c r="FT101">
        <v>15</v>
      </c>
      <c r="FU101">
        <v>10</v>
      </c>
      <c r="FV101">
        <v>0</v>
      </c>
      <c r="FW101">
        <v>400</v>
      </c>
      <c r="FX101">
        <v>200</v>
      </c>
      <c r="FZ101" t="s">
        <v>2318</v>
      </c>
      <c r="GA101">
        <v>1800</v>
      </c>
      <c r="GB101" t="s">
        <v>2288</v>
      </c>
      <c r="GE101">
        <v>20</v>
      </c>
      <c r="GF101">
        <v>15</v>
      </c>
      <c r="GG101">
        <v>0</v>
      </c>
      <c r="GH101">
        <v>300</v>
      </c>
      <c r="GI101">
        <v>200</v>
      </c>
      <c r="GK101" t="s">
        <v>2312</v>
      </c>
      <c r="HH101" t="s">
        <v>2241</v>
      </c>
      <c r="HI101">
        <v>1</v>
      </c>
      <c r="HJ101">
        <v>0</v>
      </c>
      <c r="HK101">
        <v>0</v>
      </c>
      <c r="HL101">
        <v>0</v>
      </c>
      <c r="JB101" t="s">
        <v>2710</v>
      </c>
      <c r="JC101">
        <v>1</v>
      </c>
      <c r="JD101">
        <v>1</v>
      </c>
      <c r="JE101">
        <v>1</v>
      </c>
      <c r="JF101">
        <v>1</v>
      </c>
      <c r="JG101">
        <v>1</v>
      </c>
      <c r="JH101">
        <v>1</v>
      </c>
      <c r="JI101">
        <v>1</v>
      </c>
      <c r="JJ101">
        <v>1</v>
      </c>
      <c r="JK101">
        <v>1</v>
      </c>
      <c r="JL101">
        <v>1</v>
      </c>
      <c r="JM101">
        <v>1</v>
      </c>
      <c r="JN101">
        <v>1</v>
      </c>
      <c r="JO101">
        <v>1</v>
      </c>
      <c r="JP101">
        <v>1</v>
      </c>
      <c r="JQ101">
        <v>1</v>
      </c>
      <c r="JR101">
        <v>0</v>
      </c>
      <c r="JS101">
        <v>15</v>
      </c>
      <c r="JT101">
        <v>22</v>
      </c>
      <c r="JV101" t="s">
        <v>2318</v>
      </c>
      <c r="JW101">
        <v>500</v>
      </c>
      <c r="JX101" t="s">
        <v>2288</v>
      </c>
      <c r="KA101">
        <v>15</v>
      </c>
      <c r="KB101">
        <v>10</v>
      </c>
      <c r="KC101">
        <v>0</v>
      </c>
      <c r="KD101">
        <v>500</v>
      </c>
      <c r="KE101">
        <v>300</v>
      </c>
      <c r="KG101" t="s">
        <v>2318</v>
      </c>
      <c r="KH101" t="s">
        <v>2445</v>
      </c>
      <c r="KI101">
        <v>1</v>
      </c>
      <c r="KJ101">
        <v>0</v>
      </c>
      <c r="KK101">
        <v>7500</v>
      </c>
      <c r="KM101" t="s">
        <v>2288</v>
      </c>
      <c r="KP101">
        <v>25</v>
      </c>
      <c r="KQ101">
        <v>15</v>
      </c>
      <c r="KR101">
        <v>0</v>
      </c>
      <c r="KS101">
        <v>300</v>
      </c>
      <c r="KT101">
        <v>200</v>
      </c>
      <c r="KV101" t="s">
        <v>2318</v>
      </c>
      <c r="KW101" t="s">
        <v>2465</v>
      </c>
      <c r="KX101">
        <v>0</v>
      </c>
      <c r="KY101">
        <v>1</v>
      </c>
      <c r="KZ101">
        <v>1</v>
      </c>
      <c r="LB101">
        <v>25000</v>
      </c>
      <c r="LC101">
        <v>50000</v>
      </c>
      <c r="LD101" t="s">
        <v>2288</v>
      </c>
      <c r="LG101">
        <v>20</v>
      </c>
      <c r="LH101">
        <v>4</v>
      </c>
      <c r="LI101">
        <v>0</v>
      </c>
      <c r="LJ101">
        <v>400</v>
      </c>
      <c r="LK101">
        <v>300</v>
      </c>
      <c r="LM101" t="s">
        <v>2318</v>
      </c>
      <c r="LN101">
        <v>3500</v>
      </c>
      <c r="LO101" t="s">
        <v>2288</v>
      </c>
      <c r="LR101">
        <v>20</v>
      </c>
      <c r="LS101">
        <v>5</v>
      </c>
      <c r="LT101">
        <v>0</v>
      </c>
      <c r="LU101">
        <v>300</v>
      </c>
      <c r="LV101">
        <v>250</v>
      </c>
      <c r="LX101" t="s">
        <v>2318</v>
      </c>
      <c r="LY101">
        <v>2500</v>
      </c>
      <c r="LZ101" t="s">
        <v>2288</v>
      </c>
      <c r="MC101">
        <v>25</v>
      </c>
      <c r="MD101">
        <v>10</v>
      </c>
      <c r="ME101">
        <v>0</v>
      </c>
      <c r="MF101">
        <v>500</v>
      </c>
      <c r="MG101">
        <v>300</v>
      </c>
      <c r="MI101" t="s">
        <v>2318</v>
      </c>
      <c r="MJ101">
        <v>400</v>
      </c>
      <c r="MK101" t="s">
        <v>2288</v>
      </c>
      <c r="MN101">
        <v>20</v>
      </c>
      <c r="MO101">
        <v>5</v>
      </c>
      <c r="MP101">
        <v>0</v>
      </c>
      <c r="MQ101">
        <v>400</v>
      </c>
      <c r="MR101">
        <v>200</v>
      </c>
      <c r="MT101" t="s">
        <v>2318</v>
      </c>
      <c r="MU101">
        <v>150</v>
      </c>
      <c r="MV101" t="s">
        <v>2288</v>
      </c>
      <c r="MY101">
        <v>30</v>
      </c>
      <c r="MZ101">
        <v>10</v>
      </c>
      <c r="NA101">
        <v>0</v>
      </c>
      <c r="NB101">
        <v>400</v>
      </c>
      <c r="NC101">
        <v>200</v>
      </c>
      <c r="NE101" t="s">
        <v>2318</v>
      </c>
      <c r="NF101" t="s">
        <v>2481</v>
      </c>
      <c r="NG101">
        <v>1</v>
      </c>
      <c r="NH101">
        <v>1</v>
      </c>
      <c r="NI101">
        <v>1</v>
      </c>
      <c r="NJ101">
        <v>150</v>
      </c>
      <c r="NK101">
        <v>200</v>
      </c>
      <c r="NL101">
        <v>350</v>
      </c>
      <c r="NM101" t="s">
        <v>2288</v>
      </c>
      <c r="NP101">
        <v>20</v>
      </c>
      <c r="NQ101">
        <v>5</v>
      </c>
      <c r="NR101">
        <v>0</v>
      </c>
      <c r="NS101">
        <v>300</v>
      </c>
      <c r="NT101">
        <v>250</v>
      </c>
      <c r="NV101" t="s">
        <v>2318</v>
      </c>
      <c r="NW101">
        <v>2500</v>
      </c>
      <c r="NX101" t="s">
        <v>2288</v>
      </c>
      <c r="OA101">
        <v>30</v>
      </c>
      <c r="OB101">
        <v>15</v>
      </c>
      <c r="OC101">
        <v>0</v>
      </c>
      <c r="OD101">
        <v>500</v>
      </c>
      <c r="OE101">
        <v>400</v>
      </c>
      <c r="OG101" t="s">
        <v>2318</v>
      </c>
      <c r="OH101">
        <v>2500</v>
      </c>
      <c r="OI101" t="s">
        <v>2288</v>
      </c>
      <c r="OL101">
        <v>25</v>
      </c>
      <c r="OM101">
        <v>10</v>
      </c>
      <c r="ON101">
        <v>0</v>
      </c>
      <c r="OO101">
        <v>400</v>
      </c>
      <c r="OP101">
        <v>300</v>
      </c>
      <c r="OR101" t="s">
        <v>2318</v>
      </c>
      <c r="OS101">
        <v>2500</v>
      </c>
      <c r="OT101" t="s">
        <v>2288</v>
      </c>
      <c r="OW101">
        <v>30</v>
      </c>
      <c r="OX101">
        <v>15</v>
      </c>
      <c r="OY101">
        <v>0</v>
      </c>
      <c r="OZ101">
        <v>400</v>
      </c>
      <c r="PA101">
        <v>200</v>
      </c>
      <c r="PC101" t="s">
        <v>2318</v>
      </c>
      <c r="PD101">
        <v>2000</v>
      </c>
      <c r="PE101" t="s">
        <v>2288</v>
      </c>
      <c r="PH101">
        <v>25</v>
      </c>
      <c r="PI101">
        <v>10</v>
      </c>
      <c r="PJ101">
        <v>0</v>
      </c>
      <c r="PK101">
        <v>500</v>
      </c>
      <c r="PL101">
        <v>300</v>
      </c>
      <c r="PN101" t="s">
        <v>2318</v>
      </c>
      <c r="PO101">
        <v>1100</v>
      </c>
      <c r="PP101" t="s">
        <v>2288</v>
      </c>
      <c r="PS101">
        <v>25</v>
      </c>
      <c r="PT101">
        <v>10</v>
      </c>
      <c r="PU101">
        <v>0</v>
      </c>
      <c r="PV101">
        <v>300</v>
      </c>
      <c r="PW101">
        <v>200</v>
      </c>
      <c r="PY101" t="s">
        <v>2318</v>
      </c>
      <c r="PZ101" t="s">
        <v>2231</v>
      </c>
      <c r="QA101">
        <v>3000</v>
      </c>
      <c r="QD101" t="s">
        <v>2288</v>
      </c>
      <c r="QG101">
        <v>30</v>
      </c>
      <c r="QH101">
        <v>15</v>
      </c>
      <c r="QI101">
        <v>0</v>
      </c>
      <c r="QJ101">
        <v>500</v>
      </c>
      <c r="QK101">
        <v>300</v>
      </c>
      <c r="QM101" t="s">
        <v>2318</v>
      </c>
      <c r="QN101">
        <v>300</v>
      </c>
      <c r="QO101" t="s">
        <v>2288</v>
      </c>
      <c r="QR101">
        <v>30</v>
      </c>
      <c r="QS101">
        <v>15</v>
      </c>
      <c r="QT101">
        <v>0</v>
      </c>
      <c r="QU101">
        <v>300</v>
      </c>
      <c r="QV101">
        <v>200</v>
      </c>
      <c r="QX101" t="s">
        <v>2312</v>
      </c>
      <c r="SF101" t="s">
        <v>2241</v>
      </c>
      <c r="SG101">
        <v>1</v>
      </c>
      <c r="SH101">
        <v>0</v>
      </c>
      <c r="SI101">
        <v>0</v>
      </c>
      <c r="SJ101">
        <v>0</v>
      </c>
      <c r="UW101" t="s">
        <v>2711</v>
      </c>
      <c r="UX101">
        <v>1</v>
      </c>
      <c r="UY101">
        <v>1</v>
      </c>
      <c r="UZ101">
        <v>1</v>
      </c>
      <c r="VA101">
        <v>1</v>
      </c>
      <c r="VB101">
        <v>1</v>
      </c>
      <c r="VC101">
        <v>1</v>
      </c>
      <c r="VD101">
        <v>0</v>
      </c>
      <c r="VE101">
        <v>0</v>
      </c>
      <c r="VF101">
        <v>0</v>
      </c>
      <c r="VG101">
        <v>0</v>
      </c>
      <c r="VH101">
        <v>0</v>
      </c>
      <c r="VI101">
        <v>1</v>
      </c>
      <c r="VJ101">
        <v>1</v>
      </c>
      <c r="VK101">
        <v>1</v>
      </c>
      <c r="VL101">
        <v>1</v>
      </c>
      <c r="VM101">
        <v>1</v>
      </c>
      <c r="VN101">
        <v>1</v>
      </c>
      <c r="VO101">
        <v>1</v>
      </c>
      <c r="VP101">
        <v>1</v>
      </c>
      <c r="VQ101">
        <v>1</v>
      </c>
      <c r="VR101">
        <v>1</v>
      </c>
      <c r="VS101">
        <v>1</v>
      </c>
      <c r="VT101">
        <v>1</v>
      </c>
      <c r="VU101">
        <v>1</v>
      </c>
      <c r="VV101">
        <v>1</v>
      </c>
      <c r="VW101">
        <v>1</v>
      </c>
      <c r="VX101">
        <v>1</v>
      </c>
      <c r="VY101">
        <v>0</v>
      </c>
      <c r="VZ101">
        <v>22</v>
      </c>
      <c r="WB101" t="s">
        <v>2318</v>
      </c>
      <c r="WC101" t="s">
        <v>2712</v>
      </c>
      <c r="WD101">
        <v>0</v>
      </c>
      <c r="WE101">
        <v>1</v>
      </c>
      <c r="WF101">
        <v>1</v>
      </c>
      <c r="WH101">
        <v>750</v>
      </c>
      <c r="WI101">
        <v>5250</v>
      </c>
      <c r="WJ101" t="s">
        <v>2288</v>
      </c>
      <c r="WM101">
        <v>30</v>
      </c>
      <c r="WN101">
        <v>15</v>
      </c>
      <c r="WO101">
        <v>0</v>
      </c>
      <c r="WP101">
        <v>500</v>
      </c>
      <c r="WQ101">
        <v>300</v>
      </c>
      <c r="WS101" t="s">
        <v>2318</v>
      </c>
      <c r="WT101" t="s">
        <v>2712</v>
      </c>
      <c r="WU101">
        <v>0</v>
      </c>
      <c r="WV101">
        <v>1</v>
      </c>
      <c r="WW101">
        <v>1</v>
      </c>
      <c r="WY101">
        <v>700</v>
      </c>
      <c r="WZ101">
        <v>4900</v>
      </c>
      <c r="XA101" t="s">
        <v>2288</v>
      </c>
      <c r="XD101">
        <v>25</v>
      </c>
      <c r="XE101">
        <v>10</v>
      </c>
      <c r="XF101">
        <v>0</v>
      </c>
      <c r="XG101">
        <v>400</v>
      </c>
      <c r="XH101">
        <v>300</v>
      </c>
      <c r="XJ101" t="s">
        <v>2318</v>
      </c>
      <c r="XK101" t="s">
        <v>2712</v>
      </c>
      <c r="XL101">
        <v>0</v>
      </c>
      <c r="XM101">
        <v>1</v>
      </c>
      <c r="XN101">
        <v>1</v>
      </c>
      <c r="XP101">
        <v>600</v>
      </c>
      <c r="XQ101">
        <v>4200</v>
      </c>
      <c r="XR101" t="s">
        <v>2288</v>
      </c>
      <c r="XU101">
        <v>25</v>
      </c>
      <c r="XV101">
        <v>5</v>
      </c>
      <c r="XW101">
        <v>0</v>
      </c>
      <c r="XX101">
        <v>400</v>
      </c>
      <c r="XY101">
        <v>200</v>
      </c>
      <c r="YA101" t="s">
        <v>2318</v>
      </c>
      <c r="YB101" t="s">
        <v>2712</v>
      </c>
      <c r="YC101">
        <v>0</v>
      </c>
      <c r="YD101">
        <v>1</v>
      </c>
      <c r="YE101">
        <v>1</v>
      </c>
      <c r="YG101">
        <v>700</v>
      </c>
      <c r="YH101">
        <v>4900</v>
      </c>
      <c r="YI101" t="s">
        <v>2288</v>
      </c>
      <c r="YL101">
        <v>30</v>
      </c>
      <c r="YM101">
        <v>10</v>
      </c>
      <c r="YN101">
        <v>0</v>
      </c>
      <c r="YO101">
        <v>500</v>
      </c>
      <c r="YP101">
        <v>300</v>
      </c>
      <c r="YR101" t="s">
        <v>2318</v>
      </c>
      <c r="YS101" t="s">
        <v>2712</v>
      </c>
      <c r="YT101">
        <v>0</v>
      </c>
      <c r="YU101">
        <v>1</v>
      </c>
      <c r="YV101">
        <v>1</v>
      </c>
      <c r="YX101">
        <v>300</v>
      </c>
      <c r="YY101">
        <v>2100</v>
      </c>
      <c r="YZ101" t="s">
        <v>2288</v>
      </c>
      <c r="ZC101">
        <v>20</v>
      </c>
      <c r="ZD101">
        <v>3</v>
      </c>
      <c r="ZE101">
        <v>0</v>
      </c>
      <c r="ZF101">
        <v>300</v>
      </c>
      <c r="ZG101">
        <v>100</v>
      </c>
      <c r="ZI101" t="s">
        <v>2318</v>
      </c>
      <c r="ZJ101" t="s">
        <v>2713</v>
      </c>
      <c r="ZK101">
        <v>1</v>
      </c>
      <c r="ZL101">
        <v>1</v>
      </c>
      <c r="ZM101">
        <v>1</v>
      </c>
      <c r="ZN101">
        <v>400</v>
      </c>
      <c r="ZO101">
        <v>1200</v>
      </c>
      <c r="ZP101">
        <v>8400</v>
      </c>
      <c r="ZQ101" t="s">
        <v>2288</v>
      </c>
      <c r="ZT101">
        <v>20</v>
      </c>
      <c r="ZU101">
        <v>5</v>
      </c>
      <c r="ZV101">
        <v>0</v>
      </c>
      <c r="ZW101">
        <v>300</v>
      </c>
      <c r="ZX101">
        <v>100</v>
      </c>
      <c r="ACI101" t="s">
        <v>2318</v>
      </c>
      <c r="ACJ101">
        <v>2500</v>
      </c>
      <c r="ACK101" t="s">
        <v>2288</v>
      </c>
      <c r="ACN101">
        <v>2</v>
      </c>
      <c r="ACO101">
        <v>1</v>
      </c>
      <c r="ACP101">
        <v>0</v>
      </c>
      <c r="ACQ101">
        <v>300</v>
      </c>
      <c r="ACR101">
        <v>100</v>
      </c>
      <c r="ACT101" t="s">
        <v>2318</v>
      </c>
      <c r="ACU101">
        <v>1500</v>
      </c>
      <c r="ACV101" t="s">
        <v>2288</v>
      </c>
      <c r="ACY101">
        <v>2</v>
      </c>
      <c r="ACZ101">
        <v>1</v>
      </c>
      <c r="ADA101">
        <v>0</v>
      </c>
      <c r="ADB101">
        <v>200</v>
      </c>
      <c r="ADC101">
        <v>100</v>
      </c>
      <c r="ADE101" t="s">
        <v>2318</v>
      </c>
      <c r="ADF101">
        <v>1300</v>
      </c>
      <c r="ADG101" t="s">
        <v>2288</v>
      </c>
      <c r="ADJ101">
        <v>10</v>
      </c>
      <c r="ADK101">
        <v>2</v>
      </c>
      <c r="ADL101">
        <v>0</v>
      </c>
      <c r="ADM101">
        <v>400</v>
      </c>
      <c r="ADN101">
        <v>300</v>
      </c>
      <c r="ADP101" t="s">
        <v>2318</v>
      </c>
      <c r="ADQ101">
        <v>1000</v>
      </c>
      <c r="ADR101" t="s">
        <v>2288</v>
      </c>
      <c r="ADU101">
        <v>15</v>
      </c>
      <c r="ADV101">
        <v>3</v>
      </c>
      <c r="ADW101">
        <v>0</v>
      </c>
      <c r="ADX101">
        <v>300</v>
      </c>
      <c r="ADY101">
        <v>100</v>
      </c>
      <c r="AEA101" t="s">
        <v>2318</v>
      </c>
      <c r="AEB101">
        <v>500</v>
      </c>
      <c r="AEC101" t="s">
        <v>2288</v>
      </c>
      <c r="AEF101">
        <v>3</v>
      </c>
      <c r="AEG101">
        <v>5</v>
      </c>
      <c r="AEH101">
        <v>1</v>
      </c>
      <c r="AEI101">
        <v>300</v>
      </c>
      <c r="AEJ101">
        <v>200</v>
      </c>
      <c r="AEL101" t="s">
        <v>2318</v>
      </c>
      <c r="AEM101" t="s">
        <v>2712</v>
      </c>
      <c r="AEN101">
        <v>0</v>
      </c>
      <c r="AEO101">
        <v>1</v>
      </c>
      <c r="AEP101">
        <v>1</v>
      </c>
      <c r="AER101">
        <v>750</v>
      </c>
      <c r="AES101">
        <v>5250</v>
      </c>
      <c r="AET101" t="s">
        <v>2288</v>
      </c>
      <c r="AEW101">
        <v>20</v>
      </c>
      <c r="AEX101">
        <v>10</v>
      </c>
      <c r="AEY101">
        <v>0</v>
      </c>
      <c r="AEZ101">
        <v>500</v>
      </c>
      <c r="AFA101">
        <v>300</v>
      </c>
      <c r="AFC101" t="s">
        <v>2318</v>
      </c>
      <c r="AFD101" t="s">
        <v>2712</v>
      </c>
      <c r="AFE101">
        <v>0</v>
      </c>
      <c r="AFF101">
        <v>1</v>
      </c>
      <c r="AFG101">
        <v>1</v>
      </c>
      <c r="AFI101">
        <v>800</v>
      </c>
      <c r="AFJ101">
        <v>5600</v>
      </c>
      <c r="AFK101" t="s">
        <v>2288</v>
      </c>
      <c r="AFN101">
        <v>20</v>
      </c>
      <c r="AFO101">
        <v>10</v>
      </c>
      <c r="AFP101">
        <v>0</v>
      </c>
      <c r="AFQ101">
        <v>400</v>
      </c>
      <c r="AFR101">
        <v>300</v>
      </c>
      <c r="AFT101" t="s">
        <v>2318</v>
      </c>
      <c r="AFU101" t="s">
        <v>2712</v>
      </c>
      <c r="AFV101">
        <v>0</v>
      </c>
      <c r="AFW101">
        <v>1</v>
      </c>
      <c r="AFX101">
        <v>1</v>
      </c>
      <c r="AFZ101">
        <v>1500</v>
      </c>
      <c r="AGA101">
        <v>10500</v>
      </c>
      <c r="AGB101" t="s">
        <v>2288</v>
      </c>
      <c r="AGE101">
        <v>20</v>
      </c>
      <c r="AGF101">
        <v>5</v>
      </c>
      <c r="AGG101">
        <v>0</v>
      </c>
      <c r="AGH101">
        <v>500</v>
      </c>
      <c r="AGI101">
        <v>300</v>
      </c>
      <c r="AGK101" t="s">
        <v>2318</v>
      </c>
      <c r="AGL101" t="s">
        <v>2712</v>
      </c>
      <c r="AGM101">
        <v>0</v>
      </c>
      <c r="AGN101">
        <v>1</v>
      </c>
      <c r="AGO101">
        <v>1</v>
      </c>
      <c r="AGQ101">
        <v>850</v>
      </c>
      <c r="AGR101">
        <v>5950</v>
      </c>
      <c r="AGS101" t="s">
        <v>2288</v>
      </c>
      <c r="AGV101">
        <v>20</v>
      </c>
      <c r="AGW101">
        <v>5</v>
      </c>
      <c r="AGX101">
        <v>0</v>
      </c>
      <c r="AGY101">
        <v>300</v>
      </c>
      <c r="AGZ101">
        <v>200</v>
      </c>
      <c r="AHB101" t="s">
        <v>2318</v>
      </c>
      <c r="AHC101" t="s">
        <v>2714</v>
      </c>
      <c r="AHD101">
        <v>0</v>
      </c>
      <c r="AHE101">
        <v>0</v>
      </c>
      <c r="AHF101">
        <v>1</v>
      </c>
      <c r="AHI101">
        <v>200</v>
      </c>
      <c r="AHJ101" t="s">
        <v>2288</v>
      </c>
      <c r="AHM101">
        <v>3</v>
      </c>
      <c r="AHN101">
        <v>1</v>
      </c>
      <c r="AHO101">
        <v>0</v>
      </c>
      <c r="AHP101">
        <v>300</v>
      </c>
      <c r="AHQ101">
        <v>200</v>
      </c>
      <c r="AHS101" t="s">
        <v>2318</v>
      </c>
      <c r="AHT101" t="s">
        <v>2714</v>
      </c>
      <c r="AHU101">
        <v>0</v>
      </c>
      <c r="AHV101">
        <v>1</v>
      </c>
      <c r="AHX101">
        <v>200</v>
      </c>
      <c r="AHY101" t="s">
        <v>2288</v>
      </c>
      <c r="AIB101">
        <v>3</v>
      </c>
      <c r="AIC101">
        <v>1</v>
      </c>
      <c r="AID101">
        <v>0</v>
      </c>
      <c r="AIE101">
        <v>400</v>
      </c>
      <c r="AIF101">
        <v>300</v>
      </c>
      <c r="AIH101" t="s">
        <v>2318</v>
      </c>
      <c r="AII101" t="s">
        <v>2714</v>
      </c>
      <c r="AIJ101">
        <v>0</v>
      </c>
      <c r="AIK101">
        <v>1</v>
      </c>
      <c r="AIM101">
        <v>200</v>
      </c>
      <c r="AIN101" t="s">
        <v>2288</v>
      </c>
      <c r="AIQ101">
        <v>2</v>
      </c>
      <c r="AIR101">
        <v>1</v>
      </c>
      <c r="AIS101">
        <v>0</v>
      </c>
      <c r="AIT101">
        <v>300</v>
      </c>
      <c r="AIU101">
        <v>100</v>
      </c>
      <c r="AIW101" t="s">
        <v>2318</v>
      </c>
      <c r="AIX101">
        <v>900</v>
      </c>
      <c r="AIY101" t="s">
        <v>2288</v>
      </c>
      <c r="AJB101">
        <v>15</v>
      </c>
      <c r="AJC101">
        <v>3</v>
      </c>
      <c r="AJD101">
        <v>0</v>
      </c>
      <c r="AJE101">
        <v>300</v>
      </c>
      <c r="AJF101">
        <v>200</v>
      </c>
      <c r="AJH101" t="s">
        <v>2318</v>
      </c>
      <c r="AJI101" t="s">
        <v>2715</v>
      </c>
      <c r="AJJ101">
        <v>1</v>
      </c>
      <c r="AJK101">
        <v>0</v>
      </c>
      <c r="AJL101">
        <v>1</v>
      </c>
      <c r="AJM101">
        <v>1000</v>
      </c>
      <c r="AJO101">
        <v>100</v>
      </c>
      <c r="AJP101" t="s">
        <v>2288</v>
      </c>
      <c r="AJS101">
        <v>15</v>
      </c>
      <c r="AJT101">
        <v>2</v>
      </c>
      <c r="AJU101">
        <v>0</v>
      </c>
      <c r="AJV101">
        <v>300</v>
      </c>
      <c r="AJW101">
        <v>100</v>
      </c>
      <c r="AJY101" t="s">
        <v>2318</v>
      </c>
      <c r="AJZ101" t="s">
        <v>2716</v>
      </c>
      <c r="AKA101">
        <v>1</v>
      </c>
      <c r="AKB101">
        <v>1</v>
      </c>
      <c r="AKC101">
        <v>700</v>
      </c>
      <c r="AKD101">
        <v>750</v>
      </c>
      <c r="AKE101" t="s">
        <v>2288</v>
      </c>
      <c r="AKH101">
        <v>20</v>
      </c>
      <c r="AKI101">
        <v>3</v>
      </c>
      <c r="AKJ101">
        <v>0</v>
      </c>
      <c r="AKK101">
        <v>500</v>
      </c>
      <c r="AKL101">
        <v>400</v>
      </c>
      <c r="AKN101" t="s">
        <v>2318</v>
      </c>
      <c r="AKO101">
        <v>600</v>
      </c>
      <c r="AKP101" t="s">
        <v>2288</v>
      </c>
      <c r="AKS101">
        <v>20</v>
      </c>
      <c r="AKT101">
        <v>5</v>
      </c>
      <c r="AKU101">
        <v>0</v>
      </c>
      <c r="AKV101">
        <v>500</v>
      </c>
      <c r="AKW101">
        <v>180</v>
      </c>
      <c r="AKY101" t="s">
        <v>2312</v>
      </c>
      <c r="AMT101" t="s">
        <v>2241</v>
      </c>
      <c r="AMU101">
        <v>1</v>
      </c>
      <c r="AMV101">
        <v>0</v>
      </c>
      <c r="AMW101">
        <v>0</v>
      </c>
      <c r="AMX101">
        <v>0</v>
      </c>
      <c r="AQG101" t="s">
        <v>2239</v>
      </c>
      <c r="AQH101">
        <v>1</v>
      </c>
      <c r="AQI101">
        <v>0</v>
      </c>
      <c r="AQJ101">
        <v>0</v>
      </c>
      <c r="AQK101">
        <v>0</v>
      </c>
      <c r="AQL101">
        <v>0</v>
      </c>
      <c r="AQM101">
        <v>0</v>
      </c>
      <c r="AQN101">
        <v>0</v>
      </c>
      <c r="AQO101">
        <v>0</v>
      </c>
      <c r="AQP101">
        <v>0</v>
      </c>
      <c r="AQQ101">
        <v>0</v>
      </c>
      <c r="AQS101" t="s">
        <v>2243</v>
      </c>
      <c r="AQT101">
        <v>0</v>
      </c>
      <c r="AQU101">
        <v>0</v>
      </c>
      <c r="AQV101">
        <v>0</v>
      </c>
      <c r="AQW101">
        <v>1</v>
      </c>
      <c r="AQX101">
        <v>0</v>
      </c>
      <c r="AQY101">
        <v>0</v>
      </c>
      <c r="AQZ101">
        <v>0</v>
      </c>
      <c r="ARA101">
        <v>0</v>
      </c>
      <c r="ARB101">
        <v>0</v>
      </c>
      <c r="ARC101">
        <v>0</v>
      </c>
      <c r="ARD101">
        <v>0</v>
      </c>
      <c r="ARF101" t="s">
        <v>2466</v>
      </c>
      <c r="ARG101" t="s">
        <v>2245</v>
      </c>
      <c r="ARH101" t="s">
        <v>2312</v>
      </c>
      <c r="ARI101">
        <v>1</v>
      </c>
      <c r="ARJ101">
        <v>0</v>
      </c>
      <c r="ARK101">
        <v>0</v>
      </c>
      <c r="ARL101">
        <v>0</v>
      </c>
      <c r="ARM101">
        <v>0</v>
      </c>
      <c r="ARN101">
        <v>0</v>
      </c>
      <c r="ARP101" t="s">
        <v>2312</v>
      </c>
      <c r="ARX101" t="s">
        <v>2262</v>
      </c>
      <c r="ARY101" t="s">
        <v>2239</v>
      </c>
      <c r="ARZ101">
        <v>1</v>
      </c>
      <c r="ASA101">
        <v>0</v>
      </c>
      <c r="ASB101">
        <v>0</v>
      </c>
      <c r="ASC101">
        <v>0</v>
      </c>
      <c r="ASD101">
        <v>0</v>
      </c>
      <c r="ASE101">
        <v>0</v>
      </c>
      <c r="ASF101">
        <v>0</v>
      </c>
      <c r="ASG101">
        <v>0</v>
      </c>
      <c r="ASH101">
        <v>0</v>
      </c>
      <c r="ASI101">
        <v>0</v>
      </c>
      <c r="ASK101" t="s">
        <v>2239</v>
      </c>
      <c r="ASL101">
        <v>1</v>
      </c>
      <c r="ASM101">
        <v>0</v>
      </c>
      <c r="ASN101">
        <v>0</v>
      </c>
      <c r="ASO101">
        <v>0</v>
      </c>
      <c r="ASP101">
        <v>0</v>
      </c>
      <c r="ASQ101">
        <v>0</v>
      </c>
      <c r="ASR101">
        <v>0</v>
      </c>
      <c r="ASS101">
        <v>0</v>
      </c>
      <c r="AST101">
        <v>0</v>
      </c>
      <c r="ASU101">
        <v>0</v>
      </c>
      <c r="ASW101" t="s">
        <v>2239</v>
      </c>
      <c r="ASX101">
        <v>1</v>
      </c>
      <c r="ASY101">
        <v>0</v>
      </c>
      <c r="ASZ101">
        <v>0</v>
      </c>
      <c r="ATA101">
        <v>0</v>
      </c>
      <c r="ATB101">
        <v>0</v>
      </c>
      <c r="ATC101">
        <v>0</v>
      </c>
      <c r="ATD101">
        <v>0</v>
      </c>
      <c r="ATE101">
        <v>0</v>
      </c>
      <c r="ATF101">
        <v>0</v>
      </c>
      <c r="ATH101" t="s">
        <v>2239</v>
      </c>
      <c r="ATI101">
        <v>1</v>
      </c>
      <c r="ATJ101">
        <v>0</v>
      </c>
      <c r="ATK101">
        <v>0</v>
      </c>
      <c r="ATL101">
        <v>0</v>
      </c>
      <c r="ATM101">
        <v>0</v>
      </c>
      <c r="ATN101">
        <v>0</v>
      </c>
      <c r="ATO101">
        <v>0</v>
      </c>
      <c r="ATP101">
        <v>0</v>
      </c>
      <c r="ATQ101">
        <v>0</v>
      </c>
      <c r="ATS101" t="s">
        <v>2468</v>
      </c>
      <c r="ATW101" t="s">
        <v>2468</v>
      </c>
      <c r="AUA101" t="s">
        <v>2579</v>
      </c>
      <c r="AUC101" t="s">
        <v>2717</v>
      </c>
      <c r="AUF101">
        <v>507815988</v>
      </c>
      <c r="AUG101" s="166">
        <v>45253.418020833327</v>
      </c>
      <c r="AUJ101" t="s">
        <v>2255</v>
      </c>
      <c r="AUK101" t="s">
        <v>2256</v>
      </c>
      <c r="AUL101" t="s">
        <v>2257</v>
      </c>
    </row>
    <row r="102" spans="1:987 1034:1234" x14ac:dyDescent="0.35">
      <c r="A102">
        <v>101</v>
      </c>
      <c r="B102" t="s">
        <v>2718</v>
      </c>
      <c r="C102" s="166">
        <v>45251</v>
      </c>
      <c r="D102" t="s">
        <v>2706</v>
      </c>
      <c r="E102" t="s">
        <v>2707</v>
      </c>
      <c r="F102" s="166">
        <v>45251.473270104158</v>
      </c>
      <c r="G102" s="166">
        <v>45253.417599016197</v>
      </c>
      <c r="H102" t="s">
        <v>2225</v>
      </c>
      <c r="K102" t="s">
        <v>2429</v>
      </c>
      <c r="L102" s="166">
        <v>45251</v>
      </c>
      <c r="M102" t="s">
        <v>73</v>
      </c>
      <c r="N102" t="s">
        <v>2708</v>
      </c>
      <c r="O102" t="s">
        <v>77</v>
      </c>
      <c r="P102" t="s">
        <v>2228</v>
      </c>
      <c r="S102" t="s">
        <v>2432</v>
      </c>
      <c r="T102" t="s">
        <v>2709</v>
      </c>
      <c r="V102" t="s">
        <v>2231</v>
      </c>
      <c r="X102" t="s">
        <v>2232</v>
      </c>
      <c r="AA102" t="s">
        <v>2503</v>
      </c>
      <c r="AB102">
        <v>1</v>
      </c>
      <c r="AC102">
        <v>1</v>
      </c>
      <c r="AD102">
        <v>1</v>
      </c>
      <c r="AE102">
        <v>0</v>
      </c>
      <c r="AF102">
        <v>3</v>
      </c>
      <c r="AH102" t="s">
        <v>2318</v>
      </c>
      <c r="AI102">
        <v>1000</v>
      </c>
      <c r="AJ102" t="s">
        <v>2288</v>
      </c>
      <c r="AM102">
        <v>20</v>
      </c>
      <c r="AN102">
        <v>5</v>
      </c>
      <c r="AO102">
        <v>0</v>
      </c>
      <c r="AP102">
        <v>500</v>
      </c>
      <c r="AQ102">
        <v>300</v>
      </c>
      <c r="AS102" t="s">
        <v>2318</v>
      </c>
      <c r="AT102" t="s">
        <v>2479</v>
      </c>
      <c r="AU102">
        <v>1</v>
      </c>
      <c r="AV102">
        <v>0</v>
      </c>
      <c r="AW102">
        <v>1000</v>
      </c>
      <c r="AY102" t="s">
        <v>2288</v>
      </c>
      <c r="BB102">
        <v>25</v>
      </c>
      <c r="BC102">
        <v>10</v>
      </c>
      <c r="BD102">
        <v>0</v>
      </c>
      <c r="BE102">
        <v>300</v>
      </c>
      <c r="BF102">
        <v>200</v>
      </c>
      <c r="BH102" t="s">
        <v>2318</v>
      </c>
      <c r="BI102" t="s">
        <v>2341</v>
      </c>
      <c r="BJ102">
        <v>1</v>
      </c>
      <c r="BK102">
        <v>1</v>
      </c>
      <c r="BL102">
        <v>450</v>
      </c>
      <c r="BM102">
        <v>400</v>
      </c>
      <c r="BN102" t="s">
        <v>2288</v>
      </c>
      <c r="BQ102">
        <v>20</v>
      </c>
      <c r="BR102">
        <v>5</v>
      </c>
      <c r="BS102">
        <v>0</v>
      </c>
      <c r="BT102">
        <v>500</v>
      </c>
      <c r="BU102">
        <v>300</v>
      </c>
      <c r="BW102" t="s">
        <v>2231</v>
      </c>
      <c r="BY102" t="s">
        <v>2503</v>
      </c>
      <c r="BZ102">
        <v>1</v>
      </c>
      <c r="CA102">
        <v>1</v>
      </c>
      <c r="CB102">
        <v>1</v>
      </c>
      <c r="CC102">
        <v>0</v>
      </c>
      <c r="CE102" t="s">
        <v>482</v>
      </c>
      <c r="CF102">
        <v>0</v>
      </c>
      <c r="CG102">
        <v>0</v>
      </c>
      <c r="CH102">
        <v>1</v>
      </c>
      <c r="CI102">
        <v>0</v>
      </c>
      <c r="CJ102">
        <v>0</v>
      </c>
      <c r="CK102">
        <v>0</v>
      </c>
      <c r="CL102">
        <v>0</v>
      </c>
      <c r="CM102">
        <v>0</v>
      </c>
      <c r="CN102">
        <v>0</v>
      </c>
      <c r="CO102">
        <v>0</v>
      </c>
      <c r="CP102">
        <v>0</v>
      </c>
      <c r="CS102" t="s">
        <v>2241</v>
      </c>
      <c r="CT102">
        <v>1</v>
      </c>
      <c r="CU102">
        <v>0</v>
      </c>
      <c r="CV102">
        <v>0</v>
      </c>
      <c r="CW102">
        <v>0</v>
      </c>
      <c r="EK102" t="s">
        <v>2507</v>
      </c>
      <c r="EL102">
        <v>1</v>
      </c>
      <c r="EM102">
        <v>1</v>
      </c>
      <c r="EN102">
        <v>1</v>
      </c>
      <c r="EO102">
        <v>1</v>
      </c>
      <c r="EP102">
        <v>0</v>
      </c>
      <c r="EQ102">
        <v>4</v>
      </c>
      <c r="ES102" t="s">
        <v>2318</v>
      </c>
      <c r="ET102">
        <v>4000</v>
      </c>
      <c r="EU102" t="s">
        <v>2288</v>
      </c>
      <c r="EX102">
        <v>30</v>
      </c>
      <c r="EY102">
        <v>10</v>
      </c>
      <c r="EZ102">
        <v>0</v>
      </c>
      <c r="FA102">
        <v>500</v>
      </c>
      <c r="FB102">
        <v>200</v>
      </c>
      <c r="FD102" t="s">
        <v>2318</v>
      </c>
      <c r="FE102">
        <v>2500</v>
      </c>
      <c r="FF102" t="s">
        <v>2288</v>
      </c>
      <c r="FI102">
        <v>20</v>
      </c>
      <c r="FJ102">
        <v>10</v>
      </c>
      <c r="FK102">
        <v>0</v>
      </c>
      <c r="FL102">
        <v>300</v>
      </c>
      <c r="FM102">
        <v>200</v>
      </c>
      <c r="FO102" t="s">
        <v>2318</v>
      </c>
      <c r="FP102">
        <v>1500</v>
      </c>
      <c r="FQ102" t="s">
        <v>2288</v>
      </c>
      <c r="FT102">
        <v>25</v>
      </c>
      <c r="FU102">
        <v>15</v>
      </c>
      <c r="FV102">
        <v>0</v>
      </c>
      <c r="FW102">
        <v>500</v>
      </c>
      <c r="FX102">
        <v>300</v>
      </c>
      <c r="FZ102" t="s">
        <v>2318</v>
      </c>
      <c r="GA102">
        <v>1800</v>
      </c>
      <c r="GB102" t="s">
        <v>2288</v>
      </c>
      <c r="GE102">
        <v>20</v>
      </c>
      <c r="GF102">
        <v>10</v>
      </c>
      <c r="GG102">
        <v>0</v>
      </c>
      <c r="GH102">
        <v>500</v>
      </c>
      <c r="GI102">
        <v>300</v>
      </c>
      <c r="GK102" t="s">
        <v>2312</v>
      </c>
      <c r="HH102" t="s">
        <v>2241</v>
      </c>
      <c r="HI102">
        <v>1</v>
      </c>
      <c r="HJ102">
        <v>0</v>
      </c>
      <c r="HK102">
        <v>0</v>
      </c>
      <c r="HL102">
        <v>0</v>
      </c>
      <c r="JB102" t="s">
        <v>2719</v>
      </c>
      <c r="JC102">
        <v>1</v>
      </c>
      <c r="JD102">
        <v>1</v>
      </c>
      <c r="JE102">
        <v>1</v>
      </c>
      <c r="JF102">
        <v>1</v>
      </c>
      <c r="JG102">
        <v>1</v>
      </c>
      <c r="JH102">
        <v>1</v>
      </c>
      <c r="JI102">
        <v>1</v>
      </c>
      <c r="JJ102">
        <v>1</v>
      </c>
      <c r="JK102">
        <v>1</v>
      </c>
      <c r="JL102">
        <v>1</v>
      </c>
      <c r="JM102">
        <v>1</v>
      </c>
      <c r="JN102">
        <v>1</v>
      </c>
      <c r="JO102">
        <v>1</v>
      </c>
      <c r="JP102">
        <v>1</v>
      </c>
      <c r="JQ102">
        <v>1</v>
      </c>
      <c r="JR102">
        <v>0</v>
      </c>
      <c r="JS102">
        <v>15</v>
      </c>
      <c r="JT102">
        <v>22</v>
      </c>
      <c r="JV102" t="s">
        <v>2318</v>
      </c>
      <c r="JW102">
        <v>500</v>
      </c>
      <c r="JX102" t="s">
        <v>2288</v>
      </c>
      <c r="KA102">
        <v>20</v>
      </c>
      <c r="KB102">
        <v>10</v>
      </c>
      <c r="KC102">
        <v>0</v>
      </c>
      <c r="KD102">
        <v>500</v>
      </c>
      <c r="KE102">
        <v>300</v>
      </c>
      <c r="KG102" t="s">
        <v>2318</v>
      </c>
      <c r="KH102" t="s">
        <v>2581</v>
      </c>
      <c r="KI102">
        <v>1</v>
      </c>
      <c r="KJ102">
        <v>1</v>
      </c>
      <c r="KK102">
        <v>7500</v>
      </c>
      <c r="KL102">
        <v>100</v>
      </c>
      <c r="KM102" t="s">
        <v>2288</v>
      </c>
      <c r="KP102">
        <v>20</v>
      </c>
      <c r="KQ102">
        <v>10</v>
      </c>
      <c r="KR102">
        <v>0</v>
      </c>
      <c r="KS102">
        <v>300</v>
      </c>
      <c r="KT102">
        <v>200</v>
      </c>
      <c r="KV102" t="s">
        <v>2318</v>
      </c>
      <c r="KW102" t="s">
        <v>2465</v>
      </c>
      <c r="KX102">
        <v>0</v>
      </c>
      <c r="KY102">
        <v>1</v>
      </c>
      <c r="KZ102">
        <v>1</v>
      </c>
      <c r="LB102">
        <v>25000</v>
      </c>
      <c r="LC102">
        <v>50000</v>
      </c>
      <c r="LD102" t="s">
        <v>2288</v>
      </c>
      <c r="LG102">
        <v>20</v>
      </c>
      <c r="LH102">
        <v>5</v>
      </c>
      <c r="LI102">
        <v>0</v>
      </c>
      <c r="LJ102">
        <v>300</v>
      </c>
      <c r="LK102">
        <v>200</v>
      </c>
      <c r="LM102" t="s">
        <v>2318</v>
      </c>
      <c r="LN102">
        <v>3500</v>
      </c>
      <c r="LO102" t="s">
        <v>2288</v>
      </c>
      <c r="LR102">
        <v>20</v>
      </c>
      <c r="LS102">
        <v>5</v>
      </c>
      <c r="LT102">
        <v>0</v>
      </c>
      <c r="LU102">
        <v>500</v>
      </c>
      <c r="LV102">
        <v>300</v>
      </c>
      <c r="LX102" t="s">
        <v>2318</v>
      </c>
      <c r="LY102">
        <v>2500</v>
      </c>
      <c r="LZ102" t="s">
        <v>2288</v>
      </c>
      <c r="MC102">
        <v>20</v>
      </c>
      <c r="MD102">
        <v>10</v>
      </c>
      <c r="ME102">
        <v>0</v>
      </c>
      <c r="MF102">
        <v>300</v>
      </c>
      <c r="MG102">
        <v>200</v>
      </c>
      <c r="MI102" t="s">
        <v>2318</v>
      </c>
      <c r="MJ102">
        <v>400</v>
      </c>
      <c r="MK102" t="s">
        <v>2288</v>
      </c>
      <c r="MN102">
        <v>20</v>
      </c>
      <c r="MO102">
        <v>10</v>
      </c>
      <c r="MP102">
        <v>0</v>
      </c>
      <c r="MQ102">
        <v>300</v>
      </c>
      <c r="MR102">
        <v>200</v>
      </c>
      <c r="MT102" t="s">
        <v>2318</v>
      </c>
      <c r="MU102">
        <v>150</v>
      </c>
      <c r="MV102" t="s">
        <v>2288</v>
      </c>
      <c r="MY102">
        <v>20</v>
      </c>
      <c r="MZ102">
        <v>3</v>
      </c>
      <c r="NA102">
        <v>0</v>
      </c>
      <c r="NB102">
        <v>500</v>
      </c>
      <c r="NC102">
        <v>300</v>
      </c>
      <c r="NE102" t="s">
        <v>2318</v>
      </c>
      <c r="NF102" t="s">
        <v>2481</v>
      </c>
      <c r="NG102">
        <v>1</v>
      </c>
      <c r="NH102">
        <v>1</v>
      </c>
      <c r="NI102">
        <v>1</v>
      </c>
      <c r="NJ102">
        <v>150</v>
      </c>
      <c r="NK102">
        <v>150</v>
      </c>
      <c r="NL102">
        <v>150</v>
      </c>
      <c r="NM102" t="s">
        <v>2288</v>
      </c>
      <c r="NP102">
        <v>20</v>
      </c>
      <c r="NQ102">
        <v>5</v>
      </c>
      <c r="NR102">
        <v>0</v>
      </c>
      <c r="NS102">
        <v>300</v>
      </c>
      <c r="NT102">
        <v>250</v>
      </c>
      <c r="NV102" t="s">
        <v>2318</v>
      </c>
      <c r="NW102">
        <v>2500</v>
      </c>
      <c r="NX102" t="s">
        <v>2288</v>
      </c>
      <c r="OA102">
        <v>20</v>
      </c>
      <c r="OB102">
        <v>5</v>
      </c>
      <c r="OC102">
        <v>0</v>
      </c>
      <c r="OD102">
        <v>300</v>
      </c>
      <c r="OE102">
        <v>300</v>
      </c>
      <c r="OG102" t="s">
        <v>2318</v>
      </c>
      <c r="OH102">
        <v>2500</v>
      </c>
      <c r="OI102" t="s">
        <v>2288</v>
      </c>
      <c r="OL102">
        <v>25</v>
      </c>
      <c r="OM102">
        <v>10</v>
      </c>
      <c r="ON102">
        <v>0</v>
      </c>
      <c r="OO102">
        <v>500</v>
      </c>
      <c r="OP102">
        <v>300</v>
      </c>
      <c r="OR102" t="s">
        <v>2318</v>
      </c>
      <c r="OS102">
        <v>2500</v>
      </c>
      <c r="OT102" t="s">
        <v>2288</v>
      </c>
      <c r="OW102">
        <v>20</v>
      </c>
      <c r="OX102">
        <v>3</v>
      </c>
      <c r="OY102">
        <v>0</v>
      </c>
      <c r="OZ102">
        <v>300</v>
      </c>
      <c r="PA102">
        <v>200</v>
      </c>
      <c r="PC102" t="s">
        <v>2318</v>
      </c>
      <c r="PD102">
        <v>2000</v>
      </c>
      <c r="PE102" t="s">
        <v>2288</v>
      </c>
      <c r="PH102">
        <v>20</v>
      </c>
      <c r="PI102">
        <v>10</v>
      </c>
      <c r="PJ102">
        <v>0</v>
      </c>
      <c r="PK102">
        <v>500</v>
      </c>
      <c r="PL102">
        <v>300</v>
      </c>
      <c r="PN102" t="s">
        <v>2318</v>
      </c>
      <c r="PO102">
        <v>1100</v>
      </c>
      <c r="PP102" t="s">
        <v>2288</v>
      </c>
      <c r="PS102">
        <v>20</v>
      </c>
      <c r="PT102">
        <v>10</v>
      </c>
      <c r="PU102">
        <v>0</v>
      </c>
      <c r="PV102">
        <v>500</v>
      </c>
      <c r="PW102">
        <v>300</v>
      </c>
      <c r="PY102" t="s">
        <v>2318</v>
      </c>
      <c r="PZ102" t="s">
        <v>2231</v>
      </c>
      <c r="QA102">
        <v>3000</v>
      </c>
      <c r="QD102" t="s">
        <v>2288</v>
      </c>
      <c r="QG102">
        <v>20</v>
      </c>
      <c r="QH102">
        <v>10</v>
      </c>
      <c r="QI102">
        <v>0</v>
      </c>
      <c r="QJ102">
        <v>500</v>
      </c>
      <c r="QK102">
        <v>300</v>
      </c>
      <c r="QM102" t="s">
        <v>2318</v>
      </c>
      <c r="QN102">
        <v>300</v>
      </c>
      <c r="QO102" t="s">
        <v>2288</v>
      </c>
      <c r="QR102">
        <v>15</v>
      </c>
      <c r="QS102">
        <v>10</v>
      </c>
      <c r="QT102">
        <v>0</v>
      </c>
      <c r="QU102">
        <v>300</v>
      </c>
      <c r="QV102">
        <v>200</v>
      </c>
      <c r="QX102" t="s">
        <v>2312</v>
      </c>
      <c r="SF102" t="s">
        <v>2241</v>
      </c>
      <c r="SG102">
        <v>1</v>
      </c>
      <c r="SH102">
        <v>0</v>
      </c>
      <c r="SI102">
        <v>0</v>
      </c>
      <c r="SJ102">
        <v>0</v>
      </c>
      <c r="UW102" t="s">
        <v>2720</v>
      </c>
      <c r="UX102">
        <v>1</v>
      </c>
      <c r="UY102">
        <v>1</v>
      </c>
      <c r="UZ102">
        <v>1</v>
      </c>
      <c r="VA102">
        <v>1</v>
      </c>
      <c r="VB102">
        <v>1</v>
      </c>
      <c r="VC102">
        <v>1</v>
      </c>
      <c r="VD102">
        <v>0</v>
      </c>
      <c r="VE102">
        <v>0</v>
      </c>
      <c r="VF102">
        <v>0</v>
      </c>
      <c r="VG102">
        <v>0</v>
      </c>
      <c r="VH102">
        <v>0</v>
      </c>
      <c r="VI102">
        <v>1</v>
      </c>
      <c r="VJ102">
        <v>1</v>
      </c>
      <c r="VK102">
        <v>1</v>
      </c>
      <c r="VL102">
        <v>1</v>
      </c>
      <c r="VM102">
        <v>1</v>
      </c>
      <c r="VN102">
        <v>1</v>
      </c>
      <c r="VO102">
        <v>1</v>
      </c>
      <c r="VP102">
        <v>1</v>
      </c>
      <c r="VQ102">
        <v>1</v>
      </c>
      <c r="VR102">
        <v>1</v>
      </c>
      <c r="VS102">
        <v>1</v>
      </c>
      <c r="VT102">
        <v>1</v>
      </c>
      <c r="VU102">
        <v>1</v>
      </c>
      <c r="VV102">
        <v>1</v>
      </c>
      <c r="VW102">
        <v>1</v>
      </c>
      <c r="VX102">
        <v>1</v>
      </c>
      <c r="VY102">
        <v>0</v>
      </c>
      <c r="VZ102">
        <v>22</v>
      </c>
      <c r="WB102" t="s">
        <v>2318</v>
      </c>
      <c r="WC102" t="s">
        <v>2712</v>
      </c>
      <c r="WD102">
        <v>0</v>
      </c>
      <c r="WE102">
        <v>1</v>
      </c>
      <c r="WF102">
        <v>1</v>
      </c>
      <c r="WH102">
        <v>750</v>
      </c>
      <c r="WI102">
        <v>5250</v>
      </c>
      <c r="WJ102" t="s">
        <v>2288</v>
      </c>
      <c r="WM102">
        <v>20</v>
      </c>
      <c r="WN102">
        <v>10</v>
      </c>
      <c r="WO102">
        <v>0</v>
      </c>
      <c r="WP102">
        <v>500</v>
      </c>
      <c r="WQ102">
        <v>300</v>
      </c>
      <c r="WS102" t="s">
        <v>2318</v>
      </c>
      <c r="WT102" t="s">
        <v>2712</v>
      </c>
      <c r="WU102">
        <v>0</v>
      </c>
      <c r="WV102">
        <v>1</v>
      </c>
      <c r="WW102">
        <v>1</v>
      </c>
      <c r="WY102">
        <v>700</v>
      </c>
      <c r="WZ102">
        <v>4900</v>
      </c>
      <c r="XA102" t="s">
        <v>2288</v>
      </c>
      <c r="XD102">
        <v>20</v>
      </c>
      <c r="XE102">
        <v>10</v>
      </c>
      <c r="XF102">
        <v>0</v>
      </c>
      <c r="XG102">
        <v>400</v>
      </c>
      <c r="XH102">
        <v>300</v>
      </c>
      <c r="XJ102" t="s">
        <v>2318</v>
      </c>
      <c r="XK102" t="s">
        <v>2712</v>
      </c>
      <c r="XL102">
        <v>0</v>
      </c>
      <c r="XM102">
        <v>1</v>
      </c>
      <c r="XN102">
        <v>1</v>
      </c>
      <c r="XP102">
        <v>600</v>
      </c>
      <c r="XQ102">
        <v>4200</v>
      </c>
      <c r="XR102" t="s">
        <v>2288</v>
      </c>
      <c r="XU102">
        <v>25</v>
      </c>
      <c r="XV102">
        <v>10</v>
      </c>
      <c r="XW102">
        <v>0</v>
      </c>
      <c r="XX102">
        <v>400</v>
      </c>
      <c r="XY102">
        <v>300</v>
      </c>
      <c r="YA102" t="s">
        <v>2318</v>
      </c>
      <c r="YB102" t="s">
        <v>2712</v>
      </c>
      <c r="YC102">
        <v>0</v>
      </c>
      <c r="YD102">
        <v>1</v>
      </c>
      <c r="YE102">
        <v>1</v>
      </c>
      <c r="YG102">
        <v>700</v>
      </c>
      <c r="YH102">
        <v>4900</v>
      </c>
      <c r="YI102" t="s">
        <v>2288</v>
      </c>
      <c r="YL102">
        <v>30</v>
      </c>
      <c r="YM102">
        <v>15</v>
      </c>
      <c r="YN102">
        <v>0</v>
      </c>
      <c r="YO102">
        <v>3000</v>
      </c>
      <c r="YP102">
        <v>1000</v>
      </c>
      <c r="YR102" t="s">
        <v>2318</v>
      </c>
      <c r="YS102" t="s">
        <v>2712</v>
      </c>
      <c r="YT102">
        <v>0</v>
      </c>
      <c r="YU102">
        <v>1</v>
      </c>
      <c r="YV102">
        <v>1</v>
      </c>
      <c r="YX102">
        <v>300</v>
      </c>
      <c r="YY102">
        <v>2100</v>
      </c>
      <c r="YZ102" t="s">
        <v>2288</v>
      </c>
      <c r="ZC102">
        <v>25</v>
      </c>
      <c r="ZD102">
        <v>10</v>
      </c>
      <c r="ZE102">
        <v>0</v>
      </c>
      <c r="ZF102">
        <v>2000</v>
      </c>
      <c r="ZG102">
        <v>1000</v>
      </c>
      <c r="ZI102" t="s">
        <v>2318</v>
      </c>
      <c r="ZJ102" t="s">
        <v>2721</v>
      </c>
      <c r="ZK102">
        <v>1</v>
      </c>
      <c r="ZL102">
        <v>1</v>
      </c>
      <c r="ZM102">
        <v>1</v>
      </c>
      <c r="ZN102">
        <v>400</v>
      </c>
      <c r="ZO102">
        <v>1200</v>
      </c>
      <c r="ZP102">
        <v>8400</v>
      </c>
      <c r="ZQ102" t="s">
        <v>2288</v>
      </c>
      <c r="ZT102">
        <v>25</v>
      </c>
      <c r="ZU102">
        <v>10</v>
      </c>
      <c r="ZV102">
        <v>0</v>
      </c>
      <c r="ZW102">
        <v>3000</v>
      </c>
      <c r="ZX102">
        <v>1500</v>
      </c>
      <c r="ACI102" t="s">
        <v>2318</v>
      </c>
      <c r="ACJ102">
        <v>2500</v>
      </c>
      <c r="ACK102" t="s">
        <v>2288</v>
      </c>
      <c r="ACN102">
        <v>2</v>
      </c>
      <c r="ACO102">
        <v>1</v>
      </c>
      <c r="ACP102">
        <v>0</v>
      </c>
      <c r="ACQ102">
        <v>300</v>
      </c>
      <c r="ACR102">
        <v>200</v>
      </c>
      <c r="ACT102" t="s">
        <v>2318</v>
      </c>
      <c r="ACU102">
        <v>2000</v>
      </c>
      <c r="ACV102" t="s">
        <v>2288</v>
      </c>
      <c r="ACY102">
        <v>2</v>
      </c>
      <c r="ACZ102">
        <v>1</v>
      </c>
      <c r="ADA102">
        <v>0</v>
      </c>
      <c r="ADB102">
        <v>300</v>
      </c>
      <c r="ADC102">
        <v>200</v>
      </c>
      <c r="ADE102" t="s">
        <v>2318</v>
      </c>
      <c r="ADF102">
        <v>1300</v>
      </c>
      <c r="ADG102" t="s">
        <v>2288</v>
      </c>
      <c r="ADJ102">
        <v>10</v>
      </c>
      <c r="ADK102">
        <v>2</v>
      </c>
      <c r="ADL102">
        <v>0</v>
      </c>
      <c r="ADM102">
        <v>2000</v>
      </c>
      <c r="ADN102">
        <v>1000</v>
      </c>
      <c r="ADP102" t="s">
        <v>2318</v>
      </c>
      <c r="ADQ102">
        <v>1000</v>
      </c>
      <c r="ADR102" t="s">
        <v>2288</v>
      </c>
      <c r="ADU102">
        <v>20</v>
      </c>
      <c r="ADV102">
        <v>5</v>
      </c>
      <c r="ADW102">
        <v>0</v>
      </c>
      <c r="ADX102">
        <v>300</v>
      </c>
      <c r="ADY102">
        <v>200</v>
      </c>
      <c r="AEA102" t="s">
        <v>2318</v>
      </c>
      <c r="AEB102">
        <v>500</v>
      </c>
      <c r="AEC102" t="s">
        <v>2288</v>
      </c>
      <c r="AEF102">
        <v>3</v>
      </c>
      <c r="AEG102">
        <v>1</v>
      </c>
      <c r="AEH102">
        <v>0</v>
      </c>
      <c r="AEI102">
        <v>500</v>
      </c>
      <c r="AEJ102">
        <v>300</v>
      </c>
      <c r="AEL102" t="s">
        <v>2318</v>
      </c>
      <c r="AEM102" t="s">
        <v>2712</v>
      </c>
      <c r="AEN102">
        <v>0</v>
      </c>
      <c r="AEO102">
        <v>1</v>
      </c>
      <c r="AEP102">
        <v>1</v>
      </c>
      <c r="AER102">
        <v>750</v>
      </c>
      <c r="AES102">
        <v>5250</v>
      </c>
      <c r="AET102" t="s">
        <v>2288</v>
      </c>
      <c r="AEW102">
        <v>20</v>
      </c>
      <c r="AEX102">
        <v>10</v>
      </c>
      <c r="AEY102">
        <v>0</v>
      </c>
      <c r="AEZ102">
        <v>2000</v>
      </c>
      <c r="AFA102">
        <v>1500</v>
      </c>
      <c r="AFC102" t="s">
        <v>2318</v>
      </c>
      <c r="AFD102" t="s">
        <v>2712</v>
      </c>
      <c r="AFE102">
        <v>0</v>
      </c>
      <c r="AFF102">
        <v>1</v>
      </c>
      <c r="AFG102">
        <v>1</v>
      </c>
      <c r="AFI102">
        <v>800</v>
      </c>
      <c r="AFJ102">
        <v>5600</v>
      </c>
      <c r="AFK102" t="s">
        <v>2288</v>
      </c>
      <c r="AFN102">
        <v>25</v>
      </c>
      <c r="AFO102">
        <v>10</v>
      </c>
      <c r="AFP102">
        <v>0</v>
      </c>
      <c r="AFQ102">
        <v>2000</v>
      </c>
      <c r="AFR102">
        <v>1250</v>
      </c>
      <c r="AFT102" t="s">
        <v>2318</v>
      </c>
      <c r="AFU102" t="s">
        <v>2712</v>
      </c>
      <c r="AFV102">
        <v>0</v>
      </c>
      <c r="AFW102">
        <v>1</v>
      </c>
      <c r="AFX102">
        <v>1</v>
      </c>
      <c r="AFZ102">
        <v>1500</v>
      </c>
      <c r="AGA102">
        <v>10500</v>
      </c>
      <c r="AGB102" t="s">
        <v>2288</v>
      </c>
      <c r="AGE102">
        <v>20</v>
      </c>
      <c r="AGF102">
        <v>10</v>
      </c>
      <c r="AGG102">
        <v>0</v>
      </c>
      <c r="AGH102">
        <v>3000</v>
      </c>
      <c r="AGI102">
        <v>2000</v>
      </c>
      <c r="AGK102" t="s">
        <v>2318</v>
      </c>
      <c r="AGL102" t="s">
        <v>2712</v>
      </c>
      <c r="AGM102">
        <v>0</v>
      </c>
      <c r="AGN102">
        <v>1</v>
      </c>
      <c r="AGO102">
        <v>1</v>
      </c>
      <c r="AGQ102">
        <v>850</v>
      </c>
      <c r="AGR102">
        <v>5950</v>
      </c>
      <c r="AGS102" t="s">
        <v>2288</v>
      </c>
      <c r="AGV102">
        <v>20</v>
      </c>
      <c r="AGW102">
        <v>10</v>
      </c>
      <c r="AGX102">
        <v>0</v>
      </c>
      <c r="AGY102">
        <v>3000</v>
      </c>
      <c r="AGZ102">
        <v>2000</v>
      </c>
      <c r="AHB102" t="s">
        <v>2318</v>
      </c>
      <c r="AHC102" t="s">
        <v>2714</v>
      </c>
      <c r="AHD102">
        <v>0</v>
      </c>
      <c r="AHE102">
        <v>0</v>
      </c>
      <c r="AHF102">
        <v>1</v>
      </c>
      <c r="AHI102">
        <v>200</v>
      </c>
      <c r="AHJ102" t="s">
        <v>2288</v>
      </c>
      <c r="AHM102">
        <v>2</v>
      </c>
      <c r="AHN102">
        <v>1</v>
      </c>
      <c r="AHO102">
        <v>0</v>
      </c>
      <c r="AHP102">
        <v>300</v>
      </c>
      <c r="AHQ102">
        <v>200</v>
      </c>
      <c r="AHS102" t="s">
        <v>2318</v>
      </c>
      <c r="AHT102" t="s">
        <v>2714</v>
      </c>
      <c r="AHU102">
        <v>0</v>
      </c>
      <c r="AHV102">
        <v>1</v>
      </c>
      <c r="AHX102">
        <v>200</v>
      </c>
      <c r="AHY102" t="s">
        <v>2288</v>
      </c>
      <c r="AIB102">
        <v>2</v>
      </c>
      <c r="AIC102">
        <v>1</v>
      </c>
      <c r="AID102">
        <v>0</v>
      </c>
      <c r="AIE102">
        <v>300</v>
      </c>
      <c r="AIF102">
        <v>200</v>
      </c>
      <c r="AIH102" t="s">
        <v>2318</v>
      </c>
      <c r="AII102" t="s">
        <v>2714</v>
      </c>
      <c r="AIJ102">
        <v>0</v>
      </c>
      <c r="AIK102">
        <v>1</v>
      </c>
      <c r="AIM102">
        <v>200</v>
      </c>
      <c r="AIN102" t="s">
        <v>2288</v>
      </c>
      <c r="AIQ102">
        <v>3</v>
      </c>
      <c r="AIR102">
        <v>1</v>
      </c>
      <c r="AIS102">
        <v>0</v>
      </c>
      <c r="AIT102">
        <v>500</v>
      </c>
      <c r="AIU102">
        <v>300</v>
      </c>
      <c r="AIW102" t="s">
        <v>2318</v>
      </c>
      <c r="AIX102">
        <v>900</v>
      </c>
      <c r="AIY102" t="s">
        <v>2288</v>
      </c>
      <c r="AJB102">
        <v>20</v>
      </c>
      <c r="AJC102">
        <v>10</v>
      </c>
      <c r="AJD102">
        <v>0</v>
      </c>
      <c r="AJE102">
        <v>2000</v>
      </c>
      <c r="AJF102">
        <v>1000</v>
      </c>
      <c r="AJH102" t="s">
        <v>2318</v>
      </c>
      <c r="AJI102" t="s">
        <v>2715</v>
      </c>
      <c r="AJJ102">
        <v>1</v>
      </c>
      <c r="AJK102">
        <v>0</v>
      </c>
      <c r="AJL102">
        <v>1</v>
      </c>
      <c r="AJM102">
        <v>1000</v>
      </c>
      <c r="AJO102">
        <v>100</v>
      </c>
      <c r="AJP102" t="s">
        <v>2288</v>
      </c>
      <c r="AJS102">
        <v>20</v>
      </c>
      <c r="AJT102">
        <v>10</v>
      </c>
      <c r="AJU102">
        <v>0</v>
      </c>
      <c r="AJV102">
        <v>3000</v>
      </c>
      <c r="AJW102">
        <v>2000</v>
      </c>
      <c r="AJY102" t="s">
        <v>2318</v>
      </c>
      <c r="AJZ102" t="s">
        <v>2722</v>
      </c>
      <c r="AKA102">
        <v>0</v>
      </c>
      <c r="AKB102">
        <v>1</v>
      </c>
      <c r="AKD102">
        <v>800</v>
      </c>
      <c r="AKE102" t="s">
        <v>2288</v>
      </c>
      <c r="AKH102">
        <v>20</v>
      </c>
      <c r="AKI102">
        <v>10</v>
      </c>
      <c r="AKJ102">
        <v>0</v>
      </c>
      <c r="AKK102">
        <v>200</v>
      </c>
      <c r="AKL102">
        <v>100</v>
      </c>
      <c r="AKN102" t="s">
        <v>2318</v>
      </c>
      <c r="AKO102">
        <v>700</v>
      </c>
      <c r="AKP102" t="s">
        <v>2288</v>
      </c>
      <c r="AKS102">
        <v>25</v>
      </c>
      <c r="AKT102">
        <v>5</v>
      </c>
      <c r="AKU102">
        <v>0</v>
      </c>
      <c r="AKV102">
        <v>300</v>
      </c>
      <c r="AKW102">
        <v>200</v>
      </c>
      <c r="AKY102" t="s">
        <v>2312</v>
      </c>
      <c r="AMT102" t="s">
        <v>2241</v>
      </c>
      <c r="AMU102">
        <v>1</v>
      </c>
      <c r="AMV102">
        <v>0</v>
      </c>
      <c r="AMW102">
        <v>0</v>
      </c>
      <c r="AMX102">
        <v>0</v>
      </c>
      <c r="AQG102" t="s">
        <v>2239</v>
      </c>
      <c r="AQH102">
        <v>1</v>
      </c>
      <c r="AQI102">
        <v>0</v>
      </c>
      <c r="AQJ102">
        <v>0</v>
      </c>
      <c r="AQK102">
        <v>0</v>
      </c>
      <c r="AQL102">
        <v>0</v>
      </c>
      <c r="AQM102">
        <v>0</v>
      </c>
      <c r="AQN102">
        <v>0</v>
      </c>
      <c r="AQO102">
        <v>0</v>
      </c>
      <c r="AQP102">
        <v>0</v>
      </c>
      <c r="AQQ102">
        <v>0</v>
      </c>
      <c r="AQS102" t="s">
        <v>2243</v>
      </c>
      <c r="AQT102">
        <v>0</v>
      </c>
      <c r="AQU102">
        <v>0</v>
      </c>
      <c r="AQV102">
        <v>0</v>
      </c>
      <c r="AQW102">
        <v>1</v>
      </c>
      <c r="AQX102">
        <v>0</v>
      </c>
      <c r="AQY102">
        <v>0</v>
      </c>
      <c r="AQZ102">
        <v>0</v>
      </c>
      <c r="ARA102">
        <v>0</v>
      </c>
      <c r="ARB102">
        <v>0</v>
      </c>
      <c r="ARC102">
        <v>0</v>
      </c>
      <c r="ARD102">
        <v>0</v>
      </c>
      <c r="ARF102" t="s">
        <v>2466</v>
      </c>
      <c r="ARG102" t="s">
        <v>2260</v>
      </c>
      <c r="ARH102" t="s">
        <v>2312</v>
      </c>
      <c r="ARI102">
        <v>1</v>
      </c>
      <c r="ARJ102">
        <v>0</v>
      </c>
      <c r="ARK102">
        <v>0</v>
      </c>
      <c r="ARL102">
        <v>0</v>
      </c>
      <c r="ARM102">
        <v>0</v>
      </c>
      <c r="ARN102">
        <v>0</v>
      </c>
      <c r="ARP102" t="s">
        <v>2312</v>
      </c>
      <c r="ARX102" t="s">
        <v>2262</v>
      </c>
      <c r="ARY102" t="s">
        <v>2239</v>
      </c>
      <c r="ARZ102">
        <v>1</v>
      </c>
      <c r="ASA102">
        <v>0</v>
      </c>
      <c r="ASB102">
        <v>0</v>
      </c>
      <c r="ASC102">
        <v>0</v>
      </c>
      <c r="ASD102">
        <v>0</v>
      </c>
      <c r="ASE102">
        <v>0</v>
      </c>
      <c r="ASF102">
        <v>0</v>
      </c>
      <c r="ASG102">
        <v>0</v>
      </c>
      <c r="ASH102">
        <v>0</v>
      </c>
      <c r="ASI102">
        <v>0</v>
      </c>
      <c r="ASK102" t="s">
        <v>2239</v>
      </c>
      <c r="ASL102">
        <v>1</v>
      </c>
      <c r="ASM102">
        <v>0</v>
      </c>
      <c r="ASN102">
        <v>0</v>
      </c>
      <c r="ASO102">
        <v>0</v>
      </c>
      <c r="ASP102">
        <v>0</v>
      </c>
      <c r="ASQ102">
        <v>0</v>
      </c>
      <c r="ASR102">
        <v>0</v>
      </c>
      <c r="ASS102">
        <v>0</v>
      </c>
      <c r="AST102">
        <v>0</v>
      </c>
      <c r="ASU102">
        <v>0</v>
      </c>
      <c r="ASW102" t="s">
        <v>2239</v>
      </c>
      <c r="ASX102">
        <v>1</v>
      </c>
      <c r="ASY102">
        <v>0</v>
      </c>
      <c r="ASZ102">
        <v>0</v>
      </c>
      <c r="ATA102">
        <v>0</v>
      </c>
      <c r="ATB102">
        <v>0</v>
      </c>
      <c r="ATC102">
        <v>0</v>
      </c>
      <c r="ATD102">
        <v>0</v>
      </c>
      <c r="ATE102">
        <v>0</v>
      </c>
      <c r="ATF102">
        <v>0</v>
      </c>
      <c r="ATH102" t="s">
        <v>2239</v>
      </c>
      <c r="ATI102">
        <v>1</v>
      </c>
      <c r="ATJ102">
        <v>0</v>
      </c>
      <c r="ATK102">
        <v>0</v>
      </c>
      <c r="ATL102">
        <v>0</v>
      </c>
      <c r="ATM102">
        <v>0</v>
      </c>
      <c r="ATN102">
        <v>0</v>
      </c>
      <c r="ATO102">
        <v>0</v>
      </c>
      <c r="ATP102">
        <v>0</v>
      </c>
      <c r="ATQ102">
        <v>0</v>
      </c>
      <c r="ATS102" t="s">
        <v>2468</v>
      </c>
      <c r="ATW102" t="s">
        <v>2468</v>
      </c>
      <c r="AUA102" t="s">
        <v>2579</v>
      </c>
      <c r="AUC102" t="s">
        <v>2717</v>
      </c>
      <c r="AUF102">
        <v>507816027</v>
      </c>
      <c r="AUG102" s="166">
        <v>45253.418078703697</v>
      </c>
      <c r="AUJ102" t="s">
        <v>2255</v>
      </c>
      <c r="AUK102" t="s">
        <v>2256</v>
      </c>
      <c r="AUL102" t="s">
        <v>2257</v>
      </c>
    </row>
    <row r="103" spans="1:987 1034:1234" x14ac:dyDescent="0.35">
      <c r="A103">
        <v>102</v>
      </c>
      <c r="B103" t="s">
        <v>2723</v>
      </c>
      <c r="C103" s="166">
        <v>45251</v>
      </c>
      <c r="D103" t="s">
        <v>2706</v>
      </c>
      <c r="E103" t="s">
        <v>2707</v>
      </c>
      <c r="F103" s="166">
        <v>45251.497518495373</v>
      </c>
      <c r="G103" s="166">
        <v>45253.417465636572</v>
      </c>
      <c r="H103" t="s">
        <v>2225</v>
      </c>
      <c r="K103" t="s">
        <v>2429</v>
      </c>
      <c r="L103" s="166">
        <v>45251</v>
      </c>
      <c r="M103" t="s">
        <v>73</v>
      </c>
      <c r="N103" t="s">
        <v>2708</v>
      </c>
      <c r="O103" t="s">
        <v>77</v>
      </c>
      <c r="P103" t="s">
        <v>2228</v>
      </c>
      <c r="S103" t="s">
        <v>2432</v>
      </c>
      <c r="T103" t="s">
        <v>2709</v>
      </c>
      <c r="V103" t="s">
        <v>2231</v>
      </c>
      <c r="X103" t="s">
        <v>2232</v>
      </c>
      <c r="AA103" t="s">
        <v>2503</v>
      </c>
      <c r="AB103">
        <v>1</v>
      </c>
      <c r="AC103">
        <v>1</v>
      </c>
      <c r="AD103">
        <v>1</v>
      </c>
      <c r="AE103">
        <v>0</v>
      </c>
      <c r="AF103">
        <v>3</v>
      </c>
      <c r="AH103" t="s">
        <v>2318</v>
      </c>
      <c r="AI103">
        <v>1000</v>
      </c>
      <c r="AJ103" t="s">
        <v>2288</v>
      </c>
      <c r="AM103">
        <v>20</v>
      </c>
      <c r="AN103">
        <v>5</v>
      </c>
      <c r="AO103">
        <v>0</v>
      </c>
      <c r="AP103">
        <v>2000</v>
      </c>
      <c r="AQ103">
        <v>1000</v>
      </c>
      <c r="AS103" t="s">
        <v>2318</v>
      </c>
      <c r="AT103" t="s">
        <v>2479</v>
      </c>
      <c r="AU103">
        <v>1</v>
      </c>
      <c r="AV103">
        <v>0</v>
      </c>
      <c r="AW103">
        <v>1000</v>
      </c>
      <c r="AY103" t="s">
        <v>2288</v>
      </c>
      <c r="BB103">
        <v>20</v>
      </c>
      <c r="BC103">
        <v>10</v>
      </c>
      <c r="BD103">
        <v>0</v>
      </c>
      <c r="BE103">
        <v>300</v>
      </c>
      <c r="BF103">
        <v>200</v>
      </c>
      <c r="BH103" t="s">
        <v>2318</v>
      </c>
      <c r="BI103" t="s">
        <v>2341</v>
      </c>
      <c r="BJ103">
        <v>1</v>
      </c>
      <c r="BK103">
        <v>1</v>
      </c>
      <c r="BL103">
        <v>450</v>
      </c>
      <c r="BM103">
        <v>400</v>
      </c>
      <c r="BN103" t="s">
        <v>2288</v>
      </c>
      <c r="BQ103">
        <v>20</v>
      </c>
      <c r="BR103">
        <v>10</v>
      </c>
      <c r="BS103">
        <v>0</v>
      </c>
      <c r="BT103">
        <v>2000</v>
      </c>
      <c r="BU103">
        <v>1000</v>
      </c>
      <c r="BW103" t="s">
        <v>2312</v>
      </c>
      <c r="CS103" t="s">
        <v>2241</v>
      </c>
      <c r="CT103">
        <v>1</v>
      </c>
      <c r="CU103">
        <v>0</v>
      </c>
      <c r="CV103">
        <v>0</v>
      </c>
      <c r="CW103">
        <v>0</v>
      </c>
      <c r="EK103" t="s">
        <v>2507</v>
      </c>
      <c r="EL103">
        <v>1</v>
      </c>
      <c r="EM103">
        <v>1</v>
      </c>
      <c r="EN103">
        <v>1</v>
      </c>
      <c r="EO103">
        <v>1</v>
      </c>
      <c r="EP103">
        <v>0</v>
      </c>
      <c r="EQ103">
        <v>4</v>
      </c>
      <c r="ES103" t="s">
        <v>2318</v>
      </c>
      <c r="ET103">
        <v>4000</v>
      </c>
      <c r="EU103" t="s">
        <v>2288</v>
      </c>
      <c r="EX103">
        <v>20</v>
      </c>
      <c r="EY103">
        <v>5</v>
      </c>
      <c r="EZ103">
        <v>0</v>
      </c>
      <c r="FA103">
        <v>2000</v>
      </c>
      <c r="FB103">
        <v>1250</v>
      </c>
      <c r="FD103" t="s">
        <v>2318</v>
      </c>
      <c r="FE103">
        <v>2500</v>
      </c>
      <c r="FF103" t="s">
        <v>2288</v>
      </c>
      <c r="FI103">
        <v>25</v>
      </c>
      <c r="FJ103">
        <v>10</v>
      </c>
      <c r="FK103">
        <v>0</v>
      </c>
      <c r="FL103">
        <v>300</v>
      </c>
      <c r="FM103">
        <v>200</v>
      </c>
      <c r="FO103" t="s">
        <v>2318</v>
      </c>
      <c r="FP103">
        <v>1500</v>
      </c>
      <c r="FQ103" t="s">
        <v>2288</v>
      </c>
      <c r="FT103">
        <v>20</v>
      </c>
      <c r="FU103">
        <v>10</v>
      </c>
      <c r="FV103">
        <v>0</v>
      </c>
      <c r="FW103">
        <v>2000</v>
      </c>
      <c r="FX103">
        <v>1250</v>
      </c>
      <c r="FZ103" t="s">
        <v>2318</v>
      </c>
      <c r="GA103">
        <v>1800</v>
      </c>
      <c r="GB103" t="s">
        <v>2288</v>
      </c>
      <c r="GE103">
        <v>25</v>
      </c>
      <c r="GF103">
        <v>10</v>
      </c>
      <c r="GG103">
        <v>0</v>
      </c>
      <c r="GH103">
        <v>2000</v>
      </c>
      <c r="GI103">
        <v>500</v>
      </c>
      <c r="GK103" t="s">
        <v>2312</v>
      </c>
      <c r="HH103" t="s">
        <v>2241</v>
      </c>
      <c r="HI103">
        <v>1</v>
      </c>
      <c r="HJ103">
        <v>0</v>
      </c>
      <c r="HK103">
        <v>0</v>
      </c>
      <c r="HL103">
        <v>0</v>
      </c>
      <c r="JB103" t="s">
        <v>2724</v>
      </c>
      <c r="JC103">
        <v>1</v>
      </c>
      <c r="JD103">
        <v>1</v>
      </c>
      <c r="JE103">
        <v>1</v>
      </c>
      <c r="JF103">
        <v>1</v>
      </c>
      <c r="JG103">
        <v>1</v>
      </c>
      <c r="JH103">
        <v>1</v>
      </c>
      <c r="JI103">
        <v>1</v>
      </c>
      <c r="JJ103">
        <v>1</v>
      </c>
      <c r="JK103">
        <v>1</v>
      </c>
      <c r="JL103">
        <v>1</v>
      </c>
      <c r="JM103">
        <v>1</v>
      </c>
      <c r="JN103">
        <v>1</v>
      </c>
      <c r="JO103">
        <v>1</v>
      </c>
      <c r="JP103">
        <v>1</v>
      </c>
      <c r="JQ103">
        <v>1</v>
      </c>
      <c r="JR103">
        <v>0</v>
      </c>
      <c r="JS103">
        <v>15</v>
      </c>
      <c r="JT103">
        <v>22</v>
      </c>
      <c r="JV103" t="s">
        <v>2318</v>
      </c>
      <c r="JW103">
        <v>500</v>
      </c>
      <c r="JX103" t="s">
        <v>2288</v>
      </c>
      <c r="KA103">
        <v>20</v>
      </c>
      <c r="KB103">
        <v>10</v>
      </c>
      <c r="KC103">
        <v>0</v>
      </c>
      <c r="KD103">
        <v>3000</v>
      </c>
      <c r="KE103">
        <v>2000</v>
      </c>
      <c r="KG103" t="s">
        <v>2318</v>
      </c>
      <c r="KH103" t="s">
        <v>2581</v>
      </c>
      <c r="KI103">
        <v>1</v>
      </c>
      <c r="KJ103">
        <v>1</v>
      </c>
      <c r="KK103">
        <v>7500</v>
      </c>
      <c r="KL103">
        <v>100</v>
      </c>
      <c r="KM103" t="s">
        <v>2288</v>
      </c>
      <c r="KP103">
        <v>20</v>
      </c>
      <c r="KQ103">
        <v>5</v>
      </c>
      <c r="KR103">
        <v>0</v>
      </c>
      <c r="KS103">
        <v>500</v>
      </c>
      <c r="KT103">
        <v>300</v>
      </c>
      <c r="KV103" t="s">
        <v>2318</v>
      </c>
      <c r="KW103" t="s">
        <v>2465</v>
      </c>
      <c r="KX103">
        <v>0</v>
      </c>
      <c r="KY103">
        <v>1</v>
      </c>
      <c r="KZ103">
        <v>1</v>
      </c>
      <c r="LB103">
        <v>25000</v>
      </c>
      <c r="LC103">
        <v>50000</v>
      </c>
      <c r="LD103" t="s">
        <v>2288</v>
      </c>
      <c r="LG103">
        <v>20</v>
      </c>
      <c r="LH103">
        <v>5</v>
      </c>
      <c r="LI103">
        <v>0</v>
      </c>
      <c r="LJ103">
        <v>300</v>
      </c>
      <c r="LK103">
        <v>200</v>
      </c>
      <c r="LM103" t="s">
        <v>2318</v>
      </c>
      <c r="LN103">
        <v>3500</v>
      </c>
      <c r="LO103" t="s">
        <v>2288</v>
      </c>
      <c r="LR103">
        <v>20</v>
      </c>
      <c r="LS103">
        <v>5</v>
      </c>
      <c r="LT103">
        <v>0</v>
      </c>
      <c r="LU103">
        <v>500</v>
      </c>
      <c r="LV103">
        <v>300</v>
      </c>
      <c r="LX103" t="s">
        <v>2318</v>
      </c>
      <c r="LY103">
        <v>2500</v>
      </c>
      <c r="LZ103" t="s">
        <v>2288</v>
      </c>
      <c r="MC103">
        <v>20</v>
      </c>
      <c r="MD103">
        <v>5</v>
      </c>
      <c r="ME103">
        <v>0</v>
      </c>
      <c r="MF103">
        <v>500</v>
      </c>
      <c r="MG103">
        <v>400</v>
      </c>
      <c r="MI103" t="s">
        <v>2318</v>
      </c>
      <c r="MJ103">
        <v>400</v>
      </c>
      <c r="MK103" t="s">
        <v>2288</v>
      </c>
      <c r="MN103">
        <v>300</v>
      </c>
      <c r="MO103">
        <v>5</v>
      </c>
      <c r="MP103">
        <v>0</v>
      </c>
      <c r="MQ103">
        <v>300</v>
      </c>
      <c r="MR103">
        <v>200</v>
      </c>
      <c r="MT103" t="s">
        <v>2318</v>
      </c>
      <c r="MU103">
        <v>150</v>
      </c>
      <c r="MV103" t="s">
        <v>2288</v>
      </c>
      <c r="MY103">
        <v>20</v>
      </c>
      <c r="MZ103">
        <v>5</v>
      </c>
      <c r="NA103">
        <v>0</v>
      </c>
      <c r="NB103">
        <v>300</v>
      </c>
      <c r="NC103">
        <v>200</v>
      </c>
      <c r="NE103" t="s">
        <v>2318</v>
      </c>
      <c r="NF103" t="s">
        <v>2481</v>
      </c>
      <c r="NG103">
        <v>1</v>
      </c>
      <c r="NH103">
        <v>1</v>
      </c>
      <c r="NI103">
        <v>1</v>
      </c>
      <c r="NJ103">
        <v>150</v>
      </c>
      <c r="NK103">
        <v>200</v>
      </c>
      <c r="NL103">
        <v>400</v>
      </c>
      <c r="NM103" t="s">
        <v>2288</v>
      </c>
      <c r="NP103">
        <v>20</v>
      </c>
      <c r="NQ103">
        <v>5</v>
      </c>
      <c r="NR103">
        <v>0</v>
      </c>
      <c r="NS103">
        <v>300</v>
      </c>
      <c r="NT103">
        <v>200</v>
      </c>
      <c r="NV103" t="s">
        <v>2318</v>
      </c>
      <c r="NW103">
        <v>2500</v>
      </c>
      <c r="NX103" t="s">
        <v>2288</v>
      </c>
      <c r="OA103">
        <v>20</v>
      </c>
      <c r="OB103">
        <v>10</v>
      </c>
      <c r="OC103">
        <v>0</v>
      </c>
      <c r="OD103">
        <v>2000</v>
      </c>
      <c r="OE103">
        <v>500</v>
      </c>
      <c r="OG103" t="s">
        <v>2318</v>
      </c>
      <c r="OH103">
        <v>2500</v>
      </c>
      <c r="OI103" t="s">
        <v>2288</v>
      </c>
      <c r="OL103">
        <v>25</v>
      </c>
      <c r="OM103">
        <v>10</v>
      </c>
      <c r="ON103">
        <v>0</v>
      </c>
      <c r="OO103">
        <v>2000</v>
      </c>
      <c r="OP103">
        <v>1000</v>
      </c>
      <c r="OR103" t="s">
        <v>2318</v>
      </c>
      <c r="OS103">
        <v>2500</v>
      </c>
      <c r="OT103" t="s">
        <v>2288</v>
      </c>
      <c r="OW103">
        <v>25</v>
      </c>
      <c r="OX103">
        <v>5</v>
      </c>
      <c r="OY103">
        <v>0</v>
      </c>
      <c r="OZ103">
        <v>2000</v>
      </c>
      <c r="PA103">
        <v>3000</v>
      </c>
      <c r="PC103" t="s">
        <v>2318</v>
      </c>
      <c r="PD103">
        <v>2000</v>
      </c>
      <c r="PE103" t="s">
        <v>2288</v>
      </c>
      <c r="PH103">
        <v>30</v>
      </c>
      <c r="PI103">
        <v>5</v>
      </c>
      <c r="PJ103">
        <v>0</v>
      </c>
      <c r="PK103">
        <v>3000</v>
      </c>
      <c r="PL103">
        <v>2000</v>
      </c>
      <c r="PN103" t="s">
        <v>2318</v>
      </c>
      <c r="PO103">
        <v>1100</v>
      </c>
      <c r="PP103" t="s">
        <v>2288</v>
      </c>
      <c r="PS103">
        <v>25</v>
      </c>
      <c r="PT103">
        <v>10</v>
      </c>
      <c r="PU103">
        <v>0</v>
      </c>
      <c r="PV103">
        <v>3000</v>
      </c>
      <c r="PW103">
        <v>2000</v>
      </c>
      <c r="PY103" t="s">
        <v>2318</v>
      </c>
      <c r="PZ103" t="s">
        <v>2231</v>
      </c>
      <c r="QA103">
        <v>3000</v>
      </c>
      <c r="QD103" t="s">
        <v>2288</v>
      </c>
      <c r="QG103">
        <v>25</v>
      </c>
      <c r="QH103">
        <v>10</v>
      </c>
      <c r="QI103">
        <v>0</v>
      </c>
      <c r="QJ103">
        <v>3000</v>
      </c>
      <c r="QK103">
        <v>2000</v>
      </c>
      <c r="QM103" t="s">
        <v>2318</v>
      </c>
      <c r="QN103">
        <v>300</v>
      </c>
      <c r="QO103" t="s">
        <v>2288</v>
      </c>
      <c r="QR103">
        <v>25</v>
      </c>
      <c r="QS103">
        <v>5</v>
      </c>
      <c r="QT103">
        <v>0</v>
      </c>
      <c r="QU103">
        <v>300</v>
      </c>
      <c r="QV103">
        <v>200</v>
      </c>
      <c r="QX103" t="s">
        <v>2312</v>
      </c>
      <c r="SF103" t="s">
        <v>2241</v>
      </c>
      <c r="SG103">
        <v>1</v>
      </c>
      <c r="SH103">
        <v>0</v>
      </c>
      <c r="SI103">
        <v>0</v>
      </c>
      <c r="SJ103">
        <v>0</v>
      </c>
      <c r="UW103" t="s">
        <v>2720</v>
      </c>
      <c r="UX103">
        <v>1</v>
      </c>
      <c r="UY103">
        <v>1</v>
      </c>
      <c r="UZ103">
        <v>1</v>
      </c>
      <c r="VA103">
        <v>1</v>
      </c>
      <c r="VB103">
        <v>1</v>
      </c>
      <c r="VC103">
        <v>1</v>
      </c>
      <c r="VD103">
        <v>0</v>
      </c>
      <c r="VE103">
        <v>0</v>
      </c>
      <c r="VF103">
        <v>0</v>
      </c>
      <c r="VG103">
        <v>0</v>
      </c>
      <c r="VH103">
        <v>0</v>
      </c>
      <c r="VI103">
        <v>1</v>
      </c>
      <c r="VJ103">
        <v>1</v>
      </c>
      <c r="VK103">
        <v>1</v>
      </c>
      <c r="VL103">
        <v>1</v>
      </c>
      <c r="VM103">
        <v>1</v>
      </c>
      <c r="VN103">
        <v>1</v>
      </c>
      <c r="VO103">
        <v>1</v>
      </c>
      <c r="VP103">
        <v>1</v>
      </c>
      <c r="VQ103">
        <v>1</v>
      </c>
      <c r="VR103">
        <v>1</v>
      </c>
      <c r="VS103">
        <v>1</v>
      </c>
      <c r="VT103">
        <v>1</v>
      </c>
      <c r="VU103">
        <v>1</v>
      </c>
      <c r="VV103">
        <v>1</v>
      </c>
      <c r="VW103">
        <v>1</v>
      </c>
      <c r="VX103">
        <v>1</v>
      </c>
      <c r="VY103">
        <v>0</v>
      </c>
      <c r="VZ103">
        <v>22</v>
      </c>
      <c r="WB103" t="s">
        <v>2318</v>
      </c>
      <c r="WC103" t="s">
        <v>2712</v>
      </c>
      <c r="WD103">
        <v>0</v>
      </c>
      <c r="WE103">
        <v>1</v>
      </c>
      <c r="WF103">
        <v>1</v>
      </c>
      <c r="WH103">
        <v>750</v>
      </c>
      <c r="WI103">
        <v>5250</v>
      </c>
      <c r="WJ103" t="s">
        <v>2288</v>
      </c>
      <c r="WM103">
        <v>20</v>
      </c>
      <c r="WN103">
        <v>10</v>
      </c>
      <c r="WO103">
        <v>0</v>
      </c>
      <c r="WP103">
        <v>2000</v>
      </c>
      <c r="WQ103">
        <v>1000</v>
      </c>
      <c r="WS103" t="s">
        <v>2318</v>
      </c>
      <c r="WT103" t="s">
        <v>2712</v>
      </c>
      <c r="WU103">
        <v>0</v>
      </c>
      <c r="WV103">
        <v>1</v>
      </c>
      <c r="WW103">
        <v>1</v>
      </c>
      <c r="WY103">
        <v>700</v>
      </c>
      <c r="WZ103">
        <v>4900</v>
      </c>
      <c r="XA103" t="s">
        <v>2288</v>
      </c>
      <c r="XD103">
        <v>20</v>
      </c>
      <c r="XE103">
        <v>5</v>
      </c>
      <c r="XF103">
        <v>0</v>
      </c>
      <c r="XG103">
        <v>2000</v>
      </c>
      <c r="XH103">
        <v>500</v>
      </c>
      <c r="XJ103" t="s">
        <v>2318</v>
      </c>
      <c r="XK103" t="s">
        <v>2712</v>
      </c>
      <c r="XL103">
        <v>0</v>
      </c>
      <c r="XM103">
        <v>1</v>
      </c>
      <c r="XN103">
        <v>1</v>
      </c>
      <c r="XP103">
        <v>600</v>
      </c>
      <c r="XQ103">
        <v>4200</v>
      </c>
      <c r="XR103" t="s">
        <v>2288</v>
      </c>
      <c r="XU103">
        <v>25</v>
      </c>
      <c r="XV103">
        <v>10</v>
      </c>
      <c r="XW103">
        <v>0</v>
      </c>
      <c r="XX103">
        <v>2000</v>
      </c>
      <c r="XY103">
        <v>500</v>
      </c>
      <c r="YA103" t="s">
        <v>2318</v>
      </c>
      <c r="YB103" t="s">
        <v>2712</v>
      </c>
      <c r="YC103">
        <v>0</v>
      </c>
      <c r="YD103">
        <v>1</v>
      </c>
      <c r="YE103">
        <v>1</v>
      </c>
      <c r="YG103">
        <v>700</v>
      </c>
      <c r="YH103">
        <v>4900</v>
      </c>
      <c r="YI103" t="s">
        <v>2288</v>
      </c>
      <c r="YL103">
        <v>20</v>
      </c>
      <c r="YM103">
        <v>10</v>
      </c>
      <c r="YN103">
        <v>0</v>
      </c>
      <c r="YO103">
        <v>2000</v>
      </c>
      <c r="YP103">
        <v>500</v>
      </c>
      <c r="YR103" t="s">
        <v>2318</v>
      </c>
      <c r="YS103" t="s">
        <v>2712</v>
      </c>
      <c r="YT103">
        <v>0</v>
      </c>
      <c r="YU103">
        <v>1</v>
      </c>
      <c r="YV103">
        <v>1</v>
      </c>
      <c r="YX103">
        <v>300</v>
      </c>
      <c r="YY103">
        <v>2100</v>
      </c>
      <c r="YZ103" t="s">
        <v>2288</v>
      </c>
      <c r="ZC103">
        <v>20</v>
      </c>
      <c r="ZD103">
        <v>5</v>
      </c>
      <c r="ZE103">
        <v>0</v>
      </c>
      <c r="ZF103">
        <v>2000</v>
      </c>
      <c r="ZG103">
        <v>300</v>
      </c>
      <c r="ZI103" t="s">
        <v>2318</v>
      </c>
      <c r="ZJ103" t="s">
        <v>2721</v>
      </c>
      <c r="ZK103">
        <v>1</v>
      </c>
      <c r="ZL103">
        <v>1</v>
      </c>
      <c r="ZM103">
        <v>1</v>
      </c>
      <c r="ZN103">
        <v>400</v>
      </c>
      <c r="ZO103">
        <v>1200</v>
      </c>
      <c r="ZP103">
        <v>8400</v>
      </c>
      <c r="ZQ103" t="s">
        <v>2288</v>
      </c>
      <c r="ZT103">
        <v>20</v>
      </c>
      <c r="ZU103">
        <v>5</v>
      </c>
      <c r="ZV103">
        <v>0</v>
      </c>
      <c r="ZW103">
        <v>2000</v>
      </c>
      <c r="ZX103">
        <v>1000</v>
      </c>
      <c r="ACI103" t="s">
        <v>2318</v>
      </c>
      <c r="ACJ103">
        <v>2500</v>
      </c>
      <c r="ACK103" t="s">
        <v>2288</v>
      </c>
      <c r="ACN103">
        <v>2</v>
      </c>
      <c r="ACO103">
        <v>1</v>
      </c>
      <c r="ACP103">
        <v>0</v>
      </c>
      <c r="ACQ103">
        <v>200</v>
      </c>
      <c r="ACR103">
        <v>100</v>
      </c>
      <c r="ACT103" t="s">
        <v>2318</v>
      </c>
      <c r="ACU103">
        <v>2000</v>
      </c>
      <c r="ACV103" t="s">
        <v>2288</v>
      </c>
      <c r="ACY103">
        <v>2</v>
      </c>
      <c r="ACZ103">
        <v>1</v>
      </c>
      <c r="ADA103">
        <v>0</v>
      </c>
      <c r="ADB103">
        <v>300</v>
      </c>
      <c r="ADC103">
        <v>200</v>
      </c>
      <c r="ADE103" t="s">
        <v>2318</v>
      </c>
      <c r="ADF103">
        <v>1300</v>
      </c>
      <c r="ADG103" t="s">
        <v>2288</v>
      </c>
      <c r="ADJ103">
        <v>15</v>
      </c>
      <c r="ADK103">
        <v>5</v>
      </c>
      <c r="ADL103">
        <v>0</v>
      </c>
      <c r="ADM103">
        <v>2000</v>
      </c>
      <c r="ADN103">
        <v>1000</v>
      </c>
      <c r="ADP103" t="s">
        <v>2318</v>
      </c>
      <c r="ADQ103">
        <v>1000</v>
      </c>
      <c r="ADR103" t="s">
        <v>2288</v>
      </c>
      <c r="ADU103">
        <v>15</v>
      </c>
      <c r="ADV103">
        <v>5</v>
      </c>
      <c r="ADW103">
        <v>0</v>
      </c>
      <c r="ADX103">
        <v>1000</v>
      </c>
      <c r="ADY103">
        <v>500</v>
      </c>
      <c r="AEA103" t="s">
        <v>2318</v>
      </c>
      <c r="AEB103">
        <v>500</v>
      </c>
      <c r="AEC103" t="s">
        <v>2288</v>
      </c>
      <c r="AEF103">
        <v>4</v>
      </c>
      <c r="AEG103">
        <v>1</v>
      </c>
      <c r="AEH103">
        <v>0</v>
      </c>
      <c r="AEI103">
        <v>300</v>
      </c>
      <c r="AEJ103">
        <v>200</v>
      </c>
      <c r="AEL103" t="s">
        <v>2318</v>
      </c>
      <c r="AEM103" t="s">
        <v>2712</v>
      </c>
      <c r="AEN103">
        <v>0</v>
      </c>
      <c r="AEO103">
        <v>1</v>
      </c>
      <c r="AEP103">
        <v>1</v>
      </c>
      <c r="AER103">
        <v>750</v>
      </c>
      <c r="AES103">
        <v>5250</v>
      </c>
      <c r="AET103" t="s">
        <v>2288</v>
      </c>
      <c r="AEW103">
        <v>20</v>
      </c>
      <c r="AEX103">
        <v>5</v>
      </c>
      <c r="AEY103">
        <v>0</v>
      </c>
      <c r="AEZ103">
        <v>3000</v>
      </c>
      <c r="AFA103">
        <v>2000</v>
      </c>
      <c r="AFC103" t="s">
        <v>2318</v>
      </c>
      <c r="AFD103" t="s">
        <v>2712</v>
      </c>
      <c r="AFE103">
        <v>0</v>
      </c>
      <c r="AFF103">
        <v>1</v>
      </c>
      <c r="AFG103">
        <v>1</v>
      </c>
      <c r="AFI103">
        <v>800</v>
      </c>
      <c r="AFJ103">
        <v>5600</v>
      </c>
      <c r="AFK103" t="s">
        <v>2288</v>
      </c>
      <c r="AFN103">
        <v>20</v>
      </c>
      <c r="AFO103">
        <v>10</v>
      </c>
      <c r="AFP103">
        <v>0</v>
      </c>
      <c r="AFQ103">
        <v>2000</v>
      </c>
      <c r="AFR103">
        <v>300</v>
      </c>
      <c r="AFT103" t="s">
        <v>2318</v>
      </c>
      <c r="AFU103" t="s">
        <v>2712</v>
      </c>
      <c r="AFV103">
        <v>0</v>
      </c>
      <c r="AFW103">
        <v>1</v>
      </c>
      <c r="AFX103">
        <v>1</v>
      </c>
      <c r="AFZ103">
        <v>1500</v>
      </c>
      <c r="AGA103">
        <v>10500</v>
      </c>
      <c r="AGB103" t="s">
        <v>2288</v>
      </c>
      <c r="AGE103">
        <v>25</v>
      </c>
      <c r="AGF103">
        <v>10</v>
      </c>
      <c r="AGG103">
        <v>0</v>
      </c>
      <c r="AGH103">
        <v>2000</v>
      </c>
      <c r="AGI103">
        <v>300</v>
      </c>
      <c r="AGK103" t="s">
        <v>2318</v>
      </c>
      <c r="AGL103" t="s">
        <v>2712</v>
      </c>
      <c r="AGM103">
        <v>0</v>
      </c>
      <c r="AGN103">
        <v>1</v>
      </c>
      <c r="AGO103">
        <v>1</v>
      </c>
      <c r="AGQ103">
        <v>850</v>
      </c>
      <c r="AGR103">
        <v>5950</v>
      </c>
      <c r="AGS103" t="s">
        <v>2288</v>
      </c>
      <c r="AGV103">
        <v>20</v>
      </c>
      <c r="AGW103">
        <v>10</v>
      </c>
      <c r="AGX103">
        <v>0</v>
      </c>
      <c r="AGY103">
        <v>2000</v>
      </c>
      <c r="AGZ103">
        <v>1000</v>
      </c>
      <c r="AHB103" t="s">
        <v>2318</v>
      </c>
      <c r="AHC103" t="s">
        <v>2714</v>
      </c>
      <c r="AHD103">
        <v>0</v>
      </c>
      <c r="AHE103">
        <v>0</v>
      </c>
      <c r="AHF103">
        <v>1</v>
      </c>
      <c r="AHI103">
        <v>200</v>
      </c>
      <c r="AHJ103" t="s">
        <v>2288</v>
      </c>
      <c r="AHM103">
        <v>2</v>
      </c>
      <c r="AHN103">
        <v>1</v>
      </c>
      <c r="AHO103">
        <v>0</v>
      </c>
      <c r="AHP103">
        <v>300</v>
      </c>
      <c r="AHQ103">
        <v>200</v>
      </c>
      <c r="AHS103" t="s">
        <v>2318</v>
      </c>
      <c r="AHT103" t="s">
        <v>2714</v>
      </c>
      <c r="AHU103">
        <v>0</v>
      </c>
      <c r="AHV103">
        <v>1</v>
      </c>
      <c r="AHX103">
        <v>200</v>
      </c>
      <c r="AHY103" t="s">
        <v>2288</v>
      </c>
      <c r="AIB103">
        <v>2</v>
      </c>
      <c r="AIC103">
        <v>1</v>
      </c>
      <c r="AID103">
        <v>0</v>
      </c>
      <c r="AIE103">
        <v>300</v>
      </c>
      <c r="AIF103">
        <v>200</v>
      </c>
      <c r="AIH103" t="s">
        <v>2318</v>
      </c>
      <c r="AII103" t="s">
        <v>2714</v>
      </c>
      <c r="AIJ103">
        <v>0</v>
      </c>
      <c r="AIK103">
        <v>1</v>
      </c>
      <c r="AIM103">
        <v>200</v>
      </c>
      <c r="AIN103" t="s">
        <v>2288</v>
      </c>
      <c r="AIQ103">
        <v>2</v>
      </c>
      <c r="AIR103">
        <v>1</v>
      </c>
      <c r="AIS103">
        <v>0</v>
      </c>
      <c r="AIT103">
        <v>500</v>
      </c>
      <c r="AIU103">
        <v>300</v>
      </c>
      <c r="AIW103" t="s">
        <v>2318</v>
      </c>
      <c r="AIX103">
        <v>900</v>
      </c>
      <c r="AIY103" t="s">
        <v>2288</v>
      </c>
      <c r="AJB103">
        <v>20</v>
      </c>
      <c r="AJC103">
        <v>2</v>
      </c>
      <c r="AJD103">
        <v>0</v>
      </c>
      <c r="AJE103">
        <v>3000</v>
      </c>
      <c r="AJF103">
        <v>2000</v>
      </c>
      <c r="AJH103" t="s">
        <v>2318</v>
      </c>
      <c r="AJI103" t="s">
        <v>2715</v>
      </c>
      <c r="AJJ103">
        <v>1</v>
      </c>
      <c r="AJK103">
        <v>0</v>
      </c>
      <c r="AJL103">
        <v>1</v>
      </c>
      <c r="AJM103">
        <v>1000</v>
      </c>
      <c r="AJO103">
        <v>100</v>
      </c>
      <c r="AJP103" t="s">
        <v>2288</v>
      </c>
      <c r="AJS103">
        <v>20</v>
      </c>
      <c r="AJT103">
        <v>5</v>
      </c>
      <c r="AJU103">
        <v>0</v>
      </c>
      <c r="AJV103">
        <v>2000</v>
      </c>
      <c r="AJW103">
        <v>300</v>
      </c>
      <c r="AJY103" t="s">
        <v>2318</v>
      </c>
      <c r="AJZ103" t="s">
        <v>2722</v>
      </c>
      <c r="AKA103">
        <v>0</v>
      </c>
      <c r="AKB103">
        <v>1</v>
      </c>
      <c r="AKD103">
        <v>800</v>
      </c>
      <c r="AKE103" t="s">
        <v>2288</v>
      </c>
      <c r="AKH103">
        <v>20</v>
      </c>
      <c r="AKI103">
        <v>6</v>
      </c>
      <c r="AKJ103">
        <v>0</v>
      </c>
      <c r="AKK103">
        <v>2000</v>
      </c>
      <c r="AKL103">
        <v>1000</v>
      </c>
      <c r="AKN103" t="s">
        <v>2318</v>
      </c>
      <c r="AKO103">
        <v>600</v>
      </c>
      <c r="AKP103" t="s">
        <v>2288</v>
      </c>
      <c r="AKS103">
        <v>20</v>
      </c>
      <c r="AKT103">
        <v>4</v>
      </c>
      <c r="AKU103">
        <v>0</v>
      </c>
      <c r="AKV103">
        <v>500</v>
      </c>
      <c r="AKW103">
        <v>400</v>
      </c>
      <c r="AKY103" t="s">
        <v>2312</v>
      </c>
      <c r="AMT103" t="s">
        <v>2241</v>
      </c>
      <c r="AMU103">
        <v>1</v>
      </c>
      <c r="AMV103">
        <v>0</v>
      </c>
      <c r="AMW103">
        <v>0</v>
      </c>
      <c r="AMX103">
        <v>0</v>
      </c>
      <c r="AQG103" t="s">
        <v>2239</v>
      </c>
      <c r="AQH103">
        <v>1</v>
      </c>
      <c r="AQI103">
        <v>0</v>
      </c>
      <c r="AQJ103">
        <v>0</v>
      </c>
      <c r="AQK103">
        <v>0</v>
      </c>
      <c r="AQL103">
        <v>0</v>
      </c>
      <c r="AQM103">
        <v>0</v>
      </c>
      <c r="AQN103">
        <v>0</v>
      </c>
      <c r="AQO103">
        <v>0</v>
      </c>
      <c r="AQP103">
        <v>0</v>
      </c>
      <c r="AQQ103">
        <v>0</v>
      </c>
      <c r="AQS103" t="s">
        <v>2243</v>
      </c>
      <c r="AQT103">
        <v>0</v>
      </c>
      <c r="AQU103">
        <v>0</v>
      </c>
      <c r="AQV103">
        <v>0</v>
      </c>
      <c r="AQW103">
        <v>1</v>
      </c>
      <c r="AQX103">
        <v>0</v>
      </c>
      <c r="AQY103">
        <v>0</v>
      </c>
      <c r="AQZ103">
        <v>0</v>
      </c>
      <c r="ARA103">
        <v>0</v>
      </c>
      <c r="ARB103">
        <v>0</v>
      </c>
      <c r="ARC103">
        <v>0</v>
      </c>
      <c r="ARD103">
        <v>0</v>
      </c>
      <c r="ARF103" t="s">
        <v>2466</v>
      </c>
      <c r="ARG103" t="s">
        <v>2245</v>
      </c>
      <c r="ARH103" t="s">
        <v>2312</v>
      </c>
      <c r="ARI103">
        <v>1</v>
      </c>
      <c r="ARJ103">
        <v>0</v>
      </c>
      <c r="ARK103">
        <v>0</v>
      </c>
      <c r="ARL103">
        <v>0</v>
      </c>
      <c r="ARM103">
        <v>0</v>
      </c>
      <c r="ARN103">
        <v>0</v>
      </c>
      <c r="ARP103" t="s">
        <v>2312</v>
      </c>
      <c r="ARX103" t="s">
        <v>2262</v>
      </c>
      <c r="ARY103" t="s">
        <v>2239</v>
      </c>
      <c r="ARZ103">
        <v>1</v>
      </c>
      <c r="ASA103">
        <v>0</v>
      </c>
      <c r="ASB103">
        <v>0</v>
      </c>
      <c r="ASC103">
        <v>0</v>
      </c>
      <c r="ASD103">
        <v>0</v>
      </c>
      <c r="ASE103">
        <v>0</v>
      </c>
      <c r="ASF103">
        <v>0</v>
      </c>
      <c r="ASG103">
        <v>0</v>
      </c>
      <c r="ASH103">
        <v>0</v>
      </c>
      <c r="ASI103">
        <v>0</v>
      </c>
      <c r="ASK103" t="s">
        <v>2239</v>
      </c>
      <c r="ASL103">
        <v>1</v>
      </c>
      <c r="ASM103">
        <v>0</v>
      </c>
      <c r="ASN103">
        <v>0</v>
      </c>
      <c r="ASO103">
        <v>0</v>
      </c>
      <c r="ASP103">
        <v>0</v>
      </c>
      <c r="ASQ103">
        <v>0</v>
      </c>
      <c r="ASR103">
        <v>0</v>
      </c>
      <c r="ASS103">
        <v>0</v>
      </c>
      <c r="AST103">
        <v>0</v>
      </c>
      <c r="ASU103">
        <v>0</v>
      </c>
      <c r="ASW103" t="s">
        <v>2239</v>
      </c>
      <c r="ASX103">
        <v>1</v>
      </c>
      <c r="ASY103">
        <v>0</v>
      </c>
      <c r="ASZ103">
        <v>0</v>
      </c>
      <c r="ATA103">
        <v>0</v>
      </c>
      <c r="ATB103">
        <v>0</v>
      </c>
      <c r="ATC103">
        <v>0</v>
      </c>
      <c r="ATD103">
        <v>0</v>
      </c>
      <c r="ATE103">
        <v>0</v>
      </c>
      <c r="ATF103">
        <v>0</v>
      </c>
      <c r="ATH103" t="s">
        <v>2239</v>
      </c>
      <c r="ATI103">
        <v>1</v>
      </c>
      <c r="ATJ103">
        <v>0</v>
      </c>
      <c r="ATK103">
        <v>0</v>
      </c>
      <c r="ATL103">
        <v>0</v>
      </c>
      <c r="ATM103">
        <v>0</v>
      </c>
      <c r="ATN103">
        <v>0</v>
      </c>
      <c r="ATO103">
        <v>0</v>
      </c>
      <c r="ATP103">
        <v>0</v>
      </c>
      <c r="ATQ103">
        <v>0</v>
      </c>
      <c r="ATS103" t="s">
        <v>2468</v>
      </c>
      <c r="ATW103" t="s">
        <v>2468</v>
      </c>
      <c r="AUA103" t="s">
        <v>2579</v>
      </c>
      <c r="AUC103" t="s">
        <v>2717</v>
      </c>
      <c r="AUF103">
        <v>507816071</v>
      </c>
      <c r="AUG103" s="166">
        <v>45253.418124999997</v>
      </c>
      <c r="AUJ103" t="s">
        <v>2255</v>
      </c>
      <c r="AUK103" t="s">
        <v>2256</v>
      </c>
      <c r="AUL103" t="s">
        <v>2257</v>
      </c>
    </row>
    <row r="104" spans="1:987 1034:1234" x14ac:dyDescent="0.35">
      <c r="A104">
        <v>103</v>
      </c>
      <c r="B104" t="s">
        <v>2725</v>
      </c>
      <c r="C104" s="166">
        <v>45251</v>
      </c>
      <c r="D104" t="s">
        <v>2706</v>
      </c>
      <c r="E104" t="s">
        <v>2707</v>
      </c>
      <c r="F104" s="166">
        <v>45251.512408344897</v>
      </c>
      <c r="G104" s="166">
        <v>45253.417230810177</v>
      </c>
      <c r="H104" t="s">
        <v>2225</v>
      </c>
      <c r="K104" t="s">
        <v>2429</v>
      </c>
      <c r="L104" s="166">
        <v>45251</v>
      </c>
      <c r="M104" t="s">
        <v>73</v>
      </c>
      <c r="N104" t="s">
        <v>2708</v>
      </c>
      <c r="O104" t="s">
        <v>77</v>
      </c>
      <c r="P104" t="s">
        <v>2228</v>
      </c>
      <c r="S104" t="s">
        <v>2432</v>
      </c>
      <c r="T104" t="s">
        <v>2709</v>
      </c>
      <c r="V104" t="s">
        <v>2231</v>
      </c>
      <c r="X104" t="s">
        <v>2232</v>
      </c>
      <c r="AA104" t="s">
        <v>2503</v>
      </c>
      <c r="AB104">
        <v>1</v>
      </c>
      <c r="AC104">
        <v>1</v>
      </c>
      <c r="AD104">
        <v>1</v>
      </c>
      <c r="AE104">
        <v>0</v>
      </c>
      <c r="AF104">
        <v>3</v>
      </c>
      <c r="AH104" t="s">
        <v>2318</v>
      </c>
      <c r="AI104">
        <v>1000</v>
      </c>
      <c r="AJ104" t="s">
        <v>2288</v>
      </c>
      <c r="AM104">
        <v>20</v>
      </c>
      <c r="AN104">
        <v>5</v>
      </c>
      <c r="AO104">
        <v>0</v>
      </c>
      <c r="AP104">
        <v>300</v>
      </c>
      <c r="AQ104">
        <v>200</v>
      </c>
      <c r="AS104" t="s">
        <v>2318</v>
      </c>
      <c r="AT104" t="s">
        <v>2479</v>
      </c>
      <c r="AU104">
        <v>1</v>
      </c>
      <c r="AV104">
        <v>0</v>
      </c>
      <c r="AW104">
        <v>1000</v>
      </c>
      <c r="AY104" t="s">
        <v>2288</v>
      </c>
      <c r="BB104">
        <v>20</v>
      </c>
      <c r="BC104">
        <v>5</v>
      </c>
      <c r="BD104">
        <v>0</v>
      </c>
      <c r="BE104">
        <v>2000</v>
      </c>
      <c r="BF104">
        <v>500</v>
      </c>
      <c r="BH104" t="s">
        <v>2318</v>
      </c>
      <c r="BI104" t="s">
        <v>2341</v>
      </c>
      <c r="BJ104">
        <v>1</v>
      </c>
      <c r="BK104">
        <v>1</v>
      </c>
      <c r="BL104">
        <v>450</v>
      </c>
      <c r="BM104">
        <v>400</v>
      </c>
      <c r="BN104" t="s">
        <v>2288</v>
      </c>
      <c r="BQ104">
        <v>20</v>
      </c>
      <c r="BR104">
        <v>5</v>
      </c>
      <c r="BS104">
        <v>0</v>
      </c>
      <c r="BT104">
        <v>2000</v>
      </c>
      <c r="BU104">
        <v>500</v>
      </c>
      <c r="BW104" t="s">
        <v>2312</v>
      </c>
      <c r="CS104" t="s">
        <v>2241</v>
      </c>
      <c r="CT104">
        <v>1</v>
      </c>
      <c r="CU104">
        <v>0</v>
      </c>
      <c r="CV104">
        <v>0</v>
      </c>
      <c r="CW104">
        <v>0</v>
      </c>
      <c r="EK104" t="s">
        <v>2726</v>
      </c>
      <c r="EL104">
        <v>1</v>
      </c>
      <c r="EM104">
        <v>1</v>
      </c>
      <c r="EN104">
        <v>1</v>
      </c>
      <c r="EO104">
        <v>1</v>
      </c>
      <c r="EP104">
        <v>0</v>
      </c>
      <c r="EQ104">
        <v>4</v>
      </c>
      <c r="ES104" t="s">
        <v>2318</v>
      </c>
      <c r="ET104">
        <v>4000</v>
      </c>
      <c r="EU104" t="s">
        <v>2288</v>
      </c>
      <c r="EX104">
        <v>25</v>
      </c>
      <c r="EY104">
        <v>10</v>
      </c>
      <c r="EZ104">
        <v>0</v>
      </c>
      <c r="FA104">
        <v>2000</v>
      </c>
      <c r="FB104">
        <v>1000</v>
      </c>
      <c r="FD104" t="s">
        <v>2318</v>
      </c>
      <c r="FE104">
        <v>2500</v>
      </c>
      <c r="FF104" t="s">
        <v>2288</v>
      </c>
      <c r="FI104">
        <v>30</v>
      </c>
      <c r="FJ104">
        <v>10</v>
      </c>
      <c r="FK104">
        <v>0</v>
      </c>
      <c r="FL104">
        <v>500</v>
      </c>
      <c r="FM104">
        <v>400</v>
      </c>
      <c r="FO104" t="s">
        <v>2318</v>
      </c>
      <c r="FP104">
        <v>1500</v>
      </c>
      <c r="FQ104" t="s">
        <v>2288</v>
      </c>
      <c r="FT104">
        <v>20</v>
      </c>
      <c r="FU104">
        <v>5</v>
      </c>
      <c r="FV104">
        <v>0</v>
      </c>
      <c r="FW104">
        <v>500</v>
      </c>
      <c r="FX104">
        <v>300</v>
      </c>
      <c r="FZ104" t="s">
        <v>2318</v>
      </c>
      <c r="GA104">
        <v>1800</v>
      </c>
      <c r="GB104" t="s">
        <v>2288</v>
      </c>
      <c r="GE104">
        <v>20</v>
      </c>
      <c r="GF104">
        <v>5</v>
      </c>
      <c r="GG104">
        <v>0</v>
      </c>
      <c r="GH104">
        <v>300</v>
      </c>
      <c r="GI104">
        <v>200</v>
      </c>
      <c r="GK104" t="s">
        <v>2312</v>
      </c>
      <c r="HH104" t="s">
        <v>2241</v>
      </c>
      <c r="HI104">
        <v>1</v>
      </c>
      <c r="HJ104">
        <v>0</v>
      </c>
      <c r="HK104">
        <v>0</v>
      </c>
      <c r="HL104">
        <v>0</v>
      </c>
      <c r="JB104" t="s">
        <v>2727</v>
      </c>
      <c r="JC104">
        <v>1</v>
      </c>
      <c r="JD104">
        <v>1</v>
      </c>
      <c r="JE104">
        <v>1</v>
      </c>
      <c r="JF104">
        <v>1</v>
      </c>
      <c r="JG104">
        <v>1</v>
      </c>
      <c r="JH104">
        <v>1</v>
      </c>
      <c r="JI104">
        <v>1</v>
      </c>
      <c r="JJ104">
        <v>1</v>
      </c>
      <c r="JK104">
        <v>1</v>
      </c>
      <c r="JL104">
        <v>1</v>
      </c>
      <c r="JM104">
        <v>1</v>
      </c>
      <c r="JN104">
        <v>1</v>
      </c>
      <c r="JO104">
        <v>1</v>
      </c>
      <c r="JP104">
        <v>1</v>
      </c>
      <c r="JQ104">
        <v>1</v>
      </c>
      <c r="JR104">
        <v>0</v>
      </c>
      <c r="JS104">
        <v>15</v>
      </c>
      <c r="JT104">
        <v>22</v>
      </c>
      <c r="JV104" t="s">
        <v>2318</v>
      </c>
      <c r="JW104">
        <v>500</v>
      </c>
      <c r="JX104" t="s">
        <v>2288</v>
      </c>
      <c r="KA104">
        <v>20</v>
      </c>
      <c r="KB104">
        <v>3</v>
      </c>
      <c r="KC104">
        <v>0</v>
      </c>
      <c r="KD104">
        <v>500</v>
      </c>
      <c r="KE104">
        <v>300</v>
      </c>
      <c r="KG104" t="s">
        <v>2318</v>
      </c>
      <c r="KH104" t="s">
        <v>2581</v>
      </c>
      <c r="KI104">
        <v>1</v>
      </c>
      <c r="KJ104">
        <v>1</v>
      </c>
      <c r="KK104">
        <v>7500</v>
      </c>
      <c r="KL104">
        <v>100</v>
      </c>
      <c r="KM104" t="s">
        <v>2288</v>
      </c>
      <c r="KP104">
        <v>20</v>
      </c>
      <c r="KQ104">
        <v>5</v>
      </c>
      <c r="KR104">
        <v>0</v>
      </c>
      <c r="KS104">
        <v>500</v>
      </c>
      <c r="KT104">
        <v>400</v>
      </c>
      <c r="KV104" t="s">
        <v>2318</v>
      </c>
      <c r="KW104" t="s">
        <v>2465</v>
      </c>
      <c r="KX104">
        <v>0</v>
      </c>
      <c r="KY104">
        <v>1</v>
      </c>
      <c r="KZ104">
        <v>1</v>
      </c>
      <c r="LB104">
        <v>25000</v>
      </c>
      <c r="LC104">
        <v>50000</v>
      </c>
      <c r="LD104" t="s">
        <v>2288</v>
      </c>
      <c r="LG104">
        <v>20</v>
      </c>
      <c r="LH104">
        <v>5</v>
      </c>
      <c r="LI104">
        <v>0</v>
      </c>
      <c r="LJ104">
        <v>2000</v>
      </c>
      <c r="LK104">
        <v>500</v>
      </c>
      <c r="LM104" t="s">
        <v>2318</v>
      </c>
      <c r="LN104">
        <v>3500</v>
      </c>
      <c r="LO104" t="s">
        <v>2288</v>
      </c>
      <c r="LR104">
        <v>20</v>
      </c>
      <c r="LS104">
        <v>5</v>
      </c>
      <c r="LT104">
        <v>0</v>
      </c>
      <c r="LU104">
        <v>500</v>
      </c>
      <c r="LV104">
        <v>300</v>
      </c>
      <c r="LX104" t="s">
        <v>2318</v>
      </c>
      <c r="LY104">
        <v>2500</v>
      </c>
      <c r="LZ104" t="s">
        <v>2288</v>
      </c>
      <c r="MC104">
        <v>20</v>
      </c>
      <c r="MD104">
        <v>5</v>
      </c>
      <c r="ME104">
        <v>0</v>
      </c>
      <c r="MF104">
        <v>500</v>
      </c>
      <c r="MG104">
        <v>300</v>
      </c>
      <c r="MI104" t="s">
        <v>2318</v>
      </c>
      <c r="MJ104">
        <v>400</v>
      </c>
      <c r="MK104" t="s">
        <v>2288</v>
      </c>
      <c r="MN104">
        <v>20</v>
      </c>
      <c r="MO104">
        <v>5</v>
      </c>
      <c r="MP104">
        <v>0</v>
      </c>
      <c r="MQ104">
        <v>500</v>
      </c>
      <c r="MR104">
        <v>300</v>
      </c>
      <c r="MT104" t="s">
        <v>2318</v>
      </c>
      <c r="MU104">
        <v>150</v>
      </c>
      <c r="MV104" t="s">
        <v>2288</v>
      </c>
      <c r="MY104">
        <v>20</v>
      </c>
      <c r="MZ104">
        <v>8</v>
      </c>
      <c r="NA104">
        <v>0</v>
      </c>
      <c r="NB104">
        <v>500</v>
      </c>
      <c r="NC104">
        <v>300</v>
      </c>
      <c r="NE104" t="s">
        <v>2318</v>
      </c>
      <c r="NF104" t="s">
        <v>2481</v>
      </c>
      <c r="NG104">
        <v>1</v>
      </c>
      <c r="NH104">
        <v>1</v>
      </c>
      <c r="NI104">
        <v>1</v>
      </c>
      <c r="NJ104">
        <v>125</v>
      </c>
      <c r="NK104">
        <v>150</v>
      </c>
      <c r="NL104">
        <v>250</v>
      </c>
      <c r="NM104" t="s">
        <v>2288</v>
      </c>
      <c r="NP104">
        <v>20</v>
      </c>
      <c r="NQ104">
        <v>5</v>
      </c>
      <c r="NR104">
        <v>0</v>
      </c>
      <c r="NS104">
        <v>500</v>
      </c>
      <c r="NT104">
        <v>300</v>
      </c>
      <c r="NV104" t="s">
        <v>2318</v>
      </c>
      <c r="NW104">
        <v>2500</v>
      </c>
      <c r="NX104" t="s">
        <v>2288</v>
      </c>
      <c r="OA104">
        <v>20</v>
      </c>
      <c r="OB104">
        <v>5</v>
      </c>
      <c r="OC104">
        <v>0</v>
      </c>
      <c r="OD104">
        <v>2000</v>
      </c>
      <c r="OE104">
        <v>500</v>
      </c>
      <c r="OG104" t="s">
        <v>2318</v>
      </c>
      <c r="OH104">
        <v>2500</v>
      </c>
      <c r="OI104" t="s">
        <v>2288</v>
      </c>
      <c r="OL104">
        <v>20</v>
      </c>
      <c r="OM104">
        <v>5</v>
      </c>
      <c r="ON104">
        <v>0</v>
      </c>
      <c r="OO104">
        <v>2000</v>
      </c>
      <c r="OP104">
        <v>500</v>
      </c>
      <c r="OR104" t="s">
        <v>2318</v>
      </c>
      <c r="OS104">
        <v>2500</v>
      </c>
      <c r="OT104" t="s">
        <v>2288</v>
      </c>
      <c r="OW104">
        <v>30</v>
      </c>
      <c r="OX104">
        <v>10</v>
      </c>
      <c r="OY104">
        <v>0</v>
      </c>
      <c r="OZ104">
        <v>2000</v>
      </c>
      <c r="PA104">
        <v>1000</v>
      </c>
      <c r="PC104" t="s">
        <v>2318</v>
      </c>
      <c r="PD104">
        <v>2000</v>
      </c>
      <c r="PE104" t="s">
        <v>2288</v>
      </c>
      <c r="PH104">
        <v>25</v>
      </c>
      <c r="PI104">
        <v>10</v>
      </c>
      <c r="PJ104">
        <v>0</v>
      </c>
      <c r="PK104">
        <v>2000</v>
      </c>
      <c r="PL104">
        <v>1500</v>
      </c>
      <c r="PN104" t="s">
        <v>2318</v>
      </c>
      <c r="PO104">
        <v>1000</v>
      </c>
      <c r="PP104" t="s">
        <v>2288</v>
      </c>
      <c r="PS104">
        <v>20</v>
      </c>
      <c r="PT104">
        <v>5</v>
      </c>
      <c r="PU104">
        <v>0</v>
      </c>
      <c r="PV104">
        <v>2000</v>
      </c>
      <c r="PW104">
        <v>500</v>
      </c>
      <c r="PY104" t="s">
        <v>2318</v>
      </c>
      <c r="PZ104" t="s">
        <v>2231</v>
      </c>
      <c r="QA104">
        <v>3000</v>
      </c>
      <c r="QD104" t="s">
        <v>2288</v>
      </c>
      <c r="QG104">
        <v>30</v>
      </c>
      <c r="QH104">
        <v>5</v>
      </c>
      <c r="QI104">
        <v>0</v>
      </c>
      <c r="QJ104">
        <v>3000</v>
      </c>
      <c r="QK104">
        <v>2000</v>
      </c>
      <c r="QM104" t="s">
        <v>2318</v>
      </c>
      <c r="QN104">
        <v>300</v>
      </c>
      <c r="QO104" t="s">
        <v>2288</v>
      </c>
      <c r="QR104">
        <v>25</v>
      </c>
      <c r="QS104">
        <v>5</v>
      </c>
      <c r="QT104">
        <v>0</v>
      </c>
      <c r="QU104">
        <v>500</v>
      </c>
      <c r="QV104">
        <v>300</v>
      </c>
      <c r="QX104" t="s">
        <v>2312</v>
      </c>
      <c r="SF104" t="s">
        <v>2241</v>
      </c>
      <c r="SG104">
        <v>1</v>
      </c>
      <c r="SH104">
        <v>0</v>
      </c>
      <c r="SI104">
        <v>0</v>
      </c>
      <c r="SJ104">
        <v>0</v>
      </c>
      <c r="UW104" t="s">
        <v>2720</v>
      </c>
      <c r="UX104">
        <v>1</v>
      </c>
      <c r="UY104">
        <v>1</v>
      </c>
      <c r="UZ104">
        <v>1</v>
      </c>
      <c r="VA104">
        <v>1</v>
      </c>
      <c r="VB104">
        <v>1</v>
      </c>
      <c r="VC104">
        <v>1</v>
      </c>
      <c r="VD104">
        <v>0</v>
      </c>
      <c r="VE104">
        <v>0</v>
      </c>
      <c r="VF104">
        <v>0</v>
      </c>
      <c r="VG104">
        <v>0</v>
      </c>
      <c r="VH104">
        <v>0</v>
      </c>
      <c r="VI104">
        <v>1</v>
      </c>
      <c r="VJ104">
        <v>1</v>
      </c>
      <c r="VK104">
        <v>1</v>
      </c>
      <c r="VL104">
        <v>1</v>
      </c>
      <c r="VM104">
        <v>1</v>
      </c>
      <c r="VN104">
        <v>1</v>
      </c>
      <c r="VO104">
        <v>1</v>
      </c>
      <c r="VP104">
        <v>1</v>
      </c>
      <c r="VQ104">
        <v>1</v>
      </c>
      <c r="VR104">
        <v>1</v>
      </c>
      <c r="VS104">
        <v>1</v>
      </c>
      <c r="VT104">
        <v>1</v>
      </c>
      <c r="VU104">
        <v>1</v>
      </c>
      <c r="VV104">
        <v>1</v>
      </c>
      <c r="VW104">
        <v>1</v>
      </c>
      <c r="VX104">
        <v>1</v>
      </c>
      <c r="VY104">
        <v>0</v>
      </c>
      <c r="VZ104">
        <v>22</v>
      </c>
      <c r="WB104" t="s">
        <v>2318</v>
      </c>
      <c r="WC104" t="s">
        <v>2712</v>
      </c>
      <c r="WD104">
        <v>0</v>
      </c>
      <c r="WE104">
        <v>1</v>
      </c>
      <c r="WF104">
        <v>1</v>
      </c>
      <c r="WH104">
        <v>750</v>
      </c>
      <c r="WI104">
        <v>5250</v>
      </c>
      <c r="WJ104" t="s">
        <v>2288</v>
      </c>
      <c r="WM104">
        <v>20</v>
      </c>
      <c r="WN104">
        <v>5</v>
      </c>
      <c r="WO104">
        <v>0</v>
      </c>
      <c r="WP104">
        <v>2000</v>
      </c>
      <c r="WQ104">
        <v>300</v>
      </c>
      <c r="WS104" t="s">
        <v>2318</v>
      </c>
      <c r="WT104" t="s">
        <v>2712</v>
      </c>
      <c r="WU104">
        <v>0</v>
      </c>
      <c r="WV104">
        <v>1</v>
      </c>
      <c r="WW104">
        <v>1</v>
      </c>
      <c r="WY104">
        <v>700</v>
      </c>
      <c r="WZ104">
        <v>4900</v>
      </c>
      <c r="XA104" t="s">
        <v>2288</v>
      </c>
      <c r="XD104">
        <v>20</v>
      </c>
      <c r="XE104">
        <v>5</v>
      </c>
      <c r="XF104">
        <v>0</v>
      </c>
      <c r="XG104">
        <v>2000</v>
      </c>
      <c r="XH104">
        <v>500</v>
      </c>
      <c r="XJ104" t="s">
        <v>2318</v>
      </c>
      <c r="XK104" t="s">
        <v>2712</v>
      </c>
      <c r="XL104">
        <v>0</v>
      </c>
      <c r="XM104">
        <v>1</v>
      </c>
      <c r="XN104">
        <v>1</v>
      </c>
      <c r="XP104">
        <v>600</v>
      </c>
      <c r="XQ104">
        <v>4200</v>
      </c>
      <c r="XR104" t="s">
        <v>2288</v>
      </c>
      <c r="XU104">
        <v>20</v>
      </c>
      <c r="XV104">
        <v>5</v>
      </c>
      <c r="XW104">
        <v>0</v>
      </c>
      <c r="XX104">
        <v>500</v>
      </c>
      <c r="XY104">
        <v>300</v>
      </c>
      <c r="YA104" t="s">
        <v>2318</v>
      </c>
      <c r="YB104" t="s">
        <v>2712</v>
      </c>
      <c r="YC104">
        <v>0</v>
      </c>
      <c r="YD104">
        <v>1</v>
      </c>
      <c r="YE104">
        <v>1</v>
      </c>
      <c r="YG104">
        <v>700</v>
      </c>
      <c r="YH104">
        <v>4900</v>
      </c>
      <c r="YI104" t="s">
        <v>2288</v>
      </c>
      <c r="YL104">
        <v>25</v>
      </c>
      <c r="YM104">
        <v>10</v>
      </c>
      <c r="YN104">
        <v>0</v>
      </c>
      <c r="YO104">
        <v>2000</v>
      </c>
      <c r="YP104">
        <v>1000</v>
      </c>
      <c r="YR104" t="s">
        <v>2318</v>
      </c>
      <c r="YS104" t="s">
        <v>2712</v>
      </c>
      <c r="YT104">
        <v>0</v>
      </c>
      <c r="YU104">
        <v>1</v>
      </c>
      <c r="YV104">
        <v>1</v>
      </c>
      <c r="YX104">
        <v>300</v>
      </c>
      <c r="YY104">
        <v>2100</v>
      </c>
      <c r="YZ104" t="s">
        <v>2288</v>
      </c>
      <c r="ZC104">
        <v>25</v>
      </c>
      <c r="ZD104">
        <v>10</v>
      </c>
      <c r="ZE104">
        <v>0</v>
      </c>
      <c r="ZF104">
        <v>2000</v>
      </c>
      <c r="ZG104">
        <v>500</v>
      </c>
      <c r="ZI104" t="s">
        <v>2318</v>
      </c>
      <c r="ZJ104" t="s">
        <v>2721</v>
      </c>
      <c r="ZK104">
        <v>1</v>
      </c>
      <c r="ZL104">
        <v>1</v>
      </c>
      <c r="ZM104">
        <v>1</v>
      </c>
      <c r="ZN104">
        <v>400</v>
      </c>
      <c r="ZO104">
        <v>1200</v>
      </c>
      <c r="ZP104">
        <v>8400</v>
      </c>
      <c r="ZQ104" t="s">
        <v>2288</v>
      </c>
      <c r="ZT104">
        <v>20</v>
      </c>
      <c r="ZU104">
        <v>5</v>
      </c>
      <c r="ZV104">
        <v>0</v>
      </c>
      <c r="ZW104">
        <v>2000</v>
      </c>
      <c r="ZX104">
        <v>1000</v>
      </c>
      <c r="ACI104" t="s">
        <v>2318</v>
      </c>
      <c r="ACJ104">
        <v>2500</v>
      </c>
      <c r="ACK104" t="s">
        <v>2288</v>
      </c>
      <c r="ACN104">
        <v>3</v>
      </c>
      <c r="ACO104">
        <v>1</v>
      </c>
      <c r="ACP104">
        <v>0</v>
      </c>
      <c r="ACQ104">
        <v>300</v>
      </c>
      <c r="ACR104">
        <v>200</v>
      </c>
      <c r="ACT104" t="s">
        <v>2318</v>
      </c>
      <c r="ACU104">
        <v>2000</v>
      </c>
      <c r="ACV104" t="s">
        <v>2288</v>
      </c>
      <c r="ACY104">
        <v>2</v>
      </c>
      <c r="ACZ104">
        <v>1</v>
      </c>
      <c r="ADA104">
        <v>0</v>
      </c>
      <c r="ADB104">
        <v>500</v>
      </c>
      <c r="ADC104">
        <v>300</v>
      </c>
      <c r="ADE104" t="s">
        <v>2318</v>
      </c>
      <c r="ADF104">
        <v>1300</v>
      </c>
      <c r="ADG104" t="s">
        <v>2288</v>
      </c>
      <c r="ADJ104">
        <v>15</v>
      </c>
      <c r="ADK104">
        <v>2</v>
      </c>
      <c r="ADL104">
        <v>0</v>
      </c>
      <c r="ADM104">
        <v>500</v>
      </c>
      <c r="ADN104">
        <v>400</v>
      </c>
      <c r="ADP104" t="s">
        <v>2318</v>
      </c>
      <c r="ADQ104">
        <v>1000</v>
      </c>
      <c r="ADR104" t="s">
        <v>2288</v>
      </c>
      <c r="ADU104">
        <v>15</v>
      </c>
      <c r="ADV104">
        <v>5</v>
      </c>
      <c r="ADW104">
        <v>0</v>
      </c>
      <c r="ADX104">
        <v>2000</v>
      </c>
      <c r="ADY104">
        <v>500</v>
      </c>
      <c r="AEA104" t="s">
        <v>2318</v>
      </c>
      <c r="AEB104">
        <v>500</v>
      </c>
      <c r="AEC104" t="s">
        <v>2288</v>
      </c>
      <c r="AEF104">
        <v>5</v>
      </c>
      <c r="AEG104">
        <v>1</v>
      </c>
      <c r="AEH104">
        <v>0</v>
      </c>
      <c r="AEI104">
        <v>500</v>
      </c>
      <c r="AEJ104">
        <v>200</v>
      </c>
      <c r="AEL104" t="s">
        <v>2318</v>
      </c>
      <c r="AEM104" t="s">
        <v>2712</v>
      </c>
      <c r="AEN104">
        <v>0</v>
      </c>
      <c r="AEO104">
        <v>1</v>
      </c>
      <c r="AEP104">
        <v>1</v>
      </c>
      <c r="AER104">
        <v>750</v>
      </c>
      <c r="AES104">
        <v>5250</v>
      </c>
      <c r="AET104" t="s">
        <v>2288</v>
      </c>
      <c r="AEW104">
        <v>20</v>
      </c>
      <c r="AEX104">
        <v>10</v>
      </c>
      <c r="AEY104">
        <v>0</v>
      </c>
      <c r="AEZ104">
        <v>2000</v>
      </c>
      <c r="AFA104">
        <v>500</v>
      </c>
      <c r="AFC104" t="s">
        <v>2318</v>
      </c>
      <c r="AFD104" t="s">
        <v>2712</v>
      </c>
      <c r="AFE104">
        <v>0</v>
      </c>
      <c r="AFF104">
        <v>1</v>
      </c>
      <c r="AFG104">
        <v>1</v>
      </c>
      <c r="AFI104">
        <v>800</v>
      </c>
      <c r="AFJ104">
        <v>5600</v>
      </c>
      <c r="AFK104" t="s">
        <v>2288</v>
      </c>
      <c r="AFN104">
        <v>20</v>
      </c>
      <c r="AFO104">
        <v>10</v>
      </c>
      <c r="AFP104">
        <v>0</v>
      </c>
      <c r="AFQ104">
        <v>500</v>
      </c>
      <c r="AFR104">
        <v>300</v>
      </c>
      <c r="AFT104" t="s">
        <v>2318</v>
      </c>
      <c r="AFU104" t="s">
        <v>2712</v>
      </c>
      <c r="AFV104">
        <v>0</v>
      </c>
      <c r="AFW104">
        <v>1</v>
      </c>
      <c r="AFX104">
        <v>1</v>
      </c>
      <c r="AFZ104">
        <v>1500</v>
      </c>
      <c r="AGA104">
        <v>10500</v>
      </c>
      <c r="AGB104" t="s">
        <v>2288</v>
      </c>
      <c r="AGE104">
        <v>20</v>
      </c>
      <c r="AGF104">
        <v>5</v>
      </c>
      <c r="AGG104">
        <v>0</v>
      </c>
      <c r="AGH104">
        <v>500</v>
      </c>
      <c r="AGI104">
        <v>300</v>
      </c>
      <c r="AGK104" t="s">
        <v>2318</v>
      </c>
      <c r="AGL104" t="s">
        <v>2712</v>
      </c>
      <c r="AGM104">
        <v>0</v>
      </c>
      <c r="AGN104">
        <v>1</v>
      </c>
      <c r="AGO104">
        <v>1</v>
      </c>
      <c r="AGQ104">
        <v>850</v>
      </c>
      <c r="AGR104">
        <v>5950</v>
      </c>
      <c r="AGS104" t="s">
        <v>2288</v>
      </c>
      <c r="AGV104">
        <v>20</v>
      </c>
      <c r="AGW104">
        <v>5</v>
      </c>
      <c r="AGX104">
        <v>0</v>
      </c>
      <c r="AGY104">
        <v>500</v>
      </c>
      <c r="AGZ104">
        <v>300</v>
      </c>
      <c r="AHB104" t="s">
        <v>2318</v>
      </c>
      <c r="AHC104" t="s">
        <v>2714</v>
      </c>
      <c r="AHD104">
        <v>0</v>
      </c>
      <c r="AHE104">
        <v>0</v>
      </c>
      <c r="AHF104">
        <v>1</v>
      </c>
      <c r="AHI104">
        <v>200</v>
      </c>
      <c r="AHJ104" t="s">
        <v>2288</v>
      </c>
      <c r="AHM104">
        <v>5</v>
      </c>
      <c r="AHN104">
        <v>2</v>
      </c>
      <c r="AHO104">
        <v>0</v>
      </c>
      <c r="AHP104">
        <v>300</v>
      </c>
      <c r="AHQ104">
        <v>200</v>
      </c>
      <c r="AHS104" t="s">
        <v>2318</v>
      </c>
      <c r="AHT104" t="s">
        <v>2714</v>
      </c>
      <c r="AHU104">
        <v>0</v>
      </c>
      <c r="AHV104">
        <v>1</v>
      </c>
      <c r="AHX104">
        <v>200</v>
      </c>
      <c r="AHY104" t="s">
        <v>2288</v>
      </c>
      <c r="AIB104">
        <v>2</v>
      </c>
      <c r="AIC104">
        <v>1</v>
      </c>
      <c r="AID104">
        <v>0</v>
      </c>
      <c r="AIE104">
        <v>300</v>
      </c>
      <c r="AIF104">
        <v>200</v>
      </c>
      <c r="AIH104" t="s">
        <v>2318</v>
      </c>
      <c r="AII104" t="s">
        <v>2714</v>
      </c>
      <c r="AIJ104">
        <v>0</v>
      </c>
      <c r="AIK104">
        <v>1</v>
      </c>
      <c r="AIM104">
        <v>200</v>
      </c>
      <c r="AIN104" t="s">
        <v>2288</v>
      </c>
      <c r="AIQ104">
        <v>2</v>
      </c>
      <c r="AIR104">
        <v>1</v>
      </c>
      <c r="AIS104">
        <v>0</v>
      </c>
      <c r="AIT104">
        <v>500</v>
      </c>
      <c r="AIU104">
        <v>300</v>
      </c>
      <c r="AIW104" t="s">
        <v>2318</v>
      </c>
      <c r="AIX104">
        <v>900</v>
      </c>
      <c r="AIY104" t="s">
        <v>2288</v>
      </c>
      <c r="AJB104">
        <v>20</v>
      </c>
      <c r="AJC104">
        <v>2</v>
      </c>
      <c r="AJD104">
        <v>0</v>
      </c>
      <c r="AJE104">
        <v>2000</v>
      </c>
      <c r="AJF104">
        <v>500</v>
      </c>
      <c r="AJH104" t="s">
        <v>2318</v>
      </c>
      <c r="AJI104" t="s">
        <v>2715</v>
      </c>
      <c r="AJJ104">
        <v>1</v>
      </c>
      <c r="AJK104">
        <v>0</v>
      </c>
      <c r="AJL104">
        <v>1</v>
      </c>
      <c r="AJM104">
        <v>1000</v>
      </c>
      <c r="AJO104">
        <v>100</v>
      </c>
      <c r="AJP104" t="s">
        <v>2288</v>
      </c>
      <c r="AJS104">
        <v>20</v>
      </c>
      <c r="AJT104">
        <v>5</v>
      </c>
      <c r="AJU104">
        <v>0</v>
      </c>
      <c r="AJV104">
        <v>500</v>
      </c>
      <c r="AJW104">
        <v>400</v>
      </c>
      <c r="AJY104" t="s">
        <v>2318</v>
      </c>
      <c r="AJZ104" t="s">
        <v>2722</v>
      </c>
      <c r="AKA104">
        <v>0</v>
      </c>
      <c r="AKB104">
        <v>1</v>
      </c>
      <c r="AKD104">
        <v>750</v>
      </c>
      <c r="AKE104" t="s">
        <v>2288</v>
      </c>
      <c r="AKH104">
        <v>20</v>
      </c>
      <c r="AKI104">
        <v>5</v>
      </c>
      <c r="AKJ104">
        <v>0</v>
      </c>
      <c r="AKK104">
        <v>2000</v>
      </c>
      <c r="AKL104">
        <v>500</v>
      </c>
      <c r="AKN104" t="s">
        <v>2318</v>
      </c>
      <c r="AKO104">
        <v>600</v>
      </c>
      <c r="AKP104" t="s">
        <v>2288</v>
      </c>
      <c r="AKS104">
        <v>20</v>
      </c>
      <c r="AKT104">
        <v>2</v>
      </c>
      <c r="AKU104">
        <v>0</v>
      </c>
      <c r="AKV104">
        <v>2000</v>
      </c>
      <c r="AKW104">
        <v>1000</v>
      </c>
      <c r="AKY104" t="s">
        <v>2312</v>
      </c>
      <c r="AMT104" t="s">
        <v>2241</v>
      </c>
      <c r="AMU104">
        <v>1</v>
      </c>
      <c r="AMV104">
        <v>0</v>
      </c>
      <c r="AMW104">
        <v>0</v>
      </c>
      <c r="AMX104">
        <v>0</v>
      </c>
      <c r="AQG104" t="s">
        <v>2239</v>
      </c>
      <c r="AQH104">
        <v>1</v>
      </c>
      <c r="AQI104">
        <v>0</v>
      </c>
      <c r="AQJ104">
        <v>0</v>
      </c>
      <c r="AQK104">
        <v>0</v>
      </c>
      <c r="AQL104">
        <v>0</v>
      </c>
      <c r="AQM104">
        <v>0</v>
      </c>
      <c r="AQN104">
        <v>0</v>
      </c>
      <c r="AQO104">
        <v>0</v>
      </c>
      <c r="AQP104">
        <v>0</v>
      </c>
      <c r="AQQ104">
        <v>0</v>
      </c>
      <c r="AQS104" t="s">
        <v>2243</v>
      </c>
      <c r="AQT104">
        <v>0</v>
      </c>
      <c r="AQU104">
        <v>0</v>
      </c>
      <c r="AQV104">
        <v>0</v>
      </c>
      <c r="AQW104">
        <v>1</v>
      </c>
      <c r="AQX104">
        <v>0</v>
      </c>
      <c r="AQY104">
        <v>0</v>
      </c>
      <c r="AQZ104">
        <v>0</v>
      </c>
      <c r="ARA104">
        <v>0</v>
      </c>
      <c r="ARB104">
        <v>0</v>
      </c>
      <c r="ARC104">
        <v>0</v>
      </c>
      <c r="ARD104">
        <v>0</v>
      </c>
      <c r="ARF104" t="s">
        <v>2466</v>
      </c>
      <c r="ARG104" t="s">
        <v>2275</v>
      </c>
      <c r="ARH104" t="s">
        <v>2312</v>
      </c>
      <c r="ARI104">
        <v>1</v>
      </c>
      <c r="ARJ104">
        <v>0</v>
      </c>
      <c r="ARK104">
        <v>0</v>
      </c>
      <c r="ARL104">
        <v>0</v>
      </c>
      <c r="ARM104">
        <v>0</v>
      </c>
      <c r="ARN104">
        <v>0</v>
      </c>
      <c r="ARP104" t="s">
        <v>2312</v>
      </c>
      <c r="ARX104" t="s">
        <v>2262</v>
      </c>
      <c r="ARY104" t="s">
        <v>2239</v>
      </c>
      <c r="ARZ104">
        <v>1</v>
      </c>
      <c r="ASA104">
        <v>0</v>
      </c>
      <c r="ASB104">
        <v>0</v>
      </c>
      <c r="ASC104">
        <v>0</v>
      </c>
      <c r="ASD104">
        <v>0</v>
      </c>
      <c r="ASE104">
        <v>0</v>
      </c>
      <c r="ASF104">
        <v>0</v>
      </c>
      <c r="ASG104">
        <v>0</v>
      </c>
      <c r="ASH104">
        <v>0</v>
      </c>
      <c r="ASI104">
        <v>0</v>
      </c>
      <c r="ASK104" t="s">
        <v>2239</v>
      </c>
      <c r="ASL104">
        <v>1</v>
      </c>
      <c r="ASM104">
        <v>0</v>
      </c>
      <c r="ASN104">
        <v>0</v>
      </c>
      <c r="ASO104">
        <v>0</v>
      </c>
      <c r="ASP104">
        <v>0</v>
      </c>
      <c r="ASQ104">
        <v>0</v>
      </c>
      <c r="ASR104">
        <v>0</v>
      </c>
      <c r="ASS104">
        <v>0</v>
      </c>
      <c r="AST104">
        <v>0</v>
      </c>
      <c r="ASU104">
        <v>0</v>
      </c>
      <c r="ASW104" t="s">
        <v>2239</v>
      </c>
      <c r="ASX104">
        <v>1</v>
      </c>
      <c r="ASY104">
        <v>0</v>
      </c>
      <c r="ASZ104">
        <v>0</v>
      </c>
      <c r="ATA104">
        <v>0</v>
      </c>
      <c r="ATB104">
        <v>0</v>
      </c>
      <c r="ATC104">
        <v>0</v>
      </c>
      <c r="ATD104">
        <v>0</v>
      </c>
      <c r="ATE104">
        <v>0</v>
      </c>
      <c r="ATF104">
        <v>0</v>
      </c>
      <c r="ATH104" t="s">
        <v>2239</v>
      </c>
      <c r="ATI104">
        <v>1</v>
      </c>
      <c r="ATJ104">
        <v>0</v>
      </c>
      <c r="ATK104">
        <v>0</v>
      </c>
      <c r="ATL104">
        <v>0</v>
      </c>
      <c r="ATM104">
        <v>0</v>
      </c>
      <c r="ATN104">
        <v>0</v>
      </c>
      <c r="ATO104">
        <v>0</v>
      </c>
      <c r="ATP104">
        <v>0</v>
      </c>
      <c r="ATQ104">
        <v>0</v>
      </c>
      <c r="ATS104" t="s">
        <v>2468</v>
      </c>
      <c r="ATW104" t="s">
        <v>2468</v>
      </c>
      <c r="AUA104" t="s">
        <v>2579</v>
      </c>
      <c r="AUC104" t="s">
        <v>2717</v>
      </c>
      <c r="AUF104">
        <v>507816143</v>
      </c>
      <c r="AUG104" s="166">
        <v>45253.418206018519</v>
      </c>
      <c r="AUJ104" t="s">
        <v>2255</v>
      </c>
      <c r="AUK104" t="s">
        <v>2256</v>
      </c>
      <c r="AUL104" t="s">
        <v>2257</v>
      </c>
    </row>
    <row r="105" spans="1:987 1034:1234" x14ac:dyDescent="0.35">
      <c r="A105">
        <v>104</v>
      </c>
      <c r="B105" t="s">
        <v>2728</v>
      </c>
      <c r="C105" s="166">
        <v>45251</v>
      </c>
      <c r="D105" t="s">
        <v>2706</v>
      </c>
      <c r="E105" t="s">
        <v>2707</v>
      </c>
      <c r="F105" s="166">
        <v>45251.533392060177</v>
      </c>
      <c r="G105" s="166">
        <v>45253.417101944447</v>
      </c>
      <c r="H105" t="s">
        <v>2225</v>
      </c>
      <c r="K105" t="s">
        <v>2429</v>
      </c>
      <c r="L105" s="166">
        <v>45251</v>
      </c>
      <c r="M105" t="s">
        <v>73</v>
      </c>
      <c r="N105" t="s">
        <v>2708</v>
      </c>
      <c r="O105" t="s">
        <v>77</v>
      </c>
      <c r="P105" t="s">
        <v>2228</v>
      </c>
      <c r="S105" t="s">
        <v>2432</v>
      </c>
      <c r="T105" t="s">
        <v>2709</v>
      </c>
      <c r="V105" t="s">
        <v>2231</v>
      </c>
      <c r="X105" t="s">
        <v>2232</v>
      </c>
      <c r="AA105" t="s">
        <v>2503</v>
      </c>
      <c r="AB105">
        <v>1</v>
      </c>
      <c r="AC105">
        <v>1</v>
      </c>
      <c r="AD105">
        <v>1</v>
      </c>
      <c r="AE105">
        <v>0</v>
      </c>
      <c r="AF105">
        <v>3</v>
      </c>
      <c r="AH105" t="s">
        <v>2318</v>
      </c>
      <c r="AI105">
        <v>1000</v>
      </c>
      <c r="AJ105" t="s">
        <v>2288</v>
      </c>
      <c r="AM105">
        <v>20</v>
      </c>
      <c r="AN105">
        <v>5</v>
      </c>
      <c r="AO105">
        <v>0</v>
      </c>
      <c r="AP105">
        <v>2000</v>
      </c>
      <c r="AQ105">
        <v>500</v>
      </c>
      <c r="AS105" t="s">
        <v>2318</v>
      </c>
      <c r="AT105" t="s">
        <v>2479</v>
      </c>
      <c r="AU105">
        <v>1</v>
      </c>
      <c r="AV105">
        <v>0</v>
      </c>
      <c r="AW105">
        <v>1000</v>
      </c>
      <c r="AY105" t="s">
        <v>2288</v>
      </c>
      <c r="BB105">
        <v>20</v>
      </c>
      <c r="BC105">
        <v>5</v>
      </c>
      <c r="BD105">
        <v>0</v>
      </c>
      <c r="BE105">
        <v>200</v>
      </c>
      <c r="BF105">
        <v>100</v>
      </c>
      <c r="BH105" t="s">
        <v>2318</v>
      </c>
      <c r="BI105" t="s">
        <v>2341</v>
      </c>
      <c r="BJ105">
        <v>1</v>
      </c>
      <c r="BK105">
        <v>1</v>
      </c>
      <c r="BL105">
        <v>450</v>
      </c>
      <c r="BM105">
        <v>400</v>
      </c>
      <c r="BN105" t="s">
        <v>2288</v>
      </c>
      <c r="BQ105">
        <v>20</v>
      </c>
      <c r="BR105">
        <v>5</v>
      </c>
      <c r="BS105">
        <v>0</v>
      </c>
      <c r="BT105">
        <v>2000</v>
      </c>
      <c r="BU105">
        <v>1000</v>
      </c>
      <c r="BW105" t="s">
        <v>2312</v>
      </c>
      <c r="CS105" t="s">
        <v>2241</v>
      </c>
      <c r="CT105">
        <v>1</v>
      </c>
      <c r="CU105">
        <v>0</v>
      </c>
      <c r="CV105">
        <v>0</v>
      </c>
      <c r="CW105">
        <v>0</v>
      </c>
      <c r="EK105" t="s">
        <v>2507</v>
      </c>
      <c r="EL105">
        <v>1</v>
      </c>
      <c r="EM105">
        <v>1</v>
      </c>
      <c r="EN105">
        <v>1</v>
      </c>
      <c r="EO105">
        <v>1</v>
      </c>
      <c r="EP105">
        <v>0</v>
      </c>
      <c r="EQ105">
        <v>4</v>
      </c>
      <c r="ES105" t="s">
        <v>2318</v>
      </c>
      <c r="ET105">
        <v>4000</v>
      </c>
      <c r="EU105" t="s">
        <v>2288</v>
      </c>
      <c r="EX105">
        <v>25</v>
      </c>
      <c r="EY105">
        <v>10</v>
      </c>
      <c r="EZ105">
        <v>0</v>
      </c>
      <c r="FA105">
        <v>2000</v>
      </c>
      <c r="FB105">
        <v>1000</v>
      </c>
      <c r="FD105" t="s">
        <v>2318</v>
      </c>
      <c r="FE105">
        <v>2500</v>
      </c>
      <c r="FF105" t="s">
        <v>2288</v>
      </c>
      <c r="FI105">
        <v>20</v>
      </c>
      <c r="FJ105">
        <v>5</v>
      </c>
      <c r="FK105">
        <v>0</v>
      </c>
      <c r="FL105">
        <v>500</v>
      </c>
      <c r="FM105">
        <v>400</v>
      </c>
      <c r="FO105" t="s">
        <v>2318</v>
      </c>
      <c r="FP105">
        <v>1500</v>
      </c>
      <c r="FQ105" t="s">
        <v>2288</v>
      </c>
      <c r="FT105">
        <v>25</v>
      </c>
      <c r="FU105">
        <v>5</v>
      </c>
      <c r="FV105">
        <v>0</v>
      </c>
      <c r="FW105">
        <v>500</v>
      </c>
      <c r="FX105">
        <v>300</v>
      </c>
      <c r="FZ105" t="s">
        <v>2318</v>
      </c>
      <c r="GA105">
        <v>1800</v>
      </c>
      <c r="GB105" t="s">
        <v>2288</v>
      </c>
      <c r="GE105">
        <v>20</v>
      </c>
      <c r="GF105">
        <v>4</v>
      </c>
      <c r="GG105">
        <v>0</v>
      </c>
      <c r="GH105">
        <v>2000</v>
      </c>
      <c r="GI105">
        <v>500</v>
      </c>
      <c r="GK105" t="s">
        <v>2312</v>
      </c>
      <c r="HH105" t="s">
        <v>2241</v>
      </c>
      <c r="HI105">
        <v>1</v>
      </c>
      <c r="HJ105">
        <v>0</v>
      </c>
      <c r="HK105">
        <v>0</v>
      </c>
      <c r="HL105">
        <v>0</v>
      </c>
      <c r="JB105" t="s">
        <v>2710</v>
      </c>
      <c r="JC105">
        <v>1</v>
      </c>
      <c r="JD105">
        <v>1</v>
      </c>
      <c r="JE105">
        <v>1</v>
      </c>
      <c r="JF105">
        <v>1</v>
      </c>
      <c r="JG105">
        <v>1</v>
      </c>
      <c r="JH105">
        <v>1</v>
      </c>
      <c r="JI105">
        <v>1</v>
      </c>
      <c r="JJ105">
        <v>1</v>
      </c>
      <c r="JK105">
        <v>1</v>
      </c>
      <c r="JL105">
        <v>1</v>
      </c>
      <c r="JM105">
        <v>1</v>
      </c>
      <c r="JN105">
        <v>1</v>
      </c>
      <c r="JO105">
        <v>1</v>
      </c>
      <c r="JP105">
        <v>1</v>
      </c>
      <c r="JQ105">
        <v>1</v>
      </c>
      <c r="JR105">
        <v>0</v>
      </c>
      <c r="JS105">
        <v>15</v>
      </c>
      <c r="JT105">
        <v>22</v>
      </c>
      <c r="JV105" t="s">
        <v>2318</v>
      </c>
      <c r="JW105">
        <v>500</v>
      </c>
      <c r="JX105" t="s">
        <v>2288</v>
      </c>
      <c r="KA105">
        <v>25</v>
      </c>
      <c r="KB105">
        <v>10</v>
      </c>
      <c r="KC105">
        <v>0</v>
      </c>
      <c r="KD105">
        <v>500</v>
      </c>
      <c r="KE105">
        <v>300</v>
      </c>
      <c r="KG105" t="s">
        <v>2318</v>
      </c>
      <c r="KH105" t="s">
        <v>2581</v>
      </c>
      <c r="KI105">
        <v>1</v>
      </c>
      <c r="KJ105">
        <v>1</v>
      </c>
      <c r="KK105">
        <v>7500</v>
      </c>
      <c r="KL105">
        <v>100</v>
      </c>
      <c r="KM105" t="s">
        <v>2288</v>
      </c>
      <c r="KP105">
        <v>25</v>
      </c>
      <c r="KQ105">
        <v>8</v>
      </c>
      <c r="KR105">
        <v>0</v>
      </c>
      <c r="KS105">
        <v>2000</v>
      </c>
      <c r="KT105">
        <v>1000</v>
      </c>
      <c r="KV105" t="s">
        <v>2318</v>
      </c>
      <c r="KW105" t="s">
        <v>2465</v>
      </c>
      <c r="KX105">
        <v>0</v>
      </c>
      <c r="KY105">
        <v>1</v>
      </c>
      <c r="KZ105">
        <v>1</v>
      </c>
      <c r="LB105">
        <v>25000</v>
      </c>
      <c r="LC105">
        <v>50000</v>
      </c>
      <c r="LD105" t="s">
        <v>2288</v>
      </c>
      <c r="LG105">
        <v>20</v>
      </c>
      <c r="LH105">
        <v>5</v>
      </c>
      <c r="LI105">
        <v>0</v>
      </c>
      <c r="LJ105">
        <v>2000</v>
      </c>
      <c r="LK105">
        <v>1250</v>
      </c>
      <c r="LM105" t="s">
        <v>2318</v>
      </c>
      <c r="LN105">
        <v>3500</v>
      </c>
      <c r="LO105" t="s">
        <v>2288</v>
      </c>
      <c r="LR105">
        <v>20</v>
      </c>
      <c r="LS105">
        <v>8</v>
      </c>
      <c r="LT105">
        <v>0</v>
      </c>
      <c r="LU105">
        <v>2000</v>
      </c>
      <c r="LV105">
        <v>520</v>
      </c>
      <c r="LX105" t="s">
        <v>2318</v>
      </c>
      <c r="LY105">
        <v>2500</v>
      </c>
      <c r="LZ105" t="s">
        <v>2288</v>
      </c>
      <c r="MC105">
        <v>20</v>
      </c>
      <c r="MD105">
        <v>4</v>
      </c>
      <c r="ME105">
        <v>0</v>
      </c>
      <c r="MF105">
        <v>500</v>
      </c>
      <c r="MG105">
        <v>400</v>
      </c>
      <c r="MI105" t="s">
        <v>2318</v>
      </c>
      <c r="MJ105">
        <v>400</v>
      </c>
      <c r="MK105" t="s">
        <v>2288</v>
      </c>
      <c r="MN105">
        <v>20</v>
      </c>
      <c r="MO105">
        <v>5</v>
      </c>
      <c r="MP105">
        <v>0</v>
      </c>
      <c r="MQ105">
        <v>500</v>
      </c>
      <c r="MR105">
        <v>300</v>
      </c>
      <c r="MT105" t="s">
        <v>2318</v>
      </c>
      <c r="MU105">
        <v>75</v>
      </c>
      <c r="MV105" t="s">
        <v>2288</v>
      </c>
      <c r="MY105">
        <v>25</v>
      </c>
      <c r="MZ105">
        <v>5</v>
      </c>
      <c r="NA105">
        <v>0</v>
      </c>
      <c r="NB105">
        <v>500</v>
      </c>
      <c r="NC105">
        <v>300</v>
      </c>
      <c r="NE105" t="s">
        <v>2318</v>
      </c>
      <c r="NF105" t="s">
        <v>2481</v>
      </c>
      <c r="NG105">
        <v>1</v>
      </c>
      <c r="NH105">
        <v>1</v>
      </c>
      <c r="NI105">
        <v>1</v>
      </c>
      <c r="NJ105">
        <v>150</v>
      </c>
      <c r="NK105">
        <v>200</v>
      </c>
      <c r="NL105">
        <v>400</v>
      </c>
      <c r="NM105" t="s">
        <v>2288</v>
      </c>
      <c r="NP105">
        <v>25</v>
      </c>
      <c r="NQ105">
        <v>10</v>
      </c>
      <c r="NR105">
        <v>0</v>
      </c>
      <c r="NS105">
        <v>2000</v>
      </c>
      <c r="NT105">
        <v>500</v>
      </c>
      <c r="NV105" t="s">
        <v>2318</v>
      </c>
      <c r="NW105">
        <v>2500</v>
      </c>
      <c r="NX105" t="s">
        <v>2288</v>
      </c>
      <c r="OA105">
        <v>20</v>
      </c>
      <c r="OB105">
        <v>4</v>
      </c>
      <c r="OC105">
        <v>0</v>
      </c>
      <c r="OD105">
        <v>2000</v>
      </c>
      <c r="OE105">
        <v>500</v>
      </c>
      <c r="OG105" t="s">
        <v>2318</v>
      </c>
      <c r="OH105">
        <v>2500</v>
      </c>
      <c r="OI105" t="s">
        <v>2288</v>
      </c>
      <c r="OL105">
        <v>30</v>
      </c>
      <c r="OM105">
        <v>8</v>
      </c>
      <c r="ON105">
        <v>0</v>
      </c>
      <c r="OO105">
        <v>2000</v>
      </c>
      <c r="OP105">
        <v>1000</v>
      </c>
      <c r="OR105" t="s">
        <v>2318</v>
      </c>
      <c r="OS105">
        <v>2500</v>
      </c>
      <c r="OT105" t="s">
        <v>2288</v>
      </c>
      <c r="OW105">
        <v>30</v>
      </c>
      <c r="OX105">
        <v>6</v>
      </c>
      <c r="OY105">
        <v>0</v>
      </c>
      <c r="OZ105">
        <v>1000</v>
      </c>
      <c r="PA105">
        <v>500</v>
      </c>
      <c r="PC105" t="s">
        <v>2318</v>
      </c>
      <c r="PD105">
        <v>2000</v>
      </c>
      <c r="PE105" t="s">
        <v>2288</v>
      </c>
      <c r="PH105">
        <v>25</v>
      </c>
      <c r="PI105">
        <v>5</v>
      </c>
      <c r="PJ105">
        <v>0</v>
      </c>
      <c r="PK105">
        <v>2000</v>
      </c>
      <c r="PL105">
        <v>1000</v>
      </c>
      <c r="PN105" t="s">
        <v>2318</v>
      </c>
      <c r="PO105">
        <v>1000</v>
      </c>
      <c r="PP105" t="s">
        <v>2288</v>
      </c>
      <c r="PS105">
        <v>30</v>
      </c>
      <c r="PT105">
        <v>5</v>
      </c>
      <c r="PU105">
        <v>0</v>
      </c>
      <c r="PV105">
        <v>3000</v>
      </c>
      <c r="PW105">
        <v>2000</v>
      </c>
      <c r="PY105" t="s">
        <v>2318</v>
      </c>
      <c r="PZ105" t="s">
        <v>2231</v>
      </c>
      <c r="QA105">
        <v>3000</v>
      </c>
      <c r="QD105" t="s">
        <v>2288</v>
      </c>
      <c r="QG105">
        <v>25</v>
      </c>
      <c r="QH105">
        <v>10</v>
      </c>
      <c r="QI105">
        <v>0</v>
      </c>
      <c r="QJ105">
        <v>2000</v>
      </c>
      <c r="QK105">
        <v>1000</v>
      </c>
      <c r="QM105" t="s">
        <v>2318</v>
      </c>
      <c r="QN105">
        <v>300</v>
      </c>
      <c r="QO105" t="s">
        <v>2288</v>
      </c>
      <c r="QR105">
        <v>30</v>
      </c>
      <c r="QS105">
        <v>5</v>
      </c>
      <c r="QT105">
        <v>0</v>
      </c>
      <c r="QU105">
        <v>2000</v>
      </c>
      <c r="QV105">
        <v>3000</v>
      </c>
      <c r="QX105" t="s">
        <v>2312</v>
      </c>
      <c r="SF105" t="s">
        <v>2241</v>
      </c>
      <c r="SG105">
        <v>1</v>
      </c>
      <c r="SH105">
        <v>0</v>
      </c>
      <c r="SI105">
        <v>0</v>
      </c>
      <c r="SJ105">
        <v>0</v>
      </c>
      <c r="UW105" t="s">
        <v>2720</v>
      </c>
      <c r="UX105">
        <v>1</v>
      </c>
      <c r="UY105">
        <v>1</v>
      </c>
      <c r="UZ105">
        <v>1</v>
      </c>
      <c r="VA105">
        <v>1</v>
      </c>
      <c r="VB105">
        <v>1</v>
      </c>
      <c r="VC105">
        <v>1</v>
      </c>
      <c r="VD105">
        <v>0</v>
      </c>
      <c r="VE105">
        <v>0</v>
      </c>
      <c r="VF105">
        <v>0</v>
      </c>
      <c r="VG105">
        <v>0</v>
      </c>
      <c r="VH105">
        <v>0</v>
      </c>
      <c r="VI105">
        <v>1</v>
      </c>
      <c r="VJ105">
        <v>1</v>
      </c>
      <c r="VK105">
        <v>1</v>
      </c>
      <c r="VL105">
        <v>1</v>
      </c>
      <c r="VM105">
        <v>1</v>
      </c>
      <c r="VN105">
        <v>1</v>
      </c>
      <c r="VO105">
        <v>1</v>
      </c>
      <c r="VP105">
        <v>1</v>
      </c>
      <c r="VQ105">
        <v>1</v>
      </c>
      <c r="VR105">
        <v>1</v>
      </c>
      <c r="VS105">
        <v>1</v>
      </c>
      <c r="VT105">
        <v>1</v>
      </c>
      <c r="VU105">
        <v>1</v>
      </c>
      <c r="VV105">
        <v>1</v>
      </c>
      <c r="VW105">
        <v>1</v>
      </c>
      <c r="VX105">
        <v>1</v>
      </c>
      <c r="VY105">
        <v>0</v>
      </c>
      <c r="VZ105">
        <v>22</v>
      </c>
      <c r="WB105" t="s">
        <v>2318</v>
      </c>
      <c r="WC105" t="s">
        <v>2712</v>
      </c>
      <c r="WD105">
        <v>0</v>
      </c>
      <c r="WE105">
        <v>1</v>
      </c>
      <c r="WF105">
        <v>1</v>
      </c>
      <c r="WH105">
        <v>750</v>
      </c>
      <c r="WI105">
        <v>5250</v>
      </c>
      <c r="WJ105" t="s">
        <v>2288</v>
      </c>
      <c r="WM105">
        <v>20</v>
      </c>
      <c r="WN105">
        <v>5</v>
      </c>
      <c r="WO105">
        <v>0</v>
      </c>
      <c r="WP105">
        <v>2000</v>
      </c>
      <c r="WQ105">
        <v>1000</v>
      </c>
      <c r="WS105" t="s">
        <v>2318</v>
      </c>
      <c r="WT105" t="s">
        <v>2712</v>
      </c>
      <c r="WU105">
        <v>0</v>
      </c>
      <c r="WV105">
        <v>1</v>
      </c>
      <c r="WW105">
        <v>1</v>
      </c>
      <c r="WY105">
        <v>700</v>
      </c>
      <c r="WZ105">
        <v>4900</v>
      </c>
      <c r="XA105" t="s">
        <v>2288</v>
      </c>
      <c r="XD105">
        <v>25</v>
      </c>
      <c r="XE105">
        <v>10</v>
      </c>
      <c r="XF105">
        <v>0</v>
      </c>
      <c r="XG105">
        <v>2000</v>
      </c>
      <c r="XH105">
        <v>500</v>
      </c>
      <c r="XJ105" t="s">
        <v>2318</v>
      </c>
      <c r="XK105" t="s">
        <v>2712</v>
      </c>
      <c r="XL105">
        <v>0</v>
      </c>
      <c r="XM105">
        <v>1</v>
      </c>
      <c r="XN105">
        <v>1</v>
      </c>
      <c r="XP105">
        <v>600</v>
      </c>
      <c r="XQ105">
        <v>4200</v>
      </c>
      <c r="XR105" t="s">
        <v>2288</v>
      </c>
      <c r="XU105">
        <v>20</v>
      </c>
      <c r="XV105">
        <v>5</v>
      </c>
      <c r="XW105">
        <v>0</v>
      </c>
      <c r="XX105">
        <v>3000</v>
      </c>
      <c r="XY105">
        <v>2000</v>
      </c>
      <c r="YA105" t="s">
        <v>2318</v>
      </c>
      <c r="YB105" t="s">
        <v>2712</v>
      </c>
      <c r="YC105">
        <v>0</v>
      </c>
      <c r="YD105">
        <v>1</v>
      </c>
      <c r="YE105">
        <v>1</v>
      </c>
      <c r="YG105">
        <v>700</v>
      </c>
      <c r="YH105">
        <v>4900</v>
      </c>
      <c r="YI105" t="s">
        <v>2288</v>
      </c>
      <c r="YL105">
        <v>20</v>
      </c>
      <c r="YM105">
        <v>10</v>
      </c>
      <c r="YN105">
        <v>0</v>
      </c>
      <c r="YO105">
        <v>2000</v>
      </c>
      <c r="YP105">
        <v>1000</v>
      </c>
      <c r="YR105" t="s">
        <v>2318</v>
      </c>
      <c r="YS105" t="s">
        <v>2712</v>
      </c>
      <c r="YT105">
        <v>0</v>
      </c>
      <c r="YU105">
        <v>1</v>
      </c>
      <c r="YV105">
        <v>1</v>
      </c>
      <c r="YX105">
        <v>300</v>
      </c>
      <c r="YY105">
        <v>2100</v>
      </c>
      <c r="YZ105" t="s">
        <v>2288</v>
      </c>
      <c r="ZC105">
        <v>25</v>
      </c>
      <c r="ZD105">
        <v>10</v>
      </c>
      <c r="ZE105">
        <v>0</v>
      </c>
      <c r="ZF105">
        <v>2000</v>
      </c>
      <c r="ZG105">
        <v>1800</v>
      </c>
      <c r="ZI105" t="s">
        <v>2318</v>
      </c>
      <c r="ZJ105" t="s">
        <v>2721</v>
      </c>
      <c r="ZK105">
        <v>1</v>
      </c>
      <c r="ZL105">
        <v>1</v>
      </c>
      <c r="ZM105">
        <v>1</v>
      </c>
      <c r="ZN105">
        <v>400</v>
      </c>
      <c r="ZO105">
        <v>1200</v>
      </c>
      <c r="ZP105">
        <v>8400</v>
      </c>
      <c r="ZQ105" t="s">
        <v>2288</v>
      </c>
      <c r="ZT105">
        <v>20</v>
      </c>
      <c r="ZU105">
        <v>5</v>
      </c>
      <c r="ZV105">
        <v>0</v>
      </c>
      <c r="ZW105">
        <v>2000</v>
      </c>
      <c r="ZX105">
        <v>500</v>
      </c>
      <c r="ACI105" t="s">
        <v>2318</v>
      </c>
      <c r="ACJ105">
        <v>2500</v>
      </c>
      <c r="ACK105" t="s">
        <v>2288</v>
      </c>
      <c r="ACN105">
        <v>2</v>
      </c>
      <c r="ACO105">
        <v>1</v>
      </c>
      <c r="ACP105">
        <v>0</v>
      </c>
      <c r="ACQ105">
        <v>500</v>
      </c>
      <c r="ACR105">
        <v>300</v>
      </c>
      <c r="ACT105" t="s">
        <v>2318</v>
      </c>
      <c r="ACU105">
        <v>2000</v>
      </c>
      <c r="ACV105" t="s">
        <v>2288</v>
      </c>
      <c r="ACY105">
        <v>3</v>
      </c>
      <c r="ACZ105">
        <v>1</v>
      </c>
      <c r="ADA105">
        <v>0</v>
      </c>
      <c r="ADB105">
        <v>500</v>
      </c>
      <c r="ADC105">
        <v>400</v>
      </c>
      <c r="ADE105" t="s">
        <v>2318</v>
      </c>
      <c r="ADF105">
        <v>1300</v>
      </c>
      <c r="ADG105" t="s">
        <v>2288</v>
      </c>
      <c r="ADJ105">
        <v>10</v>
      </c>
      <c r="ADK105">
        <v>2</v>
      </c>
      <c r="ADL105">
        <v>0</v>
      </c>
      <c r="ADM105">
        <v>500</v>
      </c>
      <c r="ADN105">
        <v>300</v>
      </c>
      <c r="ADP105" t="s">
        <v>2318</v>
      </c>
      <c r="ADQ105">
        <v>1000</v>
      </c>
      <c r="ADR105" t="s">
        <v>2288</v>
      </c>
      <c r="ADU105">
        <v>20</v>
      </c>
      <c r="ADV105">
        <v>5</v>
      </c>
      <c r="ADW105">
        <v>0</v>
      </c>
      <c r="ADX105">
        <v>200</v>
      </c>
      <c r="ADY105">
        <v>100</v>
      </c>
      <c r="AEA105" t="s">
        <v>2318</v>
      </c>
      <c r="AEB105">
        <v>500</v>
      </c>
      <c r="AEC105" t="s">
        <v>2288</v>
      </c>
      <c r="AEF105">
        <v>3</v>
      </c>
      <c r="AEG105">
        <v>1</v>
      </c>
      <c r="AEH105">
        <v>0</v>
      </c>
      <c r="AEI105">
        <v>300</v>
      </c>
      <c r="AEJ105">
        <v>200</v>
      </c>
      <c r="AEL105" t="s">
        <v>2318</v>
      </c>
      <c r="AEM105" t="s">
        <v>2712</v>
      </c>
      <c r="AEN105">
        <v>0</v>
      </c>
      <c r="AEO105">
        <v>1</v>
      </c>
      <c r="AEP105">
        <v>1</v>
      </c>
      <c r="AER105">
        <v>750</v>
      </c>
      <c r="AES105">
        <v>5250</v>
      </c>
      <c r="AET105" t="s">
        <v>2288</v>
      </c>
      <c r="AEW105">
        <v>20</v>
      </c>
      <c r="AEX105">
        <v>5</v>
      </c>
      <c r="AEY105">
        <v>0</v>
      </c>
      <c r="AEZ105">
        <v>2000</v>
      </c>
      <c r="AFA105">
        <v>3000</v>
      </c>
      <c r="AFC105" t="s">
        <v>2318</v>
      </c>
      <c r="AFD105" t="s">
        <v>2712</v>
      </c>
      <c r="AFE105">
        <v>0</v>
      </c>
      <c r="AFF105">
        <v>1</v>
      </c>
      <c r="AFG105">
        <v>1</v>
      </c>
      <c r="AFI105">
        <v>800</v>
      </c>
      <c r="AFJ105">
        <v>5600</v>
      </c>
      <c r="AFK105" t="s">
        <v>2288</v>
      </c>
      <c r="AFN105">
        <v>20</v>
      </c>
      <c r="AFO105">
        <v>5</v>
      </c>
      <c r="AFP105">
        <v>0</v>
      </c>
      <c r="AFQ105">
        <v>2000</v>
      </c>
      <c r="AFR105">
        <v>1000</v>
      </c>
      <c r="AFT105" t="s">
        <v>2318</v>
      </c>
      <c r="AFU105" t="s">
        <v>2712</v>
      </c>
      <c r="AFV105">
        <v>0</v>
      </c>
      <c r="AFW105">
        <v>1</v>
      </c>
      <c r="AFX105">
        <v>1</v>
      </c>
      <c r="AFZ105">
        <v>1500</v>
      </c>
      <c r="AGA105">
        <v>10500</v>
      </c>
      <c r="AGB105" t="s">
        <v>2288</v>
      </c>
      <c r="AGE105">
        <v>25</v>
      </c>
      <c r="AGF105">
        <v>5</v>
      </c>
      <c r="AGG105">
        <v>0</v>
      </c>
      <c r="AGH105">
        <v>2000</v>
      </c>
      <c r="AGI105">
        <v>1000</v>
      </c>
      <c r="AGK105" t="s">
        <v>2318</v>
      </c>
      <c r="AGL105" t="s">
        <v>2712</v>
      </c>
      <c r="AGM105">
        <v>0</v>
      </c>
      <c r="AGN105">
        <v>1</v>
      </c>
      <c r="AGO105">
        <v>1</v>
      </c>
      <c r="AGQ105">
        <v>850</v>
      </c>
      <c r="AGR105">
        <v>5950</v>
      </c>
      <c r="AGS105" t="s">
        <v>2288</v>
      </c>
      <c r="AGV105">
        <v>20</v>
      </c>
      <c r="AGW105">
        <v>5</v>
      </c>
      <c r="AGX105">
        <v>0</v>
      </c>
      <c r="AGY105">
        <v>200</v>
      </c>
      <c r="AGZ105">
        <v>100</v>
      </c>
      <c r="AHB105" t="s">
        <v>2318</v>
      </c>
      <c r="AHC105" t="s">
        <v>2714</v>
      </c>
      <c r="AHD105">
        <v>0</v>
      </c>
      <c r="AHE105">
        <v>0</v>
      </c>
      <c r="AHF105">
        <v>1</v>
      </c>
      <c r="AHI105">
        <v>200</v>
      </c>
      <c r="AHJ105" t="s">
        <v>2288</v>
      </c>
      <c r="AHM105">
        <v>2</v>
      </c>
      <c r="AHN105">
        <v>1</v>
      </c>
      <c r="AHO105">
        <v>0</v>
      </c>
      <c r="AHP105">
        <v>300</v>
      </c>
      <c r="AHQ105">
        <v>200</v>
      </c>
      <c r="AHS105" t="s">
        <v>2318</v>
      </c>
      <c r="AHT105" t="s">
        <v>2714</v>
      </c>
      <c r="AHU105">
        <v>0</v>
      </c>
      <c r="AHV105">
        <v>1</v>
      </c>
      <c r="AHX105">
        <v>200</v>
      </c>
      <c r="AHY105" t="s">
        <v>2288</v>
      </c>
      <c r="AIB105">
        <v>2</v>
      </c>
      <c r="AIC105">
        <v>1</v>
      </c>
      <c r="AID105">
        <v>0</v>
      </c>
      <c r="AIE105">
        <v>500</v>
      </c>
      <c r="AIF105">
        <v>300</v>
      </c>
      <c r="AIH105" t="s">
        <v>2318</v>
      </c>
      <c r="AII105" t="s">
        <v>2714</v>
      </c>
      <c r="AIJ105">
        <v>0</v>
      </c>
      <c r="AIK105">
        <v>1</v>
      </c>
      <c r="AIM105">
        <v>200</v>
      </c>
      <c r="AIN105" t="s">
        <v>2288</v>
      </c>
      <c r="AIQ105">
        <v>2</v>
      </c>
      <c r="AIR105">
        <v>1</v>
      </c>
      <c r="AIS105">
        <v>0</v>
      </c>
      <c r="AIT105">
        <v>500</v>
      </c>
      <c r="AIU105">
        <v>400</v>
      </c>
      <c r="AIW105" t="s">
        <v>2318</v>
      </c>
      <c r="AIX105">
        <v>900</v>
      </c>
      <c r="AIY105" t="s">
        <v>2288</v>
      </c>
      <c r="AJB105">
        <v>20</v>
      </c>
      <c r="AJC105">
        <v>5</v>
      </c>
      <c r="AJD105">
        <v>0</v>
      </c>
      <c r="AJE105">
        <v>2000</v>
      </c>
      <c r="AJF105">
        <v>1000</v>
      </c>
      <c r="AJH105" t="s">
        <v>2318</v>
      </c>
      <c r="AJI105" t="s">
        <v>2715</v>
      </c>
      <c r="AJJ105">
        <v>1</v>
      </c>
      <c r="AJK105">
        <v>0</v>
      </c>
      <c r="AJL105">
        <v>1</v>
      </c>
      <c r="AJM105">
        <v>1000</v>
      </c>
      <c r="AJO105">
        <v>100</v>
      </c>
      <c r="AJP105" t="s">
        <v>2288</v>
      </c>
      <c r="AJS105">
        <v>20</v>
      </c>
      <c r="AJT105">
        <v>5</v>
      </c>
      <c r="AJU105">
        <v>0</v>
      </c>
      <c r="AJV105">
        <v>3000</v>
      </c>
      <c r="AJW105">
        <v>2000</v>
      </c>
      <c r="AJY105" t="s">
        <v>2318</v>
      </c>
      <c r="AJZ105" t="s">
        <v>2722</v>
      </c>
      <c r="AKA105">
        <v>0</v>
      </c>
      <c r="AKB105">
        <v>1</v>
      </c>
      <c r="AKD105">
        <v>800</v>
      </c>
      <c r="AKE105" t="s">
        <v>2288</v>
      </c>
      <c r="AKH105">
        <v>20</v>
      </c>
      <c r="AKI105">
        <v>5</v>
      </c>
      <c r="AKJ105">
        <v>0</v>
      </c>
      <c r="AKK105">
        <v>2000</v>
      </c>
      <c r="AKL105">
        <v>1000</v>
      </c>
      <c r="AKN105" t="s">
        <v>2318</v>
      </c>
      <c r="AKO105">
        <v>600</v>
      </c>
      <c r="AKP105" t="s">
        <v>2288</v>
      </c>
      <c r="AKS105">
        <v>20</v>
      </c>
      <c r="AKT105">
        <v>5</v>
      </c>
      <c r="AKU105">
        <v>0</v>
      </c>
      <c r="AKV105">
        <v>3000</v>
      </c>
      <c r="AKW105">
        <v>2000</v>
      </c>
      <c r="AKY105" t="s">
        <v>2312</v>
      </c>
      <c r="AMT105" t="s">
        <v>2241</v>
      </c>
      <c r="AMU105">
        <v>1</v>
      </c>
      <c r="AMV105">
        <v>0</v>
      </c>
      <c r="AMW105">
        <v>0</v>
      </c>
      <c r="AMX105">
        <v>0</v>
      </c>
      <c r="AQG105" t="s">
        <v>2239</v>
      </c>
      <c r="AQH105">
        <v>1</v>
      </c>
      <c r="AQI105">
        <v>0</v>
      </c>
      <c r="AQJ105">
        <v>0</v>
      </c>
      <c r="AQK105">
        <v>0</v>
      </c>
      <c r="AQL105">
        <v>0</v>
      </c>
      <c r="AQM105">
        <v>0</v>
      </c>
      <c r="AQN105">
        <v>0</v>
      </c>
      <c r="AQO105">
        <v>0</v>
      </c>
      <c r="AQP105">
        <v>0</v>
      </c>
      <c r="AQQ105">
        <v>0</v>
      </c>
      <c r="AQS105" t="s">
        <v>2243</v>
      </c>
      <c r="AQT105">
        <v>0</v>
      </c>
      <c r="AQU105">
        <v>0</v>
      </c>
      <c r="AQV105">
        <v>0</v>
      </c>
      <c r="AQW105">
        <v>1</v>
      </c>
      <c r="AQX105">
        <v>0</v>
      </c>
      <c r="AQY105">
        <v>0</v>
      </c>
      <c r="AQZ105">
        <v>0</v>
      </c>
      <c r="ARA105">
        <v>0</v>
      </c>
      <c r="ARB105">
        <v>0</v>
      </c>
      <c r="ARC105">
        <v>0</v>
      </c>
      <c r="ARD105">
        <v>0</v>
      </c>
      <c r="ARF105" t="s">
        <v>2466</v>
      </c>
      <c r="ARG105" t="s">
        <v>2245</v>
      </c>
      <c r="ARH105" t="s">
        <v>2312</v>
      </c>
      <c r="ARI105">
        <v>1</v>
      </c>
      <c r="ARJ105">
        <v>0</v>
      </c>
      <c r="ARK105">
        <v>0</v>
      </c>
      <c r="ARL105">
        <v>0</v>
      </c>
      <c r="ARM105">
        <v>0</v>
      </c>
      <c r="ARN105">
        <v>0</v>
      </c>
      <c r="ARP105" t="s">
        <v>2312</v>
      </c>
      <c r="ARX105" t="s">
        <v>2262</v>
      </c>
      <c r="ARY105" t="s">
        <v>2239</v>
      </c>
      <c r="ARZ105">
        <v>1</v>
      </c>
      <c r="ASA105">
        <v>0</v>
      </c>
      <c r="ASB105">
        <v>0</v>
      </c>
      <c r="ASC105">
        <v>0</v>
      </c>
      <c r="ASD105">
        <v>0</v>
      </c>
      <c r="ASE105">
        <v>0</v>
      </c>
      <c r="ASF105">
        <v>0</v>
      </c>
      <c r="ASG105">
        <v>0</v>
      </c>
      <c r="ASH105">
        <v>0</v>
      </c>
      <c r="ASI105">
        <v>0</v>
      </c>
      <c r="ASK105" t="s">
        <v>2239</v>
      </c>
      <c r="ASL105">
        <v>1</v>
      </c>
      <c r="ASM105">
        <v>0</v>
      </c>
      <c r="ASN105">
        <v>0</v>
      </c>
      <c r="ASO105">
        <v>0</v>
      </c>
      <c r="ASP105">
        <v>0</v>
      </c>
      <c r="ASQ105">
        <v>0</v>
      </c>
      <c r="ASR105">
        <v>0</v>
      </c>
      <c r="ASS105">
        <v>0</v>
      </c>
      <c r="AST105">
        <v>0</v>
      </c>
      <c r="ASU105">
        <v>0</v>
      </c>
      <c r="ASW105" t="s">
        <v>2239</v>
      </c>
      <c r="ASX105">
        <v>1</v>
      </c>
      <c r="ASY105">
        <v>0</v>
      </c>
      <c r="ASZ105">
        <v>0</v>
      </c>
      <c r="ATA105">
        <v>0</v>
      </c>
      <c r="ATB105">
        <v>0</v>
      </c>
      <c r="ATC105">
        <v>0</v>
      </c>
      <c r="ATD105">
        <v>0</v>
      </c>
      <c r="ATE105">
        <v>0</v>
      </c>
      <c r="ATF105">
        <v>0</v>
      </c>
      <c r="ATH105" t="s">
        <v>2239</v>
      </c>
      <c r="ATI105">
        <v>1</v>
      </c>
      <c r="ATJ105">
        <v>0</v>
      </c>
      <c r="ATK105">
        <v>0</v>
      </c>
      <c r="ATL105">
        <v>0</v>
      </c>
      <c r="ATM105">
        <v>0</v>
      </c>
      <c r="ATN105">
        <v>0</v>
      </c>
      <c r="ATO105">
        <v>0</v>
      </c>
      <c r="ATP105">
        <v>0</v>
      </c>
      <c r="ATQ105">
        <v>0</v>
      </c>
      <c r="ATS105" t="s">
        <v>2468</v>
      </c>
      <c r="ATW105" t="s">
        <v>2468</v>
      </c>
      <c r="AUA105" t="s">
        <v>2579</v>
      </c>
      <c r="AUC105" t="s">
        <v>2717</v>
      </c>
      <c r="AUF105">
        <v>507816210</v>
      </c>
      <c r="AUG105" s="166">
        <v>45253.418310185181</v>
      </c>
      <c r="AUJ105" t="s">
        <v>2255</v>
      </c>
      <c r="AUK105" t="s">
        <v>2256</v>
      </c>
      <c r="AUL105" t="s">
        <v>2257</v>
      </c>
    </row>
    <row r="106" spans="1:987 1034:1234" x14ac:dyDescent="0.35">
      <c r="A106">
        <v>105</v>
      </c>
      <c r="B106" t="s">
        <v>2729</v>
      </c>
      <c r="C106" s="166">
        <v>45251</v>
      </c>
      <c r="D106" t="s">
        <v>2706</v>
      </c>
      <c r="E106" t="s">
        <v>2707</v>
      </c>
      <c r="F106" s="166">
        <v>45251.54774631944</v>
      </c>
      <c r="G106" s="166">
        <v>45253.415165520833</v>
      </c>
      <c r="H106" t="s">
        <v>2225</v>
      </c>
      <c r="K106" t="s">
        <v>2429</v>
      </c>
      <c r="L106" s="166">
        <v>45251</v>
      </c>
      <c r="M106" t="s">
        <v>73</v>
      </c>
      <c r="N106" t="s">
        <v>2708</v>
      </c>
      <c r="O106" t="s">
        <v>77</v>
      </c>
      <c r="P106" t="s">
        <v>2228</v>
      </c>
      <c r="S106" t="s">
        <v>2432</v>
      </c>
      <c r="T106" t="s">
        <v>2709</v>
      </c>
      <c r="V106" t="s">
        <v>2231</v>
      </c>
      <c r="X106" t="s">
        <v>2232</v>
      </c>
      <c r="AA106" t="s">
        <v>2503</v>
      </c>
      <c r="AB106">
        <v>1</v>
      </c>
      <c r="AC106">
        <v>1</v>
      </c>
      <c r="AD106">
        <v>1</v>
      </c>
      <c r="AE106">
        <v>0</v>
      </c>
      <c r="AF106">
        <v>3</v>
      </c>
      <c r="AH106" t="s">
        <v>2318</v>
      </c>
      <c r="AI106">
        <v>1000</v>
      </c>
      <c r="AJ106" t="s">
        <v>2288</v>
      </c>
      <c r="AM106">
        <v>20</v>
      </c>
      <c r="AN106">
        <v>5</v>
      </c>
      <c r="AO106">
        <v>0</v>
      </c>
      <c r="AP106">
        <v>2000</v>
      </c>
      <c r="AQ106">
        <v>1000</v>
      </c>
      <c r="AS106" t="s">
        <v>2318</v>
      </c>
      <c r="AT106" t="s">
        <v>2479</v>
      </c>
      <c r="AU106">
        <v>1</v>
      </c>
      <c r="AV106">
        <v>0</v>
      </c>
      <c r="AW106">
        <v>1000</v>
      </c>
      <c r="AY106" t="s">
        <v>2288</v>
      </c>
      <c r="BB106">
        <v>25</v>
      </c>
      <c r="BC106">
        <v>5</v>
      </c>
      <c r="BD106">
        <v>0</v>
      </c>
      <c r="BE106">
        <v>2000</v>
      </c>
      <c r="BF106">
        <v>1000</v>
      </c>
      <c r="BH106" t="s">
        <v>2318</v>
      </c>
      <c r="BI106" t="s">
        <v>2341</v>
      </c>
      <c r="BJ106">
        <v>1</v>
      </c>
      <c r="BK106">
        <v>1</v>
      </c>
      <c r="BL106">
        <v>450</v>
      </c>
      <c r="BM106">
        <v>400</v>
      </c>
      <c r="BN106" t="s">
        <v>2288</v>
      </c>
      <c r="BQ106">
        <v>20</v>
      </c>
      <c r="BR106">
        <v>10</v>
      </c>
      <c r="BS106">
        <v>0</v>
      </c>
      <c r="BT106">
        <v>2000</v>
      </c>
      <c r="BU106">
        <v>1000</v>
      </c>
      <c r="BW106" t="s">
        <v>2312</v>
      </c>
      <c r="CS106" t="s">
        <v>2241</v>
      </c>
      <c r="CT106">
        <v>1</v>
      </c>
      <c r="CU106">
        <v>0</v>
      </c>
      <c r="CV106">
        <v>0</v>
      </c>
      <c r="CW106">
        <v>0</v>
      </c>
      <c r="EK106" t="s">
        <v>2507</v>
      </c>
      <c r="EL106">
        <v>1</v>
      </c>
      <c r="EM106">
        <v>1</v>
      </c>
      <c r="EN106">
        <v>1</v>
      </c>
      <c r="EO106">
        <v>1</v>
      </c>
      <c r="EP106">
        <v>0</v>
      </c>
      <c r="EQ106">
        <v>4</v>
      </c>
      <c r="ES106" t="s">
        <v>2318</v>
      </c>
      <c r="ET106">
        <v>4000</v>
      </c>
      <c r="EU106" t="s">
        <v>2288</v>
      </c>
      <c r="EX106">
        <v>30</v>
      </c>
      <c r="EY106">
        <v>5</v>
      </c>
      <c r="EZ106">
        <v>0</v>
      </c>
      <c r="FA106">
        <v>2000</v>
      </c>
      <c r="FB106">
        <v>1000</v>
      </c>
      <c r="FD106" t="s">
        <v>2318</v>
      </c>
      <c r="FE106">
        <v>2500</v>
      </c>
      <c r="FF106" t="s">
        <v>2288</v>
      </c>
      <c r="FI106">
        <v>20</v>
      </c>
      <c r="FJ106">
        <v>5</v>
      </c>
      <c r="FK106">
        <v>0</v>
      </c>
      <c r="FL106">
        <v>3000</v>
      </c>
      <c r="FM106">
        <v>2000</v>
      </c>
      <c r="FO106" t="s">
        <v>2318</v>
      </c>
      <c r="FP106">
        <v>1500</v>
      </c>
      <c r="FQ106" t="s">
        <v>2288</v>
      </c>
      <c r="FT106">
        <v>25</v>
      </c>
      <c r="FU106">
        <v>5</v>
      </c>
      <c r="FV106">
        <v>0</v>
      </c>
      <c r="FW106">
        <v>3000</v>
      </c>
      <c r="FX106">
        <v>2000</v>
      </c>
      <c r="FZ106" t="s">
        <v>2318</v>
      </c>
      <c r="GA106">
        <v>1800</v>
      </c>
      <c r="GB106" t="s">
        <v>2288</v>
      </c>
      <c r="GE106">
        <v>20</v>
      </c>
      <c r="GF106">
        <v>8</v>
      </c>
      <c r="GG106">
        <v>0</v>
      </c>
      <c r="GH106">
        <v>3000</v>
      </c>
      <c r="GI106">
        <v>2000</v>
      </c>
      <c r="GK106" t="s">
        <v>2312</v>
      </c>
      <c r="HH106" t="s">
        <v>2241</v>
      </c>
      <c r="HI106">
        <v>1</v>
      </c>
      <c r="HJ106">
        <v>0</v>
      </c>
      <c r="HK106">
        <v>0</v>
      </c>
      <c r="HL106">
        <v>0</v>
      </c>
      <c r="JB106" t="s">
        <v>2730</v>
      </c>
      <c r="JC106">
        <v>1</v>
      </c>
      <c r="JD106">
        <v>1</v>
      </c>
      <c r="JE106">
        <v>1</v>
      </c>
      <c r="JF106">
        <v>1</v>
      </c>
      <c r="JG106">
        <v>1</v>
      </c>
      <c r="JH106">
        <v>1</v>
      </c>
      <c r="JI106">
        <v>1</v>
      </c>
      <c r="JJ106">
        <v>1</v>
      </c>
      <c r="JK106">
        <v>1</v>
      </c>
      <c r="JL106">
        <v>1</v>
      </c>
      <c r="JM106">
        <v>1</v>
      </c>
      <c r="JN106">
        <v>1</v>
      </c>
      <c r="JO106">
        <v>1</v>
      </c>
      <c r="JP106">
        <v>1</v>
      </c>
      <c r="JQ106">
        <v>1</v>
      </c>
      <c r="JR106">
        <v>0</v>
      </c>
      <c r="JS106">
        <v>15</v>
      </c>
      <c r="JT106">
        <v>22</v>
      </c>
      <c r="JV106" t="s">
        <v>2318</v>
      </c>
      <c r="JW106">
        <v>500</v>
      </c>
      <c r="JX106" t="s">
        <v>2288</v>
      </c>
      <c r="KA106">
        <v>20</v>
      </c>
      <c r="KB106">
        <v>5</v>
      </c>
      <c r="KC106">
        <v>0</v>
      </c>
      <c r="KD106">
        <v>2000</v>
      </c>
      <c r="KE106">
        <v>1000</v>
      </c>
      <c r="KG106" t="s">
        <v>2318</v>
      </c>
      <c r="KH106" t="s">
        <v>2581</v>
      </c>
      <c r="KI106">
        <v>1</v>
      </c>
      <c r="KJ106">
        <v>1</v>
      </c>
      <c r="KK106">
        <v>7500</v>
      </c>
      <c r="KL106">
        <v>100</v>
      </c>
      <c r="KM106" t="s">
        <v>2288</v>
      </c>
      <c r="KP106">
        <v>25</v>
      </c>
      <c r="KQ106">
        <v>5</v>
      </c>
      <c r="KR106">
        <v>0</v>
      </c>
      <c r="KS106">
        <v>3000</v>
      </c>
      <c r="KT106">
        <v>2000</v>
      </c>
      <c r="KV106" t="s">
        <v>2318</v>
      </c>
      <c r="KW106" t="s">
        <v>2465</v>
      </c>
      <c r="KX106">
        <v>0</v>
      </c>
      <c r="KY106">
        <v>1</v>
      </c>
      <c r="KZ106">
        <v>1</v>
      </c>
      <c r="LB106">
        <v>25000</v>
      </c>
      <c r="LC106">
        <v>50000</v>
      </c>
      <c r="LD106" t="s">
        <v>2288</v>
      </c>
      <c r="LG106">
        <v>25</v>
      </c>
      <c r="LH106">
        <v>5</v>
      </c>
      <c r="LI106">
        <v>0</v>
      </c>
      <c r="LJ106">
        <v>3000</v>
      </c>
      <c r="LK106">
        <v>2000</v>
      </c>
      <c r="LM106" t="s">
        <v>2318</v>
      </c>
      <c r="LN106">
        <v>3500</v>
      </c>
      <c r="LO106" t="s">
        <v>2288</v>
      </c>
      <c r="LR106">
        <v>20</v>
      </c>
      <c r="LS106">
        <v>5</v>
      </c>
      <c r="LT106">
        <v>0</v>
      </c>
      <c r="LU106">
        <v>3000</v>
      </c>
      <c r="LV106">
        <v>2000</v>
      </c>
      <c r="LX106" t="s">
        <v>2318</v>
      </c>
      <c r="LY106">
        <v>2500</v>
      </c>
      <c r="LZ106" t="s">
        <v>2288</v>
      </c>
      <c r="MC106">
        <v>20</v>
      </c>
      <c r="MD106">
        <v>8</v>
      </c>
      <c r="ME106">
        <v>0</v>
      </c>
      <c r="MF106">
        <v>3000</v>
      </c>
      <c r="MG106">
        <v>2000</v>
      </c>
      <c r="MI106" t="s">
        <v>2318</v>
      </c>
      <c r="MJ106">
        <v>400</v>
      </c>
      <c r="MK106" t="s">
        <v>2288</v>
      </c>
      <c r="MN106">
        <v>20</v>
      </c>
      <c r="MO106">
        <v>5</v>
      </c>
      <c r="MP106">
        <v>0</v>
      </c>
      <c r="MQ106">
        <v>3000</v>
      </c>
      <c r="MR106">
        <v>2000</v>
      </c>
      <c r="MT106" t="s">
        <v>2318</v>
      </c>
      <c r="MU106">
        <v>75</v>
      </c>
      <c r="MV106" t="s">
        <v>2288</v>
      </c>
      <c r="MY106">
        <v>20</v>
      </c>
      <c r="MZ106">
        <v>5</v>
      </c>
      <c r="NA106">
        <v>0</v>
      </c>
      <c r="NB106">
        <v>1000</v>
      </c>
      <c r="NC106">
        <v>500</v>
      </c>
      <c r="NE106" t="s">
        <v>2318</v>
      </c>
      <c r="NF106" t="s">
        <v>2481</v>
      </c>
      <c r="NG106">
        <v>1</v>
      </c>
      <c r="NH106">
        <v>1</v>
      </c>
      <c r="NI106">
        <v>1</v>
      </c>
      <c r="NJ106">
        <v>150</v>
      </c>
      <c r="NK106">
        <v>175</v>
      </c>
      <c r="NL106">
        <v>200</v>
      </c>
      <c r="NM106" t="s">
        <v>2288</v>
      </c>
      <c r="NP106">
        <v>20</v>
      </c>
      <c r="NQ106">
        <v>5</v>
      </c>
      <c r="NR106">
        <v>0</v>
      </c>
      <c r="NS106">
        <v>3000</v>
      </c>
      <c r="NT106">
        <v>2000</v>
      </c>
      <c r="NV106" t="s">
        <v>2318</v>
      </c>
      <c r="NW106">
        <v>2500</v>
      </c>
      <c r="NX106" t="s">
        <v>2288</v>
      </c>
      <c r="OA106">
        <v>20</v>
      </c>
      <c r="OB106">
        <v>5</v>
      </c>
      <c r="OC106">
        <v>0</v>
      </c>
      <c r="OD106">
        <v>3000</v>
      </c>
      <c r="OE106">
        <v>2000</v>
      </c>
      <c r="OG106" t="s">
        <v>2318</v>
      </c>
      <c r="OH106">
        <v>2500</v>
      </c>
      <c r="OI106" t="s">
        <v>2288</v>
      </c>
      <c r="OL106">
        <v>20</v>
      </c>
      <c r="OM106">
        <v>5</v>
      </c>
      <c r="ON106">
        <v>0</v>
      </c>
      <c r="OO106">
        <v>2000</v>
      </c>
      <c r="OP106">
        <v>1000</v>
      </c>
      <c r="OR106" t="s">
        <v>2318</v>
      </c>
      <c r="OS106">
        <v>2500</v>
      </c>
      <c r="OT106" t="s">
        <v>2288</v>
      </c>
      <c r="OW106">
        <v>20</v>
      </c>
      <c r="OX106">
        <v>8</v>
      </c>
      <c r="OY106">
        <v>0</v>
      </c>
      <c r="OZ106">
        <v>2000</v>
      </c>
      <c r="PA106">
        <v>1000</v>
      </c>
      <c r="PC106" t="s">
        <v>2318</v>
      </c>
      <c r="PD106">
        <v>2000</v>
      </c>
      <c r="PE106" t="s">
        <v>2288</v>
      </c>
      <c r="PH106">
        <v>25</v>
      </c>
      <c r="PI106">
        <v>5</v>
      </c>
      <c r="PJ106">
        <v>0</v>
      </c>
      <c r="PK106">
        <v>3000</v>
      </c>
      <c r="PL106">
        <v>2000</v>
      </c>
      <c r="PN106" t="s">
        <v>2318</v>
      </c>
      <c r="PO106">
        <v>1000</v>
      </c>
      <c r="PP106" t="s">
        <v>2288</v>
      </c>
      <c r="PS106">
        <v>20</v>
      </c>
      <c r="PT106">
        <v>5</v>
      </c>
      <c r="PU106">
        <v>0</v>
      </c>
      <c r="PV106">
        <v>3000</v>
      </c>
      <c r="PW106">
        <v>2000</v>
      </c>
      <c r="PY106" t="s">
        <v>2318</v>
      </c>
      <c r="PZ106" t="s">
        <v>2231</v>
      </c>
      <c r="QA106">
        <v>3000</v>
      </c>
      <c r="QD106" t="s">
        <v>2288</v>
      </c>
      <c r="QG106">
        <v>20</v>
      </c>
      <c r="QH106">
        <v>5</v>
      </c>
      <c r="QI106">
        <v>0</v>
      </c>
      <c r="QJ106">
        <v>3000</v>
      </c>
      <c r="QK106">
        <v>2000</v>
      </c>
      <c r="QM106" t="s">
        <v>2318</v>
      </c>
      <c r="QN106">
        <v>300</v>
      </c>
      <c r="QO106" t="s">
        <v>2288</v>
      </c>
      <c r="QR106">
        <v>20</v>
      </c>
      <c r="QS106">
        <v>5</v>
      </c>
      <c r="QT106">
        <v>0</v>
      </c>
      <c r="QU106">
        <v>2000</v>
      </c>
      <c r="QV106">
        <v>1000</v>
      </c>
      <c r="QX106" t="s">
        <v>2312</v>
      </c>
      <c r="SF106" t="s">
        <v>2241</v>
      </c>
      <c r="SG106">
        <v>1</v>
      </c>
      <c r="SH106">
        <v>0</v>
      </c>
      <c r="SI106">
        <v>0</v>
      </c>
      <c r="SJ106">
        <v>0</v>
      </c>
      <c r="UW106" t="s">
        <v>2731</v>
      </c>
      <c r="UX106">
        <v>1</v>
      </c>
      <c r="UY106">
        <v>1</v>
      </c>
      <c r="UZ106">
        <v>1</v>
      </c>
      <c r="VA106">
        <v>1</v>
      </c>
      <c r="VB106">
        <v>1</v>
      </c>
      <c r="VC106">
        <v>1</v>
      </c>
      <c r="VD106">
        <v>0</v>
      </c>
      <c r="VE106">
        <v>0</v>
      </c>
      <c r="VF106">
        <v>0</v>
      </c>
      <c r="VG106">
        <v>0</v>
      </c>
      <c r="VH106">
        <v>0</v>
      </c>
      <c r="VI106">
        <v>1</v>
      </c>
      <c r="VJ106">
        <v>1</v>
      </c>
      <c r="VK106">
        <v>1</v>
      </c>
      <c r="VL106">
        <v>1</v>
      </c>
      <c r="VM106">
        <v>1</v>
      </c>
      <c r="VN106">
        <v>1</v>
      </c>
      <c r="VO106">
        <v>1</v>
      </c>
      <c r="VP106">
        <v>1</v>
      </c>
      <c r="VQ106">
        <v>1</v>
      </c>
      <c r="VR106">
        <v>1</v>
      </c>
      <c r="VS106">
        <v>1</v>
      </c>
      <c r="VT106">
        <v>1</v>
      </c>
      <c r="VU106">
        <v>1</v>
      </c>
      <c r="VV106">
        <v>1</v>
      </c>
      <c r="VW106">
        <v>1</v>
      </c>
      <c r="VX106">
        <v>1</v>
      </c>
      <c r="VY106">
        <v>0</v>
      </c>
      <c r="VZ106">
        <v>22</v>
      </c>
      <c r="WB106" t="s">
        <v>2318</v>
      </c>
      <c r="WC106" t="s">
        <v>2712</v>
      </c>
      <c r="WD106">
        <v>0</v>
      </c>
      <c r="WE106">
        <v>1</v>
      </c>
      <c r="WF106">
        <v>1</v>
      </c>
      <c r="WH106">
        <v>750</v>
      </c>
      <c r="WI106">
        <v>5250</v>
      </c>
      <c r="WJ106" t="s">
        <v>2288</v>
      </c>
      <c r="WM106">
        <v>20</v>
      </c>
      <c r="WN106">
        <v>5</v>
      </c>
      <c r="WO106">
        <v>0</v>
      </c>
      <c r="WP106">
        <v>3000</v>
      </c>
      <c r="WQ106">
        <v>2000</v>
      </c>
      <c r="WS106" t="s">
        <v>2318</v>
      </c>
      <c r="WT106" t="s">
        <v>2712</v>
      </c>
      <c r="WU106">
        <v>0</v>
      </c>
      <c r="WV106">
        <v>1</v>
      </c>
      <c r="WW106">
        <v>1</v>
      </c>
      <c r="WY106">
        <v>700</v>
      </c>
      <c r="WZ106">
        <v>4900</v>
      </c>
      <c r="XA106" t="s">
        <v>2288</v>
      </c>
      <c r="XD106">
        <v>20</v>
      </c>
      <c r="XE106">
        <v>2</v>
      </c>
      <c r="XF106">
        <v>0</v>
      </c>
      <c r="XG106">
        <v>2000</v>
      </c>
      <c r="XH106">
        <v>1000</v>
      </c>
      <c r="XJ106" t="s">
        <v>2318</v>
      </c>
      <c r="XK106" t="s">
        <v>2712</v>
      </c>
      <c r="XL106">
        <v>0</v>
      </c>
      <c r="XM106">
        <v>1</v>
      </c>
      <c r="XN106">
        <v>1</v>
      </c>
      <c r="XP106">
        <v>600</v>
      </c>
      <c r="XQ106">
        <v>4200</v>
      </c>
      <c r="XR106" t="s">
        <v>2288</v>
      </c>
      <c r="XU106">
        <v>20</v>
      </c>
      <c r="XV106">
        <v>5</v>
      </c>
      <c r="XW106">
        <v>0</v>
      </c>
      <c r="XX106">
        <v>3000</v>
      </c>
      <c r="XY106">
        <v>2000</v>
      </c>
      <c r="YA106" t="s">
        <v>2318</v>
      </c>
      <c r="YB106" t="s">
        <v>2712</v>
      </c>
      <c r="YC106">
        <v>0</v>
      </c>
      <c r="YD106">
        <v>1</v>
      </c>
      <c r="YE106">
        <v>1</v>
      </c>
      <c r="YG106">
        <v>700</v>
      </c>
      <c r="YH106">
        <v>4900</v>
      </c>
      <c r="YI106" t="s">
        <v>2288</v>
      </c>
      <c r="YL106">
        <v>20</v>
      </c>
      <c r="YM106">
        <v>5</v>
      </c>
      <c r="YN106">
        <v>0</v>
      </c>
      <c r="YO106">
        <v>3000</v>
      </c>
      <c r="YP106">
        <v>2000</v>
      </c>
      <c r="YR106" t="s">
        <v>2318</v>
      </c>
      <c r="YS106" t="s">
        <v>2712</v>
      </c>
      <c r="YT106">
        <v>0</v>
      </c>
      <c r="YU106">
        <v>1</v>
      </c>
      <c r="YV106">
        <v>1</v>
      </c>
      <c r="YX106">
        <v>300</v>
      </c>
      <c r="YY106">
        <v>2100</v>
      </c>
      <c r="YZ106" t="s">
        <v>2288</v>
      </c>
      <c r="ZC106">
        <v>20</v>
      </c>
      <c r="ZD106">
        <v>4</v>
      </c>
      <c r="ZE106">
        <v>0</v>
      </c>
      <c r="ZF106">
        <v>2000</v>
      </c>
      <c r="ZG106">
        <v>1000</v>
      </c>
      <c r="ZI106" t="s">
        <v>2318</v>
      </c>
      <c r="ZJ106" t="s">
        <v>2721</v>
      </c>
      <c r="ZK106">
        <v>1</v>
      </c>
      <c r="ZL106">
        <v>1</v>
      </c>
      <c r="ZM106">
        <v>1</v>
      </c>
      <c r="ZN106">
        <v>400</v>
      </c>
      <c r="ZO106">
        <v>1200</v>
      </c>
      <c r="ZP106">
        <v>8400</v>
      </c>
      <c r="ZQ106" t="s">
        <v>2288</v>
      </c>
      <c r="ZT106">
        <v>20</v>
      </c>
      <c r="ZU106">
        <v>5</v>
      </c>
      <c r="ZV106">
        <v>0</v>
      </c>
      <c r="ZW106">
        <v>2000</v>
      </c>
      <c r="ZX106">
        <v>1000</v>
      </c>
      <c r="ACI106" t="s">
        <v>2318</v>
      </c>
      <c r="ACJ106">
        <v>2500</v>
      </c>
      <c r="ACK106" t="s">
        <v>2288</v>
      </c>
      <c r="ACN106">
        <v>2</v>
      </c>
      <c r="ACO106">
        <v>1</v>
      </c>
      <c r="ACP106">
        <v>0</v>
      </c>
      <c r="ACQ106">
        <v>2000</v>
      </c>
      <c r="ACR106">
        <v>1000</v>
      </c>
      <c r="ACT106" t="s">
        <v>2318</v>
      </c>
      <c r="ACU106">
        <v>2000</v>
      </c>
      <c r="ACV106" t="s">
        <v>2288</v>
      </c>
      <c r="ACY106">
        <v>2</v>
      </c>
      <c r="ACZ106">
        <v>1</v>
      </c>
      <c r="ADA106">
        <v>0</v>
      </c>
      <c r="ADB106">
        <v>3000</v>
      </c>
      <c r="ADC106">
        <v>2000</v>
      </c>
      <c r="ADE106" t="s">
        <v>2318</v>
      </c>
      <c r="ADF106">
        <v>1300</v>
      </c>
      <c r="ADG106" t="s">
        <v>2288</v>
      </c>
      <c r="ADJ106">
        <v>10</v>
      </c>
      <c r="ADK106">
        <v>2</v>
      </c>
      <c r="ADL106">
        <v>0</v>
      </c>
      <c r="ADM106">
        <v>2000</v>
      </c>
      <c r="ADN106">
        <v>1000</v>
      </c>
      <c r="ADP106" t="s">
        <v>2318</v>
      </c>
      <c r="ADQ106">
        <v>1000</v>
      </c>
      <c r="ADR106" t="s">
        <v>2288</v>
      </c>
      <c r="ADU106">
        <v>20</v>
      </c>
      <c r="ADV106">
        <v>5</v>
      </c>
      <c r="ADW106">
        <v>0</v>
      </c>
      <c r="ADX106">
        <v>2000</v>
      </c>
      <c r="ADY106">
        <v>1000</v>
      </c>
      <c r="AEA106" t="s">
        <v>2318</v>
      </c>
      <c r="AEB106">
        <v>500</v>
      </c>
      <c r="AEC106" t="s">
        <v>2288</v>
      </c>
      <c r="AEF106">
        <v>5</v>
      </c>
      <c r="AEG106">
        <v>2</v>
      </c>
      <c r="AEH106">
        <v>0</v>
      </c>
      <c r="AEI106">
        <v>500</v>
      </c>
      <c r="AEJ106">
        <v>300</v>
      </c>
      <c r="AEL106" t="s">
        <v>2318</v>
      </c>
      <c r="AEM106" t="s">
        <v>2712</v>
      </c>
      <c r="AEN106">
        <v>0</v>
      </c>
      <c r="AEO106">
        <v>1</v>
      </c>
      <c r="AEP106">
        <v>1</v>
      </c>
      <c r="AER106">
        <v>750</v>
      </c>
      <c r="AES106">
        <v>5250</v>
      </c>
      <c r="AET106" t="s">
        <v>2288</v>
      </c>
      <c r="AEW106">
        <v>20</v>
      </c>
      <c r="AEX106">
        <v>6</v>
      </c>
      <c r="AEY106">
        <v>0</v>
      </c>
      <c r="AEZ106">
        <v>3000</v>
      </c>
      <c r="AFA106">
        <v>2000</v>
      </c>
      <c r="AFC106" t="s">
        <v>2318</v>
      </c>
      <c r="AFD106" t="s">
        <v>2712</v>
      </c>
      <c r="AFE106">
        <v>0</v>
      </c>
      <c r="AFF106">
        <v>1</v>
      </c>
      <c r="AFG106">
        <v>1</v>
      </c>
      <c r="AFI106">
        <v>800</v>
      </c>
      <c r="AFJ106">
        <v>5600</v>
      </c>
      <c r="AFK106" t="s">
        <v>2288</v>
      </c>
      <c r="AFN106">
        <v>20</v>
      </c>
      <c r="AFO106">
        <v>4</v>
      </c>
      <c r="AFP106">
        <v>0</v>
      </c>
      <c r="AFQ106">
        <v>2000</v>
      </c>
      <c r="AFR106">
        <v>1500</v>
      </c>
      <c r="AFT106" t="s">
        <v>2318</v>
      </c>
      <c r="AFU106" t="s">
        <v>2712</v>
      </c>
      <c r="AFV106">
        <v>0</v>
      </c>
      <c r="AFW106">
        <v>1</v>
      </c>
      <c r="AFX106">
        <v>1</v>
      </c>
      <c r="AFZ106">
        <v>1500</v>
      </c>
      <c r="AGA106">
        <v>10500</v>
      </c>
      <c r="AGB106" t="s">
        <v>2288</v>
      </c>
      <c r="AGE106">
        <v>20</v>
      </c>
      <c r="AGF106">
        <v>3</v>
      </c>
      <c r="AGG106">
        <v>0</v>
      </c>
      <c r="AGH106">
        <v>2000</v>
      </c>
      <c r="AGI106">
        <v>1000</v>
      </c>
      <c r="AGK106" t="s">
        <v>2318</v>
      </c>
      <c r="AGL106" t="s">
        <v>2712</v>
      </c>
      <c r="AGM106">
        <v>0</v>
      </c>
      <c r="AGN106">
        <v>1</v>
      </c>
      <c r="AGO106">
        <v>1</v>
      </c>
      <c r="AGQ106">
        <v>850</v>
      </c>
      <c r="AGR106">
        <v>5950</v>
      </c>
      <c r="AGS106" t="s">
        <v>2288</v>
      </c>
      <c r="AGV106">
        <v>20</v>
      </c>
      <c r="AGW106">
        <v>4</v>
      </c>
      <c r="AGX106">
        <v>0</v>
      </c>
      <c r="AGY106">
        <v>3000</v>
      </c>
      <c r="AGZ106">
        <v>2000</v>
      </c>
      <c r="AHB106" t="s">
        <v>2318</v>
      </c>
      <c r="AHC106" t="s">
        <v>2714</v>
      </c>
      <c r="AHD106">
        <v>0</v>
      </c>
      <c r="AHE106">
        <v>0</v>
      </c>
      <c r="AHF106">
        <v>1</v>
      </c>
      <c r="AHI106">
        <v>200</v>
      </c>
      <c r="AHJ106" t="s">
        <v>2288</v>
      </c>
      <c r="AHM106">
        <v>2</v>
      </c>
      <c r="AHN106">
        <v>1</v>
      </c>
      <c r="AHO106">
        <v>0</v>
      </c>
      <c r="AHP106">
        <v>500</v>
      </c>
      <c r="AHQ106">
        <v>300</v>
      </c>
      <c r="AHS106" t="s">
        <v>2318</v>
      </c>
      <c r="AHT106" t="s">
        <v>2714</v>
      </c>
      <c r="AHU106">
        <v>0</v>
      </c>
      <c r="AHV106">
        <v>1</v>
      </c>
      <c r="AHX106">
        <v>200</v>
      </c>
      <c r="AHY106" t="s">
        <v>2288</v>
      </c>
      <c r="AIB106">
        <v>2</v>
      </c>
      <c r="AIC106">
        <v>1</v>
      </c>
      <c r="AID106">
        <v>0</v>
      </c>
      <c r="AIE106">
        <v>500</v>
      </c>
      <c r="AIF106">
        <v>300</v>
      </c>
      <c r="AIH106" t="s">
        <v>2318</v>
      </c>
      <c r="AII106" t="s">
        <v>2714</v>
      </c>
      <c r="AIJ106">
        <v>0</v>
      </c>
      <c r="AIK106">
        <v>1</v>
      </c>
      <c r="AIM106">
        <v>200</v>
      </c>
      <c r="AIN106" t="s">
        <v>2288</v>
      </c>
      <c r="AIQ106">
        <v>2</v>
      </c>
      <c r="AIR106">
        <v>1</v>
      </c>
      <c r="AIS106">
        <v>0</v>
      </c>
      <c r="AIT106">
        <v>500</v>
      </c>
      <c r="AIU106">
        <v>300</v>
      </c>
      <c r="AIW106" t="s">
        <v>2318</v>
      </c>
      <c r="AIX106">
        <v>900</v>
      </c>
      <c r="AIY106" t="s">
        <v>2288</v>
      </c>
      <c r="AJB106">
        <v>20</v>
      </c>
      <c r="AJC106">
        <v>5</v>
      </c>
      <c r="AJD106">
        <v>0</v>
      </c>
      <c r="AJE106">
        <v>2000</v>
      </c>
      <c r="AJF106">
        <v>1500</v>
      </c>
      <c r="AJH106" t="s">
        <v>2318</v>
      </c>
      <c r="AJI106" t="s">
        <v>2715</v>
      </c>
      <c r="AJJ106">
        <v>1</v>
      </c>
      <c r="AJK106">
        <v>0</v>
      </c>
      <c r="AJL106">
        <v>1</v>
      </c>
      <c r="AJM106">
        <v>1000</v>
      </c>
      <c r="AJO106">
        <v>100</v>
      </c>
      <c r="AJP106" t="s">
        <v>2288</v>
      </c>
      <c r="AJS106">
        <v>20</v>
      </c>
      <c r="AJT106">
        <v>4</v>
      </c>
      <c r="AJU106">
        <v>0</v>
      </c>
      <c r="AJV106">
        <v>2000</v>
      </c>
      <c r="AJW106">
        <v>1000</v>
      </c>
      <c r="AJY106" t="s">
        <v>2318</v>
      </c>
      <c r="AJZ106" t="s">
        <v>2722</v>
      </c>
      <c r="AKA106">
        <v>0</v>
      </c>
      <c r="AKB106">
        <v>1</v>
      </c>
      <c r="AKD106">
        <v>800</v>
      </c>
      <c r="AKE106" t="s">
        <v>2288</v>
      </c>
      <c r="AKH106">
        <v>20</v>
      </c>
      <c r="AKI106">
        <v>5</v>
      </c>
      <c r="AKJ106">
        <v>0</v>
      </c>
      <c r="AKK106">
        <v>3000</v>
      </c>
      <c r="AKL106">
        <v>2000</v>
      </c>
      <c r="AKN106" t="s">
        <v>2318</v>
      </c>
      <c r="AKO106">
        <v>600</v>
      </c>
      <c r="AKP106" t="s">
        <v>2288</v>
      </c>
      <c r="AKS106">
        <v>20</v>
      </c>
      <c r="AKT106">
        <v>5</v>
      </c>
      <c r="AKU106">
        <v>0</v>
      </c>
      <c r="AKV106">
        <v>3000</v>
      </c>
      <c r="AKW106">
        <v>2000</v>
      </c>
      <c r="AKY106" t="s">
        <v>2312</v>
      </c>
      <c r="AMT106" t="s">
        <v>2241</v>
      </c>
      <c r="AMU106">
        <v>1</v>
      </c>
      <c r="AMV106">
        <v>0</v>
      </c>
      <c r="AMW106">
        <v>0</v>
      </c>
      <c r="AMX106">
        <v>0</v>
      </c>
      <c r="AQG106" t="s">
        <v>2239</v>
      </c>
      <c r="AQH106">
        <v>1</v>
      </c>
      <c r="AQI106">
        <v>0</v>
      </c>
      <c r="AQJ106">
        <v>0</v>
      </c>
      <c r="AQK106">
        <v>0</v>
      </c>
      <c r="AQL106">
        <v>0</v>
      </c>
      <c r="AQM106">
        <v>0</v>
      </c>
      <c r="AQN106">
        <v>0</v>
      </c>
      <c r="AQO106">
        <v>0</v>
      </c>
      <c r="AQP106">
        <v>0</v>
      </c>
      <c r="AQQ106">
        <v>0</v>
      </c>
      <c r="AQS106" t="s">
        <v>2243</v>
      </c>
      <c r="AQT106">
        <v>0</v>
      </c>
      <c r="AQU106">
        <v>0</v>
      </c>
      <c r="AQV106">
        <v>0</v>
      </c>
      <c r="AQW106">
        <v>1</v>
      </c>
      <c r="AQX106">
        <v>0</v>
      </c>
      <c r="AQY106">
        <v>0</v>
      </c>
      <c r="AQZ106">
        <v>0</v>
      </c>
      <c r="ARA106">
        <v>0</v>
      </c>
      <c r="ARB106">
        <v>0</v>
      </c>
      <c r="ARC106">
        <v>0</v>
      </c>
      <c r="ARD106">
        <v>0</v>
      </c>
      <c r="ARF106" t="s">
        <v>2466</v>
      </c>
      <c r="ARG106" t="s">
        <v>2245</v>
      </c>
      <c r="ARH106" t="s">
        <v>2312</v>
      </c>
      <c r="ARI106">
        <v>1</v>
      </c>
      <c r="ARJ106">
        <v>0</v>
      </c>
      <c r="ARK106">
        <v>0</v>
      </c>
      <c r="ARL106">
        <v>0</v>
      </c>
      <c r="ARM106">
        <v>0</v>
      </c>
      <c r="ARN106">
        <v>0</v>
      </c>
      <c r="ARP106" t="s">
        <v>2312</v>
      </c>
      <c r="ARX106" t="s">
        <v>2262</v>
      </c>
      <c r="ARY106" t="s">
        <v>2239</v>
      </c>
      <c r="ARZ106">
        <v>1</v>
      </c>
      <c r="ASA106">
        <v>0</v>
      </c>
      <c r="ASB106">
        <v>0</v>
      </c>
      <c r="ASC106">
        <v>0</v>
      </c>
      <c r="ASD106">
        <v>0</v>
      </c>
      <c r="ASE106">
        <v>0</v>
      </c>
      <c r="ASF106">
        <v>0</v>
      </c>
      <c r="ASG106">
        <v>0</v>
      </c>
      <c r="ASH106">
        <v>0</v>
      </c>
      <c r="ASI106">
        <v>0</v>
      </c>
      <c r="ASK106" t="s">
        <v>2239</v>
      </c>
      <c r="ASL106">
        <v>1</v>
      </c>
      <c r="ASM106">
        <v>0</v>
      </c>
      <c r="ASN106">
        <v>0</v>
      </c>
      <c r="ASO106">
        <v>0</v>
      </c>
      <c r="ASP106">
        <v>0</v>
      </c>
      <c r="ASQ106">
        <v>0</v>
      </c>
      <c r="ASR106">
        <v>0</v>
      </c>
      <c r="ASS106">
        <v>0</v>
      </c>
      <c r="AST106">
        <v>0</v>
      </c>
      <c r="ASU106">
        <v>0</v>
      </c>
      <c r="ASW106" t="s">
        <v>2239</v>
      </c>
      <c r="ASX106">
        <v>1</v>
      </c>
      <c r="ASY106">
        <v>0</v>
      </c>
      <c r="ASZ106">
        <v>0</v>
      </c>
      <c r="ATA106">
        <v>0</v>
      </c>
      <c r="ATB106">
        <v>0</v>
      </c>
      <c r="ATC106">
        <v>0</v>
      </c>
      <c r="ATD106">
        <v>0</v>
      </c>
      <c r="ATE106">
        <v>0</v>
      </c>
      <c r="ATF106">
        <v>0</v>
      </c>
      <c r="ATH106" t="s">
        <v>2239</v>
      </c>
      <c r="ATI106">
        <v>1</v>
      </c>
      <c r="ATJ106">
        <v>0</v>
      </c>
      <c r="ATK106">
        <v>0</v>
      </c>
      <c r="ATL106">
        <v>0</v>
      </c>
      <c r="ATM106">
        <v>0</v>
      </c>
      <c r="ATN106">
        <v>0</v>
      </c>
      <c r="ATO106">
        <v>0</v>
      </c>
      <c r="ATP106">
        <v>0</v>
      </c>
      <c r="ATQ106">
        <v>0</v>
      </c>
      <c r="ATS106" t="s">
        <v>2468</v>
      </c>
      <c r="ATW106" t="s">
        <v>2468</v>
      </c>
      <c r="AUA106" t="s">
        <v>2579</v>
      </c>
      <c r="AUC106" t="s">
        <v>2717</v>
      </c>
      <c r="AUF106">
        <v>507816260</v>
      </c>
      <c r="AUG106" s="166">
        <v>45253.418391203697</v>
      </c>
      <c r="AUJ106" t="s">
        <v>2255</v>
      </c>
      <c r="AUK106" t="s">
        <v>2256</v>
      </c>
      <c r="AUL106" t="s">
        <v>2257</v>
      </c>
    </row>
    <row r="107" spans="1:987 1034:1234" x14ac:dyDescent="0.35">
      <c r="A107">
        <v>106</v>
      </c>
      <c r="B107" t="s">
        <v>2732</v>
      </c>
      <c r="C107" s="166">
        <v>45251</v>
      </c>
      <c r="D107" t="s">
        <v>2706</v>
      </c>
      <c r="E107" t="s">
        <v>2707</v>
      </c>
      <c r="F107" s="166">
        <v>45251.563637557883</v>
      </c>
      <c r="G107" s="166">
        <v>45251.592406006937</v>
      </c>
      <c r="H107" t="s">
        <v>2225</v>
      </c>
      <c r="K107" t="s">
        <v>2429</v>
      </c>
      <c r="L107" s="166">
        <v>45251</v>
      </c>
      <c r="M107" t="s">
        <v>73</v>
      </c>
      <c r="N107" t="s">
        <v>2708</v>
      </c>
      <c r="O107" t="s">
        <v>77</v>
      </c>
      <c r="P107" t="s">
        <v>2228</v>
      </c>
      <c r="S107" t="s">
        <v>2432</v>
      </c>
      <c r="T107" t="s">
        <v>2709</v>
      </c>
      <c r="V107" t="s">
        <v>2231</v>
      </c>
      <c r="X107" t="s">
        <v>2232</v>
      </c>
      <c r="AA107" t="s">
        <v>2503</v>
      </c>
      <c r="AB107">
        <v>1</v>
      </c>
      <c r="AC107">
        <v>1</v>
      </c>
      <c r="AD107">
        <v>1</v>
      </c>
      <c r="AE107">
        <v>0</v>
      </c>
      <c r="AF107">
        <v>3</v>
      </c>
      <c r="AH107" t="s">
        <v>2318</v>
      </c>
      <c r="AI107">
        <v>1000</v>
      </c>
      <c r="AJ107" t="s">
        <v>2288</v>
      </c>
      <c r="AM107">
        <v>20</v>
      </c>
      <c r="AN107">
        <v>5</v>
      </c>
      <c r="AO107">
        <v>0</v>
      </c>
      <c r="AP107">
        <v>2000</v>
      </c>
      <c r="AQ107">
        <v>500</v>
      </c>
      <c r="AS107" t="s">
        <v>2318</v>
      </c>
      <c r="AT107" t="s">
        <v>2479</v>
      </c>
      <c r="AU107">
        <v>1</v>
      </c>
      <c r="AV107">
        <v>0</v>
      </c>
      <c r="AW107">
        <v>1000</v>
      </c>
      <c r="AY107" t="s">
        <v>2288</v>
      </c>
      <c r="BB107">
        <v>20</v>
      </c>
      <c r="BC107">
        <v>5</v>
      </c>
      <c r="BD107">
        <v>0</v>
      </c>
      <c r="BE107">
        <v>2000</v>
      </c>
      <c r="BF107">
        <v>1000</v>
      </c>
      <c r="BH107" t="s">
        <v>2318</v>
      </c>
      <c r="BI107" t="s">
        <v>2341</v>
      </c>
      <c r="BJ107">
        <v>1</v>
      </c>
      <c r="BK107">
        <v>1</v>
      </c>
      <c r="BL107">
        <v>450</v>
      </c>
      <c r="BM107">
        <v>400</v>
      </c>
      <c r="BN107" t="s">
        <v>2288</v>
      </c>
      <c r="BQ107">
        <v>20</v>
      </c>
      <c r="BR107">
        <v>4</v>
      </c>
      <c r="BS107">
        <v>0</v>
      </c>
      <c r="BT107">
        <v>2000</v>
      </c>
      <c r="BU107">
        <v>1000</v>
      </c>
      <c r="BW107" t="s">
        <v>2312</v>
      </c>
      <c r="CS107" t="s">
        <v>2241</v>
      </c>
      <c r="CT107">
        <v>1</v>
      </c>
      <c r="CU107">
        <v>0</v>
      </c>
      <c r="CV107">
        <v>0</v>
      </c>
      <c r="CW107">
        <v>0</v>
      </c>
      <c r="EK107" t="s">
        <v>2507</v>
      </c>
      <c r="EL107">
        <v>1</v>
      </c>
      <c r="EM107">
        <v>1</v>
      </c>
      <c r="EN107">
        <v>1</v>
      </c>
      <c r="EO107">
        <v>1</v>
      </c>
      <c r="EP107">
        <v>0</v>
      </c>
      <c r="EQ107">
        <v>4</v>
      </c>
      <c r="ES107" t="s">
        <v>2318</v>
      </c>
      <c r="ET107">
        <v>4000</v>
      </c>
      <c r="EU107" t="s">
        <v>2288</v>
      </c>
      <c r="EX107">
        <v>25</v>
      </c>
      <c r="EY107">
        <v>8</v>
      </c>
      <c r="EZ107">
        <v>0</v>
      </c>
      <c r="FA107">
        <v>3000</v>
      </c>
      <c r="FB107">
        <v>2000</v>
      </c>
      <c r="FD107" t="s">
        <v>2318</v>
      </c>
      <c r="FE107">
        <v>2500</v>
      </c>
      <c r="FF107" t="s">
        <v>2288</v>
      </c>
      <c r="FI107">
        <v>20</v>
      </c>
      <c r="FJ107">
        <v>7</v>
      </c>
      <c r="FK107">
        <v>0</v>
      </c>
      <c r="FL107">
        <v>3000</v>
      </c>
      <c r="FM107">
        <v>2000</v>
      </c>
      <c r="FO107" t="s">
        <v>2318</v>
      </c>
      <c r="FP107">
        <v>1500</v>
      </c>
      <c r="FQ107" t="s">
        <v>2288</v>
      </c>
      <c r="FT107">
        <v>20</v>
      </c>
      <c r="FU107">
        <v>5</v>
      </c>
      <c r="FV107">
        <v>0</v>
      </c>
      <c r="FW107">
        <v>2000</v>
      </c>
      <c r="FX107">
        <v>1800</v>
      </c>
      <c r="FZ107" t="s">
        <v>2318</v>
      </c>
      <c r="GA107">
        <v>1800</v>
      </c>
      <c r="GB107" t="s">
        <v>2288</v>
      </c>
      <c r="GE107">
        <v>25</v>
      </c>
      <c r="GF107">
        <v>6</v>
      </c>
      <c r="GG107">
        <v>0</v>
      </c>
      <c r="GH107">
        <v>3000</v>
      </c>
      <c r="GI107">
        <v>2000</v>
      </c>
      <c r="GK107" t="s">
        <v>2312</v>
      </c>
      <c r="HH107" t="s">
        <v>2241</v>
      </c>
      <c r="HI107">
        <v>1</v>
      </c>
      <c r="HJ107">
        <v>0</v>
      </c>
      <c r="HK107">
        <v>0</v>
      </c>
      <c r="HL107">
        <v>0</v>
      </c>
      <c r="JB107" t="s">
        <v>2727</v>
      </c>
      <c r="JC107">
        <v>1</v>
      </c>
      <c r="JD107">
        <v>1</v>
      </c>
      <c r="JE107">
        <v>1</v>
      </c>
      <c r="JF107">
        <v>1</v>
      </c>
      <c r="JG107">
        <v>1</v>
      </c>
      <c r="JH107">
        <v>1</v>
      </c>
      <c r="JI107">
        <v>1</v>
      </c>
      <c r="JJ107">
        <v>1</v>
      </c>
      <c r="JK107">
        <v>1</v>
      </c>
      <c r="JL107">
        <v>1</v>
      </c>
      <c r="JM107">
        <v>1</v>
      </c>
      <c r="JN107">
        <v>1</v>
      </c>
      <c r="JO107">
        <v>1</v>
      </c>
      <c r="JP107">
        <v>1</v>
      </c>
      <c r="JQ107">
        <v>1</v>
      </c>
      <c r="JR107">
        <v>0</v>
      </c>
      <c r="JS107">
        <v>15</v>
      </c>
      <c r="JT107">
        <v>22</v>
      </c>
      <c r="JV107" t="s">
        <v>2318</v>
      </c>
      <c r="JW107">
        <v>500</v>
      </c>
      <c r="JX107" t="s">
        <v>2288</v>
      </c>
      <c r="KA107">
        <v>20</v>
      </c>
      <c r="KB107">
        <v>5</v>
      </c>
      <c r="KC107">
        <v>0</v>
      </c>
      <c r="KD107">
        <v>3000</v>
      </c>
      <c r="KE107">
        <v>2000</v>
      </c>
      <c r="KG107" t="s">
        <v>2318</v>
      </c>
      <c r="KH107" t="s">
        <v>2581</v>
      </c>
      <c r="KI107">
        <v>1</v>
      </c>
      <c r="KJ107">
        <v>1</v>
      </c>
      <c r="KK107">
        <v>7500</v>
      </c>
      <c r="KL107">
        <v>100</v>
      </c>
      <c r="KM107" t="s">
        <v>2288</v>
      </c>
      <c r="KP107">
        <v>30</v>
      </c>
      <c r="KQ107">
        <v>7</v>
      </c>
      <c r="KR107">
        <v>0</v>
      </c>
      <c r="KS107">
        <v>2000</v>
      </c>
      <c r="KT107">
        <v>1000</v>
      </c>
      <c r="KV107" t="s">
        <v>2318</v>
      </c>
      <c r="KW107" t="s">
        <v>2465</v>
      </c>
      <c r="KX107">
        <v>0</v>
      </c>
      <c r="KY107">
        <v>1</v>
      </c>
      <c r="KZ107">
        <v>1</v>
      </c>
      <c r="LB107">
        <v>25000</v>
      </c>
      <c r="LC107">
        <v>50000</v>
      </c>
      <c r="LD107" t="s">
        <v>2288</v>
      </c>
      <c r="LG107">
        <v>20</v>
      </c>
      <c r="LH107">
        <v>5</v>
      </c>
      <c r="LI107">
        <v>0</v>
      </c>
      <c r="LJ107">
        <v>3000</v>
      </c>
      <c r="LK107">
        <v>2000</v>
      </c>
      <c r="LM107" t="s">
        <v>2318</v>
      </c>
      <c r="LN107">
        <v>3500</v>
      </c>
      <c r="LO107" t="s">
        <v>2288</v>
      </c>
      <c r="LR107">
        <v>20</v>
      </c>
      <c r="LS107">
        <v>8</v>
      </c>
      <c r="LT107">
        <v>0</v>
      </c>
      <c r="LU107">
        <v>3000</v>
      </c>
      <c r="LV107">
        <v>2000</v>
      </c>
      <c r="LX107" t="s">
        <v>2318</v>
      </c>
      <c r="LY107">
        <v>2500</v>
      </c>
      <c r="LZ107" t="s">
        <v>2288</v>
      </c>
      <c r="MC107">
        <v>25</v>
      </c>
      <c r="MD107">
        <v>5</v>
      </c>
      <c r="ME107">
        <v>0</v>
      </c>
      <c r="MF107">
        <v>2000</v>
      </c>
      <c r="MG107">
        <v>1200</v>
      </c>
      <c r="MI107" t="s">
        <v>2318</v>
      </c>
      <c r="MJ107">
        <v>400</v>
      </c>
      <c r="MK107" t="s">
        <v>2288</v>
      </c>
      <c r="MN107">
        <v>25</v>
      </c>
      <c r="MO107">
        <v>10</v>
      </c>
      <c r="MP107">
        <v>0</v>
      </c>
      <c r="MQ107">
        <v>500</v>
      </c>
      <c r="MR107">
        <v>300</v>
      </c>
      <c r="MT107" t="s">
        <v>2318</v>
      </c>
      <c r="MU107">
        <v>150</v>
      </c>
      <c r="MV107" t="s">
        <v>2288</v>
      </c>
      <c r="MY107">
        <v>20</v>
      </c>
      <c r="MZ107">
        <v>5</v>
      </c>
      <c r="NA107">
        <v>0</v>
      </c>
      <c r="NB107">
        <v>2000</v>
      </c>
      <c r="NC107">
        <v>1300</v>
      </c>
      <c r="NE107" t="s">
        <v>2318</v>
      </c>
      <c r="NF107" t="s">
        <v>2481</v>
      </c>
      <c r="NG107">
        <v>1</v>
      </c>
      <c r="NH107">
        <v>1</v>
      </c>
      <c r="NI107">
        <v>1</v>
      </c>
      <c r="NJ107">
        <v>150</v>
      </c>
      <c r="NK107">
        <v>175</v>
      </c>
      <c r="NL107">
        <v>350</v>
      </c>
      <c r="NM107" t="s">
        <v>2288</v>
      </c>
      <c r="NP107">
        <v>20</v>
      </c>
      <c r="NQ107">
        <v>5</v>
      </c>
      <c r="NR107">
        <v>0</v>
      </c>
      <c r="NS107">
        <v>3000</v>
      </c>
      <c r="NT107">
        <v>2000</v>
      </c>
      <c r="NV107" t="s">
        <v>2318</v>
      </c>
      <c r="NW107">
        <v>2500</v>
      </c>
      <c r="NX107" t="s">
        <v>2288</v>
      </c>
      <c r="OA107">
        <v>20</v>
      </c>
      <c r="OB107">
        <v>4</v>
      </c>
      <c r="OC107">
        <v>0</v>
      </c>
      <c r="OD107">
        <v>3000</v>
      </c>
      <c r="OE107">
        <v>2000</v>
      </c>
      <c r="OG107" t="s">
        <v>2318</v>
      </c>
      <c r="OH107">
        <v>2500</v>
      </c>
      <c r="OI107" t="s">
        <v>2288</v>
      </c>
      <c r="OL107">
        <v>25</v>
      </c>
      <c r="OM107">
        <v>4</v>
      </c>
      <c r="ON107">
        <v>0</v>
      </c>
      <c r="OO107">
        <v>3000</v>
      </c>
      <c r="OP107">
        <v>2000</v>
      </c>
      <c r="OR107" t="s">
        <v>2318</v>
      </c>
      <c r="OS107">
        <v>2500</v>
      </c>
      <c r="OT107" t="s">
        <v>2288</v>
      </c>
      <c r="OW107">
        <v>20</v>
      </c>
      <c r="OX107">
        <v>4</v>
      </c>
      <c r="OY107">
        <v>0</v>
      </c>
      <c r="OZ107">
        <v>2000</v>
      </c>
      <c r="PA107">
        <v>1000</v>
      </c>
      <c r="PC107" t="s">
        <v>2318</v>
      </c>
      <c r="PD107">
        <v>2000</v>
      </c>
      <c r="PE107" t="s">
        <v>2288</v>
      </c>
      <c r="PH107">
        <v>20</v>
      </c>
      <c r="PI107">
        <v>7</v>
      </c>
      <c r="PJ107">
        <v>0</v>
      </c>
      <c r="PK107">
        <v>3000</v>
      </c>
      <c r="PL107">
        <v>2000</v>
      </c>
      <c r="PN107" t="s">
        <v>2318</v>
      </c>
      <c r="PO107">
        <v>1000</v>
      </c>
      <c r="PP107" t="s">
        <v>2288</v>
      </c>
      <c r="PS107">
        <v>20</v>
      </c>
      <c r="PT107">
        <v>4</v>
      </c>
      <c r="PU107">
        <v>0</v>
      </c>
      <c r="PV107">
        <v>3000</v>
      </c>
      <c r="PW107">
        <v>2000</v>
      </c>
      <c r="PY107" t="s">
        <v>2318</v>
      </c>
      <c r="PZ107" t="s">
        <v>2231</v>
      </c>
      <c r="QA107">
        <v>3000</v>
      </c>
      <c r="QD107" t="s">
        <v>2288</v>
      </c>
      <c r="QG107">
        <v>20</v>
      </c>
      <c r="QH107">
        <v>5</v>
      </c>
      <c r="QI107">
        <v>0</v>
      </c>
      <c r="QJ107">
        <v>3000</v>
      </c>
      <c r="QK107">
        <v>2000</v>
      </c>
      <c r="QM107" t="s">
        <v>2318</v>
      </c>
      <c r="QN107">
        <v>300</v>
      </c>
      <c r="QO107" t="s">
        <v>2288</v>
      </c>
      <c r="QR107">
        <v>20</v>
      </c>
      <c r="QS107">
        <v>4</v>
      </c>
      <c r="QT107">
        <v>0</v>
      </c>
      <c r="QU107">
        <v>2000</v>
      </c>
      <c r="QV107">
        <v>1000</v>
      </c>
      <c r="QX107" t="s">
        <v>2312</v>
      </c>
      <c r="SF107" t="s">
        <v>2241</v>
      </c>
      <c r="SG107">
        <v>1</v>
      </c>
      <c r="SH107">
        <v>0</v>
      </c>
      <c r="SI107">
        <v>0</v>
      </c>
      <c r="SJ107">
        <v>0</v>
      </c>
      <c r="UW107" t="s">
        <v>2720</v>
      </c>
      <c r="UX107">
        <v>1</v>
      </c>
      <c r="UY107">
        <v>1</v>
      </c>
      <c r="UZ107">
        <v>1</v>
      </c>
      <c r="VA107">
        <v>1</v>
      </c>
      <c r="VB107">
        <v>1</v>
      </c>
      <c r="VC107">
        <v>1</v>
      </c>
      <c r="VD107">
        <v>0</v>
      </c>
      <c r="VE107">
        <v>0</v>
      </c>
      <c r="VF107">
        <v>0</v>
      </c>
      <c r="VG107">
        <v>0</v>
      </c>
      <c r="VH107">
        <v>0</v>
      </c>
      <c r="VI107">
        <v>1</v>
      </c>
      <c r="VJ107">
        <v>1</v>
      </c>
      <c r="VK107">
        <v>1</v>
      </c>
      <c r="VL107">
        <v>1</v>
      </c>
      <c r="VM107">
        <v>1</v>
      </c>
      <c r="VN107">
        <v>1</v>
      </c>
      <c r="VO107">
        <v>1</v>
      </c>
      <c r="VP107">
        <v>1</v>
      </c>
      <c r="VQ107">
        <v>1</v>
      </c>
      <c r="VR107">
        <v>1</v>
      </c>
      <c r="VS107">
        <v>1</v>
      </c>
      <c r="VT107">
        <v>1</v>
      </c>
      <c r="VU107">
        <v>1</v>
      </c>
      <c r="VV107">
        <v>1</v>
      </c>
      <c r="VW107">
        <v>1</v>
      </c>
      <c r="VX107">
        <v>1</v>
      </c>
      <c r="VY107">
        <v>0</v>
      </c>
      <c r="VZ107">
        <v>22</v>
      </c>
      <c r="WB107" t="s">
        <v>2318</v>
      </c>
      <c r="WC107" t="s">
        <v>2712</v>
      </c>
      <c r="WD107">
        <v>0</v>
      </c>
      <c r="WE107">
        <v>1</v>
      </c>
      <c r="WF107">
        <v>1</v>
      </c>
      <c r="WH107">
        <v>750</v>
      </c>
      <c r="WI107">
        <v>5250</v>
      </c>
      <c r="WJ107" t="s">
        <v>2288</v>
      </c>
      <c r="WM107">
        <v>20</v>
      </c>
      <c r="WN107">
        <v>5</v>
      </c>
      <c r="WO107">
        <v>0</v>
      </c>
      <c r="WP107">
        <v>2000</v>
      </c>
      <c r="WQ107">
        <v>1250</v>
      </c>
      <c r="WS107" t="s">
        <v>2318</v>
      </c>
      <c r="WT107" t="s">
        <v>2712</v>
      </c>
      <c r="WU107">
        <v>0</v>
      </c>
      <c r="WV107">
        <v>1</v>
      </c>
      <c r="WW107">
        <v>1</v>
      </c>
      <c r="WY107">
        <v>700</v>
      </c>
      <c r="WZ107">
        <v>4900</v>
      </c>
      <c r="XA107" t="s">
        <v>2288</v>
      </c>
      <c r="XD107">
        <v>20</v>
      </c>
      <c r="XE107">
        <v>3</v>
      </c>
      <c r="XF107">
        <v>0</v>
      </c>
      <c r="XG107">
        <v>3000</v>
      </c>
      <c r="XH107">
        <v>2000</v>
      </c>
      <c r="XJ107" t="s">
        <v>2318</v>
      </c>
      <c r="XK107" t="s">
        <v>2712</v>
      </c>
      <c r="XL107">
        <v>0</v>
      </c>
      <c r="XM107">
        <v>1</v>
      </c>
      <c r="XN107">
        <v>1</v>
      </c>
      <c r="XP107">
        <v>600</v>
      </c>
      <c r="XQ107">
        <v>4200</v>
      </c>
      <c r="XR107" t="s">
        <v>2288</v>
      </c>
      <c r="XU107">
        <v>20</v>
      </c>
      <c r="XV107">
        <v>5</v>
      </c>
      <c r="XW107">
        <v>0</v>
      </c>
      <c r="XX107">
        <v>3000</v>
      </c>
      <c r="XY107">
        <v>2000</v>
      </c>
      <c r="YA107" t="s">
        <v>2318</v>
      </c>
      <c r="YB107" t="s">
        <v>2712</v>
      </c>
      <c r="YC107">
        <v>0</v>
      </c>
      <c r="YD107">
        <v>1</v>
      </c>
      <c r="YE107">
        <v>1</v>
      </c>
      <c r="YG107">
        <v>700</v>
      </c>
      <c r="YH107">
        <v>4900</v>
      </c>
      <c r="YI107" t="s">
        <v>2288</v>
      </c>
      <c r="YL107">
        <v>25</v>
      </c>
      <c r="YM107">
        <v>5</v>
      </c>
      <c r="YN107">
        <v>0</v>
      </c>
      <c r="YO107">
        <v>3000</v>
      </c>
      <c r="YP107">
        <v>2000</v>
      </c>
      <c r="YR107" t="s">
        <v>2318</v>
      </c>
      <c r="YS107" t="s">
        <v>2712</v>
      </c>
      <c r="YT107">
        <v>0</v>
      </c>
      <c r="YU107">
        <v>1</v>
      </c>
      <c r="YV107">
        <v>1</v>
      </c>
      <c r="YX107">
        <v>300</v>
      </c>
      <c r="YY107">
        <v>2100</v>
      </c>
      <c r="YZ107" t="s">
        <v>2288</v>
      </c>
      <c r="ZC107">
        <v>30</v>
      </c>
      <c r="ZD107">
        <v>8</v>
      </c>
      <c r="ZE107">
        <v>0</v>
      </c>
      <c r="ZF107">
        <v>2000</v>
      </c>
      <c r="ZG107">
        <v>1000</v>
      </c>
      <c r="ZI107" t="s">
        <v>2318</v>
      </c>
      <c r="ZJ107" t="s">
        <v>2733</v>
      </c>
      <c r="ZK107">
        <v>1</v>
      </c>
      <c r="ZL107">
        <v>1</v>
      </c>
      <c r="ZM107">
        <v>1</v>
      </c>
      <c r="ZN107">
        <v>400</v>
      </c>
      <c r="ZO107">
        <v>1200</v>
      </c>
      <c r="ZP107">
        <v>8400</v>
      </c>
      <c r="ZQ107" t="s">
        <v>2288</v>
      </c>
      <c r="ZT107">
        <v>20</v>
      </c>
      <c r="ZU107">
        <v>10</v>
      </c>
      <c r="ZV107">
        <v>0</v>
      </c>
      <c r="ZW107">
        <v>2000</v>
      </c>
      <c r="ZX107">
        <v>1000</v>
      </c>
      <c r="ACI107" t="s">
        <v>2318</v>
      </c>
      <c r="ACJ107">
        <v>2500</v>
      </c>
      <c r="ACK107" t="s">
        <v>2288</v>
      </c>
      <c r="ACN107">
        <v>2</v>
      </c>
      <c r="ACO107">
        <v>1</v>
      </c>
      <c r="ACP107">
        <v>0</v>
      </c>
      <c r="ACQ107">
        <v>500</v>
      </c>
      <c r="ACR107">
        <v>300</v>
      </c>
      <c r="ACT107" t="s">
        <v>2318</v>
      </c>
      <c r="ACU107">
        <v>2000</v>
      </c>
      <c r="ACV107" t="s">
        <v>2288</v>
      </c>
      <c r="ACY107">
        <v>2</v>
      </c>
      <c r="ACZ107">
        <v>1</v>
      </c>
      <c r="ADA107">
        <v>0</v>
      </c>
      <c r="ADB107">
        <v>500</v>
      </c>
      <c r="ADC107">
        <v>300</v>
      </c>
      <c r="ADE107" t="s">
        <v>2318</v>
      </c>
      <c r="ADF107">
        <v>1300</v>
      </c>
      <c r="ADG107" t="s">
        <v>2288</v>
      </c>
      <c r="ADJ107">
        <v>10</v>
      </c>
      <c r="ADK107">
        <v>4</v>
      </c>
      <c r="ADL107">
        <v>0</v>
      </c>
      <c r="ADM107">
        <v>900</v>
      </c>
      <c r="ADN107">
        <v>700</v>
      </c>
      <c r="ADP107" t="s">
        <v>2318</v>
      </c>
      <c r="ADQ107">
        <v>1000</v>
      </c>
      <c r="ADR107" t="s">
        <v>2288</v>
      </c>
      <c r="ADU107">
        <v>20</v>
      </c>
      <c r="ADV107">
        <v>5</v>
      </c>
      <c r="ADW107">
        <v>0</v>
      </c>
      <c r="ADX107">
        <v>2000</v>
      </c>
      <c r="ADY107">
        <v>1000</v>
      </c>
      <c r="AEA107" t="s">
        <v>2318</v>
      </c>
      <c r="AEB107">
        <v>500</v>
      </c>
      <c r="AEC107" t="s">
        <v>2288</v>
      </c>
      <c r="AEF107">
        <v>4</v>
      </c>
      <c r="AEG107">
        <v>1</v>
      </c>
      <c r="AEH107">
        <v>0</v>
      </c>
      <c r="AEI107">
        <v>500</v>
      </c>
      <c r="AEJ107">
        <v>300</v>
      </c>
      <c r="AEL107" t="s">
        <v>2318</v>
      </c>
      <c r="AEM107" t="s">
        <v>2712</v>
      </c>
      <c r="AEN107">
        <v>0</v>
      </c>
      <c r="AEO107">
        <v>1</v>
      </c>
      <c r="AEP107">
        <v>1</v>
      </c>
      <c r="AER107">
        <v>750</v>
      </c>
      <c r="AES107">
        <v>5250</v>
      </c>
      <c r="AET107" t="s">
        <v>2288</v>
      </c>
      <c r="AEW107">
        <v>20</v>
      </c>
      <c r="AEX107">
        <v>4</v>
      </c>
      <c r="AEY107">
        <v>0</v>
      </c>
      <c r="AEZ107">
        <v>2000</v>
      </c>
      <c r="AFA107">
        <v>1000</v>
      </c>
      <c r="AFC107" t="s">
        <v>2318</v>
      </c>
      <c r="AFD107" t="s">
        <v>2712</v>
      </c>
      <c r="AFE107">
        <v>0</v>
      </c>
      <c r="AFF107">
        <v>1</v>
      </c>
      <c r="AFG107">
        <v>1</v>
      </c>
      <c r="AFI107">
        <v>800</v>
      </c>
      <c r="AFJ107">
        <v>5600</v>
      </c>
      <c r="AFK107" t="s">
        <v>2288</v>
      </c>
      <c r="AFN107">
        <v>25</v>
      </c>
      <c r="AFO107">
        <v>5</v>
      </c>
      <c r="AFP107">
        <v>0</v>
      </c>
      <c r="AFQ107">
        <v>2000</v>
      </c>
      <c r="AFR107">
        <v>1000</v>
      </c>
      <c r="AFT107" t="s">
        <v>2318</v>
      </c>
      <c r="AFU107" t="s">
        <v>2712</v>
      </c>
      <c r="AFV107">
        <v>0</v>
      </c>
      <c r="AFW107">
        <v>1</v>
      </c>
      <c r="AFX107">
        <v>1</v>
      </c>
      <c r="AFZ107">
        <v>1500</v>
      </c>
      <c r="AGA107">
        <v>10500</v>
      </c>
      <c r="AGB107" t="s">
        <v>2288</v>
      </c>
      <c r="AGE107">
        <v>20</v>
      </c>
      <c r="AGF107">
        <v>4</v>
      </c>
      <c r="AGG107">
        <v>0</v>
      </c>
      <c r="AGH107">
        <v>2000</v>
      </c>
      <c r="AGI107">
        <v>1000</v>
      </c>
      <c r="AGK107" t="s">
        <v>2318</v>
      </c>
      <c r="AGL107" t="s">
        <v>2712</v>
      </c>
      <c r="AGM107">
        <v>0</v>
      </c>
      <c r="AGN107">
        <v>1</v>
      </c>
      <c r="AGO107">
        <v>1</v>
      </c>
      <c r="AGQ107">
        <v>850</v>
      </c>
      <c r="AGR107">
        <v>5950</v>
      </c>
      <c r="AGS107" t="s">
        <v>2288</v>
      </c>
      <c r="AGV107">
        <v>20</v>
      </c>
      <c r="AGW107">
        <v>4</v>
      </c>
      <c r="AGX107">
        <v>0</v>
      </c>
      <c r="AGY107">
        <v>2000</v>
      </c>
      <c r="AGZ107">
        <v>1300</v>
      </c>
      <c r="AHB107" t="s">
        <v>2318</v>
      </c>
      <c r="AHC107" t="s">
        <v>2714</v>
      </c>
      <c r="AHD107">
        <v>0</v>
      </c>
      <c r="AHE107">
        <v>0</v>
      </c>
      <c r="AHF107">
        <v>1</v>
      </c>
      <c r="AHI107">
        <v>200</v>
      </c>
      <c r="AHJ107" t="s">
        <v>2288</v>
      </c>
      <c r="AHM107">
        <v>2</v>
      </c>
      <c r="AHN107">
        <v>1</v>
      </c>
      <c r="AHO107">
        <v>0</v>
      </c>
      <c r="AHP107">
        <v>500</v>
      </c>
      <c r="AHQ107">
        <v>300</v>
      </c>
      <c r="AHS107" t="s">
        <v>2318</v>
      </c>
      <c r="AHT107" t="s">
        <v>2714</v>
      </c>
      <c r="AHU107">
        <v>0</v>
      </c>
      <c r="AHV107">
        <v>1</v>
      </c>
      <c r="AHX107">
        <v>200</v>
      </c>
      <c r="AHY107" t="s">
        <v>2288</v>
      </c>
      <c r="AIB107">
        <v>2</v>
      </c>
      <c r="AIC107">
        <v>1</v>
      </c>
      <c r="AID107">
        <v>0</v>
      </c>
      <c r="AIE107">
        <v>500</v>
      </c>
      <c r="AIF107">
        <v>300</v>
      </c>
      <c r="AIH107" t="s">
        <v>2318</v>
      </c>
      <c r="AII107" t="s">
        <v>2714</v>
      </c>
      <c r="AIJ107">
        <v>0</v>
      </c>
      <c r="AIK107">
        <v>1</v>
      </c>
      <c r="AIM107">
        <v>200</v>
      </c>
      <c r="AIN107" t="s">
        <v>2288</v>
      </c>
      <c r="AIQ107">
        <v>2</v>
      </c>
      <c r="AIR107">
        <v>1</v>
      </c>
      <c r="AIS107">
        <v>0</v>
      </c>
      <c r="AIT107">
        <v>500</v>
      </c>
      <c r="AIU107">
        <v>300</v>
      </c>
      <c r="AIW107" t="s">
        <v>2318</v>
      </c>
      <c r="AIX107">
        <v>900</v>
      </c>
      <c r="AIY107" t="s">
        <v>2288</v>
      </c>
      <c r="AJB107">
        <v>10</v>
      </c>
      <c r="AJC107">
        <v>4</v>
      </c>
      <c r="AJD107">
        <v>0</v>
      </c>
      <c r="AJE107">
        <v>3000</v>
      </c>
      <c r="AJF107">
        <v>2000</v>
      </c>
      <c r="AJH107" t="s">
        <v>2318</v>
      </c>
      <c r="AJI107" t="s">
        <v>2715</v>
      </c>
      <c r="AJJ107">
        <v>1</v>
      </c>
      <c r="AJK107">
        <v>0</v>
      </c>
      <c r="AJL107">
        <v>1</v>
      </c>
      <c r="AJM107">
        <v>1000</v>
      </c>
      <c r="AJO107">
        <v>100</v>
      </c>
      <c r="AJP107" t="s">
        <v>2288</v>
      </c>
      <c r="AJS107">
        <v>20</v>
      </c>
      <c r="AJT107">
        <v>3</v>
      </c>
      <c r="AJU107">
        <v>0</v>
      </c>
      <c r="AJV107">
        <v>2000</v>
      </c>
      <c r="AJW107">
        <v>1300</v>
      </c>
      <c r="AJY107" t="s">
        <v>2318</v>
      </c>
      <c r="AJZ107" t="s">
        <v>2722</v>
      </c>
      <c r="AKA107">
        <v>0</v>
      </c>
      <c r="AKB107">
        <v>1</v>
      </c>
      <c r="AKD107">
        <v>800</v>
      </c>
      <c r="AKE107" t="s">
        <v>2288</v>
      </c>
      <c r="AKH107">
        <v>20</v>
      </c>
      <c r="AKI107">
        <v>4</v>
      </c>
      <c r="AKJ107">
        <v>0</v>
      </c>
      <c r="AKK107">
        <v>2000</v>
      </c>
      <c r="AKL107">
        <v>1000</v>
      </c>
      <c r="AKN107" t="s">
        <v>2318</v>
      </c>
      <c r="AKO107">
        <v>600</v>
      </c>
      <c r="AKP107" t="s">
        <v>2288</v>
      </c>
      <c r="AKS107">
        <v>15</v>
      </c>
      <c r="AKT107">
        <v>4</v>
      </c>
      <c r="AKU107">
        <v>0</v>
      </c>
      <c r="AKV107">
        <v>2000</v>
      </c>
      <c r="AKW107">
        <v>1400</v>
      </c>
      <c r="AKY107" t="s">
        <v>2312</v>
      </c>
      <c r="AMT107" t="s">
        <v>2241</v>
      </c>
      <c r="AMU107">
        <v>1</v>
      </c>
      <c r="AMV107">
        <v>0</v>
      </c>
      <c r="AMW107">
        <v>0</v>
      </c>
      <c r="AMX107">
        <v>0</v>
      </c>
      <c r="AQG107" t="s">
        <v>2239</v>
      </c>
      <c r="AQH107">
        <v>1</v>
      </c>
      <c r="AQI107">
        <v>0</v>
      </c>
      <c r="AQJ107">
        <v>0</v>
      </c>
      <c r="AQK107">
        <v>0</v>
      </c>
      <c r="AQL107">
        <v>0</v>
      </c>
      <c r="AQM107">
        <v>0</v>
      </c>
      <c r="AQN107">
        <v>0</v>
      </c>
      <c r="AQO107">
        <v>0</v>
      </c>
      <c r="AQP107">
        <v>0</v>
      </c>
      <c r="AQQ107">
        <v>0</v>
      </c>
      <c r="AQS107" t="s">
        <v>2243</v>
      </c>
      <c r="AQT107">
        <v>0</v>
      </c>
      <c r="AQU107">
        <v>0</v>
      </c>
      <c r="AQV107">
        <v>0</v>
      </c>
      <c r="AQW107">
        <v>1</v>
      </c>
      <c r="AQX107">
        <v>0</v>
      </c>
      <c r="AQY107">
        <v>0</v>
      </c>
      <c r="AQZ107">
        <v>0</v>
      </c>
      <c r="ARA107">
        <v>0</v>
      </c>
      <c r="ARB107">
        <v>0</v>
      </c>
      <c r="ARC107">
        <v>0</v>
      </c>
      <c r="ARD107">
        <v>0</v>
      </c>
      <c r="ARF107" t="s">
        <v>2466</v>
      </c>
      <c r="ARG107" t="s">
        <v>2245</v>
      </c>
      <c r="ARH107" t="s">
        <v>2246</v>
      </c>
      <c r="ARI107">
        <v>0</v>
      </c>
      <c r="ARJ107">
        <v>1</v>
      </c>
      <c r="ARK107">
        <v>0</v>
      </c>
      <c r="ARL107">
        <v>0</v>
      </c>
      <c r="ARM107">
        <v>0</v>
      </c>
      <c r="ARN107">
        <v>0</v>
      </c>
      <c r="ARP107" t="s">
        <v>2312</v>
      </c>
      <c r="ARX107" t="s">
        <v>2262</v>
      </c>
      <c r="ARY107" t="s">
        <v>2239</v>
      </c>
      <c r="ARZ107">
        <v>1</v>
      </c>
      <c r="ASA107">
        <v>0</v>
      </c>
      <c r="ASB107">
        <v>0</v>
      </c>
      <c r="ASC107">
        <v>0</v>
      </c>
      <c r="ASD107">
        <v>0</v>
      </c>
      <c r="ASE107">
        <v>0</v>
      </c>
      <c r="ASF107">
        <v>0</v>
      </c>
      <c r="ASG107">
        <v>0</v>
      </c>
      <c r="ASH107">
        <v>0</v>
      </c>
      <c r="ASI107">
        <v>0</v>
      </c>
      <c r="ASK107" t="s">
        <v>2239</v>
      </c>
      <c r="ASL107">
        <v>1</v>
      </c>
      <c r="ASM107">
        <v>0</v>
      </c>
      <c r="ASN107">
        <v>0</v>
      </c>
      <c r="ASO107">
        <v>0</v>
      </c>
      <c r="ASP107">
        <v>0</v>
      </c>
      <c r="ASQ107">
        <v>0</v>
      </c>
      <c r="ASR107">
        <v>0</v>
      </c>
      <c r="ASS107">
        <v>0</v>
      </c>
      <c r="AST107">
        <v>0</v>
      </c>
      <c r="ASU107">
        <v>0</v>
      </c>
      <c r="ASW107" t="s">
        <v>2239</v>
      </c>
      <c r="ASX107">
        <v>1</v>
      </c>
      <c r="ASY107">
        <v>0</v>
      </c>
      <c r="ASZ107">
        <v>0</v>
      </c>
      <c r="ATA107">
        <v>0</v>
      </c>
      <c r="ATB107">
        <v>0</v>
      </c>
      <c r="ATC107">
        <v>0</v>
      </c>
      <c r="ATD107">
        <v>0</v>
      </c>
      <c r="ATE107">
        <v>0</v>
      </c>
      <c r="ATF107">
        <v>0</v>
      </c>
      <c r="ATH107" t="s">
        <v>2239</v>
      </c>
      <c r="ATI107">
        <v>1</v>
      </c>
      <c r="ATJ107">
        <v>0</v>
      </c>
      <c r="ATK107">
        <v>0</v>
      </c>
      <c r="ATL107">
        <v>0</v>
      </c>
      <c r="ATM107">
        <v>0</v>
      </c>
      <c r="ATN107">
        <v>0</v>
      </c>
      <c r="ATO107">
        <v>0</v>
      </c>
      <c r="ATP107">
        <v>0</v>
      </c>
      <c r="ATQ107">
        <v>0</v>
      </c>
      <c r="ATS107" t="s">
        <v>2468</v>
      </c>
      <c r="ATW107" t="s">
        <v>2468</v>
      </c>
      <c r="AUA107" t="s">
        <v>2579</v>
      </c>
      <c r="AUC107" t="s">
        <v>2717</v>
      </c>
      <c r="AUF107">
        <v>507816299</v>
      </c>
      <c r="AUG107" s="166">
        <v>45253.418460648143</v>
      </c>
      <c r="AUJ107" t="s">
        <v>2255</v>
      </c>
      <c r="AUK107" t="s">
        <v>2256</v>
      </c>
      <c r="AUL107" t="s">
        <v>2257</v>
      </c>
    </row>
    <row r="108" spans="1:987 1034:1234" x14ac:dyDescent="0.35">
      <c r="A108">
        <v>107</v>
      </c>
      <c r="B108" t="s">
        <v>2734</v>
      </c>
      <c r="C108" s="166">
        <v>45251</v>
      </c>
      <c r="D108" t="s">
        <v>2706</v>
      </c>
      <c r="E108" t="s">
        <v>2707</v>
      </c>
      <c r="F108" s="166">
        <v>45251.612529664351</v>
      </c>
      <c r="G108" s="166">
        <v>45253.414853854163</v>
      </c>
      <c r="H108" t="s">
        <v>2225</v>
      </c>
      <c r="K108" t="s">
        <v>2429</v>
      </c>
      <c r="L108" s="166">
        <v>45251</v>
      </c>
      <c r="M108" t="s">
        <v>73</v>
      </c>
      <c r="N108" t="s">
        <v>2708</v>
      </c>
      <c r="O108" t="s">
        <v>77</v>
      </c>
      <c r="P108" t="s">
        <v>2228</v>
      </c>
      <c r="S108" t="s">
        <v>2432</v>
      </c>
      <c r="T108" t="s">
        <v>2709</v>
      </c>
      <c r="V108" t="s">
        <v>2231</v>
      </c>
      <c r="X108" t="s">
        <v>2232</v>
      </c>
      <c r="AA108" t="s">
        <v>2503</v>
      </c>
      <c r="AB108">
        <v>1</v>
      </c>
      <c r="AC108">
        <v>1</v>
      </c>
      <c r="AD108">
        <v>1</v>
      </c>
      <c r="AE108">
        <v>0</v>
      </c>
      <c r="AF108">
        <v>3</v>
      </c>
      <c r="AH108" t="s">
        <v>2318</v>
      </c>
      <c r="AI108">
        <v>1000</v>
      </c>
      <c r="AJ108" t="s">
        <v>2288</v>
      </c>
      <c r="AM108">
        <v>20</v>
      </c>
      <c r="AN108">
        <v>4</v>
      </c>
      <c r="AO108">
        <v>0</v>
      </c>
      <c r="AP108">
        <v>2000</v>
      </c>
      <c r="AQ108">
        <v>1000</v>
      </c>
      <c r="AS108" t="s">
        <v>2318</v>
      </c>
      <c r="AT108" t="s">
        <v>2479</v>
      </c>
      <c r="AU108">
        <v>1</v>
      </c>
      <c r="AV108">
        <v>0</v>
      </c>
      <c r="AW108">
        <v>1000</v>
      </c>
      <c r="AY108" t="s">
        <v>2288</v>
      </c>
      <c r="BB108">
        <v>20</v>
      </c>
      <c r="BC108">
        <v>4</v>
      </c>
      <c r="BD108">
        <v>0</v>
      </c>
      <c r="BE108">
        <v>2000</v>
      </c>
      <c r="BF108">
        <v>1000</v>
      </c>
      <c r="BH108" t="s">
        <v>2318</v>
      </c>
      <c r="BI108" t="s">
        <v>2341</v>
      </c>
      <c r="BJ108">
        <v>1</v>
      </c>
      <c r="BK108">
        <v>1</v>
      </c>
      <c r="BL108">
        <v>450</v>
      </c>
      <c r="BM108">
        <v>400</v>
      </c>
      <c r="BN108" t="s">
        <v>2288</v>
      </c>
      <c r="BQ108">
        <v>20</v>
      </c>
      <c r="BR108">
        <v>5</v>
      </c>
      <c r="BS108">
        <v>0</v>
      </c>
      <c r="BT108">
        <v>3000</v>
      </c>
      <c r="BU108">
        <v>2000</v>
      </c>
      <c r="BW108" t="s">
        <v>2312</v>
      </c>
      <c r="CS108" t="s">
        <v>2241</v>
      </c>
      <c r="CT108">
        <v>1</v>
      </c>
      <c r="CU108">
        <v>0</v>
      </c>
      <c r="CV108">
        <v>0</v>
      </c>
      <c r="CW108">
        <v>0</v>
      </c>
      <c r="EK108" t="s">
        <v>2507</v>
      </c>
      <c r="EL108">
        <v>1</v>
      </c>
      <c r="EM108">
        <v>1</v>
      </c>
      <c r="EN108">
        <v>1</v>
      </c>
      <c r="EO108">
        <v>1</v>
      </c>
      <c r="EP108">
        <v>0</v>
      </c>
      <c r="EQ108">
        <v>4</v>
      </c>
      <c r="ES108" t="s">
        <v>2318</v>
      </c>
      <c r="ET108">
        <v>4000</v>
      </c>
      <c r="EU108" t="s">
        <v>2288</v>
      </c>
      <c r="EX108">
        <v>20</v>
      </c>
      <c r="EY108">
        <v>3</v>
      </c>
      <c r="EZ108">
        <v>0</v>
      </c>
      <c r="FA108">
        <v>2000</v>
      </c>
      <c r="FB108">
        <v>1500</v>
      </c>
      <c r="FD108" t="s">
        <v>2318</v>
      </c>
      <c r="FE108">
        <v>2500</v>
      </c>
      <c r="FF108" t="s">
        <v>2288</v>
      </c>
      <c r="FI108">
        <v>20</v>
      </c>
      <c r="FJ108">
        <v>4</v>
      </c>
      <c r="FK108">
        <v>0</v>
      </c>
      <c r="FL108">
        <v>2500</v>
      </c>
      <c r="FM108">
        <v>1000</v>
      </c>
      <c r="FO108" t="s">
        <v>2318</v>
      </c>
      <c r="FP108">
        <v>1500</v>
      </c>
      <c r="FQ108" t="s">
        <v>2288</v>
      </c>
      <c r="FT108">
        <v>15</v>
      </c>
      <c r="FU108">
        <v>2</v>
      </c>
      <c r="FV108">
        <v>0</v>
      </c>
      <c r="FW108">
        <v>2000</v>
      </c>
      <c r="FX108">
        <v>1400</v>
      </c>
      <c r="FZ108" t="s">
        <v>2318</v>
      </c>
      <c r="GA108">
        <v>1800</v>
      </c>
      <c r="GB108" t="s">
        <v>2288</v>
      </c>
      <c r="GE108">
        <v>15</v>
      </c>
      <c r="GF108">
        <v>7</v>
      </c>
      <c r="GG108">
        <v>0</v>
      </c>
      <c r="GH108">
        <v>3000</v>
      </c>
      <c r="GI108">
        <v>2000</v>
      </c>
      <c r="GK108" t="s">
        <v>2312</v>
      </c>
      <c r="HH108" t="s">
        <v>2241</v>
      </c>
      <c r="HI108">
        <v>1</v>
      </c>
      <c r="HJ108">
        <v>0</v>
      </c>
      <c r="HK108">
        <v>0</v>
      </c>
      <c r="HL108">
        <v>0</v>
      </c>
      <c r="JB108" t="s">
        <v>2710</v>
      </c>
      <c r="JC108">
        <v>1</v>
      </c>
      <c r="JD108">
        <v>1</v>
      </c>
      <c r="JE108">
        <v>1</v>
      </c>
      <c r="JF108">
        <v>1</v>
      </c>
      <c r="JG108">
        <v>1</v>
      </c>
      <c r="JH108">
        <v>1</v>
      </c>
      <c r="JI108">
        <v>1</v>
      </c>
      <c r="JJ108">
        <v>1</v>
      </c>
      <c r="JK108">
        <v>1</v>
      </c>
      <c r="JL108">
        <v>1</v>
      </c>
      <c r="JM108">
        <v>1</v>
      </c>
      <c r="JN108">
        <v>1</v>
      </c>
      <c r="JO108">
        <v>1</v>
      </c>
      <c r="JP108">
        <v>1</v>
      </c>
      <c r="JQ108">
        <v>1</v>
      </c>
      <c r="JR108">
        <v>0</v>
      </c>
      <c r="JS108">
        <v>15</v>
      </c>
      <c r="JT108">
        <v>22</v>
      </c>
      <c r="JV108" t="s">
        <v>2318</v>
      </c>
      <c r="JW108">
        <v>500</v>
      </c>
      <c r="JX108" t="s">
        <v>2288</v>
      </c>
      <c r="KA108">
        <v>20</v>
      </c>
      <c r="KB108">
        <v>3</v>
      </c>
      <c r="KC108">
        <v>0</v>
      </c>
      <c r="KD108">
        <v>2000</v>
      </c>
      <c r="KE108">
        <v>1800</v>
      </c>
      <c r="KG108" t="s">
        <v>2318</v>
      </c>
      <c r="KH108" t="s">
        <v>2581</v>
      </c>
      <c r="KI108">
        <v>1</v>
      </c>
      <c r="KJ108">
        <v>1</v>
      </c>
      <c r="KK108">
        <v>7500</v>
      </c>
      <c r="KL108">
        <v>100</v>
      </c>
      <c r="KM108" t="s">
        <v>2288</v>
      </c>
      <c r="KP108">
        <v>20</v>
      </c>
      <c r="KQ108">
        <v>8</v>
      </c>
      <c r="KR108">
        <v>0</v>
      </c>
      <c r="KS108">
        <v>2000</v>
      </c>
      <c r="KT108">
        <v>150</v>
      </c>
      <c r="KV108" t="s">
        <v>2318</v>
      </c>
      <c r="KW108" t="s">
        <v>2465</v>
      </c>
      <c r="KX108">
        <v>0</v>
      </c>
      <c r="KY108">
        <v>1</v>
      </c>
      <c r="KZ108">
        <v>1</v>
      </c>
      <c r="LB108">
        <v>25000</v>
      </c>
      <c r="LC108">
        <v>50000</v>
      </c>
      <c r="LD108" t="s">
        <v>2288</v>
      </c>
      <c r="LG108">
        <v>20</v>
      </c>
      <c r="LH108">
        <v>4</v>
      </c>
      <c r="LI108">
        <v>0</v>
      </c>
      <c r="LJ108">
        <v>3000</v>
      </c>
      <c r="LK108">
        <v>2000</v>
      </c>
      <c r="LM108" t="s">
        <v>2318</v>
      </c>
      <c r="LN108">
        <v>3500</v>
      </c>
      <c r="LO108" t="s">
        <v>2288</v>
      </c>
      <c r="LR108">
        <v>2500</v>
      </c>
      <c r="LS108">
        <v>3</v>
      </c>
      <c r="LT108">
        <v>0</v>
      </c>
      <c r="LU108">
        <v>2500</v>
      </c>
      <c r="LV108">
        <v>1200</v>
      </c>
      <c r="LX108" t="s">
        <v>2318</v>
      </c>
      <c r="LY108">
        <v>2500</v>
      </c>
      <c r="LZ108" t="s">
        <v>2288</v>
      </c>
      <c r="MC108">
        <v>25</v>
      </c>
      <c r="MD108">
        <v>5</v>
      </c>
      <c r="ME108">
        <v>0</v>
      </c>
      <c r="MF108">
        <v>2000</v>
      </c>
      <c r="MG108">
        <v>1500</v>
      </c>
      <c r="MI108" t="s">
        <v>2318</v>
      </c>
      <c r="MJ108">
        <v>400</v>
      </c>
      <c r="MK108" t="s">
        <v>2288</v>
      </c>
      <c r="MN108">
        <v>20</v>
      </c>
      <c r="MO108">
        <v>5</v>
      </c>
      <c r="MP108">
        <v>0</v>
      </c>
      <c r="MQ108">
        <v>2300</v>
      </c>
      <c r="MR108">
        <v>1100</v>
      </c>
      <c r="MT108" t="s">
        <v>2318</v>
      </c>
      <c r="MU108">
        <v>75</v>
      </c>
      <c r="MV108" t="s">
        <v>2288</v>
      </c>
      <c r="MY108">
        <v>20</v>
      </c>
      <c r="MZ108">
        <v>3</v>
      </c>
      <c r="NA108">
        <v>0</v>
      </c>
      <c r="NB108">
        <v>2000</v>
      </c>
      <c r="NC108">
        <v>1000</v>
      </c>
      <c r="NE108" t="s">
        <v>2318</v>
      </c>
      <c r="NF108" t="s">
        <v>2481</v>
      </c>
      <c r="NG108">
        <v>1</v>
      </c>
      <c r="NH108">
        <v>1</v>
      </c>
      <c r="NI108">
        <v>1</v>
      </c>
      <c r="NJ108">
        <v>150</v>
      </c>
      <c r="NK108">
        <v>200</v>
      </c>
      <c r="NL108">
        <v>400</v>
      </c>
      <c r="NM108" t="s">
        <v>2288</v>
      </c>
      <c r="NP108">
        <v>20</v>
      </c>
      <c r="NQ108">
        <v>5</v>
      </c>
      <c r="NR108">
        <v>0</v>
      </c>
      <c r="NS108">
        <v>3000</v>
      </c>
      <c r="NT108">
        <v>2000</v>
      </c>
      <c r="NV108" t="s">
        <v>2318</v>
      </c>
      <c r="NW108">
        <v>2500</v>
      </c>
      <c r="NX108" t="s">
        <v>2288</v>
      </c>
      <c r="OA108">
        <v>20</v>
      </c>
      <c r="OB108">
        <v>3</v>
      </c>
      <c r="OC108">
        <v>0</v>
      </c>
      <c r="OD108">
        <v>2000</v>
      </c>
      <c r="OE108">
        <v>1300</v>
      </c>
      <c r="OG108" t="s">
        <v>2318</v>
      </c>
      <c r="OH108">
        <v>2500</v>
      </c>
      <c r="OI108" t="s">
        <v>2288</v>
      </c>
      <c r="OL108">
        <v>25</v>
      </c>
      <c r="OM108">
        <v>5</v>
      </c>
      <c r="ON108">
        <v>0</v>
      </c>
      <c r="OO108">
        <v>3000</v>
      </c>
      <c r="OP108">
        <v>2000</v>
      </c>
      <c r="OR108" t="s">
        <v>2318</v>
      </c>
      <c r="OS108">
        <v>2500</v>
      </c>
      <c r="OT108" t="s">
        <v>2288</v>
      </c>
      <c r="OW108">
        <v>20</v>
      </c>
      <c r="OX108">
        <v>10</v>
      </c>
      <c r="OY108">
        <v>0</v>
      </c>
      <c r="OZ108">
        <v>2500</v>
      </c>
      <c r="PA108">
        <v>1200</v>
      </c>
      <c r="PC108" t="s">
        <v>2318</v>
      </c>
      <c r="PD108">
        <v>2000</v>
      </c>
      <c r="PE108" t="s">
        <v>2288</v>
      </c>
      <c r="PH108">
        <v>15</v>
      </c>
      <c r="PI108">
        <v>2</v>
      </c>
      <c r="PJ108">
        <v>0</v>
      </c>
      <c r="PK108">
        <v>2000</v>
      </c>
      <c r="PL108">
        <v>1300</v>
      </c>
      <c r="PN108" t="s">
        <v>2318</v>
      </c>
      <c r="PO108">
        <v>1000</v>
      </c>
      <c r="PP108" t="s">
        <v>2288</v>
      </c>
      <c r="PS108">
        <v>20</v>
      </c>
      <c r="PT108">
        <v>10</v>
      </c>
      <c r="PU108">
        <v>0</v>
      </c>
      <c r="PV108">
        <v>3000</v>
      </c>
      <c r="PW108">
        <v>2000</v>
      </c>
      <c r="PY108" t="s">
        <v>2318</v>
      </c>
      <c r="PZ108" t="s">
        <v>2231</v>
      </c>
      <c r="QA108">
        <v>3000</v>
      </c>
      <c r="QD108" t="s">
        <v>2288</v>
      </c>
      <c r="QG108">
        <v>15</v>
      </c>
      <c r="QH108">
        <v>5</v>
      </c>
      <c r="QI108">
        <v>0</v>
      </c>
      <c r="QJ108">
        <v>2000</v>
      </c>
      <c r="QK108">
        <v>1300</v>
      </c>
      <c r="QM108" t="s">
        <v>2318</v>
      </c>
      <c r="QN108">
        <v>300</v>
      </c>
      <c r="QO108" t="s">
        <v>2288</v>
      </c>
      <c r="QR108">
        <v>20</v>
      </c>
      <c r="QS108">
        <v>3</v>
      </c>
      <c r="QT108">
        <v>0</v>
      </c>
      <c r="QU108">
        <v>2000</v>
      </c>
      <c r="QV108">
        <v>1800</v>
      </c>
      <c r="QX108" t="s">
        <v>2312</v>
      </c>
      <c r="SF108" t="s">
        <v>2241</v>
      </c>
      <c r="SG108">
        <v>1</v>
      </c>
      <c r="SH108">
        <v>0</v>
      </c>
      <c r="SI108">
        <v>0</v>
      </c>
      <c r="SJ108">
        <v>0</v>
      </c>
      <c r="UW108" t="s">
        <v>2720</v>
      </c>
      <c r="UX108">
        <v>1</v>
      </c>
      <c r="UY108">
        <v>1</v>
      </c>
      <c r="UZ108">
        <v>1</v>
      </c>
      <c r="VA108">
        <v>1</v>
      </c>
      <c r="VB108">
        <v>1</v>
      </c>
      <c r="VC108">
        <v>1</v>
      </c>
      <c r="VD108">
        <v>0</v>
      </c>
      <c r="VE108">
        <v>0</v>
      </c>
      <c r="VF108">
        <v>0</v>
      </c>
      <c r="VG108">
        <v>0</v>
      </c>
      <c r="VH108">
        <v>0</v>
      </c>
      <c r="VI108">
        <v>1</v>
      </c>
      <c r="VJ108">
        <v>1</v>
      </c>
      <c r="VK108">
        <v>1</v>
      </c>
      <c r="VL108">
        <v>1</v>
      </c>
      <c r="VM108">
        <v>1</v>
      </c>
      <c r="VN108">
        <v>1</v>
      </c>
      <c r="VO108">
        <v>1</v>
      </c>
      <c r="VP108">
        <v>1</v>
      </c>
      <c r="VQ108">
        <v>1</v>
      </c>
      <c r="VR108">
        <v>1</v>
      </c>
      <c r="VS108">
        <v>1</v>
      </c>
      <c r="VT108">
        <v>1</v>
      </c>
      <c r="VU108">
        <v>1</v>
      </c>
      <c r="VV108">
        <v>1</v>
      </c>
      <c r="VW108">
        <v>1</v>
      </c>
      <c r="VX108">
        <v>1</v>
      </c>
      <c r="VY108">
        <v>0</v>
      </c>
      <c r="VZ108">
        <v>22</v>
      </c>
      <c r="WB108" t="s">
        <v>2318</v>
      </c>
      <c r="WC108" t="s">
        <v>2712</v>
      </c>
      <c r="WD108">
        <v>0</v>
      </c>
      <c r="WE108">
        <v>1</v>
      </c>
      <c r="WF108">
        <v>1</v>
      </c>
      <c r="WH108">
        <v>750</v>
      </c>
      <c r="WI108">
        <v>5250</v>
      </c>
      <c r="WJ108" t="s">
        <v>2288</v>
      </c>
      <c r="WM108">
        <v>20</v>
      </c>
      <c r="WN108">
        <v>5</v>
      </c>
      <c r="WO108">
        <v>0</v>
      </c>
      <c r="WP108">
        <v>3000</v>
      </c>
      <c r="WQ108">
        <v>2000</v>
      </c>
      <c r="WS108" t="s">
        <v>2318</v>
      </c>
      <c r="WT108" t="s">
        <v>2712</v>
      </c>
      <c r="WU108">
        <v>0</v>
      </c>
      <c r="WV108">
        <v>1</v>
      </c>
      <c r="WW108">
        <v>1</v>
      </c>
      <c r="WY108">
        <v>700</v>
      </c>
      <c r="WZ108">
        <v>4900</v>
      </c>
      <c r="XA108" t="s">
        <v>2288</v>
      </c>
      <c r="XD108">
        <v>15</v>
      </c>
      <c r="XE108">
        <v>7</v>
      </c>
      <c r="XF108">
        <v>0</v>
      </c>
      <c r="XG108">
        <v>2000</v>
      </c>
      <c r="XH108">
        <v>1000</v>
      </c>
      <c r="XJ108" t="s">
        <v>2318</v>
      </c>
      <c r="XK108" t="s">
        <v>2712</v>
      </c>
      <c r="XL108">
        <v>0</v>
      </c>
      <c r="XM108">
        <v>1</v>
      </c>
      <c r="XN108">
        <v>1</v>
      </c>
      <c r="XP108">
        <v>600</v>
      </c>
      <c r="XQ108">
        <v>4200</v>
      </c>
      <c r="XR108" t="s">
        <v>2288</v>
      </c>
      <c r="XU108">
        <v>30</v>
      </c>
      <c r="XV108">
        <v>5</v>
      </c>
      <c r="XW108">
        <v>0</v>
      </c>
      <c r="XX108">
        <v>2000</v>
      </c>
      <c r="XY108">
        <v>1000</v>
      </c>
      <c r="YA108" t="s">
        <v>2318</v>
      </c>
      <c r="YB108" t="s">
        <v>2712</v>
      </c>
      <c r="YC108">
        <v>0</v>
      </c>
      <c r="YD108">
        <v>1</v>
      </c>
      <c r="YE108">
        <v>1</v>
      </c>
      <c r="YG108">
        <v>700</v>
      </c>
      <c r="YH108">
        <v>4900</v>
      </c>
      <c r="YI108" t="s">
        <v>2288</v>
      </c>
      <c r="YL108">
        <v>20</v>
      </c>
      <c r="YM108">
        <v>5</v>
      </c>
      <c r="YN108">
        <v>0</v>
      </c>
      <c r="YO108">
        <v>3000</v>
      </c>
      <c r="YP108">
        <v>2000</v>
      </c>
      <c r="YR108" t="s">
        <v>2318</v>
      </c>
      <c r="YS108" t="s">
        <v>2712</v>
      </c>
      <c r="YT108">
        <v>0</v>
      </c>
      <c r="YU108">
        <v>1</v>
      </c>
      <c r="YV108">
        <v>1</v>
      </c>
      <c r="YX108">
        <v>300</v>
      </c>
      <c r="YY108">
        <v>2100</v>
      </c>
      <c r="YZ108" t="s">
        <v>2288</v>
      </c>
      <c r="ZC108">
        <v>20</v>
      </c>
      <c r="ZD108">
        <v>6</v>
      </c>
      <c r="ZE108">
        <v>0</v>
      </c>
      <c r="ZF108">
        <v>2000</v>
      </c>
      <c r="ZG108">
        <v>1800</v>
      </c>
      <c r="ZI108" t="s">
        <v>2318</v>
      </c>
      <c r="ZJ108" t="s">
        <v>2721</v>
      </c>
      <c r="ZK108">
        <v>1</v>
      </c>
      <c r="ZL108">
        <v>1</v>
      </c>
      <c r="ZM108">
        <v>1</v>
      </c>
      <c r="ZN108">
        <v>400</v>
      </c>
      <c r="ZO108">
        <v>1200</v>
      </c>
      <c r="ZP108">
        <v>8400</v>
      </c>
      <c r="ZQ108" t="s">
        <v>2288</v>
      </c>
      <c r="ZT108">
        <v>20</v>
      </c>
      <c r="ZU108">
        <v>5</v>
      </c>
      <c r="ZV108">
        <v>0</v>
      </c>
      <c r="ZW108">
        <v>3000</v>
      </c>
      <c r="ZX108">
        <v>2000</v>
      </c>
      <c r="ACI108" t="s">
        <v>2318</v>
      </c>
      <c r="ACJ108">
        <v>2500</v>
      </c>
      <c r="ACK108" t="s">
        <v>2288</v>
      </c>
      <c r="ACN108">
        <v>20</v>
      </c>
      <c r="ACO108">
        <v>6</v>
      </c>
      <c r="ACP108">
        <v>0</v>
      </c>
      <c r="ACQ108">
        <v>500</v>
      </c>
      <c r="ACR108">
        <v>300</v>
      </c>
      <c r="ACT108" t="s">
        <v>2318</v>
      </c>
      <c r="ACU108">
        <v>2000</v>
      </c>
      <c r="ACV108" t="s">
        <v>2288</v>
      </c>
      <c r="ACY108">
        <v>2</v>
      </c>
      <c r="ACZ108">
        <v>1</v>
      </c>
      <c r="ADA108">
        <v>0</v>
      </c>
      <c r="ADB108">
        <v>500</v>
      </c>
      <c r="ADC108">
        <v>300</v>
      </c>
      <c r="ADE108" t="s">
        <v>2318</v>
      </c>
      <c r="ADF108">
        <v>1300</v>
      </c>
      <c r="ADG108" t="s">
        <v>2288</v>
      </c>
      <c r="ADJ108">
        <v>10</v>
      </c>
      <c r="ADK108">
        <v>2</v>
      </c>
      <c r="ADL108">
        <v>0</v>
      </c>
      <c r="ADM108">
        <v>2000</v>
      </c>
      <c r="ADN108">
        <v>1200</v>
      </c>
      <c r="ADP108" t="s">
        <v>2318</v>
      </c>
      <c r="ADQ108">
        <v>1000</v>
      </c>
      <c r="ADR108" t="s">
        <v>2288</v>
      </c>
      <c r="ADU108">
        <v>20</v>
      </c>
      <c r="ADV108">
        <v>5</v>
      </c>
      <c r="ADW108">
        <v>0</v>
      </c>
      <c r="ADX108">
        <v>2000</v>
      </c>
      <c r="ADY108">
        <v>1000</v>
      </c>
      <c r="AEA108" t="s">
        <v>2318</v>
      </c>
      <c r="AEB108">
        <v>500</v>
      </c>
      <c r="AEC108" t="s">
        <v>2288</v>
      </c>
      <c r="AEF108">
        <v>3</v>
      </c>
      <c r="AEG108">
        <v>1</v>
      </c>
      <c r="AEH108">
        <v>0</v>
      </c>
      <c r="AEI108">
        <v>500</v>
      </c>
      <c r="AEJ108">
        <v>300</v>
      </c>
      <c r="AEL108" t="s">
        <v>2318</v>
      </c>
      <c r="AEM108" t="s">
        <v>2712</v>
      </c>
      <c r="AEN108">
        <v>0</v>
      </c>
      <c r="AEO108">
        <v>1</v>
      </c>
      <c r="AEP108">
        <v>1</v>
      </c>
      <c r="AER108">
        <v>750</v>
      </c>
      <c r="AES108">
        <v>5250</v>
      </c>
      <c r="AET108" t="s">
        <v>2288</v>
      </c>
      <c r="AEW108">
        <v>20</v>
      </c>
      <c r="AEX108">
        <v>5</v>
      </c>
      <c r="AEY108">
        <v>0</v>
      </c>
      <c r="AEZ108">
        <v>3000</v>
      </c>
      <c r="AFA108">
        <v>2000</v>
      </c>
      <c r="AFC108" t="s">
        <v>2318</v>
      </c>
      <c r="AFD108" t="s">
        <v>2712</v>
      </c>
      <c r="AFE108">
        <v>0</v>
      </c>
      <c r="AFF108">
        <v>1</v>
      </c>
      <c r="AFG108">
        <v>1</v>
      </c>
      <c r="AFI108">
        <v>800</v>
      </c>
      <c r="AFJ108">
        <v>5600</v>
      </c>
      <c r="AFK108" t="s">
        <v>2288</v>
      </c>
      <c r="AFN108">
        <v>20</v>
      </c>
      <c r="AFO108">
        <v>6</v>
      </c>
      <c r="AFP108">
        <v>0</v>
      </c>
      <c r="AFQ108">
        <v>2000</v>
      </c>
      <c r="AFR108">
        <v>1200</v>
      </c>
      <c r="AFT108" t="s">
        <v>2318</v>
      </c>
      <c r="AFU108" t="s">
        <v>2712</v>
      </c>
      <c r="AFV108">
        <v>0</v>
      </c>
      <c r="AFW108">
        <v>1</v>
      </c>
      <c r="AFX108">
        <v>1</v>
      </c>
      <c r="AFZ108">
        <v>1500</v>
      </c>
      <c r="AGA108">
        <v>10500</v>
      </c>
      <c r="AGB108" t="s">
        <v>2288</v>
      </c>
      <c r="AGE108">
        <v>21</v>
      </c>
      <c r="AGF108">
        <v>4</v>
      </c>
      <c r="AGG108">
        <v>0</v>
      </c>
      <c r="AGH108">
        <v>3000</v>
      </c>
      <c r="AGI108">
        <v>2000</v>
      </c>
      <c r="AGK108" t="s">
        <v>2318</v>
      </c>
      <c r="AGL108" t="s">
        <v>2712</v>
      </c>
      <c r="AGM108">
        <v>0</v>
      </c>
      <c r="AGN108">
        <v>1</v>
      </c>
      <c r="AGO108">
        <v>1</v>
      </c>
      <c r="AGQ108">
        <v>850</v>
      </c>
      <c r="AGR108">
        <v>5950</v>
      </c>
      <c r="AGS108" t="s">
        <v>2288</v>
      </c>
      <c r="AGV108">
        <v>15</v>
      </c>
      <c r="AGW108">
        <v>5</v>
      </c>
      <c r="AGX108">
        <v>0</v>
      </c>
      <c r="AGY108">
        <v>2000</v>
      </c>
      <c r="AGZ108">
        <v>1700</v>
      </c>
      <c r="AHB108" t="s">
        <v>2318</v>
      </c>
      <c r="AHC108" t="s">
        <v>2714</v>
      </c>
      <c r="AHD108">
        <v>0</v>
      </c>
      <c r="AHE108">
        <v>0</v>
      </c>
      <c r="AHF108">
        <v>1</v>
      </c>
      <c r="AHI108">
        <v>200</v>
      </c>
      <c r="AHJ108" t="s">
        <v>2288</v>
      </c>
      <c r="AHM108">
        <v>2</v>
      </c>
      <c r="AHN108">
        <v>1</v>
      </c>
      <c r="AHO108">
        <v>0</v>
      </c>
      <c r="AHP108">
        <v>500</v>
      </c>
      <c r="AHQ108">
        <v>200</v>
      </c>
      <c r="AHS108" t="s">
        <v>2318</v>
      </c>
      <c r="AHT108" t="s">
        <v>2714</v>
      </c>
      <c r="AHU108">
        <v>0</v>
      </c>
      <c r="AHV108">
        <v>1</v>
      </c>
      <c r="AHX108">
        <v>200</v>
      </c>
      <c r="AHY108" t="s">
        <v>2288</v>
      </c>
      <c r="AIB108">
        <v>2</v>
      </c>
      <c r="AIC108">
        <v>1</v>
      </c>
      <c r="AID108">
        <v>0</v>
      </c>
      <c r="AIE108">
        <v>500</v>
      </c>
      <c r="AIF108">
        <v>300</v>
      </c>
      <c r="AIH108" t="s">
        <v>2318</v>
      </c>
      <c r="AII108" t="s">
        <v>2714</v>
      </c>
      <c r="AIJ108">
        <v>0</v>
      </c>
      <c r="AIK108">
        <v>1</v>
      </c>
      <c r="AIM108">
        <v>200</v>
      </c>
      <c r="AIN108" t="s">
        <v>2288</v>
      </c>
      <c r="AIQ108">
        <v>3</v>
      </c>
      <c r="AIR108">
        <v>1</v>
      </c>
      <c r="AIS108">
        <v>0</v>
      </c>
      <c r="AIT108">
        <v>2000</v>
      </c>
      <c r="AIU108">
        <v>1250</v>
      </c>
      <c r="AIW108" t="s">
        <v>2318</v>
      </c>
      <c r="AIX108">
        <v>900</v>
      </c>
      <c r="AIY108" t="s">
        <v>2288</v>
      </c>
      <c r="AJB108">
        <v>20</v>
      </c>
      <c r="AJC108">
        <v>5</v>
      </c>
      <c r="AJD108">
        <v>0</v>
      </c>
      <c r="AJE108">
        <v>2000</v>
      </c>
      <c r="AJF108">
        <v>1200</v>
      </c>
      <c r="AJH108" t="s">
        <v>2318</v>
      </c>
      <c r="AJI108" t="s">
        <v>2735</v>
      </c>
      <c r="AJJ108">
        <v>1</v>
      </c>
      <c r="AJK108">
        <v>0</v>
      </c>
      <c r="AJL108">
        <v>1</v>
      </c>
      <c r="AJM108">
        <v>1000</v>
      </c>
      <c r="AJO108">
        <v>100</v>
      </c>
      <c r="AJP108" t="s">
        <v>2288</v>
      </c>
      <c r="AJS108">
        <v>15</v>
      </c>
      <c r="AJT108">
        <v>6</v>
      </c>
      <c r="AJU108">
        <v>0</v>
      </c>
      <c r="AJV108">
        <v>2500</v>
      </c>
      <c r="AJW108">
        <v>1200</v>
      </c>
      <c r="AJY108" t="s">
        <v>2318</v>
      </c>
      <c r="AJZ108" t="s">
        <v>2722</v>
      </c>
      <c r="AKA108">
        <v>0</v>
      </c>
      <c r="AKB108">
        <v>1</v>
      </c>
      <c r="AKD108">
        <v>800</v>
      </c>
      <c r="AKE108" t="s">
        <v>2288</v>
      </c>
      <c r="AKH108">
        <v>20</v>
      </c>
      <c r="AKI108">
        <v>7</v>
      </c>
      <c r="AKJ108">
        <v>0</v>
      </c>
      <c r="AKK108">
        <v>3000</v>
      </c>
      <c r="AKL108">
        <v>2508</v>
      </c>
      <c r="AKN108" t="s">
        <v>2318</v>
      </c>
      <c r="AKO108">
        <v>600</v>
      </c>
      <c r="AKP108" t="s">
        <v>2288</v>
      </c>
      <c r="AKS108">
        <v>15</v>
      </c>
      <c r="AKT108">
        <v>3</v>
      </c>
      <c r="AKU108">
        <v>0</v>
      </c>
      <c r="AKV108">
        <v>600</v>
      </c>
      <c r="AKW108">
        <v>400</v>
      </c>
      <c r="AKY108" t="s">
        <v>2312</v>
      </c>
      <c r="AMT108" t="s">
        <v>2241</v>
      </c>
      <c r="AMU108">
        <v>1</v>
      </c>
      <c r="AMV108">
        <v>0</v>
      </c>
      <c r="AMW108">
        <v>0</v>
      </c>
      <c r="AMX108">
        <v>0</v>
      </c>
      <c r="AQG108" t="s">
        <v>2239</v>
      </c>
      <c r="AQH108">
        <v>1</v>
      </c>
      <c r="AQI108">
        <v>0</v>
      </c>
      <c r="AQJ108">
        <v>0</v>
      </c>
      <c r="AQK108">
        <v>0</v>
      </c>
      <c r="AQL108">
        <v>0</v>
      </c>
      <c r="AQM108">
        <v>0</v>
      </c>
      <c r="AQN108">
        <v>0</v>
      </c>
      <c r="AQO108">
        <v>0</v>
      </c>
      <c r="AQP108">
        <v>0</v>
      </c>
      <c r="AQQ108">
        <v>0</v>
      </c>
      <c r="AQS108" t="s">
        <v>2243</v>
      </c>
      <c r="AQT108">
        <v>0</v>
      </c>
      <c r="AQU108">
        <v>0</v>
      </c>
      <c r="AQV108">
        <v>0</v>
      </c>
      <c r="AQW108">
        <v>1</v>
      </c>
      <c r="AQX108">
        <v>0</v>
      </c>
      <c r="AQY108">
        <v>0</v>
      </c>
      <c r="AQZ108">
        <v>0</v>
      </c>
      <c r="ARA108">
        <v>0</v>
      </c>
      <c r="ARB108">
        <v>0</v>
      </c>
      <c r="ARC108">
        <v>0</v>
      </c>
      <c r="ARD108">
        <v>0</v>
      </c>
      <c r="ARF108" t="s">
        <v>2466</v>
      </c>
      <c r="ARG108" t="s">
        <v>2245</v>
      </c>
      <c r="ARH108" t="s">
        <v>2312</v>
      </c>
      <c r="ARI108">
        <v>1</v>
      </c>
      <c r="ARJ108">
        <v>0</v>
      </c>
      <c r="ARK108">
        <v>0</v>
      </c>
      <c r="ARL108">
        <v>0</v>
      </c>
      <c r="ARM108">
        <v>0</v>
      </c>
      <c r="ARN108">
        <v>0</v>
      </c>
      <c r="ARP108" t="s">
        <v>2312</v>
      </c>
      <c r="ARX108" t="s">
        <v>2262</v>
      </c>
      <c r="ARY108" t="s">
        <v>2239</v>
      </c>
      <c r="ARZ108">
        <v>1</v>
      </c>
      <c r="ASA108">
        <v>0</v>
      </c>
      <c r="ASB108">
        <v>0</v>
      </c>
      <c r="ASC108">
        <v>0</v>
      </c>
      <c r="ASD108">
        <v>0</v>
      </c>
      <c r="ASE108">
        <v>0</v>
      </c>
      <c r="ASF108">
        <v>0</v>
      </c>
      <c r="ASG108">
        <v>0</v>
      </c>
      <c r="ASH108">
        <v>0</v>
      </c>
      <c r="ASI108">
        <v>0</v>
      </c>
      <c r="ASK108" t="s">
        <v>2239</v>
      </c>
      <c r="ASL108">
        <v>1</v>
      </c>
      <c r="ASM108">
        <v>0</v>
      </c>
      <c r="ASN108">
        <v>0</v>
      </c>
      <c r="ASO108">
        <v>0</v>
      </c>
      <c r="ASP108">
        <v>0</v>
      </c>
      <c r="ASQ108">
        <v>0</v>
      </c>
      <c r="ASR108">
        <v>0</v>
      </c>
      <c r="ASS108">
        <v>0</v>
      </c>
      <c r="AST108">
        <v>0</v>
      </c>
      <c r="ASU108">
        <v>0</v>
      </c>
      <c r="ASW108" t="s">
        <v>2239</v>
      </c>
      <c r="ASX108">
        <v>1</v>
      </c>
      <c r="ASY108">
        <v>0</v>
      </c>
      <c r="ASZ108">
        <v>0</v>
      </c>
      <c r="ATA108">
        <v>0</v>
      </c>
      <c r="ATB108">
        <v>0</v>
      </c>
      <c r="ATC108">
        <v>0</v>
      </c>
      <c r="ATD108">
        <v>0</v>
      </c>
      <c r="ATE108">
        <v>0</v>
      </c>
      <c r="ATF108">
        <v>0</v>
      </c>
      <c r="ATH108" t="s">
        <v>2239</v>
      </c>
      <c r="ATI108">
        <v>1</v>
      </c>
      <c r="ATJ108">
        <v>0</v>
      </c>
      <c r="ATK108">
        <v>0</v>
      </c>
      <c r="ATL108">
        <v>0</v>
      </c>
      <c r="ATM108">
        <v>0</v>
      </c>
      <c r="ATN108">
        <v>0</v>
      </c>
      <c r="ATO108">
        <v>0</v>
      </c>
      <c r="ATP108">
        <v>0</v>
      </c>
      <c r="ATQ108">
        <v>0</v>
      </c>
      <c r="ATS108" t="s">
        <v>2468</v>
      </c>
      <c r="ATW108" t="s">
        <v>2468</v>
      </c>
      <c r="AUC108" t="s">
        <v>2579</v>
      </c>
      <c r="AUF108">
        <v>507816334</v>
      </c>
      <c r="AUG108" s="166">
        <v>45253.41851851852</v>
      </c>
      <c r="AUJ108" t="s">
        <v>2255</v>
      </c>
      <c r="AUK108" t="s">
        <v>2256</v>
      </c>
      <c r="AUL108" t="s">
        <v>2257</v>
      </c>
    </row>
    <row r="109" spans="1:987 1034:1234" x14ac:dyDescent="0.35">
      <c r="A109">
        <v>108</v>
      </c>
      <c r="B109" t="s">
        <v>2736</v>
      </c>
      <c r="C109" s="166">
        <v>45251</v>
      </c>
      <c r="D109" t="s">
        <v>2706</v>
      </c>
      <c r="E109" t="s">
        <v>2707</v>
      </c>
      <c r="F109" s="166">
        <v>45251.636786076393</v>
      </c>
      <c r="G109" s="166">
        <v>45253.414728888893</v>
      </c>
      <c r="H109" t="s">
        <v>2225</v>
      </c>
      <c r="K109" t="s">
        <v>2429</v>
      </c>
      <c r="L109" s="166">
        <v>45251</v>
      </c>
      <c r="M109" t="s">
        <v>73</v>
      </c>
      <c r="N109" t="s">
        <v>2708</v>
      </c>
      <c r="O109" t="s">
        <v>77</v>
      </c>
      <c r="P109" t="s">
        <v>2228</v>
      </c>
      <c r="S109" t="s">
        <v>2432</v>
      </c>
      <c r="T109" t="s">
        <v>2709</v>
      </c>
      <c r="V109" t="s">
        <v>2231</v>
      </c>
      <c r="X109" t="s">
        <v>2232</v>
      </c>
      <c r="AA109" t="s">
        <v>2503</v>
      </c>
      <c r="AB109">
        <v>1</v>
      </c>
      <c r="AC109">
        <v>1</v>
      </c>
      <c r="AD109">
        <v>1</v>
      </c>
      <c r="AE109">
        <v>0</v>
      </c>
      <c r="AF109">
        <v>3</v>
      </c>
      <c r="AH109" t="s">
        <v>2318</v>
      </c>
      <c r="AI109">
        <v>1000</v>
      </c>
      <c r="AJ109" t="s">
        <v>2288</v>
      </c>
      <c r="AM109">
        <v>20</v>
      </c>
      <c r="AN109">
        <v>5</v>
      </c>
      <c r="AO109">
        <v>0</v>
      </c>
      <c r="AP109">
        <v>2000</v>
      </c>
      <c r="AQ109">
        <v>1200</v>
      </c>
      <c r="AS109" t="s">
        <v>2318</v>
      </c>
      <c r="AT109" t="s">
        <v>2479</v>
      </c>
      <c r="AU109">
        <v>1</v>
      </c>
      <c r="AV109">
        <v>0</v>
      </c>
      <c r="AW109">
        <v>1000</v>
      </c>
      <c r="AY109" t="s">
        <v>2288</v>
      </c>
      <c r="BB109">
        <v>20</v>
      </c>
      <c r="BC109">
        <v>4</v>
      </c>
      <c r="BD109">
        <v>0</v>
      </c>
      <c r="BE109">
        <v>2000</v>
      </c>
      <c r="BF109">
        <v>1000</v>
      </c>
      <c r="BH109" t="s">
        <v>2318</v>
      </c>
      <c r="BI109" t="s">
        <v>2341</v>
      </c>
      <c r="BJ109">
        <v>1</v>
      </c>
      <c r="BK109">
        <v>1</v>
      </c>
      <c r="BL109">
        <v>450</v>
      </c>
      <c r="BM109">
        <v>400</v>
      </c>
      <c r="BN109" t="s">
        <v>2288</v>
      </c>
      <c r="BQ109">
        <v>20</v>
      </c>
      <c r="BR109">
        <v>5</v>
      </c>
      <c r="BS109">
        <v>0</v>
      </c>
      <c r="BT109">
        <v>2000</v>
      </c>
      <c r="BU109">
        <v>1000</v>
      </c>
      <c r="BW109" t="s">
        <v>2312</v>
      </c>
      <c r="CS109" t="s">
        <v>2241</v>
      </c>
      <c r="CT109">
        <v>1</v>
      </c>
      <c r="CU109">
        <v>0</v>
      </c>
      <c r="CV109">
        <v>0</v>
      </c>
      <c r="CW109">
        <v>0</v>
      </c>
      <c r="EK109" t="s">
        <v>2507</v>
      </c>
      <c r="EL109">
        <v>1</v>
      </c>
      <c r="EM109">
        <v>1</v>
      </c>
      <c r="EN109">
        <v>1</v>
      </c>
      <c r="EO109">
        <v>1</v>
      </c>
      <c r="EP109">
        <v>0</v>
      </c>
      <c r="EQ109">
        <v>4</v>
      </c>
      <c r="ES109" t="s">
        <v>2318</v>
      </c>
      <c r="ET109">
        <v>4000</v>
      </c>
      <c r="EU109" t="s">
        <v>2288</v>
      </c>
      <c r="EX109">
        <v>20</v>
      </c>
      <c r="EY109">
        <v>5</v>
      </c>
      <c r="EZ109">
        <v>0</v>
      </c>
      <c r="FA109">
        <v>3000</v>
      </c>
      <c r="FB109">
        <v>2000</v>
      </c>
      <c r="FD109" t="s">
        <v>2318</v>
      </c>
      <c r="FE109">
        <v>2500</v>
      </c>
      <c r="FF109" t="s">
        <v>2288</v>
      </c>
      <c r="FI109">
        <v>20</v>
      </c>
      <c r="FJ109">
        <v>5</v>
      </c>
      <c r="FK109">
        <v>0</v>
      </c>
      <c r="FL109">
        <v>2000</v>
      </c>
      <c r="FM109">
        <v>1000</v>
      </c>
      <c r="FO109" t="s">
        <v>2318</v>
      </c>
      <c r="FP109">
        <v>1500</v>
      </c>
      <c r="FQ109" t="s">
        <v>2288</v>
      </c>
      <c r="FT109">
        <v>15</v>
      </c>
      <c r="FU109">
        <v>6</v>
      </c>
      <c r="FV109">
        <v>0</v>
      </c>
      <c r="FW109">
        <v>3000</v>
      </c>
      <c r="FX109">
        <v>2000</v>
      </c>
      <c r="FZ109" t="s">
        <v>2318</v>
      </c>
      <c r="GA109">
        <v>1800</v>
      </c>
      <c r="GB109" t="s">
        <v>2288</v>
      </c>
      <c r="GE109">
        <v>15</v>
      </c>
      <c r="GF109">
        <v>5</v>
      </c>
      <c r="GG109">
        <v>0</v>
      </c>
      <c r="GH109">
        <v>2500</v>
      </c>
      <c r="GI109">
        <v>1500</v>
      </c>
      <c r="GK109" t="s">
        <v>2312</v>
      </c>
      <c r="HH109" t="s">
        <v>2241</v>
      </c>
      <c r="HI109">
        <v>1</v>
      </c>
      <c r="HJ109">
        <v>0</v>
      </c>
      <c r="HK109">
        <v>0</v>
      </c>
      <c r="HL109">
        <v>0</v>
      </c>
      <c r="JB109" t="s">
        <v>2710</v>
      </c>
      <c r="JC109">
        <v>1</v>
      </c>
      <c r="JD109">
        <v>1</v>
      </c>
      <c r="JE109">
        <v>1</v>
      </c>
      <c r="JF109">
        <v>1</v>
      </c>
      <c r="JG109">
        <v>1</v>
      </c>
      <c r="JH109">
        <v>1</v>
      </c>
      <c r="JI109">
        <v>1</v>
      </c>
      <c r="JJ109">
        <v>1</v>
      </c>
      <c r="JK109">
        <v>1</v>
      </c>
      <c r="JL109">
        <v>1</v>
      </c>
      <c r="JM109">
        <v>1</v>
      </c>
      <c r="JN109">
        <v>1</v>
      </c>
      <c r="JO109">
        <v>1</v>
      </c>
      <c r="JP109">
        <v>1</v>
      </c>
      <c r="JQ109">
        <v>1</v>
      </c>
      <c r="JR109">
        <v>0</v>
      </c>
      <c r="JS109">
        <v>15</v>
      </c>
      <c r="JT109">
        <v>22</v>
      </c>
      <c r="JV109" t="s">
        <v>2318</v>
      </c>
      <c r="JW109">
        <v>500</v>
      </c>
      <c r="JX109" t="s">
        <v>2288</v>
      </c>
      <c r="KA109">
        <v>20</v>
      </c>
      <c r="KB109">
        <v>10</v>
      </c>
      <c r="KC109">
        <v>0</v>
      </c>
      <c r="KD109">
        <v>2000</v>
      </c>
      <c r="KE109">
        <v>1200</v>
      </c>
      <c r="KG109" t="s">
        <v>2318</v>
      </c>
      <c r="KH109" t="s">
        <v>2581</v>
      </c>
      <c r="KI109">
        <v>1</v>
      </c>
      <c r="KJ109">
        <v>1</v>
      </c>
      <c r="KK109">
        <v>7500</v>
      </c>
      <c r="KL109">
        <v>100</v>
      </c>
      <c r="KM109" t="s">
        <v>2288</v>
      </c>
      <c r="KP109">
        <v>20</v>
      </c>
      <c r="KQ109">
        <v>4</v>
      </c>
      <c r="KR109">
        <v>0</v>
      </c>
      <c r="KS109">
        <v>3500</v>
      </c>
      <c r="KT109">
        <v>2000</v>
      </c>
      <c r="KV109" t="s">
        <v>2318</v>
      </c>
      <c r="KW109" t="s">
        <v>2465</v>
      </c>
      <c r="KX109">
        <v>0</v>
      </c>
      <c r="KY109">
        <v>1</v>
      </c>
      <c r="KZ109">
        <v>1</v>
      </c>
      <c r="LB109">
        <v>25000</v>
      </c>
      <c r="LC109">
        <v>50000</v>
      </c>
      <c r="LD109" t="s">
        <v>2288</v>
      </c>
      <c r="LG109">
        <v>15</v>
      </c>
      <c r="LH109">
        <v>5</v>
      </c>
      <c r="LI109">
        <v>0</v>
      </c>
      <c r="LJ109">
        <v>2000</v>
      </c>
      <c r="LK109">
        <v>1500</v>
      </c>
      <c r="LM109" t="s">
        <v>2318</v>
      </c>
      <c r="LN109">
        <v>3500</v>
      </c>
      <c r="LO109" t="s">
        <v>2288</v>
      </c>
      <c r="LR109">
        <v>15</v>
      </c>
      <c r="LS109">
        <v>4</v>
      </c>
      <c r="LT109">
        <v>0</v>
      </c>
      <c r="LU109">
        <v>3500</v>
      </c>
      <c r="LV109">
        <v>2500</v>
      </c>
      <c r="LX109" t="s">
        <v>2318</v>
      </c>
      <c r="LY109">
        <v>2500</v>
      </c>
      <c r="LZ109" t="s">
        <v>2288</v>
      </c>
      <c r="MC109">
        <v>20</v>
      </c>
      <c r="MD109">
        <v>6</v>
      </c>
      <c r="ME109">
        <v>0</v>
      </c>
      <c r="MF109">
        <v>2000</v>
      </c>
      <c r="MG109">
        <v>1500</v>
      </c>
      <c r="MI109" t="s">
        <v>2318</v>
      </c>
      <c r="MJ109">
        <v>400</v>
      </c>
      <c r="MK109" t="s">
        <v>2288</v>
      </c>
      <c r="MN109">
        <v>20</v>
      </c>
      <c r="MO109">
        <v>6</v>
      </c>
      <c r="MP109">
        <v>0</v>
      </c>
      <c r="MQ109">
        <v>3000</v>
      </c>
      <c r="MR109">
        <v>2000</v>
      </c>
      <c r="MT109" t="s">
        <v>2318</v>
      </c>
      <c r="MU109">
        <v>75</v>
      </c>
      <c r="MV109" t="s">
        <v>2288</v>
      </c>
      <c r="MY109">
        <v>20</v>
      </c>
      <c r="MZ109">
        <v>4</v>
      </c>
      <c r="NA109">
        <v>0</v>
      </c>
      <c r="NB109">
        <v>3000</v>
      </c>
      <c r="NC109">
        <v>2500</v>
      </c>
      <c r="NE109" t="s">
        <v>2318</v>
      </c>
      <c r="NF109" t="s">
        <v>2481</v>
      </c>
      <c r="NG109">
        <v>1</v>
      </c>
      <c r="NH109">
        <v>1</v>
      </c>
      <c r="NI109">
        <v>1</v>
      </c>
      <c r="NJ109">
        <v>150</v>
      </c>
      <c r="NK109">
        <v>300</v>
      </c>
      <c r="NL109">
        <v>400</v>
      </c>
      <c r="NM109" t="s">
        <v>2288</v>
      </c>
      <c r="NP109">
        <v>20</v>
      </c>
      <c r="NQ109">
        <v>5</v>
      </c>
      <c r="NR109">
        <v>0</v>
      </c>
      <c r="NS109">
        <v>3000</v>
      </c>
      <c r="NT109">
        <v>2000</v>
      </c>
      <c r="NV109" t="s">
        <v>2318</v>
      </c>
      <c r="NW109">
        <v>2500</v>
      </c>
      <c r="NX109" t="s">
        <v>2288</v>
      </c>
      <c r="OA109">
        <v>25</v>
      </c>
      <c r="OB109">
        <v>10</v>
      </c>
      <c r="OC109">
        <v>0</v>
      </c>
      <c r="OD109">
        <v>2500</v>
      </c>
      <c r="OE109">
        <v>1800</v>
      </c>
      <c r="OG109" t="s">
        <v>2318</v>
      </c>
      <c r="OH109">
        <v>2500</v>
      </c>
      <c r="OI109" t="s">
        <v>2288</v>
      </c>
      <c r="OL109">
        <v>15</v>
      </c>
      <c r="OM109">
        <v>4</v>
      </c>
      <c r="ON109">
        <v>0</v>
      </c>
      <c r="OO109">
        <v>2500</v>
      </c>
      <c r="OP109">
        <v>1000</v>
      </c>
      <c r="OR109" t="s">
        <v>2318</v>
      </c>
      <c r="OS109">
        <v>2500</v>
      </c>
      <c r="OT109" t="s">
        <v>2288</v>
      </c>
      <c r="OW109">
        <v>20</v>
      </c>
      <c r="OX109">
        <v>7</v>
      </c>
      <c r="OY109">
        <v>0</v>
      </c>
      <c r="OZ109">
        <v>4000</v>
      </c>
      <c r="PA109">
        <v>2000</v>
      </c>
      <c r="PC109" t="s">
        <v>2318</v>
      </c>
      <c r="PD109">
        <v>2000</v>
      </c>
      <c r="PE109" t="s">
        <v>2288</v>
      </c>
      <c r="PH109">
        <v>9</v>
      </c>
      <c r="PI109">
        <v>4</v>
      </c>
      <c r="PJ109">
        <v>0</v>
      </c>
      <c r="PK109">
        <v>3000</v>
      </c>
      <c r="PL109">
        <v>1800</v>
      </c>
      <c r="PN109" t="s">
        <v>2318</v>
      </c>
      <c r="PO109">
        <v>1000</v>
      </c>
      <c r="PP109" t="s">
        <v>2288</v>
      </c>
      <c r="PS109">
        <v>20</v>
      </c>
      <c r="PT109">
        <v>5</v>
      </c>
      <c r="PU109">
        <v>0</v>
      </c>
      <c r="PV109">
        <v>2500</v>
      </c>
      <c r="PW109">
        <v>1000</v>
      </c>
      <c r="PY109" t="s">
        <v>2318</v>
      </c>
      <c r="PZ109" t="s">
        <v>2231</v>
      </c>
      <c r="QA109">
        <v>3000</v>
      </c>
      <c r="QD109" t="s">
        <v>2288</v>
      </c>
      <c r="QG109">
        <v>20</v>
      </c>
      <c r="QH109">
        <v>7</v>
      </c>
      <c r="QI109">
        <v>0</v>
      </c>
      <c r="QJ109">
        <v>3000</v>
      </c>
      <c r="QK109">
        <v>1200</v>
      </c>
      <c r="QM109" t="s">
        <v>2318</v>
      </c>
      <c r="QN109">
        <v>300</v>
      </c>
      <c r="QO109" t="s">
        <v>2288</v>
      </c>
      <c r="QR109">
        <v>20</v>
      </c>
      <c r="QS109">
        <v>3</v>
      </c>
      <c r="QT109">
        <v>0</v>
      </c>
      <c r="QU109">
        <v>1500</v>
      </c>
      <c r="QV109">
        <v>1000</v>
      </c>
      <c r="QX109" t="s">
        <v>2312</v>
      </c>
      <c r="SF109" t="s">
        <v>2241</v>
      </c>
      <c r="SG109">
        <v>1</v>
      </c>
      <c r="SH109">
        <v>0</v>
      </c>
      <c r="SI109">
        <v>0</v>
      </c>
      <c r="SJ109">
        <v>0</v>
      </c>
      <c r="UW109" t="s">
        <v>2720</v>
      </c>
      <c r="UX109">
        <v>1</v>
      </c>
      <c r="UY109">
        <v>1</v>
      </c>
      <c r="UZ109">
        <v>1</v>
      </c>
      <c r="VA109">
        <v>1</v>
      </c>
      <c r="VB109">
        <v>1</v>
      </c>
      <c r="VC109">
        <v>1</v>
      </c>
      <c r="VD109">
        <v>0</v>
      </c>
      <c r="VE109">
        <v>0</v>
      </c>
      <c r="VF109">
        <v>0</v>
      </c>
      <c r="VG109">
        <v>0</v>
      </c>
      <c r="VH109">
        <v>0</v>
      </c>
      <c r="VI109">
        <v>1</v>
      </c>
      <c r="VJ109">
        <v>1</v>
      </c>
      <c r="VK109">
        <v>1</v>
      </c>
      <c r="VL109">
        <v>1</v>
      </c>
      <c r="VM109">
        <v>1</v>
      </c>
      <c r="VN109">
        <v>1</v>
      </c>
      <c r="VO109">
        <v>1</v>
      </c>
      <c r="VP109">
        <v>1</v>
      </c>
      <c r="VQ109">
        <v>1</v>
      </c>
      <c r="VR109">
        <v>1</v>
      </c>
      <c r="VS109">
        <v>1</v>
      </c>
      <c r="VT109">
        <v>1</v>
      </c>
      <c r="VU109">
        <v>1</v>
      </c>
      <c r="VV109">
        <v>1</v>
      </c>
      <c r="VW109">
        <v>1</v>
      </c>
      <c r="VX109">
        <v>1</v>
      </c>
      <c r="VY109">
        <v>0</v>
      </c>
      <c r="VZ109">
        <v>22</v>
      </c>
      <c r="WB109" t="s">
        <v>2318</v>
      </c>
      <c r="WC109" t="s">
        <v>2712</v>
      </c>
      <c r="WD109">
        <v>0</v>
      </c>
      <c r="WE109">
        <v>1</v>
      </c>
      <c r="WF109">
        <v>1</v>
      </c>
      <c r="WH109">
        <v>750</v>
      </c>
      <c r="WI109">
        <v>5250</v>
      </c>
      <c r="WJ109" t="s">
        <v>2288</v>
      </c>
      <c r="WM109">
        <v>20</v>
      </c>
      <c r="WN109">
        <v>6</v>
      </c>
      <c r="WO109">
        <v>0</v>
      </c>
      <c r="WP109">
        <v>3000</v>
      </c>
      <c r="WQ109">
        <v>2000</v>
      </c>
      <c r="WS109" t="s">
        <v>2318</v>
      </c>
      <c r="WT109" t="s">
        <v>2712</v>
      </c>
      <c r="WU109">
        <v>0</v>
      </c>
      <c r="WV109">
        <v>1</v>
      </c>
      <c r="WW109">
        <v>1</v>
      </c>
      <c r="WY109">
        <v>700</v>
      </c>
      <c r="WZ109">
        <v>4900</v>
      </c>
      <c r="XA109" t="s">
        <v>2288</v>
      </c>
      <c r="XD109">
        <v>20</v>
      </c>
      <c r="XE109">
        <v>4</v>
      </c>
      <c r="XF109">
        <v>0</v>
      </c>
      <c r="XG109">
        <v>4000</v>
      </c>
      <c r="XH109">
        <v>2500</v>
      </c>
      <c r="XJ109" t="s">
        <v>2318</v>
      </c>
      <c r="XK109" t="s">
        <v>2712</v>
      </c>
      <c r="XL109">
        <v>0</v>
      </c>
      <c r="XM109">
        <v>1</v>
      </c>
      <c r="XN109">
        <v>1</v>
      </c>
      <c r="XP109">
        <v>600</v>
      </c>
      <c r="XQ109">
        <v>5600</v>
      </c>
      <c r="XR109" t="s">
        <v>2288</v>
      </c>
      <c r="XU109">
        <v>4500</v>
      </c>
      <c r="XV109">
        <v>6</v>
      </c>
      <c r="XW109">
        <v>0</v>
      </c>
      <c r="XX109">
        <v>3000</v>
      </c>
      <c r="XY109">
        <v>2000</v>
      </c>
      <c r="YA109" t="s">
        <v>2318</v>
      </c>
      <c r="YB109" t="s">
        <v>2712</v>
      </c>
      <c r="YC109">
        <v>0</v>
      </c>
      <c r="YD109">
        <v>1</v>
      </c>
      <c r="YE109">
        <v>1</v>
      </c>
      <c r="YG109">
        <v>700</v>
      </c>
      <c r="YH109">
        <v>4900</v>
      </c>
      <c r="YI109" t="s">
        <v>2288</v>
      </c>
      <c r="YL109">
        <v>20</v>
      </c>
      <c r="YM109">
        <v>4</v>
      </c>
      <c r="YN109">
        <v>0</v>
      </c>
      <c r="YO109">
        <v>3500</v>
      </c>
      <c r="YP109">
        <v>2500</v>
      </c>
      <c r="YR109" t="s">
        <v>2318</v>
      </c>
      <c r="YS109" t="s">
        <v>2712</v>
      </c>
      <c r="YT109">
        <v>0</v>
      </c>
      <c r="YU109">
        <v>1</v>
      </c>
      <c r="YV109">
        <v>1</v>
      </c>
      <c r="YX109">
        <v>300</v>
      </c>
      <c r="YY109">
        <v>2100</v>
      </c>
      <c r="YZ109" t="s">
        <v>2288</v>
      </c>
      <c r="ZC109">
        <v>20</v>
      </c>
      <c r="ZD109">
        <v>5</v>
      </c>
      <c r="ZE109">
        <v>0</v>
      </c>
      <c r="ZF109">
        <v>3200</v>
      </c>
      <c r="ZG109">
        <v>2100</v>
      </c>
      <c r="ZI109" t="s">
        <v>2318</v>
      </c>
      <c r="ZJ109" t="s">
        <v>2721</v>
      </c>
      <c r="ZK109">
        <v>1</v>
      </c>
      <c r="ZL109">
        <v>1</v>
      </c>
      <c r="ZM109">
        <v>1</v>
      </c>
      <c r="ZN109">
        <v>400</v>
      </c>
      <c r="ZO109">
        <v>1200</v>
      </c>
      <c r="ZP109">
        <v>8400</v>
      </c>
      <c r="ZQ109" t="s">
        <v>2288</v>
      </c>
      <c r="ZT109">
        <v>20</v>
      </c>
      <c r="ZU109">
        <v>6</v>
      </c>
      <c r="ZV109">
        <v>0</v>
      </c>
      <c r="ZW109">
        <v>3400</v>
      </c>
      <c r="ZX109">
        <v>2400</v>
      </c>
      <c r="ACI109" t="s">
        <v>2318</v>
      </c>
      <c r="ACJ109">
        <v>2500</v>
      </c>
      <c r="ACK109" t="s">
        <v>2288</v>
      </c>
      <c r="ACN109">
        <v>20</v>
      </c>
      <c r="ACO109">
        <v>5</v>
      </c>
      <c r="ACP109">
        <v>0</v>
      </c>
      <c r="ACQ109">
        <v>500</v>
      </c>
      <c r="ACR109">
        <v>300</v>
      </c>
      <c r="ACT109" t="s">
        <v>2318</v>
      </c>
      <c r="ACU109">
        <v>2000</v>
      </c>
      <c r="ACV109" t="s">
        <v>2288</v>
      </c>
      <c r="ACY109">
        <v>2</v>
      </c>
      <c r="ACZ109">
        <v>1</v>
      </c>
      <c r="ADA109">
        <v>0</v>
      </c>
      <c r="ADB109">
        <v>500</v>
      </c>
      <c r="ADC109">
        <v>300</v>
      </c>
      <c r="ADE109" t="s">
        <v>2318</v>
      </c>
      <c r="ADF109">
        <v>1300</v>
      </c>
      <c r="ADG109" t="s">
        <v>2288</v>
      </c>
      <c r="ADJ109">
        <v>10</v>
      </c>
      <c r="ADK109">
        <v>2</v>
      </c>
      <c r="ADL109">
        <v>0</v>
      </c>
      <c r="ADM109">
        <v>2000</v>
      </c>
      <c r="ADN109">
        <v>1300</v>
      </c>
      <c r="ADP109" t="s">
        <v>2318</v>
      </c>
      <c r="ADQ109">
        <v>1000</v>
      </c>
      <c r="ADR109" t="s">
        <v>2288</v>
      </c>
      <c r="ADU109">
        <v>10</v>
      </c>
      <c r="ADV109">
        <v>2</v>
      </c>
      <c r="ADW109">
        <v>0</v>
      </c>
      <c r="ADX109">
        <v>2000</v>
      </c>
      <c r="ADY109">
        <v>1500</v>
      </c>
      <c r="AEA109" t="s">
        <v>2318</v>
      </c>
      <c r="AEB109">
        <v>500</v>
      </c>
      <c r="AEC109" t="s">
        <v>2288</v>
      </c>
      <c r="AEF109">
        <v>3</v>
      </c>
      <c r="AEG109">
        <v>1</v>
      </c>
      <c r="AEH109">
        <v>0</v>
      </c>
      <c r="AEI109">
        <v>500</v>
      </c>
      <c r="AEJ109">
        <v>300</v>
      </c>
      <c r="AEL109" t="s">
        <v>2318</v>
      </c>
      <c r="AEM109" t="s">
        <v>2712</v>
      </c>
      <c r="AEN109">
        <v>0</v>
      </c>
      <c r="AEO109">
        <v>1</v>
      </c>
      <c r="AEP109">
        <v>1</v>
      </c>
      <c r="AER109">
        <v>750</v>
      </c>
      <c r="AES109">
        <v>5250</v>
      </c>
      <c r="AET109" t="s">
        <v>2288</v>
      </c>
      <c r="AEW109">
        <v>25</v>
      </c>
      <c r="AEX109">
        <v>10</v>
      </c>
      <c r="AEY109">
        <v>0</v>
      </c>
      <c r="AEZ109">
        <v>3000</v>
      </c>
      <c r="AFA109">
        <v>2500</v>
      </c>
      <c r="AFC109" t="s">
        <v>2318</v>
      </c>
      <c r="AFD109" t="s">
        <v>2712</v>
      </c>
      <c r="AFE109">
        <v>0</v>
      </c>
      <c r="AFF109">
        <v>1</v>
      </c>
      <c r="AFG109">
        <v>1</v>
      </c>
      <c r="AFI109">
        <v>800</v>
      </c>
      <c r="AFJ109">
        <v>5600</v>
      </c>
      <c r="AFK109" t="s">
        <v>2288</v>
      </c>
      <c r="AFN109">
        <v>20</v>
      </c>
      <c r="AFO109">
        <v>2</v>
      </c>
      <c r="AFP109">
        <v>0</v>
      </c>
      <c r="AFQ109">
        <v>2500</v>
      </c>
      <c r="AFR109">
        <v>1800</v>
      </c>
      <c r="AFT109" t="s">
        <v>2318</v>
      </c>
      <c r="AFU109" t="s">
        <v>2712</v>
      </c>
      <c r="AFV109">
        <v>0</v>
      </c>
      <c r="AFW109">
        <v>1</v>
      </c>
      <c r="AFX109">
        <v>1</v>
      </c>
      <c r="AFZ109">
        <v>1500</v>
      </c>
      <c r="AGA109">
        <v>8400</v>
      </c>
      <c r="AGB109" t="s">
        <v>2288</v>
      </c>
      <c r="AGE109">
        <v>20</v>
      </c>
      <c r="AGF109">
        <v>4</v>
      </c>
      <c r="AGG109">
        <v>0</v>
      </c>
      <c r="AGH109">
        <v>2500</v>
      </c>
      <c r="AGI109">
        <v>1200</v>
      </c>
      <c r="AGK109" t="s">
        <v>2318</v>
      </c>
      <c r="AGL109" t="s">
        <v>2712</v>
      </c>
      <c r="AGM109">
        <v>0</v>
      </c>
      <c r="AGN109">
        <v>1</v>
      </c>
      <c r="AGO109">
        <v>1</v>
      </c>
      <c r="AGQ109">
        <v>850</v>
      </c>
      <c r="AGR109">
        <v>5950</v>
      </c>
      <c r="AGS109" t="s">
        <v>2288</v>
      </c>
      <c r="AGV109">
        <v>20</v>
      </c>
      <c r="AGW109">
        <v>4</v>
      </c>
      <c r="AGX109">
        <v>0</v>
      </c>
      <c r="AGY109">
        <v>2000</v>
      </c>
      <c r="AGZ109">
        <v>500</v>
      </c>
      <c r="AHB109" t="s">
        <v>2318</v>
      </c>
      <c r="AHC109" t="s">
        <v>2714</v>
      </c>
      <c r="AHD109">
        <v>0</v>
      </c>
      <c r="AHE109">
        <v>0</v>
      </c>
      <c r="AHF109">
        <v>1</v>
      </c>
      <c r="AHI109">
        <v>200</v>
      </c>
      <c r="AHJ109" t="s">
        <v>2288</v>
      </c>
      <c r="AHM109">
        <v>2</v>
      </c>
      <c r="AHN109">
        <v>1</v>
      </c>
      <c r="AHO109">
        <v>0</v>
      </c>
      <c r="AHP109">
        <v>500</v>
      </c>
      <c r="AHQ109">
        <v>300</v>
      </c>
      <c r="AHS109" t="s">
        <v>2318</v>
      </c>
      <c r="AHT109" t="s">
        <v>2714</v>
      </c>
      <c r="AHU109">
        <v>0</v>
      </c>
      <c r="AHV109">
        <v>1</v>
      </c>
      <c r="AHX109">
        <v>200</v>
      </c>
      <c r="AHY109" t="s">
        <v>2288</v>
      </c>
      <c r="AIB109">
        <v>2</v>
      </c>
      <c r="AIC109">
        <v>1</v>
      </c>
      <c r="AID109">
        <v>0</v>
      </c>
      <c r="AIE109">
        <v>500</v>
      </c>
      <c r="AIF109">
        <v>300</v>
      </c>
      <c r="AIH109" t="s">
        <v>2318</v>
      </c>
      <c r="AII109" t="s">
        <v>2714</v>
      </c>
      <c r="AIJ109">
        <v>0</v>
      </c>
      <c r="AIK109">
        <v>1</v>
      </c>
      <c r="AIM109">
        <v>200</v>
      </c>
      <c r="AIN109" t="s">
        <v>2288</v>
      </c>
      <c r="AIQ109">
        <v>2</v>
      </c>
      <c r="AIR109">
        <v>1</v>
      </c>
      <c r="AIS109">
        <v>0</v>
      </c>
      <c r="AIT109">
        <v>500</v>
      </c>
      <c r="AIU109">
        <v>300</v>
      </c>
      <c r="AIW109" t="s">
        <v>2318</v>
      </c>
      <c r="AIX109">
        <v>900</v>
      </c>
      <c r="AIY109" t="s">
        <v>2288</v>
      </c>
      <c r="AJB109">
        <v>20</v>
      </c>
      <c r="AJC109">
        <v>2</v>
      </c>
      <c r="AJD109">
        <v>0</v>
      </c>
      <c r="AJE109">
        <v>2000</v>
      </c>
      <c r="AJF109">
        <v>1000</v>
      </c>
      <c r="AJH109" t="s">
        <v>2318</v>
      </c>
      <c r="AJI109" t="s">
        <v>2735</v>
      </c>
      <c r="AJJ109">
        <v>1</v>
      </c>
      <c r="AJK109">
        <v>0</v>
      </c>
      <c r="AJL109">
        <v>1</v>
      </c>
      <c r="AJM109">
        <v>1000</v>
      </c>
      <c r="AJO109">
        <v>100</v>
      </c>
      <c r="AJP109" t="s">
        <v>2288</v>
      </c>
      <c r="AJS109">
        <v>25</v>
      </c>
      <c r="AJT109">
        <v>10</v>
      </c>
      <c r="AJU109">
        <v>0</v>
      </c>
      <c r="AJV109">
        <v>3000</v>
      </c>
      <c r="AJW109">
        <v>2000</v>
      </c>
      <c r="AJY109" t="s">
        <v>2318</v>
      </c>
      <c r="AJZ109" t="s">
        <v>2722</v>
      </c>
      <c r="AKA109">
        <v>0</v>
      </c>
      <c r="AKB109">
        <v>1</v>
      </c>
      <c r="AKD109">
        <v>800</v>
      </c>
      <c r="AKE109" t="s">
        <v>2288</v>
      </c>
      <c r="AKH109">
        <v>20</v>
      </c>
      <c r="AKI109">
        <v>4</v>
      </c>
      <c r="AKJ109">
        <v>0</v>
      </c>
      <c r="AKK109">
        <v>3000</v>
      </c>
      <c r="AKL109">
        <v>2000</v>
      </c>
      <c r="AKN109" t="s">
        <v>2318</v>
      </c>
      <c r="AKO109">
        <v>600</v>
      </c>
      <c r="AKP109" t="s">
        <v>2288</v>
      </c>
      <c r="AKS109">
        <v>15</v>
      </c>
      <c r="AKT109">
        <v>5</v>
      </c>
      <c r="AKU109">
        <v>0</v>
      </c>
      <c r="AKV109">
        <v>2000</v>
      </c>
      <c r="AKW109">
        <v>1500</v>
      </c>
      <c r="AKY109" t="s">
        <v>2312</v>
      </c>
      <c r="AMT109" t="s">
        <v>2241</v>
      </c>
      <c r="AMU109">
        <v>1</v>
      </c>
      <c r="AMV109">
        <v>0</v>
      </c>
      <c r="AMW109">
        <v>0</v>
      </c>
      <c r="AMX109">
        <v>0</v>
      </c>
      <c r="AQG109" t="s">
        <v>2239</v>
      </c>
      <c r="AQH109">
        <v>1</v>
      </c>
      <c r="AQI109">
        <v>0</v>
      </c>
      <c r="AQJ109">
        <v>0</v>
      </c>
      <c r="AQK109">
        <v>0</v>
      </c>
      <c r="AQL109">
        <v>0</v>
      </c>
      <c r="AQM109">
        <v>0</v>
      </c>
      <c r="AQN109">
        <v>0</v>
      </c>
      <c r="AQO109">
        <v>0</v>
      </c>
      <c r="AQP109">
        <v>0</v>
      </c>
      <c r="AQQ109">
        <v>0</v>
      </c>
      <c r="AQS109" t="s">
        <v>2243</v>
      </c>
      <c r="AQT109">
        <v>0</v>
      </c>
      <c r="AQU109">
        <v>0</v>
      </c>
      <c r="AQV109">
        <v>0</v>
      </c>
      <c r="AQW109">
        <v>1</v>
      </c>
      <c r="AQX109">
        <v>0</v>
      </c>
      <c r="AQY109">
        <v>0</v>
      </c>
      <c r="AQZ109">
        <v>0</v>
      </c>
      <c r="ARA109">
        <v>0</v>
      </c>
      <c r="ARB109">
        <v>0</v>
      </c>
      <c r="ARC109">
        <v>0</v>
      </c>
      <c r="ARD109">
        <v>0</v>
      </c>
      <c r="ARF109" t="s">
        <v>2466</v>
      </c>
      <c r="ARG109" t="s">
        <v>2245</v>
      </c>
      <c r="ARH109" t="s">
        <v>2312</v>
      </c>
      <c r="ARI109">
        <v>1</v>
      </c>
      <c r="ARJ109">
        <v>0</v>
      </c>
      <c r="ARK109">
        <v>0</v>
      </c>
      <c r="ARL109">
        <v>0</v>
      </c>
      <c r="ARM109">
        <v>0</v>
      </c>
      <c r="ARN109">
        <v>0</v>
      </c>
      <c r="ARP109" t="s">
        <v>2312</v>
      </c>
      <c r="ARX109" t="s">
        <v>2262</v>
      </c>
      <c r="ARY109" t="s">
        <v>2239</v>
      </c>
      <c r="ARZ109">
        <v>1</v>
      </c>
      <c r="ASA109">
        <v>0</v>
      </c>
      <c r="ASB109">
        <v>0</v>
      </c>
      <c r="ASC109">
        <v>0</v>
      </c>
      <c r="ASD109">
        <v>0</v>
      </c>
      <c r="ASE109">
        <v>0</v>
      </c>
      <c r="ASF109">
        <v>0</v>
      </c>
      <c r="ASG109">
        <v>0</v>
      </c>
      <c r="ASH109">
        <v>0</v>
      </c>
      <c r="ASI109">
        <v>0</v>
      </c>
      <c r="ASK109" t="s">
        <v>2239</v>
      </c>
      <c r="ASL109">
        <v>1</v>
      </c>
      <c r="ASM109">
        <v>0</v>
      </c>
      <c r="ASN109">
        <v>0</v>
      </c>
      <c r="ASO109">
        <v>0</v>
      </c>
      <c r="ASP109">
        <v>0</v>
      </c>
      <c r="ASQ109">
        <v>0</v>
      </c>
      <c r="ASR109">
        <v>0</v>
      </c>
      <c r="ASS109">
        <v>0</v>
      </c>
      <c r="AST109">
        <v>0</v>
      </c>
      <c r="ASU109">
        <v>0</v>
      </c>
      <c r="ASW109" t="s">
        <v>2239</v>
      </c>
      <c r="ASX109">
        <v>1</v>
      </c>
      <c r="ASY109">
        <v>0</v>
      </c>
      <c r="ASZ109">
        <v>0</v>
      </c>
      <c r="ATA109">
        <v>0</v>
      </c>
      <c r="ATB109">
        <v>0</v>
      </c>
      <c r="ATC109">
        <v>0</v>
      </c>
      <c r="ATD109">
        <v>0</v>
      </c>
      <c r="ATE109">
        <v>0</v>
      </c>
      <c r="ATF109">
        <v>0</v>
      </c>
      <c r="ATH109" t="s">
        <v>2239</v>
      </c>
      <c r="ATI109">
        <v>1</v>
      </c>
      <c r="ATJ109">
        <v>0</v>
      </c>
      <c r="ATK109">
        <v>0</v>
      </c>
      <c r="ATL109">
        <v>0</v>
      </c>
      <c r="ATM109">
        <v>0</v>
      </c>
      <c r="ATN109">
        <v>0</v>
      </c>
      <c r="ATO109">
        <v>0</v>
      </c>
      <c r="ATP109">
        <v>0</v>
      </c>
      <c r="ATQ109">
        <v>0</v>
      </c>
      <c r="ATS109" t="s">
        <v>2468</v>
      </c>
      <c r="ATW109" t="s">
        <v>2468</v>
      </c>
      <c r="AUC109" t="s">
        <v>2579</v>
      </c>
      <c r="AUF109">
        <v>507816359</v>
      </c>
      <c r="AUG109" s="166">
        <v>45253.418564814812</v>
      </c>
      <c r="AUJ109" t="s">
        <v>2255</v>
      </c>
      <c r="AUK109" t="s">
        <v>2256</v>
      </c>
      <c r="AUL109" t="s">
        <v>2257</v>
      </c>
    </row>
    <row r="110" spans="1:987 1034:1234" x14ac:dyDescent="0.35">
      <c r="A110">
        <v>109</v>
      </c>
      <c r="B110" t="s">
        <v>2737</v>
      </c>
      <c r="C110" s="166">
        <v>45251</v>
      </c>
      <c r="D110" t="s">
        <v>2706</v>
      </c>
      <c r="E110" t="s">
        <v>2707</v>
      </c>
      <c r="F110" s="166">
        <v>45251.710639351848</v>
      </c>
      <c r="G110" s="166">
        <v>45253.414508993053</v>
      </c>
      <c r="H110" t="s">
        <v>2225</v>
      </c>
      <c r="K110" t="s">
        <v>2429</v>
      </c>
      <c r="L110" s="166">
        <v>45251</v>
      </c>
      <c r="M110" t="s">
        <v>73</v>
      </c>
      <c r="N110" t="s">
        <v>2708</v>
      </c>
      <c r="O110" t="s">
        <v>77</v>
      </c>
      <c r="P110" t="s">
        <v>2228</v>
      </c>
      <c r="S110" t="s">
        <v>2432</v>
      </c>
      <c r="T110" t="s">
        <v>2709</v>
      </c>
      <c r="V110" t="s">
        <v>2231</v>
      </c>
      <c r="X110" t="s">
        <v>2232</v>
      </c>
      <c r="AA110" t="s">
        <v>2503</v>
      </c>
      <c r="AB110">
        <v>1</v>
      </c>
      <c r="AC110">
        <v>1</v>
      </c>
      <c r="AD110">
        <v>1</v>
      </c>
      <c r="AE110">
        <v>0</v>
      </c>
      <c r="AF110">
        <v>3</v>
      </c>
      <c r="AH110" t="s">
        <v>2318</v>
      </c>
      <c r="AI110">
        <v>1000</v>
      </c>
      <c r="AJ110" t="s">
        <v>2288</v>
      </c>
      <c r="AM110">
        <v>20</v>
      </c>
      <c r="AN110">
        <v>3</v>
      </c>
      <c r="AO110">
        <v>0</v>
      </c>
      <c r="AP110">
        <v>2000</v>
      </c>
      <c r="AQ110">
        <v>1500</v>
      </c>
      <c r="AS110" t="s">
        <v>2318</v>
      </c>
      <c r="AT110" t="s">
        <v>2479</v>
      </c>
      <c r="AU110">
        <v>1</v>
      </c>
      <c r="AV110">
        <v>0</v>
      </c>
      <c r="AW110">
        <v>1000</v>
      </c>
      <c r="AY110" t="s">
        <v>2288</v>
      </c>
      <c r="BB110">
        <v>25</v>
      </c>
      <c r="BC110">
        <v>5</v>
      </c>
      <c r="BD110">
        <v>0</v>
      </c>
      <c r="BE110">
        <v>3000</v>
      </c>
      <c r="BF110">
        <v>2000</v>
      </c>
      <c r="BH110" t="s">
        <v>2318</v>
      </c>
      <c r="BI110" t="s">
        <v>2341</v>
      </c>
      <c r="BJ110">
        <v>1</v>
      </c>
      <c r="BK110">
        <v>1</v>
      </c>
      <c r="BL110">
        <v>450</v>
      </c>
      <c r="BM110">
        <v>400</v>
      </c>
      <c r="BN110" t="s">
        <v>2288</v>
      </c>
      <c r="BQ110">
        <v>15</v>
      </c>
      <c r="BR110">
        <v>4</v>
      </c>
      <c r="BS110">
        <v>0</v>
      </c>
      <c r="BT110">
        <v>2500</v>
      </c>
      <c r="BU110">
        <v>1800</v>
      </c>
      <c r="BW110" t="s">
        <v>2312</v>
      </c>
      <c r="CS110" t="s">
        <v>2241</v>
      </c>
      <c r="CT110">
        <v>1</v>
      </c>
      <c r="CU110">
        <v>0</v>
      </c>
      <c r="CV110">
        <v>0</v>
      </c>
      <c r="CW110">
        <v>0</v>
      </c>
      <c r="EK110" t="s">
        <v>2507</v>
      </c>
      <c r="EL110">
        <v>1</v>
      </c>
      <c r="EM110">
        <v>1</v>
      </c>
      <c r="EN110">
        <v>1</v>
      </c>
      <c r="EO110">
        <v>1</v>
      </c>
      <c r="EP110">
        <v>0</v>
      </c>
      <c r="EQ110">
        <v>4</v>
      </c>
      <c r="ES110" t="s">
        <v>2318</v>
      </c>
      <c r="ET110">
        <v>4000</v>
      </c>
      <c r="EU110" t="s">
        <v>2288</v>
      </c>
      <c r="EX110">
        <v>20</v>
      </c>
      <c r="EY110">
        <v>5</v>
      </c>
      <c r="EZ110">
        <v>0</v>
      </c>
      <c r="FA110">
        <v>2500</v>
      </c>
      <c r="FB110">
        <v>1300</v>
      </c>
      <c r="FD110" t="s">
        <v>2318</v>
      </c>
      <c r="FE110">
        <v>2500</v>
      </c>
      <c r="FF110" t="s">
        <v>2288</v>
      </c>
      <c r="FI110">
        <v>20</v>
      </c>
      <c r="FJ110">
        <v>3</v>
      </c>
      <c r="FK110">
        <v>0</v>
      </c>
      <c r="FL110">
        <v>3500</v>
      </c>
      <c r="FM110">
        <v>2000</v>
      </c>
      <c r="FO110" t="s">
        <v>2318</v>
      </c>
      <c r="FP110">
        <v>1500</v>
      </c>
      <c r="FQ110" t="s">
        <v>2288</v>
      </c>
      <c r="FT110">
        <v>15</v>
      </c>
      <c r="FU110">
        <v>4</v>
      </c>
      <c r="FV110">
        <v>0</v>
      </c>
      <c r="FW110">
        <v>3000</v>
      </c>
      <c r="FX110">
        <v>2000</v>
      </c>
      <c r="FZ110" t="s">
        <v>2318</v>
      </c>
      <c r="GA110">
        <v>1800</v>
      </c>
      <c r="GB110" t="s">
        <v>2288</v>
      </c>
      <c r="GE110">
        <v>2500</v>
      </c>
      <c r="GF110">
        <v>10</v>
      </c>
      <c r="GG110">
        <v>0</v>
      </c>
      <c r="GH110">
        <v>4000</v>
      </c>
      <c r="GI110">
        <v>2000</v>
      </c>
      <c r="GK110" t="s">
        <v>2312</v>
      </c>
      <c r="HH110" t="s">
        <v>2241</v>
      </c>
      <c r="HI110">
        <v>1</v>
      </c>
      <c r="HJ110">
        <v>0</v>
      </c>
      <c r="HK110">
        <v>0</v>
      </c>
      <c r="HL110">
        <v>0</v>
      </c>
      <c r="JB110" t="s">
        <v>2710</v>
      </c>
      <c r="JC110">
        <v>1</v>
      </c>
      <c r="JD110">
        <v>1</v>
      </c>
      <c r="JE110">
        <v>1</v>
      </c>
      <c r="JF110">
        <v>1</v>
      </c>
      <c r="JG110">
        <v>1</v>
      </c>
      <c r="JH110">
        <v>1</v>
      </c>
      <c r="JI110">
        <v>1</v>
      </c>
      <c r="JJ110">
        <v>1</v>
      </c>
      <c r="JK110">
        <v>1</v>
      </c>
      <c r="JL110">
        <v>1</v>
      </c>
      <c r="JM110">
        <v>1</v>
      </c>
      <c r="JN110">
        <v>1</v>
      </c>
      <c r="JO110">
        <v>1</v>
      </c>
      <c r="JP110">
        <v>1</v>
      </c>
      <c r="JQ110">
        <v>1</v>
      </c>
      <c r="JR110">
        <v>0</v>
      </c>
      <c r="JS110">
        <v>15</v>
      </c>
      <c r="JT110">
        <v>22</v>
      </c>
      <c r="JV110" t="s">
        <v>2318</v>
      </c>
      <c r="JW110">
        <v>500</v>
      </c>
      <c r="JX110" t="s">
        <v>2288</v>
      </c>
      <c r="KA110">
        <v>20</v>
      </c>
      <c r="KB110">
        <v>8</v>
      </c>
      <c r="KC110">
        <v>0</v>
      </c>
      <c r="KD110">
        <v>3500</v>
      </c>
      <c r="KE110">
        <v>1500</v>
      </c>
      <c r="KG110" t="s">
        <v>2318</v>
      </c>
      <c r="KH110" t="s">
        <v>2581</v>
      </c>
      <c r="KI110">
        <v>1</v>
      </c>
      <c r="KJ110">
        <v>1</v>
      </c>
      <c r="KK110">
        <v>7500</v>
      </c>
      <c r="KL110">
        <v>100</v>
      </c>
      <c r="KM110" t="s">
        <v>2288</v>
      </c>
      <c r="KP110">
        <v>15</v>
      </c>
      <c r="KQ110">
        <v>4</v>
      </c>
      <c r="KR110">
        <v>0</v>
      </c>
      <c r="KS110">
        <v>2000</v>
      </c>
      <c r="KT110">
        <v>1800</v>
      </c>
      <c r="KV110" t="s">
        <v>2318</v>
      </c>
      <c r="KW110" t="s">
        <v>2465</v>
      </c>
      <c r="KX110">
        <v>0</v>
      </c>
      <c r="KY110">
        <v>1</v>
      </c>
      <c r="KZ110">
        <v>1</v>
      </c>
      <c r="LB110">
        <v>25000</v>
      </c>
      <c r="LC110">
        <v>50000</v>
      </c>
      <c r="LD110" t="s">
        <v>2288</v>
      </c>
      <c r="LG110">
        <v>15</v>
      </c>
      <c r="LH110">
        <v>3</v>
      </c>
      <c r="LI110">
        <v>0</v>
      </c>
      <c r="LJ110">
        <v>2500</v>
      </c>
      <c r="LK110">
        <v>1500</v>
      </c>
      <c r="LM110" t="s">
        <v>2318</v>
      </c>
      <c r="LN110">
        <v>3500</v>
      </c>
      <c r="LO110" t="s">
        <v>2288</v>
      </c>
      <c r="LR110">
        <v>20</v>
      </c>
      <c r="LS110">
        <v>5</v>
      </c>
      <c r="LT110">
        <v>0</v>
      </c>
      <c r="LU110">
        <v>3500</v>
      </c>
      <c r="LV110">
        <v>2500</v>
      </c>
      <c r="LX110" t="s">
        <v>2318</v>
      </c>
      <c r="LY110">
        <v>2500</v>
      </c>
      <c r="LZ110" t="s">
        <v>2288</v>
      </c>
      <c r="MC110">
        <v>20</v>
      </c>
      <c r="MD110">
        <v>6</v>
      </c>
      <c r="ME110">
        <v>0</v>
      </c>
      <c r="MF110">
        <v>3000</v>
      </c>
      <c r="MG110">
        <v>2000</v>
      </c>
      <c r="MI110" t="s">
        <v>2318</v>
      </c>
      <c r="MJ110">
        <v>400</v>
      </c>
      <c r="MK110" t="s">
        <v>2288</v>
      </c>
      <c r="MN110">
        <v>15</v>
      </c>
      <c r="MO110">
        <v>4</v>
      </c>
      <c r="MP110">
        <v>0</v>
      </c>
      <c r="MQ110">
        <v>2000</v>
      </c>
      <c r="MR110">
        <v>1200</v>
      </c>
      <c r="MT110" t="s">
        <v>2318</v>
      </c>
      <c r="MU110">
        <v>75</v>
      </c>
      <c r="MV110" t="s">
        <v>2288</v>
      </c>
      <c r="MY110">
        <v>20</v>
      </c>
      <c r="MZ110">
        <v>5</v>
      </c>
      <c r="NA110">
        <v>0</v>
      </c>
      <c r="NB110">
        <v>2000</v>
      </c>
      <c r="NC110">
        <v>1500</v>
      </c>
      <c r="NE110" t="s">
        <v>2318</v>
      </c>
      <c r="NF110" t="s">
        <v>2481</v>
      </c>
      <c r="NG110">
        <v>1</v>
      </c>
      <c r="NH110">
        <v>1</v>
      </c>
      <c r="NI110">
        <v>1</v>
      </c>
      <c r="NJ110">
        <v>150</v>
      </c>
      <c r="NK110">
        <v>300</v>
      </c>
      <c r="NL110">
        <v>400</v>
      </c>
      <c r="NM110" t="s">
        <v>2288</v>
      </c>
      <c r="NP110">
        <v>20</v>
      </c>
      <c r="NQ110">
        <v>3</v>
      </c>
      <c r="NR110">
        <v>0</v>
      </c>
      <c r="NS110">
        <v>3000</v>
      </c>
      <c r="NT110">
        <v>2000</v>
      </c>
      <c r="NV110" t="s">
        <v>2318</v>
      </c>
      <c r="NW110">
        <v>2500</v>
      </c>
      <c r="NX110" t="s">
        <v>2288</v>
      </c>
      <c r="OA110">
        <v>20</v>
      </c>
      <c r="OB110">
        <v>5</v>
      </c>
      <c r="OC110">
        <v>0</v>
      </c>
      <c r="OD110">
        <v>4000</v>
      </c>
      <c r="OE110">
        <v>2500</v>
      </c>
      <c r="OG110" t="s">
        <v>2318</v>
      </c>
      <c r="OH110">
        <v>2500</v>
      </c>
      <c r="OI110" t="s">
        <v>2288</v>
      </c>
      <c r="OL110">
        <v>15</v>
      </c>
      <c r="OM110">
        <v>3</v>
      </c>
      <c r="ON110">
        <v>0</v>
      </c>
      <c r="OO110">
        <v>3000</v>
      </c>
      <c r="OP110">
        <v>2000</v>
      </c>
      <c r="OR110" t="s">
        <v>2318</v>
      </c>
      <c r="OS110">
        <v>2500</v>
      </c>
      <c r="OT110" t="s">
        <v>2288</v>
      </c>
      <c r="OW110">
        <v>20</v>
      </c>
      <c r="OX110">
        <v>8</v>
      </c>
      <c r="OY110">
        <v>0</v>
      </c>
      <c r="OZ110">
        <v>2500</v>
      </c>
      <c r="PA110">
        <v>1800</v>
      </c>
      <c r="PC110" t="s">
        <v>2318</v>
      </c>
      <c r="PD110">
        <v>2000</v>
      </c>
      <c r="PE110" t="s">
        <v>2288</v>
      </c>
      <c r="PH110">
        <v>15</v>
      </c>
      <c r="PI110">
        <v>4</v>
      </c>
      <c r="PJ110">
        <v>0</v>
      </c>
      <c r="PK110">
        <v>3200</v>
      </c>
      <c r="PL110">
        <v>2100</v>
      </c>
      <c r="PN110" t="s">
        <v>2318</v>
      </c>
      <c r="PO110">
        <v>1000</v>
      </c>
      <c r="PP110" t="s">
        <v>2288</v>
      </c>
      <c r="PS110">
        <v>25</v>
      </c>
      <c r="PT110">
        <v>9</v>
      </c>
      <c r="PU110">
        <v>0</v>
      </c>
      <c r="PV110">
        <v>2400</v>
      </c>
      <c r="PW110">
        <v>1200</v>
      </c>
      <c r="PY110" t="s">
        <v>2318</v>
      </c>
      <c r="PZ110" t="s">
        <v>2231</v>
      </c>
      <c r="QA110">
        <v>3000</v>
      </c>
      <c r="QD110" t="s">
        <v>2288</v>
      </c>
      <c r="QG110">
        <v>20</v>
      </c>
      <c r="QH110">
        <v>5</v>
      </c>
      <c r="QI110">
        <v>0</v>
      </c>
      <c r="QJ110">
        <v>3400</v>
      </c>
      <c r="QK110">
        <v>2500</v>
      </c>
      <c r="QM110" t="s">
        <v>2318</v>
      </c>
      <c r="QN110">
        <v>300</v>
      </c>
      <c r="QO110" t="s">
        <v>2288</v>
      </c>
      <c r="QR110">
        <v>10</v>
      </c>
      <c r="QS110">
        <v>4</v>
      </c>
      <c r="QT110">
        <v>0</v>
      </c>
      <c r="QU110">
        <v>2500</v>
      </c>
      <c r="QV110">
        <v>1800</v>
      </c>
      <c r="QX110" t="s">
        <v>2312</v>
      </c>
      <c r="SF110" t="s">
        <v>2241</v>
      </c>
      <c r="SG110">
        <v>1</v>
      </c>
      <c r="SH110">
        <v>0</v>
      </c>
      <c r="SI110">
        <v>0</v>
      </c>
      <c r="SJ110">
        <v>0</v>
      </c>
      <c r="UW110" t="s">
        <v>2720</v>
      </c>
      <c r="UX110">
        <v>1</v>
      </c>
      <c r="UY110">
        <v>1</v>
      </c>
      <c r="UZ110">
        <v>1</v>
      </c>
      <c r="VA110">
        <v>1</v>
      </c>
      <c r="VB110">
        <v>1</v>
      </c>
      <c r="VC110">
        <v>1</v>
      </c>
      <c r="VD110">
        <v>0</v>
      </c>
      <c r="VE110">
        <v>0</v>
      </c>
      <c r="VF110">
        <v>0</v>
      </c>
      <c r="VG110">
        <v>0</v>
      </c>
      <c r="VH110">
        <v>0</v>
      </c>
      <c r="VI110">
        <v>1</v>
      </c>
      <c r="VJ110">
        <v>1</v>
      </c>
      <c r="VK110">
        <v>1</v>
      </c>
      <c r="VL110">
        <v>1</v>
      </c>
      <c r="VM110">
        <v>1</v>
      </c>
      <c r="VN110">
        <v>1</v>
      </c>
      <c r="VO110">
        <v>1</v>
      </c>
      <c r="VP110">
        <v>1</v>
      </c>
      <c r="VQ110">
        <v>1</v>
      </c>
      <c r="VR110">
        <v>1</v>
      </c>
      <c r="VS110">
        <v>1</v>
      </c>
      <c r="VT110">
        <v>1</v>
      </c>
      <c r="VU110">
        <v>1</v>
      </c>
      <c r="VV110">
        <v>1</v>
      </c>
      <c r="VW110">
        <v>1</v>
      </c>
      <c r="VX110">
        <v>1</v>
      </c>
      <c r="VY110">
        <v>0</v>
      </c>
      <c r="VZ110">
        <v>22</v>
      </c>
      <c r="WB110" t="s">
        <v>2318</v>
      </c>
      <c r="WC110" t="s">
        <v>2712</v>
      </c>
      <c r="WD110">
        <v>0</v>
      </c>
      <c r="WE110">
        <v>1</v>
      </c>
      <c r="WF110">
        <v>1</v>
      </c>
      <c r="WH110">
        <v>750</v>
      </c>
      <c r="WI110">
        <v>5250</v>
      </c>
      <c r="WJ110" t="s">
        <v>2288</v>
      </c>
      <c r="WM110">
        <v>15</v>
      </c>
      <c r="WN110">
        <v>10</v>
      </c>
      <c r="WO110">
        <v>0</v>
      </c>
      <c r="WP110">
        <v>3500</v>
      </c>
      <c r="WQ110">
        <v>2300</v>
      </c>
      <c r="WS110" t="s">
        <v>2318</v>
      </c>
      <c r="WT110" t="s">
        <v>2712</v>
      </c>
      <c r="WU110">
        <v>0</v>
      </c>
      <c r="WV110">
        <v>1</v>
      </c>
      <c r="WW110">
        <v>1</v>
      </c>
      <c r="WY110">
        <v>700</v>
      </c>
      <c r="WZ110">
        <v>4900</v>
      </c>
      <c r="XA110" t="s">
        <v>2288</v>
      </c>
      <c r="XD110">
        <v>20</v>
      </c>
      <c r="XE110">
        <v>8</v>
      </c>
      <c r="XF110">
        <v>0</v>
      </c>
      <c r="XG110">
        <v>4000</v>
      </c>
      <c r="XH110">
        <v>2500</v>
      </c>
      <c r="XJ110" t="s">
        <v>2318</v>
      </c>
      <c r="XK110" t="s">
        <v>2712</v>
      </c>
      <c r="XL110">
        <v>0</v>
      </c>
      <c r="XM110">
        <v>1</v>
      </c>
      <c r="XN110">
        <v>1</v>
      </c>
      <c r="XP110">
        <v>600</v>
      </c>
      <c r="XQ110">
        <v>4200</v>
      </c>
      <c r="XR110" t="s">
        <v>2288</v>
      </c>
      <c r="XU110">
        <v>15</v>
      </c>
      <c r="XV110">
        <v>6</v>
      </c>
      <c r="XW110">
        <v>0</v>
      </c>
      <c r="XX110">
        <v>2000</v>
      </c>
      <c r="XY110">
        <v>1000</v>
      </c>
      <c r="YA110" t="s">
        <v>2318</v>
      </c>
      <c r="YB110" t="s">
        <v>2712</v>
      </c>
      <c r="YC110">
        <v>0</v>
      </c>
      <c r="YD110">
        <v>1</v>
      </c>
      <c r="YE110">
        <v>1</v>
      </c>
      <c r="YG110">
        <v>700</v>
      </c>
      <c r="YH110">
        <v>4900</v>
      </c>
      <c r="YI110" t="s">
        <v>2288</v>
      </c>
      <c r="YL110">
        <v>20</v>
      </c>
      <c r="YM110">
        <v>7</v>
      </c>
      <c r="YN110">
        <v>0</v>
      </c>
      <c r="YO110">
        <v>3200</v>
      </c>
      <c r="YP110">
        <v>1800</v>
      </c>
      <c r="YR110" t="s">
        <v>2318</v>
      </c>
      <c r="YS110" t="s">
        <v>2712</v>
      </c>
      <c r="YT110">
        <v>0</v>
      </c>
      <c r="YU110">
        <v>1</v>
      </c>
      <c r="YV110">
        <v>1</v>
      </c>
      <c r="YX110">
        <v>300</v>
      </c>
      <c r="YY110">
        <v>2100</v>
      </c>
      <c r="YZ110" t="s">
        <v>2288</v>
      </c>
      <c r="ZC110">
        <v>25</v>
      </c>
      <c r="ZD110">
        <v>6</v>
      </c>
      <c r="ZE110">
        <v>0</v>
      </c>
      <c r="ZF110">
        <v>2800</v>
      </c>
      <c r="ZG110">
        <v>1800</v>
      </c>
      <c r="ZI110" t="s">
        <v>2318</v>
      </c>
      <c r="ZJ110" t="s">
        <v>2733</v>
      </c>
      <c r="ZK110">
        <v>1</v>
      </c>
      <c r="ZL110">
        <v>1</v>
      </c>
      <c r="ZM110">
        <v>1</v>
      </c>
      <c r="ZN110">
        <v>400</v>
      </c>
      <c r="ZO110">
        <v>1200</v>
      </c>
      <c r="ZP110">
        <v>8400</v>
      </c>
      <c r="ZQ110" t="s">
        <v>2288</v>
      </c>
      <c r="ZT110">
        <v>20</v>
      </c>
      <c r="ZU110">
        <v>3</v>
      </c>
      <c r="ZV110">
        <v>0</v>
      </c>
      <c r="ZW110">
        <v>3000</v>
      </c>
      <c r="ZX110">
        <v>2000</v>
      </c>
      <c r="ACI110" t="s">
        <v>2318</v>
      </c>
      <c r="ACJ110">
        <v>2500</v>
      </c>
      <c r="ACK110" t="s">
        <v>2288</v>
      </c>
      <c r="ACN110">
        <v>2</v>
      </c>
      <c r="ACO110">
        <v>1</v>
      </c>
      <c r="ACP110">
        <v>0</v>
      </c>
      <c r="ACQ110">
        <v>500</v>
      </c>
      <c r="ACR110">
        <v>300</v>
      </c>
      <c r="ACT110" t="s">
        <v>2318</v>
      </c>
      <c r="ACU110">
        <v>2000</v>
      </c>
      <c r="ACV110" t="s">
        <v>2288</v>
      </c>
      <c r="ACY110">
        <v>2</v>
      </c>
      <c r="ACZ110">
        <v>1</v>
      </c>
      <c r="ADA110">
        <v>0</v>
      </c>
      <c r="ADB110">
        <v>600</v>
      </c>
      <c r="ADC110">
        <v>400</v>
      </c>
      <c r="ADE110" t="s">
        <v>2318</v>
      </c>
      <c r="ADF110">
        <v>1300</v>
      </c>
      <c r="ADG110" t="s">
        <v>2288</v>
      </c>
      <c r="ADJ110">
        <v>15</v>
      </c>
      <c r="ADK110">
        <v>4</v>
      </c>
      <c r="ADL110">
        <v>0</v>
      </c>
      <c r="ADM110">
        <v>1000</v>
      </c>
      <c r="ADN110">
        <v>500</v>
      </c>
      <c r="ADP110" t="s">
        <v>2318</v>
      </c>
      <c r="ADQ110">
        <v>1000</v>
      </c>
      <c r="ADR110" t="s">
        <v>2288</v>
      </c>
      <c r="ADU110">
        <v>10</v>
      </c>
      <c r="ADV110">
        <v>2</v>
      </c>
      <c r="ADW110">
        <v>0</v>
      </c>
      <c r="ADX110">
        <v>2000</v>
      </c>
      <c r="ADY110">
        <v>1000</v>
      </c>
      <c r="AEA110" t="s">
        <v>2318</v>
      </c>
      <c r="AEB110">
        <v>500</v>
      </c>
      <c r="AEC110" t="s">
        <v>2288</v>
      </c>
      <c r="AEF110">
        <v>5</v>
      </c>
      <c r="AEG110">
        <v>2</v>
      </c>
      <c r="AEH110">
        <v>0</v>
      </c>
      <c r="AEI110">
        <v>500</v>
      </c>
      <c r="AEJ110">
        <v>300</v>
      </c>
      <c r="AEL110" t="s">
        <v>2318</v>
      </c>
      <c r="AEM110" t="s">
        <v>2712</v>
      </c>
      <c r="AEN110">
        <v>0</v>
      </c>
      <c r="AEO110">
        <v>1</v>
      </c>
      <c r="AEP110">
        <v>1</v>
      </c>
      <c r="AER110">
        <v>750</v>
      </c>
      <c r="AES110">
        <v>5250</v>
      </c>
      <c r="AET110" t="s">
        <v>2288</v>
      </c>
      <c r="AEW110">
        <v>20</v>
      </c>
      <c r="AEX110">
        <v>4</v>
      </c>
      <c r="AEY110">
        <v>0</v>
      </c>
      <c r="AEZ110">
        <v>5000</v>
      </c>
      <c r="AFA110">
        <v>3000</v>
      </c>
      <c r="AFC110" t="s">
        <v>2318</v>
      </c>
      <c r="AFD110" t="s">
        <v>2712</v>
      </c>
      <c r="AFE110">
        <v>0</v>
      </c>
      <c r="AFF110">
        <v>1</v>
      </c>
      <c r="AFG110">
        <v>1</v>
      </c>
      <c r="AFI110">
        <v>800</v>
      </c>
      <c r="AFJ110">
        <v>5600</v>
      </c>
      <c r="AFK110" t="s">
        <v>2288</v>
      </c>
      <c r="AFN110">
        <v>24</v>
      </c>
      <c r="AFO110">
        <v>10</v>
      </c>
      <c r="AFP110">
        <v>0</v>
      </c>
      <c r="AFQ110">
        <v>3400</v>
      </c>
      <c r="AFR110">
        <v>2500</v>
      </c>
      <c r="AFT110" t="s">
        <v>2318</v>
      </c>
      <c r="AFU110" t="s">
        <v>2712</v>
      </c>
      <c r="AFV110">
        <v>0</v>
      </c>
      <c r="AFW110">
        <v>1</v>
      </c>
      <c r="AFX110">
        <v>1</v>
      </c>
      <c r="AFZ110">
        <v>1500</v>
      </c>
      <c r="AGA110">
        <v>10500</v>
      </c>
      <c r="AGB110" t="s">
        <v>2288</v>
      </c>
      <c r="AGE110">
        <v>20</v>
      </c>
      <c r="AGF110">
        <v>5</v>
      </c>
      <c r="AGG110">
        <v>0</v>
      </c>
      <c r="AGH110">
        <v>3000</v>
      </c>
      <c r="AGI110">
        <v>2000</v>
      </c>
      <c r="AGK110" t="s">
        <v>2318</v>
      </c>
      <c r="AGL110" t="s">
        <v>2712</v>
      </c>
      <c r="AGM110">
        <v>0</v>
      </c>
      <c r="AGN110">
        <v>1</v>
      </c>
      <c r="AGO110">
        <v>1</v>
      </c>
      <c r="AGQ110">
        <v>850</v>
      </c>
      <c r="AGR110">
        <v>5950</v>
      </c>
      <c r="AGS110" t="s">
        <v>2288</v>
      </c>
      <c r="AGV110">
        <v>15</v>
      </c>
      <c r="AGW110">
        <v>6</v>
      </c>
      <c r="AGX110">
        <v>0</v>
      </c>
      <c r="AGY110">
        <v>2500</v>
      </c>
      <c r="AGZ110">
        <v>1200</v>
      </c>
      <c r="AHB110" t="s">
        <v>2318</v>
      </c>
      <c r="AHC110" t="s">
        <v>2714</v>
      </c>
      <c r="AHD110">
        <v>0</v>
      </c>
      <c r="AHE110">
        <v>0</v>
      </c>
      <c r="AHF110">
        <v>1</v>
      </c>
      <c r="AHI110">
        <v>200</v>
      </c>
      <c r="AHJ110" t="s">
        <v>2288</v>
      </c>
      <c r="AHM110">
        <v>2</v>
      </c>
      <c r="AHN110">
        <v>1</v>
      </c>
      <c r="AHO110">
        <v>0</v>
      </c>
      <c r="AHP110">
        <v>500</v>
      </c>
      <c r="AHQ110">
        <v>300</v>
      </c>
      <c r="AHS110" t="s">
        <v>2318</v>
      </c>
      <c r="AHT110" t="s">
        <v>2714</v>
      </c>
      <c r="AHU110">
        <v>0</v>
      </c>
      <c r="AHV110">
        <v>1</v>
      </c>
      <c r="AHX110">
        <v>200</v>
      </c>
      <c r="AHY110" t="s">
        <v>2288</v>
      </c>
      <c r="AIB110">
        <v>2</v>
      </c>
      <c r="AIC110">
        <v>2</v>
      </c>
      <c r="AID110">
        <v>1</v>
      </c>
      <c r="AIE110">
        <v>500</v>
      </c>
      <c r="AIF110">
        <v>300</v>
      </c>
      <c r="AIH110" t="s">
        <v>2318</v>
      </c>
      <c r="AII110" t="s">
        <v>2714</v>
      </c>
      <c r="AIJ110">
        <v>0</v>
      </c>
      <c r="AIK110">
        <v>1</v>
      </c>
      <c r="AIM110">
        <v>200</v>
      </c>
      <c r="AIN110" t="s">
        <v>2288</v>
      </c>
      <c r="AIQ110">
        <v>2</v>
      </c>
      <c r="AIR110">
        <v>1</v>
      </c>
      <c r="AIS110">
        <v>0</v>
      </c>
      <c r="AIT110">
        <v>400</v>
      </c>
      <c r="AIU110">
        <v>200</v>
      </c>
      <c r="AIW110" t="s">
        <v>2318</v>
      </c>
      <c r="AIX110">
        <v>900</v>
      </c>
      <c r="AIY110" t="s">
        <v>2288</v>
      </c>
      <c r="AJB110">
        <v>15</v>
      </c>
      <c r="AJC110">
        <v>3</v>
      </c>
      <c r="AJD110">
        <v>0</v>
      </c>
      <c r="AJE110">
        <v>2000</v>
      </c>
      <c r="AJF110">
        <v>1700</v>
      </c>
      <c r="AJH110" t="s">
        <v>2318</v>
      </c>
      <c r="AJI110" t="s">
        <v>2715</v>
      </c>
      <c r="AJJ110">
        <v>1</v>
      </c>
      <c r="AJK110">
        <v>0</v>
      </c>
      <c r="AJL110">
        <v>1</v>
      </c>
      <c r="AJM110">
        <v>1000</v>
      </c>
      <c r="AJO110">
        <v>100</v>
      </c>
      <c r="AJP110" t="s">
        <v>2288</v>
      </c>
      <c r="AJS110">
        <v>15</v>
      </c>
      <c r="AJT110">
        <v>3</v>
      </c>
      <c r="AJU110">
        <v>0</v>
      </c>
      <c r="AJV110">
        <v>2000</v>
      </c>
      <c r="AJW110">
        <v>1000</v>
      </c>
      <c r="AJY110" t="s">
        <v>2318</v>
      </c>
      <c r="AJZ110" t="s">
        <v>2722</v>
      </c>
      <c r="AKA110">
        <v>0</v>
      </c>
      <c r="AKB110">
        <v>1</v>
      </c>
      <c r="AKD110">
        <v>800</v>
      </c>
      <c r="AKE110" t="s">
        <v>2288</v>
      </c>
      <c r="AKH110">
        <v>20</v>
      </c>
      <c r="AKI110">
        <v>8</v>
      </c>
      <c r="AKJ110">
        <v>0</v>
      </c>
      <c r="AKK110">
        <v>3000</v>
      </c>
      <c r="AKL110">
        <v>2000</v>
      </c>
      <c r="AKN110" t="s">
        <v>2318</v>
      </c>
      <c r="AKO110">
        <v>600</v>
      </c>
      <c r="AKP110" t="s">
        <v>2288</v>
      </c>
      <c r="AKS110">
        <v>15</v>
      </c>
      <c r="AKT110">
        <v>5</v>
      </c>
      <c r="AKU110">
        <v>0</v>
      </c>
      <c r="AKV110">
        <v>2000</v>
      </c>
      <c r="AKW110">
        <v>1300</v>
      </c>
      <c r="AKY110" t="s">
        <v>2312</v>
      </c>
      <c r="AMT110" t="s">
        <v>2241</v>
      </c>
      <c r="AMU110">
        <v>1</v>
      </c>
      <c r="AMV110">
        <v>0</v>
      </c>
      <c r="AMW110">
        <v>0</v>
      </c>
      <c r="AMX110">
        <v>0</v>
      </c>
      <c r="AQG110" t="s">
        <v>2239</v>
      </c>
      <c r="AQH110">
        <v>1</v>
      </c>
      <c r="AQI110">
        <v>0</v>
      </c>
      <c r="AQJ110">
        <v>0</v>
      </c>
      <c r="AQK110">
        <v>0</v>
      </c>
      <c r="AQL110">
        <v>0</v>
      </c>
      <c r="AQM110">
        <v>0</v>
      </c>
      <c r="AQN110">
        <v>0</v>
      </c>
      <c r="AQO110">
        <v>0</v>
      </c>
      <c r="AQP110">
        <v>0</v>
      </c>
      <c r="AQQ110">
        <v>0</v>
      </c>
      <c r="AQS110" t="s">
        <v>2243</v>
      </c>
      <c r="AQT110">
        <v>0</v>
      </c>
      <c r="AQU110">
        <v>0</v>
      </c>
      <c r="AQV110">
        <v>0</v>
      </c>
      <c r="AQW110">
        <v>1</v>
      </c>
      <c r="AQX110">
        <v>0</v>
      </c>
      <c r="AQY110">
        <v>0</v>
      </c>
      <c r="AQZ110">
        <v>0</v>
      </c>
      <c r="ARA110">
        <v>0</v>
      </c>
      <c r="ARB110">
        <v>0</v>
      </c>
      <c r="ARC110">
        <v>0</v>
      </c>
      <c r="ARD110">
        <v>0</v>
      </c>
      <c r="ARF110" t="s">
        <v>2466</v>
      </c>
      <c r="ARG110" t="s">
        <v>2275</v>
      </c>
      <c r="ARH110" t="s">
        <v>2312</v>
      </c>
      <c r="ARI110">
        <v>1</v>
      </c>
      <c r="ARJ110">
        <v>0</v>
      </c>
      <c r="ARK110">
        <v>0</v>
      </c>
      <c r="ARL110">
        <v>0</v>
      </c>
      <c r="ARM110">
        <v>0</v>
      </c>
      <c r="ARN110">
        <v>0</v>
      </c>
      <c r="ARP110" t="s">
        <v>2312</v>
      </c>
      <c r="ARX110" t="s">
        <v>2262</v>
      </c>
      <c r="ARY110" t="s">
        <v>2239</v>
      </c>
      <c r="ARZ110">
        <v>1</v>
      </c>
      <c r="ASA110">
        <v>0</v>
      </c>
      <c r="ASB110">
        <v>0</v>
      </c>
      <c r="ASC110">
        <v>0</v>
      </c>
      <c r="ASD110">
        <v>0</v>
      </c>
      <c r="ASE110">
        <v>0</v>
      </c>
      <c r="ASF110">
        <v>0</v>
      </c>
      <c r="ASG110">
        <v>0</v>
      </c>
      <c r="ASH110">
        <v>0</v>
      </c>
      <c r="ASI110">
        <v>0</v>
      </c>
      <c r="ASK110" t="s">
        <v>2239</v>
      </c>
      <c r="ASL110">
        <v>1</v>
      </c>
      <c r="ASM110">
        <v>0</v>
      </c>
      <c r="ASN110">
        <v>0</v>
      </c>
      <c r="ASO110">
        <v>0</v>
      </c>
      <c r="ASP110">
        <v>0</v>
      </c>
      <c r="ASQ110">
        <v>0</v>
      </c>
      <c r="ASR110">
        <v>0</v>
      </c>
      <c r="ASS110">
        <v>0</v>
      </c>
      <c r="AST110">
        <v>0</v>
      </c>
      <c r="ASU110">
        <v>0</v>
      </c>
      <c r="ASW110" t="s">
        <v>2239</v>
      </c>
      <c r="ASX110">
        <v>1</v>
      </c>
      <c r="ASY110">
        <v>0</v>
      </c>
      <c r="ASZ110">
        <v>0</v>
      </c>
      <c r="ATA110">
        <v>0</v>
      </c>
      <c r="ATB110">
        <v>0</v>
      </c>
      <c r="ATC110">
        <v>0</v>
      </c>
      <c r="ATD110">
        <v>0</v>
      </c>
      <c r="ATE110">
        <v>0</v>
      </c>
      <c r="ATF110">
        <v>0</v>
      </c>
      <c r="ATH110" t="s">
        <v>2239</v>
      </c>
      <c r="ATI110">
        <v>1</v>
      </c>
      <c r="ATJ110">
        <v>0</v>
      </c>
      <c r="ATK110">
        <v>0</v>
      </c>
      <c r="ATL110">
        <v>0</v>
      </c>
      <c r="ATM110">
        <v>0</v>
      </c>
      <c r="ATN110">
        <v>0</v>
      </c>
      <c r="ATO110">
        <v>0</v>
      </c>
      <c r="ATP110">
        <v>0</v>
      </c>
      <c r="ATQ110">
        <v>0</v>
      </c>
      <c r="ATS110" t="s">
        <v>2468</v>
      </c>
      <c r="ATW110" t="s">
        <v>2468</v>
      </c>
      <c r="AUC110" t="s">
        <v>2579</v>
      </c>
      <c r="AUF110">
        <v>507816396</v>
      </c>
      <c r="AUG110" s="166">
        <v>45253.418645833328</v>
      </c>
      <c r="AUJ110" t="s">
        <v>2255</v>
      </c>
      <c r="AUK110" t="s">
        <v>2256</v>
      </c>
      <c r="AUL110" t="s">
        <v>2257</v>
      </c>
    </row>
    <row r="111" spans="1:987 1034:1234" x14ac:dyDescent="0.35">
      <c r="A111">
        <v>110</v>
      </c>
      <c r="B111" t="s">
        <v>2738</v>
      </c>
      <c r="C111" s="166">
        <v>45252</v>
      </c>
      <c r="D111" t="s">
        <v>2706</v>
      </c>
      <c r="E111" t="s">
        <v>2707</v>
      </c>
      <c r="F111" s="166">
        <v>45252.262648634263</v>
      </c>
      <c r="G111" s="166">
        <v>45253.414393680563</v>
      </c>
      <c r="H111" t="s">
        <v>2225</v>
      </c>
      <c r="K111" t="s">
        <v>2429</v>
      </c>
      <c r="L111" s="166">
        <v>45252</v>
      </c>
      <c r="M111" t="s">
        <v>73</v>
      </c>
      <c r="N111" t="s">
        <v>2708</v>
      </c>
      <c r="O111" t="s">
        <v>77</v>
      </c>
      <c r="P111" t="s">
        <v>2228</v>
      </c>
      <c r="S111" t="s">
        <v>2432</v>
      </c>
      <c r="T111" t="s">
        <v>2709</v>
      </c>
      <c r="V111" t="s">
        <v>2231</v>
      </c>
      <c r="X111" t="s">
        <v>2232</v>
      </c>
      <c r="AA111" t="s">
        <v>2503</v>
      </c>
      <c r="AB111">
        <v>1</v>
      </c>
      <c r="AC111">
        <v>1</v>
      </c>
      <c r="AD111">
        <v>1</v>
      </c>
      <c r="AE111">
        <v>0</v>
      </c>
      <c r="AF111">
        <v>3</v>
      </c>
      <c r="AH111" t="s">
        <v>2318</v>
      </c>
      <c r="AI111">
        <v>1000</v>
      </c>
      <c r="AJ111" t="s">
        <v>2288</v>
      </c>
      <c r="AM111">
        <v>20</v>
      </c>
      <c r="AN111">
        <v>5</v>
      </c>
      <c r="AO111">
        <v>0</v>
      </c>
      <c r="AP111">
        <v>2000</v>
      </c>
      <c r="AQ111">
        <v>1000</v>
      </c>
      <c r="AS111" t="s">
        <v>2318</v>
      </c>
      <c r="AT111" t="s">
        <v>2479</v>
      </c>
      <c r="AU111">
        <v>1</v>
      </c>
      <c r="AV111">
        <v>0</v>
      </c>
      <c r="AW111">
        <v>1000</v>
      </c>
      <c r="AY111" t="s">
        <v>2288</v>
      </c>
      <c r="BB111">
        <v>15</v>
      </c>
      <c r="BC111">
        <v>2</v>
      </c>
      <c r="BD111">
        <v>0</v>
      </c>
      <c r="BE111">
        <v>3000</v>
      </c>
      <c r="BF111">
        <v>2000</v>
      </c>
      <c r="BH111" t="s">
        <v>2318</v>
      </c>
      <c r="BI111" t="s">
        <v>2341</v>
      </c>
      <c r="BJ111">
        <v>1</v>
      </c>
      <c r="BK111">
        <v>1</v>
      </c>
      <c r="BL111">
        <v>450</v>
      </c>
      <c r="BM111">
        <v>400</v>
      </c>
      <c r="BN111" t="s">
        <v>2288</v>
      </c>
      <c r="BQ111">
        <v>25</v>
      </c>
      <c r="BR111">
        <v>6</v>
      </c>
      <c r="BS111">
        <v>0</v>
      </c>
      <c r="BT111">
        <v>2500</v>
      </c>
      <c r="BU111">
        <v>1500</v>
      </c>
      <c r="BW111" t="s">
        <v>2312</v>
      </c>
      <c r="CS111" t="s">
        <v>2241</v>
      </c>
      <c r="CT111">
        <v>1</v>
      </c>
      <c r="CU111">
        <v>0</v>
      </c>
      <c r="CV111">
        <v>0</v>
      </c>
      <c r="CW111">
        <v>0</v>
      </c>
      <c r="EK111" t="s">
        <v>2507</v>
      </c>
      <c r="EL111">
        <v>1</v>
      </c>
      <c r="EM111">
        <v>1</v>
      </c>
      <c r="EN111">
        <v>1</v>
      </c>
      <c r="EO111">
        <v>1</v>
      </c>
      <c r="EP111">
        <v>0</v>
      </c>
      <c r="EQ111">
        <v>4</v>
      </c>
      <c r="ES111" t="s">
        <v>2318</v>
      </c>
      <c r="ET111">
        <v>4000</v>
      </c>
      <c r="EU111" t="s">
        <v>2288</v>
      </c>
      <c r="EX111">
        <v>15</v>
      </c>
      <c r="EY111">
        <v>3</v>
      </c>
      <c r="EZ111">
        <v>0</v>
      </c>
      <c r="FA111">
        <v>3000</v>
      </c>
      <c r="FB111">
        <v>1800</v>
      </c>
      <c r="FD111" t="s">
        <v>2318</v>
      </c>
      <c r="FE111">
        <v>2500</v>
      </c>
      <c r="FF111" t="s">
        <v>2288</v>
      </c>
      <c r="FI111">
        <v>15</v>
      </c>
      <c r="FJ111">
        <v>3</v>
      </c>
      <c r="FK111">
        <v>0</v>
      </c>
      <c r="FL111">
        <v>2000</v>
      </c>
      <c r="FM111">
        <v>1000</v>
      </c>
      <c r="FO111" t="s">
        <v>2318</v>
      </c>
      <c r="FP111">
        <v>1500</v>
      </c>
      <c r="FQ111" t="s">
        <v>2288</v>
      </c>
      <c r="FT111">
        <v>15</v>
      </c>
      <c r="FU111">
        <v>4</v>
      </c>
      <c r="FV111">
        <v>0</v>
      </c>
      <c r="FW111">
        <v>2300</v>
      </c>
      <c r="FX111">
        <v>1200</v>
      </c>
      <c r="FZ111" t="s">
        <v>2318</v>
      </c>
      <c r="GA111">
        <v>1800</v>
      </c>
      <c r="GB111" t="s">
        <v>2288</v>
      </c>
      <c r="GE111">
        <v>20</v>
      </c>
      <c r="GF111">
        <v>6</v>
      </c>
      <c r="GG111">
        <v>0</v>
      </c>
      <c r="GH111">
        <v>2500</v>
      </c>
      <c r="GI111">
        <v>1300</v>
      </c>
      <c r="GK111" t="s">
        <v>2312</v>
      </c>
      <c r="HH111" t="s">
        <v>2241</v>
      </c>
      <c r="HI111">
        <v>1</v>
      </c>
      <c r="HJ111">
        <v>0</v>
      </c>
      <c r="HK111">
        <v>0</v>
      </c>
      <c r="HL111">
        <v>0</v>
      </c>
      <c r="JB111" t="s">
        <v>2710</v>
      </c>
      <c r="JC111">
        <v>1</v>
      </c>
      <c r="JD111">
        <v>1</v>
      </c>
      <c r="JE111">
        <v>1</v>
      </c>
      <c r="JF111">
        <v>1</v>
      </c>
      <c r="JG111">
        <v>1</v>
      </c>
      <c r="JH111">
        <v>1</v>
      </c>
      <c r="JI111">
        <v>1</v>
      </c>
      <c r="JJ111">
        <v>1</v>
      </c>
      <c r="JK111">
        <v>1</v>
      </c>
      <c r="JL111">
        <v>1</v>
      </c>
      <c r="JM111">
        <v>1</v>
      </c>
      <c r="JN111">
        <v>1</v>
      </c>
      <c r="JO111">
        <v>1</v>
      </c>
      <c r="JP111">
        <v>1</v>
      </c>
      <c r="JQ111">
        <v>1</v>
      </c>
      <c r="JR111">
        <v>0</v>
      </c>
      <c r="JS111">
        <v>15</v>
      </c>
      <c r="JT111">
        <v>22</v>
      </c>
      <c r="JV111" t="s">
        <v>2318</v>
      </c>
      <c r="JW111">
        <v>500</v>
      </c>
      <c r="JX111" t="s">
        <v>2288</v>
      </c>
      <c r="KA111">
        <v>20</v>
      </c>
      <c r="KB111">
        <v>5</v>
      </c>
      <c r="KC111">
        <v>0</v>
      </c>
      <c r="KD111">
        <v>3000</v>
      </c>
      <c r="KE111">
        <v>2000</v>
      </c>
      <c r="KG111" t="s">
        <v>2318</v>
      </c>
      <c r="KH111" t="s">
        <v>2581</v>
      </c>
      <c r="KI111">
        <v>1</v>
      </c>
      <c r="KJ111">
        <v>1</v>
      </c>
      <c r="KK111">
        <v>7500</v>
      </c>
      <c r="KL111">
        <v>100</v>
      </c>
      <c r="KM111" t="s">
        <v>2288</v>
      </c>
      <c r="KP111">
        <v>20</v>
      </c>
      <c r="KQ111">
        <v>8</v>
      </c>
      <c r="KR111">
        <v>0</v>
      </c>
      <c r="KS111">
        <v>3000</v>
      </c>
      <c r="KT111">
        <v>2000</v>
      </c>
      <c r="KV111" t="s">
        <v>2318</v>
      </c>
      <c r="KW111" t="s">
        <v>2465</v>
      </c>
      <c r="KX111">
        <v>0</v>
      </c>
      <c r="KY111">
        <v>1</v>
      </c>
      <c r="KZ111">
        <v>1</v>
      </c>
      <c r="LB111">
        <v>25000</v>
      </c>
      <c r="LC111">
        <v>50000</v>
      </c>
      <c r="LD111" t="s">
        <v>2288</v>
      </c>
      <c r="LG111">
        <v>20</v>
      </c>
      <c r="LH111">
        <v>6</v>
      </c>
      <c r="LI111">
        <v>0</v>
      </c>
      <c r="LJ111">
        <v>2500</v>
      </c>
      <c r="LK111">
        <v>1200</v>
      </c>
      <c r="LM111" t="s">
        <v>2318</v>
      </c>
      <c r="LN111">
        <v>3500</v>
      </c>
      <c r="LO111" t="s">
        <v>2288</v>
      </c>
      <c r="LR111">
        <v>20</v>
      </c>
      <c r="LS111">
        <v>4</v>
      </c>
      <c r="LT111">
        <v>0</v>
      </c>
      <c r="LU111">
        <v>2800</v>
      </c>
      <c r="LV111">
        <v>2000</v>
      </c>
      <c r="LX111" t="s">
        <v>2318</v>
      </c>
      <c r="LY111">
        <v>2500</v>
      </c>
      <c r="LZ111" t="s">
        <v>2288</v>
      </c>
      <c r="MC111">
        <v>20</v>
      </c>
      <c r="MD111">
        <v>5</v>
      </c>
      <c r="ME111">
        <v>0</v>
      </c>
      <c r="MF111">
        <v>2000</v>
      </c>
      <c r="MG111">
        <v>1800</v>
      </c>
      <c r="MI111" t="s">
        <v>2318</v>
      </c>
      <c r="MJ111">
        <v>400</v>
      </c>
      <c r="MK111" t="s">
        <v>2288</v>
      </c>
      <c r="MN111">
        <v>25</v>
      </c>
      <c r="MO111">
        <v>6</v>
      </c>
      <c r="MP111">
        <v>0</v>
      </c>
      <c r="MQ111">
        <v>3000</v>
      </c>
      <c r="MR111">
        <v>2000</v>
      </c>
      <c r="MT111" t="s">
        <v>2318</v>
      </c>
      <c r="MU111">
        <v>75</v>
      </c>
      <c r="MV111" t="s">
        <v>2288</v>
      </c>
      <c r="MY111">
        <v>15</v>
      </c>
      <c r="MZ111">
        <v>6</v>
      </c>
      <c r="NA111">
        <v>0</v>
      </c>
      <c r="NB111">
        <v>2000</v>
      </c>
      <c r="NC111">
        <v>1200</v>
      </c>
      <c r="NE111" t="s">
        <v>2318</v>
      </c>
      <c r="NF111" t="s">
        <v>2481</v>
      </c>
      <c r="NG111">
        <v>1</v>
      </c>
      <c r="NH111">
        <v>1</v>
      </c>
      <c r="NI111">
        <v>1</v>
      </c>
      <c r="NJ111">
        <v>150</v>
      </c>
      <c r="NK111">
        <v>200</v>
      </c>
      <c r="NL111">
        <v>400</v>
      </c>
      <c r="NM111" t="s">
        <v>2288</v>
      </c>
      <c r="NP111">
        <v>20</v>
      </c>
      <c r="NQ111">
        <v>5</v>
      </c>
      <c r="NR111">
        <v>0</v>
      </c>
      <c r="NS111">
        <v>3000</v>
      </c>
      <c r="NT111">
        <v>1400</v>
      </c>
      <c r="NV111" t="s">
        <v>2318</v>
      </c>
      <c r="NW111">
        <v>2500</v>
      </c>
      <c r="NX111" t="s">
        <v>2288</v>
      </c>
      <c r="OA111">
        <v>20</v>
      </c>
      <c r="OB111">
        <v>6</v>
      </c>
      <c r="OC111">
        <v>0</v>
      </c>
      <c r="OD111">
        <v>3000</v>
      </c>
      <c r="OE111">
        <v>2000</v>
      </c>
      <c r="OG111" t="s">
        <v>2318</v>
      </c>
      <c r="OH111">
        <v>2500</v>
      </c>
      <c r="OI111" t="s">
        <v>2288</v>
      </c>
      <c r="OL111">
        <v>20</v>
      </c>
      <c r="OM111">
        <v>6</v>
      </c>
      <c r="ON111">
        <v>0</v>
      </c>
      <c r="OO111">
        <v>3008</v>
      </c>
      <c r="OP111">
        <v>2000</v>
      </c>
      <c r="OR111" t="s">
        <v>2318</v>
      </c>
      <c r="OS111">
        <v>2500</v>
      </c>
      <c r="OT111" t="s">
        <v>2288</v>
      </c>
      <c r="OW111">
        <v>20</v>
      </c>
      <c r="OX111">
        <v>5</v>
      </c>
      <c r="OY111">
        <v>0</v>
      </c>
      <c r="OZ111">
        <v>3000</v>
      </c>
      <c r="PA111">
        <v>2000</v>
      </c>
      <c r="PC111" t="s">
        <v>2318</v>
      </c>
      <c r="PD111">
        <v>2000</v>
      </c>
      <c r="PE111" t="s">
        <v>2288</v>
      </c>
      <c r="PH111">
        <v>5</v>
      </c>
      <c r="PI111">
        <v>3</v>
      </c>
      <c r="PJ111">
        <v>0</v>
      </c>
      <c r="PK111">
        <v>3000</v>
      </c>
      <c r="PL111">
        <v>2000</v>
      </c>
      <c r="PN111" t="s">
        <v>2318</v>
      </c>
      <c r="PO111">
        <v>1000</v>
      </c>
      <c r="PP111" t="s">
        <v>2288</v>
      </c>
      <c r="PS111">
        <v>25</v>
      </c>
      <c r="PT111">
        <v>10</v>
      </c>
      <c r="PU111">
        <v>0</v>
      </c>
      <c r="PV111">
        <v>2008</v>
      </c>
      <c r="PW111">
        <v>1000</v>
      </c>
      <c r="PY111" t="s">
        <v>2318</v>
      </c>
      <c r="PZ111" t="s">
        <v>2231</v>
      </c>
      <c r="QA111">
        <v>3000</v>
      </c>
      <c r="QD111" t="s">
        <v>2288</v>
      </c>
      <c r="QG111">
        <v>25</v>
      </c>
      <c r="QH111">
        <v>10</v>
      </c>
      <c r="QI111">
        <v>0</v>
      </c>
      <c r="QJ111">
        <v>4000</v>
      </c>
      <c r="QK111">
        <v>2000</v>
      </c>
      <c r="QM111" t="s">
        <v>2318</v>
      </c>
      <c r="QN111">
        <v>300</v>
      </c>
      <c r="QO111" t="s">
        <v>2288</v>
      </c>
      <c r="QR111">
        <v>15</v>
      </c>
      <c r="QS111">
        <v>4</v>
      </c>
      <c r="QT111">
        <v>0</v>
      </c>
      <c r="QU111">
        <v>3000</v>
      </c>
      <c r="QV111">
        <v>2000</v>
      </c>
      <c r="QX111" t="s">
        <v>2312</v>
      </c>
      <c r="SF111" t="s">
        <v>2241</v>
      </c>
      <c r="SG111">
        <v>1</v>
      </c>
      <c r="SH111">
        <v>0</v>
      </c>
      <c r="SI111">
        <v>0</v>
      </c>
      <c r="SJ111">
        <v>0</v>
      </c>
      <c r="UW111" t="s">
        <v>2720</v>
      </c>
      <c r="UX111">
        <v>1</v>
      </c>
      <c r="UY111">
        <v>1</v>
      </c>
      <c r="UZ111">
        <v>1</v>
      </c>
      <c r="VA111">
        <v>1</v>
      </c>
      <c r="VB111">
        <v>1</v>
      </c>
      <c r="VC111">
        <v>1</v>
      </c>
      <c r="VD111">
        <v>0</v>
      </c>
      <c r="VE111">
        <v>0</v>
      </c>
      <c r="VF111">
        <v>0</v>
      </c>
      <c r="VG111">
        <v>0</v>
      </c>
      <c r="VH111">
        <v>0</v>
      </c>
      <c r="VI111">
        <v>1</v>
      </c>
      <c r="VJ111">
        <v>1</v>
      </c>
      <c r="VK111">
        <v>1</v>
      </c>
      <c r="VL111">
        <v>1</v>
      </c>
      <c r="VM111">
        <v>1</v>
      </c>
      <c r="VN111">
        <v>1</v>
      </c>
      <c r="VO111">
        <v>1</v>
      </c>
      <c r="VP111">
        <v>1</v>
      </c>
      <c r="VQ111">
        <v>1</v>
      </c>
      <c r="VR111">
        <v>1</v>
      </c>
      <c r="VS111">
        <v>1</v>
      </c>
      <c r="VT111">
        <v>1</v>
      </c>
      <c r="VU111">
        <v>1</v>
      </c>
      <c r="VV111">
        <v>1</v>
      </c>
      <c r="VW111">
        <v>1</v>
      </c>
      <c r="VX111">
        <v>1</v>
      </c>
      <c r="VY111">
        <v>0</v>
      </c>
      <c r="VZ111">
        <v>22</v>
      </c>
      <c r="WB111" t="s">
        <v>2318</v>
      </c>
      <c r="WC111" t="s">
        <v>2712</v>
      </c>
      <c r="WD111">
        <v>0</v>
      </c>
      <c r="WE111">
        <v>1</v>
      </c>
      <c r="WF111">
        <v>1</v>
      </c>
      <c r="WH111">
        <v>750</v>
      </c>
      <c r="WI111">
        <v>5250</v>
      </c>
      <c r="WJ111" t="s">
        <v>2288</v>
      </c>
      <c r="WM111">
        <v>20</v>
      </c>
      <c r="WN111">
        <v>5</v>
      </c>
      <c r="WO111">
        <v>0</v>
      </c>
      <c r="WP111">
        <v>4000</v>
      </c>
      <c r="WQ111">
        <v>2000</v>
      </c>
      <c r="WS111" t="s">
        <v>2318</v>
      </c>
      <c r="WT111" t="s">
        <v>2712</v>
      </c>
      <c r="WU111">
        <v>0</v>
      </c>
      <c r="WV111">
        <v>1</v>
      </c>
      <c r="WW111">
        <v>1</v>
      </c>
      <c r="WY111">
        <v>700</v>
      </c>
      <c r="WZ111">
        <v>4900</v>
      </c>
      <c r="XA111" t="s">
        <v>2288</v>
      </c>
      <c r="XD111">
        <v>20</v>
      </c>
      <c r="XE111">
        <v>5</v>
      </c>
      <c r="XF111">
        <v>0</v>
      </c>
      <c r="XG111">
        <v>5000</v>
      </c>
      <c r="XH111">
        <v>2500</v>
      </c>
      <c r="XJ111" t="s">
        <v>2318</v>
      </c>
      <c r="XK111" t="s">
        <v>2712</v>
      </c>
      <c r="XL111">
        <v>0</v>
      </c>
      <c r="XM111">
        <v>1</v>
      </c>
      <c r="XN111">
        <v>1</v>
      </c>
      <c r="XP111">
        <v>600</v>
      </c>
      <c r="XQ111">
        <v>4200</v>
      </c>
      <c r="XR111" t="s">
        <v>2288</v>
      </c>
      <c r="XU111">
        <v>20</v>
      </c>
      <c r="XV111">
        <v>5</v>
      </c>
      <c r="XW111">
        <v>0</v>
      </c>
      <c r="XX111">
        <v>2000</v>
      </c>
      <c r="XY111">
        <v>1000</v>
      </c>
      <c r="YA111" t="s">
        <v>2318</v>
      </c>
      <c r="YB111" t="s">
        <v>2712</v>
      </c>
      <c r="YC111">
        <v>0</v>
      </c>
      <c r="YD111">
        <v>1</v>
      </c>
      <c r="YE111">
        <v>1</v>
      </c>
      <c r="YG111">
        <v>700</v>
      </c>
      <c r="YH111">
        <v>4900</v>
      </c>
      <c r="YI111" t="s">
        <v>2288</v>
      </c>
      <c r="YL111">
        <v>20</v>
      </c>
      <c r="YM111">
        <v>8</v>
      </c>
      <c r="YN111">
        <v>0</v>
      </c>
      <c r="YO111">
        <v>3500</v>
      </c>
      <c r="YP111">
        <v>2000</v>
      </c>
      <c r="YR111" t="s">
        <v>2318</v>
      </c>
      <c r="YS111" t="s">
        <v>2712</v>
      </c>
      <c r="YT111">
        <v>0</v>
      </c>
      <c r="YU111">
        <v>1</v>
      </c>
      <c r="YV111">
        <v>1</v>
      </c>
      <c r="YX111">
        <v>300</v>
      </c>
      <c r="YY111">
        <v>2100</v>
      </c>
      <c r="YZ111" t="s">
        <v>2288</v>
      </c>
      <c r="ZC111">
        <v>20</v>
      </c>
      <c r="ZD111">
        <v>4</v>
      </c>
      <c r="ZE111">
        <v>0</v>
      </c>
      <c r="ZF111">
        <v>3000</v>
      </c>
      <c r="ZG111">
        <v>2000</v>
      </c>
      <c r="ZI111" t="s">
        <v>2318</v>
      </c>
      <c r="ZJ111" t="s">
        <v>2739</v>
      </c>
      <c r="ZK111">
        <v>1</v>
      </c>
      <c r="ZL111">
        <v>1</v>
      </c>
      <c r="ZM111">
        <v>1</v>
      </c>
      <c r="ZN111">
        <v>400</v>
      </c>
      <c r="ZO111">
        <v>1200</v>
      </c>
      <c r="ZP111">
        <v>8400</v>
      </c>
      <c r="ZQ111" t="s">
        <v>2288</v>
      </c>
      <c r="ZT111">
        <v>20</v>
      </c>
      <c r="ZU111">
        <v>5</v>
      </c>
      <c r="ZV111">
        <v>0</v>
      </c>
      <c r="ZW111">
        <v>2000</v>
      </c>
      <c r="ZX111">
        <v>1000</v>
      </c>
      <c r="ACI111" t="s">
        <v>2318</v>
      </c>
      <c r="ACJ111">
        <v>2500</v>
      </c>
      <c r="ACK111" t="s">
        <v>2288</v>
      </c>
      <c r="ACN111">
        <v>3</v>
      </c>
      <c r="ACO111">
        <v>1</v>
      </c>
      <c r="ACP111">
        <v>0</v>
      </c>
      <c r="ACQ111">
        <v>3000</v>
      </c>
      <c r="ACR111">
        <v>2000</v>
      </c>
      <c r="ACT111" t="s">
        <v>2318</v>
      </c>
      <c r="ACU111">
        <v>2000</v>
      </c>
      <c r="ACV111" t="s">
        <v>2288</v>
      </c>
      <c r="ACY111">
        <v>3</v>
      </c>
      <c r="ACZ111">
        <v>1</v>
      </c>
      <c r="ADA111">
        <v>0</v>
      </c>
      <c r="ADB111">
        <v>2000</v>
      </c>
      <c r="ADC111">
        <v>1000</v>
      </c>
      <c r="ADE111" t="s">
        <v>2318</v>
      </c>
      <c r="ADF111">
        <v>1300</v>
      </c>
      <c r="ADG111" t="s">
        <v>2288</v>
      </c>
      <c r="ADJ111">
        <v>10</v>
      </c>
      <c r="ADK111">
        <v>2</v>
      </c>
      <c r="ADL111">
        <v>0</v>
      </c>
      <c r="ADM111">
        <v>2000</v>
      </c>
      <c r="ADN111">
        <v>1000</v>
      </c>
      <c r="ADP111" t="s">
        <v>2318</v>
      </c>
      <c r="ADQ111">
        <v>1000</v>
      </c>
      <c r="ADR111" t="s">
        <v>2288</v>
      </c>
      <c r="ADU111">
        <v>20</v>
      </c>
      <c r="ADV111">
        <v>4</v>
      </c>
      <c r="ADW111">
        <v>0</v>
      </c>
      <c r="ADX111">
        <v>3000</v>
      </c>
      <c r="ADY111">
        <v>1500</v>
      </c>
      <c r="AEA111" t="s">
        <v>2318</v>
      </c>
      <c r="AEB111">
        <v>500</v>
      </c>
      <c r="AEC111" t="s">
        <v>2288</v>
      </c>
      <c r="AEF111">
        <v>4</v>
      </c>
      <c r="AEG111">
        <v>2</v>
      </c>
      <c r="AEH111">
        <v>0</v>
      </c>
      <c r="AEI111">
        <v>2000</v>
      </c>
      <c r="AEJ111">
        <v>1000</v>
      </c>
      <c r="AEL111" t="s">
        <v>2318</v>
      </c>
      <c r="AEM111" t="s">
        <v>2712</v>
      </c>
      <c r="AEN111">
        <v>0</v>
      </c>
      <c r="AEO111">
        <v>1</v>
      </c>
      <c r="AEP111">
        <v>1</v>
      </c>
      <c r="AER111">
        <v>750</v>
      </c>
      <c r="AES111">
        <v>5250</v>
      </c>
      <c r="AET111" t="s">
        <v>2288</v>
      </c>
      <c r="AEW111">
        <v>20</v>
      </c>
      <c r="AEX111">
        <v>6</v>
      </c>
      <c r="AEY111">
        <v>0</v>
      </c>
      <c r="AEZ111">
        <v>3000</v>
      </c>
      <c r="AFA111">
        <v>2000</v>
      </c>
      <c r="AFC111" t="s">
        <v>2318</v>
      </c>
      <c r="AFD111" t="s">
        <v>2712</v>
      </c>
      <c r="AFE111">
        <v>0</v>
      </c>
      <c r="AFF111">
        <v>1</v>
      </c>
      <c r="AFG111">
        <v>1</v>
      </c>
      <c r="AFI111">
        <v>800</v>
      </c>
      <c r="AFJ111">
        <v>5600</v>
      </c>
      <c r="AFK111" t="s">
        <v>2288</v>
      </c>
      <c r="AFN111">
        <v>20</v>
      </c>
      <c r="AFO111">
        <v>5</v>
      </c>
      <c r="AFP111">
        <v>0</v>
      </c>
      <c r="AFQ111">
        <v>3000</v>
      </c>
      <c r="AFR111">
        <v>2000</v>
      </c>
      <c r="AFT111" t="s">
        <v>2318</v>
      </c>
      <c r="AFU111" t="s">
        <v>2712</v>
      </c>
      <c r="AFV111">
        <v>0</v>
      </c>
      <c r="AFW111">
        <v>1</v>
      </c>
      <c r="AFX111">
        <v>1</v>
      </c>
      <c r="AFZ111">
        <v>1500</v>
      </c>
      <c r="AGA111">
        <v>10500</v>
      </c>
      <c r="AGB111" t="s">
        <v>2288</v>
      </c>
      <c r="AGE111">
        <v>20</v>
      </c>
      <c r="AGF111">
        <v>5</v>
      </c>
      <c r="AGG111">
        <v>0</v>
      </c>
      <c r="AGH111">
        <v>3000</v>
      </c>
      <c r="AGI111">
        <v>2000</v>
      </c>
      <c r="AGK111" t="s">
        <v>2318</v>
      </c>
      <c r="AGL111" t="s">
        <v>2712</v>
      </c>
      <c r="AGM111">
        <v>0</v>
      </c>
      <c r="AGN111">
        <v>1</v>
      </c>
      <c r="AGO111">
        <v>1</v>
      </c>
      <c r="AGQ111">
        <v>850</v>
      </c>
      <c r="AGR111">
        <v>5950</v>
      </c>
      <c r="AGS111" t="s">
        <v>2288</v>
      </c>
      <c r="AGV111">
        <v>20</v>
      </c>
      <c r="AGW111">
        <v>5</v>
      </c>
      <c r="AGX111">
        <v>0</v>
      </c>
      <c r="AGY111">
        <v>2000</v>
      </c>
      <c r="AGZ111">
        <v>1000</v>
      </c>
      <c r="AHB111" t="s">
        <v>2318</v>
      </c>
      <c r="AHC111" t="s">
        <v>2714</v>
      </c>
      <c r="AHD111">
        <v>0</v>
      </c>
      <c r="AHE111">
        <v>0</v>
      </c>
      <c r="AHF111">
        <v>1</v>
      </c>
      <c r="AHI111">
        <v>200</v>
      </c>
      <c r="AHJ111" t="s">
        <v>2288</v>
      </c>
      <c r="AHM111">
        <v>3</v>
      </c>
      <c r="AHN111">
        <v>1</v>
      </c>
      <c r="AHO111">
        <v>0</v>
      </c>
      <c r="AHP111">
        <v>2000</v>
      </c>
      <c r="AHQ111">
        <v>1000</v>
      </c>
      <c r="AHS111" t="s">
        <v>2318</v>
      </c>
      <c r="AHT111" t="s">
        <v>2714</v>
      </c>
      <c r="AHU111">
        <v>0</v>
      </c>
      <c r="AHV111">
        <v>1</v>
      </c>
      <c r="AHX111">
        <v>200</v>
      </c>
      <c r="AHY111" t="s">
        <v>2288</v>
      </c>
      <c r="AIB111">
        <v>2</v>
      </c>
      <c r="AIC111">
        <v>1</v>
      </c>
      <c r="AID111">
        <v>0</v>
      </c>
      <c r="AIE111">
        <v>300</v>
      </c>
      <c r="AIF111">
        <v>200</v>
      </c>
      <c r="AIH111" t="s">
        <v>2318</v>
      </c>
      <c r="AII111" t="s">
        <v>2714</v>
      </c>
      <c r="AIJ111">
        <v>0</v>
      </c>
      <c r="AIK111">
        <v>1</v>
      </c>
      <c r="AIM111">
        <v>200</v>
      </c>
      <c r="AIN111" t="s">
        <v>2288</v>
      </c>
      <c r="AIQ111">
        <v>2</v>
      </c>
      <c r="AIR111">
        <v>1</v>
      </c>
      <c r="AIS111">
        <v>0</v>
      </c>
      <c r="AIT111">
        <v>500</v>
      </c>
      <c r="AIU111">
        <v>400</v>
      </c>
      <c r="AIW111" t="s">
        <v>2318</v>
      </c>
      <c r="AIX111">
        <v>900</v>
      </c>
      <c r="AIY111" t="s">
        <v>2288</v>
      </c>
      <c r="AJB111">
        <v>10</v>
      </c>
      <c r="AJC111">
        <v>5</v>
      </c>
      <c r="AJD111">
        <v>0</v>
      </c>
      <c r="AJE111">
        <v>2000</v>
      </c>
      <c r="AJF111">
        <v>1000</v>
      </c>
      <c r="AJH111" t="s">
        <v>2318</v>
      </c>
      <c r="AJI111" t="s">
        <v>2715</v>
      </c>
      <c r="AJJ111">
        <v>1</v>
      </c>
      <c r="AJK111">
        <v>0</v>
      </c>
      <c r="AJL111">
        <v>1</v>
      </c>
      <c r="AJM111">
        <v>1000</v>
      </c>
      <c r="AJO111">
        <v>100</v>
      </c>
      <c r="AJP111" t="s">
        <v>2288</v>
      </c>
      <c r="AJS111">
        <v>20</v>
      </c>
      <c r="AJT111">
        <v>10</v>
      </c>
      <c r="AJU111">
        <v>0</v>
      </c>
      <c r="AJV111">
        <v>2000</v>
      </c>
      <c r="AJW111">
        <v>1200</v>
      </c>
      <c r="AJY111" t="s">
        <v>2318</v>
      </c>
      <c r="AJZ111" t="s">
        <v>2722</v>
      </c>
      <c r="AKA111">
        <v>0</v>
      </c>
      <c r="AKB111">
        <v>1</v>
      </c>
      <c r="AKD111">
        <v>800</v>
      </c>
      <c r="AKE111" t="s">
        <v>2288</v>
      </c>
      <c r="AKH111">
        <v>25</v>
      </c>
      <c r="AKI111">
        <v>3</v>
      </c>
      <c r="AKJ111">
        <v>0</v>
      </c>
      <c r="AKK111">
        <v>2000</v>
      </c>
      <c r="AKL111">
        <v>1500</v>
      </c>
      <c r="AKN111" t="s">
        <v>2318</v>
      </c>
      <c r="AKO111">
        <v>600</v>
      </c>
      <c r="AKP111" t="s">
        <v>2288</v>
      </c>
      <c r="AKS111">
        <v>20</v>
      </c>
      <c r="AKT111">
        <v>4</v>
      </c>
      <c r="AKU111">
        <v>0</v>
      </c>
      <c r="AKV111">
        <v>3000</v>
      </c>
      <c r="AKW111">
        <v>2000</v>
      </c>
      <c r="AKY111" t="s">
        <v>2312</v>
      </c>
      <c r="AMT111" t="s">
        <v>2241</v>
      </c>
      <c r="AMU111">
        <v>1</v>
      </c>
      <c r="AMV111">
        <v>0</v>
      </c>
      <c r="AMW111">
        <v>0</v>
      </c>
      <c r="AMX111">
        <v>0</v>
      </c>
      <c r="AQG111" t="s">
        <v>2239</v>
      </c>
      <c r="AQH111">
        <v>1</v>
      </c>
      <c r="AQI111">
        <v>0</v>
      </c>
      <c r="AQJ111">
        <v>0</v>
      </c>
      <c r="AQK111">
        <v>0</v>
      </c>
      <c r="AQL111">
        <v>0</v>
      </c>
      <c r="AQM111">
        <v>0</v>
      </c>
      <c r="AQN111">
        <v>0</v>
      </c>
      <c r="AQO111">
        <v>0</v>
      </c>
      <c r="AQP111">
        <v>0</v>
      </c>
      <c r="AQQ111">
        <v>0</v>
      </c>
      <c r="AQS111" t="s">
        <v>2243</v>
      </c>
      <c r="AQT111">
        <v>0</v>
      </c>
      <c r="AQU111">
        <v>0</v>
      </c>
      <c r="AQV111">
        <v>0</v>
      </c>
      <c r="AQW111">
        <v>1</v>
      </c>
      <c r="AQX111">
        <v>0</v>
      </c>
      <c r="AQY111">
        <v>0</v>
      </c>
      <c r="AQZ111">
        <v>0</v>
      </c>
      <c r="ARA111">
        <v>0</v>
      </c>
      <c r="ARB111">
        <v>0</v>
      </c>
      <c r="ARC111">
        <v>0</v>
      </c>
      <c r="ARD111">
        <v>0</v>
      </c>
      <c r="ARF111" t="s">
        <v>2466</v>
      </c>
      <c r="ARG111" t="s">
        <v>2245</v>
      </c>
      <c r="ARH111" t="s">
        <v>2312</v>
      </c>
      <c r="ARI111">
        <v>1</v>
      </c>
      <c r="ARJ111">
        <v>0</v>
      </c>
      <c r="ARK111">
        <v>0</v>
      </c>
      <c r="ARL111">
        <v>0</v>
      </c>
      <c r="ARM111">
        <v>0</v>
      </c>
      <c r="ARN111">
        <v>0</v>
      </c>
      <c r="ARP111" t="s">
        <v>2312</v>
      </c>
      <c r="ARX111" t="s">
        <v>2262</v>
      </c>
      <c r="ARY111" t="s">
        <v>2239</v>
      </c>
      <c r="ARZ111">
        <v>1</v>
      </c>
      <c r="ASA111">
        <v>0</v>
      </c>
      <c r="ASB111">
        <v>0</v>
      </c>
      <c r="ASC111">
        <v>0</v>
      </c>
      <c r="ASD111">
        <v>0</v>
      </c>
      <c r="ASE111">
        <v>0</v>
      </c>
      <c r="ASF111">
        <v>0</v>
      </c>
      <c r="ASG111">
        <v>0</v>
      </c>
      <c r="ASH111">
        <v>0</v>
      </c>
      <c r="ASI111">
        <v>0</v>
      </c>
      <c r="ASK111" t="s">
        <v>2239</v>
      </c>
      <c r="ASL111">
        <v>1</v>
      </c>
      <c r="ASM111">
        <v>0</v>
      </c>
      <c r="ASN111">
        <v>0</v>
      </c>
      <c r="ASO111">
        <v>0</v>
      </c>
      <c r="ASP111">
        <v>0</v>
      </c>
      <c r="ASQ111">
        <v>0</v>
      </c>
      <c r="ASR111">
        <v>0</v>
      </c>
      <c r="ASS111">
        <v>0</v>
      </c>
      <c r="AST111">
        <v>0</v>
      </c>
      <c r="ASU111">
        <v>0</v>
      </c>
      <c r="ASW111" t="s">
        <v>2239</v>
      </c>
      <c r="ASX111">
        <v>1</v>
      </c>
      <c r="ASY111">
        <v>0</v>
      </c>
      <c r="ASZ111">
        <v>0</v>
      </c>
      <c r="ATA111">
        <v>0</v>
      </c>
      <c r="ATB111">
        <v>0</v>
      </c>
      <c r="ATC111">
        <v>0</v>
      </c>
      <c r="ATD111">
        <v>0</v>
      </c>
      <c r="ATE111">
        <v>0</v>
      </c>
      <c r="ATF111">
        <v>0</v>
      </c>
      <c r="ATH111" t="s">
        <v>2239</v>
      </c>
      <c r="ATI111">
        <v>1</v>
      </c>
      <c r="ATJ111">
        <v>0</v>
      </c>
      <c r="ATK111">
        <v>0</v>
      </c>
      <c r="ATL111">
        <v>0</v>
      </c>
      <c r="ATM111">
        <v>0</v>
      </c>
      <c r="ATN111">
        <v>0</v>
      </c>
      <c r="ATO111">
        <v>0</v>
      </c>
      <c r="ATP111">
        <v>0</v>
      </c>
      <c r="ATQ111">
        <v>0</v>
      </c>
      <c r="ATS111" t="s">
        <v>2468</v>
      </c>
      <c r="ATW111" t="s">
        <v>2468</v>
      </c>
      <c r="AUC111" t="s">
        <v>2579</v>
      </c>
      <c r="AUF111">
        <v>507816429</v>
      </c>
      <c r="AUG111" s="166">
        <v>45253.418703703697</v>
      </c>
      <c r="AUJ111" t="s">
        <v>2255</v>
      </c>
      <c r="AUK111" t="s">
        <v>2256</v>
      </c>
      <c r="AUL111" t="s">
        <v>2257</v>
      </c>
    </row>
    <row r="112" spans="1:987 1034:1234" x14ac:dyDescent="0.35">
      <c r="A112">
        <v>111</v>
      </c>
      <c r="B112" t="s">
        <v>2740</v>
      </c>
      <c r="C112" s="166">
        <v>45252</v>
      </c>
      <c r="D112" t="s">
        <v>2706</v>
      </c>
      <c r="E112" t="s">
        <v>2707</v>
      </c>
      <c r="F112" s="166">
        <v>45252.302690694443</v>
      </c>
      <c r="G112" s="166">
        <v>45253.414235787037</v>
      </c>
      <c r="H112" t="s">
        <v>2225</v>
      </c>
      <c r="K112" t="s">
        <v>2429</v>
      </c>
      <c r="L112" s="166">
        <v>45252</v>
      </c>
      <c r="M112" t="s">
        <v>73</v>
      </c>
      <c r="N112" t="s">
        <v>2708</v>
      </c>
      <c r="O112" t="s">
        <v>77</v>
      </c>
      <c r="P112" t="s">
        <v>2228</v>
      </c>
      <c r="S112" t="s">
        <v>2432</v>
      </c>
      <c r="T112" t="s">
        <v>2709</v>
      </c>
      <c r="V112" t="s">
        <v>2231</v>
      </c>
      <c r="X112" t="s">
        <v>2232</v>
      </c>
      <c r="AA112" t="s">
        <v>2503</v>
      </c>
      <c r="AB112">
        <v>1</v>
      </c>
      <c r="AC112">
        <v>1</v>
      </c>
      <c r="AD112">
        <v>1</v>
      </c>
      <c r="AE112">
        <v>0</v>
      </c>
      <c r="AF112">
        <v>3</v>
      </c>
      <c r="AH112" t="s">
        <v>2318</v>
      </c>
      <c r="AI112">
        <v>1000</v>
      </c>
      <c r="AJ112" t="s">
        <v>2288</v>
      </c>
      <c r="AM112">
        <v>20</v>
      </c>
      <c r="AN112">
        <v>6</v>
      </c>
      <c r="AO112">
        <v>0</v>
      </c>
      <c r="AP112">
        <v>2000</v>
      </c>
      <c r="AQ112">
        <v>1000</v>
      </c>
      <c r="AS112" t="s">
        <v>2318</v>
      </c>
      <c r="AT112" t="s">
        <v>2479</v>
      </c>
      <c r="AU112">
        <v>1</v>
      </c>
      <c r="AV112">
        <v>0</v>
      </c>
      <c r="AW112">
        <v>1000</v>
      </c>
      <c r="AY112" t="s">
        <v>2288</v>
      </c>
      <c r="BB112">
        <v>25</v>
      </c>
      <c r="BC112">
        <v>10</v>
      </c>
      <c r="BD112">
        <v>0</v>
      </c>
      <c r="BE112">
        <v>2000</v>
      </c>
      <c r="BF112">
        <v>1800</v>
      </c>
      <c r="BH112" t="s">
        <v>2318</v>
      </c>
      <c r="BI112" t="s">
        <v>2341</v>
      </c>
      <c r="BJ112">
        <v>1</v>
      </c>
      <c r="BK112">
        <v>1</v>
      </c>
      <c r="BL112">
        <v>450</v>
      </c>
      <c r="BM112">
        <v>400</v>
      </c>
      <c r="BN112" t="s">
        <v>2288</v>
      </c>
      <c r="BQ112">
        <v>20</v>
      </c>
      <c r="BR112">
        <v>5</v>
      </c>
      <c r="BS112">
        <v>0</v>
      </c>
      <c r="BT112">
        <v>2000</v>
      </c>
      <c r="BU112">
        <v>1000</v>
      </c>
      <c r="BW112" t="s">
        <v>2312</v>
      </c>
      <c r="CS112" t="s">
        <v>2241</v>
      </c>
      <c r="CT112">
        <v>1</v>
      </c>
      <c r="CU112">
        <v>0</v>
      </c>
      <c r="CV112">
        <v>0</v>
      </c>
      <c r="CW112">
        <v>0</v>
      </c>
      <c r="EK112" t="s">
        <v>2507</v>
      </c>
      <c r="EL112">
        <v>1</v>
      </c>
      <c r="EM112">
        <v>1</v>
      </c>
      <c r="EN112">
        <v>1</v>
      </c>
      <c r="EO112">
        <v>1</v>
      </c>
      <c r="EP112">
        <v>0</v>
      </c>
      <c r="EQ112">
        <v>4</v>
      </c>
      <c r="ES112" t="s">
        <v>2318</v>
      </c>
      <c r="ET112">
        <v>4000</v>
      </c>
      <c r="EU112" t="s">
        <v>2288</v>
      </c>
      <c r="EX112">
        <v>20</v>
      </c>
      <c r="EY112">
        <v>5</v>
      </c>
      <c r="EZ112">
        <v>0</v>
      </c>
      <c r="FA112">
        <v>3000</v>
      </c>
      <c r="FB112">
        <v>2000</v>
      </c>
      <c r="FD112" t="s">
        <v>2318</v>
      </c>
      <c r="FE112">
        <v>2500</v>
      </c>
      <c r="FF112" t="s">
        <v>2288</v>
      </c>
      <c r="FI112">
        <v>20</v>
      </c>
      <c r="FJ112">
        <v>5</v>
      </c>
      <c r="FK112">
        <v>0</v>
      </c>
      <c r="FL112">
        <v>2000</v>
      </c>
      <c r="FM112">
        <v>1000</v>
      </c>
      <c r="FO112" t="s">
        <v>2318</v>
      </c>
      <c r="FP112">
        <v>1500</v>
      </c>
      <c r="FQ112" t="s">
        <v>2288</v>
      </c>
      <c r="FT112">
        <v>15</v>
      </c>
      <c r="FU112">
        <v>4</v>
      </c>
      <c r="FV112">
        <v>0</v>
      </c>
      <c r="FW112">
        <v>2000</v>
      </c>
      <c r="FX112">
        <v>1000</v>
      </c>
      <c r="FZ112" t="s">
        <v>2318</v>
      </c>
      <c r="GA112">
        <v>1800</v>
      </c>
      <c r="GB112" t="s">
        <v>2288</v>
      </c>
      <c r="GE112">
        <v>20</v>
      </c>
      <c r="GF112">
        <v>5</v>
      </c>
      <c r="GG112">
        <v>0</v>
      </c>
      <c r="GH112">
        <v>3008</v>
      </c>
      <c r="GI112">
        <v>2000</v>
      </c>
      <c r="GK112" t="s">
        <v>2312</v>
      </c>
      <c r="HH112" t="s">
        <v>2241</v>
      </c>
      <c r="HI112">
        <v>1</v>
      </c>
      <c r="HJ112">
        <v>0</v>
      </c>
      <c r="HK112">
        <v>0</v>
      </c>
      <c r="HL112">
        <v>0</v>
      </c>
      <c r="JB112" t="s">
        <v>2710</v>
      </c>
      <c r="JC112">
        <v>1</v>
      </c>
      <c r="JD112">
        <v>1</v>
      </c>
      <c r="JE112">
        <v>1</v>
      </c>
      <c r="JF112">
        <v>1</v>
      </c>
      <c r="JG112">
        <v>1</v>
      </c>
      <c r="JH112">
        <v>1</v>
      </c>
      <c r="JI112">
        <v>1</v>
      </c>
      <c r="JJ112">
        <v>1</v>
      </c>
      <c r="JK112">
        <v>1</v>
      </c>
      <c r="JL112">
        <v>1</v>
      </c>
      <c r="JM112">
        <v>1</v>
      </c>
      <c r="JN112">
        <v>1</v>
      </c>
      <c r="JO112">
        <v>1</v>
      </c>
      <c r="JP112">
        <v>1</v>
      </c>
      <c r="JQ112">
        <v>1</v>
      </c>
      <c r="JR112">
        <v>0</v>
      </c>
      <c r="JS112">
        <v>15</v>
      </c>
      <c r="JT112">
        <v>22</v>
      </c>
      <c r="JV112" t="s">
        <v>2318</v>
      </c>
      <c r="JW112">
        <v>500</v>
      </c>
      <c r="JX112" t="s">
        <v>2288</v>
      </c>
      <c r="KA112">
        <v>20</v>
      </c>
      <c r="KB112">
        <v>5</v>
      </c>
      <c r="KC112">
        <v>0</v>
      </c>
      <c r="KD112">
        <v>2000</v>
      </c>
      <c r="KE112">
        <v>1000</v>
      </c>
      <c r="KG112" t="s">
        <v>2318</v>
      </c>
      <c r="KH112" t="s">
        <v>2581</v>
      </c>
      <c r="KI112">
        <v>1</v>
      </c>
      <c r="KJ112">
        <v>1</v>
      </c>
      <c r="KK112">
        <v>7500</v>
      </c>
      <c r="KL112">
        <v>100</v>
      </c>
      <c r="KM112" t="s">
        <v>2288</v>
      </c>
      <c r="KP112">
        <v>25</v>
      </c>
      <c r="KQ112">
        <v>4</v>
      </c>
      <c r="KR112">
        <v>0</v>
      </c>
      <c r="KS112">
        <v>3500</v>
      </c>
      <c r="KT112">
        <v>2500</v>
      </c>
      <c r="KV112" t="s">
        <v>2318</v>
      </c>
      <c r="KW112" t="s">
        <v>2465</v>
      </c>
      <c r="KX112">
        <v>0</v>
      </c>
      <c r="KY112">
        <v>1</v>
      </c>
      <c r="KZ112">
        <v>1</v>
      </c>
      <c r="LB112">
        <v>25000</v>
      </c>
      <c r="LC112">
        <v>50000</v>
      </c>
      <c r="LD112" t="s">
        <v>2288</v>
      </c>
      <c r="LG112">
        <v>25</v>
      </c>
      <c r="LH112">
        <v>6</v>
      </c>
      <c r="LI112">
        <v>0</v>
      </c>
      <c r="LJ112">
        <v>2500</v>
      </c>
      <c r="LK112">
        <v>1500</v>
      </c>
      <c r="LM112" t="s">
        <v>2318</v>
      </c>
      <c r="LN112">
        <v>3500</v>
      </c>
      <c r="LO112" t="s">
        <v>2288</v>
      </c>
      <c r="LR112">
        <v>20</v>
      </c>
      <c r="LS112">
        <v>6</v>
      </c>
      <c r="LT112">
        <v>0</v>
      </c>
      <c r="LU112">
        <v>3000</v>
      </c>
      <c r="LV112">
        <v>2000</v>
      </c>
      <c r="LX112" t="s">
        <v>2318</v>
      </c>
      <c r="LY112">
        <v>2500</v>
      </c>
      <c r="LZ112" t="s">
        <v>2288</v>
      </c>
      <c r="MC112">
        <v>25</v>
      </c>
      <c r="MD112">
        <v>10</v>
      </c>
      <c r="ME112">
        <v>0</v>
      </c>
      <c r="MF112">
        <v>3000</v>
      </c>
      <c r="MG112">
        <v>2000</v>
      </c>
      <c r="MI112" t="s">
        <v>2318</v>
      </c>
      <c r="MJ112">
        <v>400</v>
      </c>
      <c r="MK112" t="s">
        <v>2288</v>
      </c>
      <c r="MN112">
        <v>15</v>
      </c>
      <c r="MO112">
        <v>5</v>
      </c>
      <c r="MP112">
        <v>0</v>
      </c>
      <c r="MQ112">
        <v>2000</v>
      </c>
      <c r="MR112">
        <v>1500</v>
      </c>
      <c r="MT112" t="s">
        <v>2318</v>
      </c>
      <c r="MU112">
        <v>75</v>
      </c>
      <c r="MV112" t="s">
        <v>2288</v>
      </c>
      <c r="MY112">
        <v>25</v>
      </c>
      <c r="MZ112">
        <v>10</v>
      </c>
      <c r="NA112">
        <v>0</v>
      </c>
      <c r="NB112">
        <v>2500</v>
      </c>
      <c r="NC112">
        <v>2000</v>
      </c>
      <c r="NE112" t="s">
        <v>2318</v>
      </c>
      <c r="NF112" t="s">
        <v>2481</v>
      </c>
      <c r="NG112">
        <v>1</v>
      </c>
      <c r="NH112">
        <v>1</v>
      </c>
      <c r="NI112">
        <v>1</v>
      </c>
      <c r="NJ112">
        <v>150</v>
      </c>
      <c r="NK112">
        <v>200</v>
      </c>
      <c r="NL112">
        <v>400</v>
      </c>
      <c r="NM112" t="s">
        <v>2288</v>
      </c>
      <c r="NP112">
        <v>20</v>
      </c>
      <c r="NQ112">
        <v>4</v>
      </c>
      <c r="NR112">
        <v>0</v>
      </c>
      <c r="NS112">
        <v>2000</v>
      </c>
      <c r="NT112">
        <v>1000</v>
      </c>
      <c r="NV112" t="s">
        <v>2318</v>
      </c>
      <c r="NW112">
        <v>2500</v>
      </c>
      <c r="NX112" t="s">
        <v>2288</v>
      </c>
      <c r="OA112">
        <v>20</v>
      </c>
      <c r="OB112">
        <v>10</v>
      </c>
      <c r="OC112">
        <v>0</v>
      </c>
      <c r="OD112">
        <v>3000</v>
      </c>
      <c r="OE112">
        <v>2000</v>
      </c>
      <c r="OG112" t="s">
        <v>2318</v>
      </c>
      <c r="OH112">
        <v>2500</v>
      </c>
      <c r="OI112" t="s">
        <v>2288</v>
      </c>
      <c r="OL112">
        <v>20</v>
      </c>
      <c r="OM112">
        <v>3</v>
      </c>
      <c r="ON112">
        <v>0</v>
      </c>
      <c r="OO112">
        <v>2008</v>
      </c>
      <c r="OP112">
        <v>1800</v>
      </c>
      <c r="OR112" t="s">
        <v>2318</v>
      </c>
      <c r="OS112">
        <v>2500</v>
      </c>
      <c r="OT112" t="s">
        <v>2288</v>
      </c>
      <c r="OW112">
        <v>5</v>
      </c>
      <c r="OX112">
        <v>10</v>
      </c>
      <c r="OY112">
        <v>1</v>
      </c>
      <c r="OZ112">
        <v>1200</v>
      </c>
      <c r="PA112">
        <v>500</v>
      </c>
      <c r="PC112" t="s">
        <v>2318</v>
      </c>
      <c r="PD112">
        <v>2008</v>
      </c>
      <c r="PE112" t="s">
        <v>2288</v>
      </c>
      <c r="PH112">
        <v>10</v>
      </c>
      <c r="PI112">
        <v>2</v>
      </c>
      <c r="PJ112">
        <v>0</v>
      </c>
      <c r="PK112">
        <v>1200</v>
      </c>
      <c r="PL112">
        <v>1000</v>
      </c>
      <c r="PN112" t="s">
        <v>2318</v>
      </c>
      <c r="PO112">
        <v>1000</v>
      </c>
      <c r="PP112" t="s">
        <v>2288</v>
      </c>
      <c r="PS112">
        <v>20</v>
      </c>
      <c r="PT112">
        <v>7</v>
      </c>
      <c r="PU112">
        <v>0</v>
      </c>
      <c r="PV112">
        <v>3000</v>
      </c>
      <c r="PW112">
        <v>2000</v>
      </c>
      <c r="PY112" t="s">
        <v>2318</v>
      </c>
      <c r="PZ112" t="s">
        <v>2231</v>
      </c>
      <c r="QA112">
        <v>3000</v>
      </c>
      <c r="QD112" t="s">
        <v>2288</v>
      </c>
      <c r="QG112">
        <v>20</v>
      </c>
      <c r="QH112">
        <v>5</v>
      </c>
      <c r="QI112">
        <v>0</v>
      </c>
      <c r="QJ112">
        <v>3000</v>
      </c>
      <c r="QK112">
        <v>2000</v>
      </c>
      <c r="QM112" t="s">
        <v>2318</v>
      </c>
      <c r="QN112">
        <v>300</v>
      </c>
      <c r="QO112" t="s">
        <v>2288</v>
      </c>
      <c r="QR112">
        <v>20</v>
      </c>
      <c r="QS112">
        <v>2</v>
      </c>
      <c r="QT112">
        <v>0</v>
      </c>
      <c r="QU112">
        <v>3000</v>
      </c>
      <c r="QV112">
        <v>2000</v>
      </c>
      <c r="QX112" t="s">
        <v>2312</v>
      </c>
      <c r="SF112" t="s">
        <v>2241</v>
      </c>
      <c r="SG112">
        <v>1</v>
      </c>
      <c r="SH112">
        <v>0</v>
      </c>
      <c r="SI112">
        <v>0</v>
      </c>
      <c r="SJ112">
        <v>0</v>
      </c>
      <c r="UW112" t="s">
        <v>2720</v>
      </c>
      <c r="UX112">
        <v>1</v>
      </c>
      <c r="UY112">
        <v>1</v>
      </c>
      <c r="UZ112">
        <v>1</v>
      </c>
      <c r="VA112">
        <v>1</v>
      </c>
      <c r="VB112">
        <v>1</v>
      </c>
      <c r="VC112">
        <v>1</v>
      </c>
      <c r="VD112">
        <v>0</v>
      </c>
      <c r="VE112">
        <v>0</v>
      </c>
      <c r="VF112">
        <v>0</v>
      </c>
      <c r="VG112">
        <v>0</v>
      </c>
      <c r="VH112">
        <v>0</v>
      </c>
      <c r="VI112">
        <v>1</v>
      </c>
      <c r="VJ112">
        <v>1</v>
      </c>
      <c r="VK112">
        <v>1</v>
      </c>
      <c r="VL112">
        <v>1</v>
      </c>
      <c r="VM112">
        <v>1</v>
      </c>
      <c r="VN112">
        <v>1</v>
      </c>
      <c r="VO112">
        <v>1</v>
      </c>
      <c r="VP112">
        <v>1</v>
      </c>
      <c r="VQ112">
        <v>1</v>
      </c>
      <c r="VR112">
        <v>1</v>
      </c>
      <c r="VS112">
        <v>1</v>
      </c>
      <c r="VT112">
        <v>1</v>
      </c>
      <c r="VU112">
        <v>1</v>
      </c>
      <c r="VV112">
        <v>1</v>
      </c>
      <c r="VW112">
        <v>1</v>
      </c>
      <c r="VX112">
        <v>1</v>
      </c>
      <c r="VY112">
        <v>0</v>
      </c>
      <c r="VZ112">
        <v>22</v>
      </c>
      <c r="WB112" t="s">
        <v>2318</v>
      </c>
      <c r="WC112" t="s">
        <v>2712</v>
      </c>
      <c r="WD112">
        <v>0</v>
      </c>
      <c r="WE112">
        <v>1</v>
      </c>
      <c r="WF112">
        <v>1</v>
      </c>
      <c r="WH112">
        <v>750</v>
      </c>
      <c r="WI112">
        <v>5250</v>
      </c>
      <c r="WJ112" t="s">
        <v>2288</v>
      </c>
      <c r="WM112">
        <v>20</v>
      </c>
      <c r="WN112">
        <v>6</v>
      </c>
      <c r="WO112">
        <v>0</v>
      </c>
      <c r="WP112">
        <v>3000</v>
      </c>
      <c r="WQ112">
        <v>2000</v>
      </c>
      <c r="WS112" t="s">
        <v>2318</v>
      </c>
      <c r="WT112" t="s">
        <v>2712</v>
      </c>
      <c r="WU112">
        <v>0</v>
      </c>
      <c r="WV112">
        <v>1</v>
      </c>
      <c r="WW112">
        <v>1</v>
      </c>
      <c r="WY112">
        <v>700</v>
      </c>
      <c r="WZ112">
        <v>4900</v>
      </c>
      <c r="XA112" t="s">
        <v>2288</v>
      </c>
      <c r="XD112">
        <v>15</v>
      </c>
      <c r="XE112">
        <v>4</v>
      </c>
      <c r="XF112">
        <v>0</v>
      </c>
      <c r="XG112">
        <v>2000</v>
      </c>
      <c r="XH112">
        <v>1800</v>
      </c>
      <c r="XJ112" t="s">
        <v>2318</v>
      </c>
      <c r="XK112" t="s">
        <v>2712</v>
      </c>
      <c r="XL112">
        <v>0</v>
      </c>
      <c r="XM112">
        <v>1</v>
      </c>
      <c r="XN112">
        <v>1</v>
      </c>
      <c r="XP112">
        <v>600</v>
      </c>
      <c r="XQ112">
        <v>4200</v>
      </c>
      <c r="XR112" t="s">
        <v>2288</v>
      </c>
      <c r="XU112">
        <v>25</v>
      </c>
      <c r="XV112">
        <v>6</v>
      </c>
      <c r="XW112">
        <v>0</v>
      </c>
      <c r="XX112">
        <v>2000</v>
      </c>
      <c r="XY112">
        <v>1000</v>
      </c>
      <c r="YA112" t="s">
        <v>2318</v>
      </c>
      <c r="YB112" t="s">
        <v>2712</v>
      </c>
      <c r="YC112">
        <v>0</v>
      </c>
      <c r="YD112">
        <v>1</v>
      </c>
      <c r="YE112">
        <v>1</v>
      </c>
      <c r="YG112">
        <v>700</v>
      </c>
      <c r="YH112">
        <v>4900</v>
      </c>
      <c r="YI112" t="s">
        <v>2288</v>
      </c>
      <c r="YL112">
        <v>25</v>
      </c>
      <c r="YM112">
        <v>5</v>
      </c>
      <c r="YN112">
        <v>0</v>
      </c>
      <c r="YO112">
        <v>3000</v>
      </c>
      <c r="YP112">
        <v>2000</v>
      </c>
      <c r="YR112" t="s">
        <v>2318</v>
      </c>
      <c r="YS112" t="s">
        <v>2712</v>
      </c>
      <c r="YT112">
        <v>0</v>
      </c>
      <c r="YU112">
        <v>1</v>
      </c>
      <c r="YV112">
        <v>1</v>
      </c>
      <c r="YX112">
        <v>300</v>
      </c>
      <c r="YY112">
        <v>2100</v>
      </c>
      <c r="YZ112" t="s">
        <v>2288</v>
      </c>
      <c r="ZC112">
        <v>25</v>
      </c>
      <c r="ZD112">
        <v>5</v>
      </c>
      <c r="ZE112">
        <v>0</v>
      </c>
      <c r="ZF112">
        <v>3000</v>
      </c>
      <c r="ZG112">
        <v>2000</v>
      </c>
      <c r="ZI112" t="s">
        <v>2318</v>
      </c>
      <c r="ZJ112" t="s">
        <v>2733</v>
      </c>
      <c r="ZK112">
        <v>1</v>
      </c>
      <c r="ZL112">
        <v>1</v>
      </c>
      <c r="ZM112">
        <v>1</v>
      </c>
      <c r="ZN112">
        <v>400</v>
      </c>
      <c r="ZO112">
        <v>1200</v>
      </c>
      <c r="ZP112">
        <v>8400</v>
      </c>
      <c r="ZQ112" t="s">
        <v>2288</v>
      </c>
      <c r="ZT112">
        <v>20</v>
      </c>
      <c r="ZU112">
        <v>10</v>
      </c>
      <c r="ZV112">
        <v>0</v>
      </c>
      <c r="ZW112">
        <v>3000</v>
      </c>
      <c r="ZX112">
        <v>10</v>
      </c>
      <c r="ACI112" t="s">
        <v>2318</v>
      </c>
      <c r="ACJ112">
        <v>2500</v>
      </c>
      <c r="ACK112" t="s">
        <v>2288</v>
      </c>
      <c r="ACN112">
        <v>10</v>
      </c>
      <c r="ACO112">
        <v>5</v>
      </c>
      <c r="ACP112">
        <v>0</v>
      </c>
      <c r="ACQ112">
        <v>3000</v>
      </c>
      <c r="ACR112">
        <v>2000</v>
      </c>
      <c r="ACT112" t="s">
        <v>2318</v>
      </c>
      <c r="ACU112">
        <v>2000</v>
      </c>
      <c r="ACV112" t="s">
        <v>2288</v>
      </c>
      <c r="ACY112">
        <v>20</v>
      </c>
      <c r="ACZ112">
        <v>5</v>
      </c>
      <c r="ADA112">
        <v>0</v>
      </c>
      <c r="ADB112">
        <v>3000</v>
      </c>
      <c r="ADC112">
        <v>2000</v>
      </c>
      <c r="ADE112" t="s">
        <v>2318</v>
      </c>
      <c r="ADF112">
        <v>1300</v>
      </c>
      <c r="ADG112" t="s">
        <v>2288</v>
      </c>
      <c r="ADJ112">
        <v>10</v>
      </c>
      <c r="ADK112">
        <v>4</v>
      </c>
      <c r="ADL112">
        <v>0</v>
      </c>
      <c r="ADM112">
        <v>2000</v>
      </c>
      <c r="ADN112">
        <v>1000</v>
      </c>
      <c r="ADP112" t="s">
        <v>2318</v>
      </c>
      <c r="ADQ112">
        <v>1000</v>
      </c>
      <c r="ADR112" t="s">
        <v>2288</v>
      </c>
      <c r="ADU112">
        <v>20</v>
      </c>
      <c r="ADV112">
        <v>5</v>
      </c>
      <c r="ADW112">
        <v>0</v>
      </c>
      <c r="ADX112">
        <v>2000</v>
      </c>
      <c r="ADY112">
        <v>1000</v>
      </c>
      <c r="AEA112" t="s">
        <v>2318</v>
      </c>
      <c r="AEB112">
        <v>500</v>
      </c>
      <c r="AEC112" t="s">
        <v>2288</v>
      </c>
      <c r="AEF112">
        <v>20</v>
      </c>
      <c r="AEG112">
        <v>2</v>
      </c>
      <c r="AEH112">
        <v>0</v>
      </c>
      <c r="AEI112">
        <v>3000</v>
      </c>
      <c r="AEJ112">
        <v>2000</v>
      </c>
      <c r="AEL112" t="s">
        <v>2318</v>
      </c>
      <c r="AEM112" t="s">
        <v>2712</v>
      </c>
      <c r="AEN112">
        <v>0</v>
      </c>
      <c r="AEO112">
        <v>1</v>
      </c>
      <c r="AEP112">
        <v>1</v>
      </c>
      <c r="AER112">
        <v>750</v>
      </c>
      <c r="AES112">
        <v>5250</v>
      </c>
      <c r="AET112" t="s">
        <v>2288</v>
      </c>
      <c r="AEW112">
        <v>20</v>
      </c>
      <c r="AEX112">
        <v>10</v>
      </c>
      <c r="AEY112">
        <v>0</v>
      </c>
      <c r="AEZ112">
        <v>2000</v>
      </c>
      <c r="AFA112">
        <v>1000</v>
      </c>
      <c r="AFC112" t="s">
        <v>2318</v>
      </c>
      <c r="AFD112" t="s">
        <v>2712</v>
      </c>
      <c r="AFE112">
        <v>0</v>
      </c>
      <c r="AFF112">
        <v>1</v>
      </c>
      <c r="AFG112">
        <v>1</v>
      </c>
      <c r="AFI112">
        <v>800</v>
      </c>
      <c r="AFJ112">
        <v>5600</v>
      </c>
      <c r="AFK112" t="s">
        <v>2288</v>
      </c>
      <c r="AFN112">
        <v>30</v>
      </c>
      <c r="AFO112">
        <v>10</v>
      </c>
      <c r="AFP112">
        <v>0</v>
      </c>
      <c r="AFQ112">
        <v>2000</v>
      </c>
      <c r="AFR112">
        <v>1000</v>
      </c>
      <c r="AFT112" t="s">
        <v>2318</v>
      </c>
      <c r="AFU112" t="s">
        <v>2712</v>
      </c>
      <c r="AFV112">
        <v>0</v>
      </c>
      <c r="AFW112">
        <v>1</v>
      </c>
      <c r="AFX112">
        <v>1</v>
      </c>
      <c r="AFZ112">
        <v>1500</v>
      </c>
      <c r="AGA112">
        <v>10500</v>
      </c>
      <c r="AGB112" t="s">
        <v>2288</v>
      </c>
      <c r="AGE112">
        <v>30</v>
      </c>
      <c r="AGF112">
        <v>5</v>
      </c>
      <c r="AGG112">
        <v>0</v>
      </c>
      <c r="AGH112">
        <v>3000</v>
      </c>
      <c r="AGI112">
        <v>2000</v>
      </c>
      <c r="AGK112" t="s">
        <v>2318</v>
      </c>
      <c r="AGL112" t="s">
        <v>2712</v>
      </c>
      <c r="AGM112">
        <v>0</v>
      </c>
      <c r="AGN112">
        <v>1</v>
      </c>
      <c r="AGO112">
        <v>1</v>
      </c>
      <c r="AGQ112">
        <v>850</v>
      </c>
      <c r="AGR112">
        <v>5950</v>
      </c>
      <c r="AGS112" t="s">
        <v>2288</v>
      </c>
      <c r="AGV112">
        <v>20</v>
      </c>
      <c r="AGW112">
        <v>5</v>
      </c>
      <c r="AGX112">
        <v>0</v>
      </c>
      <c r="AGY112">
        <v>2000</v>
      </c>
      <c r="AGZ112">
        <v>1000</v>
      </c>
      <c r="AHB112" t="s">
        <v>2318</v>
      </c>
      <c r="AHC112" t="s">
        <v>2714</v>
      </c>
      <c r="AHD112">
        <v>0</v>
      </c>
      <c r="AHE112">
        <v>0</v>
      </c>
      <c r="AHF112">
        <v>1</v>
      </c>
      <c r="AHI112">
        <v>200</v>
      </c>
      <c r="AHJ112" t="s">
        <v>2288</v>
      </c>
      <c r="AHM112">
        <v>3</v>
      </c>
      <c r="AHN112">
        <v>1</v>
      </c>
      <c r="AHO112">
        <v>0</v>
      </c>
      <c r="AHP112">
        <v>500</v>
      </c>
      <c r="AHQ112">
        <v>400</v>
      </c>
      <c r="AHS112" t="s">
        <v>2318</v>
      </c>
      <c r="AHT112" t="s">
        <v>2714</v>
      </c>
      <c r="AHU112">
        <v>0</v>
      </c>
      <c r="AHV112">
        <v>1</v>
      </c>
      <c r="AHX112">
        <v>200</v>
      </c>
      <c r="AHY112" t="s">
        <v>2288</v>
      </c>
      <c r="AIB112">
        <v>2</v>
      </c>
      <c r="AIC112">
        <v>1</v>
      </c>
      <c r="AID112">
        <v>0</v>
      </c>
      <c r="AIE112">
        <v>500</v>
      </c>
      <c r="AIF112">
        <v>300</v>
      </c>
      <c r="AIH112" t="s">
        <v>2318</v>
      </c>
      <c r="AII112" t="s">
        <v>2714</v>
      </c>
      <c r="AIJ112">
        <v>0</v>
      </c>
      <c r="AIK112">
        <v>1</v>
      </c>
      <c r="AIM112">
        <v>200</v>
      </c>
      <c r="AIN112" t="s">
        <v>2288</v>
      </c>
      <c r="AIQ112">
        <v>2</v>
      </c>
      <c r="AIR112">
        <v>1</v>
      </c>
      <c r="AIS112">
        <v>0</v>
      </c>
      <c r="AIT112">
        <v>500</v>
      </c>
      <c r="AIU112">
        <v>300</v>
      </c>
      <c r="AIW112" t="s">
        <v>2318</v>
      </c>
      <c r="AIX112">
        <v>900</v>
      </c>
      <c r="AIY112" t="s">
        <v>2288</v>
      </c>
      <c r="AJB112">
        <v>10</v>
      </c>
      <c r="AJC112">
        <v>2</v>
      </c>
      <c r="AJD112">
        <v>0</v>
      </c>
      <c r="AJE112">
        <v>2000</v>
      </c>
      <c r="AJF112">
        <v>1000</v>
      </c>
      <c r="AJH112" t="s">
        <v>2318</v>
      </c>
      <c r="AJI112" t="s">
        <v>2715</v>
      </c>
      <c r="AJJ112">
        <v>1</v>
      </c>
      <c r="AJK112">
        <v>0</v>
      </c>
      <c r="AJL112">
        <v>1</v>
      </c>
      <c r="AJM112">
        <v>1000</v>
      </c>
      <c r="AJO112">
        <v>100</v>
      </c>
      <c r="AJP112" t="s">
        <v>2288</v>
      </c>
      <c r="AJS112">
        <v>20</v>
      </c>
      <c r="AJT112">
        <v>5</v>
      </c>
      <c r="AJU112">
        <v>0</v>
      </c>
      <c r="AJV112">
        <v>3000</v>
      </c>
      <c r="AJW112">
        <v>2000</v>
      </c>
      <c r="AJY112" t="s">
        <v>2318</v>
      </c>
      <c r="AJZ112" t="s">
        <v>2722</v>
      </c>
      <c r="AKA112">
        <v>0</v>
      </c>
      <c r="AKB112">
        <v>1</v>
      </c>
      <c r="AKD112">
        <v>800</v>
      </c>
      <c r="AKE112" t="s">
        <v>2288</v>
      </c>
      <c r="AKH112">
        <v>10</v>
      </c>
      <c r="AKI112">
        <v>2</v>
      </c>
      <c r="AKJ112">
        <v>0</v>
      </c>
      <c r="AKK112">
        <v>3008</v>
      </c>
      <c r="AKL112">
        <v>2000</v>
      </c>
      <c r="AKN112" t="s">
        <v>2318</v>
      </c>
      <c r="AKO112">
        <v>600</v>
      </c>
      <c r="AKP112" t="s">
        <v>2288</v>
      </c>
      <c r="AKS112">
        <v>10</v>
      </c>
      <c r="AKT112">
        <v>2</v>
      </c>
      <c r="AKU112">
        <v>0</v>
      </c>
      <c r="AKV112">
        <v>2000</v>
      </c>
      <c r="AKW112">
        <v>1200</v>
      </c>
      <c r="AKY112" t="s">
        <v>2312</v>
      </c>
      <c r="AMT112" t="s">
        <v>2241</v>
      </c>
      <c r="AMU112">
        <v>1</v>
      </c>
      <c r="AMV112">
        <v>0</v>
      </c>
      <c r="AMW112">
        <v>0</v>
      </c>
      <c r="AMX112">
        <v>0</v>
      </c>
      <c r="AQG112" t="s">
        <v>2239</v>
      </c>
      <c r="AQH112">
        <v>1</v>
      </c>
      <c r="AQI112">
        <v>0</v>
      </c>
      <c r="AQJ112">
        <v>0</v>
      </c>
      <c r="AQK112">
        <v>0</v>
      </c>
      <c r="AQL112">
        <v>0</v>
      </c>
      <c r="AQM112">
        <v>0</v>
      </c>
      <c r="AQN112">
        <v>0</v>
      </c>
      <c r="AQO112">
        <v>0</v>
      </c>
      <c r="AQP112">
        <v>0</v>
      </c>
      <c r="AQQ112">
        <v>0</v>
      </c>
      <c r="AQS112" t="s">
        <v>2243</v>
      </c>
      <c r="AQT112">
        <v>0</v>
      </c>
      <c r="AQU112">
        <v>0</v>
      </c>
      <c r="AQV112">
        <v>0</v>
      </c>
      <c r="AQW112">
        <v>1</v>
      </c>
      <c r="AQX112">
        <v>0</v>
      </c>
      <c r="AQY112">
        <v>0</v>
      </c>
      <c r="AQZ112">
        <v>0</v>
      </c>
      <c r="ARA112">
        <v>0</v>
      </c>
      <c r="ARB112">
        <v>0</v>
      </c>
      <c r="ARC112">
        <v>0</v>
      </c>
      <c r="ARD112">
        <v>0</v>
      </c>
      <c r="ARF112" t="s">
        <v>2466</v>
      </c>
      <c r="ARG112" t="s">
        <v>2245</v>
      </c>
      <c r="ARH112" t="s">
        <v>2312</v>
      </c>
      <c r="ARI112">
        <v>1</v>
      </c>
      <c r="ARJ112">
        <v>0</v>
      </c>
      <c r="ARK112">
        <v>0</v>
      </c>
      <c r="ARL112">
        <v>0</v>
      </c>
      <c r="ARM112">
        <v>0</v>
      </c>
      <c r="ARN112">
        <v>0</v>
      </c>
      <c r="ARP112" t="s">
        <v>2312</v>
      </c>
      <c r="ARX112" t="s">
        <v>2262</v>
      </c>
      <c r="ARY112" t="s">
        <v>2239</v>
      </c>
      <c r="ARZ112">
        <v>1</v>
      </c>
      <c r="ASA112">
        <v>0</v>
      </c>
      <c r="ASB112">
        <v>0</v>
      </c>
      <c r="ASC112">
        <v>0</v>
      </c>
      <c r="ASD112">
        <v>0</v>
      </c>
      <c r="ASE112">
        <v>0</v>
      </c>
      <c r="ASF112">
        <v>0</v>
      </c>
      <c r="ASG112">
        <v>0</v>
      </c>
      <c r="ASH112">
        <v>0</v>
      </c>
      <c r="ASI112">
        <v>0</v>
      </c>
      <c r="ASK112" t="s">
        <v>2239</v>
      </c>
      <c r="ASL112">
        <v>1</v>
      </c>
      <c r="ASM112">
        <v>0</v>
      </c>
      <c r="ASN112">
        <v>0</v>
      </c>
      <c r="ASO112">
        <v>0</v>
      </c>
      <c r="ASP112">
        <v>0</v>
      </c>
      <c r="ASQ112">
        <v>0</v>
      </c>
      <c r="ASR112">
        <v>0</v>
      </c>
      <c r="ASS112">
        <v>0</v>
      </c>
      <c r="AST112">
        <v>0</v>
      </c>
      <c r="ASU112">
        <v>0</v>
      </c>
      <c r="ASW112" t="s">
        <v>2239</v>
      </c>
      <c r="ASX112">
        <v>1</v>
      </c>
      <c r="ASY112">
        <v>0</v>
      </c>
      <c r="ASZ112">
        <v>0</v>
      </c>
      <c r="ATA112">
        <v>0</v>
      </c>
      <c r="ATB112">
        <v>0</v>
      </c>
      <c r="ATC112">
        <v>0</v>
      </c>
      <c r="ATD112">
        <v>0</v>
      </c>
      <c r="ATE112">
        <v>0</v>
      </c>
      <c r="ATF112">
        <v>0</v>
      </c>
      <c r="ATH112" t="s">
        <v>2239</v>
      </c>
      <c r="ATI112">
        <v>1</v>
      </c>
      <c r="ATJ112">
        <v>0</v>
      </c>
      <c r="ATK112">
        <v>0</v>
      </c>
      <c r="ATL112">
        <v>0</v>
      </c>
      <c r="ATM112">
        <v>0</v>
      </c>
      <c r="ATN112">
        <v>0</v>
      </c>
      <c r="ATO112">
        <v>0</v>
      </c>
      <c r="ATP112">
        <v>0</v>
      </c>
      <c r="ATQ112">
        <v>0</v>
      </c>
      <c r="ATS112" t="s">
        <v>2468</v>
      </c>
      <c r="ATW112" t="s">
        <v>2468</v>
      </c>
      <c r="AUC112" t="s">
        <v>2579</v>
      </c>
      <c r="AUF112">
        <v>507816474</v>
      </c>
      <c r="AUG112" s="166">
        <v>45253.418749999997</v>
      </c>
      <c r="AUJ112" t="s">
        <v>2255</v>
      </c>
      <c r="AUK112" t="s">
        <v>2256</v>
      </c>
      <c r="AUL112" t="s">
        <v>2257</v>
      </c>
    </row>
    <row r="113" spans="1:987 1034:1234" x14ac:dyDescent="0.35">
      <c r="A113">
        <v>112</v>
      </c>
      <c r="B113" t="s">
        <v>2741</v>
      </c>
      <c r="C113" s="166">
        <v>45252</v>
      </c>
      <c r="D113" t="s">
        <v>2706</v>
      </c>
      <c r="E113" t="s">
        <v>2707</v>
      </c>
      <c r="F113" s="166">
        <v>45252.422611608803</v>
      </c>
      <c r="G113" s="166">
        <v>45253.414071134262</v>
      </c>
      <c r="H113" t="s">
        <v>2225</v>
      </c>
      <c r="K113" t="s">
        <v>2429</v>
      </c>
      <c r="L113" s="166">
        <v>45252</v>
      </c>
      <c r="M113" t="s">
        <v>73</v>
      </c>
      <c r="N113" t="s">
        <v>2708</v>
      </c>
      <c r="O113" t="s">
        <v>77</v>
      </c>
      <c r="P113" t="s">
        <v>2228</v>
      </c>
      <c r="S113" t="s">
        <v>2432</v>
      </c>
      <c r="T113" t="s">
        <v>2709</v>
      </c>
      <c r="V113" t="s">
        <v>2231</v>
      </c>
      <c r="X113" t="s">
        <v>2232</v>
      </c>
      <c r="AA113" t="s">
        <v>2503</v>
      </c>
      <c r="AB113">
        <v>1</v>
      </c>
      <c r="AC113">
        <v>1</v>
      </c>
      <c r="AD113">
        <v>1</v>
      </c>
      <c r="AE113">
        <v>0</v>
      </c>
      <c r="AF113">
        <v>3</v>
      </c>
      <c r="AH113" t="s">
        <v>2318</v>
      </c>
      <c r="AI113">
        <v>1000</v>
      </c>
      <c r="AJ113" t="s">
        <v>2288</v>
      </c>
      <c r="AM113">
        <v>20</v>
      </c>
      <c r="AN113">
        <v>5</v>
      </c>
      <c r="AO113">
        <v>0</v>
      </c>
      <c r="AP113">
        <v>2000</v>
      </c>
      <c r="AQ113">
        <v>1000</v>
      </c>
      <c r="AS113" t="s">
        <v>2318</v>
      </c>
      <c r="AT113" t="s">
        <v>2479</v>
      </c>
      <c r="AU113">
        <v>1</v>
      </c>
      <c r="AV113">
        <v>0</v>
      </c>
      <c r="AW113">
        <v>1000</v>
      </c>
      <c r="AY113" t="s">
        <v>2288</v>
      </c>
      <c r="BB113">
        <v>20</v>
      </c>
      <c r="BC113">
        <v>2</v>
      </c>
      <c r="BD113">
        <v>0</v>
      </c>
      <c r="BE113">
        <v>2000</v>
      </c>
      <c r="BF113">
        <v>1000</v>
      </c>
      <c r="BH113" t="s">
        <v>2318</v>
      </c>
      <c r="BI113" t="s">
        <v>2341</v>
      </c>
      <c r="BJ113">
        <v>1</v>
      </c>
      <c r="BK113">
        <v>1</v>
      </c>
      <c r="BL113">
        <v>450</v>
      </c>
      <c r="BM113">
        <v>400</v>
      </c>
      <c r="BN113" t="s">
        <v>2288</v>
      </c>
      <c r="BQ113">
        <v>25</v>
      </c>
      <c r="BR113">
        <v>3</v>
      </c>
      <c r="BS113">
        <v>0</v>
      </c>
      <c r="BT113">
        <v>2000</v>
      </c>
      <c r="BU113">
        <v>1800</v>
      </c>
      <c r="BW113" t="s">
        <v>2312</v>
      </c>
      <c r="CS113" t="s">
        <v>2241</v>
      </c>
      <c r="CT113">
        <v>1</v>
      </c>
      <c r="CU113">
        <v>0</v>
      </c>
      <c r="CV113">
        <v>0</v>
      </c>
      <c r="CW113">
        <v>0</v>
      </c>
      <c r="EK113" t="s">
        <v>2507</v>
      </c>
      <c r="EL113">
        <v>1</v>
      </c>
      <c r="EM113">
        <v>1</v>
      </c>
      <c r="EN113">
        <v>1</v>
      </c>
      <c r="EO113">
        <v>1</v>
      </c>
      <c r="EP113">
        <v>0</v>
      </c>
      <c r="EQ113">
        <v>4</v>
      </c>
      <c r="ES113" t="s">
        <v>2318</v>
      </c>
      <c r="ET113">
        <v>4000</v>
      </c>
      <c r="EU113" t="s">
        <v>2288</v>
      </c>
      <c r="EX113">
        <v>25</v>
      </c>
      <c r="EY113">
        <v>4</v>
      </c>
      <c r="EZ113">
        <v>0</v>
      </c>
      <c r="FA113">
        <v>3000</v>
      </c>
      <c r="FB113">
        <v>2000</v>
      </c>
      <c r="FD113" t="s">
        <v>2318</v>
      </c>
      <c r="FE113">
        <v>2500</v>
      </c>
      <c r="FF113" t="s">
        <v>2288</v>
      </c>
      <c r="FI113">
        <v>25</v>
      </c>
      <c r="FJ113">
        <v>10</v>
      </c>
      <c r="FK113">
        <v>0</v>
      </c>
      <c r="FL113">
        <v>3000</v>
      </c>
      <c r="FM113">
        <v>2000</v>
      </c>
      <c r="FO113" t="s">
        <v>2318</v>
      </c>
      <c r="FP113">
        <v>1500</v>
      </c>
      <c r="FQ113" t="s">
        <v>2288</v>
      </c>
      <c r="FT113">
        <v>25</v>
      </c>
      <c r="FU113">
        <v>10</v>
      </c>
      <c r="FV113">
        <v>0</v>
      </c>
      <c r="FW113">
        <v>3000</v>
      </c>
      <c r="FX113">
        <v>2000</v>
      </c>
      <c r="FZ113" t="s">
        <v>2318</v>
      </c>
      <c r="GA113">
        <v>1800</v>
      </c>
      <c r="GB113" t="s">
        <v>2288</v>
      </c>
      <c r="GE113">
        <v>20</v>
      </c>
      <c r="GF113">
        <v>5</v>
      </c>
      <c r="GG113">
        <v>0</v>
      </c>
      <c r="GH113">
        <v>3000</v>
      </c>
      <c r="GI113">
        <v>2000</v>
      </c>
      <c r="GK113" t="s">
        <v>2312</v>
      </c>
      <c r="HH113" t="s">
        <v>2241</v>
      </c>
      <c r="HI113">
        <v>1</v>
      </c>
      <c r="HJ113">
        <v>0</v>
      </c>
      <c r="HK113">
        <v>0</v>
      </c>
      <c r="HL113">
        <v>0</v>
      </c>
      <c r="JB113" t="s">
        <v>2710</v>
      </c>
      <c r="JC113">
        <v>1</v>
      </c>
      <c r="JD113">
        <v>1</v>
      </c>
      <c r="JE113">
        <v>1</v>
      </c>
      <c r="JF113">
        <v>1</v>
      </c>
      <c r="JG113">
        <v>1</v>
      </c>
      <c r="JH113">
        <v>1</v>
      </c>
      <c r="JI113">
        <v>1</v>
      </c>
      <c r="JJ113">
        <v>1</v>
      </c>
      <c r="JK113">
        <v>1</v>
      </c>
      <c r="JL113">
        <v>1</v>
      </c>
      <c r="JM113">
        <v>1</v>
      </c>
      <c r="JN113">
        <v>1</v>
      </c>
      <c r="JO113">
        <v>1</v>
      </c>
      <c r="JP113">
        <v>1</v>
      </c>
      <c r="JQ113">
        <v>1</v>
      </c>
      <c r="JR113">
        <v>0</v>
      </c>
      <c r="JS113">
        <v>15</v>
      </c>
      <c r="JT113">
        <v>22</v>
      </c>
      <c r="JV113" t="s">
        <v>2318</v>
      </c>
      <c r="JW113">
        <v>500</v>
      </c>
      <c r="JX113" t="s">
        <v>2288</v>
      </c>
      <c r="KA113">
        <v>20</v>
      </c>
      <c r="KB113">
        <v>3</v>
      </c>
      <c r="KC113">
        <v>0</v>
      </c>
      <c r="KD113">
        <v>3000</v>
      </c>
      <c r="KE113">
        <v>2000</v>
      </c>
      <c r="KG113" t="s">
        <v>2318</v>
      </c>
      <c r="KH113" t="s">
        <v>2581</v>
      </c>
      <c r="KI113">
        <v>1</v>
      </c>
      <c r="KJ113">
        <v>1</v>
      </c>
      <c r="KK113">
        <v>7500</v>
      </c>
      <c r="KL113">
        <v>100</v>
      </c>
      <c r="KM113" t="s">
        <v>2288</v>
      </c>
      <c r="KP113">
        <v>20</v>
      </c>
      <c r="KQ113">
        <v>5</v>
      </c>
      <c r="KR113">
        <v>0</v>
      </c>
      <c r="KS113">
        <v>3000</v>
      </c>
      <c r="KT113">
        <v>2000</v>
      </c>
      <c r="KV113" t="s">
        <v>2318</v>
      </c>
      <c r="KW113" t="s">
        <v>2465</v>
      </c>
      <c r="KX113">
        <v>0</v>
      </c>
      <c r="KY113">
        <v>1</v>
      </c>
      <c r="KZ113">
        <v>1</v>
      </c>
      <c r="LB113">
        <v>25000</v>
      </c>
      <c r="LC113">
        <v>50000</v>
      </c>
      <c r="LD113" t="s">
        <v>2288</v>
      </c>
      <c r="LG113">
        <v>25</v>
      </c>
      <c r="LH113">
        <v>4</v>
      </c>
      <c r="LI113">
        <v>0</v>
      </c>
      <c r="LJ113">
        <v>3000</v>
      </c>
      <c r="LK113">
        <v>2000</v>
      </c>
      <c r="LM113" t="s">
        <v>2318</v>
      </c>
      <c r="LN113">
        <v>3500</v>
      </c>
      <c r="LO113" t="s">
        <v>2288</v>
      </c>
      <c r="LR113">
        <v>20</v>
      </c>
      <c r="LS113">
        <v>5</v>
      </c>
      <c r="LT113">
        <v>0</v>
      </c>
      <c r="LU113">
        <v>2000</v>
      </c>
      <c r="LV113">
        <v>1000</v>
      </c>
      <c r="LX113" t="s">
        <v>2318</v>
      </c>
      <c r="LY113">
        <v>2500</v>
      </c>
      <c r="LZ113" t="s">
        <v>2288</v>
      </c>
      <c r="MC113">
        <v>30</v>
      </c>
      <c r="MD113">
        <v>5</v>
      </c>
      <c r="ME113">
        <v>0</v>
      </c>
      <c r="MF113">
        <v>2000</v>
      </c>
      <c r="MG113">
        <v>1000</v>
      </c>
      <c r="MI113" t="s">
        <v>2318</v>
      </c>
      <c r="MJ113">
        <v>400</v>
      </c>
      <c r="MK113" t="s">
        <v>2288</v>
      </c>
      <c r="MN113">
        <v>20</v>
      </c>
      <c r="MO113">
        <v>4</v>
      </c>
      <c r="MP113">
        <v>0</v>
      </c>
      <c r="MQ113">
        <v>3000</v>
      </c>
      <c r="MR113">
        <v>2000</v>
      </c>
      <c r="MT113" t="s">
        <v>2318</v>
      </c>
      <c r="MU113">
        <v>75</v>
      </c>
      <c r="MV113" t="s">
        <v>2288</v>
      </c>
      <c r="MY113">
        <v>30</v>
      </c>
      <c r="MZ113">
        <v>5</v>
      </c>
      <c r="NA113">
        <v>0</v>
      </c>
      <c r="NB113">
        <v>3000</v>
      </c>
      <c r="NC113">
        <v>2000</v>
      </c>
      <c r="NE113" t="s">
        <v>2318</v>
      </c>
      <c r="NF113" t="s">
        <v>2481</v>
      </c>
      <c r="NG113">
        <v>1</v>
      </c>
      <c r="NH113">
        <v>1</v>
      </c>
      <c r="NI113">
        <v>1</v>
      </c>
      <c r="NJ113">
        <v>150</v>
      </c>
      <c r="NK113">
        <v>200</v>
      </c>
      <c r="NL113">
        <v>400</v>
      </c>
      <c r="NM113" t="s">
        <v>2288</v>
      </c>
      <c r="NP113">
        <v>25</v>
      </c>
      <c r="NQ113">
        <v>10</v>
      </c>
      <c r="NR113">
        <v>0</v>
      </c>
      <c r="NS113">
        <v>2000</v>
      </c>
      <c r="NT113">
        <v>1000</v>
      </c>
      <c r="NV113" t="s">
        <v>2318</v>
      </c>
      <c r="NW113">
        <v>2500</v>
      </c>
      <c r="NX113" t="s">
        <v>2288</v>
      </c>
      <c r="OA113">
        <v>30</v>
      </c>
      <c r="OB113">
        <v>10</v>
      </c>
      <c r="OC113">
        <v>0</v>
      </c>
      <c r="OD113">
        <v>3500</v>
      </c>
      <c r="OE113">
        <v>2000</v>
      </c>
      <c r="OG113" t="s">
        <v>2318</v>
      </c>
      <c r="OH113">
        <v>2500</v>
      </c>
      <c r="OI113" t="s">
        <v>2288</v>
      </c>
      <c r="OL113">
        <v>25</v>
      </c>
      <c r="OM113">
        <v>10</v>
      </c>
      <c r="ON113">
        <v>0</v>
      </c>
      <c r="OO113">
        <v>5000</v>
      </c>
      <c r="OP113">
        <v>3000</v>
      </c>
      <c r="OR113" t="s">
        <v>2318</v>
      </c>
      <c r="OS113">
        <v>2500</v>
      </c>
      <c r="OT113" t="s">
        <v>2288</v>
      </c>
      <c r="OW113">
        <v>15</v>
      </c>
      <c r="OX113">
        <v>4</v>
      </c>
      <c r="OY113">
        <v>0</v>
      </c>
      <c r="OZ113">
        <v>2000</v>
      </c>
      <c r="PA113">
        <v>1000</v>
      </c>
      <c r="PC113" t="s">
        <v>2318</v>
      </c>
      <c r="PD113">
        <v>2000</v>
      </c>
      <c r="PE113" t="s">
        <v>2288</v>
      </c>
      <c r="PH113">
        <v>30</v>
      </c>
      <c r="PI113">
        <v>10</v>
      </c>
      <c r="PJ113">
        <v>0</v>
      </c>
      <c r="PK113">
        <v>4000</v>
      </c>
      <c r="PL113">
        <v>2000</v>
      </c>
      <c r="PN113" t="s">
        <v>2318</v>
      </c>
      <c r="PO113">
        <v>1000</v>
      </c>
      <c r="PP113" t="s">
        <v>2288</v>
      </c>
      <c r="PS113">
        <v>20</v>
      </c>
      <c r="PT113">
        <v>12</v>
      </c>
      <c r="PU113">
        <v>0</v>
      </c>
      <c r="PV113">
        <v>2000</v>
      </c>
      <c r="PW113">
        <v>1000</v>
      </c>
      <c r="PY113" t="s">
        <v>2318</v>
      </c>
      <c r="PZ113" t="s">
        <v>2231</v>
      </c>
      <c r="QA113">
        <v>3000</v>
      </c>
      <c r="QD113" t="s">
        <v>2288</v>
      </c>
      <c r="QG113">
        <v>25</v>
      </c>
      <c r="QH113">
        <v>10</v>
      </c>
      <c r="QI113">
        <v>0</v>
      </c>
      <c r="QJ113">
        <v>3000</v>
      </c>
      <c r="QK113">
        <v>1500</v>
      </c>
      <c r="QM113" t="s">
        <v>2318</v>
      </c>
      <c r="QN113">
        <v>300</v>
      </c>
      <c r="QO113" t="s">
        <v>2288</v>
      </c>
      <c r="QR113">
        <v>25</v>
      </c>
      <c r="QS113">
        <v>4</v>
      </c>
      <c r="QT113">
        <v>0</v>
      </c>
      <c r="QU113">
        <v>2000</v>
      </c>
      <c r="QV113">
        <v>1200</v>
      </c>
      <c r="QX113" t="s">
        <v>2312</v>
      </c>
      <c r="SF113" t="s">
        <v>2241</v>
      </c>
      <c r="SG113">
        <v>1</v>
      </c>
      <c r="SH113">
        <v>0</v>
      </c>
      <c r="SI113">
        <v>0</v>
      </c>
      <c r="SJ113">
        <v>0</v>
      </c>
      <c r="UW113" t="s">
        <v>2720</v>
      </c>
      <c r="UX113">
        <v>1</v>
      </c>
      <c r="UY113">
        <v>1</v>
      </c>
      <c r="UZ113">
        <v>1</v>
      </c>
      <c r="VA113">
        <v>1</v>
      </c>
      <c r="VB113">
        <v>1</v>
      </c>
      <c r="VC113">
        <v>1</v>
      </c>
      <c r="VD113">
        <v>0</v>
      </c>
      <c r="VE113">
        <v>0</v>
      </c>
      <c r="VF113">
        <v>0</v>
      </c>
      <c r="VG113">
        <v>0</v>
      </c>
      <c r="VH113">
        <v>0</v>
      </c>
      <c r="VI113">
        <v>1</v>
      </c>
      <c r="VJ113">
        <v>1</v>
      </c>
      <c r="VK113">
        <v>1</v>
      </c>
      <c r="VL113">
        <v>1</v>
      </c>
      <c r="VM113">
        <v>1</v>
      </c>
      <c r="VN113">
        <v>1</v>
      </c>
      <c r="VO113">
        <v>1</v>
      </c>
      <c r="VP113">
        <v>1</v>
      </c>
      <c r="VQ113">
        <v>1</v>
      </c>
      <c r="VR113">
        <v>1</v>
      </c>
      <c r="VS113">
        <v>1</v>
      </c>
      <c r="VT113">
        <v>1</v>
      </c>
      <c r="VU113">
        <v>1</v>
      </c>
      <c r="VV113">
        <v>1</v>
      </c>
      <c r="VW113">
        <v>1</v>
      </c>
      <c r="VX113">
        <v>1</v>
      </c>
      <c r="VY113">
        <v>0</v>
      </c>
      <c r="VZ113">
        <v>22</v>
      </c>
      <c r="WB113" t="s">
        <v>2318</v>
      </c>
      <c r="WC113" t="s">
        <v>2712</v>
      </c>
      <c r="WD113">
        <v>0</v>
      </c>
      <c r="WE113">
        <v>1</v>
      </c>
      <c r="WF113">
        <v>1</v>
      </c>
      <c r="WH113">
        <v>750</v>
      </c>
      <c r="WI113">
        <v>5250</v>
      </c>
      <c r="WJ113" t="s">
        <v>2288</v>
      </c>
      <c r="WM113">
        <v>25</v>
      </c>
      <c r="WN113">
        <v>10</v>
      </c>
      <c r="WO113">
        <v>0</v>
      </c>
      <c r="WP113">
        <v>2500</v>
      </c>
      <c r="WQ113">
        <v>1000</v>
      </c>
      <c r="WS113" t="s">
        <v>2318</v>
      </c>
      <c r="WT113" t="s">
        <v>2712</v>
      </c>
      <c r="WU113">
        <v>0</v>
      </c>
      <c r="WV113">
        <v>1</v>
      </c>
      <c r="WW113">
        <v>1</v>
      </c>
      <c r="WY113">
        <v>700</v>
      </c>
      <c r="WZ113">
        <v>4900</v>
      </c>
      <c r="XA113" t="s">
        <v>2288</v>
      </c>
      <c r="XD113">
        <v>20</v>
      </c>
      <c r="XE113">
        <v>5</v>
      </c>
      <c r="XF113">
        <v>0</v>
      </c>
      <c r="XG113">
        <v>3000</v>
      </c>
      <c r="XH113">
        <v>2000</v>
      </c>
      <c r="XJ113" t="s">
        <v>2318</v>
      </c>
      <c r="XK113" t="s">
        <v>2712</v>
      </c>
      <c r="XL113">
        <v>0</v>
      </c>
      <c r="XM113">
        <v>1</v>
      </c>
      <c r="XN113">
        <v>1</v>
      </c>
      <c r="XP113">
        <v>600</v>
      </c>
      <c r="XQ113">
        <v>4200</v>
      </c>
      <c r="XR113" t="s">
        <v>2288</v>
      </c>
      <c r="XU113">
        <v>25</v>
      </c>
      <c r="XV113">
        <v>8</v>
      </c>
      <c r="XW113">
        <v>0</v>
      </c>
      <c r="XX113">
        <v>2500</v>
      </c>
      <c r="XY113">
        <v>1500</v>
      </c>
      <c r="YA113" t="s">
        <v>2318</v>
      </c>
      <c r="YB113" t="s">
        <v>2712</v>
      </c>
      <c r="YC113">
        <v>0</v>
      </c>
      <c r="YD113">
        <v>1</v>
      </c>
      <c r="YE113">
        <v>1</v>
      </c>
      <c r="YG113">
        <v>700</v>
      </c>
      <c r="YH113">
        <v>4900</v>
      </c>
      <c r="YI113" t="s">
        <v>2288</v>
      </c>
      <c r="YL113">
        <v>30</v>
      </c>
      <c r="YM113">
        <v>10</v>
      </c>
      <c r="YN113">
        <v>0</v>
      </c>
      <c r="YO113">
        <v>5000</v>
      </c>
      <c r="YP113">
        <v>2000</v>
      </c>
      <c r="YR113" t="s">
        <v>2318</v>
      </c>
      <c r="YS113" t="s">
        <v>2712</v>
      </c>
      <c r="YT113">
        <v>0</v>
      </c>
      <c r="YU113">
        <v>1</v>
      </c>
      <c r="YV113">
        <v>1</v>
      </c>
      <c r="YX113">
        <v>300</v>
      </c>
      <c r="YY113">
        <v>2100</v>
      </c>
      <c r="YZ113" t="s">
        <v>2288</v>
      </c>
      <c r="ZC113">
        <v>25</v>
      </c>
      <c r="ZD113">
        <v>10</v>
      </c>
      <c r="ZE113">
        <v>0</v>
      </c>
      <c r="ZF113">
        <v>3000</v>
      </c>
      <c r="ZG113">
        <v>2000</v>
      </c>
      <c r="ZI113" t="s">
        <v>2318</v>
      </c>
      <c r="ZJ113" t="s">
        <v>2721</v>
      </c>
      <c r="ZK113">
        <v>1</v>
      </c>
      <c r="ZL113">
        <v>1</v>
      </c>
      <c r="ZM113">
        <v>1</v>
      </c>
      <c r="ZN113">
        <v>400</v>
      </c>
      <c r="ZO113">
        <v>1200</v>
      </c>
      <c r="ZP113">
        <v>8400</v>
      </c>
      <c r="ZQ113" t="s">
        <v>2288</v>
      </c>
      <c r="ZT113">
        <v>20</v>
      </c>
      <c r="ZU113">
        <v>5</v>
      </c>
      <c r="ZV113">
        <v>0</v>
      </c>
      <c r="ZW113">
        <v>3000</v>
      </c>
      <c r="ZX113">
        <v>2000</v>
      </c>
      <c r="ACI113" t="s">
        <v>2318</v>
      </c>
      <c r="ACJ113">
        <v>2500</v>
      </c>
      <c r="ACK113" t="s">
        <v>2288</v>
      </c>
      <c r="ACN113">
        <v>2</v>
      </c>
      <c r="ACO113">
        <v>1</v>
      </c>
      <c r="ACP113">
        <v>0</v>
      </c>
      <c r="ACQ113">
        <v>500</v>
      </c>
      <c r="ACR113">
        <v>300</v>
      </c>
      <c r="ACT113" t="s">
        <v>2318</v>
      </c>
      <c r="ACU113">
        <v>2000</v>
      </c>
      <c r="ACV113" t="s">
        <v>2288</v>
      </c>
      <c r="ACY113">
        <v>2</v>
      </c>
      <c r="ACZ113">
        <v>2</v>
      </c>
      <c r="ADA113">
        <v>1</v>
      </c>
      <c r="ADB113">
        <v>500</v>
      </c>
      <c r="ADC113">
        <v>300</v>
      </c>
      <c r="ADE113" t="s">
        <v>2318</v>
      </c>
      <c r="ADF113">
        <v>1300</v>
      </c>
      <c r="ADG113" t="s">
        <v>2288</v>
      </c>
      <c r="ADJ113">
        <v>10</v>
      </c>
      <c r="ADK113">
        <v>4</v>
      </c>
      <c r="ADL113">
        <v>0</v>
      </c>
      <c r="ADM113">
        <v>3000</v>
      </c>
      <c r="ADN113">
        <v>2000</v>
      </c>
      <c r="ADP113" t="s">
        <v>2318</v>
      </c>
      <c r="ADQ113">
        <v>1000</v>
      </c>
      <c r="ADR113" t="s">
        <v>2288</v>
      </c>
      <c r="ADU113">
        <v>25</v>
      </c>
      <c r="ADV113">
        <v>10</v>
      </c>
      <c r="ADW113">
        <v>0</v>
      </c>
      <c r="ADX113">
        <v>6000</v>
      </c>
      <c r="ADY113">
        <v>3000</v>
      </c>
      <c r="AEA113" t="s">
        <v>2318</v>
      </c>
      <c r="AEB113">
        <v>500</v>
      </c>
      <c r="AEC113" t="s">
        <v>2288</v>
      </c>
      <c r="AEF113">
        <v>5</v>
      </c>
      <c r="AEG113">
        <v>2</v>
      </c>
      <c r="AEH113">
        <v>0</v>
      </c>
      <c r="AEI113">
        <v>300</v>
      </c>
      <c r="AEJ113">
        <v>200</v>
      </c>
      <c r="AEL113" t="s">
        <v>2318</v>
      </c>
      <c r="AEM113" t="s">
        <v>2712</v>
      </c>
      <c r="AEN113">
        <v>0</v>
      </c>
      <c r="AEO113">
        <v>1</v>
      </c>
      <c r="AEP113">
        <v>1</v>
      </c>
      <c r="AER113">
        <v>750</v>
      </c>
      <c r="AES113">
        <v>5250</v>
      </c>
      <c r="AET113" t="s">
        <v>2288</v>
      </c>
      <c r="AEW113">
        <v>20</v>
      </c>
      <c r="AEX113">
        <v>5</v>
      </c>
      <c r="AEY113">
        <v>0</v>
      </c>
      <c r="AEZ113">
        <v>3000</v>
      </c>
      <c r="AFA113">
        <v>2000</v>
      </c>
      <c r="AFC113" t="s">
        <v>2318</v>
      </c>
      <c r="AFD113" t="s">
        <v>2712</v>
      </c>
      <c r="AFE113">
        <v>0</v>
      </c>
      <c r="AFF113">
        <v>1</v>
      </c>
      <c r="AFG113">
        <v>1</v>
      </c>
      <c r="AFI113">
        <v>800</v>
      </c>
      <c r="AFJ113">
        <v>5600</v>
      </c>
      <c r="AFK113" t="s">
        <v>2288</v>
      </c>
      <c r="AFN113">
        <v>8</v>
      </c>
      <c r="AFO113">
        <v>2000</v>
      </c>
      <c r="AFP113">
        <v>1</v>
      </c>
      <c r="AFQ113">
        <v>1200</v>
      </c>
      <c r="AFR113">
        <v>1000</v>
      </c>
      <c r="AFT113" t="s">
        <v>2318</v>
      </c>
      <c r="AFU113" t="s">
        <v>2712</v>
      </c>
      <c r="AFV113">
        <v>0</v>
      </c>
      <c r="AFW113">
        <v>1</v>
      </c>
      <c r="AFX113">
        <v>1</v>
      </c>
      <c r="AFZ113">
        <v>1500</v>
      </c>
      <c r="AGA113">
        <v>10500</v>
      </c>
      <c r="AGB113" t="s">
        <v>2288</v>
      </c>
      <c r="AGE113">
        <v>25</v>
      </c>
      <c r="AGF113">
        <v>10</v>
      </c>
      <c r="AGG113">
        <v>0</v>
      </c>
      <c r="AGH113">
        <v>2500</v>
      </c>
      <c r="AGI113">
        <v>1500</v>
      </c>
      <c r="AGK113" t="s">
        <v>2318</v>
      </c>
      <c r="AGL113" t="s">
        <v>2712</v>
      </c>
      <c r="AGM113">
        <v>0</v>
      </c>
      <c r="AGN113">
        <v>1</v>
      </c>
      <c r="AGO113">
        <v>1</v>
      </c>
      <c r="AGQ113">
        <v>850</v>
      </c>
      <c r="AGR113">
        <v>5950</v>
      </c>
      <c r="AGS113" t="s">
        <v>2288</v>
      </c>
      <c r="AGV113">
        <v>20</v>
      </c>
      <c r="AGW113">
        <v>2</v>
      </c>
      <c r="AGX113">
        <v>0</v>
      </c>
      <c r="AGY113">
        <v>2500</v>
      </c>
      <c r="AGZ113">
        <v>1500</v>
      </c>
      <c r="AHB113" t="s">
        <v>2318</v>
      </c>
      <c r="AHC113" t="s">
        <v>2714</v>
      </c>
      <c r="AHD113">
        <v>0</v>
      </c>
      <c r="AHE113">
        <v>0</v>
      </c>
      <c r="AHF113">
        <v>1</v>
      </c>
      <c r="AHI113">
        <v>200</v>
      </c>
      <c r="AHJ113" t="s">
        <v>2288</v>
      </c>
      <c r="AHM113">
        <v>2</v>
      </c>
      <c r="AHN113">
        <v>5</v>
      </c>
      <c r="AHO113">
        <v>1</v>
      </c>
      <c r="AHP113">
        <v>308</v>
      </c>
      <c r="AHQ113">
        <v>200</v>
      </c>
      <c r="AHS113" t="s">
        <v>2318</v>
      </c>
      <c r="AHT113" t="s">
        <v>2714</v>
      </c>
      <c r="AHU113">
        <v>0</v>
      </c>
      <c r="AHV113">
        <v>1</v>
      </c>
      <c r="AHX113">
        <v>200</v>
      </c>
      <c r="AHY113" t="s">
        <v>2288</v>
      </c>
      <c r="AIB113">
        <v>2</v>
      </c>
      <c r="AIC113">
        <v>3</v>
      </c>
      <c r="AID113">
        <v>1</v>
      </c>
      <c r="AIE113">
        <v>600</v>
      </c>
      <c r="AIF113">
        <v>400</v>
      </c>
      <c r="AIH113" t="s">
        <v>2318</v>
      </c>
      <c r="AII113" t="s">
        <v>2714</v>
      </c>
      <c r="AIJ113">
        <v>0</v>
      </c>
      <c r="AIK113">
        <v>1</v>
      </c>
      <c r="AIM113">
        <v>200</v>
      </c>
      <c r="AIN113" t="s">
        <v>2288</v>
      </c>
      <c r="AIQ113">
        <v>2</v>
      </c>
      <c r="AIR113">
        <v>1</v>
      </c>
      <c r="AIS113">
        <v>0</v>
      </c>
      <c r="AIT113">
        <v>500</v>
      </c>
      <c r="AIU113">
        <v>300</v>
      </c>
      <c r="AIW113" t="s">
        <v>2318</v>
      </c>
      <c r="AIX113">
        <v>900</v>
      </c>
      <c r="AIY113" t="s">
        <v>2288</v>
      </c>
      <c r="AJB113">
        <v>20</v>
      </c>
      <c r="AJC113">
        <v>5</v>
      </c>
      <c r="AJD113">
        <v>0</v>
      </c>
      <c r="AJE113">
        <v>2500</v>
      </c>
      <c r="AJF113">
        <v>1500</v>
      </c>
      <c r="AJH113" t="s">
        <v>2318</v>
      </c>
      <c r="AJI113" t="s">
        <v>2735</v>
      </c>
      <c r="AJJ113">
        <v>1</v>
      </c>
      <c r="AJK113">
        <v>0</v>
      </c>
      <c r="AJL113">
        <v>1</v>
      </c>
      <c r="AJM113">
        <v>1000</v>
      </c>
      <c r="AJO113">
        <v>100</v>
      </c>
      <c r="AJP113" t="s">
        <v>2288</v>
      </c>
      <c r="AJS113">
        <v>15</v>
      </c>
      <c r="AJT113">
        <v>4</v>
      </c>
      <c r="AJU113">
        <v>0</v>
      </c>
      <c r="AJV113">
        <v>2000</v>
      </c>
      <c r="AJW113">
        <v>1000</v>
      </c>
      <c r="AJY113" t="s">
        <v>2318</v>
      </c>
      <c r="AJZ113" t="s">
        <v>2722</v>
      </c>
      <c r="AKA113">
        <v>0</v>
      </c>
      <c r="AKB113">
        <v>1</v>
      </c>
      <c r="AKD113">
        <v>800</v>
      </c>
      <c r="AKE113" t="s">
        <v>2288</v>
      </c>
      <c r="AKH113">
        <v>8</v>
      </c>
      <c r="AKI113">
        <v>3</v>
      </c>
      <c r="AKJ113">
        <v>0</v>
      </c>
      <c r="AKK113">
        <v>500</v>
      </c>
      <c r="AKL113">
        <v>200</v>
      </c>
      <c r="AKN113" t="s">
        <v>2318</v>
      </c>
      <c r="AKO113">
        <v>600</v>
      </c>
      <c r="AKP113" t="s">
        <v>2288</v>
      </c>
      <c r="AKS113">
        <v>15</v>
      </c>
      <c r="AKT113">
        <v>4</v>
      </c>
      <c r="AKU113">
        <v>0</v>
      </c>
      <c r="AKV113">
        <v>2000</v>
      </c>
      <c r="AKW113">
        <v>1200</v>
      </c>
      <c r="AKY113" t="s">
        <v>2312</v>
      </c>
      <c r="AMT113" t="s">
        <v>2241</v>
      </c>
      <c r="AMU113">
        <v>1</v>
      </c>
      <c r="AMV113">
        <v>0</v>
      </c>
      <c r="AMW113">
        <v>0</v>
      </c>
      <c r="AMX113">
        <v>0</v>
      </c>
      <c r="AQG113" t="s">
        <v>2239</v>
      </c>
      <c r="AQH113">
        <v>1</v>
      </c>
      <c r="AQI113">
        <v>0</v>
      </c>
      <c r="AQJ113">
        <v>0</v>
      </c>
      <c r="AQK113">
        <v>0</v>
      </c>
      <c r="AQL113">
        <v>0</v>
      </c>
      <c r="AQM113">
        <v>0</v>
      </c>
      <c r="AQN113">
        <v>0</v>
      </c>
      <c r="AQO113">
        <v>0</v>
      </c>
      <c r="AQP113">
        <v>0</v>
      </c>
      <c r="AQQ113">
        <v>0</v>
      </c>
      <c r="AQS113" t="s">
        <v>2438</v>
      </c>
      <c r="AQT113">
        <v>0</v>
      </c>
      <c r="AQU113">
        <v>0</v>
      </c>
      <c r="AQV113">
        <v>1</v>
      </c>
      <c r="AQW113">
        <v>0</v>
      </c>
      <c r="AQX113">
        <v>0</v>
      </c>
      <c r="AQY113">
        <v>0</v>
      </c>
      <c r="AQZ113">
        <v>0</v>
      </c>
      <c r="ARA113">
        <v>0</v>
      </c>
      <c r="ARB113">
        <v>0</v>
      </c>
      <c r="ARC113">
        <v>0</v>
      </c>
      <c r="ARD113">
        <v>0</v>
      </c>
      <c r="ARF113" t="s">
        <v>2466</v>
      </c>
      <c r="ARG113" t="s">
        <v>2245</v>
      </c>
      <c r="ARH113" t="s">
        <v>2312</v>
      </c>
      <c r="ARI113">
        <v>1</v>
      </c>
      <c r="ARJ113">
        <v>0</v>
      </c>
      <c r="ARK113">
        <v>0</v>
      </c>
      <c r="ARL113">
        <v>0</v>
      </c>
      <c r="ARM113">
        <v>0</v>
      </c>
      <c r="ARN113">
        <v>0</v>
      </c>
      <c r="ARP113" t="s">
        <v>2312</v>
      </c>
      <c r="ARX113" t="s">
        <v>2262</v>
      </c>
      <c r="ARY113" t="s">
        <v>2239</v>
      </c>
      <c r="ARZ113">
        <v>1</v>
      </c>
      <c r="ASA113">
        <v>0</v>
      </c>
      <c r="ASB113">
        <v>0</v>
      </c>
      <c r="ASC113">
        <v>0</v>
      </c>
      <c r="ASD113">
        <v>0</v>
      </c>
      <c r="ASE113">
        <v>0</v>
      </c>
      <c r="ASF113">
        <v>0</v>
      </c>
      <c r="ASG113">
        <v>0</v>
      </c>
      <c r="ASH113">
        <v>0</v>
      </c>
      <c r="ASI113">
        <v>0</v>
      </c>
      <c r="ASK113" t="s">
        <v>2239</v>
      </c>
      <c r="ASL113">
        <v>1</v>
      </c>
      <c r="ASM113">
        <v>0</v>
      </c>
      <c r="ASN113">
        <v>0</v>
      </c>
      <c r="ASO113">
        <v>0</v>
      </c>
      <c r="ASP113">
        <v>0</v>
      </c>
      <c r="ASQ113">
        <v>0</v>
      </c>
      <c r="ASR113">
        <v>0</v>
      </c>
      <c r="ASS113">
        <v>0</v>
      </c>
      <c r="AST113">
        <v>0</v>
      </c>
      <c r="ASU113">
        <v>0</v>
      </c>
      <c r="ASW113" t="s">
        <v>2239</v>
      </c>
      <c r="ASX113">
        <v>1</v>
      </c>
      <c r="ASY113">
        <v>0</v>
      </c>
      <c r="ASZ113">
        <v>0</v>
      </c>
      <c r="ATA113">
        <v>0</v>
      </c>
      <c r="ATB113">
        <v>0</v>
      </c>
      <c r="ATC113">
        <v>0</v>
      </c>
      <c r="ATD113">
        <v>0</v>
      </c>
      <c r="ATE113">
        <v>0</v>
      </c>
      <c r="ATF113">
        <v>0</v>
      </c>
      <c r="ATH113" t="s">
        <v>2239</v>
      </c>
      <c r="ATI113">
        <v>1</v>
      </c>
      <c r="ATJ113">
        <v>0</v>
      </c>
      <c r="ATK113">
        <v>0</v>
      </c>
      <c r="ATL113">
        <v>0</v>
      </c>
      <c r="ATM113">
        <v>0</v>
      </c>
      <c r="ATN113">
        <v>0</v>
      </c>
      <c r="ATO113">
        <v>0</v>
      </c>
      <c r="ATP113">
        <v>0</v>
      </c>
      <c r="ATQ113">
        <v>0</v>
      </c>
      <c r="ATS113" t="s">
        <v>2468</v>
      </c>
      <c r="ATW113" t="s">
        <v>2468</v>
      </c>
      <c r="AUC113" t="s">
        <v>2579</v>
      </c>
      <c r="AUF113">
        <v>507816525</v>
      </c>
      <c r="AUG113" s="166">
        <v>45253.418807870366</v>
      </c>
      <c r="AUJ113" t="s">
        <v>2255</v>
      </c>
      <c r="AUK113" t="s">
        <v>2256</v>
      </c>
      <c r="AUL113" t="s">
        <v>2257</v>
      </c>
    </row>
    <row r="114" spans="1:987 1034:1234" x14ac:dyDescent="0.35">
      <c r="A114">
        <v>113</v>
      </c>
      <c r="B114" t="s">
        <v>2742</v>
      </c>
      <c r="C114" s="166">
        <v>45252</v>
      </c>
      <c r="D114" t="s">
        <v>2706</v>
      </c>
      <c r="E114" t="s">
        <v>2707</v>
      </c>
      <c r="F114" s="166">
        <v>45252.451684930551</v>
      </c>
      <c r="G114" s="166">
        <v>45253.413951412032</v>
      </c>
      <c r="H114" t="s">
        <v>2225</v>
      </c>
      <c r="K114" t="s">
        <v>2429</v>
      </c>
      <c r="L114" s="166">
        <v>45252</v>
      </c>
      <c r="M114" t="s">
        <v>73</v>
      </c>
      <c r="N114" t="s">
        <v>2708</v>
      </c>
      <c r="O114" t="s">
        <v>77</v>
      </c>
      <c r="P114" t="s">
        <v>2228</v>
      </c>
      <c r="S114" t="s">
        <v>2432</v>
      </c>
      <c r="T114" t="s">
        <v>2709</v>
      </c>
      <c r="V114" t="s">
        <v>2231</v>
      </c>
      <c r="X114" t="s">
        <v>2232</v>
      </c>
      <c r="AA114" t="s">
        <v>2503</v>
      </c>
      <c r="AB114">
        <v>1</v>
      </c>
      <c r="AC114">
        <v>1</v>
      </c>
      <c r="AD114">
        <v>1</v>
      </c>
      <c r="AE114">
        <v>0</v>
      </c>
      <c r="AF114">
        <v>3</v>
      </c>
      <c r="AH114" t="s">
        <v>2318</v>
      </c>
      <c r="AI114">
        <v>1000</v>
      </c>
      <c r="AJ114" t="s">
        <v>2288</v>
      </c>
      <c r="AM114">
        <v>25</v>
      </c>
      <c r="AN114">
        <v>10</v>
      </c>
      <c r="AO114">
        <v>0</v>
      </c>
      <c r="AP114">
        <v>3000</v>
      </c>
      <c r="AQ114">
        <v>2000</v>
      </c>
      <c r="AS114" t="s">
        <v>2318</v>
      </c>
      <c r="AT114" t="s">
        <v>2479</v>
      </c>
      <c r="AU114">
        <v>1</v>
      </c>
      <c r="AV114">
        <v>0</v>
      </c>
      <c r="AW114">
        <v>1000</v>
      </c>
      <c r="AY114" t="s">
        <v>2288</v>
      </c>
      <c r="BB114">
        <v>30</v>
      </c>
      <c r="BC114">
        <v>10</v>
      </c>
      <c r="BD114">
        <v>0</v>
      </c>
      <c r="BE114">
        <v>3000</v>
      </c>
      <c r="BF114">
        <v>2000</v>
      </c>
      <c r="BH114" t="s">
        <v>2318</v>
      </c>
      <c r="BI114" t="s">
        <v>2341</v>
      </c>
      <c r="BJ114">
        <v>1</v>
      </c>
      <c r="BK114">
        <v>1</v>
      </c>
      <c r="BL114">
        <v>450</v>
      </c>
      <c r="BM114">
        <v>400</v>
      </c>
      <c r="BN114" t="s">
        <v>2288</v>
      </c>
      <c r="BQ114">
        <v>20</v>
      </c>
      <c r="BR114">
        <v>5</v>
      </c>
      <c r="BS114">
        <v>0</v>
      </c>
      <c r="BT114">
        <v>3000</v>
      </c>
      <c r="BU114">
        <v>2000</v>
      </c>
      <c r="BW114" t="s">
        <v>2312</v>
      </c>
      <c r="CS114" t="s">
        <v>2241</v>
      </c>
      <c r="CT114">
        <v>1</v>
      </c>
      <c r="CU114">
        <v>0</v>
      </c>
      <c r="CV114">
        <v>0</v>
      </c>
      <c r="CW114">
        <v>0</v>
      </c>
      <c r="EK114" t="s">
        <v>2507</v>
      </c>
      <c r="EL114">
        <v>1</v>
      </c>
      <c r="EM114">
        <v>1</v>
      </c>
      <c r="EN114">
        <v>1</v>
      </c>
      <c r="EO114">
        <v>1</v>
      </c>
      <c r="EP114">
        <v>0</v>
      </c>
      <c r="EQ114">
        <v>4</v>
      </c>
      <c r="ES114" t="s">
        <v>2318</v>
      </c>
      <c r="ET114">
        <v>4000</v>
      </c>
      <c r="EU114" t="s">
        <v>2288</v>
      </c>
      <c r="EX114">
        <v>25</v>
      </c>
      <c r="EY114">
        <v>5</v>
      </c>
      <c r="EZ114">
        <v>0</v>
      </c>
      <c r="FA114">
        <v>3000</v>
      </c>
      <c r="FB114">
        <v>2000</v>
      </c>
      <c r="FD114" t="s">
        <v>2318</v>
      </c>
      <c r="FE114">
        <v>2500</v>
      </c>
      <c r="FF114" t="s">
        <v>2288</v>
      </c>
      <c r="FI114">
        <v>25</v>
      </c>
      <c r="FJ114">
        <v>10</v>
      </c>
      <c r="FK114">
        <v>0</v>
      </c>
      <c r="FL114">
        <v>3000</v>
      </c>
      <c r="FM114">
        <v>2000</v>
      </c>
      <c r="FO114" t="s">
        <v>2318</v>
      </c>
      <c r="FP114">
        <v>1500</v>
      </c>
      <c r="FQ114" t="s">
        <v>2288</v>
      </c>
      <c r="FT114">
        <v>30</v>
      </c>
      <c r="FU114">
        <v>6</v>
      </c>
      <c r="FV114">
        <v>0</v>
      </c>
      <c r="FW114">
        <v>6000</v>
      </c>
      <c r="FX114">
        <v>3000</v>
      </c>
      <c r="FZ114" t="s">
        <v>2318</v>
      </c>
      <c r="GA114">
        <v>1800</v>
      </c>
      <c r="GB114" t="s">
        <v>2288</v>
      </c>
      <c r="GE114">
        <v>20</v>
      </c>
      <c r="GF114">
        <v>5</v>
      </c>
      <c r="GG114">
        <v>0</v>
      </c>
      <c r="GH114">
        <v>2500</v>
      </c>
      <c r="GI114">
        <v>1500</v>
      </c>
      <c r="GK114" t="s">
        <v>2312</v>
      </c>
      <c r="HH114" t="s">
        <v>2241</v>
      </c>
      <c r="HI114">
        <v>1</v>
      </c>
      <c r="HJ114">
        <v>0</v>
      </c>
      <c r="HK114">
        <v>0</v>
      </c>
      <c r="HL114">
        <v>0</v>
      </c>
      <c r="JB114" t="s">
        <v>2710</v>
      </c>
      <c r="JC114">
        <v>1</v>
      </c>
      <c r="JD114">
        <v>1</v>
      </c>
      <c r="JE114">
        <v>1</v>
      </c>
      <c r="JF114">
        <v>1</v>
      </c>
      <c r="JG114">
        <v>1</v>
      </c>
      <c r="JH114">
        <v>1</v>
      </c>
      <c r="JI114">
        <v>1</v>
      </c>
      <c r="JJ114">
        <v>1</v>
      </c>
      <c r="JK114">
        <v>1</v>
      </c>
      <c r="JL114">
        <v>1</v>
      </c>
      <c r="JM114">
        <v>1</v>
      </c>
      <c r="JN114">
        <v>1</v>
      </c>
      <c r="JO114">
        <v>1</v>
      </c>
      <c r="JP114">
        <v>1</v>
      </c>
      <c r="JQ114">
        <v>1</v>
      </c>
      <c r="JR114">
        <v>0</v>
      </c>
      <c r="JS114">
        <v>15</v>
      </c>
      <c r="JT114">
        <v>22</v>
      </c>
      <c r="JV114" t="s">
        <v>2318</v>
      </c>
      <c r="JW114">
        <v>500</v>
      </c>
      <c r="JX114" t="s">
        <v>2288</v>
      </c>
      <c r="KA114">
        <v>25</v>
      </c>
      <c r="KB114">
        <v>4</v>
      </c>
      <c r="KC114">
        <v>0</v>
      </c>
      <c r="KD114">
        <v>3500</v>
      </c>
      <c r="KE114">
        <v>2500</v>
      </c>
      <c r="KG114" t="s">
        <v>2318</v>
      </c>
      <c r="KH114" t="s">
        <v>2581</v>
      </c>
      <c r="KI114">
        <v>1</v>
      </c>
      <c r="KJ114">
        <v>1</v>
      </c>
      <c r="KK114">
        <v>7500</v>
      </c>
      <c r="KL114">
        <v>100</v>
      </c>
      <c r="KM114" t="s">
        <v>2288</v>
      </c>
      <c r="KP114">
        <v>20</v>
      </c>
      <c r="KQ114">
        <v>6</v>
      </c>
      <c r="KR114">
        <v>0</v>
      </c>
      <c r="KS114">
        <v>3000</v>
      </c>
      <c r="KT114">
        <v>2000</v>
      </c>
      <c r="KV114" t="s">
        <v>2318</v>
      </c>
      <c r="KW114" t="s">
        <v>2465</v>
      </c>
      <c r="KX114">
        <v>0</v>
      </c>
      <c r="KY114">
        <v>1</v>
      </c>
      <c r="KZ114">
        <v>1</v>
      </c>
      <c r="LB114">
        <v>25000</v>
      </c>
      <c r="LC114">
        <v>50000</v>
      </c>
      <c r="LD114" t="s">
        <v>2288</v>
      </c>
      <c r="LG114">
        <v>25</v>
      </c>
      <c r="LH114">
        <v>5</v>
      </c>
      <c r="LI114">
        <v>0</v>
      </c>
      <c r="LJ114">
        <v>3000</v>
      </c>
      <c r="LK114">
        <v>2000</v>
      </c>
      <c r="LM114" t="s">
        <v>2318</v>
      </c>
      <c r="LN114">
        <v>3500</v>
      </c>
      <c r="LO114" t="s">
        <v>2288</v>
      </c>
      <c r="LR114">
        <v>15</v>
      </c>
      <c r="LS114">
        <v>6</v>
      </c>
      <c r="LT114">
        <v>0</v>
      </c>
      <c r="LU114">
        <v>2000</v>
      </c>
      <c r="LV114">
        <v>1500</v>
      </c>
      <c r="LX114" t="s">
        <v>2318</v>
      </c>
      <c r="LY114">
        <v>2500</v>
      </c>
      <c r="LZ114" t="s">
        <v>2288</v>
      </c>
      <c r="MC114">
        <v>20</v>
      </c>
      <c r="MD114">
        <v>5</v>
      </c>
      <c r="ME114">
        <v>0</v>
      </c>
      <c r="MF114">
        <v>3000</v>
      </c>
      <c r="MG114">
        <v>1500</v>
      </c>
      <c r="MI114" t="s">
        <v>2318</v>
      </c>
      <c r="MJ114">
        <v>400</v>
      </c>
      <c r="MK114" t="s">
        <v>2288</v>
      </c>
      <c r="MN114">
        <v>25</v>
      </c>
      <c r="MO114">
        <v>10</v>
      </c>
      <c r="MP114">
        <v>0</v>
      </c>
      <c r="MQ114">
        <v>3000</v>
      </c>
      <c r="MR114">
        <v>2000</v>
      </c>
      <c r="MT114" t="s">
        <v>2318</v>
      </c>
      <c r="MU114">
        <v>75</v>
      </c>
      <c r="MV114" t="s">
        <v>2288</v>
      </c>
      <c r="MY114">
        <v>20</v>
      </c>
      <c r="MZ114">
        <v>4</v>
      </c>
      <c r="NA114">
        <v>0</v>
      </c>
      <c r="NB114">
        <v>3000</v>
      </c>
      <c r="NC114">
        <v>2000</v>
      </c>
      <c r="NE114" t="s">
        <v>2318</v>
      </c>
      <c r="NF114" t="s">
        <v>2481</v>
      </c>
      <c r="NG114">
        <v>1</v>
      </c>
      <c r="NH114">
        <v>1</v>
      </c>
      <c r="NI114">
        <v>1</v>
      </c>
      <c r="NJ114">
        <v>150</v>
      </c>
      <c r="NK114">
        <v>200</v>
      </c>
      <c r="NL114">
        <v>400</v>
      </c>
      <c r="NM114" t="s">
        <v>2288</v>
      </c>
      <c r="NP114">
        <v>25</v>
      </c>
      <c r="NQ114">
        <v>10</v>
      </c>
      <c r="NR114">
        <v>0</v>
      </c>
      <c r="NS114">
        <v>3000</v>
      </c>
      <c r="NT114">
        <v>1800</v>
      </c>
      <c r="NV114" t="s">
        <v>2318</v>
      </c>
      <c r="NW114">
        <v>2500</v>
      </c>
      <c r="NX114" t="s">
        <v>2288</v>
      </c>
      <c r="OA114">
        <v>30</v>
      </c>
      <c r="OB114">
        <v>10</v>
      </c>
      <c r="OC114">
        <v>0</v>
      </c>
      <c r="OD114">
        <v>3000</v>
      </c>
      <c r="OE114">
        <v>2000</v>
      </c>
      <c r="OG114" t="s">
        <v>2318</v>
      </c>
      <c r="OH114">
        <v>2500</v>
      </c>
      <c r="OI114" t="s">
        <v>2288</v>
      </c>
      <c r="OL114">
        <v>25</v>
      </c>
      <c r="OM114">
        <v>2</v>
      </c>
      <c r="ON114">
        <v>0</v>
      </c>
      <c r="OO114">
        <v>3000</v>
      </c>
      <c r="OP114">
        <v>2000</v>
      </c>
      <c r="OR114" t="s">
        <v>2318</v>
      </c>
      <c r="OS114">
        <v>2500</v>
      </c>
      <c r="OT114" t="s">
        <v>2288</v>
      </c>
      <c r="OW114">
        <v>20</v>
      </c>
      <c r="OX114">
        <v>10</v>
      </c>
      <c r="OY114">
        <v>0</v>
      </c>
      <c r="OZ114">
        <v>2500</v>
      </c>
      <c r="PA114">
        <v>1500</v>
      </c>
      <c r="PC114" t="s">
        <v>2318</v>
      </c>
      <c r="PD114">
        <v>2000</v>
      </c>
      <c r="PE114" t="s">
        <v>2288</v>
      </c>
      <c r="PH114">
        <v>15</v>
      </c>
      <c r="PI114">
        <v>5</v>
      </c>
      <c r="PJ114">
        <v>0</v>
      </c>
      <c r="PK114">
        <v>2500</v>
      </c>
      <c r="PL114">
        <v>1200</v>
      </c>
      <c r="PN114" t="s">
        <v>2318</v>
      </c>
      <c r="PO114">
        <v>1000</v>
      </c>
      <c r="PP114" t="s">
        <v>2288</v>
      </c>
      <c r="PS114">
        <v>20</v>
      </c>
      <c r="PT114">
        <v>2</v>
      </c>
      <c r="PU114">
        <v>0</v>
      </c>
      <c r="PV114">
        <v>2500</v>
      </c>
      <c r="PW114">
        <v>2000</v>
      </c>
      <c r="PY114" t="s">
        <v>2318</v>
      </c>
      <c r="PZ114" t="s">
        <v>2231</v>
      </c>
      <c r="QA114">
        <v>3000</v>
      </c>
      <c r="QD114" t="s">
        <v>2288</v>
      </c>
      <c r="QG114">
        <v>25</v>
      </c>
      <c r="QH114">
        <v>10</v>
      </c>
      <c r="QI114">
        <v>0</v>
      </c>
      <c r="QJ114">
        <v>2500</v>
      </c>
      <c r="QK114">
        <v>1000</v>
      </c>
      <c r="QM114" t="s">
        <v>2318</v>
      </c>
      <c r="QN114">
        <v>300</v>
      </c>
      <c r="QO114" t="s">
        <v>2288</v>
      </c>
      <c r="QR114">
        <v>30</v>
      </c>
      <c r="QS114">
        <v>10</v>
      </c>
      <c r="QT114">
        <v>0</v>
      </c>
      <c r="QU114">
        <v>5000</v>
      </c>
      <c r="QV114">
        <v>3000</v>
      </c>
      <c r="QX114" t="s">
        <v>2312</v>
      </c>
      <c r="SF114" t="s">
        <v>2241</v>
      </c>
      <c r="SG114">
        <v>1</v>
      </c>
      <c r="SH114">
        <v>0</v>
      </c>
      <c r="SI114">
        <v>0</v>
      </c>
      <c r="SJ114">
        <v>0</v>
      </c>
      <c r="UW114" t="s">
        <v>2720</v>
      </c>
      <c r="UX114">
        <v>1</v>
      </c>
      <c r="UY114">
        <v>1</v>
      </c>
      <c r="UZ114">
        <v>1</v>
      </c>
      <c r="VA114">
        <v>1</v>
      </c>
      <c r="VB114">
        <v>1</v>
      </c>
      <c r="VC114">
        <v>1</v>
      </c>
      <c r="VD114">
        <v>0</v>
      </c>
      <c r="VE114">
        <v>0</v>
      </c>
      <c r="VF114">
        <v>0</v>
      </c>
      <c r="VG114">
        <v>0</v>
      </c>
      <c r="VH114">
        <v>0</v>
      </c>
      <c r="VI114">
        <v>1</v>
      </c>
      <c r="VJ114">
        <v>1</v>
      </c>
      <c r="VK114">
        <v>1</v>
      </c>
      <c r="VL114">
        <v>1</v>
      </c>
      <c r="VM114">
        <v>1</v>
      </c>
      <c r="VN114">
        <v>1</v>
      </c>
      <c r="VO114">
        <v>1</v>
      </c>
      <c r="VP114">
        <v>1</v>
      </c>
      <c r="VQ114">
        <v>1</v>
      </c>
      <c r="VR114">
        <v>1</v>
      </c>
      <c r="VS114">
        <v>1</v>
      </c>
      <c r="VT114">
        <v>1</v>
      </c>
      <c r="VU114">
        <v>1</v>
      </c>
      <c r="VV114">
        <v>1</v>
      </c>
      <c r="VW114">
        <v>1</v>
      </c>
      <c r="VX114">
        <v>1</v>
      </c>
      <c r="VY114">
        <v>0</v>
      </c>
      <c r="VZ114">
        <v>22</v>
      </c>
      <c r="WB114" t="s">
        <v>2318</v>
      </c>
      <c r="WC114" t="s">
        <v>2712</v>
      </c>
      <c r="WD114">
        <v>0</v>
      </c>
      <c r="WE114">
        <v>1</v>
      </c>
      <c r="WF114">
        <v>1</v>
      </c>
      <c r="WH114">
        <v>750</v>
      </c>
      <c r="WI114">
        <v>5250</v>
      </c>
      <c r="WJ114" t="s">
        <v>2288</v>
      </c>
      <c r="WM114">
        <v>30</v>
      </c>
      <c r="WN114">
        <v>10</v>
      </c>
      <c r="WO114">
        <v>0</v>
      </c>
      <c r="WP114">
        <v>3000</v>
      </c>
      <c r="WQ114">
        <v>2000</v>
      </c>
      <c r="WS114" t="s">
        <v>2318</v>
      </c>
      <c r="WT114" t="s">
        <v>2712</v>
      </c>
      <c r="WU114">
        <v>0</v>
      </c>
      <c r="WV114">
        <v>1</v>
      </c>
      <c r="WW114">
        <v>1</v>
      </c>
      <c r="WY114">
        <v>700</v>
      </c>
      <c r="WZ114">
        <v>4900</v>
      </c>
      <c r="XA114" t="s">
        <v>2288</v>
      </c>
      <c r="XD114">
        <v>20</v>
      </c>
      <c r="XE114">
        <v>5</v>
      </c>
      <c r="XF114">
        <v>0</v>
      </c>
      <c r="XG114">
        <v>3000</v>
      </c>
      <c r="XH114">
        <v>2000</v>
      </c>
      <c r="XJ114" t="s">
        <v>2318</v>
      </c>
      <c r="XK114" t="s">
        <v>2712</v>
      </c>
      <c r="XL114">
        <v>0</v>
      </c>
      <c r="XM114">
        <v>1</v>
      </c>
      <c r="XN114">
        <v>1</v>
      </c>
      <c r="XP114">
        <v>600</v>
      </c>
      <c r="XQ114">
        <v>4200</v>
      </c>
      <c r="XR114" t="s">
        <v>2288</v>
      </c>
      <c r="XU114">
        <v>25</v>
      </c>
      <c r="XV114">
        <v>10</v>
      </c>
      <c r="XW114">
        <v>0</v>
      </c>
      <c r="XX114">
        <v>3000</v>
      </c>
      <c r="XY114">
        <v>1500</v>
      </c>
      <c r="YA114" t="s">
        <v>2318</v>
      </c>
      <c r="YB114" t="s">
        <v>2712</v>
      </c>
      <c r="YC114">
        <v>0</v>
      </c>
      <c r="YD114">
        <v>1</v>
      </c>
      <c r="YE114">
        <v>1</v>
      </c>
      <c r="YG114">
        <v>700</v>
      </c>
      <c r="YH114">
        <v>4900</v>
      </c>
      <c r="YI114" t="s">
        <v>2288</v>
      </c>
      <c r="YL114">
        <v>20</v>
      </c>
      <c r="YM114">
        <v>4</v>
      </c>
      <c r="YN114">
        <v>0</v>
      </c>
      <c r="YO114">
        <v>25000</v>
      </c>
      <c r="YP114">
        <v>1500</v>
      </c>
      <c r="YR114" t="s">
        <v>2318</v>
      </c>
      <c r="YS114" t="s">
        <v>2712</v>
      </c>
      <c r="YT114">
        <v>0</v>
      </c>
      <c r="YU114">
        <v>1</v>
      </c>
      <c r="YV114">
        <v>1</v>
      </c>
      <c r="YX114">
        <v>300</v>
      </c>
      <c r="YY114">
        <v>2100</v>
      </c>
      <c r="YZ114" t="s">
        <v>2288</v>
      </c>
      <c r="ZC114">
        <v>25</v>
      </c>
      <c r="ZD114">
        <v>10</v>
      </c>
      <c r="ZE114">
        <v>0</v>
      </c>
      <c r="ZF114">
        <v>5000</v>
      </c>
      <c r="ZG114">
        <v>4000</v>
      </c>
      <c r="ZI114" t="s">
        <v>2318</v>
      </c>
      <c r="ZJ114" t="s">
        <v>2721</v>
      </c>
      <c r="ZK114">
        <v>1</v>
      </c>
      <c r="ZL114">
        <v>1</v>
      </c>
      <c r="ZM114">
        <v>1</v>
      </c>
      <c r="ZN114">
        <v>400</v>
      </c>
      <c r="ZO114">
        <v>1200</v>
      </c>
      <c r="ZP114">
        <v>8400</v>
      </c>
      <c r="ZQ114" t="s">
        <v>2288</v>
      </c>
      <c r="ZT114">
        <v>20</v>
      </c>
      <c r="ZU114">
        <v>4</v>
      </c>
      <c r="ZV114">
        <v>0</v>
      </c>
      <c r="ZW114">
        <v>4000</v>
      </c>
      <c r="ZX114">
        <v>2000</v>
      </c>
      <c r="ACI114" t="s">
        <v>2318</v>
      </c>
      <c r="ACJ114">
        <v>2500</v>
      </c>
      <c r="ACK114" t="s">
        <v>2288</v>
      </c>
      <c r="ACN114">
        <v>2</v>
      </c>
      <c r="ACO114">
        <v>1</v>
      </c>
      <c r="ACP114">
        <v>0</v>
      </c>
      <c r="ACQ114">
        <v>500</v>
      </c>
      <c r="ACR114">
        <v>400</v>
      </c>
      <c r="ACT114" t="s">
        <v>2318</v>
      </c>
      <c r="ACU114">
        <v>2000</v>
      </c>
      <c r="ACV114" t="s">
        <v>2288</v>
      </c>
      <c r="ACY114">
        <v>2</v>
      </c>
      <c r="ACZ114">
        <v>1</v>
      </c>
      <c r="ADA114">
        <v>0</v>
      </c>
      <c r="ADB114">
        <v>300</v>
      </c>
      <c r="ADC114">
        <v>200</v>
      </c>
      <c r="ADE114" t="s">
        <v>2318</v>
      </c>
      <c r="ADF114">
        <v>1300</v>
      </c>
      <c r="ADG114" t="s">
        <v>2288</v>
      </c>
      <c r="ADJ114">
        <v>10</v>
      </c>
      <c r="ADK114">
        <v>2</v>
      </c>
      <c r="ADL114">
        <v>0</v>
      </c>
      <c r="ADM114">
        <v>2000</v>
      </c>
      <c r="ADN114">
        <v>1000</v>
      </c>
      <c r="ADP114" t="s">
        <v>2318</v>
      </c>
      <c r="ADQ114">
        <v>1000</v>
      </c>
      <c r="ADR114" t="s">
        <v>2288</v>
      </c>
      <c r="ADU114">
        <v>15</v>
      </c>
      <c r="ADV114">
        <v>5</v>
      </c>
      <c r="ADW114">
        <v>0</v>
      </c>
      <c r="ADX114">
        <v>3000</v>
      </c>
      <c r="ADY114">
        <v>2000</v>
      </c>
      <c r="AEA114" t="s">
        <v>2318</v>
      </c>
      <c r="AEB114">
        <v>500</v>
      </c>
      <c r="AEC114" t="s">
        <v>2288</v>
      </c>
      <c r="AEF114">
        <v>7</v>
      </c>
      <c r="AEG114">
        <v>2</v>
      </c>
      <c r="AEH114">
        <v>0</v>
      </c>
      <c r="AEI114">
        <v>400</v>
      </c>
      <c r="AEJ114">
        <v>200</v>
      </c>
      <c r="AEL114" t="s">
        <v>2318</v>
      </c>
      <c r="AEM114" t="s">
        <v>2712</v>
      </c>
      <c r="AEN114">
        <v>0</v>
      </c>
      <c r="AEO114">
        <v>1</v>
      </c>
      <c r="AEP114">
        <v>1</v>
      </c>
      <c r="AER114">
        <v>750</v>
      </c>
      <c r="AES114">
        <v>5250</v>
      </c>
      <c r="AET114" t="s">
        <v>2288</v>
      </c>
      <c r="AEW114">
        <v>20</v>
      </c>
      <c r="AEX114">
        <v>5</v>
      </c>
      <c r="AEY114">
        <v>0</v>
      </c>
      <c r="AEZ114">
        <v>5000</v>
      </c>
      <c r="AFA114">
        <v>3000</v>
      </c>
      <c r="AFC114" t="s">
        <v>2318</v>
      </c>
      <c r="AFD114" t="s">
        <v>2712</v>
      </c>
      <c r="AFE114">
        <v>0</v>
      </c>
      <c r="AFF114">
        <v>1</v>
      </c>
      <c r="AFG114">
        <v>1</v>
      </c>
      <c r="AFI114">
        <v>800</v>
      </c>
      <c r="AFJ114">
        <v>5600</v>
      </c>
      <c r="AFK114" t="s">
        <v>2288</v>
      </c>
      <c r="AFN114">
        <v>30</v>
      </c>
      <c r="AFO114">
        <v>10</v>
      </c>
      <c r="AFP114">
        <v>0</v>
      </c>
      <c r="AFQ114">
        <v>3000</v>
      </c>
      <c r="AFR114">
        <v>2000</v>
      </c>
      <c r="AFT114" t="s">
        <v>2318</v>
      </c>
      <c r="AFU114" t="s">
        <v>2712</v>
      </c>
      <c r="AFV114">
        <v>0</v>
      </c>
      <c r="AFW114">
        <v>1</v>
      </c>
      <c r="AFX114">
        <v>1</v>
      </c>
      <c r="AFZ114">
        <v>1500</v>
      </c>
      <c r="AGA114">
        <v>10500</v>
      </c>
      <c r="AGB114" t="s">
        <v>2288</v>
      </c>
      <c r="AGE114">
        <v>25</v>
      </c>
      <c r="AGF114">
        <v>10</v>
      </c>
      <c r="AGG114">
        <v>0</v>
      </c>
      <c r="AGH114">
        <v>3000</v>
      </c>
      <c r="AGI114">
        <v>2000</v>
      </c>
      <c r="AGK114" t="s">
        <v>2318</v>
      </c>
      <c r="AGL114" t="s">
        <v>2712</v>
      </c>
      <c r="AGM114">
        <v>0</v>
      </c>
      <c r="AGN114">
        <v>1</v>
      </c>
      <c r="AGO114">
        <v>1</v>
      </c>
      <c r="AGQ114">
        <v>850</v>
      </c>
      <c r="AGR114">
        <v>5950</v>
      </c>
      <c r="AGS114" t="s">
        <v>2288</v>
      </c>
      <c r="AGV114">
        <v>20</v>
      </c>
      <c r="AGW114">
        <v>2</v>
      </c>
      <c r="AGX114">
        <v>0</v>
      </c>
      <c r="AGY114">
        <v>4000</v>
      </c>
      <c r="AGZ114">
        <v>2000</v>
      </c>
      <c r="AHB114" t="s">
        <v>2318</v>
      </c>
      <c r="AHC114" t="s">
        <v>2714</v>
      </c>
      <c r="AHD114">
        <v>0</v>
      </c>
      <c r="AHE114">
        <v>0</v>
      </c>
      <c r="AHF114">
        <v>1</v>
      </c>
      <c r="AHI114">
        <v>200</v>
      </c>
      <c r="AHJ114" t="s">
        <v>2288</v>
      </c>
      <c r="AHM114">
        <v>2</v>
      </c>
      <c r="AHN114">
        <v>1</v>
      </c>
      <c r="AHO114">
        <v>0</v>
      </c>
      <c r="AHP114">
        <v>500</v>
      </c>
      <c r="AHQ114">
        <v>300</v>
      </c>
      <c r="AHS114" t="s">
        <v>2318</v>
      </c>
      <c r="AHT114" t="s">
        <v>2714</v>
      </c>
      <c r="AHU114">
        <v>0</v>
      </c>
      <c r="AHV114">
        <v>1</v>
      </c>
      <c r="AHX114">
        <v>200</v>
      </c>
      <c r="AHY114" t="s">
        <v>2288</v>
      </c>
      <c r="AIB114">
        <v>2</v>
      </c>
      <c r="AIC114">
        <v>1</v>
      </c>
      <c r="AID114">
        <v>0</v>
      </c>
      <c r="AIE114">
        <v>400</v>
      </c>
      <c r="AIF114">
        <v>300</v>
      </c>
      <c r="AIH114" t="s">
        <v>2318</v>
      </c>
      <c r="AII114" t="s">
        <v>2714</v>
      </c>
      <c r="AIJ114">
        <v>0</v>
      </c>
      <c r="AIK114">
        <v>1</v>
      </c>
      <c r="AIM114">
        <v>200</v>
      </c>
      <c r="AIN114" t="s">
        <v>2288</v>
      </c>
      <c r="AIQ114">
        <v>2</v>
      </c>
      <c r="AIR114">
        <v>1</v>
      </c>
      <c r="AIS114">
        <v>0</v>
      </c>
      <c r="AIT114">
        <v>500</v>
      </c>
      <c r="AIU114">
        <v>300</v>
      </c>
      <c r="AIW114" t="s">
        <v>2318</v>
      </c>
      <c r="AIX114">
        <v>900</v>
      </c>
      <c r="AIY114" t="s">
        <v>2288</v>
      </c>
      <c r="AJB114">
        <v>20</v>
      </c>
      <c r="AJC114">
        <v>2</v>
      </c>
      <c r="AJD114">
        <v>0</v>
      </c>
      <c r="AJE114">
        <v>3000</v>
      </c>
      <c r="AJF114">
        <v>2000</v>
      </c>
      <c r="AJH114" t="s">
        <v>2318</v>
      </c>
      <c r="AJI114" t="s">
        <v>2715</v>
      </c>
      <c r="AJJ114">
        <v>1</v>
      </c>
      <c r="AJK114">
        <v>0</v>
      </c>
      <c r="AJL114">
        <v>1</v>
      </c>
      <c r="AJM114">
        <v>1000</v>
      </c>
      <c r="AJO114">
        <v>100</v>
      </c>
      <c r="AJP114" t="s">
        <v>2288</v>
      </c>
      <c r="AJS114">
        <v>20</v>
      </c>
      <c r="AJT114">
        <v>5</v>
      </c>
      <c r="AJU114">
        <v>0</v>
      </c>
      <c r="AJV114">
        <v>3000</v>
      </c>
      <c r="AJW114">
        <v>1500</v>
      </c>
      <c r="AJY114" t="s">
        <v>2318</v>
      </c>
      <c r="AJZ114" t="s">
        <v>2722</v>
      </c>
      <c r="AKA114">
        <v>0</v>
      </c>
      <c r="AKB114">
        <v>1</v>
      </c>
      <c r="AKD114">
        <v>800</v>
      </c>
      <c r="AKE114" t="s">
        <v>2288</v>
      </c>
      <c r="AKH114">
        <v>20</v>
      </c>
      <c r="AKI114">
        <v>5</v>
      </c>
      <c r="AKJ114">
        <v>0</v>
      </c>
      <c r="AKK114">
        <v>4000</v>
      </c>
      <c r="AKL114">
        <v>2000</v>
      </c>
      <c r="AKN114" t="s">
        <v>2318</v>
      </c>
      <c r="AKO114">
        <v>600</v>
      </c>
      <c r="AKP114" t="s">
        <v>2288</v>
      </c>
      <c r="AKS114">
        <v>20</v>
      </c>
      <c r="AKT114">
        <v>4</v>
      </c>
      <c r="AKU114">
        <v>0</v>
      </c>
      <c r="AKV114">
        <v>2500</v>
      </c>
      <c r="AKW114">
        <v>2000</v>
      </c>
      <c r="AKY114" t="s">
        <v>2312</v>
      </c>
      <c r="AMT114" t="s">
        <v>2241</v>
      </c>
      <c r="AMU114">
        <v>1</v>
      </c>
      <c r="AMV114">
        <v>0</v>
      </c>
      <c r="AMW114">
        <v>0</v>
      </c>
      <c r="AMX114">
        <v>0</v>
      </c>
      <c r="AQG114" t="s">
        <v>2239</v>
      </c>
      <c r="AQH114">
        <v>1</v>
      </c>
      <c r="AQI114">
        <v>0</v>
      </c>
      <c r="AQJ114">
        <v>0</v>
      </c>
      <c r="AQK114">
        <v>0</v>
      </c>
      <c r="AQL114">
        <v>0</v>
      </c>
      <c r="AQM114">
        <v>0</v>
      </c>
      <c r="AQN114">
        <v>0</v>
      </c>
      <c r="AQO114">
        <v>0</v>
      </c>
      <c r="AQP114">
        <v>0</v>
      </c>
      <c r="AQQ114">
        <v>0</v>
      </c>
      <c r="AQS114" t="s">
        <v>2243</v>
      </c>
      <c r="AQT114">
        <v>0</v>
      </c>
      <c r="AQU114">
        <v>0</v>
      </c>
      <c r="AQV114">
        <v>0</v>
      </c>
      <c r="AQW114">
        <v>1</v>
      </c>
      <c r="AQX114">
        <v>0</v>
      </c>
      <c r="AQY114">
        <v>0</v>
      </c>
      <c r="AQZ114">
        <v>0</v>
      </c>
      <c r="ARA114">
        <v>0</v>
      </c>
      <c r="ARB114">
        <v>0</v>
      </c>
      <c r="ARC114">
        <v>0</v>
      </c>
      <c r="ARD114">
        <v>0</v>
      </c>
      <c r="ARF114" t="s">
        <v>2466</v>
      </c>
      <c r="ARG114" t="s">
        <v>2245</v>
      </c>
      <c r="ARH114" t="s">
        <v>2312</v>
      </c>
      <c r="ARI114">
        <v>1</v>
      </c>
      <c r="ARJ114">
        <v>0</v>
      </c>
      <c r="ARK114">
        <v>0</v>
      </c>
      <c r="ARL114">
        <v>0</v>
      </c>
      <c r="ARM114">
        <v>0</v>
      </c>
      <c r="ARN114">
        <v>0</v>
      </c>
      <c r="ARP114" t="s">
        <v>2312</v>
      </c>
      <c r="ARX114" t="s">
        <v>2262</v>
      </c>
      <c r="ARY114" t="s">
        <v>2239</v>
      </c>
      <c r="ARZ114">
        <v>1</v>
      </c>
      <c r="ASA114">
        <v>0</v>
      </c>
      <c r="ASB114">
        <v>0</v>
      </c>
      <c r="ASC114">
        <v>0</v>
      </c>
      <c r="ASD114">
        <v>0</v>
      </c>
      <c r="ASE114">
        <v>0</v>
      </c>
      <c r="ASF114">
        <v>0</v>
      </c>
      <c r="ASG114">
        <v>0</v>
      </c>
      <c r="ASH114">
        <v>0</v>
      </c>
      <c r="ASI114">
        <v>0</v>
      </c>
      <c r="ASK114" t="s">
        <v>2239</v>
      </c>
      <c r="ASL114">
        <v>1</v>
      </c>
      <c r="ASM114">
        <v>0</v>
      </c>
      <c r="ASN114">
        <v>0</v>
      </c>
      <c r="ASO114">
        <v>0</v>
      </c>
      <c r="ASP114">
        <v>0</v>
      </c>
      <c r="ASQ114">
        <v>0</v>
      </c>
      <c r="ASR114">
        <v>0</v>
      </c>
      <c r="ASS114">
        <v>0</v>
      </c>
      <c r="AST114">
        <v>0</v>
      </c>
      <c r="ASU114">
        <v>0</v>
      </c>
      <c r="ASW114" t="s">
        <v>2239</v>
      </c>
      <c r="ASX114">
        <v>1</v>
      </c>
      <c r="ASY114">
        <v>0</v>
      </c>
      <c r="ASZ114">
        <v>0</v>
      </c>
      <c r="ATA114">
        <v>0</v>
      </c>
      <c r="ATB114">
        <v>0</v>
      </c>
      <c r="ATC114">
        <v>0</v>
      </c>
      <c r="ATD114">
        <v>0</v>
      </c>
      <c r="ATE114">
        <v>0</v>
      </c>
      <c r="ATF114">
        <v>0</v>
      </c>
      <c r="ATH114" t="s">
        <v>2239</v>
      </c>
      <c r="ATI114">
        <v>1</v>
      </c>
      <c r="ATJ114">
        <v>0</v>
      </c>
      <c r="ATK114">
        <v>0</v>
      </c>
      <c r="ATL114">
        <v>0</v>
      </c>
      <c r="ATM114">
        <v>0</v>
      </c>
      <c r="ATN114">
        <v>0</v>
      </c>
      <c r="ATO114">
        <v>0</v>
      </c>
      <c r="ATP114">
        <v>0</v>
      </c>
      <c r="ATQ114">
        <v>0</v>
      </c>
      <c r="ATS114" t="s">
        <v>2468</v>
      </c>
      <c r="ATW114" t="s">
        <v>2468</v>
      </c>
      <c r="AUA114" t="s">
        <v>2579</v>
      </c>
      <c r="AUC114" t="s">
        <v>2717</v>
      </c>
      <c r="AUF114">
        <v>507816576</v>
      </c>
      <c r="AUG114" s="166">
        <v>45253.418900462959</v>
      </c>
      <c r="AUJ114" t="s">
        <v>2255</v>
      </c>
      <c r="AUK114" t="s">
        <v>2256</v>
      </c>
      <c r="AUL114" t="s">
        <v>2257</v>
      </c>
    </row>
    <row r="115" spans="1:987 1034:1234" x14ac:dyDescent="0.35">
      <c r="A115">
        <v>114</v>
      </c>
      <c r="B115" t="s">
        <v>2743</v>
      </c>
      <c r="C115" s="166">
        <v>45252</v>
      </c>
      <c r="D115" t="s">
        <v>2706</v>
      </c>
      <c r="E115" t="s">
        <v>2707</v>
      </c>
      <c r="F115" s="166">
        <v>45252.508172523143</v>
      </c>
      <c r="G115" s="166">
        <v>45253.413815787033</v>
      </c>
      <c r="H115" t="s">
        <v>2225</v>
      </c>
      <c r="K115" t="s">
        <v>2429</v>
      </c>
      <c r="L115" s="166">
        <v>45252</v>
      </c>
      <c r="M115" t="s">
        <v>73</v>
      </c>
      <c r="N115" t="s">
        <v>2708</v>
      </c>
      <c r="O115" t="s">
        <v>77</v>
      </c>
      <c r="P115" t="s">
        <v>2228</v>
      </c>
      <c r="S115" t="s">
        <v>2432</v>
      </c>
      <c r="T115" t="s">
        <v>2709</v>
      </c>
      <c r="V115" t="s">
        <v>2231</v>
      </c>
      <c r="X115" t="s">
        <v>2232</v>
      </c>
      <c r="AA115" t="s">
        <v>2503</v>
      </c>
      <c r="AB115">
        <v>1</v>
      </c>
      <c r="AC115">
        <v>1</v>
      </c>
      <c r="AD115">
        <v>1</v>
      </c>
      <c r="AE115">
        <v>0</v>
      </c>
      <c r="AF115">
        <v>3</v>
      </c>
      <c r="AH115" t="s">
        <v>2318</v>
      </c>
      <c r="AI115">
        <v>1000</v>
      </c>
      <c r="AJ115" t="s">
        <v>2288</v>
      </c>
      <c r="AM115">
        <v>20</v>
      </c>
      <c r="AN115">
        <v>5</v>
      </c>
      <c r="AO115">
        <v>0</v>
      </c>
      <c r="AP115">
        <v>3000</v>
      </c>
      <c r="AQ115">
        <v>2000</v>
      </c>
      <c r="AS115" t="s">
        <v>2318</v>
      </c>
      <c r="AT115" t="s">
        <v>2479</v>
      </c>
      <c r="AU115">
        <v>1</v>
      </c>
      <c r="AV115">
        <v>0</v>
      </c>
      <c r="AW115">
        <v>1000</v>
      </c>
      <c r="AY115" t="s">
        <v>2288</v>
      </c>
      <c r="BB115">
        <v>25</v>
      </c>
      <c r="BC115">
        <v>10</v>
      </c>
      <c r="BD115">
        <v>0</v>
      </c>
      <c r="BE115">
        <v>3000</v>
      </c>
      <c r="BF115">
        <v>2000</v>
      </c>
      <c r="BH115" t="s">
        <v>2318</v>
      </c>
      <c r="BI115" t="s">
        <v>2341</v>
      </c>
      <c r="BJ115">
        <v>1</v>
      </c>
      <c r="BK115">
        <v>1</v>
      </c>
      <c r="BL115">
        <v>450</v>
      </c>
      <c r="BM115">
        <v>400</v>
      </c>
      <c r="BN115" t="s">
        <v>2288</v>
      </c>
      <c r="BQ115">
        <v>25</v>
      </c>
      <c r="BR115">
        <v>5</v>
      </c>
      <c r="BS115">
        <v>0</v>
      </c>
      <c r="BT115">
        <v>2000</v>
      </c>
      <c r="BU115">
        <v>1000</v>
      </c>
      <c r="BW115" t="s">
        <v>2312</v>
      </c>
      <c r="CS115" t="s">
        <v>2241</v>
      </c>
      <c r="CT115">
        <v>1</v>
      </c>
      <c r="CU115">
        <v>0</v>
      </c>
      <c r="CV115">
        <v>0</v>
      </c>
      <c r="CW115">
        <v>0</v>
      </c>
      <c r="EK115" t="s">
        <v>2507</v>
      </c>
      <c r="EL115">
        <v>1</v>
      </c>
      <c r="EM115">
        <v>1</v>
      </c>
      <c r="EN115">
        <v>1</v>
      </c>
      <c r="EO115">
        <v>1</v>
      </c>
      <c r="EP115">
        <v>0</v>
      </c>
      <c r="EQ115">
        <v>4</v>
      </c>
      <c r="ES115" t="s">
        <v>2318</v>
      </c>
      <c r="ET115">
        <v>4000</v>
      </c>
      <c r="EU115" t="s">
        <v>2288</v>
      </c>
      <c r="EX115">
        <v>30</v>
      </c>
      <c r="EY115">
        <v>10</v>
      </c>
      <c r="EZ115">
        <v>0</v>
      </c>
      <c r="FA115">
        <v>5000</v>
      </c>
      <c r="FB115">
        <v>4000</v>
      </c>
      <c r="FD115" t="s">
        <v>2318</v>
      </c>
      <c r="FE115">
        <v>2500</v>
      </c>
      <c r="FF115" t="s">
        <v>2288</v>
      </c>
      <c r="FI115">
        <v>25</v>
      </c>
      <c r="FJ115">
        <v>5</v>
      </c>
      <c r="FK115">
        <v>0</v>
      </c>
      <c r="FL115">
        <v>2000</v>
      </c>
      <c r="FM115">
        <v>1200</v>
      </c>
      <c r="FO115" t="s">
        <v>2318</v>
      </c>
      <c r="FP115">
        <v>1500</v>
      </c>
      <c r="FQ115" t="s">
        <v>2288</v>
      </c>
      <c r="FT115">
        <v>25</v>
      </c>
      <c r="FU115">
        <v>10</v>
      </c>
      <c r="FV115">
        <v>0</v>
      </c>
      <c r="FW115">
        <v>3000</v>
      </c>
      <c r="FX115">
        <v>2000</v>
      </c>
      <c r="FZ115" t="s">
        <v>2318</v>
      </c>
      <c r="GA115">
        <v>1800</v>
      </c>
      <c r="GB115" t="s">
        <v>2288</v>
      </c>
      <c r="GE115">
        <v>20</v>
      </c>
      <c r="GF115">
        <v>6</v>
      </c>
      <c r="GG115">
        <v>0</v>
      </c>
      <c r="GH115">
        <v>3000</v>
      </c>
      <c r="GI115">
        <v>2000</v>
      </c>
      <c r="GK115" t="s">
        <v>2312</v>
      </c>
      <c r="HH115" t="s">
        <v>2241</v>
      </c>
      <c r="HI115">
        <v>1</v>
      </c>
      <c r="HJ115">
        <v>0</v>
      </c>
      <c r="HK115">
        <v>0</v>
      </c>
      <c r="HL115">
        <v>0</v>
      </c>
      <c r="JB115" t="s">
        <v>2710</v>
      </c>
      <c r="JC115">
        <v>1</v>
      </c>
      <c r="JD115">
        <v>1</v>
      </c>
      <c r="JE115">
        <v>1</v>
      </c>
      <c r="JF115">
        <v>1</v>
      </c>
      <c r="JG115">
        <v>1</v>
      </c>
      <c r="JH115">
        <v>1</v>
      </c>
      <c r="JI115">
        <v>1</v>
      </c>
      <c r="JJ115">
        <v>1</v>
      </c>
      <c r="JK115">
        <v>1</v>
      </c>
      <c r="JL115">
        <v>1</v>
      </c>
      <c r="JM115">
        <v>1</v>
      </c>
      <c r="JN115">
        <v>1</v>
      </c>
      <c r="JO115">
        <v>1</v>
      </c>
      <c r="JP115">
        <v>1</v>
      </c>
      <c r="JQ115">
        <v>1</v>
      </c>
      <c r="JR115">
        <v>0</v>
      </c>
      <c r="JS115">
        <v>15</v>
      </c>
      <c r="JT115">
        <v>22</v>
      </c>
      <c r="JV115" t="s">
        <v>2318</v>
      </c>
      <c r="JW115">
        <v>500</v>
      </c>
      <c r="JX115" t="s">
        <v>2288</v>
      </c>
      <c r="KA115">
        <v>25</v>
      </c>
      <c r="KB115">
        <v>5</v>
      </c>
      <c r="KC115">
        <v>0</v>
      </c>
      <c r="KD115">
        <v>2500</v>
      </c>
      <c r="KE115">
        <v>1500</v>
      </c>
      <c r="KG115" t="s">
        <v>2318</v>
      </c>
      <c r="KH115" t="s">
        <v>2581</v>
      </c>
      <c r="KI115">
        <v>1</v>
      </c>
      <c r="KJ115">
        <v>1</v>
      </c>
      <c r="KK115">
        <v>7500</v>
      </c>
      <c r="KL115">
        <v>100</v>
      </c>
      <c r="KM115" t="s">
        <v>2288</v>
      </c>
      <c r="KP115">
        <v>20</v>
      </c>
      <c r="KQ115">
        <v>4</v>
      </c>
      <c r="KR115">
        <v>0</v>
      </c>
      <c r="KS115">
        <v>2500</v>
      </c>
      <c r="KT115">
        <v>1000</v>
      </c>
      <c r="KV115" t="s">
        <v>2318</v>
      </c>
      <c r="KW115" t="s">
        <v>2465</v>
      </c>
      <c r="KX115">
        <v>0</v>
      </c>
      <c r="KY115">
        <v>1</v>
      </c>
      <c r="KZ115">
        <v>1</v>
      </c>
      <c r="LB115">
        <v>25000</v>
      </c>
      <c r="LC115">
        <v>50000</v>
      </c>
      <c r="LD115" t="s">
        <v>2288</v>
      </c>
      <c r="LG115">
        <v>25</v>
      </c>
      <c r="LH115">
        <v>4</v>
      </c>
      <c r="LI115">
        <v>0</v>
      </c>
      <c r="LJ115">
        <v>3500</v>
      </c>
      <c r="LK115">
        <v>2500</v>
      </c>
      <c r="LM115" t="s">
        <v>2318</v>
      </c>
      <c r="LN115">
        <v>3500</v>
      </c>
      <c r="LO115" t="s">
        <v>2288</v>
      </c>
      <c r="LR115">
        <v>15</v>
      </c>
      <c r="LS115">
        <v>4</v>
      </c>
      <c r="LT115">
        <v>0</v>
      </c>
      <c r="LU115">
        <v>5000</v>
      </c>
      <c r="LV115">
        <v>2000</v>
      </c>
      <c r="LX115" t="s">
        <v>2318</v>
      </c>
      <c r="LY115">
        <v>2500</v>
      </c>
      <c r="LZ115" t="s">
        <v>2288</v>
      </c>
      <c r="MC115">
        <v>20</v>
      </c>
      <c r="MD115">
        <v>5</v>
      </c>
      <c r="ME115">
        <v>0</v>
      </c>
      <c r="MF115">
        <v>3000</v>
      </c>
      <c r="MG115">
        <v>2000</v>
      </c>
      <c r="MI115" t="s">
        <v>2318</v>
      </c>
      <c r="MJ115">
        <v>400</v>
      </c>
      <c r="MK115" t="s">
        <v>2288</v>
      </c>
      <c r="MN115">
        <v>25</v>
      </c>
      <c r="MO115">
        <v>6</v>
      </c>
      <c r="MP115">
        <v>0</v>
      </c>
      <c r="MQ115">
        <v>3000</v>
      </c>
      <c r="MR115">
        <v>1500</v>
      </c>
      <c r="MT115" t="s">
        <v>2318</v>
      </c>
      <c r="MU115">
        <v>75</v>
      </c>
      <c r="MV115" t="s">
        <v>2288</v>
      </c>
      <c r="MY115">
        <v>30</v>
      </c>
      <c r="MZ115">
        <v>10</v>
      </c>
      <c r="NA115">
        <v>0</v>
      </c>
      <c r="NB115">
        <v>5000</v>
      </c>
      <c r="NC115">
        <v>2000</v>
      </c>
      <c r="NE115" t="s">
        <v>2318</v>
      </c>
      <c r="NF115" t="s">
        <v>2481</v>
      </c>
      <c r="NG115">
        <v>1</v>
      </c>
      <c r="NH115">
        <v>1</v>
      </c>
      <c r="NI115">
        <v>1</v>
      </c>
      <c r="NJ115">
        <v>150</v>
      </c>
      <c r="NK115">
        <v>200</v>
      </c>
      <c r="NL115">
        <v>400</v>
      </c>
      <c r="NM115" t="s">
        <v>2288</v>
      </c>
      <c r="NP115">
        <v>3500</v>
      </c>
      <c r="NQ115">
        <v>9</v>
      </c>
      <c r="NR115">
        <v>0</v>
      </c>
      <c r="NS115">
        <v>3500</v>
      </c>
      <c r="NT115">
        <v>2500</v>
      </c>
      <c r="NV115" t="s">
        <v>2318</v>
      </c>
      <c r="NW115">
        <v>2500</v>
      </c>
      <c r="NX115" t="s">
        <v>2288</v>
      </c>
      <c r="OA115">
        <v>25</v>
      </c>
      <c r="OB115">
        <v>10</v>
      </c>
      <c r="OC115">
        <v>0</v>
      </c>
      <c r="OD115">
        <v>3000</v>
      </c>
      <c r="OE115">
        <v>2500</v>
      </c>
      <c r="OG115" t="s">
        <v>2318</v>
      </c>
      <c r="OH115">
        <v>2500</v>
      </c>
      <c r="OI115" t="s">
        <v>2288</v>
      </c>
      <c r="OL115">
        <v>20</v>
      </c>
      <c r="OM115">
        <v>5</v>
      </c>
      <c r="ON115">
        <v>0</v>
      </c>
      <c r="OO115">
        <v>3000</v>
      </c>
      <c r="OP115">
        <v>1500</v>
      </c>
      <c r="OR115" t="s">
        <v>2318</v>
      </c>
      <c r="OS115">
        <v>2500</v>
      </c>
      <c r="OT115" t="s">
        <v>2288</v>
      </c>
      <c r="OW115">
        <v>15</v>
      </c>
      <c r="OX115">
        <v>4</v>
      </c>
      <c r="OY115">
        <v>0</v>
      </c>
      <c r="OZ115">
        <v>3500</v>
      </c>
      <c r="PA115">
        <v>2000</v>
      </c>
      <c r="PC115" t="s">
        <v>2318</v>
      </c>
      <c r="PD115">
        <v>2000</v>
      </c>
      <c r="PE115" t="s">
        <v>2288</v>
      </c>
      <c r="PH115">
        <v>15</v>
      </c>
      <c r="PI115">
        <v>8</v>
      </c>
      <c r="PJ115">
        <v>0</v>
      </c>
      <c r="PK115">
        <v>2500</v>
      </c>
      <c r="PL115">
        <v>1000</v>
      </c>
      <c r="PN115" t="s">
        <v>2318</v>
      </c>
      <c r="PO115">
        <v>1000</v>
      </c>
      <c r="PP115" t="s">
        <v>2288</v>
      </c>
      <c r="PS115">
        <v>30</v>
      </c>
      <c r="PT115">
        <v>10</v>
      </c>
      <c r="PU115">
        <v>0</v>
      </c>
      <c r="PV115">
        <v>3200</v>
      </c>
      <c r="PW115">
        <v>2100</v>
      </c>
      <c r="PY115" t="s">
        <v>2318</v>
      </c>
      <c r="PZ115" t="s">
        <v>2231</v>
      </c>
      <c r="QA115">
        <v>3000</v>
      </c>
      <c r="QD115" t="s">
        <v>2288</v>
      </c>
      <c r="QG115">
        <v>30</v>
      </c>
      <c r="QH115">
        <v>10</v>
      </c>
      <c r="QI115">
        <v>0</v>
      </c>
      <c r="QJ115">
        <v>2500</v>
      </c>
      <c r="QK115">
        <v>1000</v>
      </c>
      <c r="QM115" t="s">
        <v>2318</v>
      </c>
      <c r="QN115">
        <v>300</v>
      </c>
      <c r="QO115" t="s">
        <v>2288</v>
      </c>
      <c r="QR115">
        <v>20</v>
      </c>
      <c r="QS115">
        <v>6</v>
      </c>
      <c r="QT115">
        <v>0</v>
      </c>
      <c r="QU115">
        <v>2500</v>
      </c>
      <c r="QV115">
        <v>1500</v>
      </c>
      <c r="QX115" t="s">
        <v>2312</v>
      </c>
      <c r="SF115" t="s">
        <v>2241</v>
      </c>
      <c r="SG115">
        <v>1</v>
      </c>
      <c r="SH115">
        <v>0</v>
      </c>
      <c r="SI115">
        <v>0</v>
      </c>
      <c r="SJ115">
        <v>0</v>
      </c>
      <c r="UW115" t="s">
        <v>2720</v>
      </c>
      <c r="UX115">
        <v>1</v>
      </c>
      <c r="UY115">
        <v>1</v>
      </c>
      <c r="UZ115">
        <v>1</v>
      </c>
      <c r="VA115">
        <v>1</v>
      </c>
      <c r="VB115">
        <v>1</v>
      </c>
      <c r="VC115">
        <v>1</v>
      </c>
      <c r="VD115">
        <v>0</v>
      </c>
      <c r="VE115">
        <v>0</v>
      </c>
      <c r="VF115">
        <v>0</v>
      </c>
      <c r="VG115">
        <v>0</v>
      </c>
      <c r="VH115">
        <v>0</v>
      </c>
      <c r="VI115">
        <v>1</v>
      </c>
      <c r="VJ115">
        <v>1</v>
      </c>
      <c r="VK115">
        <v>1</v>
      </c>
      <c r="VL115">
        <v>1</v>
      </c>
      <c r="VM115">
        <v>1</v>
      </c>
      <c r="VN115">
        <v>1</v>
      </c>
      <c r="VO115">
        <v>1</v>
      </c>
      <c r="VP115">
        <v>1</v>
      </c>
      <c r="VQ115">
        <v>1</v>
      </c>
      <c r="VR115">
        <v>1</v>
      </c>
      <c r="VS115">
        <v>1</v>
      </c>
      <c r="VT115">
        <v>1</v>
      </c>
      <c r="VU115">
        <v>1</v>
      </c>
      <c r="VV115">
        <v>1</v>
      </c>
      <c r="VW115">
        <v>1</v>
      </c>
      <c r="VX115">
        <v>1</v>
      </c>
      <c r="VY115">
        <v>0</v>
      </c>
      <c r="VZ115">
        <v>22</v>
      </c>
      <c r="WB115" t="s">
        <v>2318</v>
      </c>
      <c r="WC115" t="s">
        <v>2712</v>
      </c>
      <c r="WD115">
        <v>0</v>
      </c>
      <c r="WE115">
        <v>1</v>
      </c>
      <c r="WF115">
        <v>1</v>
      </c>
      <c r="WH115">
        <v>750</v>
      </c>
      <c r="WI115">
        <v>5250</v>
      </c>
      <c r="WJ115" t="s">
        <v>2288</v>
      </c>
      <c r="WM115">
        <v>20</v>
      </c>
      <c r="WN115">
        <v>3</v>
      </c>
      <c r="WO115">
        <v>0</v>
      </c>
      <c r="WP115">
        <v>2500</v>
      </c>
      <c r="WQ115">
        <v>1800</v>
      </c>
      <c r="WS115" t="s">
        <v>2318</v>
      </c>
      <c r="WT115" t="s">
        <v>2712</v>
      </c>
      <c r="WU115">
        <v>0</v>
      </c>
      <c r="WV115">
        <v>1</v>
      </c>
      <c r="WW115">
        <v>1</v>
      </c>
      <c r="WY115">
        <v>700</v>
      </c>
      <c r="WZ115">
        <v>4900</v>
      </c>
      <c r="XA115" t="s">
        <v>2288</v>
      </c>
      <c r="XD115">
        <v>25</v>
      </c>
      <c r="XE115">
        <v>10</v>
      </c>
      <c r="XF115">
        <v>0</v>
      </c>
      <c r="XG115">
        <v>3000</v>
      </c>
      <c r="XH115">
        <v>2000</v>
      </c>
      <c r="XJ115" t="s">
        <v>2318</v>
      </c>
      <c r="XK115" t="s">
        <v>2712</v>
      </c>
      <c r="XL115">
        <v>0</v>
      </c>
      <c r="XM115">
        <v>1</v>
      </c>
      <c r="XN115">
        <v>1</v>
      </c>
      <c r="XP115">
        <v>600</v>
      </c>
      <c r="XQ115">
        <v>4200</v>
      </c>
      <c r="XR115" t="s">
        <v>2288</v>
      </c>
      <c r="XU115">
        <v>25</v>
      </c>
      <c r="XV115">
        <v>5</v>
      </c>
      <c r="XW115">
        <v>0</v>
      </c>
      <c r="XX115">
        <v>2000</v>
      </c>
      <c r="XY115">
        <v>1000</v>
      </c>
      <c r="YA115" t="s">
        <v>2318</v>
      </c>
      <c r="YB115" t="s">
        <v>2712</v>
      </c>
      <c r="YC115">
        <v>0</v>
      </c>
      <c r="YD115">
        <v>1</v>
      </c>
      <c r="YE115">
        <v>1</v>
      </c>
      <c r="YG115">
        <v>700</v>
      </c>
      <c r="YH115">
        <v>4900</v>
      </c>
      <c r="YI115" t="s">
        <v>2288</v>
      </c>
      <c r="YL115">
        <v>20</v>
      </c>
      <c r="YM115">
        <v>4</v>
      </c>
      <c r="YN115">
        <v>0</v>
      </c>
      <c r="YO115">
        <v>2000</v>
      </c>
      <c r="YP115">
        <v>1000</v>
      </c>
      <c r="YR115" t="s">
        <v>2318</v>
      </c>
      <c r="YS115" t="s">
        <v>2712</v>
      </c>
      <c r="YT115">
        <v>0</v>
      </c>
      <c r="YU115">
        <v>1</v>
      </c>
      <c r="YV115">
        <v>1</v>
      </c>
      <c r="YX115">
        <v>300</v>
      </c>
      <c r="YY115">
        <v>2100</v>
      </c>
      <c r="YZ115" t="s">
        <v>2288</v>
      </c>
      <c r="ZC115">
        <v>20</v>
      </c>
      <c r="ZD115">
        <v>6</v>
      </c>
      <c r="ZE115">
        <v>0</v>
      </c>
      <c r="ZF115">
        <v>2500</v>
      </c>
      <c r="ZG115">
        <v>2100</v>
      </c>
      <c r="ZI115" t="s">
        <v>2318</v>
      </c>
      <c r="ZJ115" t="s">
        <v>2733</v>
      </c>
      <c r="ZK115">
        <v>1</v>
      </c>
      <c r="ZL115">
        <v>1</v>
      </c>
      <c r="ZM115">
        <v>1</v>
      </c>
      <c r="ZN115">
        <v>400</v>
      </c>
      <c r="ZO115">
        <v>1200</v>
      </c>
      <c r="ZP115">
        <v>8400</v>
      </c>
      <c r="ZQ115" t="s">
        <v>2288</v>
      </c>
      <c r="ZT115">
        <v>21</v>
      </c>
      <c r="ZU115">
        <v>4</v>
      </c>
      <c r="ZV115">
        <v>0</v>
      </c>
      <c r="ZW115">
        <v>2500</v>
      </c>
      <c r="ZX115">
        <v>1500</v>
      </c>
      <c r="ACI115" t="s">
        <v>2318</v>
      </c>
      <c r="ACJ115">
        <v>2500</v>
      </c>
      <c r="ACK115" t="s">
        <v>2288</v>
      </c>
      <c r="ACN115">
        <v>4</v>
      </c>
      <c r="ACO115">
        <v>4</v>
      </c>
      <c r="ACP115">
        <v>1</v>
      </c>
      <c r="ACQ115">
        <v>3000</v>
      </c>
      <c r="ACR115">
        <v>1500</v>
      </c>
      <c r="ACT115" t="s">
        <v>2318</v>
      </c>
      <c r="ACU115">
        <v>2000</v>
      </c>
      <c r="ACV115" t="s">
        <v>2288</v>
      </c>
      <c r="ACY115">
        <v>3</v>
      </c>
      <c r="ACZ115">
        <v>2</v>
      </c>
      <c r="ADA115">
        <v>0</v>
      </c>
      <c r="ADB115">
        <v>2000</v>
      </c>
      <c r="ADC115">
        <v>1000</v>
      </c>
      <c r="ADE115" t="s">
        <v>2318</v>
      </c>
      <c r="ADF115">
        <v>1300</v>
      </c>
      <c r="ADG115" t="s">
        <v>2288</v>
      </c>
      <c r="ADJ115">
        <v>10</v>
      </c>
      <c r="ADK115">
        <v>2</v>
      </c>
      <c r="ADL115">
        <v>0</v>
      </c>
      <c r="ADM115">
        <v>3000</v>
      </c>
      <c r="ADN115">
        <v>2000</v>
      </c>
      <c r="ADP115" t="s">
        <v>2318</v>
      </c>
      <c r="ADQ115">
        <v>1000</v>
      </c>
      <c r="ADR115" t="s">
        <v>2288</v>
      </c>
      <c r="ADU115">
        <v>20</v>
      </c>
      <c r="ADV115">
        <v>10</v>
      </c>
      <c r="ADW115">
        <v>0</v>
      </c>
      <c r="ADX115">
        <v>2000</v>
      </c>
      <c r="ADY115">
        <v>1200</v>
      </c>
      <c r="AEA115" t="s">
        <v>2318</v>
      </c>
      <c r="AEB115">
        <v>500</v>
      </c>
      <c r="AEC115" t="s">
        <v>2288</v>
      </c>
      <c r="AEF115">
        <v>21</v>
      </c>
      <c r="AEG115">
        <v>10</v>
      </c>
      <c r="AEH115">
        <v>0</v>
      </c>
      <c r="AEI115">
        <v>3200</v>
      </c>
      <c r="AEJ115">
        <v>2000</v>
      </c>
      <c r="AEL115" t="s">
        <v>2318</v>
      </c>
      <c r="AEM115" t="s">
        <v>2712</v>
      </c>
      <c r="AEN115">
        <v>0</v>
      </c>
      <c r="AEO115">
        <v>1</v>
      </c>
      <c r="AEP115">
        <v>1</v>
      </c>
      <c r="AER115">
        <v>750</v>
      </c>
      <c r="AES115">
        <v>5250</v>
      </c>
      <c r="AET115" t="s">
        <v>2288</v>
      </c>
      <c r="AEW115">
        <v>20</v>
      </c>
      <c r="AEX115">
        <v>6</v>
      </c>
      <c r="AEY115">
        <v>0</v>
      </c>
      <c r="AEZ115">
        <v>4000</v>
      </c>
      <c r="AFA115">
        <v>2000</v>
      </c>
      <c r="AFC115" t="s">
        <v>2318</v>
      </c>
      <c r="AFD115" t="s">
        <v>2712</v>
      </c>
      <c r="AFE115">
        <v>0</v>
      </c>
      <c r="AFF115">
        <v>1</v>
      </c>
      <c r="AFG115">
        <v>1</v>
      </c>
      <c r="AFI115">
        <v>800</v>
      </c>
      <c r="AFJ115">
        <v>5600</v>
      </c>
      <c r="AFK115" t="s">
        <v>2288</v>
      </c>
      <c r="AFN115">
        <v>20</v>
      </c>
      <c r="AFO115">
        <v>8</v>
      </c>
      <c r="AFP115">
        <v>0</v>
      </c>
      <c r="AFQ115">
        <v>2500</v>
      </c>
      <c r="AFR115">
        <v>1200</v>
      </c>
      <c r="AFT115" t="s">
        <v>2318</v>
      </c>
      <c r="AFU115" t="s">
        <v>2712</v>
      </c>
      <c r="AFV115">
        <v>0</v>
      </c>
      <c r="AFW115">
        <v>1</v>
      </c>
      <c r="AFX115">
        <v>1</v>
      </c>
      <c r="AFZ115">
        <v>1500</v>
      </c>
      <c r="AGA115">
        <v>10500</v>
      </c>
      <c r="AGB115" t="s">
        <v>2288</v>
      </c>
      <c r="AGE115">
        <v>20</v>
      </c>
      <c r="AGF115">
        <v>6</v>
      </c>
      <c r="AGG115">
        <v>0</v>
      </c>
      <c r="AGH115">
        <v>3000</v>
      </c>
      <c r="AGI115">
        <v>2000</v>
      </c>
      <c r="AGK115" t="s">
        <v>2318</v>
      </c>
      <c r="AGL115" t="s">
        <v>2712</v>
      </c>
      <c r="AGM115">
        <v>0</v>
      </c>
      <c r="AGN115">
        <v>1</v>
      </c>
      <c r="AGO115">
        <v>1</v>
      </c>
      <c r="AGQ115">
        <v>850</v>
      </c>
      <c r="AGR115">
        <v>5950</v>
      </c>
      <c r="AGS115" t="s">
        <v>2288</v>
      </c>
      <c r="AGV115">
        <v>15</v>
      </c>
      <c r="AGW115">
        <v>4</v>
      </c>
      <c r="AGX115">
        <v>0</v>
      </c>
      <c r="AGY115">
        <v>2500</v>
      </c>
      <c r="AGZ115">
        <v>1000</v>
      </c>
      <c r="AHB115" t="s">
        <v>2318</v>
      </c>
      <c r="AHC115" t="s">
        <v>2714</v>
      </c>
      <c r="AHD115">
        <v>0</v>
      </c>
      <c r="AHE115">
        <v>0</v>
      </c>
      <c r="AHF115">
        <v>1</v>
      </c>
      <c r="AHI115">
        <v>200</v>
      </c>
      <c r="AHJ115" t="s">
        <v>2288</v>
      </c>
      <c r="AHM115">
        <v>2</v>
      </c>
      <c r="AHN115">
        <v>1</v>
      </c>
      <c r="AHO115">
        <v>0</v>
      </c>
      <c r="AHP115">
        <v>500</v>
      </c>
      <c r="AHQ115">
        <v>300</v>
      </c>
      <c r="AHS115" t="s">
        <v>2318</v>
      </c>
      <c r="AHT115" t="s">
        <v>2714</v>
      </c>
      <c r="AHU115">
        <v>0</v>
      </c>
      <c r="AHV115">
        <v>1</v>
      </c>
      <c r="AHX115">
        <v>200</v>
      </c>
      <c r="AHY115" t="s">
        <v>2288</v>
      </c>
      <c r="AIB115">
        <v>3</v>
      </c>
      <c r="AIC115">
        <v>2</v>
      </c>
      <c r="AID115">
        <v>0</v>
      </c>
      <c r="AIE115">
        <v>500</v>
      </c>
      <c r="AIF115">
        <v>400</v>
      </c>
      <c r="AIH115" t="s">
        <v>2318</v>
      </c>
      <c r="AII115" t="s">
        <v>2714</v>
      </c>
      <c r="AIJ115">
        <v>0</v>
      </c>
      <c r="AIK115">
        <v>1</v>
      </c>
      <c r="AIM115">
        <v>200</v>
      </c>
      <c r="AIN115" t="s">
        <v>2288</v>
      </c>
      <c r="AIQ115">
        <v>2</v>
      </c>
      <c r="AIR115">
        <v>1</v>
      </c>
      <c r="AIS115">
        <v>0</v>
      </c>
      <c r="AIT115">
        <v>3000</v>
      </c>
      <c r="AIU115">
        <v>2000</v>
      </c>
      <c r="AIW115" t="s">
        <v>2318</v>
      </c>
      <c r="AIX115">
        <v>900</v>
      </c>
      <c r="AIY115" t="s">
        <v>2288</v>
      </c>
      <c r="AJB115">
        <v>20</v>
      </c>
      <c r="AJC115">
        <v>4</v>
      </c>
      <c r="AJD115">
        <v>0</v>
      </c>
      <c r="AJE115">
        <v>4000</v>
      </c>
      <c r="AJF115">
        <v>2108</v>
      </c>
      <c r="AJH115" t="s">
        <v>2318</v>
      </c>
      <c r="AJI115" t="s">
        <v>2735</v>
      </c>
      <c r="AJJ115">
        <v>1</v>
      </c>
      <c r="AJK115">
        <v>0</v>
      </c>
      <c r="AJL115">
        <v>1</v>
      </c>
      <c r="AJM115">
        <v>1000</v>
      </c>
      <c r="AJO115">
        <v>100</v>
      </c>
      <c r="AJP115" t="s">
        <v>2288</v>
      </c>
      <c r="AJS115">
        <v>15</v>
      </c>
      <c r="AJT115">
        <v>2</v>
      </c>
      <c r="AJU115">
        <v>0</v>
      </c>
      <c r="AJV115">
        <v>3200</v>
      </c>
      <c r="AJW115">
        <v>2000</v>
      </c>
      <c r="AJY115" t="s">
        <v>2318</v>
      </c>
      <c r="AJZ115" t="s">
        <v>2722</v>
      </c>
      <c r="AKA115">
        <v>0</v>
      </c>
      <c r="AKB115">
        <v>1</v>
      </c>
      <c r="AKD115">
        <v>800</v>
      </c>
      <c r="AKE115" t="s">
        <v>2288</v>
      </c>
      <c r="AKH115">
        <v>20</v>
      </c>
      <c r="AKI115">
        <v>3</v>
      </c>
      <c r="AKJ115">
        <v>0</v>
      </c>
      <c r="AKK115">
        <v>5000</v>
      </c>
      <c r="AKL115">
        <v>2500</v>
      </c>
      <c r="AKN115" t="s">
        <v>2318</v>
      </c>
      <c r="AKO115">
        <v>600</v>
      </c>
      <c r="AKP115" t="s">
        <v>2288</v>
      </c>
      <c r="AKS115">
        <v>20</v>
      </c>
      <c r="AKT115">
        <v>4</v>
      </c>
      <c r="AKU115">
        <v>0</v>
      </c>
      <c r="AKV115">
        <v>5000</v>
      </c>
      <c r="AKW115">
        <v>3000</v>
      </c>
      <c r="AKY115" t="s">
        <v>2312</v>
      </c>
      <c r="AMT115" t="s">
        <v>2241</v>
      </c>
      <c r="AMU115">
        <v>1</v>
      </c>
      <c r="AMV115">
        <v>0</v>
      </c>
      <c r="AMW115">
        <v>0</v>
      </c>
      <c r="AMX115">
        <v>0</v>
      </c>
      <c r="AQG115" t="s">
        <v>2239</v>
      </c>
      <c r="AQH115">
        <v>1</v>
      </c>
      <c r="AQI115">
        <v>0</v>
      </c>
      <c r="AQJ115">
        <v>0</v>
      </c>
      <c r="AQK115">
        <v>0</v>
      </c>
      <c r="AQL115">
        <v>0</v>
      </c>
      <c r="AQM115">
        <v>0</v>
      </c>
      <c r="AQN115">
        <v>0</v>
      </c>
      <c r="AQO115">
        <v>0</v>
      </c>
      <c r="AQP115">
        <v>0</v>
      </c>
      <c r="AQQ115">
        <v>0</v>
      </c>
      <c r="AQS115" t="s">
        <v>2243</v>
      </c>
      <c r="AQT115">
        <v>0</v>
      </c>
      <c r="AQU115">
        <v>0</v>
      </c>
      <c r="AQV115">
        <v>0</v>
      </c>
      <c r="AQW115">
        <v>1</v>
      </c>
      <c r="AQX115">
        <v>0</v>
      </c>
      <c r="AQY115">
        <v>0</v>
      </c>
      <c r="AQZ115">
        <v>0</v>
      </c>
      <c r="ARA115">
        <v>0</v>
      </c>
      <c r="ARB115">
        <v>0</v>
      </c>
      <c r="ARC115">
        <v>0</v>
      </c>
      <c r="ARD115">
        <v>0</v>
      </c>
      <c r="ARF115" t="s">
        <v>2466</v>
      </c>
      <c r="ARG115" t="s">
        <v>2245</v>
      </c>
      <c r="ARH115" t="s">
        <v>2312</v>
      </c>
      <c r="ARI115">
        <v>1</v>
      </c>
      <c r="ARJ115">
        <v>0</v>
      </c>
      <c r="ARK115">
        <v>0</v>
      </c>
      <c r="ARL115">
        <v>0</v>
      </c>
      <c r="ARM115">
        <v>0</v>
      </c>
      <c r="ARN115">
        <v>0</v>
      </c>
      <c r="ARP115" t="s">
        <v>2312</v>
      </c>
      <c r="ARX115" t="s">
        <v>2262</v>
      </c>
      <c r="ARY115" t="s">
        <v>2239</v>
      </c>
      <c r="ARZ115">
        <v>1</v>
      </c>
      <c r="ASA115">
        <v>0</v>
      </c>
      <c r="ASB115">
        <v>0</v>
      </c>
      <c r="ASC115">
        <v>0</v>
      </c>
      <c r="ASD115">
        <v>0</v>
      </c>
      <c r="ASE115">
        <v>0</v>
      </c>
      <c r="ASF115">
        <v>0</v>
      </c>
      <c r="ASG115">
        <v>0</v>
      </c>
      <c r="ASH115">
        <v>0</v>
      </c>
      <c r="ASI115">
        <v>0</v>
      </c>
      <c r="ASK115" t="s">
        <v>2239</v>
      </c>
      <c r="ASL115">
        <v>1</v>
      </c>
      <c r="ASM115">
        <v>0</v>
      </c>
      <c r="ASN115">
        <v>0</v>
      </c>
      <c r="ASO115">
        <v>0</v>
      </c>
      <c r="ASP115">
        <v>0</v>
      </c>
      <c r="ASQ115">
        <v>0</v>
      </c>
      <c r="ASR115">
        <v>0</v>
      </c>
      <c r="ASS115">
        <v>0</v>
      </c>
      <c r="AST115">
        <v>0</v>
      </c>
      <c r="ASU115">
        <v>0</v>
      </c>
      <c r="ASW115" t="s">
        <v>2239</v>
      </c>
      <c r="ASX115">
        <v>1</v>
      </c>
      <c r="ASY115">
        <v>0</v>
      </c>
      <c r="ASZ115">
        <v>0</v>
      </c>
      <c r="ATA115">
        <v>0</v>
      </c>
      <c r="ATB115">
        <v>0</v>
      </c>
      <c r="ATC115">
        <v>0</v>
      </c>
      <c r="ATD115">
        <v>0</v>
      </c>
      <c r="ATE115">
        <v>0</v>
      </c>
      <c r="ATF115">
        <v>0</v>
      </c>
      <c r="ATH115" t="s">
        <v>2239</v>
      </c>
      <c r="ATI115">
        <v>1</v>
      </c>
      <c r="ATJ115">
        <v>0</v>
      </c>
      <c r="ATK115">
        <v>0</v>
      </c>
      <c r="ATL115">
        <v>0</v>
      </c>
      <c r="ATM115">
        <v>0</v>
      </c>
      <c r="ATN115">
        <v>0</v>
      </c>
      <c r="ATO115">
        <v>0</v>
      </c>
      <c r="ATP115">
        <v>0</v>
      </c>
      <c r="ATQ115">
        <v>0</v>
      </c>
      <c r="ATS115" t="s">
        <v>2468</v>
      </c>
      <c r="ATW115" t="s">
        <v>2468</v>
      </c>
      <c r="AUA115" t="s">
        <v>2744</v>
      </c>
      <c r="AUC115" t="s">
        <v>2717</v>
      </c>
      <c r="AUF115">
        <v>507816611</v>
      </c>
      <c r="AUG115" s="166">
        <v>45253.418946759259</v>
      </c>
      <c r="AUJ115" t="s">
        <v>2255</v>
      </c>
      <c r="AUK115" t="s">
        <v>2256</v>
      </c>
      <c r="AUL115" t="s">
        <v>2257</v>
      </c>
    </row>
    <row r="116" spans="1:987 1034:1234" x14ac:dyDescent="0.35">
      <c r="A116">
        <v>115</v>
      </c>
      <c r="B116" t="s">
        <v>2745</v>
      </c>
      <c r="C116" s="166">
        <v>45252</v>
      </c>
      <c r="D116" t="s">
        <v>2706</v>
      </c>
      <c r="E116" t="s">
        <v>2707</v>
      </c>
      <c r="F116" s="166">
        <v>45252.584949768519</v>
      </c>
      <c r="G116" s="166">
        <v>45253.413672476847</v>
      </c>
      <c r="H116" t="s">
        <v>2225</v>
      </c>
      <c r="K116" t="s">
        <v>2429</v>
      </c>
      <c r="L116" s="166">
        <v>45252</v>
      </c>
      <c r="M116" t="s">
        <v>73</v>
      </c>
      <c r="N116" t="s">
        <v>2708</v>
      </c>
      <c r="O116" t="s">
        <v>77</v>
      </c>
      <c r="P116" t="s">
        <v>2228</v>
      </c>
      <c r="S116" t="s">
        <v>2432</v>
      </c>
      <c r="T116" t="s">
        <v>2709</v>
      </c>
      <c r="V116" t="s">
        <v>2231</v>
      </c>
      <c r="X116" t="s">
        <v>2232</v>
      </c>
      <c r="AA116" t="s">
        <v>2503</v>
      </c>
      <c r="AB116">
        <v>1</v>
      </c>
      <c r="AC116">
        <v>1</v>
      </c>
      <c r="AD116">
        <v>1</v>
      </c>
      <c r="AE116">
        <v>0</v>
      </c>
      <c r="AF116">
        <v>3</v>
      </c>
      <c r="AH116" t="s">
        <v>2318</v>
      </c>
      <c r="AI116">
        <v>1000</v>
      </c>
      <c r="AJ116" t="s">
        <v>2288</v>
      </c>
      <c r="AM116">
        <v>20</v>
      </c>
      <c r="AN116">
        <v>3</v>
      </c>
      <c r="AO116">
        <v>0</v>
      </c>
      <c r="AP116">
        <v>3000</v>
      </c>
      <c r="AQ116">
        <v>2000</v>
      </c>
      <c r="AS116" t="s">
        <v>2318</v>
      </c>
      <c r="AT116" t="s">
        <v>2479</v>
      </c>
      <c r="AU116">
        <v>1</v>
      </c>
      <c r="AV116">
        <v>0</v>
      </c>
      <c r="AW116">
        <v>1000</v>
      </c>
      <c r="AY116" t="s">
        <v>2288</v>
      </c>
      <c r="BB116">
        <v>20</v>
      </c>
      <c r="BC116">
        <v>4</v>
      </c>
      <c r="BD116">
        <v>0</v>
      </c>
      <c r="BE116">
        <v>3000</v>
      </c>
      <c r="BF116">
        <v>2008</v>
      </c>
      <c r="BH116" t="s">
        <v>2318</v>
      </c>
      <c r="BI116" t="s">
        <v>2341</v>
      </c>
      <c r="BJ116">
        <v>1</v>
      </c>
      <c r="BK116">
        <v>1</v>
      </c>
      <c r="BL116">
        <v>450</v>
      </c>
      <c r="BM116">
        <v>400</v>
      </c>
      <c r="BN116" t="s">
        <v>2288</v>
      </c>
      <c r="BQ116">
        <v>20</v>
      </c>
      <c r="BR116">
        <v>3</v>
      </c>
      <c r="BS116">
        <v>0</v>
      </c>
      <c r="BT116">
        <v>2500</v>
      </c>
      <c r="BU116">
        <v>1500</v>
      </c>
      <c r="BW116" t="s">
        <v>2312</v>
      </c>
      <c r="CS116" t="s">
        <v>2241</v>
      </c>
      <c r="CT116">
        <v>1</v>
      </c>
      <c r="CU116">
        <v>0</v>
      </c>
      <c r="CV116">
        <v>0</v>
      </c>
      <c r="CW116">
        <v>0</v>
      </c>
      <c r="EK116" t="s">
        <v>2541</v>
      </c>
      <c r="EL116">
        <v>1</v>
      </c>
      <c r="EM116">
        <v>1</v>
      </c>
      <c r="EN116">
        <v>1</v>
      </c>
      <c r="EO116">
        <v>1</v>
      </c>
      <c r="EP116">
        <v>0</v>
      </c>
      <c r="EQ116">
        <v>4</v>
      </c>
      <c r="ES116" t="s">
        <v>2318</v>
      </c>
      <c r="ET116">
        <v>4000</v>
      </c>
      <c r="EU116" t="s">
        <v>2288</v>
      </c>
      <c r="EX116">
        <v>20</v>
      </c>
      <c r="EY116">
        <v>3</v>
      </c>
      <c r="EZ116">
        <v>0</v>
      </c>
      <c r="FA116">
        <v>2500</v>
      </c>
      <c r="FB116">
        <v>2000</v>
      </c>
      <c r="FD116" t="s">
        <v>2318</v>
      </c>
      <c r="FE116">
        <v>2500</v>
      </c>
      <c r="FF116" t="s">
        <v>2288</v>
      </c>
      <c r="FI116">
        <v>20</v>
      </c>
      <c r="FJ116">
        <v>3</v>
      </c>
      <c r="FK116">
        <v>0</v>
      </c>
      <c r="FL116">
        <v>3000</v>
      </c>
      <c r="FM116">
        <v>2000</v>
      </c>
      <c r="FO116" t="s">
        <v>2318</v>
      </c>
      <c r="FP116">
        <v>1500</v>
      </c>
      <c r="FQ116" t="s">
        <v>2288</v>
      </c>
      <c r="FT116">
        <v>20</v>
      </c>
      <c r="FU116">
        <v>4</v>
      </c>
      <c r="FV116">
        <v>0</v>
      </c>
      <c r="FW116">
        <v>3000</v>
      </c>
      <c r="FX116">
        <v>2000</v>
      </c>
      <c r="FZ116" t="s">
        <v>2318</v>
      </c>
      <c r="GA116">
        <v>1800</v>
      </c>
      <c r="GB116" t="s">
        <v>2288</v>
      </c>
      <c r="GE116">
        <v>20</v>
      </c>
      <c r="GF116">
        <v>10</v>
      </c>
      <c r="GG116">
        <v>0</v>
      </c>
      <c r="GH116">
        <v>2500</v>
      </c>
      <c r="GI116">
        <v>2000</v>
      </c>
      <c r="GK116" t="s">
        <v>2312</v>
      </c>
      <c r="HH116" t="s">
        <v>2241</v>
      </c>
      <c r="HI116">
        <v>1</v>
      </c>
      <c r="HJ116">
        <v>0</v>
      </c>
      <c r="HK116">
        <v>0</v>
      </c>
      <c r="HL116">
        <v>0</v>
      </c>
      <c r="JB116" t="s">
        <v>2710</v>
      </c>
      <c r="JC116">
        <v>1</v>
      </c>
      <c r="JD116">
        <v>1</v>
      </c>
      <c r="JE116">
        <v>1</v>
      </c>
      <c r="JF116">
        <v>1</v>
      </c>
      <c r="JG116">
        <v>1</v>
      </c>
      <c r="JH116">
        <v>1</v>
      </c>
      <c r="JI116">
        <v>1</v>
      </c>
      <c r="JJ116">
        <v>1</v>
      </c>
      <c r="JK116">
        <v>1</v>
      </c>
      <c r="JL116">
        <v>1</v>
      </c>
      <c r="JM116">
        <v>1</v>
      </c>
      <c r="JN116">
        <v>1</v>
      </c>
      <c r="JO116">
        <v>1</v>
      </c>
      <c r="JP116">
        <v>1</v>
      </c>
      <c r="JQ116">
        <v>1</v>
      </c>
      <c r="JR116">
        <v>0</v>
      </c>
      <c r="JS116">
        <v>15</v>
      </c>
      <c r="JT116">
        <v>22</v>
      </c>
      <c r="JV116" t="s">
        <v>2318</v>
      </c>
      <c r="JW116">
        <v>500</v>
      </c>
      <c r="JX116" t="s">
        <v>2288</v>
      </c>
      <c r="KA116">
        <v>20</v>
      </c>
      <c r="KB116">
        <v>8</v>
      </c>
      <c r="KC116">
        <v>0</v>
      </c>
      <c r="KD116">
        <v>2500</v>
      </c>
      <c r="KE116">
        <v>1000</v>
      </c>
      <c r="KG116" t="s">
        <v>2318</v>
      </c>
      <c r="KH116" t="s">
        <v>2581</v>
      </c>
      <c r="KI116">
        <v>1</v>
      </c>
      <c r="KJ116">
        <v>1</v>
      </c>
      <c r="KK116">
        <v>7500</v>
      </c>
      <c r="KL116">
        <v>100</v>
      </c>
      <c r="KM116" t="s">
        <v>2288</v>
      </c>
      <c r="KP116">
        <v>20</v>
      </c>
      <c r="KQ116">
        <v>4</v>
      </c>
      <c r="KR116">
        <v>0</v>
      </c>
      <c r="KS116">
        <v>3000</v>
      </c>
      <c r="KT116">
        <v>2000</v>
      </c>
      <c r="KV116" t="s">
        <v>2318</v>
      </c>
      <c r="KW116" t="s">
        <v>2465</v>
      </c>
      <c r="KX116">
        <v>0</v>
      </c>
      <c r="KY116">
        <v>1</v>
      </c>
      <c r="KZ116">
        <v>1</v>
      </c>
      <c r="LB116">
        <v>25000</v>
      </c>
      <c r="LC116">
        <v>50000</v>
      </c>
      <c r="LD116" t="s">
        <v>2288</v>
      </c>
      <c r="LG116">
        <v>20</v>
      </c>
      <c r="LH116">
        <v>6</v>
      </c>
      <c r="LI116">
        <v>0</v>
      </c>
      <c r="LJ116">
        <v>2500</v>
      </c>
      <c r="LK116">
        <v>1000</v>
      </c>
      <c r="LM116" t="s">
        <v>2318</v>
      </c>
      <c r="LN116">
        <v>3500</v>
      </c>
      <c r="LO116" t="s">
        <v>2288</v>
      </c>
      <c r="LR116">
        <v>20</v>
      </c>
      <c r="LS116">
        <v>4</v>
      </c>
      <c r="LT116">
        <v>0</v>
      </c>
      <c r="LU116">
        <v>3000</v>
      </c>
      <c r="LV116">
        <v>2000</v>
      </c>
      <c r="LX116" t="s">
        <v>2318</v>
      </c>
      <c r="LY116">
        <v>2500</v>
      </c>
      <c r="LZ116" t="s">
        <v>2288</v>
      </c>
      <c r="MC116">
        <v>22</v>
      </c>
      <c r="MD116">
        <v>3</v>
      </c>
      <c r="ME116">
        <v>0</v>
      </c>
      <c r="MF116">
        <v>2500</v>
      </c>
      <c r="MG116">
        <v>2000</v>
      </c>
      <c r="MI116" t="s">
        <v>2318</v>
      </c>
      <c r="MJ116">
        <v>400</v>
      </c>
      <c r="MK116" t="s">
        <v>2288</v>
      </c>
      <c r="MN116">
        <v>15</v>
      </c>
      <c r="MO116">
        <v>5</v>
      </c>
      <c r="MP116">
        <v>0</v>
      </c>
      <c r="MQ116">
        <v>2000</v>
      </c>
      <c r="MR116">
        <v>1000</v>
      </c>
      <c r="MT116" t="s">
        <v>2318</v>
      </c>
      <c r="MU116">
        <v>75</v>
      </c>
      <c r="MV116" t="s">
        <v>2288</v>
      </c>
      <c r="MY116">
        <v>20</v>
      </c>
      <c r="MZ116">
        <v>4</v>
      </c>
      <c r="NA116">
        <v>0</v>
      </c>
      <c r="NB116">
        <v>2400</v>
      </c>
      <c r="NC116">
        <v>2000</v>
      </c>
      <c r="NE116" t="s">
        <v>2318</v>
      </c>
      <c r="NF116" t="s">
        <v>2481</v>
      </c>
      <c r="NG116">
        <v>1</v>
      </c>
      <c r="NH116">
        <v>1</v>
      </c>
      <c r="NI116">
        <v>1</v>
      </c>
      <c r="NJ116">
        <v>150</v>
      </c>
      <c r="NK116">
        <v>200</v>
      </c>
      <c r="NL116">
        <v>400</v>
      </c>
      <c r="NM116" t="s">
        <v>2288</v>
      </c>
      <c r="NP116">
        <v>25</v>
      </c>
      <c r="NQ116">
        <v>9</v>
      </c>
      <c r="NR116">
        <v>0</v>
      </c>
      <c r="NS116">
        <v>5000</v>
      </c>
      <c r="NT116">
        <v>4000</v>
      </c>
      <c r="NV116" t="s">
        <v>2318</v>
      </c>
      <c r="NW116">
        <v>2500</v>
      </c>
      <c r="NX116" t="s">
        <v>2288</v>
      </c>
      <c r="OA116">
        <v>24</v>
      </c>
      <c r="OB116">
        <v>10</v>
      </c>
      <c r="OC116">
        <v>0</v>
      </c>
      <c r="OD116">
        <v>3000</v>
      </c>
      <c r="OE116">
        <v>2000</v>
      </c>
      <c r="OG116" t="s">
        <v>2318</v>
      </c>
      <c r="OH116">
        <v>2500</v>
      </c>
      <c r="OI116" t="s">
        <v>2288</v>
      </c>
      <c r="OL116">
        <v>20</v>
      </c>
      <c r="OM116">
        <v>6</v>
      </c>
      <c r="ON116">
        <v>0</v>
      </c>
      <c r="OO116">
        <v>4000</v>
      </c>
      <c r="OP116">
        <v>3000</v>
      </c>
      <c r="OR116" t="s">
        <v>2318</v>
      </c>
      <c r="OS116">
        <v>2500</v>
      </c>
      <c r="OT116" t="s">
        <v>2288</v>
      </c>
      <c r="OW116">
        <v>25</v>
      </c>
      <c r="OX116">
        <v>10</v>
      </c>
      <c r="OY116">
        <v>0</v>
      </c>
      <c r="OZ116">
        <v>3500</v>
      </c>
      <c r="PA116">
        <v>2000</v>
      </c>
      <c r="PC116" t="s">
        <v>2318</v>
      </c>
      <c r="PD116">
        <v>2000</v>
      </c>
      <c r="PE116" t="s">
        <v>2288</v>
      </c>
      <c r="PH116">
        <v>15</v>
      </c>
      <c r="PI116">
        <v>5</v>
      </c>
      <c r="PJ116">
        <v>0</v>
      </c>
      <c r="PK116">
        <v>2300</v>
      </c>
      <c r="PL116">
        <v>1200</v>
      </c>
      <c r="PN116" t="s">
        <v>2318</v>
      </c>
      <c r="PO116">
        <v>1000</v>
      </c>
      <c r="PP116" t="s">
        <v>2288</v>
      </c>
      <c r="PS116">
        <v>20</v>
      </c>
      <c r="PT116">
        <v>6</v>
      </c>
      <c r="PU116">
        <v>0</v>
      </c>
      <c r="PV116">
        <v>4000</v>
      </c>
      <c r="PW116">
        <v>3000</v>
      </c>
      <c r="PY116" t="s">
        <v>2318</v>
      </c>
      <c r="PZ116" t="s">
        <v>2231</v>
      </c>
      <c r="QA116">
        <v>3000</v>
      </c>
      <c r="QD116" t="s">
        <v>2288</v>
      </c>
      <c r="QG116">
        <v>30</v>
      </c>
      <c r="QH116">
        <v>6</v>
      </c>
      <c r="QI116">
        <v>0</v>
      </c>
      <c r="QJ116">
        <v>4000</v>
      </c>
      <c r="QK116">
        <v>2000</v>
      </c>
      <c r="QM116" t="s">
        <v>2318</v>
      </c>
      <c r="QN116">
        <v>300</v>
      </c>
      <c r="QO116" t="s">
        <v>2288</v>
      </c>
      <c r="QR116">
        <v>20</v>
      </c>
      <c r="QS116">
        <v>4</v>
      </c>
      <c r="QT116">
        <v>0</v>
      </c>
      <c r="QU116">
        <v>3000</v>
      </c>
      <c r="QV116">
        <v>2000</v>
      </c>
      <c r="QX116" t="s">
        <v>2312</v>
      </c>
      <c r="SF116" t="s">
        <v>2241</v>
      </c>
      <c r="SG116">
        <v>1</v>
      </c>
      <c r="SH116">
        <v>0</v>
      </c>
      <c r="SI116">
        <v>0</v>
      </c>
      <c r="SJ116">
        <v>0</v>
      </c>
      <c r="UW116" t="s">
        <v>2720</v>
      </c>
      <c r="UX116">
        <v>1</v>
      </c>
      <c r="UY116">
        <v>1</v>
      </c>
      <c r="UZ116">
        <v>1</v>
      </c>
      <c r="VA116">
        <v>1</v>
      </c>
      <c r="VB116">
        <v>1</v>
      </c>
      <c r="VC116">
        <v>1</v>
      </c>
      <c r="VD116">
        <v>0</v>
      </c>
      <c r="VE116">
        <v>0</v>
      </c>
      <c r="VF116">
        <v>0</v>
      </c>
      <c r="VG116">
        <v>0</v>
      </c>
      <c r="VH116">
        <v>0</v>
      </c>
      <c r="VI116">
        <v>1</v>
      </c>
      <c r="VJ116">
        <v>1</v>
      </c>
      <c r="VK116">
        <v>1</v>
      </c>
      <c r="VL116">
        <v>1</v>
      </c>
      <c r="VM116">
        <v>1</v>
      </c>
      <c r="VN116">
        <v>1</v>
      </c>
      <c r="VO116">
        <v>1</v>
      </c>
      <c r="VP116">
        <v>1</v>
      </c>
      <c r="VQ116">
        <v>1</v>
      </c>
      <c r="VR116">
        <v>1</v>
      </c>
      <c r="VS116">
        <v>1</v>
      </c>
      <c r="VT116">
        <v>1</v>
      </c>
      <c r="VU116">
        <v>1</v>
      </c>
      <c r="VV116">
        <v>1</v>
      </c>
      <c r="VW116">
        <v>1</v>
      </c>
      <c r="VX116">
        <v>1</v>
      </c>
      <c r="VY116">
        <v>0</v>
      </c>
      <c r="VZ116">
        <v>22</v>
      </c>
      <c r="WB116" t="s">
        <v>2318</v>
      </c>
      <c r="WC116" t="s">
        <v>2712</v>
      </c>
      <c r="WD116">
        <v>0</v>
      </c>
      <c r="WE116">
        <v>1</v>
      </c>
      <c r="WF116">
        <v>1</v>
      </c>
      <c r="WH116">
        <v>750</v>
      </c>
      <c r="WI116">
        <v>5250</v>
      </c>
      <c r="WJ116" t="s">
        <v>2288</v>
      </c>
      <c r="WM116">
        <v>20</v>
      </c>
      <c r="WN116">
        <v>3</v>
      </c>
      <c r="WO116">
        <v>0</v>
      </c>
      <c r="WP116">
        <v>3000</v>
      </c>
      <c r="WQ116">
        <v>2000</v>
      </c>
      <c r="WS116" t="s">
        <v>2318</v>
      </c>
      <c r="WT116" t="s">
        <v>2712</v>
      </c>
      <c r="WU116">
        <v>0</v>
      </c>
      <c r="WV116">
        <v>1</v>
      </c>
      <c r="WW116">
        <v>1</v>
      </c>
      <c r="WY116">
        <v>700</v>
      </c>
      <c r="WZ116">
        <v>4900</v>
      </c>
      <c r="XA116" t="s">
        <v>2288</v>
      </c>
      <c r="XD116">
        <v>20</v>
      </c>
      <c r="XE116">
        <v>5</v>
      </c>
      <c r="XF116">
        <v>0</v>
      </c>
      <c r="XG116">
        <v>2500</v>
      </c>
      <c r="XH116">
        <v>1500</v>
      </c>
      <c r="XJ116" t="s">
        <v>2318</v>
      </c>
      <c r="XK116" t="s">
        <v>2712</v>
      </c>
      <c r="XL116">
        <v>0</v>
      </c>
      <c r="XM116">
        <v>1</v>
      </c>
      <c r="XN116">
        <v>1</v>
      </c>
      <c r="XP116">
        <v>600</v>
      </c>
      <c r="XQ116">
        <v>4200</v>
      </c>
      <c r="XR116" t="s">
        <v>2288</v>
      </c>
      <c r="XU116">
        <v>20</v>
      </c>
      <c r="XV116">
        <v>6</v>
      </c>
      <c r="XW116">
        <v>0</v>
      </c>
      <c r="XX116">
        <v>3000</v>
      </c>
      <c r="XY116">
        <v>2000</v>
      </c>
      <c r="YA116" t="s">
        <v>2318</v>
      </c>
      <c r="YB116" t="s">
        <v>2712</v>
      </c>
      <c r="YC116">
        <v>0</v>
      </c>
      <c r="YD116">
        <v>1</v>
      </c>
      <c r="YE116">
        <v>1</v>
      </c>
      <c r="YG116">
        <v>700</v>
      </c>
      <c r="YH116">
        <v>4900</v>
      </c>
      <c r="YI116" t="s">
        <v>2288</v>
      </c>
      <c r="YL116">
        <v>25</v>
      </c>
      <c r="YM116">
        <v>10</v>
      </c>
      <c r="YN116">
        <v>0</v>
      </c>
      <c r="YO116">
        <v>3000</v>
      </c>
      <c r="YP116">
        <v>2000</v>
      </c>
      <c r="YR116" t="s">
        <v>2318</v>
      </c>
      <c r="YS116" t="s">
        <v>2712</v>
      </c>
      <c r="YT116">
        <v>0</v>
      </c>
      <c r="YU116">
        <v>1</v>
      </c>
      <c r="YV116">
        <v>1</v>
      </c>
      <c r="YX116">
        <v>300</v>
      </c>
      <c r="YY116">
        <v>2100</v>
      </c>
      <c r="YZ116" t="s">
        <v>2288</v>
      </c>
      <c r="ZC116">
        <v>21</v>
      </c>
      <c r="ZD116">
        <v>4</v>
      </c>
      <c r="ZE116">
        <v>0</v>
      </c>
      <c r="ZF116">
        <v>4000</v>
      </c>
      <c r="ZG116">
        <v>2000</v>
      </c>
      <c r="ZI116" t="s">
        <v>2318</v>
      </c>
      <c r="ZJ116" t="s">
        <v>2733</v>
      </c>
      <c r="ZK116">
        <v>1</v>
      </c>
      <c r="ZL116">
        <v>1</v>
      </c>
      <c r="ZM116">
        <v>1</v>
      </c>
      <c r="ZN116">
        <v>400</v>
      </c>
      <c r="ZO116">
        <v>1200</v>
      </c>
      <c r="ZP116">
        <v>8400</v>
      </c>
      <c r="ZQ116" t="s">
        <v>2288</v>
      </c>
      <c r="ZT116">
        <v>20</v>
      </c>
      <c r="ZU116">
        <v>6</v>
      </c>
      <c r="ZV116">
        <v>0</v>
      </c>
      <c r="ZW116">
        <v>2500</v>
      </c>
      <c r="ZX116">
        <v>1500</v>
      </c>
      <c r="ACI116" t="s">
        <v>2318</v>
      </c>
      <c r="ACJ116">
        <v>2500</v>
      </c>
      <c r="ACK116" t="s">
        <v>2288</v>
      </c>
      <c r="ACN116">
        <v>2</v>
      </c>
      <c r="ACO116">
        <v>1</v>
      </c>
      <c r="ACP116">
        <v>0</v>
      </c>
      <c r="ACQ116">
        <v>1500</v>
      </c>
      <c r="ACR116">
        <v>1000</v>
      </c>
      <c r="ACT116" t="s">
        <v>2318</v>
      </c>
      <c r="ACU116">
        <v>2000</v>
      </c>
      <c r="ACV116" t="s">
        <v>2288</v>
      </c>
      <c r="ACY116">
        <v>2</v>
      </c>
      <c r="ACZ116">
        <v>1</v>
      </c>
      <c r="ADA116">
        <v>0</v>
      </c>
      <c r="ADB116">
        <v>2000</v>
      </c>
      <c r="ADC116">
        <v>1000</v>
      </c>
      <c r="ADE116" t="s">
        <v>2318</v>
      </c>
      <c r="ADF116">
        <v>1300</v>
      </c>
      <c r="ADG116" t="s">
        <v>2288</v>
      </c>
      <c r="ADJ116">
        <v>10</v>
      </c>
      <c r="ADK116">
        <v>3</v>
      </c>
      <c r="ADL116">
        <v>0</v>
      </c>
      <c r="ADM116">
        <v>3000</v>
      </c>
      <c r="ADN116">
        <v>2000</v>
      </c>
      <c r="ADP116" t="s">
        <v>2318</v>
      </c>
      <c r="ADQ116">
        <v>1000</v>
      </c>
      <c r="ADR116" t="s">
        <v>2288</v>
      </c>
      <c r="ADU116">
        <v>25</v>
      </c>
      <c r="ADV116">
        <v>10</v>
      </c>
      <c r="ADW116">
        <v>0</v>
      </c>
      <c r="ADX116">
        <v>4000</v>
      </c>
      <c r="ADY116">
        <v>2000</v>
      </c>
      <c r="AEA116" t="s">
        <v>2318</v>
      </c>
      <c r="AEB116">
        <v>500</v>
      </c>
      <c r="AEC116" t="s">
        <v>2288</v>
      </c>
      <c r="AEF116">
        <v>3</v>
      </c>
      <c r="AEG116">
        <v>2</v>
      </c>
      <c r="AEH116">
        <v>0</v>
      </c>
      <c r="AEI116">
        <v>500</v>
      </c>
      <c r="AEJ116">
        <v>300</v>
      </c>
      <c r="AEL116" t="s">
        <v>2318</v>
      </c>
      <c r="AEM116" t="s">
        <v>2712</v>
      </c>
      <c r="AEN116">
        <v>0</v>
      </c>
      <c r="AEO116">
        <v>1</v>
      </c>
      <c r="AEP116">
        <v>1</v>
      </c>
      <c r="AER116">
        <v>750</v>
      </c>
      <c r="AES116">
        <v>5250</v>
      </c>
      <c r="AET116" t="s">
        <v>2288</v>
      </c>
      <c r="AEW116">
        <v>22</v>
      </c>
      <c r="AEX116">
        <v>10</v>
      </c>
      <c r="AEY116">
        <v>0</v>
      </c>
      <c r="AEZ116">
        <v>4500</v>
      </c>
      <c r="AFA116">
        <v>2500</v>
      </c>
      <c r="AFC116" t="s">
        <v>2318</v>
      </c>
      <c r="AFD116" t="s">
        <v>2712</v>
      </c>
      <c r="AFE116">
        <v>0</v>
      </c>
      <c r="AFF116">
        <v>1</v>
      </c>
      <c r="AFG116">
        <v>1</v>
      </c>
      <c r="AFI116">
        <v>800</v>
      </c>
      <c r="AFJ116">
        <v>5600</v>
      </c>
      <c r="AFK116" t="s">
        <v>2288</v>
      </c>
      <c r="AFN116">
        <v>20</v>
      </c>
      <c r="AFO116">
        <v>5</v>
      </c>
      <c r="AFP116">
        <v>0</v>
      </c>
      <c r="AFQ116">
        <v>4000</v>
      </c>
      <c r="AFR116">
        <v>2000</v>
      </c>
      <c r="AFT116" t="s">
        <v>2318</v>
      </c>
      <c r="AFU116" t="s">
        <v>2712</v>
      </c>
      <c r="AFV116">
        <v>0</v>
      </c>
      <c r="AFW116">
        <v>1</v>
      </c>
      <c r="AFX116">
        <v>1</v>
      </c>
      <c r="AFZ116">
        <v>1500</v>
      </c>
      <c r="AGA116">
        <v>10500</v>
      </c>
      <c r="AGB116" t="s">
        <v>2288</v>
      </c>
      <c r="AGE116">
        <v>20</v>
      </c>
      <c r="AGF116">
        <v>4</v>
      </c>
      <c r="AGG116">
        <v>0</v>
      </c>
      <c r="AGH116">
        <v>3000</v>
      </c>
      <c r="AGI116">
        <v>2000</v>
      </c>
      <c r="AGK116" t="s">
        <v>2318</v>
      </c>
      <c r="AGL116" t="s">
        <v>2712</v>
      </c>
      <c r="AGM116">
        <v>0</v>
      </c>
      <c r="AGN116">
        <v>1</v>
      </c>
      <c r="AGO116">
        <v>1</v>
      </c>
      <c r="AGQ116">
        <v>850</v>
      </c>
      <c r="AGR116">
        <v>5950</v>
      </c>
      <c r="AGS116" t="s">
        <v>2288</v>
      </c>
      <c r="AGV116">
        <v>20</v>
      </c>
      <c r="AGW116">
        <v>8</v>
      </c>
      <c r="AGX116">
        <v>0</v>
      </c>
      <c r="AGY116">
        <v>4000</v>
      </c>
      <c r="AGZ116">
        <v>2000</v>
      </c>
      <c r="AHB116" t="s">
        <v>2318</v>
      </c>
      <c r="AHC116" t="s">
        <v>2714</v>
      </c>
      <c r="AHD116">
        <v>0</v>
      </c>
      <c r="AHE116">
        <v>0</v>
      </c>
      <c r="AHF116">
        <v>1</v>
      </c>
      <c r="AHI116">
        <v>200</v>
      </c>
      <c r="AHJ116" t="s">
        <v>2288</v>
      </c>
      <c r="AHM116">
        <v>2</v>
      </c>
      <c r="AHN116">
        <v>1</v>
      </c>
      <c r="AHO116">
        <v>0</v>
      </c>
      <c r="AHP116">
        <v>2000</v>
      </c>
      <c r="AHQ116">
        <v>1000</v>
      </c>
      <c r="AHS116" t="s">
        <v>2318</v>
      </c>
      <c r="AHT116" t="s">
        <v>2714</v>
      </c>
      <c r="AHU116">
        <v>0</v>
      </c>
      <c r="AHV116">
        <v>1</v>
      </c>
      <c r="AHX116">
        <v>200</v>
      </c>
      <c r="AHY116" t="s">
        <v>2288</v>
      </c>
      <c r="AIB116">
        <v>3</v>
      </c>
      <c r="AIC116">
        <v>2</v>
      </c>
      <c r="AID116">
        <v>0</v>
      </c>
      <c r="AIE116">
        <v>3000</v>
      </c>
      <c r="AIF116">
        <v>2000</v>
      </c>
      <c r="AIH116" t="s">
        <v>2318</v>
      </c>
      <c r="AII116" t="s">
        <v>2714</v>
      </c>
      <c r="AIJ116">
        <v>0</v>
      </c>
      <c r="AIK116">
        <v>1</v>
      </c>
      <c r="AIM116">
        <v>200</v>
      </c>
      <c r="AIN116" t="s">
        <v>2288</v>
      </c>
      <c r="AIQ116">
        <v>3</v>
      </c>
      <c r="AIR116">
        <v>2</v>
      </c>
      <c r="AIS116">
        <v>0</v>
      </c>
      <c r="AIT116">
        <v>1000</v>
      </c>
      <c r="AIU116">
        <v>500</v>
      </c>
      <c r="AIW116" t="s">
        <v>2318</v>
      </c>
      <c r="AIX116">
        <v>900</v>
      </c>
      <c r="AIY116" t="s">
        <v>2288</v>
      </c>
      <c r="AJB116">
        <v>15</v>
      </c>
      <c r="AJC116">
        <v>3</v>
      </c>
      <c r="AJD116">
        <v>0</v>
      </c>
      <c r="AJE116">
        <v>3000</v>
      </c>
      <c r="AJF116">
        <v>2000</v>
      </c>
      <c r="AJH116" t="s">
        <v>2318</v>
      </c>
      <c r="AJI116" t="s">
        <v>2735</v>
      </c>
      <c r="AJJ116">
        <v>1</v>
      </c>
      <c r="AJK116">
        <v>0</v>
      </c>
      <c r="AJL116">
        <v>1</v>
      </c>
      <c r="AJM116">
        <v>1000</v>
      </c>
      <c r="AJO116">
        <v>100</v>
      </c>
      <c r="AJP116" t="s">
        <v>2288</v>
      </c>
      <c r="AJS116">
        <v>15</v>
      </c>
      <c r="AJT116">
        <v>3</v>
      </c>
      <c r="AJU116">
        <v>0</v>
      </c>
      <c r="AJV116">
        <v>4000</v>
      </c>
      <c r="AJW116">
        <v>2000</v>
      </c>
      <c r="AJY116" t="s">
        <v>2318</v>
      </c>
      <c r="AJZ116" t="s">
        <v>2722</v>
      </c>
      <c r="AKA116">
        <v>0</v>
      </c>
      <c r="AKB116">
        <v>1</v>
      </c>
      <c r="AKD116">
        <v>800</v>
      </c>
      <c r="AKE116" t="s">
        <v>2288</v>
      </c>
      <c r="AKH116">
        <v>20</v>
      </c>
      <c r="AKI116">
        <v>4</v>
      </c>
      <c r="AKJ116">
        <v>0</v>
      </c>
      <c r="AKK116">
        <v>3000</v>
      </c>
      <c r="AKL116">
        <v>2000</v>
      </c>
      <c r="AKN116" t="s">
        <v>2318</v>
      </c>
      <c r="AKO116">
        <v>600</v>
      </c>
      <c r="AKP116" t="s">
        <v>2288</v>
      </c>
      <c r="AKS116">
        <v>25</v>
      </c>
      <c r="AKT116">
        <v>10</v>
      </c>
      <c r="AKU116">
        <v>0</v>
      </c>
      <c r="AKV116">
        <v>3000</v>
      </c>
      <c r="AKW116">
        <v>2000</v>
      </c>
      <c r="AKY116" t="s">
        <v>2312</v>
      </c>
      <c r="AMT116" t="s">
        <v>2241</v>
      </c>
      <c r="AMU116">
        <v>1</v>
      </c>
      <c r="AMV116">
        <v>0</v>
      </c>
      <c r="AMW116">
        <v>0</v>
      </c>
      <c r="AMX116">
        <v>0</v>
      </c>
      <c r="AQG116" t="s">
        <v>2239</v>
      </c>
      <c r="AQH116">
        <v>1</v>
      </c>
      <c r="AQI116">
        <v>0</v>
      </c>
      <c r="AQJ116">
        <v>0</v>
      </c>
      <c r="AQK116">
        <v>0</v>
      </c>
      <c r="AQL116">
        <v>0</v>
      </c>
      <c r="AQM116">
        <v>0</v>
      </c>
      <c r="AQN116">
        <v>0</v>
      </c>
      <c r="AQO116">
        <v>0</v>
      </c>
      <c r="AQP116">
        <v>0</v>
      </c>
      <c r="AQQ116">
        <v>0</v>
      </c>
      <c r="AQS116" t="s">
        <v>2243</v>
      </c>
      <c r="AQT116">
        <v>0</v>
      </c>
      <c r="AQU116">
        <v>0</v>
      </c>
      <c r="AQV116">
        <v>0</v>
      </c>
      <c r="AQW116">
        <v>1</v>
      </c>
      <c r="AQX116">
        <v>0</v>
      </c>
      <c r="AQY116">
        <v>0</v>
      </c>
      <c r="AQZ116">
        <v>0</v>
      </c>
      <c r="ARA116">
        <v>0</v>
      </c>
      <c r="ARB116">
        <v>0</v>
      </c>
      <c r="ARC116">
        <v>0</v>
      </c>
      <c r="ARD116">
        <v>0</v>
      </c>
      <c r="ARF116" t="s">
        <v>2466</v>
      </c>
      <c r="ARG116" t="s">
        <v>2245</v>
      </c>
      <c r="ARH116" t="s">
        <v>2312</v>
      </c>
      <c r="ARI116">
        <v>1</v>
      </c>
      <c r="ARJ116">
        <v>0</v>
      </c>
      <c r="ARK116">
        <v>0</v>
      </c>
      <c r="ARL116">
        <v>0</v>
      </c>
      <c r="ARM116">
        <v>0</v>
      </c>
      <c r="ARN116">
        <v>0</v>
      </c>
      <c r="ARP116" t="s">
        <v>2312</v>
      </c>
      <c r="ARX116" t="s">
        <v>2262</v>
      </c>
      <c r="ARY116" t="s">
        <v>2239</v>
      </c>
      <c r="ARZ116">
        <v>1</v>
      </c>
      <c r="ASA116">
        <v>0</v>
      </c>
      <c r="ASB116">
        <v>0</v>
      </c>
      <c r="ASC116">
        <v>0</v>
      </c>
      <c r="ASD116">
        <v>0</v>
      </c>
      <c r="ASE116">
        <v>0</v>
      </c>
      <c r="ASF116">
        <v>0</v>
      </c>
      <c r="ASG116">
        <v>0</v>
      </c>
      <c r="ASH116">
        <v>0</v>
      </c>
      <c r="ASI116">
        <v>0</v>
      </c>
      <c r="ASK116" t="s">
        <v>2239</v>
      </c>
      <c r="ASL116">
        <v>1</v>
      </c>
      <c r="ASM116">
        <v>0</v>
      </c>
      <c r="ASN116">
        <v>0</v>
      </c>
      <c r="ASO116">
        <v>0</v>
      </c>
      <c r="ASP116">
        <v>0</v>
      </c>
      <c r="ASQ116">
        <v>0</v>
      </c>
      <c r="ASR116">
        <v>0</v>
      </c>
      <c r="ASS116">
        <v>0</v>
      </c>
      <c r="AST116">
        <v>0</v>
      </c>
      <c r="ASU116">
        <v>0</v>
      </c>
      <c r="ASW116" t="s">
        <v>2239</v>
      </c>
      <c r="ASX116">
        <v>1</v>
      </c>
      <c r="ASY116">
        <v>0</v>
      </c>
      <c r="ASZ116">
        <v>0</v>
      </c>
      <c r="ATA116">
        <v>0</v>
      </c>
      <c r="ATB116">
        <v>0</v>
      </c>
      <c r="ATC116">
        <v>0</v>
      </c>
      <c r="ATD116">
        <v>0</v>
      </c>
      <c r="ATE116">
        <v>0</v>
      </c>
      <c r="ATF116">
        <v>0</v>
      </c>
      <c r="ATH116" t="s">
        <v>2239</v>
      </c>
      <c r="ATI116">
        <v>1</v>
      </c>
      <c r="ATJ116">
        <v>0</v>
      </c>
      <c r="ATK116">
        <v>0</v>
      </c>
      <c r="ATL116">
        <v>0</v>
      </c>
      <c r="ATM116">
        <v>0</v>
      </c>
      <c r="ATN116">
        <v>0</v>
      </c>
      <c r="ATO116">
        <v>0</v>
      </c>
      <c r="ATP116">
        <v>0</v>
      </c>
      <c r="ATQ116">
        <v>0</v>
      </c>
      <c r="ATS116" t="s">
        <v>2468</v>
      </c>
      <c r="ATW116" t="s">
        <v>2468</v>
      </c>
      <c r="AUA116" t="s">
        <v>2579</v>
      </c>
      <c r="AUC116" t="s">
        <v>2717</v>
      </c>
      <c r="AUF116">
        <v>507816648</v>
      </c>
      <c r="AUG116" s="166">
        <v>45253.418981481482</v>
      </c>
      <c r="AUJ116" t="s">
        <v>2255</v>
      </c>
      <c r="AUK116" t="s">
        <v>2256</v>
      </c>
      <c r="AUL116" t="s">
        <v>2257</v>
      </c>
    </row>
    <row r="117" spans="1:987 1034:1234" x14ac:dyDescent="0.35">
      <c r="A117">
        <v>116</v>
      </c>
      <c r="B117" t="s">
        <v>2746</v>
      </c>
      <c r="C117" s="166">
        <v>45252</v>
      </c>
      <c r="D117" t="s">
        <v>2637</v>
      </c>
      <c r="E117" t="s">
        <v>2638</v>
      </c>
      <c r="F117" s="166">
        <v>45252.621508888893</v>
      </c>
      <c r="G117" s="166">
        <v>45252.631320682871</v>
      </c>
      <c r="H117" t="s">
        <v>2225</v>
      </c>
      <c r="K117" t="s">
        <v>2639</v>
      </c>
      <c r="L117" s="166">
        <v>45252</v>
      </c>
      <c r="M117" t="s">
        <v>73</v>
      </c>
      <c r="N117" t="s">
        <v>2640</v>
      </c>
      <c r="O117" t="s">
        <v>79</v>
      </c>
      <c r="P117" t="s">
        <v>2228</v>
      </c>
      <c r="S117" t="s">
        <v>2641</v>
      </c>
      <c r="T117" t="s">
        <v>2642</v>
      </c>
      <c r="V117" t="s">
        <v>2231</v>
      </c>
      <c r="X117" t="s">
        <v>2647</v>
      </c>
      <c r="AA117" t="s">
        <v>2239</v>
      </c>
      <c r="AB117">
        <v>0</v>
      </c>
      <c r="AC117">
        <v>0</v>
      </c>
      <c r="AD117">
        <v>0</v>
      </c>
      <c r="AE117">
        <v>1</v>
      </c>
      <c r="AF117">
        <v>1</v>
      </c>
      <c r="AI117"/>
      <c r="EK117" t="s">
        <v>2747</v>
      </c>
      <c r="EL117">
        <v>1</v>
      </c>
      <c r="EM117">
        <v>0</v>
      </c>
      <c r="EN117">
        <v>1</v>
      </c>
      <c r="EO117">
        <v>1</v>
      </c>
      <c r="EP117">
        <v>0</v>
      </c>
      <c r="EQ117">
        <v>3</v>
      </c>
      <c r="ES117" t="s">
        <v>2318</v>
      </c>
      <c r="ET117">
        <v>6000</v>
      </c>
      <c r="EU117" t="s">
        <v>2235</v>
      </c>
      <c r="EX117">
        <v>21</v>
      </c>
      <c r="EY117">
        <v>2</v>
      </c>
      <c r="EZ117">
        <v>0</v>
      </c>
      <c r="FA117">
        <v>1000</v>
      </c>
      <c r="FB117">
        <v>1000</v>
      </c>
      <c r="FO117" t="s">
        <v>2318</v>
      </c>
      <c r="FP117">
        <v>2000</v>
      </c>
      <c r="FQ117" t="s">
        <v>2235</v>
      </c>
      <c r="FT117">
        <v>15</v>
      </c>
      <c r="FU117">
        <v>2</v>
      </c>
      <c r="FV117">
        <v>0</v>
      </c>
      <c r="FW117">
        <v>500</v>
      </c>
      <c r="FX117">
        <v>500</v>
      </c>
      <c r="FZ117" t="s">
        <v>2318</v>
      </c>
      <c r="GA117">
        <v>2500</v>
      </c>
      <c r="GB117" t="s">
        <v>2235</v>
      </c>
      <c r="GE117">
        <v>30</v>
      </c>
      <c r="GF117">
        <v>3</v>
      </c>
      <c r="GG117">
        <v>0</v>
      </c>
      <c r="GH117">
        <v>500</v>
      </c>
      <c r="GI117">
        <v>500</v>
      </c>
      <c r="GK117" t="s">
        <v>2312</v>
      </c>
      <c r="HH117" t="s">
        <v>2241</v>
      </c>
      <c r="HI117">
        <v>1</v>
      </c>
      <c r="HJ117">
        <v>0</v>
      </c>
      <c r="HK117">
        <v>0</v>
      </c>
      <c r="HL117">
        <v>0</v>
      </c>
      <c r="JB117" t="s">
        <v>2748</v>
      </c>
      <c r="JC117">
        <v>0</v>
      </c>
      <c r="JD117">
        <v>1</v>
      </c>
      <c r="JE117">
        <v>1</v>
      </c>
      <c r="JF117">
        <v>0</v>
      </c>
      <c r="JG117">
        <v>0</v>
      </c>
      <c r="JH117">
        <v>0</v>
      </c>
      <c r="JI117">
        <v>0</v>
      </c>
      <c r="JJ117">
        <v>0</v>
      </c>
      <c r="JK117">
        <v>0</v>
      </c>
      <c r="JL117">
        <v>0</v>
      </c>
      <c r="JM117">
        <v>0</v>
      </c>
      <c r="JN117">
        <v>0</v>
      </c>
      <c r="JO117">
        <v>0</v>
      </c>
      <c r="JP117">
        <v>0</v>
      </c>
      <c r="JQ117">
        <v>0</v>
      </c>
      <c r="JR117">
        <v>0</v>
      </c>
      <c r="JS117">
        <v>2</v>
      </c>
      <c r="JT117">
        <v>6</v>
      </c>
      <c r="KG117" t="s">
        <v>2318</v>
      </c>
      <c r="KH117" t="s">
        <v>2581</v>
      </c>
      <c r="KI117">
        <v>1</v>
      </c>
      <c r="KJ117">
        <v>1</v>
      </c>
      <c r="KK117">
        <v>8000</v>
      </c>
      <c r="KL117">
        <v>100</v>
      </c>
      <c r="KM117" t="s">
        <v>2235</v>
      </c>
      <c r="KP117">
        <v>30</v>
      </c>
      <c r="KQ117">
        <v>5</v>
      </c>
      <c r="KR117">
        <v>0</v>
      </c>
      <c r="KS117">
        <v>100</v>
      </c>
      <c r="KT117">
        <v>50</v>
      </c>
      <c r="KV117" t="s">
        <v>2318</v>
      </c>
      <c r="KW117" t="s">
        <v>2465</v>
      </c>
      <c r="KX117">
        <v>0</v>
      </c>
      <c r="KY117">
        <v>1</v>
      </c>
      <c r="KZ117">
        <v>1</v>
      </c>
      <c r="LB117">
        <v>28000</v>
      </c>
      <c r="LC117">
        <v>37500</v>
      </c>
      <c r="LD117" t="s">
        <v>2235</v>
      </c>
      <c r="LG117">
        <v>45</v>
      </c>
      <c r="LH117">
        <v>5</v>
      </c>
      <c r="LI117">
        <v>0</v>
      </c>
      <c r="LJ117">
        <v>100</v>
      </c>
      <c r="LK117">
        <v>100</v>
      </c>
      <c r="QX117" t="s">
        <v>2231</v>
      </c>
      <c r="QZ117" t="s">
        <v>2434</v>
      </c>
      <c r="RA117">
        <v>0</v>
      </c>
      <c r="RB117">
        <v>1</v>
      </c>
      <c r="RC117">
        <v>0</v>
      </c>
      <c r="RD117">
        <v>0</v>
      </c>
      <c r="RE117">
        <v>0</v>
      </c>
      <c r="RF117">
        <v>0</v>
      </c>
      <c r="RG117">
        <v>0</v>
      </c>
      <c r="RH117">
        <v>0</v>
      </c>
      <c r="RI117">
        <v>0</v>
      </c>
      <c r="RJ117">
        <v>0</v>
      </c>
      <c r="RK117">
        <v>0</v>
      </c>
      <c r="RL117">
        <v>0</v>
      </c>
      <c r="RM117">
        <v>0</v>
      </c>
      <c r="RN117">
        <v>0</v>
      </c>
      <c r="RO117">
        <v>0</v>
      </c>
      <c r="RP117">
        <v>0</v>
      </c>
      <c r="RR117" t="s">
        <v>506</v>
      </c>
      <c r="RS117">
        <v>0</v>
      </c>
      <c r="RT117">
        <v>0</v>
      </c>
      <c r="RU117">
        <v>0</v>
      </c>
      <c r="RV117">
        <v>0</v>
      </c>
      <c r="RW117">
        <v>0</v>
      </c>
      <c r="RX117">
        <v>0</v>
      </c>
      <c r="RY117">
        <v>0</v>
      </c>
      <c r="RZ117">
        <v>0</v>
      </c>
      <c r="SA117">
        <v>0</v>
      </c>
      <c r="SB117">
        <v>1</v>
      </c>
      <c r="SC117">
        <v>0</v>
      </c>
      <c r="SD117" t="s">
        <v>2749</v>
      </c>
      <c r="SF117" t="s">
        <v>2241</v>
      </c>
      <c r="SG117">
        <v>1</v>
      </c>
      <c r="SH117">
        <v>0</v>
      </c>
      <c r="SI117">
        <v>0</v>
      </c>
      <c r="SJ117">
        <v>0</v>
      </c>
      <c r="AQG117" t="s">
        <v>2750</v>
      </c>
      <c r="AQH117">
        <v>0</v>
      </c>
      <c r="AQI117">
        <v>0</v>
      </c>
      <c r="AQJ117">
        <v>0</v>
      </c>
      <c r="AQK117">
        <v>1</v>
      </c>
      <c r="AQL117">
        <v>0</v>
      </c>
      <c r="AQM117">
        <v>1</v>
      </c>
      <c r="AQN117">
        <v>0</v>
      </c>
      <c r="AQO117">
        <v>0</v>
      </c>
      <c r="AQP117">
        <v>0</v>
      </c>
      <c r="AQQ117">
        <v>0</v>
      </c>
      <c r="AQS117" t="s">
        <v>2751</v>
      </c>
      <c r="AQT117">
        <v>0</v>
      </c>
      <c r="AQU117">
        <v>0</v>
      </c>
      <c r="AQV117">
        <v>1</v>
      </c>
      <c r="AQW117">
        <v>1</v>
      </c>
      <c r="AQX117">
        <v>1</v>
      </c>
      <c r="AQY117">
        <v>1</v>
      </c>
      <c r="AQZ117">
        <v>1</v>
      </c>
      <c r="ARA117">
        <v>0</v>
      </c>
      <c r="ARB117">
        <v>0</v>
      </c>
      <c r="ARC117">
        <v>0</v>
      </c>
      <c r="ARD117">
        <v>0</v>
      </c>
      <c r="ARF117" t="s">
        <v>2466</v>
      </c>
      <c r="ARG117" t="s">
        <v>2275</v>
      </c>
      <c r="ARH117" t="s">
        <v>2312</v>
      </c>
      <c r="ARI117">
        <v>1</v>
      </c>
      <c r="ARJ117">
        <v>0</v>
      </c>
      <c r="ARK117">
        <v>0</v>
      </c>
      <c r="ARL117">
        <v>0</v>
      </c>
      <c r="ARM117">
        <v>0</v>
      </c>
      <c r="ARN117">
        <v>0</v>
      </c>
      <c r="ARP117" t="s">
        <v>2312</v>
      </c>
      <c r="ARX117" t="s">
        <v>2262</v>
      </c>
      <c r="ARY117" t="s">
        <v>2239</v>
      </c>
      <c r="ARZ117">
        <v>1</v>
      </c>
      <c r="ASA117">
        <v>0</v>
      </c>
      <c r="ASB117">
        <v>0</v>
      </c>
      <c r="ASC117">
        <v>0</v>
      </c>
      <c r="ASD117">
        <v>0</v>
      </c>
      <c r="ASE117">
        <v>0</v>
      </c>
      <c r="ASF117">
        <v>0</v>
      </c>
      <c r="ASG117">
        <v>0</v>
      </c>
      <c r="ASH117">
        <v>0</v>
      </c>
      <c r="ASI117">
        <v>0</v>
      </c>
      <c r="ASK117" t="s">
        <v>2249</v>
      </c>
      <c r="ASL117">
        <v>0</v>
      </c>
      <c r="ASM117">
        <v>0</v>
      </c>
      <c r="ASN117">
        <v>0</v>
      </c>
      <c r="ASO117">
        <v>1</v>
      </c>
      <c r="ASP117">
        <v>0</v>
      </c>
      <c r="ASQ117">
        <v>0</v>
      </c>
      <c r="ASR117">
        <v>0</v>
      </c>
      <c r="ASS117">
        <v>0</v>
      </c>
      <c r="AST117">
        <v>0</v>
      </c>
      <c r="ASU117">
        <v>0</v>
      </c>
      <c r="ASW117" t="s">
        <v>2239</v>
      </c>
      <c r="ASX117">
        <v>1</v>
      </c>
      <c r="ASY117">
        <v>0</v>
      </c>
      <c r="ASZ117">
        <v>0</v>
      </c>
      <c r="ATA117">
        <v>0</v>
      </c>
      <c r="ATB117">
        <v>0</v>
      </c>
      <c r="ATC117">
        <v>0</v>
      </c>
      <c r="ATD117">
        <v>0</v>
      </c>
      <c r="ATE117">
        <v>0</v>
      </c>
      <c r="ATF117">
        <v>0</v>
      </c>
      <c r="ATH117" t="s">
        <v>2752</v>
      </c>
      <c r="ATI117">
        <v>0</v>
      </c>
      <c r="ATJ117">
        <v>0</v>
      </c>
      <c r="ATK117">
        <v>1</v>
      </c>
      <c r="ATL117">
        <v>0</v>
      </c>
      <c r="ATM117">
        <v>1</v>
      </c>
      <c r="ATN117">
        <v>0</v>
      </c>
      <c r="ATO117">
        <v>1</v>
      </c>
      <c r="ATP117">
        <v>0</v>
      </c>
      <c r="ATQ117">
        <v>0</v>
      </c>
      <c r="ATS117" t="s">
        <v>2468</v>
      </c>
      <c r="ATW117" t="s">
        <v>2468</v>
      </c>
      <c r="AUF117">
        <v>507829091</v>
      </c>
      <c r="AUG117" s="166">
        <v>45253.431921296287</v>
      </c>
      <c r="AUJ117" t="s">
        <v>2255</v>
      </c>
      <c r="AUK117" t="s">
        <v>2256</v>
      </c>
      <c r="AUL117" t="s">
        <v>2257</v>
      </c>
    </row>
    <row r="118" spans="1:987 1034:1234" x14ac:dyDescent="0.35">
      <c r="A118">
        <v>117</v>
      </c>
      <c r="B118" t="s">
        <v>2753</v>
      </c>
      <c r="C118" s="166">
        <v>45253</v>
      </c>
      <c r="D118" t="s">
        <v>2637</v>
      </c>
      <c r="E118" t="s">
        <v>2638</v>
      </c>
      <c r="F118" s="166">
        <v>45253.414917662041</v>
      </c>
      <c r="G118" s="166">
        <v>45253.431553877323</v>
      </c>
      <c r="H118" t="s">
        <v>2225</v>
      </c>
      <c r="K118" t="s">
        <v>2639</v>
      </c>
      <c r="L118" s="166">
        <v>45253</v>
      </c>
      <c r="M118" t="s">
        <v>73</v>
      </c>
      <c r="N118" t="s">
        <v>2640</v>
      </c>
      <c r="O118" t="s">
        <v>79</v>
      </c>
      <c r="P118" t="s">
        <v>2228</v>
      </c>
      <c r="S118" t="s">
        <v>2641</v>
      </c>
      <c r="T118" t="s">
        <v>2642</v>
      </c>
      <c r="V118" t="s">
        <v>2231</v>
      </c>
      <c r="X118" t="s">
        <v>2647</v>
      </c>
      <c r="AA118" t="s">
        <v>2503</v>
      </c>
      <c r="AB118">
        <v>1</v>
      </c>
      <c r="AC118">
        <v>1</v>
      </c>
      <c r="AD118">
        <v>1</v>
      </c>
      <c r="AE118">
        <v>0</v>
      </c>
      <c r="AF118">
        <v>3</v>
      </c>
      <c r="AH118" t="s">
        <v>2318</v>
      </c>
      <c r="AI118">
        <v>1000</v>
      </c>
      <c r="AJ118" t="s">
        <v>2235</v>
      </c>
      <c r="AM118">
        <v>15</v>
      </c>
      <c r="AN118">
        <v>2</v>
      </c>
      <c r="AO118">
        <v>0</v>
      </c>
      <c r="AP118">
        <v>1000</v>
      </c>
      <c r="AQ118">
        <v>1000</v>
      </c>
      <c r="AS118" t="s">
        <v>2318</v>
      </c>
      <c r="AT118" t="s">
        <v>2479</v>
      </c>
      <c r="AU118">
        <v>1</v>
      </c>
      <c r="AV118">
        <v>0</v>
      </c>
      <c r="AW118">
        <v>3500</v>
      </c>
      <c r="AY118" t="s">
        <v>2235</v>
      </c>
      <c r="BB118">
        <v>30</v>
      </c>
      <c r="BC118">
        <v>4</v>
      </c>
      <c r="BD118">
        <v>0</v>
      </c>
      <c r="BE118">
        <v>2000</v>
      </c>
      <c r="BF118">
        <v>1000</v>
      </c>
      <c r="BH118" t="s">
        <v>2318</v>
      </c>
      <c r="BI118" t="s">
        <v>2341</v>
      </c>
      <c r="BJ118">
        <v>1</v>
      </c>
      <c r="BK118">
        <v>1</v>
      </c>
      <c r="BL118">
        <v>600</v>
      </c>
      <c r="BM118">
        <v>350</v>
      </c>
      <c r="BN118" t="s">
        <v>2235</v>
      </c>
      <c r="BQ118">
        <v>20</v>
      </c>
      <c r="BR118">
        <v>2</v>
      </c>
      <c r="BS118">
        <v>0</v>
      </c>
      <c r="BT118">
        <v>10000</v>
      </c>
      <c r="BU118">
        <v>10000</v>
      </c>
      <c r="BW118" t="s">
        <v>2312</v>
      </c>
      <c r="CS118" t="s">
        <v>2241</v>
      </c>
      <c r="CT118">
        <v>1</v>
      </c>
      <c r="CU118">
        <v>0</v>
      </c>
      <c r="CV118">
        <v>0</v>
      </c>
      <c r="CW118">
        <v>0</v>
      </c>
      <c r="EK118" t="s">
        <v>2507</v>
      </c>
      <c r="EL118">
        <v>1</v>
      </c>
      <c r="EM118">
        <v>1</v>
      </c>
      <c r="EN118">
        <v>1</v>
      </c>
      <c r="EO118">
        <v>1</v>
      </c>
      <c r="EP118">
        <v>0</v>
      </c>
      <c r="EQ118">
        <v>4</v>
      </c>
      <c r="ES118" t="s">
        <v>2318</v>
      </c>
      <c r="ET118">
        <v>6000</v>
      </c>
      <c r="EU118" t="s">
        <v>2235</v>
      </c>
      <c r="EX118">
        <v>30</v>
      </c>
      <c r="EY118">
        <v>2</v>
      </c>
      <c r="EZ118">
        <v>0</v>
      </c>
      <c r="FA118">
        <v>5000</v>
      </c>
      <c r="FB118">
        <v>5000</v>
      </c>
      <c r="FD118" t="s">
        <v>2318</v>
      </c>
      <c r="FE118">
        <v>8000</v>
      </c>
      <c r="FF118" t="s">
        <v>2235</v>
      </c>
      <c r="FI118">
        <v>45</v>
      </c>
      <c r="FJ118">
        <v>3</v>
      </c>
      <c r="FK118">
        <v>0</v>
      </c>
      <c r="FL118">
        <v>2000</v>
      </c>
      <c r="FM118">
        <v>2000</v>
      </c>
      <c r="FO118" t="s">
        <v>2318</v>
      </c>
      <c r="FP118">
        <v>1500</v>
      </c>
      <c r="FQ118" t="s">
        <v>2235</v>
      </c>
      <c r="FT118">
        <v>30</v>
      </c>
      <c r="FU118">
        <v>2</v>
      </c>
      <c r="FV118">
        <v>0</v>
      </c>
      <c r="FW118">
        <v>10000</v>
      </c>
      <c r="FX118">
        <v>10000</v>
      </c>
      <c r="FZ118" t="s">
        <v>2318</v>
      </c>
      <c r="GA118">
        <v>2000</v>
      </c>
      <c r="GB118" t="s">
        <v>2235</v>
      </c>
      <c r="GE118">
        <v>15</v>
      </c>
      <c r="GF118">
        <v>2</v>
      </c>
      <c r="GG118">
        <v>0</v>
      </c>
      <c r="GH118">
        <v>1000</v>
      </c>
      <c r="GI118">
        <v>1000</v>
      </c>
      <c r="GK118" t="s">
        <v>2312</v>
      </c>
      <c r="HH118" t="s">
        <v>2241</v>
      </c>
      <c r="HI118">
        <v>1</v>
      </c>
      <c r="HJ118">
        <v>0</v>
      </c>
      <c r="HK118">
        <v>0</v>
      </c>
      <c r="HL118">
        <v>0</v>
      </c>
      <c r="JB118" t="s">
        <v>2754</v>
      </c>
      <c r="JC118">
        <v>0</v>
      </c>
      <c r="JD118">
        <v>1</v>
      </c>
      <c r="JE118">
        <v>1</v>
      </c>
      <c r="JF118">
        <v>1</v>
      </c>
      <c r="JG118">
        <v>1</v>
      </c>
      <c r="JH118">
        <v>1</v>
      </c>
      <c r="JI118">
        <v>1</v>
      </c>
      <c r="JJ118">
        <v>1</v>
      </c>
      <c r="JK118">
        <v>1</v>
      </c>
      <c r="JL118">
        <v>1</v>
      </c>
      <c r="JM118">
        <v>1</v>
      </c>
      <c r="JN118">
        <v>1</v>
      </c>
      <c r="JO118">
        <v>1</v>
      </c>
      <c r="JP118">
        <v>1</v>
      </c>
      <c r="JQ118">
        <v>1</v>
      </c>
      <c r="JR118">
        <v>0</v>
      </c>
      <c r="JS118">
        <v>14</v>
      </c>
      <c r="JT118">
        <v>21</v>
      </c>
      <c r="KG118" t="s">
        <v>2318</v>
      </c>
      <c r="KH118" t="s">
        <v>2445</v>
      </c>
      <c r="KI118">
        <v>1</v>
      </c>
      <c r="KJ118">
        <v>0</v>
      </c>
      <c r="KK118">
        <v>8000</v>
      </c>
      <c r="KM118" t="s">
        <v>2235</v>
      </c>
      <c r="KP118">
        <v>21</v>
      </c>
      <c r="KQ118">
        <v>4</v>
      </c>
      <c r="KR118">
        <v>0</v>
      </c>
      <c r="KS118">
        <v>200</v>
      </c>
      <c r="KT118">
        <v>100</v>
      </c>
      <c r="KV118" t="s">
        <v>2318</v>
      </c>
      <c r="KW118" t="s">
        <v>2529</v>
      </c>
      <c r="KX118">
        <v>0</v>
      </c>
      <c r="KY118">
        <v>1</v>
      </c>
      <c r="KZ118">
        <v>0</v>
      </c>
      <c r="LB118">
        <v>27500</v>
      </c>
      <c r="LD118" t="s">
        <v>2235</v>
      </c>
      <c r="LG118">
        <v>30</v>
      </c>
      <c r="LH118">
        <v>3</v>
      </c>
      <c r="LI118">
        <v>0</v>
      </c>
      <c r="LJ118">
        <v>500</v>
      </c>
      <c r="LK118">
        <v>500</v>
      </c>
      <c r="LM118" t="s">
        <v>2318</v>
      </c>
      <c r="LN118">
        <v>7000</v>
      </c>
      <c r="LO118" t="s">
        <v>2235</v>
      </c>
      <c r="LR118">
        <v>30</v>
      </c>
      <c r="LS118">
        <v>3</v>
      </c>
      <c r="LT118">
        <v>0</v>
      </c>
      <c r="LU118">
        <v>2000</v>
      </c>
      <c r="LV118">
        <v>2000</v>
      </c>
      <c r="LX118" t="s">
        <v>2318</v>
      </c>
      <c r="LY118">
        <v>5500</v>
      </c>
      <c r="LZ118" t="s">
        <v>2235</v>
      </c>
      <c r="MC118">
        <v>30</v>
      </c>
      <c r="MD118">
        <v>3</v>
      </c>
      <c r="ME118">
        <v>0</v>
      </c>
      <c r="MF118">
        <v>2000</v>
      </c>
      <c r="MG118">
        <v>2000</v>
      </c>
      <c r="MI118" t="s">
        <v>2318</v>
      </c>
      <c r="MJ118">
        <v>2250</v>
      </c>
      <c r="MK118" t="s">
        <v>2235</v>
      </c>
      <c r="MN118">
        <v>15</v>
      </c>
      <c r="MO118">
        <v>2</v>
      </c>
      <c r="MP118">
        <v>0</v>
      </c>
      <c r="MQ118">
        <v>1000</v>
      </c>
      <c r="MR118">
        <v>1000</v>
      </c>
      <c r="MT118" t="s">
        <v>2318</v>
      </c>
      <c r="MU118">
        <v>200</v>
      </c>
      <c r="MV118" t="s">
        <v>2235</v>
      </c>
      <c r="MY118">
        <v>30</v>
      </c>
      <c r="MZ118">
        <v>2</v>
      </c>
      <c r="NA118">
        <v>0</v>
      </c>
      <c r="NB118">
        <v>5000</v>
      </c>
      <c r="NC118">
        <v>5000</v>
      </c>
      <c r="NE118" t="s">
        <v>2318</v>
      </c>
      <c r="NF118" t="s">
        <v>2505</v>
      </c>
      <c r="NG118">
        <v>0</v>
      </c>
      <c r="NH118">
        <v>1</v>
      </c>
      <c r="NI118">
        <v>0</v>
      </c>
      <c r="NK118">
        <v>2000</v>
      </c>
      <c r="NM118" t="s">
        <v>2235</v>
      </c>
      <c r="NP118">
        <v>30</v>
      </c>
      <c r="NQ118">
        <v>2</v>
      </c>
      <c r="NR118">
        <v>0</v>
      </c>
      <c r="NS118">
        <v>2000</v>
      </c>
      <c r="NT118">
        <v>2000</v>
      </c>
      <c r="NV118" t="s">
        <v>2318</v>
      </c>
      <c r="NW118">
        <v>2000</v>
      </c>
      <c r="NX118" t="s">
        <v>2235</v>
      </c>
      <c r="OA118">
        <v>21</v>
      </c>
      <c r="OB118">
        <v>2</v>
      </c>
      <c r="OC118">
        <v>0</v>
      </c>
      <c r="OD118">
        <v>5000</v>
      </c>
      <c r="OE118">
        <v>5000</v>
      </c>
      <c r="OG118" t="s">
        <v>2318</v>
      </c>
      <c r="OH118">
        <v>3500</v>
      </c>
      <c r="OI118" t="s">
        <v>2235</v>
      </c>
      <c r="OL118">
        <v>30</v>
      </c>
      <c r="OM118">
        <v>2</v>
      </c>
      <c r="ON118">
        <v>0</v>
      </c>
      <c r="OO118">
        <v>1000</v>
      </c>
      <c r="OP118">
        <v>1000</v>
      </c>
      <c r="OR118" t="s">
        <v>2318</v>
      </c>
      <c r="OS118">
        <v>2500</v>
      </c>
      <c r="OT118" t="s">
        <v>2235</v>
      </c>
      <c r="OW118">
        <v>21</v>
      </c>
      <c r="OX118">
        <v>2</v>
      </c>
      <c r="OY118">
        <v>0</v>
      </c>
      <c r="OZ118">
        <v>1000</v>
      </c>
      <c r="PA118">
        <v>1000</v>
      </c>
      <c r="PC118" t="s">
        <v>2318</v>
      </c>
      <c r="PD118">
        <v>3000</v>
      </c>
      <c r="PE118" t="s">
        <v>2235</v>
      </c>
      <c r="PH118">
        <v>45</v>
      </c>
      <c r="PI118">
        <v>3</v>
      </c>
      <c r="PJ118">
        <v>0</v>
      </c>
      <c r="PK118">
        <v>1500</v>
      </c>
      <c r="PL118">
        <v>1500</v>
      </c>
      <c r="PN118" t="s">
        <v>2318</v>
      </c>
      <c r="PO118">
        <v>2000</v>
      </c>
      <c r="PP118" t="s">
        <v>2235</v>
      </c>
      <c r="PS118">
        <v>15</v>
      </c>
      <c r="PT118">
        <v>2</v>
      </c>
      <c r="PU118">
        <v>0</v>
      </c>
      <c r="PV118">
        <v>2000</v>
      </c>
      <c r="PW118">
        <v>2000</v>
      </c>
      <c r="PY118" t="s">
        <v>2318</v>
      </c>
      <c r="PZ118" t="s">
        <v>2231</v>
      </c>
      <c r="QA118">
        <v>6000</v>
      </c>
      <c r="QD118" t="s">
        <v>2235</v>
      </c>
      <c r="QG118">
        <v>30</v>
      </c>
      <c r="QH118">
        <v>2</v>
      </c>
      <c r="QI118">
        <v>0</v>
      </c>
      <c r="QJ118">
        <v>5000</v>
      </c>
      <c r="QK118">
        <v>5000</v>
      </c>
      <c r="QM118" t="s">
        <v>2318</v>
      </c>
      <c r="QN118">
        <v>250</v>
      </c>
      <c r="QO118" t="s">
        <v>2235</v>
      </c>
      <c r="QR118">
        <v>30</v>
      </c>
      <c r="QS118">
        <v>2</v>
      </c>
      <c r="QT118">
        <v>0</v>
      </c>
      <c r="QU118">
        <v>10000</v>
      </c>
      <c r="QV118">
        <v>10000</v>
      </c>
      <c r="QX118" t="s">
        <v>2312</v>
      </c>
      <c r="SF118" t="s">
        <v>2241</v>
      </c>
      <c r="SG118">
        <v>1</v>
      </c>
      <c r="SH118">
        <v>0</v>
      </c>
      <c r="SI118">
        <v>0</v>
      </c>
      <c r="SJ118">
        <v>0</v>
      </c>
      <c r="AQG118" t="s">
        <v>2242</v>
      </c>
      <c r="AQH118">
        <v>0</v>
      </c>
      <c r="AQI118">
        <v>0</v>
      </c>
      <c r="AQJ118">
        <v>1</v>
      </c>
      <c r="AQK118">
        <v>0</v>
      </c>
      <c r="AQL118">
        <v>0</v>
      </c>
      <c r="AQM118">
        <v>1</v>
      </c>
      <c r="AQN118">
        <v>0</v>
      </c>
      <c r="AQO118">
        <v>0</v>
      </c>
      <c r="AQP118">
        <v>0</v>
      </c>
      <c r="AQQ118">
        <v>0</v>
      </c>
      <c r="AQS118" t="s">
        <v>2619</v>
      </c>
      <c r="AQT118">
        <v>1</v>
      </c>
      <c r="AQU118">
        <v>0</v>
      </c>
      <c r="AQV118">
        <v>1</v>
      </c>
      <c r="AQW118">
        <v>1</v>
      </c>
      <c r="AQX118">
        <v>1</v>
      </c>
      <c r="AQY118">
        <v>1</v>
      </c>
      <c r="AQZ118">
        <v>1</v>
      </c>
      <c r="ARA118">
        <v>0</v>
      </c>
      <c r="ARB118">
        <v>0</v>
      </c>
      <c r="ARC118">
        <v>0</v>
      </c>
      <c r="ARD118">
        <v>0</v>
      </c>
      <c r="ARF118" t="s">
        <v>2466</v>
      </c>
      <c r="ARG118" t="s">
        <v>2245</v>
      </c>
      <c r="ARH118" t="s">
        <v>2312</v>
      </c>
      <c r="ARI118">
        <v>1</v>
      </c>
      <c r="ARJ118">
        <v>0</v>
      </c>
      <c r="ARK118">
        <v>0</v>
      </c>
      <c r="ARL118">
        <v>0</v>
      </c>
      <c r="ARM118">
        <v>0</v>
      </c>
      <c r="ARN118">
        <v>0</v>
      </c>
      <c r="ARO118" t="s">
        <v>2456</v>
      </c>
      <c r="ARP118" t="s">
        <v>2312</v>
      </c>
      <c r="ARX118" t="s">
        <v>2262</v>
      </c>
      <c r="ARY118" t="s">
        <v>2239</v>
      </c>
      <c r="ARZ118">
        <v>1</v>
      </c>
      <c r="ASA118">
        <v>0</v>
      </c>
      <c r="ASB118">
        <v>0</v>
      </c>
      <c r="ASC118">
        <v>0</v>
      </c>
      <c r="ASD118">
        <v>0</v>
      </c>
      <c r="ASE118">
        <v>0</v>
      </c>
      <c r="ASF118">
        <v>0</v>
      </c>
      <c r="ASG118">
        <v>0</v>
      </c>
      <c r="ASH118">
        <v>0</v>
      </c>
      <c r="ASI118">
        <v>0</v>
      </c>
      <c r="ASK118" t="s">
        <v>2249</v>
      </c>
      <c r="ASL118">
        <v>0</v>
      </c>
      <c r="ASM118">
        <v>0</v>
      </c>
      <c r="ASN118">
        <v>0</v>
      </c>
      <c r="ASO118">
        <v>1</v>
      </c>
      <c r="ASP118">
        <v>0</v>
      </c>
      <c r="ASQ118">
        <v>0</v>
      </c>
      <c r="ASR118">
        <v>0</v>
      </c>
      <c r="ASS118">
        <v>0</v>
      </c>
      <c r="AST118">
        <v>0</v>
      </c>
      <c r="ASU118">
        <v>0</v>
      </c>
      <c r="ASW118" t="s">
        <v>2348</v>
      </c>
      <c r="ASX118">
        <v>0</v>
      </c>
      <c r="ASY118">
        <v>0</v>
      </c>
      <c r="ASZ118">
        <v>0</v>
      </c>
      <c r="ATA118">
        <v>0</v>
      </c>
      <c r="ATB118">
        <v>1</v>
      </c>
      <c r="ATC118">
        <v>1</v>
      </c>
      <c r="ATD118">
        <v>0</v>
      </c>
      <c r="ATE118">
        <v>0</v>
      </c>
      <c r="ATF118">
        <v>0</v>
      </c>
      <c r="ATH118" t="s">
        <v>2755</v>
      </c>
      <c r="ATI118">
        <v>0</v>
      </c>
      <c r="ATJ118">
        <v>0</v>
      </c>
      <c r="ATK118">
        <v>0</v>
      </c>
      <c r="ATL118">
        <v>1</v>
      </c>
      <c r="ATM118">
        <v>1</v>
      </c>
      <c r="ATN118">
        <v>1</v>
      </c>
      <c r="ATO118">
        <v>1</v>
      </c>
      <c r="ATP118">
        <v>0</v>
      </c>
      <c r="ATQ118">
        <v>0</v>
      </c>
      <c r="ATS118" t="s">
        <v>2468</v>
      </c>
      <c r="ATW118" t="s">
        <v>2468</v>
      </c>
      <c r="AUF118">
        <v>507829183</v>
      </c>
      <c r="AUG118" s="166">
        <v>45253.432025462957</v>
      </c>
      <c r="AUJ118" t="s">
        <v>2255</v>
      </c>
      <c r="AUK118" t="s">
        <v>2256</v>
      </c>
      <c r="AUL118" t="s">
        <v>2257</v>
      </c>
    </row>
    <row r="119" spans="1:987 1034:1234" x14ac:dyDescent="0.35">
      <c r="A119">
        <v>118</v>
      </c>
      <c r="B119" t="s">
        <v>2756</v>
      </c>
      <c r="C119" s="166">
        <v>45253</v>
      </c>
      <c r="D119" t="s">
        <v>2757</v>
      </c>
      <c r="E119" t="s">
        <v>2758</v>
      </c>
      <c r="F119" s="166">
        <v>45253.365467048607</v>
      </c>
      <c r="G119" s="166">
        <v>45253.383502916673</v>
      </c>
      <c r="H119" t="s">
        <v>2225</v>
      </c>
      <c r="K119" t="s">
        <v>2302</v>
      </c>
      <c r="L119" s="166">
        <v>45253</v>
      </c>
      <c r="M119" t="s">
        <v>73</v>
      </c>
      <c r="N119" t="s">
        <v>2708</v>
      </c>
      <c r="O119" t="s">
        <v>74</v>
      </c>
      <c r="P119" t="s">
        <v>2431</v>
      </c>
      <c r="S119" t="s">
        <v>2304</v>
      </c>
      <c r="T119" t="s">
        <v>2759</v>
      </c>
      <c r="V119" t="s">
        <v>2231</v>
      </c>
      <c r="X119" t="s">
        <v>2306</v>
      </c>
      <c r="AA119" t="s">
        <v>2760</v>
      </c>
      <c r="AB119">
        <v>1</v>
      </c>
      <c r="AC119">
        <v>0</v>
      </c>
      <c r="AD119">
        <v>1</v>
      </c>
      <c r="AE119">
        <v>0</v>
      </c>
      <c r="AF119">
        <v>2</v>
      </c>
      <c r="AH119" t="s">
        <v>2234</v>
      </c>
      <c r="AI119">
        <v>950</v>
      </c>
      <c r="AJ119" t="s">
        <v>2351</v>
      </c>
      <c r="AM119">
        <v>38</v>
      </c>
      <c r="AN119">
        <v>40</v>
      </c>
      <c r="AO119">
        <v>1</v>
      </c>
      <c r="AP119">
        <v>120</v>
      </c>
      <c r="AQ119">
        <v>0</v>
      </c>
      <c r="BH119" t="s">
        <v>2318</v>
      </c>
      <c r="BI119" t="s">
        <v>2493</v>
      </c>
      <c r="BJ119">
        <v>0</v>
      </c>
      <c r="BK119">
        <v>1</v>
      </c>
      <c r="BM119">
        <v>450</v>
      </c>
      <c r="BN119" t="s">
        <v>2351</v>
      </c>
      <c r="BQ119">
        <v>25</v>
      </c>
      <c r="BR119">
        <v>40</v>
      </c>
      <c r="BS119">
        <v>1</v>
      </c>
      <c r="BT119">
        <v>300</v>
      </c>
      <c r="BU119">
        <v>0</v>
      </c>
      <c r="BW119" t="s">
        <v>2231</v>
      </c>
      <c r="BY119" t="s">
        <v>2760</v>
      </c>
      <c r="BZ119">
        <v>1</v>
      </c>
      <c r="CA119">
        <v>0</v>
      </c>
      <c r="CB119">
        <v>1</v>
      </c>
      <c r="CC119">
        <v>0</v>
      </c>
      <c r="CE119" t="s">
        <v>486</v>
      </c>
      <c r="CF119">
        <v>0</v>
      </c>
      <c r="CG119">
        <v>0</v>
      </c>
      <c r="CH119">
        <v>0</v>
      </c>
      <c r="CI119">
        <v>1</v>
      </c>
      <c r="CJ119">
        <v>0</v>
      </c>
      <c r="CK119">
        <v>0</v>
      </c>
      <c r="CL119">
        <v>0</v>
      </c>
      <c r="CM119">
        <v>0</v>
      </c>
      <c r="CN119">
        <v>0</v>
      </c>
      <c r="CO119">
        <v>0</v>
      </c>
      <c r="CP119">
        <v>0</v>
      </c>
      <c r="CS119" t="s">
        <v>2237</v>
      </c>
      <c r="CT119">
        <v>0</v>
      </c>
      <c r="CU119">
        <v>1</v>
      </c>
      <c r="CV119">
        <v>0</v>
      </c>
      <c r="CW119">
        <v>0</v>
      </c>
      <c r="CX119" t="s">
        <v>2760</v>
      </c>
      <c r="CY119">
        <v>1</v>
      </c>
      <c r="CZ119">
        <v>0</v>
      </c>
      <c r="DA119">
        <v>1</v>
      </c>
      <c r="DB119">
        <v>0</v>
      </c>
      <c r="DC119" t="s">
        <v>2761</v>
      </c>
      <c r="DD119">
        <v>0</v>
      </c>
      <c r="DE119">
        <v>1</v>
      </c>
      <c r="DF119">
        <v>0</v>
      </c>
      <c r="DG119">
        <v>0</v>
      </c>
      <c r="DH119">
        <v>0</v>
      </c>
      <c r="DI119">
        <v>0</v>
      </c>
      <c r="DJ119">
        <v>0</v>
      </c>
      <c r="DK119">
        <v>0</v>
      </c>
      <c r="DL119">
        <v>0</v>
      </c>
      <c r="DM119">
        <v>0</v>
      </c>
      <c r="DN119">
        <v>0</v>
      </c>
      <c r="DO119">
        <v>0</v>
      </c>
      <c r="EK119" t="s">
        <v>2239</v>
      </c>
      <c r="EL119">
        <v>0</v>
      </c>
      <c r="EM119">
        <v>0</v>
      </c>
      <c r="EN119">
        <v>0</v>
      </c>
      <c r="EO119">
        <v>0</v>
      </c>
      <c r="EP119">
        <v>1</v>
      </c>
      <c r="EQ119">
        <v>1</v>
      </c>
      <c r="JB119" t="s">
        <v>2762</v>
      </c>
      <c r="JC119">
        <v>0</v>
      </c>
      <c r="JD119">
        <v>0</v>
      </c>
      <c r="JE119">
        <v>0</v>
      </c>
      <c r="JF119">
        <v>0</v>
      </c>
      <c r="JG119">
        <v>0</v>
      </c>
      <c r="JH119">
        <v>0</v>
      </c>
      <c r="JI119">
        <v>1</v>
      </c>
      <c r="JJ119">
        <v>0</v>
      </c>
      <c r="JK119">
        <v>0</v>
      </c>
      <c r="JL119">
        <v>0</v>
      </c>
      <c r="JM119">
        <v>0</v>
      </c>
      <c r="JN119">
        <v>0</v>
      </c>
      <c r="JO119">
        <v>1</v>
      </c>
      <c r="JP119">
        <v>1</v>
      </c>
      <c r="JQ119">
        <v>0</v>
      </c>
      <c r="JR119">
        <v>0</v>
      </c>
      <c r="JS119">
        <v>3</v>
      </c>
      <c r="JT119">
        <v>6</v>
      </c>
      <c r="MT119" t="s">
        <v>2234</v>
      </c>
      <c r="MU119">
        <v>350</v>
      </c>
      <c r="MV119" t="s">
        <v>2351</v>
      </c>
      <c r="MY119">
        <v>45</v>
      </c>
      <c r="MZ119">
        <v>36</v>
      </c>
      <c r="NA119">
        <v>0</v>
      </c>
      <c r="NB119">
        <v>100</v>
      </c>
      <c r="NC119">
        <v>0</v>
      </c>
      <c r="PN119" t="s">
        <v>2318</v>
      </c>
      <c r="PO119">
        <v>2500</v>
      </c>
      <c r="PP119" t="s">
        <v>2351</v>
      </c>
      <c r="PS119">
        <v>30</v>
      </c>
      <c r="PT119">
        <v>36</v>
      </c>
      <c r="PU119">
        <v>1</v>
      </c>
      <c r="PV119">
        <v>200</v>
      </c>
      <c r="PW119">
        <v>0</v>
      </c>
      <c r="PY119" t="s">
        <v>2318</v>
      </c>
      <c r="PZ119" t="s">
        <v>2231</v>
      </c>
      <c r="QA119">
        <v>6000</v>
      </c>
      <c r="QD119" t="s">
        <v>2351</v>
      </c>
      <c r="QG119">
        <v>40</v>
      </c>
      <c r="QH119">
        <v>36</v>
      </c>
      <c r="QI119">
        <v>0</v>
      </c>
      <c r="QJ119">
        <v>300</v>
      </c>
      <c r="QK119">
        <v>0</v>
      </c>
      <c r="QX119" t="s">
        <v>2231</v>
      </c>
      <c r="QZ119" t="s">
        <v>2762</v>
      </c>
      <c r="RA119">
        <v>0</v>
      </c>
      <c r="RB119">
        <v>0</v>
      </c>
      <c r="RC119">
        <v>0</v>
      </c>
      <c r="RD119">
        <v>0</v>
      </c>
      <c r="RE119">
        <v>0</v>
      </c>
      <c r="RF119">
        <v>0</v>
      </c>
      <c r="RG119">
        <v>1</v>
      </c>
      <c r="RH119">
        <v>0</v>
      </c>
      <c r="RI119">
        <v>0</v>
      </c>
      <c r="RJ119">
        <v>0</v>
      </c>
      <c r="RK119">
        <v>0</v>
      </c>
      <c r="RL119">
        <v>0</v>
      </c>
      <c r="RM119">
        <v>1</v>
      </c>
      <c r="RN119">
        <v>1</v>
      </c>
      <c r="RO119">
        <v>0</v>
      </c>
      <c r="RP119">
        <v>0</v>
      </c>
      <c r="RR119" t="s">
        <v>2763</v>
      </c>
      <c r="RS119">
        <v>0</v>
      </c>
      <c r="RT119">
        <v>0</v>
      </c>
      <c r="RU119">
        <v>0</v>
      </c>
      <c r="RV119">
        <v>1</v>
      </c>
      <c r="RW119">
        <v>0</v>
      </c>
      <c r="RX119">
        <v>0</v>
      </c>
      <c r="RY119">
        <v>1</v>
      </c>
      <c r="RZ119">
        <v>0</v>
      </c>
      <c r="SA119">
        <v>0</v>
      </c>
      <c r="SB119">
        <v>0</v>
      </c>
      <c r="SC119">
        <v>0</v>
      </c>
      <c r="SF119" t="s">
        <v>2237</v>
      </c>
      <c r="SG119">
        <v>0</v>
      </c>
      <c r="SH119">
        <v>1</v>
      </c>
      <c r="SI119">
        <v>0</v>
      </c>
      <c r="SJ119">
        <v>0</v>
      </c>
      <c r="SK119" t="s">
        <v>2762</v>
      </c>
      <c r="SL119">
        <v>0</v>
      </c>
      <c r="SM119">
        <v>0</v>
      </c>
      <c r="SN119">
        <v>0</v>
      </c>
      <c r="SO119">
        <v>0</v>
      </c>
      <c r="SP119">
        <v>0</v>
      </c>
      <c r="SQ119">
        <v>0</v>
      </c>
      <c r="SR119">
        <v>1</v>
      </c>
      <c r="SS119">
        <v>0</v>
      </c>
      <c r="ST119">
        <v>0</v>
      </c>
      <c r="SU119">
        <v>0</v>
      </c>
      <c r="SV119">
        <v>0</v>
      </c>
      <c r="SW119">
        <v>0</v>
      </c>
      <c r="SX119">
        <v>1</v>
      </c>
      <c r="SY119">
        <v>1</v>
      </c>
      <c r="SZ119">
        <v>0</v>
      </c>
      <c r="TA119">
        <v>0</v>
      </c>
      <c r="TB119" t="s">
        <v>2764</v>
      </c>
      <c r="TC119">
        <v>0</v>
      </c>
      <c r="TD119">
        <v>1</v>
      </c>
      <c r="TE119">
        <v>0</v>
      </c>
      <c r="TF119">
        <v>0</v>
      </c>
      <c r="TG119">
        <v>0</v>
      </c>
      <c r="TH119">
        <v>1</v>
      </c>
      <c r="TI119">
        <v>0</v>
      </c>
      <c r="TJ119">
        <v>0</v>
      </c>
      <c r="TK119">
        <v>0</v>
      </c>
      <c r="TL119">
        <v>0</v>
      </c>
      <c r="TM119">
        <v>0</v>
      </c>
      <c r="TN119">
        <v>0</v>
      </c>
      <c r="AQG119" t="s">
        <v>2437</v>
      </c>
      <c r="AQH119">
        <v>0</v>
      </c>
      <c r="AQI119">
        <v>0</v>
      </c>
      <c r="AQJ119">
        <v>0</v>
      </c>
      <c r="AQK119">
        <v>1</v>
      </c>
      <c r="AQL119">
        <v>0</v>
      </c>
      <c r="AQM119">
        <v>0</v>
      </c>
      <c r="AQN119">
        <v>0</v>
      </c>
      <c r="AQO119">
        <v>0</v>
      </c>
      <c r="AQP119">
        <v>0</v>
      </c>
      <c r="AQQ119">
        <v>0</v>
      </c>
      <c r="AQS119" t="s">
        <v>2576</v>
      </c>
      <c r="AQT119">
        <v>0</v>
      </c>
      <c r="AQU119">
        <v>0</v>
      </c>
      <c r="AQV119">
        <v>1</v>
      </c>
      <c r="AQW119">
        <v>1</v>
      </c>
      <c r="AQX119">
        <v>0</v>
      </c>
      <c r="AQY119">
        <v>0</v>
      </c>
      <c r="AQZ119">
        <v>0</v>
      </c>
      <c r="ARA119">
        <v>0</v>
      </c>
      <c r="ARB119">
        <v>0</v>
      </c>
      <c r="ARC119">
        <v>0</v>
      </c>
      <c r="ARD119">
        <v>0</v>
      </c>
      <c r="ARF119" t="s">
        <v>2393</v>
      </c>
      <c r="ARG119" t="s">
        <v>2439</v>
      </c>
      <c r="ARH119" t="s">
        <v>2246</v>
      </c>
      <c r="ARI119">
        <v>0</v>
      </c>
      <c r="ARJ119">
        <v>1</v>
      </c>
      <c r="ARK119">
        <v>0</v>
      </c>
      <c r="ARL119">
        <v>0</v>
      </c>
      <c r="ARM119">
        <v>0</v>
      </c>
      <c r="ARN119">
        <v>0</v>
      </c>
      <c r="ARP119" t="s">
        <v>2312</v>
      </c>
      <c r="ARX119" t="s">
        <v>2262</v>
      </c>
      <c r="ARY119" t="s">
        <v>2239</v>
      </c>
      <c r="ARZ119">
        <v>1</v>
      </c>
      <c r="ASA119">
        <v>0</v>
      </c>
      <c r="ASB119">
        <v>0</v>
      </c>
      <c r="ASC119">
        <v>0</v>
      </c>
      <c r="ASD119">
        <v>0</v>
      </c>
      <c r="ASE119">
        <v>0</v>
      </c>
      <c r="ASF119">
        <v>0</v>
      </c>
      <c r="ASG119">
        <v>0</v>
      </c>
      <c r="ASH119">
        <v>0</v>
      </c>
      <c r="ASI119">
        <v>0</v>
      </c>
      <c r="ASK119" t="s">
        <v>2239</v>
      </c>
      <c r="ASL119">
        <v>1</v>
      </c>
      <c r="ASM119">
        <v>0</v>
      </c>
      <c r="ASN119">
        <v>0</v>
      </c>
      <c r="ASO119">
        <v>0</v>
      </c>
      <c r="ASP119">
        <v>0</v>
      </c>
      <c r="ASQ119">
        <v>0</v>
      </c>
      <c r="ASR119">
        <v>0</v>
      </c>
      <c r="ASS119">
        <v>0</v>
      </c>
      <c r="AST119">
        <v>0</v>
      </c>
      <c r="ASU119">
        <v>0</v>
      </c>
      <c r="ASW119" t="s">
        <v>2353</v>
      </c>
      <c r="ASX119">
        <v>0</v>
      </c>
      <c r="ASY119">
        <v>0</v>
      </c>
      <c r="ASZ119">
        <v>0</v>
      </c>
      <c r="ATA119">
        <v>0</v>
      </c>
      <c r="ATB119">
        <v>0</v>
      </c>
      <c r="ATC119">
        <v>1</v>
      </c>
      <c r="ATD119">
        <v>0</v>
      </c>
      <c r="ATE119">
        <v>0</v>
      </c>
      <c r="ATF119">
        <v>0</v>
      </c>
      <c r="ATH119" t="s">
        <v>2765</v>
      </c>
      <c r="ATI119">
        <v>0</v>
      </c>
      <c r="ATJ119">
        <v>0</v>
      </c>
      <c r="ATK119">
        <v>0</v>
      </c>
      <c r="ATL119">
        <v>0</v>
      </c>
      <c r="ATM119">
        <v>1</v>
      </c>
      <c r="ATN119">
        <v>0</v>
      </c>
      <c r="ATO119">
        <v>0</v>
      </c>
      <c r="ATP119">
        <v>0</v>
      </c>
      <c r="ATQ119">
        <v>0</v>
      </c>
      <c r="ATS119" t="s">
        <v>2468</v>
      </c>
      <c r="ATW119" t="s">
        <v>2468</v>
      </c>
      <c r="AUA119" t="s">
        <v>2452</v>
      </c>
      <c r="AUC119" t="s">
        <v>2452</v>
      </c>
      <c r="AUF119">
        <v>508012524</v>
      </c>
      <c r="AUG119" s="166">
        <v>45253.644293981481</v>
      </c>
      <c r="AUJ119" t="s">
        <v>2255</v>
      </c>
      <c r="AUK119" t="s">
        <v>2256</v>
      </c>
      <c r="AUL119" t="s">
        <v>2257</v>
      </c>
    </row>
    <row r="120" spans="1:987 1034:1234" x14ac:dyDescent="0.35">
      <c r="A120">
        <v>119</v>
      </c>
      <c r="B120" t="s">
        <v>2766</v>
      </c>
      <c r="C120" s="166">
        <v>45253</v>
      </c>
      <c r="D120" t="s">
        <v>2757</v>
      </c>
      <c r="E120" t="s">
        <v>2758</v>
      </c>
      <c r="F120" s="166">
        <v>45253.628459074083</v>
      </c>
      <c r="G120" s="166">
        <v>45253.643782013889</v>
      </c>
      <c r="H120" t="s">
        <v>2225</v>
      </c>
      <c r="K120" t="s">
        <v>2302</v>
      </c>
      <c r="L120" s="166">
        <v>45253</v>
      </c>
      <c r="M120" t="s">
        <v>73</v>
      </c>
      <c r="N120" t="s">
        <v>2708</v>
      </c>
      <c r="O120" t="s">
        <v>74</v>
      </c>
      <c r="P120" t="s">
        <v>2431</v>
      </c>
      <c r="S120" t="s">
        <v>2304</v>
      </c>
      <c r="T120" t="s">
        <v>2759</v>
      </c>
      <c r="V120" t="s">
        <v>2231</v>
      </c>
      <c r="X120" t="s">
        <v>2306</v>
      </c>
      <c r="AA120" t="s">
        <v>2760</v>
      </c>
      <c r="AB120">
        <v>1</v>
      </c>
      <c r="AC120">
        <v>0</v>
      </c>
      <c r="AD120">
        <v>1</v>
      </c>
      <c r="AE120">
        <v>0</v>
      </c>
      <c r="AF120">
        <v>2</v>
      </c>
      <c r="AH120" t="s">
        <v>2234</v>
      </c>
      <c r="AI120">
        <v>1000</v>
      </c>
      <c r="AJ120" t="s">
        <v>2351</v>
      </c>
      <c r="AM120">
        <v>50</v>
      </c>
      <c r="AN120">
        <v>40</v>
      </c>
      <c r="AO120">
        <v>0</v>
      </c>
      <c r="AP120">
        <v>80</v>
      </c>
      <c r="AQ120">
        <v>0</v>
      </c>
      <c r="BH120" t="s">
        <v>2318</v>
      </c>
      <c r="BI120" t="s">
        <v>2493</v>
      </c>
      <c r="BJ120">
        <v>0</v>
      </c>
      <c r="BK120">
        <v>1</v>
      </c>
      <c r="BM120">
        <v>500</v>
      </c>
      <c r="BN120" t="s">
        <v>2307</v>
      </c>
      <c r="BQ120">
        <v>35</v>
      </c>
      <c r="BR120">
        <v>40</v>
      </c>
      <c r="BS120">
        <v>1</v>
      </c>
      <c r="BT120">
        <v>400</v>
      </c>
      <c r="BU120">
        <v>0</v>
      </c>
      <c r="BW120" t="s">
        <v>2231</v>
      </c>
      <c r="BY120" t="s">
        <v>2233</v>
      </c>
      <c r="BZ120">
        <v>1</v>
      </c>
      <c r="CA120">
        <v>0</v>
      </c>
      <c r="CB120">
        <v>0</v>
      </c>
      <c r="CC120">
        <v>0</v>
      </c>
      <c r="CE120" t="s">
        <v>2763</v>
      </c>
      <c r="CF120">
        <v>0</v>
      </c>
      <c r="CG120">
        <v>0</v>
      </c>
      <c r="CH120">
        <v>0</v>
      </c>
      <c r="CI120">
        <v>1</v>
      </c>
      <c r="CJ120">
        <v>0</v>
      </c>
      <c r="CK120">
        <v>0</v>
      </c>
      <c r="CL120">
        <v>1</v>
      </c>
      <c r="CM120">
        <v>0</v>
      </c>
      <c r="CN120">
        <v>0</v>
      </c>
      <c r="CO120">
        <v>0</v>
      </c>
      <c r="CP120">
        <v>0</v>
      </c>
      <c r="CS120" t="s">
        <v>2237</v>
      </c>
      <c r="CT120">
        <v>0</v>
      </c>
      <c r="CU120">
        <v>1</v>
      </c>
      <c r="CV120">
        <v>0</v>
      </c>
      <c r="CW120">
        <v>0</v>
      </c>
      <c r="CX120" t="s">
        <v>2760</v>
      </c>
      <c r="CY120">
        <v>1</v>
      </c>
      <c r="CZ120">
        <v>0</v>
      </c>
      <c r="DA120">
        <v>1</v>
      </c>
      <c r="DB120">
        <v>0</v>
      </c>
      <c r="DC120" t="s">
        <v>2764</v>
      </c>
      <c r="DD120">
        <v>0</v>
      </c>
      <c r="DE120">
        <v>1</v>
      </c>
      <c r="DF120">
        <v>0</v>
      </c>
      <c r="DG120">
        <v>0</v>
      </c>
      <c r="DH120">
        <v>0</v>
      </c>
      <c r="DI120">
        <v>1</v>
      </c>
      <c r="DJ120">
        <v>0</v>
      </c>
      <c r="DK120">
        <v>0</v>
      </c>
      <c r="DL120">
        <v>0</v>
      </c>
      <c r="DM120">
        <v>0</v>
      </c>
      <c r="DN120">
        <v>0</v>
      </c>
      <c r="DO120">
        <v>0</v>
      </c>
      <c r="EK120" t="s">
        <v>2239</v>
      </c>
      <c r="EL120">
        <v>0</v>
      </c>
      <c r="EM120">
        <v>0</v>
      </c>
      <c r="EN120">
        <v>0</v>
      </c>
      <c r="EO120">
        <v>0</v>
      </c>
      <c r="EP120">
        <v>1</v>
      </c>
      <c r="EQ120">
        <v>1</v>
      </c>
      <c r="JB120" t="s">
        <v>2762</v>
      </c>
      <c r="JC120">
        <v>0</v>
      </c>
      <c r="JD120">
        <v>0</v>
      </c>
      <c r="JE120">
        <v>0</v>
      </c>
      <c r="JF120">
        <v>0</v>
      </c>
      <c r="JG120">
        <v>0</v>
      </c>
      <c r="JH120">
        <v>0</v>
      </c>
      <c r="JI120">
        <v>1</v>
      </c>
      <c r="JJ120">
        <v>0</v>
      </c>
      <c r="JK120">
        <v>0</v>
      </c>
      <c r="JL120">
        <v>0</v>
      </c>
      <c r="JM120">
        <v>0</v>
      </c>
      <c r="JN120">
        <v>0</v>
      </c>
      <c r="JO120">
        <v>1</v>
      </c>
      <c r="JP120">
        <v>1</v>
      </c>
      <c r="JQ120">
        <v>0</v>
      </c>
      <c r="JR120">
        <v>0</v>
      </c>
      <c r="JS120">
        <v>3</v>
      </c>
      <c r="JT120">
        <v>6</v>
      </c>
      <c r="MT120" t="s">
        <v>2234</v>
      </c>
      <c r="MU120">
        <v>300</v>
      </c>
      <c r="MV120" t="s">
        <v>2351</v>
      </c>
      <c r="MY120">
        <v>60</v>
      </c>
      <c r="MZ120">
        <v>36</v>
      </c>
      <c r="NA120">
        <v>0</v>
      </c>
      <c r="NB120">
        <v>100</v>
      </c>
      <c r="NC120">
        <v>0</v>
      </c>
      <c r="PN120" t="s">
        <v>2318</v>
      </c>
      <c r="PO120">
        <v>2000</v>
      </c>
      <c r="PP120" t="s">
        <v>2351</v>
      </c>
      <c r="PS120">
        <v>30</v>
      </c>
      <c r="PT120">
        <v>32</v>
      </c>
      <c r="PU120">
        <v>1</v>
      </c>
      <c r="PV120">
        <v>500</v>
      </c>
      <c r="PW120">
        <v>0</v>
      </c>
      <c r="PY120" t="s">
        <v>2318</v>
      </c>
      <c r="PZ120" t="s">
        <v>2231</v>
      </c>
      <c r="QA120">
        <v>6500</v>
      </c>
      <c r="QD120" t="s">
        <v>2351</v>
      </c>
      <c r="QG120">
        <v>50</v>
      </c>
      <c r="QH120">
        <v>30</v>
      </c>
      <c r="QI120">
        <v>0</v>
      </c>
      <c r="QJ120">
        <v>200</v>
      </c>
      <c r="QK120">
        <v>0</v>
      </c>
      <c r="QX120" t="s">
        <v>2231</v>
      </c>
      <c r="QZ120" t="s">
        <v>2767</v>
      </c>
      <c r="RA120">
        <v>0</v>
      </c>
      <c r="RB120">
        <v>0</v>
      </c>
      <c r="RC120">
        <v>0</v>
      </c>
      <c r="RD120">
        <v>0</v>
      </c>
      <c r="RE120">
        <v>0</v>
      </c>
      <c r="RF120">
        <v>0</v>
      </c>
      <c r="RG120">
        <v>1</v>
      </c>
      <c r="RH120">
        <v>0</v>
      </c>
      <c r="RI120">
        <v>0</v>
      </c>
      <c r="RJ120">
        <v>0</v>
      </c>
      <c r="RK120">
        <v>0</v>
      </c>
      <c r="RL120">
        <v>0</v>
      </c>
      <c r="RM120">
        <v>1</v>
      </c>
      <c r="RN120">
        <v>1</v>
      </c>
      <c r="RO120">
        <v>0</v>
      </c>
      <c r="RP120">
        <v>0</v>
      </c>
      <c r="RR120" t="s">
        <v>486</v>
      </c>
      <c r="RS120">
        <v>0</v>
      </c>
      <c r="RT120">
        <v>0</v>
      </c>
      <c r="RU120">
        <v>0</v>
      </c>
      <c r="RV120">
        <v>1</v>
      </c>
      <c r="RW120">
        <v>0</v>
      </c>
      <c r="RX120">
        <v>0</v>
      </c>
      <c r="RY120">
        <v>0</v>
      </c>
      <c r="RZ120">
        <v>0</v>
      </c>
      <c r="SA120">
        <v>0</v>
      </c>
      <c r="SB120">
        <v>0</v>
      </c>
      <c r="SC120">
        <v>0</v>
      </c>
      <c r="SF120" t="s">
        <v>2237</v>
      </c>
      <c r="SG120">
        <v>0</v>
      </c>
      <c r="SH120">
        <v>1</v>
      </c>
      <c r="SI120">
        <v>0</v>
      </c>
      <c r="SJ120">
        <v>0</v>
      </c>
      <c r="SK120" t="s">
        <v>2762</v>
      </c>
      <c r="SL120">
        <v>0</v>
      </c>
      <c r="SM120">
        <v>0</v>
      </c>
      <c r="SN120">
        <v>0</v>
      </c>
      <c r="SO120">
        <v>0</v>
      </c>
      <c r="SP120">
        <v>0</v>
      </c>
      <c r="SQ120">
        <v>0</v>
      </c>
      <c r="SR120">
        <v>1</v>
      </c>
      <c r="SS120">
        <v>0</v>
      </c>
      <c r="ST120">
        <v>0</v>
      </c>
      <c r="SU120">
        <v>0</v>
      </c>
      <c r="SV120">
        <v>0</v>
      </c>
      <c r="SW120">
        <v>0</v>
      </c>
      <c r="SX120">
        <v>1</v>
      </c>
      <c r="SY120">
        <v>1</v>
      </c>
      <c r="SZ120">
        <v>0</v>
      </c>
      <c r="TA120">
        <v>0</v>
      </c>
      <c r="TB120" t="s">
        <v>2764</v>
      </c>
      <c r="TC120">
        <v>0</v>
      </c>
      <c r="TD120">
        <v>1</v>
      </c>
      <c r="TE120">
        <v>0</v>
      </c>
      <c r="TF120">
        <v>0</v>
      </c>
      <c r="TG120">
        <v>0</v>
      </c>
      <c r="TH120">
        <v>1</v>
      </c>
      <c r="TI120">
        <v>0</v>
      </c>
      <c r="TJ120">
        <v>0</v>
      </c>
      <c r="TK120">
        <v>0</v>
      </c>
      <c r="TL120">
        <v>0</v>
      </c>
      <c r="TM120">
        <v>0</v>
      </c>
      <c r="TN120">
        <v>0</v>
      </c>
      <c r="AQG120" t="s">
        <v>2239</v>
      </c>
      <c r="AQH120">
        <v>1</v>
      </c>
      <c r="AQI120">
        <v>0</v>
      </c>
      <c r="AQJ120">
        <v>0</v>
      </c>
      <c r="AQK120">
        <v>0</v>
      </c>
      <c r="AQL120">
        <v>0</v>
      </c>
      <c r="AQM120">
        <v>0</v>
      </c>
      <c r="AQN120">
        <v>0</v>
      </c>
      <c r="AQO120">
        <v>0</v>
      </c>
      <c r="AQP120">
        <v>0</v>
      </c>
      <c r="AQQ120">
        <v>0</v>
      </c>
      <c r="AQS120" t="s">
        <v>2576</v>
      </c>
      <c r="AQT120">
        <v>0</v>
      </c>
      <c r="AQU120">
        <v>0</v>
      </c>
      <c r="AQV120">
        <v>1</v>
      </c>
      <c r="AQW120">
        <v>1</v>
      </c>
      <c r="AQX120">
        <v>0</v>
      </c>
      <c r="AQY120">
        <v>0</v>
      </c>
      <c r="AQZ120">
        <v>0</v>
      </c>
      <c r="ARA120">
        <v>0</v>
      </c>
      <c r="ARB120">
        <v>0</v>
      </c>
      <c r="ARC120">
        <v>0</v>
      </c>
      <c r="ARD120">
        <v>0</v>
      </c>
      <c r="ARF120" t="s">
        <v>2311</v>
      </c>
      <c r="ARG120" t="s">
        <v>2275</v>
      </c>
      <c r="ARH120" t="s">
        <v>2246</v>
      </c>
      <c r="ARI120">
        <v>0</v>
      </c>
      <c r="ARJ120">
        <v>1</v>
      </c>
      <c r="ARK120">
        <v>0</v>
      </c>
      <c r="ARL120">
        <v>0</v>
      </c>
      <c r="ARM120">
        <v>0</v>
      </c>
      <c r="ARN120">
        <v>0</v>
      </c>
      <c r="ARP120" t="s">
        <v>2312</v>
      </c>
      <c r="ARX120" t="s">
        <v>2262</v>
      </c>
      <c r="ARY120" t="s">
        <v>2239</v>
      </c>
      <c r="ARZ120">
        <v>1</v>
      </c>
      <c r="ASA120">
        <v>0</v>
      </c>
      <c r="ASB120">
        <v>0</v>
      </c>
      <c r="ASC120">
        <v>0</v>
      </c>
      <c r="ASD120">
        <v>0</v>
      </c>
      <c r="ASE120">
        <v>0</v>
      </c>
      <c r="ASF120">
        <v>0</v>
      </c>
      <c r="ASG120">
        <v>0</v>
      </c>
      <c r="ASH120">
        <v>0</v>
      </c>
      <c r="ASI120">
        <v>0</v>
      </c>
      <c r="ASK120" t="s">
        <v>2239</v>
      </c>
      <c r="ASL120">
        <v>1</v>
      </c>
      <c r="ASM120">
        <v>0</v>
      </c>
      <c r="ASN120">
        <v>0</v>
      </c>
      <c r="ASO120">
        <v>0</v>
      </c>
      <c r="ASP120">
        <v>0</v>
      </c>
      <c r="ASQ120">
        <v>0</v>
      </c>
      <c r="ASR120">
        <v>0</v>
      </c>
      <c r="ASS120">
        <v>0</v>
      </c>
      <c r="AST120">
        <v>0</v>
      </c>
      <c r="ASU120">
        <v>0</v>
      </c>
      <c r="ASW120" t="s">
        <v>2353</v>
      </c>
      <c r="ASX120">
        <v>0</v>
      </c>
      <c r="ASY120">
        <v>0</v>
      </c>
      <c r="ASZ120">
        <v>0</v>
      </c>
      <c r="ATA120">
        <v>0</v>
      </c>
      <c r="ATB120">
        <v>0</v>
      </c>
      <c r="ATC120">
        <v>1</v>
      </c>
      <c r="ATD120">
        <v>0</v>
      </c>
      <c r="ATE120">
        <v>0</v>
      </c>
      <c r="ATF120">
        <v>0</v>
      </c>
      <c r="ATH120" t="s">
        <v>2765</v>
      </c>
      <c r="ATI120">
        <v>0</v>
      </c>
      <c r="ATJ120">
        <v>0</v>
      </c>
      <c r="ATK120">
        <v>0</v>
      </c>
      <c r="ATL120">
        <v>0</v>
      </c>
      <c r="ATM120">
        <v>1</v>
      </c>
      <c r="ATN120">
        <v>0</v>
      </c>
      <c r="ATO120">
        <v>0</v>
      </c>
      <c r="ATP120">
        <v>0</v>
      </c>
      <c r="ATQ120">
        <v>0</v>
      </c>
      <c r="ATS120" t="s">
        <v>2468</v>
      </c>
      <c r="ATW120" t="s">
        <v>2468</v>
      </c>
      <c r="AUA120" t="s">
        <v>2768</v>
      </c>
      <c r="AUC120" t="s">
        <v>2452</v>
      </c>
      <c r="AUF120">
        <v>508012544</v>
      </c>
      <c r="AUG120" s="166">
        <v>45253.644328703696</v>
      </c>
      <c r="AUJ120" t="s">
        <v>2255</v>
      </c>
      <c r="AUK120" t="s">
        <v>2256</v>
      </c>
      <c r="AUL120" t="s">
        <v>2257</v>
      </c>
    </row>
    <row r="121" spans="1:987 1034:1234" x14ac:dyDescent="0.35">
      <c r="A121">
        <v>120</v>
      </c>
      <c r="B121" t="s">
        <v>2769</v>
      </c>
      <c r="C121" s="166">
        <v>45254</v>
      </c>
      <c r="D121" t="s">
        <v>2757</v>
      </c>
      <c r="E121" t="s">
        <v>2758</v>
      </c>
      <c r="F121" s="166">
        <v>45254.355705312497</v>
      </c>
      <c r="G121" s="166">
        <v>45254.369166875003</v>
      </c>
      <c r="H121" t="s">
        <v>2225</v>
      </c>
      <c r="K121" t="s">
        <v>2302</v>
      </c>
      <c r="L121" s="166">
        <v>45254</v>
      </c>
      <c r="M121" t="s">
        <v>73</v>
      </c>
      <c r="N121" t="s">
        <v>2708</v>
      </c>
      <c r="O121" t="s">
        <v>74</v>
      </c>
      <c r="P121" t="s">
        <v>2228</v>
      </c>
      <c r="S121" t="s">
        <v>2304</v>
      </c>
      <c r="T121" t="s">
        <v>2759</v>
      </c>
      <c r="V121" t="s">
        <v>2231</v>
      </c>
      <c r="X121" t="s">
        <v>2306</v>
      </c>
      <c r="AA121" t="s">
        <v>2760</v>
      </c>
      <c r="AB121">
        <v>1</v>
      </c>
      <c r="AC121">
        <v>0</v>
      </c>
      <c r="AD121">
        <v>1</v>
      </c>
      <c r="AE121">
        <v>0</v>
      </c>
      <c r="AF121">
        <v>2</v>
      </c>
      <c r="AH121" t="s">
        <v>2234</v>
      </c>
      <c r="AI121">
        <v>1100</v>
      </c>
      <c r="AJ121" t="s">
        <v>2351</v>
      </c>
      <c r="AM121">
        <v>69</v>
      </c>
      <c r="AN121">
        <v>38</v>
      </c>
      <c r="AO121">
        <v>0</v>
      </c>
      <c r="AP121">
        <v>100</v>
      </c>
      <c r="AQ121">
        <v>0</v>
      </c>
      <c r="BH121" t="s">
        <v>2318</v>
      </c>
      <c r="BI121" t="s">
        <v>2493</v>
      </c>
      <c r="BJ121">
        <v>0</v>
      </c>
      <c r="BK121">
        <v>1</v>
      </c>
      <c r="BM121">
        <v>550</v>
      </c>
      <c r="BN121" t="s">
        <v>2351</v>
      </c>
      <c r="BQ121">
        <v>30</v>
      </c>
      <c r="BR121">
        <v>32</v>
      </c>
      <c r="BS121">
        <v>1</v>
      </c>
      <c r="BT121">
        <v>350</v>
      </c>
      <c r="BU121">
        <v>0</v>
      </c>
      <c r="BW121" t="s">
        <v>2231</v>
      </c>
      <c r="BY121" t="s">
        <v>2760</v>
      </c>
      <c r="BZ121">
        <v>1</v>
      </c>
      <c r="CA121">
        <v>0</v>
      </c>
      <c r="CB121">
        <v>1</v>
      </c>
      <c r="CC121">
        <v>0</v>
      </c>
      <c r="CE121" t="s">
        <v>2770</v>
      </c>
      <c r="CF121">
        <v>0</v>
      </c>
      <c r="CG121">
        <v>0</v>
      </c>
      <c r="CH121">
        <v>0</v>
      </c>
      <c r="CI121">
        <v>1</v>
      </c>
      <c r="CJ121">
        <v>0</v>
      </c>
      <c r="CK121">
        <v>0</v>
      </c>
      <c r="CL121">
        <v>1</v>
      </c>
      <c r="CM121">
        <v>0</v>
      </c>
      <c r="CN121">
        <v>0</v>
      </c>
      <c r="CO121">
        <v>0</v>
      </c>
      <c r="CP121">
        <v>0</v>
      </c>
      <c r="CS121" t="s">
        <v>2237</v>
      </c>
      <c r="CT121">
        <v>0</v>
      </c>
      <c r="CU121">
        <v>1</v>
      </c>
      <c r="CV121">
        <v>0</v>
      </c>
      <c r="CW121">
        <v>0</v>
      </c>
      <c r="CX121" t="s">
        <v>2760</v>
      </c>
      <c r="CY121">
        <v>1</v>
      </c>
      <c r="CZ121">
        <v>0</v>
      </c>
      <c r="DA121">
        <v>1</v>
      </c>
      <c r="DB121">
        <v>0</v>
      </c>
      <c r="DC121" t="s">
        <v>2764</v>
      </c>
      <c r="DD121">
        <v>0</v>
      </c>
      <c r="DE121">
        <v>1</v>
      </c>
      <c r="DF121">
        <v>0</v>
      </c>
      <c r="DG121">
        <v>0</v>
      </c>
      <c r="DH121">
        <v>0</v>
      </c>
      <c r="DI121">
        <v>1</v>
      </c>
      <c r="DJ121">
        <v>0</v>
      </c>
      <c r="DK121">
        <v>0</v>
      </c>
      <c r="DL121">
        <v>0</v>
      </c>
      <c r="DM121">
        <v>0</v>
      </c>
      <c r="DN121">
        <v>0</v>
      </c>
      <c r="DO121">
        <v>0</v>
      </c>
      <c r="EK121" t="s">
        <v>2239</v>
      </c>
      <c r="EL121">
        <v>0</v>
      </c>
      <c r="EM121">
        <v>0</v>
      </c>
      <c r="EN121">
        <v>0</v>
      </c>
      <c r="EO121">
        <v>0</v>
      </c>
      <c r="EP121">
        <v>1</v>
      </c>
      <c r="EQ121">
        <v>1</v>
      </c>
      <c r="JB121" t="s">
        <v>2767</v>
      </c>
      <c r="JC121">
        <v>0</v>
      </c>
      <c r="JD121">
        <v>0</v>
      </c>
      <c r="JE121">
        <v>0</v>
      </c>
      <c r="JF121">
        <v>0</v>
      </c>
      <c r="JG121">
        <v>0</v>
      </c>
      <c r="JH121">
        <v>0</v>
      </c>
      <c r="JI121">
        <v>1</v>
      </c>
      <c r="JJ121">
        <v>0</v>
      </c>
      <c r="JK121">
        <v>0</v>
      </c>
      <c r="JL121">
        <v>0</v>
      </c>
      <c r="JM121">
        <v>0</v>
      </c>
      <c r="JN121">
        <v>0</v>
      </c>
      <c r="JO121">
        <v>1</v>
      </c>
      <c r="JP121">
        <v>1</v>
      </c>
      <c r="JQ121">
        <v>0</v>
      </c>
      <c r="JR121">
        <v>0</v>
      </c>
      <c r="JS121">
        <v>3</v>
      </c>
      <c r="JT121">
        <v>6</v>
      </c>
      <c r="MT121" t="s">
        <v>2318</v>
      </c>
      <c r="MU121">
        <v>400</v>
      </c>
      <c r="MV121" t="s">
        <v>2351</v>
      </c>
      <c r="MY121">
        <v>60</v>
      </c>
      <c r="MZ121">
        <v>32</v>
      </c>
      <c r="NA121">
        <v>0</v>
      </c>
      <c r="NB121">
        <v>90</v>
      </c>
      <c r="NC121">
        <v>0</v>
      </c>
      <c r="PN121" t="s">
        <v>2318</v>
      </c>
      <c r="PO121">
        <v>2500</v>
      </c>
      <c r="PP121" t="s">
        <v>2351</v>
      </c>
      <c r="PS121">
        <v>45</v>
      </c>
      <c r="PT121">
        <v>30</v>
      </c>
      <c r="PU121">
        <v>0</v>
      </c>
      <c r="PV121">
        <v>200</v>
      </c>
      <c r="PW121">
        <v>0</v>
      </c>
      <c r="PY121" t="s">
        <v>2318</v>
      </c>
      <c r="PZ121" t="s">
        <v>2231</v>
      </c>
      <c r="QA121">
        <v>7000</v>
      </c>
      <c r="QD121" t="s">
        <v>2351</v>
      </c>
      <c r="QG121">
        <v>40</v>
      </c>
      <c r="QH121">
        <v>36</v>
      </c>
      <c r="QI121">
        <v>0</v>
      </c>
      <c r="QJ121">
        <v>500</v>
      </c>
      <c r="QK121">
        <v>0</v>
      </c>
      <c r="QX121" t="s">
        <v>2231</v>
      </c>
      <c r="QZ121" t="s">
        <v>2762</v>
      </c>
      <c r="RA121">
        <v>0</v>
      </c>
      <c r="RB121">
        <v>0</v>
      </c>
      <c r="RC121">
        <v>0</v>
      </c>
      <c r="RD121">
        <v>0</v>
      </c>
      <c r="RE121">
        <v>0</v>
      </c>
      <c r="RF121">
        <v>0</v>
      </c>
      <c r="RG121">
        <v>1</v>
      </c>
      <c r="RH121">
        <v>0</v>
      </c>
      <c r="RI121">
        <v>0</v>
      </c>
      <c r="RJ121">
        <v>0</v>
      </c>
      <c r="RK121">
        <v>0</v>
      </c>
      <c r="RL121">
        <v>0</v>
      </c>
      <c r="RM121">
        <v>1</v>
      </c>
      <c r="RN121">
        <v>1</v>
      </c>
      <c r="RO121">
        <v>0</v>
      </c>
      <c r="RP121">
        <v>0</v>
      </c>
      <c r="RR121" t="s">
        <v>486</v>
      </c>
      <c r="RS121">
        <v>0</v>
      </c>
      <c r="RT121">
        <v>0</v>
      </c>
      <c r="RU121">
        <v>0</v>
      </c>
      <c r="RV121">
        <v>1</v>
      </c>
      <c r="RW121">
        <v>0</v>
      </c>
      <c r="RX121">
        <v>0</v>
      </c>
      <c r="RY121">
        <v>0</v>
      </c>
      <c r="RZ121">
        <v>0</v>
      </c>
      <c r="SA121">
        <v>0</v>
      </c>
      <c r="SB121">
        <v>0</v>
      </c>
      <c r="SC121">
        <v>0</v>
      </c>
      <c r="SF121" t="s">
        <v>2237</v>
      </c>
      <c r="SG121">
        <v>0</v>
      </c>
      <c r="SH121">
        <v>1</v>
      </c>
      <c r="SI121">
        <v>0</v>
      </c>
      <c r="SJ121">
        <v>0</v>
      </c>
      <c r="SK121" t="s">
        <v>2767</v>
      </c>
      <c r="SL121">
        <v>0</v>
      </c>
      <c r="SM121">
        <v>0</v>
      </c>
      <c r="SN121">
        <v>0</v>
      </c>
      <c r="SO121">
        <v>0</v>
      </c>
      <c r="SP121">
        <v>0</v>
      </c>
      <c r="SQ121">
        <v>0</v>
      </c>
      <c r="SR121">
        <v>1</v>
      </c>
      <c r="SS121">
        <v>0</v>
      </c>
      <c r="ST121">
        <v>0</v>
      </c>
      <c r="SU121">
        <v>0</v>
      </c>
      <c r="SV121">
        <v>0</v>
      </c>
      <c r="SW121">
        <v>0</v>
      </c>
      <c r="SX121">
        <v>1</v>
      </c>
      <c r="SY121">
        <v>1</v>
      </c>
      <c r="SZ121">
        <v>0</v>
      </c>
      <c r="TA121">
        <v>0</v>
      </c>
      <c r="TB121" t="s">
        <v>2761</v>
      </c>
      <c r="TC121">
        <v>0</v>
      </c>
      <c r="TD121">
        <v>1</v>
      </c>
      <c r="TE121">
        <v>0</v>
      </c>
      <c r="TF121">
        <v>0</v>
      </c>
      <c r="TG121">
        <v>0</v>
      </c>
      <c r="TH121">
        <v>0</v>
      </c>
      <c r="TI121">
        <v>0</v>
      </c>
      <c r="TJ121">
        <v>0</v>
      </c>
      <c r="TK121">
        <v>0</v>
      </c>
      <c r="TL121">
        <v>0</v>
      </c>
      <c r="TM121">
        <v>0</v>
      </c>
      <c r="TN121">
        <v>0</v>
      </c>
      <c r="AQG121" t="s">
        <v>2298</v>
      </c>
      <c r="AQH121">
        <v>0</v>
      </c>
      <c r="AQI121">
        <v>0</v>
      </c>
      <c r="AQJ121">
        <v>0</v>
      </c>
      <c r="AQK121">
        <v>0</v>
      </c>
      <c r="AQL121">
        <v>0</v>
      </c>
      <c r="AQM121">
        <v>1</v>
      </c>
      <c r="AQN121">
        <v>0</v>
      </c>
      <c r="AQO121">
        <v>0</v>
      </c>
      <c r="AQP121">
        <v>0</v>
      </c>
      <c r="AQQ121">
        <v>0</v>
      </c>
      <c r="AQS121" t="s">
        <v>2576</v>
      </c>
      <c r="AQT121">
        <v>0</v>
      </c>
      <c r="AQU121">
        <v>0</v>
      </c>
      <c r="AQV121">
        <v>1</v>
      </c>
      <c r="AQW121">
        <v>1</v>
      </c>
      <c r="AQX121">
        <v>0</v>
      </c>
      <c r="AQY121">
        <v>0</v>
      </c>
      <c r="AQZ121">
        <v>0</v>
      </c>
      <c r="ARA121">
        <v>0</v>
      </c>
      <c r="ARB121">
        <v>0</v>
      </c>
      <c r="ARC121">
        <v>0</v>
      </c>
      <c r="ARD121">
        <v>0</v>
      </c>
      <c r="ARF121" t="s">
        <v>2466</v>
      </c>
      <c r="ARG121" t="s">
        <v>2275</v>
      </c>
      <c r="ARH121" t="s">
        <v>2246</v>
      </c>
      <c r="ARI121">
        <v>0</v>
      </c>
      <c r="ARJ121">
        <v>1</v>
      </c>
      <c r="ARK121">
        <v>0</v>
      </c>
      <c r="ARL121">
        <v>0</v>
      </c>
      <c r="ARM121">
        <v>0</v>
      </c>
      <c r="ARN121">
        <v>0</v>
      </c>
      <c r="ARP121" t="s">
        <v>2312</v>
      </c>
      <c r="ARX121" t="s">
        <v>2262</v>
      </c>
      <c r="ARY121" t="s">
        <v>2239</v>
      </c>
      <c r="ARZ121">
        <v>1</v>
      </c>
      <c r="ASA121">
        <v>0</v>
      </c>
      <c r="ASB121">
        <v>0</v>
      </c>
      <c r="ASC121">
        <v>0</v>
      </c>
      <c r="ASD121">
        <v>0</v>
      </c>
      <c r="ASE121">
        <v>0</v>
      </c>
      <c r="ASF121">
        <v>0</v>
      </c>
      <c r="ASG121">
        <v>0</v>
      </c>
      <c r="ASH121">
        <v>0</v>
      </c>
      <c r="ASI121">
        <v>0</v>
      </c>
      <c r="ASK121" t="s">
        <v>2239</v>
      </c>
      <c r="ASL121">
        <v>1</v>
      </c>
      <c r="ASM121">
        <v>0</v>
      </c>
      <c r="ASN121">
        <v>0</v>
      </c>
      <c r="ASO121">
        <v>0</v>
      </c>
      <c r="ASP121">
        <v>0</v>
      </c>
      <c r="ASQ121">
        <v>0</v>
      </c>
      <c r="ASR121">
        <v>0</v>
      </c>
      <c r="ASS121">
        <v>0</v>
      </c>
      <c r="AST121">
        <v>0</v>
      </c>
      <c r="ASU121">
        <v>0</v>
      </c>
      <c r="ASW121" t="s">
        <v>2353</v>
      </c>
      <c r="ASX121">
        <v>0</v>
      </c>
      <c r="ASY121">
        <v>0</v>
      </c>
      <c r="ASZ121">
        <v>0</v>
      </c>
      <c r="ATA121">
        <v>0</v>
      </c>
      <c r="ATB121">
        <v>0</v>
      </c>
      <c r="ATC121">
        <v>1</v>
      </c>
      <c r="ATD121">
        <v>0</v>
      </c>
      <c r="ATE121">
        <v>0</v>
      </c>
      <c r="ATF121">
        <v>0</v>
      </c>
      <c r="ATH121" t="s">
        <v>2765</v>
      </c>
      <c r="ATI121">
        <v>0</v>
      </c>
      <c r="ATJ121">
        <v>0</v>
      </c>
      <c r="ATK121">
        <v>0</v>
      </c>
      <c r="ATL121">
        <v>0</v>
      </c>
      <c r="ATM121">
        <v>1</v>
      </c>
      <c r="ATN121">
        <v>0</v>
      </c>
      <c r="ATO121">
        <v>0</v>
      </c>
      <c r="ATP121">
        <v>0</v>
      </c>
      <c r="ATQ121">
        <v>0</v>
      </c>
      <c r="ATS121" t="s">
        <v>2468</v>
      </c>
      <c r="ATW121" t="s">
        <v>2468</v>
      </c>
      <c r="AUA121" t="s">
        <v>2452</v>
      </c>
      <c r="AUC121" t="s">
        <v>2452</v>
      </c>
      <c r="AUF121">
        <v>508268516</v>
      </c>
      <c r="AUG121" s="166">
        <v>45254.369745370372</v>
      </c>
      <c r="AUJ121" t="s">
        <v>2255</v>
      </c>
      <c r="AUK121" t="s">
        <v>2256</v>
      </c>
      <c r="AUL121" t="s">
        <v>2257</v>
      </c>
    </row>
    <row r="122" spans="1:987 1034:1234" x14ac:dyDescent="0.35">
      <c r="A122">
        <v>121</v>
      </c>
      <c r="B122" t="s">
        <v>2771</v>
      </c>
      <c r="C122" s="166">
        <v>45254</v>
      </c>
      <c r="D122" t="s">
        <v>2757</v>
      </c>
      <c r="E122" t="s">
        <v>2758</v>
      </c>
      <c r="F122" s="166">
        <v>45254.371174456021</v>
      </c>
      <c r="G122" s="166">
        <v>45254.383730173613</v>
      </c>
      <c r="H122" t="s">
        <v>2225</v>
      </c>
      <c r="K122" t="s">
        <v>2302</v>
      </c>
      <c r="L122" s="166">
        <v>45254</v>
      </c>
      <c r="M122" t="s">
        <v>73</v>
      </c>
      <c r="N122" t="s">
        <v>2708</v>
      </c>
      <c r="O122" t="s">
        <v>74</v>
      </c>
      <c r="P122" t="s">
        <v>2228</v>
      </c>
      <c r="S122" t="s">
        <v>2304</v>
      </c>
      <c r="T122" t="s">
        <v>2759</v>
      </c>
      <c r="V122" t="s">
        <v>2231</v>
      </c>
      <c r="X122" t="s">
        <v>2232</v>
      </c>
      <c r="AA122" t="s">
        <v>2760</v>
      </c>
      <c r="AB122">
        <v>1</v>
      </c>
      <c r="AC122">
        <v>0</v>
      </c>
      <c r="AD122">
        <v>1</v>
      </c>
      <c r="AE122">
        <v>0</v>
      </c>
      <c r="AF122">
        <v>2</v>
      </c>
      <c r="AH122" t="s">
        <v>2234</v>
      </c>
      <c r="AI122">
        <v>1000</v>
      </c>
      <c r="AJ122" t="s">
        <v>2351</v>
      </c>
      <c r="AM122">
        <v>70</v>
      </c>
      <c r="AN122">
        <v>30</v>
      </c>
      <c r="AO122">
        <v>0</v>
      </c>
      <c r="AP122">
        <v>80</v>
      </c>
      <c r="AQ122">
        <v>0</v>
      </c>
      <c r="BH122" t="s">
        <v>2318</v>
      </c>
      <c r="BI122" t="s">
        <v>2493</v>
      </c>
      <c r="BJ122">
        <v>0</v>
      </c>
      <c r="BK122">
        <v>1</v>
      </c>
      <c r="BM122">
        <v>500</v>
      </c>
      <c r="BN122" t="s">
        <v>2351</v>
      </c>
      <c r="BQ122">
        <v>65</v>
      </c>
      <c r="BR122">
        <v>32</v>
      </c>
      <c r="BS122">
        <v>0</v>
      </c>
      <c r="BT122">
        <v>300</v>
      </c>
      <c r="BU122">
        <v>0</v>
      </c>
      <c r="BW122" t="s">
        <v>2231</v>
      </c>
      <c r="BY122" t="s">
        <v>2760</v>
      </c>
      <c r="BZ122">
        <v>1</v>
      </c>
      <c r="CA122">
        <v>0</v>
      </c>
      <c r="CB122">
        <v>1</v>
      </c>
      <c r="CC122">
        <v>0</v>
      </c>
      <c r="CE122" t="s">
        <v>2770</v>
      </c>
      <c r="CF122">
        <v>0</v>
      </c>
      <c r="CG122">
        <v>0</v>
      </c>
      <c r="CH122">
        <v>0</v>
      </c>
      <c r="CI122">
        <v>1</v>
      </c>
      <c r="CJ122">
        <v>0</v>
      </c>
      <c r="CK122">
        <v>0</v>
      </c>
      <c r="CL122">
        <v>1</v>
      </c>
      <c r="CM122">
        <v>0</v>
      </c>
      <c r="CN122">
        <v>0</v>
      </c>
      <c r="CO122">
        <v>0</v>
      </c>
      <c r="CP122">
        <v>0</v>
      </c>
      <c r="CS122" t="s">
        <v>2237</v>
      </c>
      <c r="CT122">
        <v>0</v>
      </c>
      <c r="CU122">
        <v>1</v>
      </c>
      <c r="CV122">
        <v>0</v>
      </c>
      <c r="CW122">
        <v>0</v>
      </c>
      <c r="CX122" t="s">
        <v>2760</v>
      </c>
      <c r="CY122">
        <v>1</v>
      </c>
      <c r="CZ122">
        <v>0</v>
      </c>
      <c r="DA122">
        <v>1</v>
      </c>
      <c r="DB122">
        <v>0</v>
      </c>
      <c r="DC122" t="s">
        <v>2761</v>
      </c>
      <c r="DD122">
        <v>0</v>
      </c>
      <c r="DE122">
        <v>1</v>
      </c>
      <c r="DF122">
        <v>0</v>
      </c>
      <c r="DG122">
        <v>0</v>
      </c>
      <c r="DH122">
        <v>0</v>
      </c>
      <c r="DI122">
        <v>0</v>
      </c>
      <c r="DJ122">
        <v>0</v>
      </c>
      <c r="DK122">
        <v>0</v>
      </c>
      <c r="DL122">
        <v>0</v>
      </c>
      <c r="DM122">
        <v>0</v>
      </c>
      <c r="DN122">
        <v>0</v>
      </c>
      <c r="DO122">
        <v>0</v>
      </c>
      <c r="EK122" t="s">
        <v>2239</v>
      </c>
      <c r="EL122">
        <v>0</v>
      </c>
      <c r="EM122">
        <v>0</v>
      </c>
      <c r="EN122">
        <v>0</v>
      </c>
      <c r="EO122">
        <v>0</v>
      </c>
      <c r="EP122">
        <v>1</v>
      </c>
      <c r="EQ122">
        <v>1</v>
      </c>
      <c r="JB122" t="s">
        <v>2762</v>
      </c>
      <c r="JC122">
        <v>0</v>
      </c>
      <c r="JD122">
        <v>0</v>
      </c>
      <c r="JE122">
        <v>0</v>
      </c>
      <c r="JF122">
        <v>0</v>
      </c>
      <c r="JG122">
        <v>0</v>
      </c>
      <c r="JH122">
        <v>0</v>
      </c>
      <c r="JI122">
        <v>1</v>
      </c>
      <c r="JJ122">
        <v>0</v>
      </c>
      <c r="JK122">
        <v>0</v>
      </c>
      <c r="JL122">
        <v>0</v>
      </c>
      <c r="JM122">
        <v>0</v>
      </c>
      <c r="JN122">
        <v>0</v>
      </c>
      <c r="JO122">
        <v>1</v>
      </c>
      <c r="JP122">
        <v>1</v>
      </c>
      <c r="JQ122">
        <v>0</v>
      </c>
      <c r="JR122">
        <v>0</v>
      </c>
      <c r="JS122">
        <v>3</v>
      </c>
      <c r="JT122">
        <v>6</v>
      </c>
      <c r="MT122" t="s">
        <v>2318</v>
      </c>
      <c r="MU122">
        <v>400</v>
      </c>
      <c r="MV122" t="s">
        <v>2351</v>
      </c>
      <c r="MY122">
        <v>68</v>
      </c>
      <c r="MZ122">
        <v>30</v>
      </c>
      <c r="NA122">
        <v>0</v>
      </c>
      <c r="NB122">
        <v>110</v>
      </c>
      <c r="NC122">
        <v>0</v>
      </c>
      <c r="PN122" t="s">
        <v>2318</v>
      </c>
      <c r="PO122">
        <v>2500</v>
      </c>
      <c r="PP122" t="s">
        <v>2351</v>
      </c>
      <c r="PS122">
        <v>65</v>
      </c>
      <c r="PT122">
        <v>32</v>
      </c>
      <c r="PU122">
        <v>0</v>
      </c>
      <c r="PV122">
        <v>250</v>
      </c>
      <c r="PW122">
        <v>0</v>
      </c>
      <c r="PY122" t="s">
        <v>2318</v>
      </c>
      <c r="PZ122" t="s">
        <v>2231</v>
      </c>
      <c r="QA122">
        <v>7500</v>
      </c>
      <c r="QD122" t="s">
        <v>2351</v>
      </c>
      <c r="QG122">
        <v>39</v>
      </c>
      <c r="QH122">
        <v>36</v>
      </c>
      <c r="QI122">
        <v>0</v>
      </c>
      <c r="QJ122">
        <v>350</v>
      </c>
      <c r="QK122">
        <v>0</v>
      </c>
      <c r="QX122" t="s">
        <v>2231</v>
      </c>
      <c r="QZ122" t="s">
        <v>2762</v>
      </c>
      <c r="RA122">
        <v>0</v>
      </c>
      <c r="RB122">
        <v>0</v>
      </c>
      <c r="RC122">
        <v>0</v>
      </c>
      <c r="RD122">
        <v>0</v>
      </c>
      <c r="RE122">
        <v>0</v>
      </c>
      <c r="RF122">
        <v>0</v>
      </c>
      <c r="RG122">
        <v>1</v>
      </c>
      <c r="RH122">
        <v>0</v>
      </c>
      <c r="RI122">
        <v>0</v>
      </c>
      <c r="RJ122">
        <v>0</v>
      </c>
      <c r="RK122">
        <v>0</v>
      </c>
      <c r="RL122">
        <v>0</v>
      </c>
      <c r="RM122">
        <v>1</v>
      </c>
      <c r="RN122">
        <v>1</v>
      </c>
      <c r="RO122">
        <v>0</v>
      </c>
      <c r="RP122">
        <v>0</v>
      </c>
      <c r="RR122" t="s">
        <v>2770</v>
      </c>
      <c r="RS122">
        <v>0</v>
      </c>
      <c r="RT122">
        <v>0</v>
      </c>
      <c r="RU122">
        <v>0</v>
      </c>
      <c r="RV122">
        <v>1</v>
      </c>
      <c r="RW122">
        <v>0</v>
      </c>
      <c r="RX122">
        <v>0</v>
      </c>
      <c r="RY122">
        <v>1</v>
      </c>
      <c r="RZ122">
        <v>0</v>
      </c>
      <c r="SA122">
        <v>0</v>
      </c>
      <c r="SB122">
        <v>0</v>
      </c>
      <c r="SC122">
        <v>0</v>
      </c>
      <c r="SF122" t="s">
        <v>2237</v>
      </c>
      <c r="SG122">
        <v>0</v>
      </c>
      <c r="SH122">
        <v>1</v>
      </c>
      <c r="SI122">
        <v>0</v>
      </c>
      <c r="SJ122">
        <v>0</v>
      </c>
      <c r="SK122" t="s">
        <v>2762</v>
      </c>
      <c r="SL122">
        <v>0</v>
      </c>
      <c r="SM122">
        <v>0</v>
      </c>
      <c r="SN122">
        <v>0</v>
      </c>
      <c r="SO122">
        <v>0</v>
      </c>
      <c r="SP122">
        <v>0</v>
      </c>
      <c r="SQ122">
        <v>0</v>
      </c>
      <c r="SR122">
        <v>1</v>
      </c>
      <c r="SS122">
        <v>0</v>
      </c>
      <c r="ST122">
        <v>0</v>
      </c>
      <c r="SU122">
        <v>0</v>
      </c>
      <c r="SV122">
        <v>0</v>
      </c>
      <c r="SW122">
        <v>0</v>
      </c>
      <c r="SX122">
        <v>1</v>
      </c>
      <c r="SY122">
        <v>1</v>
      </c>
      <c r="SZ122">
        <v>0</v>
      </c>
      <c r="TA122">
        <v>0</v>
      </c>
      <c r="TB122" t="s">
        <v>2764</v>
      </c>
      <c r="TC122">
        <v>0</v>
      </c>
      <c r="TD122">
        <v>1</v>
      </c>
      <c r="TE122">
        <v>0</v>
      </c>
      <c r="TF122">
        <v>0</v>
      </c>
      <c r="TG122">
        <v>0</v>
      </c>
      <c r="TH122">
        <v>1</v>
      </c>
      <c r="TI122">
        <v>0</v>
      </c>
      <c r="TJ122">
        <v>0</v>
      </c>
      <c r="TK122">
        <v>0</v>
      </c>
      <c r="TL122">
        <v>0</v>
      </c>
      <c r="TM122">
        <v>0</v>
      </c>
      <c r="TN122">
        <v>0</v>
      </c>
      <c r="AQG122" t="s">
        <v>2239</v>
      </c>
      <c r="AQH122">
        <v>1</v>
      </c>
      <c r="AQI122">
        <v>0</v>
      </c>
      <c r="AQJ122">
        <v>0</v>
      </c>
      <c r="AQK122">
        <v>0</v>
      </c>
      <c r="AQL122">
        <v>0</v>
      </c>
      <c r="AQM122">
        <v>0</v>
      </c>
      <c r="AQN122">
        <v>0</v>
      </c>
      <c r="AQO122">
        <v>0</v>
      </c>
      <c r="AQP122">
        <v>0</v>
      </c>
      <c r="AQQ122">
        <v>0</v>
      </c>
      <c r="AQS122" t="s">
        <v>2576</v>
      </c>
      <c r="AQT122">
        <v>0</v>
      </c>
      <c r="AQU122">
        <v>0</v>
      </c>
      <c r="AQV122">
        <v>1</v>
      </c>
      <c r="AQW122">
        <v>1</v>
      </c>
      <c r="AQX122">
        <v>0</v>
      </c>
      <c r="AQY122">
        <v>0</v>
      </c>
      <c r="AQZ122">
        <v>0</v>
      </c>
      <c r="ARA122">
        <v>0</v>
      </c>
      <c r="ARB122">
        <v>0</v>
      </c>
      <c r="ARC122">
        <v>0</v>
      </c>
      <c r="ARD122">
        <v>0</v>
      </c>
      <c r="ARF122" t="s">
        <v>2388</v>
      </c>
      <c r="ARG122" t="s">
        <v>2439</v>
      </c>
      <c r="ARH122" t="s">
        <v>2246</v>
      </c>
      <c r="ARI122">
        <v>0</v>
      </c>
      <c r="ARJ122">
        <v>1</v>
      </c>
      <c r="ARK122">
        <v>0</v>
      </c>
      <c r="ARL122">
        <v>0</v>
      </c>
      <c r="ARM122">
        <v>0</v>
      </c>
      <c r="ARN122">
        <v>0</v>
      </c>
      <c r="ARP122" t="s">
        <v>2312</v>
      </c>
      <c r="ARX122" t="s">
        <v>2262</v>
      </c>
      <c r="ARY122" t="s">
        <v>2239</v>
      </c>
      <c r="ARZ122">
        <v>1</v>
      </c>
      <c r="ASA122">
        <v>0</v>
      </c>
      <c r="ASB122">
        <v>0</v>
      </c>
      <c r="ASC122">
        <v>0</v>
      </c>
      <c r="ASD122">
        <v>0</v>
      </c>
      <c r="ASE122">
        <v>0</v>
      </c>
      <c r="ASF122">
        <v>0</v>
      </c>
      <c r="ASG122">
        <v>0</v>
      </c>
      <c r="ASH122">
        <v>0</v>
      </c>
      <c r="ASI122">
        <v>0</v>
      </c>
      <c r="ASK122" t="s">
        <v>2239</v>
      </c>
      <c r="ASL122">
        <v>1</v>
      </c>
      <c r="ASM122">
        <v>0</v>
      </c>
      <c r="ASN122">
        <v>0</v>
      </c>
      <c r="ASO122">
        <v>0</v>
      </c>
      <c r="ASP122">
        <v>0</v>
      </c>
      <c r="ASQ122">
        <v>0</v>
      </c>
      <c r="ASR122">
        <v>0</v>
      </c>
      <c r="ASS122">
        <v>0</v>
      </c>
      <c r="AST122">
        <v>0</v>
      </c>
      <c r="ASU122">
        <v>0</v>
      </c>
      <c r="ASW122" t="s">
        <v>2353</v>
      </c>
      <c r="ASX122">
        <v>0</v>
      </c>
      <c r="ASY122">
        <v>0</v>
      </c>
      <c r="ASZ122">
        <v>0</v>
      </c>
      <c r="ATA122">
        <v>0</v>
      </c>
      <c r="ATB122">
        <v>0</v>
      </c>
      <c r="ATC122">
        <v>1</v>
      </c>
      <c r="ATD122">
        <v>0</v>
      </c>
      <c r="ATE122">
        <v>0</v>
      </c>
      <c r="ATF122">
        <v>0</v>
      </c>
      <c r="ATH122" t="s">
        <v>2331</v>
      </c>
      <c r="ATI122">
        <v>0</v>
      </c>
      <c r="ATJ122">
        <v>0</v>
      </c>
      <c r="ATK122">
        <v>0</v>
      </c>
      <c r="ATL122">
        <v>0</v>
      </c>
      <c r="ATM122">
        <v>1</v>
      </c>
      <c r="ATN122">
        <v>1</v>
      </c>
      <c r="ATO122">
        <v>0</v>
      </c>
      <c r="ATP122">
        <v>0</v>
      </c>
      <c r="ATQ122">
        <v>0</v>
      </c>
      <c r="ATS122" t="s">
        <v>2468</v>
      </c>
      <c r="ATW122" t="s">
        <v>2468</v>
      </c>
      <c r="AUA122" t="s">
        <v>2772</v>
      </c>
      <c r="AUC122" t="s">
        <v>2452</v>
      </c>
      <c r="AUF122">
        <v>508275358</v>
      </c>
      <c r="AUG122" s="166">
        <v>45254.383923611109</v>
      </c>
      <c r="AUJ122" t="s">
        <v>2255</v>
      </c>
      <c r="AUK122" t="s">
        <v>2256</v>
      </c>
      <c r="AUL122" t="s">
        <v>2257</v>
      </c>
    </row>
    <row r="123" spans="1:987 1034:1234" x14ac:dyDescent="0.35">
      <c r="A123">
        <v>122</v>
      </c>
      <c r="B123" t="s">
        <v>2773</v>
      </c>
      <c r="C123" s="166">
        <v>45254</v>
      </c>
      <c r="D123" t="s">
        <v>2774</v>
      </c>
      <c r="E123" t="s">
        <v>2775</v>
      </c>
      <c r="F123" s="166">
        <v>45254.69810494213</v>
      </c>
      <c r="G123" s="166">
        <v>45254.709104803253</v>
      </c>
      <c r="H123" t="s">
        <v>2225</v>
      </c>
      <c r="K123" t="s">
        <v>2226</v>
      </c>
      <c r="L123" s="166">
        <v>45254</v>
      </c>
      <c r="M123" t="s">
        <v>81</v>
      </c>
      <c r="N123" t="s">
        <v>2430</v>
      </c>
      <c r="O123" t="s">
        <v>86</v>
      </c>
      <c r="P123" t="s">
        <v>2228</v>
      </c>
      <c r="S123" t="s">
        <v>2229</v>
      </c>
      <c r="T123" t="s">
        <v>2776</v>
      </c>
      <c r="V123" t="s">
        <v>2231</v>
      </c>
      <c r="X123" t="s">
        <v>2232</v>
      </c>
      <c r="AA123" t="s">
        <v>2239</v>
      </c>
      <c r="AB123">
        <v>0</v>
      </c>
      <c r="AC123">
        <v>0</v>
      </c>
      <c r="AD123">
        <v>0</v>
      </c>
      <c r="AE123">
        <v>1</v>
      </c>
      <c r="AF123">
        <v>1</v>
      </c>
      <c r="AI123"/>
      <c r="EK123" t="s">
        <v>2463</v>
      </c>
      <c r="EL123">
        <v>1</v>
      </c>
      <c r="EM123">
        <v>0</v>
      </c>
      <c r="EN123">
        <v>1</v>
      </c>
      <c r="EO123">
        <v>1</v>
      </c>
      <c r="EP123">
        <v>0</v>
      </c>
      <c r="EQ123">
        <v>3</v>
      </c>
      <c r="ES123" t="s">
        <v>2318</v>
      </c>
      <c r="ET123">
        <v>4000</v>
      </c>
      <c r="EU123" t="s">
        <v>2235</v>
      </c>
      <c r="EX123">
        <v>25</v>
      </c>
      <c r="EY123">
        <v>2</v>
      </c>
      <c r="EZ123">
        <v>0</v>
      </c>
      <c r="FA123">
        <v>10</v>
      </c>
      <c r="FB123">
        <v>10</v>
      </c>
      <c r="FO123" t="s">
        <v>2234</v>
      </c>
      <c r="FP123">
        <v>5000</v>
      </c>
      <c r="FQ123" t="s">
        <v>2235</v>
      </c>
      <c r="FT123">
        <v>30</v>
      </c>
      <c r="FU123">
        <v>2</v>
      </c>
      <c r="FV123">
        <v>0</v>
      </c>
      <c r="FW123">
        <v>6</v>
      </c>
      <c r="FX123">
        <v>6</v>
      </c>
      <c r="FZ123" t="s">
        <v>2234</v>
      </c>
      <c r="GA123">
        <v>2500</v>
      </c>
      <c r="GB123" t="s">
        <v>2235</v>
      </c>
      <c r="GE123">
        <v>20</v>
      </c>
      <c r="GF123">
        <v>2</v>
      </c>
      <c r="GG123">
        <v>0</v>
      </c>
      <c r="GH123">
        <v>20</v>
      </c>
      <c r="GI123">
        <v>20</v>
      </c>
      <c r="GK123" t="s">
        <v>2312</v>
      </c>
      <c r="HH123" t="s">
        <v>2494</v>
      </c>
      <c r="HI123">
        <v>0</v>
      </c>
      <c r="HJ123">
        <v>0</v>
      </c>
      <c r="HK123">
        <v>1</v>
      </c>
      <c r="HL123">
        <v>0</v>
      </c>
      <c r="IG123" t="s">
        <v>2280</v>
      </c>
      <c r="IH123">
        <v>1</v>
      </c>
      <c r="II123">
        <v>0</v>
      </c>
      <c r="IJ123">
        <v>0</v>
      </c>
      <c r="IK123">
        <v>0</v>
      </c>
      <c r="IL123">
        <v>0</v>
      </c>
      <c r="IM123" t="s">
        <v>2777</v>
      </c>
      <c r="IN123">
        <v>0</v>
      </c>
      <c r="IO123">
        <v>0</v>
      </c>
      <c r="IP123">
        <v>0</v>
      </c>
      <c r="IQ123">
        <v>0</v>
      </c>
      <c r="IR123">
        <v>0</v>
      </c>
      <c r="IS123">
        <v>0</v>
      </c>
      <c r="IT123">
        <v>1</v>
      </c>
      <c r="IU123">
        <v>0</v>
      </c>
      <c r="IV123">
        <v>0</v>
      </c>
      <c r="IW123">
        <v>0</v>
      </c>
      <c r="IX123">
        <v>0</v>
      </c>
      <c r="IY123">
        <v>0</v>
      </c>
      <c r="JB123" t="s">
        <v>2621</v>
      </c>
      <c r="JC123">
        <v>0</v>
      </c>
      <c r="JD123">
        <v>0</v>
      </c>
      <c r="JE123">
        <v>0</v>
      </c>
      <c r="JF123">
        <v>0</v>
      </c>
      <c r="JG123">
        <v>0</v>
      </c>
      <c r="JH123">
        <v>0</v>
      </c>
      <c r="JI123">
        <v>0</v>
      </c>
      <c r="JJ123">
        <v>0</v>
      </c>
      <c r="JK123">
        <v>0</v>
      </c>
      <c r="JL123">
        <v>1</v>
      </c>
      <c r="JM123">
        <v>0</v>
      </c>
      <c r="JN123">
        <v>0</v>
      </c>
      <c r="JO123">
        <v>0</v>
      </c>
      <c r="JP123">
        <v>0</v>
      </c>
      <c r="JQ123">
        <v>0</v>
      </c>
      <c r="JR123">
        <v>0</v>
      </c>
      <c r="JS123">
        <v>1</v>
      </c>
      <c r="JT123">
        <v>5</v>
      </c>
      <c r="OG123" t="s">
        <v>2318</v>
      </c>
      <c r="OH123">
        <v>3500</v>
      </c>
      <c r="OI123" t="s">
        <v>2235</v>
      </c>
      <c r="OL123">
        <v>15</v>
      </c>
      <c r="OM123">
        <v>2</v>
      </c>
      <c r="ON123">
        <v>0</v>
      </c>
      <c r="OO123">
        <v>25</v>
      </c>
      <c r="OP123">
        <v>25</v>
      </c>
      <c r="QX123" t="s">
        <v>2312</v>
      </c>
      <c r="SF123" t="s">
        <v>2241</v>
      </c>
      <c r="SG123">
        <v>1</v>
      </c>
      <c r="SH123">
        <v>0</v>
      </c>
      <c r="SI123">
        <v>0</v>
      </c>
      <c r="SJ123">
        <v>0</v>
      </c>
      <c r="AQG123" t="s">
        <v>2239</v>
      </c>
      <c r="AQH123">
        <v>1</v>
      </c>
      <c r="AQI123">
        <v>0</v>
      </c>
      <c r="AQJ123">
        <v>0</v>
      </c>
      <c r="AQK123">
        <v>0</v>
      </c>
      <c r="AQL123">
        <v>0</v>
      </c>
      <c r="AQM123">
        <v>0</v>
      </c>
      <c r="AQN123">
        <v>0</v>
      </c>
      <c r="AQO123">
        <v>0</v>
      </c>
      <c r="AQP123">
        <v>0</v>
      </c>
      <c r="AQQ123">
        <v>0</v>
      </c>
      <c r="AQS123" t="s">
        <v>2243</v>
      </c>
      <c r="AQT123">
        <v>0</v>
      </c>
      <c r="AQU123">
        <v>0</v>
      </c>
      <c r="AQV123">
        <v>0</v>
      </c>
      <c r="AQW123">
        <v>1</v>
      </c>
      <c r="AQX123">
        <v>0</v>
      </c>
      <c r="AQY123">
        <v>0</v>
      </c>
      <c r="AQZ123">
        <v>0</v>
      </c>
      <c r="ARA123">
        <v>0</v>
      </c>
      <c r="ARB123">
        <v>0</v>
      </c>
      <c r="ARC123">
        <v>0</v>
      </c>
      <c r="ARD123">
        <v>0</v>
      </c>
      <c r="ARF123" t="s">
        <v>2244</v>
      </c>
      <c r="ARG123" t="s">
        <v>2321</v>
      </c>
      <c r="ARH123" t="s">
        <v>2246</v>
      </c>
      <c r="ARI123">
        <v>0</v>
      </c>
      <c r="ARJ123">
        <v>1</v>
      </c>
      <c r="ARK123">
        <v>0</v>
      </c>
      <c r="ARL123">
        <v>0</v>
      </c>
      <c r="ARM123">
        <v>0</v>
      </c>
      <c r="ARN123">
        <v>0</v>
      </c>
      <c r="ARP123" t="s">
        <v>2312</v>
      </c>
      <c r="ARX123" t="s">
        <v>2262</v>
      </c>
      <c r="ARY123" t="s">
        <v>2239</v>
      </c>
      <c r="ARZ123">
        <v>1</v>
      </c>
      <c r="ASA123">
        <v>0</v>
      </c>
      <c r="ASB123">
        <v>0</v>
      </c>
      <c r="ASC123">
        <v>0</v>
      </c>
      <c r="ASD123">
        <v>0</v>
      </c>
      <c r="ASE123">
        <v>0</v>
      </c>
      <c r="ASF123">
        <v>0</v>
      </c>
      <c r="ASG123">
        <v>0</v>
      </c>
      <c r="ASH123">
        <v>0</v>
      </c>
      <c r="ASI123">
        <v>0</v>
      </c>
      <c r="ASK123" t="s">
        <v>2239</v>
      </c>
      <c r="ASL123">
        <v>1</v>
      </c>
      <c r="ASM123">
        <v>0</v>
      </c>
      <c r="ASN123">
        <v>0</v>
      </c>
      <c r="ASO123">
        <v>0</v>
      </c>
      <c r="ASP123">
        <v>0</v>
      </c>
      <c r="ASQ123">
        <v>0</v>
      </c>
      <c r="ASR123">
        <v>0</v>
      </c>
      <c r="ASS123">
        <v>0</v>
      </c>
      <c r="AST123">
        <v>0</v>
      </c>
      <c r="ASU123">
        <v>0</v>
      </c>
      <c r="ASW123" t="s">
        <v>2239</v>
      </c>
      <c r="ASX123">
        <v>1</v>
      </c>
      <c r="ASY123">
        <v>0</v>
      </c>
      <c r="ASZ123">
        <v>0</v>
      </c>
      <c r="ATA123">
        <v>0</v>
      </c>
      <c r="ATB123">
        <v>0</v>
      </c>
      <c r="ATC123">
        <v>0</v>
      </c>
      <c r="ATD123">
        <v>0</v>
      </c>
      <c r="ATE123">
        <v>0</v>
      </c>
      <c r="ATF123">
        <v>0</v>
      </c>
      <c r="ATH123" t="s">
        <v>2239</v>
      </c>
      <c r="ATI123">
        <v>1</v>
      </c>
      <c r="ATJ123">
        <v>0</v>
      </c>
      <c r="ATK123">
        <v>0</v>
      </c>
      <c r="ATL123">
        <v>0</v>
      </c>
      <c r="ATM123">
        <v>0</v>
      </c>
      <c r="ATN123">
        <v>0</v>
      </c>
      <c r="ATO123">
        <v>0</v>
      </c>
      <c r="ATP123">
        <v>0</v>
      </c>
      <c r="ATQ123">
        <v>0</v>
      </c>
      <c r="ATS123" t="s">
        <v>2468</v>
      </c>
      <c r="ATW123" t="s">
        <v>2468</v>
      </c>
      <c r="AUF123">
        <v>508447857</v>
      </c>
      <c r="AUG123" s="166">
        <v>45254.709814814807</v>
      </c>
      <c r="AUJ123" t="s">
        <v>2255</v>
      </c>
      <c r="AUK123" t="s">
        <v>2256</v>
      </c>
      <c r="AUL123" t="s">
        <v>2257</v>
      </c>
    </row>
    <row r="124" spans="1:987 1034:1234" x14ac:dyDescent="0.35">
      <c r="A124">
        <v>123</v>
      </c>
      <c r="B124" t="s">
        <v>2778</v>
      </c>
      <c r="C124" s="166">
        <v>45254</v>
      </c>
      <c r="D124" t="s">
        <v>2774</v>
      </c>
      <c r="E124" t="s">
        <v>2775</v>
      </c>
      <c r="F124" s="166">
        <v>45254.7114659375</v>
      </c>
      <c r="G124" s="166">
        <v>45254.724834861117</v>
      </c>
      <c r="H124" t="s">
        <v>2225</v>
      </c>
      <c r="K124" t="s">
        <v>2226</v>
      </c>
      <c r="L124" s="166">
        <v>45254</v>
      </c>
      <c r="M124" t="s">
        <v>81</v>
      </c>
      <c r="N124" t="s">
        <v>2430</v>
      </c>
      <c r="O124" t="s">
        <v>86</v>
      </c>
      <c r="P124" t="s">
        <v>2228</v>
      </c>
      <c r="S124" t="s">
        <v>2229</v>
      </c>
      <c r="T124" t="s">
        <v>2776</v>
      </c>
      <c r="V124" t="s">
        <v>2231</v>
      </c>
      <c r="X124" t="s">
        <v>2306</v>
      </c>
      <c r="AA124" t="s">
        <v>2286</v>
      </c>
      <c r="AB124">
        <v>0</v>
      </c>
      <c r="AC124">
        <v>0</v>
      </c>
      <c r="AD124">
        <v>1</v>
      </c>
      <c r="AE124">
        <v>0</v>
      </c>
      <c r="AF124">
        <v>1</v>
      </c>
      <c r="AI124"/>
      <c r="BH124" t="s">
        <v>2318</v>
      </c>
      <c r="BI124" t="s">
        <v>2341</v>
      </c>
      <c r="BJ124">
        <v>1</v>
      </c>
      <c r="BK124">
        <v>1</v>
      </c>
      <c r="BL124">
        <v>350</v>
      </c>
      <c r="BM124">
        <v>300</v>
      </c>
      <c r="BN124" t="s">
        <v>2235</v>
      </c>
      <c r="BQ124">
        <v>25</v>
      </c>
      <c r="BR124">
        <v>2</v>
      </c>
      <c r="BS124">
        <v>0</v>
      </c>
      <c r="BT124">
        <v>2000</v>
      </c>
      <c r="BU124">
        <v>2000</v>
      </c>
      <c r="BW124" t="s">
        <v>2231</v>
      </c>
      <c r="BY124" t="s">
        <v>2286</v>
      </c>
      <c r="BZ124">
        <v>0</v>
      </c>
      <c r="CA124">
        <v>0</v>
      </c>
      <c r="CB124">
        <v>1</v>
      </c>
      <c r="CC124">
        <v>0</v>
      </c>
      <c r="CE124" t="s">
        <v>482</v>
      </c>
      <c r="CF124">
        <v>0</v>
      </c>
      <c r="CG124">
        <v>0</v>
      </c>
      <c r="CH124">
        <v>1</v>
      </c>
      <c r="CI124">
        <v>0</v>
      </c>
      <c r="CJ124">
        <v>0</v>
      </c>
      <c r="CK124">
        <v>0</v>
      </c>
      <c r="CL124">
        <v>0</v>
      </c>
      <c r="CM124">
        <v>0</v>
      </c>
      <c r="CN124">
        <v>0</v>
      </c>
      <c r="CO124">
        <v>0</v>
      </c>
      <c r="CP124">
        <v>0</v>
      </c>
      <c r="CS124" t="s">
        <v>2237</v>
      </c>
      <c r="CT124">
        <v>0</v>
      </c>
      <c r="CU124">
        <v>1</v>
      </c>
      <c r="CV124">
        <v>0</v>
      </c>
      <c r="CW124">
        <v>0</v>
      </c>
      <c r="CX124" t="s">
        <v>2286</v>
      </c>
      <c r="CY124">
        <v>0</v>
      </c>
      <c r="CZ124">
        <v>0</v>
      </c>
      <c r="DA124">
        <v>1</v>
      </c>
      <c r="DB124">
        <v>0</v>
      </c>
      <c r="DC124" t="s">
        <v>2447</v>
      </c>
      <c r="DD124">
        <v>0</v>
      </c>
      <c r="DE124">
        <v>0</v>
      </c>
      <c r="DF124">
        <v>0</v>
      </c>
      <c r="DG124">
        <v>0</v>
      </c>
      <c r="DH124">
        <v>0</v>
      </c>
      <c r="DI124">
        <v>1</v>
      </c>
      <c r="DJ124">
        <v>0</v>
      </c>
      <c r="DK124">
        <v>0</v>
      </c>
      <c r="DL124">
        <v>0</v>
      </c>
      <c r="DM124">
        <v>0</v>
      </c>
      <c r="DN124">
        <v>0</v>
      </c>
      <c r="DO124">
        <v>0</v>
      </c>
      <c r="EK124" t="s">
        <v>2280</v>
      </c>
      <c r="EL124">
        <v>1</v>
      </c>
      <c r="EM124">
        <v>0</v>
      </c>
      <c r="EN124">
        <v>0</v>
      </c>
      <c r="EO124">
        <v>0</v>
      </c>
      <c r="EP124">
        <v>0</v>
      </c>
      <c r="EQ124">
        <v>1</v>
      </c>
      <c r="ES124" t="s">
        <v>2318</v>
      </c>
      <c r="ET124">
        <v>4000</v>
      </c>
      <c r="EU124" t="s">
        <v>2235</v>
      </c>
      <c r="EX124">
        <v>15</v>
      </c>
      <c r="EY124">
        <v>2</v>
      </c>
      <c r="EZ124">
        <v>0</v>
      </c>
      <c r="FA124">
        <v>2</v>
      </c>
      <c r="FB124">
        <v>20</v>
      </c>
      <c r="GK124" t="s">
        <v>2312</v>
      </c>
      <c r="HH124" t="s">
        <v>2241</v>
      </c>
      <c r="HI124">
        <v>1</v>
      </c>
      <c r="HJ124">
        <v>0</v>
      </c>
      <c r="HK124">
        <v>0</v>
      </c>
      <c r="HL124">
        <v>0</v>
      </c>
      <c r="JB124" t="s">
        <v>2289</v>
      </c>
      <c r="JC124">
        <v>0</v>
      </c>
      <c r="JD124">
        <v>0</v>
      </c>
      <c r="JE124">
        <v>0</v>
      </c>
      <c r="JF124">
        <v>0</v>
      </c>
      <c r="JG124">
        <v>0</v>
      </c>
      <c r="JH124">
        <v>0</v>
      </c>
      <c r="JI124">
        <v>0</v>
      </c>
      <c r="JJ124">
        <v>0</v>
      </c>
      <c r="JK124">
        <v>0</v>
      </c>
      <c r="JL124">
        <v>0</v>
      </c>
      <c r="JM124">
        <v>0</v>
      </c>
      <c r="JN124">
        <v>0</v>
      </c>
      <c r="JO124">
        <v>1</v>
      </c>
      <c r="JP124">
        <v>0</v>
      </c>
      <c r="JQ124">
        <v>1</v>
      </c>
      <c r="JR124">
        <v>0</v>
      </c>
      <c r="JS124">
        <v>2</v>
      </c>
      <c r="JT124">
        <v>4</v>
      </c>
      <c r="PN124" t="s">
        <v>2318</v>
      </c>
      <c r="PO124">
        <v>2000</v>
      </c>
      <c r="PP124" t="s">
        <v>2235</v>
      </c>
      <c r="PS124">
        <v>20</v>
      </c>
      <c r="PT124">
        <v>2</v>
      </c>
      <c r="PU124">
        <v>0</v>
      </c>
      <c r="PV124">
        <v>200</v>
      </c>
      <c r="PW124">
        <v>200</v>
      </c>
      <c r="QM124" t="s">
        <v>2318</v>
      </c>
      <c r="QN124">
        <v>300</v>
      </c>
      <c r="QO124" t="s">
        <v>2235</v>
      </c>
      <c r="QR124">
        <v>15</v>
      </c>
      <c r="QS124">
        <v>2</v>
      </c>
      <c r="QT124">
        <v>0</v>
      </c>
      <c r="QU124">
        <v>500</v>
      </c>
      <c r="QV124">
        <v>500</v>
      </c>
      <c r="QX124" t="s">
        <v>2312</v>
      </c>
      <c r="SF124" t="s">
        <v>2241</v>
      </c>
      <c r="SG124">
        <v>1</v>
      </c>
      <c r="SH124">
        <v>0</v>
      </c>
      <c r="SI124">
        <v>0</v>
      </c>
      <c r="SJ124">
        <v>0</v>
      </c>
      <c r="AQG124" t="s">
        <v>2239</v>
      </c>
      <c r="AQH124">
        <v>1</v>
      </c>
      <c r="AQI124">
        <v>0</v>
      </c>
      <c r="AQJ124">
        <v>0</v>
      </c>
      <c r="AQK124">
        <v>0</v>
      </c>
      <c r="AQL124">
        <v>0</v>
      </c>
      <c r="AQM124">
        <v>0</v>
      </c>
      <c r="AQN124">
        <v>0</v>
      </c>
      <c r="AQO124">
        <v>0</v>
      </c>
      <c r="AQP124">
        <v>0</v>
      </c>
      <c r="AQQ124">
        <v>0</v>
      </c>
      <c r="AQS124" t="s">
        <v>2243</v>
      </c>
      <c r="AQT124">
        <v>0</v>
      </c>
      <c r="AQU124">
        <v>0</v>
      </c>
      <c r="AQV124">
        <v>0</v>
      </c>
      <c r="AQW124">
        <v>1</v>
      </c>
      <c r="AQX124">
        <v>0</v>
      </c>
      <c r="AQY124">
        <v>0</v>
      </c>
      <c r="AQZ124">
        <v>0</v>
      </c>
      <c r="ARA124">
        <v>0</v>
      </c>
      <c r="ARB124">
        <v>0</v>
      </c>
      <c r="ARC124">
        <v>0</v>
      </c>
      <c r="ARD124">
        <v>0</v>
      </c>
      <c r="ARF124" t="s">
        <v>2311</v>
      </c>
      <c r="ARG124" t="s">
        <v>2499</v>
      </c>
      <c r="ARH124" t="s">
        <v>2246</v>
      </c>
      <c r="ARI124">
        <v>0</v>
      </c>
      <c r="ARJ124">
        <v>1</v>
      </c>
      <c r="ARK124">
        <v>0</v>
      </c>
      <c r="ARL124">
        <v>0</v>
      </c>
      <c r="ARM124">
        <v>0</v>
      </c>
      <c r="ARN124">
        <v>0</v>
      </c>
      <c r="ARP124" t="s">
        <v>2312</v>
      </c>
      <c r="ARX124" t="s">
        <v>2262</v>
      </c>
      <c r="ARY124" t="s">
        <v>2239</v>
      </c>
      <c r="ARZ124">
        <v>1</v>
      </c>
      <c r="ASA124">
        <v>0</v>
      </c>
      <c r="ASB124">
        <v>0</v>
      </c>
      <c r="ASC124">
        <v>0</v>
      </c>
      <c r="ASD124">
        <v>0</v>
      </c>
      <c r="ASE124">
        <v>0</v>
      </c>
      <c r="ASF124">
        <v>0</v>
      </c>
      <c r="ASG124">
        <v>0</v>
      </c>
      <c r="ASH124">
        <v>0</v>
      </c>
      <c r="ASI124">
        <v>0</v>
      </c>
      <c r="ASK124" t="s">
        <v>2239</v>
      </c>
      <c r="ASL124">
        <v>1</v>
      </c>
      <c r="ASM124">
        <v>0</v>
      </c>
      <c r="ASN124">
        <v>0</v>
      </c>
      <c r="ASO124">
        <v>0</v>
      </c>
      <c r="ASP124">
        <v>0</v>
      </c>
      <c r="ASQ124">
        <v>0</v>
      </c>
      <c r="ASR124">
        <v>0</v>
      </c>
      <c r="ASS124">
        <v>0</v>
      </c>
      <c r="AST124">
        <v>0</v>
      </c>
      <c r="ASU124">
        <v>0</v>
      </c>
      <c r="ASW124" t="s">
        <v>2239</v>
      </c>
      <c r="ASX124">
        <v>1</v>
      </c>
      <c r="ASY124">
        <v>0</v>
      </c>
      <c r="ASZ124">
        <v>0</v>
      </c>
      <c r="ATA124">
        <v>0</v>
      </c>
      <c r="ATB124">
        <v>0</v>
      </c>
      <c r="ATC124">
        <v>0</v>
      </c>
      <c r="ATD124">
        <v>0</v>
      </c>
      <c r="ATE124">
        <v>0</v>
      </c>
      <c r="ATF124">
        <v>0</v>
      </c>
      <c r="ATH124" t="s">
        <v>2239</v>
      </c>
      <c r="ATI124">
        <v>1</v>
      </c>
      <c r="ATJ124">
        <v>0</v>
      </c>
      <c r="ATK124">
        <v>0</v>
      </c>
      <c r="ATL124">
        <v>0</v>
      </c>
      <c r="ATM124">
        <v>0</v>
      </c>
      <c r="ATN124">
        <v>0</v>
      </c>
      <c r="ATO124">
        <v>0</v>
      </c>
      <c r="ATP124">
        <v>0</v>
      </c>
      <c r="ATQ124">
        <v>0</v>
      </c>
      <c r="ATS124" t="s">
        <v>2468</v>
      </c>
      <c r="ATW124" t="s">
        <v>2468</v>
      </c>
      <c r="AUF124">
        <v>508456960</v>
      </c>
      <c r="AUG124" s="166">
        <v>45254.725752314807</v>
      </c>
      <c r="AUJ124" t="s">
        <v>2255</v>
      </c>
      <c r="AUK124" t="s">
        <v>2256</v>
      </c>
      <c r="AUL124" t="s">
        <v>2257</v>
      </c>
    </row>
    <row r="125" spans="1:987 1034:1234" x14ac:dyDescent="0.35">
      <c r="A125">
        <v>124</v>
      </c>
      <c r="B125" t="s">
        <v>2779</v>
      </c>
      <c r="C125" s="166">
        <v>45254</v>
      </c>
      <c r="D125" t="s">
        <v>2774</v>
      </c>
      <c r="E125" t="s">
        <v>2775</v>
      </c>
      <c r="F125" s="166">
        <v>45254.725698935188</v>
      </c>
      <c r="G125" s="166">
        <v>45254.735923773143</v>
      </c>
      <c r="H125" t="s">
        <v>2225</v>
      </c>
      <c r="K125" t="s">
        <v>2226</v>
      </c>
      <c r="L125" s="166">
        <v>45254</v>
      </c>
      <c r="M125" t="s">
        <v>81</v>
      </c>
      <c r="N125" t="s">
        <v>2430</v>
      </c>
      <c r="O125" t="s">
        <v>86</v>
      </c>
      <c r="P125" t="s">
        <v>2228</v>
      </c>
      <c r="S125" t="s">
        <v>2229</v>
      </c>
      <c r="T125" t="s">
        <v>2776</v>
      </c>
      <c r="V125" t="s">
        <v>2231</v>
      </c>
      <c r="X125" t="s">
        <v>2232</v>
      </c>
      <c r="AA125" t="s">
        <v>2286</v>
      </c>
      <c r="AB125">
        <v>0</v>
      </c>
      <c r="AC125">
        <v>0</v>
      </c>
      <c r="AD125">
        <v>1</v>
      </c>
      <c r="AE125">
        <v>0</v>
      </c>
      <c r="AF125">
        <v>1</v>
      </c>
      <c r="AI125"/>
      <c r="BH125" t="s">
        <v>2318</v>
      </c>
      <c r="BI125" t="s">
        <v>2341</v>
      </c>
      <c r="BJ125">
        <v>1</v>
      </c>
      <c r="BK125">
        <v>1</v>
      </c>
      <c r="BL125">
        <v>350</v>
      </c>
      <c r="BM125">
        <v>300</v>
      </c>
      <c r="BN125" t="s">
        <v>2288</v>
      </c>
      <c r="BQ125">
        <v>10</v>
      </c>
      <c r="BR125">
        <v>1</v>
      </c>
      <c r="BS125">
        <v>0</v>
      </c>
      <c r="BT125">
        <v>100</v>
      </c>
      <c r="BU125">
        <v>100</v>
      </c>
      <c r="BW125" t="s">
        <v>2312</v>
      </c>
      <c r="CS125" t="s">
        <v>2237</v>
      </c>
      <c r="CT125">
        <v>0</v>
      </c>
      <c r="CU125">
        <v>1</v>
      </c>
      <c r="CV125">
        <v>0</v>
      </c>
      <c r="CW125">
        <v>0</v>
      </c>
      <c r="CX125" t="s">
        <v>2286</v>
      </c>
      <c r="CY125">
        <v>0</v>
      </c>
      <c r="CZ125">
        <v>0</v>
      </c>
      <c r="DA125">
        <v>1</v>
      </c>
      <c r="DB125">
        <v>0</v>
      </c>
      <c r="DC125" t="s">
        <v>2780</v>
      </c>
      <c r="DD125">
        <v>0</v>
      </c>
      <c r="DE125">
        <v>0</v>
      </c>
      <c r="DF125">
        <v>1</v>
      </c>
      <c r="DG125">
        <v>1</v>
      </c>
      <c r="DH125">
        <v>0</v>
      </c>
      <c r="DI125">
        <v>0</v>
      </c>
      <c r="DJ125">
        <v>0</v>
      </c>
      <c r="DK125">
        <v>0</v>
      </c>
      <c r="DL125">
        <v>0</v>
      </c>
      <c r="DM125">
        <v>0</v>
      </c>
      <c r="DN125">
        <v>0</v>
      </c>
      <c r="DO125">
        <v>0</v>
      </c>
      <c r="EK125" t="s">
        <v>2239</v>
      </c>
      <c r="EL125">
        <v>0</v>
      </c>
      <c r="EM125">
        <v>0</v>
      </c>
      <c r="EN125">
        <v>0</v>
      </c>
      <c r="EO125">
        <v>0</v>
      </c>
      <c r="EP125">
        <v>1</v>
      </c>
      <c r="EQ125">
        <v>1</v>
      </c>
      <c r="JB125" t="s">
        <v>2239</v>
      </c>
      <c r="JC125">
        <v>0</v>
      </c>
      <c r="JD125">
        <v>0</v>
      </c>
      <c r="JE125">
        <v>0</v>
      </c>
      <c r="JF125">
        <v>0</v>
      </c>
      <c r="JG125">
        <v>0</v>
      </c>
      <c r="JH125">
        <v>0</v>
      </c>
      <c r="JI125">
        <v>0</v>
      </c>
      <c r="JJ125">
        <v>0</v>
      </c>
      <c r="JK125">
        <v>0</v>
      </c>
      <c r="JL125">
        <v>0</v>
      </c>
      <c r="JM125">
        <v>0</v>
      </c>
      <c r="JN125">
        <v>0</v>
      </c>
      <c r="JO125">
        <v>0</v>
      </c>
      <c r="JP125">
        <v>0</v>
      </c>
      <c r="JQ125">
        <v>0</v>
      </c>
      <c r="JR125">
        <v>1</v>
      </c>
      <c r="JS125">
        <v>1</v>
      </c>
      <c r="JT125">
        <v>3</v>
      </c>
      <c r="AQG125" t="s">
        <v>2239</v>
      </c>
      <c r="AQH125">
        <v>1</v>
      </c>
      <c r="AQI125">
        <v>0</v>
      </c>
      <c r="AQJ125">
        <v>0</v>
      </c>
      <c r="AQK125">
        <v>0</v>
      </c>
      <c r="AQL125">
        <v>0</v>
      </c>
      <c r="AQM125">
        <v>0</v>
      </c>
      <c r="AQN125">
        <v>0</v>
      </c>
      <c r="AQO125">
        <v>0</v>
      </c>
      <c r="AQP125">
        <v>0</v>
      </c>
      <c r="AQQ125">
        <v>0</v>
      </c>
      <c r="AQS125" t="s">
        <v>2243</v>
      </c>
      <c r="AQT125">
        <v>0</v>
      </c>
      <c r="AQU125">
        <v>0</v>
      </c>
      <c r="AQV125">
        <v>0</v>
      </c>
      <c r="AQW125">
        <v>1</v>
      </c>
      <c r="AQX125">
        <v>0</v>
      </c>
      <c r="AQY125">
        <v>0</v>
      </c>
      <c r="AQZ125">
        <v>0</v>
      </c>
      <c r="ARA125">
        <v>0</v>
      </c>
      <c r="ARB125">
        <v>0</v>
      </c>
      <c r="ARC125">
        <v>0</v>
      </c>
      <c r="ARD125">
        <v>0</v>
      </c>
      <c r="ARF125" t="s">
        <v>2393</v>
      </c>
      <c r="ARG125" t="s">
        <v>2439</v>
      </c>
      <c r="ARH125" t="s">
        <v>2312</v>
      </c>
      <c r="ARI125">
        <v>1</v>
      </c>
      <c r="ARJ125">
        <v>0</v>
      </c>
      <c r="ARK125">
        <v>0</v>
      </c>
      <c r="ARL125">
        <v>0</v>
      </c>
      <c r="ARM125">
        <v>0</v>
      </c>
      <c r="ARN125">
        <v>0</v>
      </c>
      <c r="ARP125" t="s">
        <v>2312</v>
      </c>
      <c r="ARX125" t="s">
        <v>2262</v>
      </c>
      <c r="ARY125" t="s">
        <v>2239</v>
      </c>
      <c r="ARZ125">
        <v>1</v>
      </c>
      <c r="ASA125">
        <v>0</v>
      </c>
      <c r="ASB125">
        <v>0</v>
      </c>
      <c r="ASC125">
        <v>0</v>
      </c>
      <c r="ASD125">
        <v>0</v>
      </c>
      <c r="ASE125">
        <v>0</v>
      </c>
      <c r="ASF125">
        <v>0</v>
      </c>
      <c r="ASG125">
        <v>0</v>
      </c>
      <c r="ASH125">
        <v>0</v>
      </c>
      <c r="ASI125">
        <v>0</v>
      </c>
      <c r="ASK125" t="s">
        <v>2239</v>
      </c>
      <c r="ASL125">
        <v>1</v>
      </c>
      <c r="ASM125">
        <v>0</v>
      </c>
      <c r="ASN125">
        <v>0</v>
      </c>
      <c r="ASO125">
        <v>0</v>
      </c>
      <c r="ASP125">
        <v>0</v>
      </c>
      <c r="ASQ125">
        <v>0</v>
      </c>
      <c r="ASR125">
        <v>0</v>
      </c>
      <c r="ASS125">
        <v>0</v>
      </c>
      <c r="AST125">
        <v>0</v>
      </c>
      <c r="ASU125">
        <v>0</v>
      </c>
      <c r="ASW125" t="s">
        <v>2239</v>
      </c>
      <c r="ASX125">
        <v>1</v>
      </c>
      <c r="ASY125">
        <v>0</v>
      </c>
      <c r="ASZ125">
        <v>0</v>
      </c>
      <c r="ATA125">
        <v>0</v>
      </c>
      <c r="ATB125">
        <v>0</v>
      </c>
      <c r="ATC125">
        <v>0</v>
      </c>
      <c r="ATD125">
        <v>0</v>
      </c>
      <c r="ATE125">
        <v>0</v>
      </c>
      <c r="ATF125">
        <v>0</v>
      </c>
      <c r="ATH125" t="s">
        <v>2239</v>
      </c>
      <c r="ATI125">
        <v>1</v>
      </c>
      <c r="ATJ125">
        <v>0</v>
      </c>
      <c r="ATK125">
        <v>0</v>
      </c>
      <c r="ATL125">
        <v>0</v>
      </c>
      <c r="ATM125">
        <v>0</v>
      </c>
      <c r="ATN125">
        <v>0</v>
      </c>
      <c r="ATO125">
        <v>0</v>
      </c>
      <c r="ATP125">
        <v>0</v>
      </c>
      <c r="ATQ125">
        <v>0</v>
      </c>
      <c r="ATS125" t="s">
        <v>2468</v>
      </c>
      <c r="ATW125" t="s">
        <v>2468</v>
      </c>
      <c r="AUF125">
        <v>508462078</v>
      </c>
      <c r="AUG125" s="166">
        <v>45254.736608796287</v>
      </c>
      <c r="AUJ125" t="s">
        <v>2255</v>
      </c>
      <c r="AUK125" t="s">
        <v>2256</v>
      </c>
      <c r="AUL125" t="s">
        <v>2257</v>
      </c>
    </row>
    <row r="126" spans="1:987 1034:1234" x14ac:dyDescent="0.35">
      <c r="A126">
        <v>125</v>
      </c>
      <c r="B126" t="s">
        <v>2781</v>
      </c>
      <c r="C126" s="166">
        <v>45251</v>
      </c>
      <c r="D126" t="s">
        <v>2782</v>
      </c>
      <c r="E126" t="s">
        <v>2783</v>
      </c>
      <c r="F126" s="166">
        <v>45251.362317106483</v>
      </c>
      <c r="G126" s="166">
        <v>45255.362751793982</v>
      </c>
      <c r="H126" t="s">
        <v>2225</v>
      </c>
      <c r="K126" t="s">
        <v>2639</v>
      </c>
      <c r="L126" s="166">
        <v>45250</v>
      </c>
      <c r="M126" t="s">
        <v>99</v>
      </c>
      <c r="N126" t="s">
        <v>2784</v>
      </c>
      <c r="O126" t="s">
        <v>106</v>
      </c>
      <c r="P126" t="s">
        <v>2228</v>
      </c>
      <c r="S126" t="s">
        <v>2641</v>
      </c>
      <c r="T126" t="s">
        <v>2785</v>
      </c>
      <c r="V126" t="s">
        <v>2231</v>
      </c>
      <c r="X126" t="s">
        <v>510</v>
      </c>
      <c r="AA126" t="s">
        <v>2478</v>
      </c>
      <c r="AB126">
        <v>1</v>
      </c>
      <c r="AC126">
        <v>1</v>
      </c>
      <c r="AD126">
        <v>0</v>
      </c>
      <c r="AE126">
        <v>0</v>
      </c>
      <c r="AF126">
        <v>2</v>
      </c>
      <c r="AH126" t="s">
        <v>2318</v>
      </c>
      <c r="AI126">
        <v>4000</v>
      </c>
      <c r="AJ126" t="s">
        <v>2235</v>
      </c>
      <c r="AM126">
        <v>120</v>
      </c>
      <c r="AN126">
        <v>120</v>
      </c>
      <c r="AO126">
        <v>1</v>
      </c>
      <c r="AP126">
        <v>300</v>
      </c>
      <c r="AQ126">
        <v>0</v>
      </c>
      <c r="AS126" t="s">
        <v>2318</v>
      </c>
      <c r="AT126" t="s">
        <v>2559</v>
      </c>
      <c r="AU126">
        <v>1</v>
      </c>
      <c r="AV126">
        <v>1</v>
      </c>
      <c r="AW126">
        <v>1500</v>
      </c>
      <c r="AX126">
        <v>2000</v>
      </c>
      <c r="AY126" t="s">
        <v>2235</v>
      </c>
      <c r="BB126">
        <v>120</v>
      </c>
      <c r="BC126">
        <v>120</v>
      </c>
      <c r="BD126">
        <v>1</v>
      </c>
      <c r="BE126">
        <v>400</v>
      </c>
      <c r="BF126">
        <v>0</v>
      </c>
      <c r="BW126" t="s">
        <v>2231</v>
      </c>
      <c r="BY126" t="s">
        <v>2478</v>
      </c>
      <c r="BZ126">
        <v>1</v>
      </c>
      <c r="CA126">
        <v>1</v>
      </c>
      <c r="CB126">
        <v>0</v>
      </c>
      <c r="CC126">
        <v>0</v>
      </c>
      <c r="CE126" t="s">
        <v>474</v>
      </c>
      <c r="CF126">
        <v>1</v>
      </c>
      <c r="CG126">
        <v>0</v>
      </c>
      <c r="CH126">
        <v>0</v>
      </c>
      <c r="CI126">
        <v>0</v>
      </c>
      <c r="CJ126">
        <v>0</v>
      </c>
      <c r="CK126">
        <v>0</v>
      </c>
      <c r="CL126">
        <v>0</v>
      </c>
      <c r="CM126">
        <v>0</v>
      </c>
      <c r="CN126">
        <v>0</v>
      </c>
      <c r="CO126">
        <v>0</v>
      </c>
      <c r="CP126">
        <v>0</v>
      </c>
      <c r="CS126" t="s">
        <v>510</v>
      </c>
      <c r="CT126">
        <v>0</v>
      </c>
      <c r="CU126">
        <v>0</v>
      </c>
      <c r="CV126">
        <v>0</v>
      </c>
      <c r="CW126">
        <v>1</v>
      </c>
      <c r="EK126" t="s">
        <v>2239</v>
      </c>
      <c r="EL126">
        <v>0</v>
      </c>
      <c r="EM126">
        <v>0</v>
      </c>
      <c r="EN126">
        <v>0</v>
      </c>
      <c r="EO126">
        <v>0</v>
      </c>
      <c r="EP126">
        <v>1</v>
      </c>
      <c r="EQ126">
        <v>1</v>
      </c>
      <c r="JB126" t="s">
        <v>2616</v>
      </c>
      <c r="JC126">
        <v>1</v>
      </c>
      <c r="JD126">
        <v>1</v>
      </c>
      <c r="JE126">
        <v>0</v>
      </c>
      <c r="JF126">
        <v>0</v>
      </c>
      <c r="JG126">
        <v>0</v>
      </c>
      <c r="JH126">
        <v>0</v>
      </c>
      <c r="JI126">
        <v>0</v>
      </c>
      <c r="JJ126">
        <v>0</v>
      </c>
      <c r="JK126">
        <v>0</v>
      </c>
      <c r="JL126">
        <v>0</v>
      </c>
      <c r="JM126">
        <v>0</v>
      </c>
      <c r="JN126">
        <v>0</v>
      </c>
      <c r="JO126">
        <v>0</v>
      </c>
      <c r="JP126">
        <v>0</v>
      </c>
      <c r="JQ126">
        <v>0</v>
      </c>
      <c r="JR126">
        <v>0</v>
      </c>
      <c r="JS126">
        <v>2</v>
      </c>
      <c r="JT126">
        <v>5</v>
      </c>
      <c r="JV126" t="s">
        <v>2318</v>
      </c>
      <c r="JW126">
        <v>1000</v>
      </c>
      <c r="JX126" t="s">
        <v>2446</v>
      </c>
      <c r="KA126">
        <v>15</v>
      </c>
      <c r="KB126">
        <v>10</v>
      </c>
      <c r="KC126">
        <v>0</v>
      </c>
      <c r="KD126">
        <v>100</v>
      </c>
      <c r="KE126">
        <v>0</v>
      </c>
      <c r="KG126" t="s">
        <v>2318</v>
      </c>
      <c r="KH126" t="s">
        <v>2581</v>
      </c>
      <c r="KI126">
        <v>1</v>
      </c>
      <c r="KJ126">
        <v>1</v>
      </c>
      <c r="KK126">
        <v>7000</v>
      </c>
      <c r="KL126">
        <v>400</v>
      </c>
      <c r="KM126" t="s">
        <v>2446</v>
      </c>
      <c r="KP126">
        <v>30</v>
      </c>
      <c r="KQ126">
        <v>10</v>
      </c>
      <c r="KR126">
        <v>0</v>
      </c>
      <c r="KS126">
        <v>200</v>
      </c>
      <c r="KT126">
        <v>0</v>
      </c>
      <c r="QX126" t="s">
        <v>510</v>
      </c>
      <c r="SF126" t="s">
        <v>510</v>
      </c>
      <c r="SG126">
        <v>0</v>
      </c>
      <c r="SH126">
        <v>0</v>
      </c>
      <c r="SI126">
        <v>0</v>
      </c>
      <c r="SJ126">
        <v>1</v>
      </c>
      <c r="AQG126" t="s">
        <v>2352</v>
      </c>
      <c r="AQH126">
        <v>0</v>
      </c>
      <c r="AQI126">
        <v>0</v>
      </c>
      <c r="AQJ126">
        <v>1</v>
      </c>
      <c r="AQK126">
        <v>0</v>
      </c>
      <c r="AQL126">
        <v>0</v>
      </c>
      <c r="AQM126">
        <v>0</v>
      </c>
      <c r="AQN126">
        <v>0</v>
      </c>
      <c r="AQO126">
        <v>0</v>
      </c>
      <c r="AQP126">
        <v>0</v>
      </c>
      <c r="AQQ126">
        <v>0</v>
      </c>
      <c r="AQS126" t="s">
        <v>2786</v>
      </c>
      <c r="AQT126">
        <v>0</v>
      </c>
      <c r="AQU126">
        <v>0</v>
      </c>
      <c r="AQV126">
        <v>0</v>
      </c>
      <c r="AQW126">
        <v>0</v>
      </c>
      <c r="AQX126">
        <v>0</v>
      </c>
      <c r="AQY126">
        <v>0</v>
      </c>
      <c r="AQZ126">
        <v>0</v>
      </c>
      <c r="ARA126">
        <v>0</v>
      </c>
      <c r="ARB126">
        <v>0</v>
      </c>
      <c r="ARC126">
        <v>0</v>
      </c>
      <c r="ARD126">
        <v>1</v>
      </c>
      <c r="ARF126" t="s">
        <v>2466</v>
      </c>
      <c r="ARG126" t="s">
        <v>2275</v>
      </c>
      <c r="ARH126" t="s">
        <v>2786</v>
      </c>
      <c r="ARI126">
        <v>0</v>
      </c>
      <c r="ARJ126">
        <v>0</v>
      </c>
      <c r="ARK126">
        <v>0</v>
      </c>
      <c r="ARL126">
        <v>0</v>
      </c>
      <c r="ARM126">
        <v>0</v>
      </c>
      <c r="ARN126">
        <v>1</v>
      </c>
      <c r="ARP126" t="s">
        <v>510</v>
      </c>
      <c r="ARX126" t="s">
        <v>2312</v>
      </c>
      <c r="ARY126" t="s">
        <v>2786</v>
      </c>
      <c r="ARZ126">
        <v>0</v>
      </c>
      <c r="ASA126">
        <v>0</v>
      </c>
      <c r="ASB126">
        <v>0</v>
      </c>
      <c r="ASC126">
        <v>0</v>
      </c>
      <c r="ASD126">
        <v>0</v>
      </c>
      <c r="ASE126">
        <v>0</v>
      </c>
      <c r="ASF126">
        <v>0</v>
      </c>
      <c r="ASG126">
        <v>0</v>
      </c>
      <c r="ASH126">
        <v>0</v>
      </c>
      <c r="ASI126">
        <v>1</v>
      </c>
      <c r="ASK126" t="s">
        <v>2786</v>
      </c>
      <c r="ASL126">
        <v>0</v>
      </c>
      <c r="ASM126">
        <v>0</v>
      </c>
      <c r="ASN126">
        <v>0</v>
      </c>
      <c r="ASO126">
        <v>0</v>
      </c>
      <c r="ASP126">
        <v>0</v>
      </c>
      <c r="ASQ126">
        <v>0</v>
      </c>
      <c r="ASR126">
        <v>0</v>
      </c>
      <c r="ASS126">
        <v>0</v>
      </c>
      <c r="AST126">
        <v>0</v>
      </c>
      <c r="ASU126">
        <v>1</v>
      </c>
      <c r="ASW126" t="s">
        <v>2786</v>
      </c>
      <c r="ASX126">
        <v>0</v>
      </c>
      <c r="ASY126">
        <v>0</v>
      </c>
      <c r="ASZ126">
        <v>0</v>
      </c>
      <c r="ATA126">
        <v>0</v>
      </c>
      <c r="ATB126">
        <v>0</v>
      </c>
      <c r="ATC126">
        <v>0</v>
      </c>
      <c r="ATD126">
        <v>0</v>
      </c>
      <c r="ATE126">
        <v>0</v>
      </c>
      <c r="ATF126">
        <v>1</v>
      </c>
      <c r="ATH126" t="s">
        <v>2451</v>
      </c>
      <c r="ATI126">
        <v>0</v>
      </c>
      <c r="ATJ126">
        <v>0</v>
      </c>
      <c r="ATK126">
        <v>0</v>
      </c>
      <c r="ATL126">
        <v>0</v>
      </c>
      <c r="ATM126">
        <v>0</v>
      </c>
      <c r="ATN126">
        <v>0</v>
      </c>
      <c r="ATO126">
        <v>0</v>
      </c>
      <c r="ATP126">
        <v>0</v>
      </c>
      <c r="ATQ126">
        <v>1</v>
      </c>
      <c r="ATS126" t="s">
        <v>2489</v>
      </c>
      <c r="ATT126" t="s">
        <v>2786</v>
      </c>
      <c r="ATW126" t="s">
        <v>2489</v>
      </c>
      <c r="ATX126" t="s">
        <v>2786</v>
      </c>
      <c r="AUA126" t="s">
        <v>2787</v>
      </c>
      <c r="AUC126" t="s">
        <v>2579</v>
      </c>
      <c r="AUF126">
        <v>508622927</v>
      </c>
      <c r="AUG126" s="166">
        <v>45255.363541666673</v>
      </c>
      <c r="AUJ126" t="s">
        <v>2255</v>
      </c>
      <c r="AUK126" t="s">
        <v>2256</v>
      </c>
      <c r="AUL126" t="s">
        <v>2257</v>
      </c>
    </row>
    <row r="127" spans="1:987 1034:1234" x14ac:dyDescent="0.35">
      <c r="A127">
        <v>126</v>
      </c>
      <c r="B127" t="s">
        <v>2788</v>
      </c>
      <c r="C127" s="166">
        <v>45253</v>
      </c>
      <c r="D127" t="s">
        <v>2782</v>
      </c>
      <c r="E127" t="s">
        <v>2789</v>
      </c>
      <c r="F127" s="166">
        <v>45253.250021203698</v>
      </c>
      <c r="G127" s="166">
        <v>45255.363228043978</v>
      </c>
      <c r="H127" t="s">
        <v>2225</v>
      </c>
      <c r="K127" t="s">
        <v>2639</v>
      </c>
      <c r="L127" s="166">
        <v>45253</v>
      </c>
      <c r="M127" t="s">
        <v>99</v>
      </c>
      <c r="N127" t="s">
        <v>2784</v>
      </c>
      <c r="O127" t="s">
        <v>106</v>
      </c>
      <c r="P127" t="s">
        <v>2228</v>
      </c>
      <c r="S127" t="s">
        <v>2641</v>
      </c>
      <c r="T127" t="s">
        <v>2785</v>
      </c>
      <c r="V127" t="s">
        <v>2231</v>
      </c>
      <c r="X127" t="s">
        <v>510</v>
      </c>
      <c r="AA127" t="s">
        <v>2478</v>
      </c>
      <c r="AB127">
        <v>1</v>
      </c>
      <c r="AC127">
        <v>1</v>
      </c>
      <c r="AD127">
        <v>0</v>
      </c>
      <c r="AE127">
        <v>0</v>
      </c>
      <c r="AF127">
        <v>2</v>
      </c>
      <c r="AH127" t="s">
        <v>2234</v>
      </c>
      <c r="AI127">
        <v>3000</v>
      </c>
      <c r="AJ127" t="s">
        <v>2235</v>
      </c>
      <c r="AM127">
        <v>90</v>
      </c>
      <c r="AN127">
        <v>120</v>
      </c>
      <c r="AO127">
        <v>1</v>
      </c>
      <c r="AP127">
        <v>100</v>
      </c>
      <c r="AQ127">
        <v>0</v>
      </c>
      <c r="AS127" t="s">
        <v>2234</v>
      </c>
      <c r="AT127" t="s">
        <v>2559</v>
      </c>
      <c r="AU127">
        <v>1</v>
      </c>
      <c r="AV127">
        <v>1</v>
      </c>
      <c r="AW127">
        <v>2000</v>
      </c>
      <c r="AX127">
        <v>2250</v>
      </c>
      <c r="AY127" t="s">
        <v>2235</v>
      </c>
      <c r="BB127">
        <v>90</v>
      </c>
      <c r="BC127">
        <v>120</v>
      </c>
      <c r="BD127">
        <v>1</v>
      </c>
      <c r="BE127">
        <v>200</v>
      </c>
      <c r="BF127">
        <v>0</v>
      </c>
      <c r="BW127" t="s">
        <v>510</v>
      </c>
      <c r="CS127" t="s">
        <v>510</v>
      </c>
      <c r="CT127">
        <v>0</v>
      </c>
      <c r="CU127">
        <v>0</v>
      </c>
      <c r="CV127">
        <v>0</v>
      </c>
      <c r="CW127">
        <v>1</v>
      </c>
      <c r="EK127" t="s">
        <v>2239</v>
      </c>
      <c r="EL127">
        <v>0</v>
      </c>
      <c r="EM127">
        <v>0</v>
      </c>
      <c r="EN127">
        <v>0</v>
      </c>
      <c r="EO127">
        <v>0</v>
      </c>
      <c r="EP127">
        <v>1</v>
      </c>
      <c r="EQ127">
        <v>1</v>
      </c>
      <c r="JB127" t="s">
        <v>2455</v>
      </c>
      <c r="JC127">
        <v>1</v>
      </c>
      <c r="JD127">
        <v>0</v>
      </c>
      <c r="JE127">
        <v>0</v>
      </c>
      <c r="JF127">
        <v>0</v>
      </c>
      <c r="JG127">
        <v>0</v>
      </c>
      <c r="JH127">
        <v>0</v>
      </c>
      <c r="JI127">
        <v>0</v>
      </c>
      <c r="JJ127">
        <v>0</v>
      </c>
      <c r="JK127">
        <v>0</v>
      </c>
      <c r="JL127">
        <v>0</v>
      </c>
      <c r="JM127">
        <v>0</v>
      </c>
      <c r="JN127">
        <v>0</v>
      </c>
      <c r="JO127">
        <v>0</v>
      </c>
      <c r="JP127">
        <v>0</v>
      </c>
      <c r="JQ127">
        <v>0</v>
      </c>
      <c r="JR127">
        <v>0</v>
      </c>
      <c r="JS127">
        <v>1</v>
      </c>
      <c r="JT127">
        <v>4</v>
      </c>
      <c r="JV127" t="s">
        <v>2234</v>
      </c>
      <c r="JW127">
        <v>1250</v>
      </c>
      <c r="JX127" t="s">
        <v>2446</v>
      </c>
      <c r="KA127">
        <v>30</v>
      </c>
      <c r="KB127">
        <v>10</v>
      </c>
      <c r="KC127">
        <v>0</v>
      </c>
      <c r="KD127">
        <v>100</v>
      </c>
      <c r="KE127">
        <v>0</v>
      </c>
      <c r="QX127" t="s">
        <v>510</v>
      </c>
      <c r="SF127" t="s">
        <v>510</v>
      </c>
      <c r="SG127">
        <v>0</v>
      </c>
      <c r="SH127">
        <v>0</v>
      </c>
      <c r="SI127">
        <v>0</v>
      </c>
      <c r="SJ127">
        <v>1</v>
      </c>
      <c r="AQG127" t="s">
        <v>2786</v>
      </c>
      <c r="AQH127">
        <v>0</v>
      </c>
      <c r="AQI127">
        <v>0</v>
      </c>
      <c r="AQJ127">
        <v>0</v>
      </c>
      <c r="AQK127">
        <v>0</v>
      </c>
      <c r="AQL127">
        <v>0</v>
      </c>
      <c r="AQM127">
        <v>0</v>
      </c>
      <c r="AQN127">
        <v>0</v>
      </c>
      <c r="AQO127">
        <v>0</v>
      </c>
      <c r="AQP127">
        <v>0</v>
      </c>
      <c r="AQQ127">
        <v>1</v>
      </c>
      <c r="AQS127" t="s">
        <v>2786</v>
      </c>
      <c r="AQT127">
        <v>0</v>
      </c>
      <c r="AQU127">
        <v>0</v>
      </c>
      <c r="AQV127">
        <v>0</v>
      </c>
      <c r="AQW127">
        <v>0</v>
      </c>
      <c r="AQX127">
        <v>0</v>
      </c>
      <c r="AQY127">
        <v>0</v>
      </c>
      <c r="AQZ127">
        <v>0</v>
      </c>
      <c r="ARA127">
        <v>0</v>
      </c>
      <c r="ARB127">
        <v>0</v>
      </c>
      <c r="ARC127">
        <v>0</v>
      </c>
      <c r="ARD127">
        <v>1</v>
      </c>
      <c r="ARF127" t="s">
        <v>2466</v>
      </c>
      <c r="ARG127" t="s">
        <v>2275</v>
      </c>
      <c r="ARH127" t="s">
        <v>2786</v>
      </c>
      <c r="ARI127">
        <v>0</v>
      </c>
      <c r="ARJ127">
        <v>0</v>
      </c>
      <c r="ARK127">
        <v>0</v>
      </c>
      <c r="ARL127">
        <v>0</v>
      </c>
      <c r="ARM127">
        <v>0</v>
      </c>
      <c r="ARN127">
        <v>1</v>
      </c>
      <c r="ARP127" t="s">
        <v>510</v>
      </c>
      <c r="ARX127" t="s">
        <v>2312</v>
      </c>
      <c r="ARY127" t="s">
        <v>2786</v>
      </c>
      <c r="ARZ127">
        <v>0</v>
      </c>
      <c r="ASA127">
        <v>0</v>
      </c>
      <c r="ASB127">
        <v>0</v>
      </c>
      <c r="ASC127">
        <v>0</v>
      </c>
      <c r="ASD127">
        <v>0</v>
      </c>
      <c r="ASE127">
        <v>0</v>
      </c>
      <c r="ASF127">
        <v>0</v>
      </c>
      <c r="ASG127">
        <v>0</v>
      </c>
      <c r="ASH127">
        <v>0</v>
      </c>
      <c r="ASI127">
        <v>1</v>
      </c>
      <c r="ASK127" t="s">
        <v>2786</v>
      </c>
      <c r="ASL127">
        <v>0</v>
      </c>
      <c r="ASM127">
        <v>0</v>
      </c>
      <c r="ASN127">
        <v>0</v>
      </c>
      <c r="ASO127">
        <v>0</v>
      </c>
      <c r="ASP127">
        <v>0</v>
      </c>
      <c r="ASQ127">
        <v>0</v>
      </c>
      <c r="ASR127">
        <v>0</v>
      </c>
      <c r="ASS127">
        <v>0</v>
      </c>
      <c r="AST127">
        <v>0</v>
      </c>
      <c r="ASU127">
        <v>1</v>
      </c>
      <c r="ASW127" t="s">
        <v>2786</v>
      </c>
      <c r="ASX127">
        <v>0</v>
      </c>
      <c r="ASY127">
        <v>0</v>
      </c>
      <c r="ASZ127">
        <v>0</v>
      </c>
      <c r="ATA127">
        <v>0</v>
      </c>
      <c r="ATB127">
        <v>0</v>
      </c>
      <c r="ATC127">
        <v>0</v>
      </c>
      <c r="ATD127">
        <v>0</v>
      </c>
      <c r="ATE127">
        <v>0</v>
      </c>
      <c r="ATF127">
        <v>1</v>
      </c>
      <c r="ATH127" t="s">
        <v>2451</v>
      </c>
      <c r="ATI127">
        <v>0</v>
      </c>
      <c r="ATJ127">
        <v>0</v>
      </c>
      <c r="ATK127">
        <v>0</v>
      </c>
      <c r="ATL127">
        <v>0</v>
      </c>
      <c r="ATM127">
        <v>0</v>
      </c>
      <c r="ATN127">
        <v>0</v>
      </c>
      <c r="ATO127">
        <v>0</v>
      </c>
      <c r="ATP127">
        <v>0</v>
      </c>
      <c r="ATQ127">
        <v>1</v>
      </c>
      <c r="ATS127" t="s">
        <v>2489</v>
      </c>
      <c r="ATT127" t="s">
        <v>2786</v>
      </c>
      <c r="ATW127" t="s">
        <v>2489</v>
      </c>
      <c r="ATX127" t="s">
        <v>2786</v>
      </c>
      <c r="AUA127" t="s">
        <v>2790</v>
      </c>
      <c r="AUC127" t="s">
        <v>2791</v>
      </c>
      <c r="AUF127">
        <v>508622948</v>
      </c>
      <c r="AUG127" s="166">
        <v>45255.363599537042</v>
      </c>
      <c r="AUJ127" t="s">
        <v>2255</v>
      </c>
      <c r="AUK127" t="s">
        <v>2256</v>
      </c>
      <c r="AUL127" t="s">
        <v>2257</v>
      </c>
    </row>
    <row r="128" spans="1:987 1034:1234" x14ac:dyDescent="0.35">
      <c r="A128">
        <v>127</v>
      </c>
      <c r="B128" t="s">
        <v>2792</v>
      </c>
      <c r="C128" s="166">
        <v>45254</v>
      </c>
      <c r="D128" t="s">
        <v>2782</v>
      </c>
      <c r="E128" t="s">
        <v>2793</v>
      </c>
      <c r="F128" s="166">
        <v>45254.293369629617</v>
      </c>
      <c r="G128" s="166">
        <v>45255.362251030092</v>
      </c>
      <c r="H128" t="s">
        <v>2225</v>
      </c>
      <c r="K128" t="s">
        <v>2639</v>
      </c>
      <c r="L128" s="166">
        <v>45254</v>
      </c>
      <c r="M128" t="s">
        <v>99</v>
      </c>
      <c r="N128" t="s">
        <v>2784</v>
      </c>
      <c r="O128" t="s">
        <v>106</v>
      </c>
      <c r="P128" t="s">
        <v>2228</v>
      </c>
      <c r="S128" t="s">
        <v>2641</v>
      </c>
      <c r="T128" t="s">
        <v>2785</v>
      </c>
      <c r="V128" t="s">
        <v>2231</v>
      </c>
      <c r="X128" t="s">
        <v>510</v>
      </c>
      <c r="AA128" t="s">
        <v>2478</v>
      </c>
      <c r="AB128">
        <v>1</v>
      </c>
      <c r="AC128">
        <v>1</v>
      </c>
      <c r="AD128">
        <v>0</v>
      </c>
      <c r="AE128">
        <v>0</v>
      </c>
      <c r="AF128">
        <v>2</v>
      </c>
      <c r="AH128" t="s">
        <v>2234</v>
      </c>
      <c r="AI128">
        <v>3000</v>
      </c>
      <c r="AJ128" t="s">
        <v>2235</v>
      </c>
      <c r="AM128">
        <v>90</v>
      </c>
      <c r="AN128">
        <v>120</v>
      </c>
      <c r="AO128">
        <v>1</v>
      </c>
      <c r="AP128">
        <v>200</v>
      </c>
      <c r="AQ128">
        <v>0</v>
      </c>
      <c r="AS128" t="s">
        <v>2234</v>
      </c>
      <c r="AT128" t="s">
        <v>2559</v>
      </c>
      <c r="AU128">
        <v>1</v>
      </c>
      <c r="AV128">
        <v>1</v>
      </c>
      <c r="AW128">
        <v>1500</v>
      </c>
      <c r="AX128">
        <v>2000</v>
      </c>
      <c r="AY128" t="s">
        <v>2235</v>
      </c>
      <c r="BB128">
        <v>60</v>
      </c>
      <c r="BC128">
        <v>120</v>
      </c>
      <c r="BD128">
        <v>1</v>
      </c>
      <c r="BE128">
        <v>100</v>
      </c>
      <c r="BF128">
        <v>0</v>
      </c>
      <c r="BW128" t="s">
        <v>510</v>
      </c>
      <c r="CS128" t="s">
        <v>510</v>
      </c>
      <c r="CT128">
        <v>0</v>
      </c>
      <c r="CU128">
        <v>0</v>
      </c>
      <c r="CV128">
        <v>0</v>
      </c>
      <c r="CW128">
        <v>1</v>
      </c>
      <c r="EK128" t="s">
        <v>2239</v>
      </c>
      <c r="EL128">
        <v>0</v>
      </c>
      <c r="EM128">
        <v>0</v>
      </c>
      <c r="EN128">
        <v>0</v>
      </c>
      <c r="EO128">
        <v>0</v>
      </c>
      <c r="EP128">
        <v>1</v>
      </c>
      <c r="EQ128">
        <v>1</v>
      </c>
      <c r="JB128" t="s">
        <v>2794</v>
      </c>
      <c r="JC128">
        <v>1</v>
      </c>
      <c r="JD128">
        <v>1</v>
      </c>
      <c r="JE128">
        <v>0</v>
      </c>
      <c r="JF128">
        <v>0</v>
      </c>
      <c r="JG128">
        <v>0</v>
      </c>
      <c r="JH128">
        <v>0</v>
      </c>
      <c r="JI128">
        <v>0</v>
      </c>
      <c r="JJ128">
        <v>0</v>
      </c>
      <c r="JK128">
        <v>0</v>
      </c>
      <c r="JL128">
        <v>0</v>
      </c>
      <c r="JM128">
        <v>0</v>
      </c>
      <c r="JN128">
        <v>0</v>
      </c>
      <c r="JO128">
        <v>1</v>
      </c>
      <c r="JP128">
        <v>0</v>
      </c>
      <c r="JQ128">
        <v>1</v>
      </c>
      <c r="JR128">
        <v>0</v>
      </c>
      <c r="JS128">
        <v>4</v>
      </c>
      <c r="JT128">
        <v>7</v>
      </c>
      <c r="JV128" t="s">
        <v>2234</v>
      </c>
      <c r="JW128">
        <v>1000</v>
      </c>
      <c r="JX128" t="s">
        <v>2446</v>
      </c>
      <c r="KA128">
        <v>30</v>
      </c>
      <c r="KB128">
        <v>10</v>
      </c>
      <c r="KC128">
        <v>0</v>
      </c>
      <c r="KD128">
        <v>100</v>
      </c>
      <c r="KE128">
        <v>0</v>
      </c>
      <c r="KG128" t="s">
        <v>2234</v>
      </c>
      <c r="KH128" t="s">
        <v>2581</v>
      </c>
      <c r="KI128">
        <v>1</v>
      </c>
      <c r="KJ128">
        <v>1</v>
      </c>
      <c r="KK128">
        <v>9000</v>
      </c>
      <c r="KL128">
        <v>600</v>
      </c>
      <c r="KM128" t="s">
        <v>2446</v>
      </c>
      <c r="KP128">
        <v>30</v>
      </c>
      <c r="KQ128">
        <v>10</v>
      </c>
      <c r="KR128">
        <v>0</v>
      </c>
      <c r="KS128">
        <v>100</v>
      </c>
      <c r="KT128">
        <v>0</v>
      </c>
      <c r="PN128" t="s">
        <v>2234</v>
      </c>
      <c r="PO128">
        <v>1500</v>
      </c>
      <c r="PP128" t="s">
        <v>2235</v>
      </c>
      <c r="PS128">
        <v>30</v>
      </c>
      <c r="PT128">
        <v>120</v>
      </c>
      <c r="PU128">
        <v>1</v>
      </c>
      <c r="PV128">
        <v>300</v>
      </c>
      <c r="PW128">
        <v>0</v>
      </c>
      <c r="QM128" t="s">
        <v>2234</v>
      </c>
      <c r="QN128">
        <v>350</v>
      </c>
      <c r="QO128" t="s">
        <v>2235</v>
      </c>
      <c r="QR128">
        <v>200</v>
      </c>
      <c r="QS128">
        <v>120</v>
      </c>
      <c r="QT128">
        <v>0</v>
      </c>
      <c r="QU128">
        <v>200</v>
      </c>
      <c r="QV128">
        <v>0</v>
      </c>
      <c r="QX128" t="s">
        <v>510</v>
      </c>
      <c r="SF128" t="s">
        <v>510</v>
      </c>
      <c r="SG128">
        <v>0</v>
      </c>
      <c r="SH128">
        <v>0</v>
      </c>
      <c r="SI128">
        <v>0</v>
      </c>
      <c r="SJ128">
        <v>1</v>
      </c>
      <c r="AQG128" t="s">
        <v>2786</v>
      </c>
      <c r="AQH128">
        <v>0</v>
      </c>
      <c r="AQI128">
        <v>0</v>
      </c>
      <c r="AQJ128">
        <v>0</v>
      </c>
      <c r="AQK128">
        <v>0</v>
      </c>
      <c r="AQL128">
        <v>0</v>
      </c>
      <c r="AQM128">
        <v>0</v>
      </c>
      <c r="AQN128">
        <v>0</v>
      </c>
      <c r="AQO128">
        <v>0</v>
      </c>
      <c r="AQP128">
        <v>0</v>
      </c>
      <c r="AQQ128">
        <v>1</v>
      </c>
      <c r="AQS128" t="s">
        <v>2786</v>
      </c>
      <c r="AQT128">
        <v>0</v>
      </c>
      <c r="AQU128">
        <v>0</v>
      </c>
      <c r="AQV128">
        <v>0</v>
      </c>
      <c r="AQW128">
        <v>0</v>
      </c>
      <c r="AQX128">
        <v>0</v>
      </c>
      <c r="AQY128">
        <v>0</v>
      </c>
      <c r="AQZ128">
        <v>0</v>
      </c>
      <c r="ARA128">
        <v>0</v>
      </c>
      <c r="ARB128">
        <v>0</v>
      </c>
      <c r="ARC128">
        <v>0</v>
      </c>
      <c r="ARD128">
        <v>1</v>
      </c>
      <c r="ARF128" t="s">
        <v>2466</v>
      </c>
      <c r="ARG128" t="s">
        <v>2275</v>
      </c>
      <c r="ARH128" t="s">
        <v>2786</v>
      </c>
      <c r="ARI128">
        <v>0</v>
      </c>
      <c r="ARJ128">
        <v>0</v>
      </c>
      <c r="ARK128">
        <v>0</v>
      </c>
      <c r="ARL128">
        <v>0</v>
      </c>
      <c r="ARM128">
        <v>0</v>
      </c>
      <c r="ARN128">
        <v>1</v>
      </c>
      <c r="ARP128" t="s">
        <v>510</v>
      </c>
      <c r="ARX128" t="s">
        <v>2262</v>
      </c>
      <c r="ARY128" t="s">
        <v>2786</v>
      </c>
      <c r="ARZ128">
        <v>0</v>
      </c>
      <c r="ASA128">
        <v>0</v>
      </c>
      <c r="ASB128">
        <v>0</v>
      </c>
      <c r="ASC128">
        <v>0</v>
      </c>
      <c r="ASD128">
        <v>0</v>
      </c>
      <c r="ASE128">
        <v>0</v>
      </c>
      <c r="ASF128">
        <v>0</v>
      </c>
      <c r="ASG128">
        <v>0</v>
      </c>
      <c r="ASH128">
        <v>0</v>
      </c>
      <c r="ASI128">
        <v>1</v>
      </c>
      <c r="ASK128" t="s">
        <v>2786</v>
      </c>
      <c r="ASL128">
        <v>0</v>
      </c>
      <c r="ASM128">
        <v>0</v>
      </c>
      <c r="ASN128">
        <v>0</v>
      </c>
      <c r="ASO128">
        <v>0</v>
      </c>
      <c r="ASP128">
        <v>0</v>
      </c>
      <c r="ASQ128">
        <v>0</v>
      </c>
      <c r="ASR128">
        <v>0</v>
      </c>
      <c r="ASS128">
        <v>0</v>
      </c>
      <c r="AST128">
        <v>0</v>
      </c>
      <c r="ASU128">
        <v>1</v>
      </c>
      <c r="ASW128" t="s">
        <v>2250</v>
      </c>
      <c r="ASX128">
        <v>0</v>
      </c>
      <c r="ASY128">
        <v>0</v>
      </c>
      <c r="ASZ128">
        <v>0</v>
      </c>
      <c r="ATA128">
        <v>0</v>
      </c>
      <c r="ATB128">
        <v>1</v>
      </c>
      <c r="ATC128">
        <v>0</v>
      </c>
      <c r="ATD128">
        <v>0</v>
      </c>
      <c r="ATE128">
        <v>0</v>
      </c>
      <c r="ATF128">
        <v>0</v>
      </c>
      <c r="ATH128" t="s">
        <v>2451</v>
      </c>
      <c r="ATI128">
        <v>0</v>
      </c>
      <c r="ATJ128">
        <v>0</v>
      </c>
      <c r="ATK128">
        <v>0</v>
      </c>
      <c r="ATL128">
        <v>0</v>
      </c>
      <c r="ATM128">
        <v>0</v>
      </c>
      <c r="ATN128">
        <v>0</v>
      </c>
      <c r="ATO128">
        <v>0</v>
      </c>
      <c r="ATP128">
        <v>0</v>
      </c>
      <c r="ATQ128">
        <v>1</v>
      </c>
      <c r="ATS128" t="s">
        <v>2489</v>
      </c>
      <c r="ATT128" t="s">
        <v>2786</v>
      </c>
      <c r="ATW128" t="s">
        <v>2489</v>
      </c>
      <c r="ATX128" t="s">
        <v>2786</v>
      </c>
      <c r="AUA128" t="s">
        <v>2795</v>
      </c>
      <c r="AUC128" t="s">
        <v>2579</v>
      </c>
      <c r="AUF128">
        <v>508622966</v>
      </c>
      <c r="AUG128" s="166">
        <v>45255.363668981481</v>
      </c>
      <c r="AUJ128" t="s">
        <v>2255</v>
      </c>
      <c r="AUK128" t="s">
        <v>2256</v>
      </c>
      <c r="AUL128" t="s">
        <v>2257</v>
      </c>
    </row>
    <row r="129" spans="1:504 1125:1234" x14ac:dyDescent="0.35">
      <c r="A129">
        <v>128</v>
      </c>
      <c r="B129" t="s">
        <v>2796</v>
      </c>
      <c r="C129" s="166">
        <v>45254</v>
      </c>
      <c r="D129" t="s">
        <v>2782</v>
      </c>
      <c r="E129" t="s">
        <v>2797</v>
      </c>
      <c r="F129" s="166">
        <v>45254.783591087973</v>
      </c>
      <c r="G129" s="166">
        <v>45255.362363506953</v>
      </c>
      <c r="H129" t="s">
        <v>2225</v>
      </c>
      <c r="K129" t="s">
        <v>2639</v>
      </c>
      <c r="L129" s="166">
        <v>45254</v>
      </c>
      <c r="M129" t="s">
        <v>99</v>
      </c>
      <c r="N129" t="s">
        <v>2784</v>
      </c>
      <c r="O129" t="s">
        <v>106</v>
      </c>
      <c r="P129" t="s">
        <v>2228</v>
      </c>
      <c r="S129" t="s">
        <v>2641</v>
      </c>
      <c r="T129" t="s">
        <v>2785</v>
      </c>
      <c r="V129" t="s">
        <v>2231</v>
      </c>
      <c r="X129" t="s">
        <v>510</v>
      </c>
      <c r="AA129" t="s">
        <v>2478</v>
      </c>
      <c r="AB129">
        <v>1</v>
      </c>
      <c r="AC129">
        <v>1</v>
      </c>
      <c r="AD129">
        <v>0</v>
      </c>
      <c r="AE129">
        <v>0</v>
      </c>
      <c r="AF129">
        <v>2</v>
      </c>
      <c r="AH129" t="s">
        <v>2234</v>
      </c>
      <c r="AI129">
        <v>2500</v>
      </c>
      <c r="AJ129" t="s">
        <v>2235</v>
      </c>
      <c r="AM129">
        <v>30</v>
      </c>
      <c r="AN129">
        <v>120</v>
      </c>
      <c r="AO129">
        <v>1</v>
      </c>
      <c r="AP129">
        <v>100</v>
      </c>
      <c r="AQ129">
        <v>0</v>
      </c>
      <c r="AS129" t="s">
        <v>2234</v>
      </c>
      <c r="AT129" t="s">
        <v>2559</v>
      </c>
      <c r="AU129">
        <v>1</v>
      </c>
      <c r="AV129">
        <v>1</v>
      </c>
      <c r="AW129">
        <v>1500</v>
      </c>
      <c r="AX129">
        <v>2000</v>
      </c>
      <c r="AY129" t="s">
        <v>2235</v>
      </c>
      <c r="BB129">
        <v>30</v>
      </c>
      <c r="BC129">
        <v>120</v>
      </c>
      <c r="BD129">
        <v>1</v>
      </c>
      <c r="BE129">
        <v>300</v>
      </c>
      <c r="BF129">
        <v>0</v>
      </c>
      <c r="BW129" t="s">
        <v>510</v>
      </c>
      <c r="CS129" t="s">
        <v>510</v>
      </c>
      <c r="CT129">
        <v>0</v>
      </c>
      <c r="CU129">
        <v>0</v>
      </c>
      <c r="CV129">
        <v>0</v>
      </c>
      <c r="CW129">
        <v>1</v>
      </c>
      <c r="EK129" t="s">
        <v>2239</v>
      </c>
      <c r="EL129">
        <v>0</v>
      </c>
      <c r="EM129">
        <v>0</v>
      </c>
      <c r="EN129">
        <v>0</v>
      </c>
      <c r="EO129">
        <v>0</v>
      </c>
      <c r="EP129">
        <v>1</v>
      </c>
      <c r="EQ129">
        <v>1</v>
      </c>
      <c r="JB129" t="s">
        <v>2794</v>
      </c>
      <c r="JC129">
        <v>1</v>
      </c>
      <c r="JD129">
        <v>1</v>
      </c>
      <c r="JE129">
        <v>0</v>
      </c>
      <c r="JF129">
        <v>0</v>
      </c>
      <c r="JG129">
        <v>0</v>
      </c>
      <c r="JH129">
        <v>0</v>
      </c>
      <c r="JI129">
        <v>0</v>
      </c>
      <c r="JJ129">
        <v>0</v>
      </c>
      <c r="JK129">
        <v>0</v>
      </c>
      <c r="JL129">
        <v>0</v>
      </c>
      <c r="JM129">
        <v>0</v>
      </c>
      <c r="JN129">
        <v>0</v>
      </c>
      <c r="JO129">
        <v>1</v>
      </c>
      <c r="JP129">
        <v>0</v>
      </c>
      <c r="JQ129">
        <v>1</v>
      </c>
      <c r="JR129">
        <v>0</v>
      </c>
      <c r="JS129">
        <v>4</v>
      </c>
      <c r="JT129">
        <v>7</v>
      </c>
      <c r="JV129" t="s">
        <v>2318</v>
      </c>
      <c r="JW129">
        <v>500</v>
      </c>
      <c r="JX129" t="s">
        <v>2446</v>
      </c>
      <c r="KA129">
        <v>20</v>
      </c>
      <c r="KB129">
        <v>15</v>
      </c>
      <c r="KC129">
        <v>0</v>
      </c>
      <c r="KD129">
        <v>100</v>
      </c>
      <c r="KE129">
        <v>0</v>
      </c>
      <c r="KG129" t="s">
        <v>2234</v>
      </c>
      <c r="KH129" t="s">
        <v>2581</v>
      </c>
      <c r="KI129">
        <v>1</v>
      </c>
      <c r="KJ129">
        <v>1</v>
      </c>
      <c r="KK129">
        <v>6500</v>
      </c>
      <c r="KL129">
        <v>650</v>
      </c>
      <c r="KM129" t="s">
        <v>2446</v>
      </c>
      <c r="KP129">
        <v>200</v>
      </c>
      <c r="KQ129">
        <v>10</v>
      </c>
      <c r="KR129">
        <v>0</v>
      </c>
      <c r="KS129">
        <v>100</v>
      </c>
      <c r="KT129">
        <v>0</v>
      </c>
      <c r="PN129" t="s">
        <v>2234</v>
      </c>
      <c r="PO129">
        <v>1000</v>
      </c>
      <c r="PP129" t="s">
        <v>2235</v>
      </c>
      <c r="PS129">
        <v>15</v>
      </c>
      <c r="PT129">
        <v>10</v>
      </c>
      <c r="PU129">
        <v>0</v>
      </c>
      <c r="PV129">
        <v>200</v>
      </c>
      <c r="PW129">
        <v>0</v>
      </c>
      <c r="QM129" t="s">
        <v>2234</v>
      </c>
      <c r="QN129">
        <v>400</v>
      </c>
      <c r="QO129" t="s">
        <v>2235</v>
      </c>
      <c r="QR129">
        <v>15</v>
      </c>
      <c r="QS129">
        <v>120</v>
      </c>
      <c r="QT129">
        <v>1</v>
      </c>
      <c r="QU129">
        <v>400</v>
      </c>
      <c r="QV129">
        <v>0</v>
      </c>
      <c r="QX129" t="s">
        <v>510</v>
      </c>
      <c r="SF129" t="s">
        <v>510</v>
      </c>
      <c r="SG129">
        <v>0</v>
      </c>
      <c r="SH129">
        <v>0</v>
      </c>
      <c r="SI129">
        <v>0</v>
      </c>
      <c r="SJ129">
        <v>1</v>
      </c>
      <c r="AQG129" t="s">
        <v>2298</v>
      </c>
      <c r="AQH129">
        <v>0</v>
      </c>
      <c r="AQI129">
        <v>0</v>
      </c>
      <c r="AQJ129">
        <v>0</v>
      </c>
      <c r="AQK129">
        <v>0</v>
      </c>
      <c r="AQL129">
        <v>0</v>
      </c>
      <c r="AQM129">
        <v>1</v>
      </c>
      <c r="AQN129">
        <v>0</v>
      </c>
      <c r="AQO129">
        <v>0</v>
      </c>
      <c r="AQP129">
        <v>0</v>
      </c>
      <c r="AQQ129">
        <v>0</v>
      </c>
      <c r="AQS129" t="s">
        <v>2448</v>
      </c>
      <c r="AQT129">
        <v>1</v>
      </c>
      <c r="AQU129">
        <v>0</v>
      </c>
      <c r="AQV129">
        <v>0</v>
      </c>
      <c r="AQW129">
        <v>0</v>
      </c>
      <c r="AQX129">
        <v>0</v>
      </c>
      <c r="AQY129">
        <v>0</v>
      </c>
      <c r="AQZ129">
        <v>0</v>
      </c>
      <c r="ARA129">
        <v>0</v>
      </c>
      <c r="ARB129">
        <v>0</v>
      </c>
      <c r="ARC129">
        <v>0</v>
      </c>
      <c r="ARD129">
        <v>0</v>
      </c>
      <c r="ARF129" t="s">
        <v>2466</v>
      </c>
      <c r="ARG129" t="s">
        <v>2275</v>
      </c>
      <c r="ARH129" t="s">
        <v>2786</v>
      </c>
      <c r="ARI129">
        <v>0</v>
      </c>
      <c r="ARJ129">
        <v>0</v>
      </c>
      <c r="ARK129">
        <v>0</v>
      </c>
      <c r="ARL129">
        <v>0</v>
      </c>
      <c r="ARM129">
        <v>0</v>
      </c>
      <c r="ARN129">
        <v>1</v>
      </c>
      <c r="ARO129" t="s">
        <v>2786</v>
      </c>
      <c r="ARP129" t="s">
        <v>510</v>
      </c>
      <c r="ARX129" t="s">
        <v>2262</v>
      </c>
      <c r="ARY129" t="s">
        <v>2786</v>
      </c>
      <c r="ARZ129">
        <v>0</v>
      </c>
      <c r="ASA129">
        <v>0</v>
      </c>
      <c r="ASB129">
        <v>0</v>
      </c>
      <c r="ASC129">
        <v>0</v>
      </c>
      <c r="ASD129">
        <v>0</v>
      </c>
      <c r="ASE129">
        <v>0</v>
      </c>
      <c r="ASF129">
        <v>0</v>
      </c>
      <c r="ASG129">
        <v>0</v>
      </c>
      <c r="ASH129">
        <v>0</v>
      </c>
      <c r="ASI129">
        <v>1</v>
      </c>
      <c r="ASK129" t="s">
        <v>2786</v>
      </c>
      <c r="ASL129">
        <v>0</v>
      </c>
      <c r="ASM129">
        <v>0</v>
      </c>
      <c r="ASN129">
        <v>0</v>
      </c>
      <c r="ASO129">
        <v>0</v>
      </c>
      <c r="ASP129">
        <v>0</v>
      </c>
      <c r="ASQ129">
        <v>0</v>
      </c>
      <c r="ASR129">
        <v>0</v>
      </c>
      <c r="ASS129">
        <v>0</v>
      </c>
      <c r="AST129">
        <v>0</v>
      </c>
      <c r="ASU129">
        <v>1</v>
      </c>
      <c r="ASW129" t="s">
        <v>2786</v>
      </c>
      <c r="ASX129">
        <v>0</v>
      </c>
      <c r="ASY129">
        <v>0</v>
      </c>
      <c r="ASZ129">
        <v>0</v>
      </c>
      <c r="ATA129">
        <v>0</v>
      </c>
      <c r="ATB129">
        <v>0</v>
      </c>
      <c r="ATC129">
        <v>0</v>
      </c>
      <c r="ATD129">
        <v>0</v>
      </c>
      <c r="ATE129">
        <v>0</v>
      </c>
      <c r="ATF129">
        <v>1</v>
      </c>
      <c r="ATH129" t="s">
        <v>2451</v>
      </c>
      <c r="ATI129">
        <v>0</v>
      </c>
      <c r="ATJ129">
        <v>0</v>
      </c>
      <c r="ATK129">
        <v>0</v>
      </c>
      <c r="ATL129">
        <v>0</v>
      </c>
      <c r="ATM129">
        <v>0</v>
      </c>
      <c r="ATN129">
        <v>0</v>
      </c>
      <c r="ATO129">
        <v>0</v>
      </c>
      <c r="ATP129">
        <v>0</v>
      </c>
      <c r="ATQ129">
        <v>1</v>
      </c>
      <c r="ATS129" t="s">
        <v>2489</v>
      </c>
      <c r="ATT129" t="s">
        <v>2786</v>
      </c>
      <c r="ATW129" t="s">
        <v>2489</v>
      </c>
      <c r="ATX129" t="s">
        <v>2786</v>
      </c>
      <c r="AUA129" t="s">
        <v>2787</v>
      </c>
      <c r="AUC129" t="s">
        <v>2579</v>
      </c>
      <c r="AUF129">
        <v>508622983</v>
      </c>
      <c r="AUG129" s="166">
        <v>45255.363703703697</v>
      </c>
      <c r="AUJ129" t="s">
        <v>2255</v>
      </c>
      <c r="AUK129" t="s">
        <v>2256</v>
      </c>
      <c r="AUL129" t="s">
        <v>2257</v>
      </c>
    </row>
    <row r="130" spans="1:504 1125:1234" x14ac:dyDescent="0.35">
      <c r="A130">
        <v>129</v>
      </c>
      <c r="B130" t="s">
        <v>2798</v>
      </c>
      <c r="C130" s="166">
        <v>45252</v>
      </c>
      <c r="D130" t="s">
        <v>2782</v>
      </c>
      <c r="E130" t="s">
        <v>2799</v>
      </c>
      <c r="F130" s="166">
        <v>45252.856935555552</v>
      </c>
      <c r="G130" s="166">
        <v>45255.364242314812</v>
      </c>
      <c r="H130" t="s">
        <v>2225</v>
      </c>
      <c r="K130" t="s">
        <v>2639</v>
      </c>
      <c r="L130" s="166">
        <v>45251</v>
      </c>
      <c r="M130" t="s">
        <v>99</v>
      </c>
      <c r="N130" t="s">
        <v>2784</v>
      </c>
      <c r="O130" t="s">
        <v>106</v>
      </c>
      <c r="P130" t="s">
        <v>2228</v>
      </c>
      <c r="S130" t="s">
        <v>2641</v>
      </c>
      <c r="T130" t="s">
        <v>2785</v>
      </c>
      <c r="V130" t="s">
        <v>2231</v>
      </c>
      <c r="X130" t="s">
        <v>510</v>
      </c>
      <c r="AA130" t="s">
        <v>2478</v>
      </c>
      <c r="AB130">
        <v>1</v>
      </c>
      <c r="AC130">
        <v>1</v>
      </c>
      <c r="AD130">
        <v>0</v>
      </c>
      <c r="AE130">
        <v>0</v>
      </c>
      <c r="AF130">
        <v>2</v>
      </c>
      <c r="AH130" t="s">
        <v>2234</v>
      </c>
      <c r="AI130">
        <v>2500</v>
      </c>
      <c r="AJ130" t="s">
        <v>2235</v>
      </c>
      <c r="AM130">
        <v>120</v>
      </c>
      <c r="AN130">
        <v>120</v>
      </c>
      <c r="AO130">
        <v>1</v>
      </c>
      <c r="AP130">
        <v>200</v>
      </c>
      <c r="AQ130">
        <v>0</v>
      </c>
      <c r="AS130" t="s">
        <v>2234</v>
      </c>
      <c r="AT130" t="s">
        <v>2559</v>
      </c>
      <c r="AU130">
        <v>1</v>
      </c>
      <c r="AV130">
        <v>1</v>
      </c>
      <c r="AW130">
        <v>1750</v>
      </c>
      <c r="AX130">
        <v>2000</v>
      </c>
      <c r="AY130" t="s">
        <v>2235</v>
      </c>
      <c r="BB130">
        <v>90</v>
      </c>
      <c r="BC130">
        <v>120</v>
      </c>
      <c r="BD130">
        <v>1</v>
      </c>
      <c r="BE130">
        <v>300</v>
      </c>
      <c r="BF130">
        <v>0</v>
      </c>
      <c r="BW130" t="s">
        <v>2231</v>
      </c>
      <c r="BY130" t="s">
        <v>2478</v>
      </c>
      <c r="BZ130">
        <v>1</v>
      </c>
      <c r="CA130">
        <v>1</v>
      </c>
      <c r="CB130">
        <v>0</v>
      </c>
      <c r="CC130">
        <v>0</v>
      </c>
      <c r="CE130" t="s">
        <v>474</v>
      </c>
      <c r="CF130">
        <v>1</v>
      </c>
      <c r="CG130">
        <v>0</v>
      </c>
      <c r="CH130">
        <v>0</v>
      </c>
      <c r="CI130">
        <v>0</v>
      </c>
      <c r="CJ130">
        <v>0</v>
      </c>
      <c r="CK130">
        <v>0</v>
      </c>
      <c r="CL130">
        <v>0</v>
      </c>
      <c r="CM130">
        <v>0</v>
      </c>
      <c r="CN130">
        <v>0</v>
      </c>
      <c r="CO130">
        <v>0</v>
      </c>
      <c r="CP130">
        <v>0</v>
      </c>
      <c r="CS130" t="s">
        <v>510</v>
      </c>
      <c r="CT130">
        <v>0</v>
      </c>
      <c r="CU130">
        <v>0</v>
      </c>
      <c r="CV130">
        <v>0</v>
      </c>
      <c r="CW130">
        <v>1</v>
      </c>
      <c r="EK130" t="s">
        <v>2239</v>
      </c>
      <c r="EL130">
        <v>0</v>
      </c>
      <c r="EM130">
        <v>0</v>
      </c>
      <c r="EN130">
        <v>0</v>
      </c>
      <c r="EO130">
        <v>0</v>
      </c>
      <c r="EP130">
        <v>1</v>
      </c>
      <c r="EQ130">
        <v>1</v>
      </c>
      <c r="JB130" t="s">
        <v>2616</v>
      </c>
      <c r="JC130">
        <v>1</v>
      </c>
      <c r="JD130">
        <v>1</v>
      </c>
      <c r="JE130">
        <v>0</v>
      </c>
      <c r="JF130">
        <v>0</v>
      </c>
      <c r="JG130">
        <v>0</v>
      </c>
      <c r="JH130">
        <v>0</v>
      </c>
      <c r="JI130">
        <v>0</v>
      </c>
      <c r="JJ130">
        <v>0</v>
      </c>
      <c r="JK130">
        <v>0</v>
      </c>
      <c r="JL130">
        <v>0</v>
      </c>
      <c r="JM130">
        <v>0</v>
      </c>
      <c r="JN130">
        <v>0</v>
      </c>
      <c r="JO130">
        <v>0</v>
      </c>
      <c r="JP130">
        <v>0</v>
      </c>
      <c r="JQ130">
        <v>0</v>
      </c>
      <c r="JR130">
        <v>0</v>
      </c>
      <c r="JS130">
        <v>2</v>
      </c>
      <c r="JT130">
        <v>5</v>
      </c>
      <c r="JV130" t="s">
        <v>2318</v>
      </c>
      <c r="JW130">
        <v>1000</v>
      </c>
      <c r="JX130" t="s">
        <v>2446</v>
      </c>
      <c r="KA130">
        <v>30</v>
      </c>
      <c r="KB130">
        <v>15</v>
      </c>
      <c r="KC130">
        <v>0</v>
      </c>
      <c r="KD130">
        <v>100</v>
      </c>
      <c r="KE130">
        <v>0</v>
      </c>
      <c r="KG130" t="s">
        <v>2234</v>
      </c>
      <c r="KH130" t="s">
        <v>2581</v>
      </c>
      <c r="KI130">
        <v>1</v>
      </c>
      <c r="KJ130">
        <v>1</v>
      </c>
      <c r="KK130">
        <v>7500</v>
      </c>
      <c r="KL130">
        <v>600</v>
      </c>
      <c r="KM130" t="s">
        <v>2446</v>
      </c>
      <c r="KP130">
        <v>30</v>
      </c>
      <c r="KQ130">
        <v>20</v>
      </c>
      <c r="KR130">
        <v>0</v>
      </c>
      <c r="KS130">
        <v>100</v>
      </c>
      <c r="KT130">
        <v>0</v>
      </c>
      <c r="QX130" t="s">
        <v>510</v>
      </c>
      <c r="SF130" t="s">
        <v>510</v>
      </c>
      <c r="SG130">
        <v>0</v>
      </c>
      <c r="SH130">
        <v>0</v>
      </c>
      <c r="SI130">
        <v>0</v>
      </c>
      <c r="SJ130">
        <v>1</v>
      </c>
      <c r="AQG130" t="s">
        <v>2786</v>
      </c>
      <c r="AQH130">
        <v>0</v>
      </c>
      <c r="AQI130">
        <v>0</v>
      </c>
      <c r="AQJ130">
        <v>0</v>
      </c>
      <c r="AQK130">
        <v>0</v>
      </c>
      <c r="AQL130">
        <v>0</v>
      </c>
      <c r="AQM130">
        <v>0</v>
      </c>
      <c r="AQN130">
        <v>0</v>
      </c>
      <c r="AQO130">
        <v>0</v>
      </c>
      <c r="AQP130">
        <v>0</v>
      </c>
      <c r="AQQ130">
        <v>1</v>
      </c>
      <c r="AQS130" t="s">
        <v>2448</v>
      </c>
      <c r="AQT130">
        <v>1</v>
      </c>
      <c r="AQU130">
        <v>0</v>
      </c>
      <c r="AQV130">
        <v>0</v>
      </c>
      <c r="AQW130">
        <v>0</v>
      </c>
      <c r="AQX130">
        <v>0</v>
      </c>
      <c r="AQY130">
        <v>0</v>
      </c>
      <c r="AQZ130">
        <v>0</v>
      </c>
      <c r="ARA130">
        <v>0</v>
      </c>
      <c r="ARB130">
        <v>0</v>
      </c>
      <c r="ARC130">
        <v>0</v>
      </c>
      <c r="ARD130">
        <v>0</v>
      </c>
      <c r="ARF130" t="s">
        <v>2466</v>
      </c>
      <c r="ARG130" t="s">
        <v>2275</v>
      </c>
      <c r="ARH130" t="s">
        <v>2786</v>
      </c>
      <c r="ARI130">
        <v>0</v>
      </c>
      <c r="ARJ130">
        <v>0</v>
      </c>
      <c r="ARK130">
        <v>0</v>
      </c>
      <c r="ARL130">
        <v>0</v>
      </c>
      <c r="ARM130">
        <v>0</v>
      </c>
      <c r="ARN130">
        <v>1</v>
      </c>
      <c r="ARO130" t="s">
        <v>2786</v>
      </c>
      <c r="ARP130" t="s">
        <v>510</v>
      </c>
      <c r="ARX130" t="s">
        <v>2247</v>
      </c>
      <c r="ARY130" t="s">
        <v>2786</v>
      </c>
      <c r="ARZ130">
        <v>0</v>
      </c>
      <c r="ASA130">
        <v>0</v>
      </c>
      <c r="ASB130">
        <v>0</v>
      </c>
      <c r="ASC130">
        <v>0</v>
      </c>
      <c r="ASD130">
        <v>0</v>
      </c>
      <c r="ASE130">
        <v>0</v>
      </c>
      <c r="ASF130">
        <v>0</v>
      </c>
      <c r="ASG130">
        <v>0</v>
      </c>
      <c r="ASH130">
        <v>0</v>
      </c>
      <c r="ASI130">
        <v>1</v>
      </c>
      <c r="ASK130" t="s">
        <v>2786</v>
      </c>
      <c r="ASL130">
        <v>0</v>
      </c>
      <c r="ASM130">
        <v>0</v>
      </c>
      <c r="ASN130">
        <v>0</v>
      </c>
      <c r="ASO130">
        <v>0</v>
      </c>
      <c r="ASP130">
        <v>0</v>
      </c>
      <c r="ASQ130">
        <v>0</v>
      </c>
      <c r="ASR130">
        <v>0</v>
      </c>
      <c r="ASS130">
        <v>0</v>
      </c>
      <c r="AST130">
        <v>0</v>
      </c>
      <c r="ASU130">
        <v>1</v>
      </c>
      <c r="ASW130" t="s">
        <v>2786</v>
      </c>
      <c r="ASX130">
        <v>0</v>
      </c>
      <c r="ASY130">
        <v>0</v>
      </c>
      <c r="ASZ130">
        <v>0</v>
      </c>
      <c r="ATA130">
        <v>0</v>
      </c>
      <c r="ATB130">
        <v>0</v>
      </c>
      <c r="ATC130">
        <v>0</v>
      </c>
      <c r="ATD130">
        <v>0</v>
      </c>
      <c r="ATE130">
        <v>0</v>
      </c>
      <c r="ATF130">
        <v>1</v>
      </c>
      <c r="ATH130" t="s">
        <v>2451</v>
      </c>
      <c r="ATI130">
        <v>0</v>
      </c>
      <c r="ATJ130">
        <v>0</v>
      </c>
      <c r="ATK130">
        <v>0</v>
      </c>
      <c r="ATL130">
        <v>0</v>
      </c>
      <c r="ATM130">
        <v>0</v>
      </c>
      <c r="ATN130">
        <v>0</v>
      </c>
      <c r="ATO130">
        <v>0</v>
      </c>
      <c r="ATP130">
        <v>0</v>
      </c>
      <c r="ATQ130">
        <v>1</v>
      </c>
      <c r="ATS130" t="s">
        <v>2489</v>
      </c>
      <c r="ATT130" t="s">
        <v>2786</v>
      </c>
      <c r="ATW130" t="s">
        <v>2489</v>
      </c>
      <c r="ATX130" t="s">
        <v>2786</v>
      </c>
      <c r="AUA130" t="s">
        <v>2800</v>
      </c>
      <c r="AUC130" t="s">
        <v>2790</v>
      </c>
      <c r="AUF130">
        <v>508623372</v>
      </c>
      <c r="AUG130" s="166">
        <v>45255.364849537043</v>
      </c>
      <c r="AUJ130" t="s">
        <v>2255</v>
      </c>
      <c r="AUK130" t="s">
        <v>2256</v>
      </c>
      <c r="AUL130" t="s">
        <v>2257</v>
      </c>
    </row>
    <row r="131" spans="1:504 1125:1234" x14ac:dyDescent="0.35">
      <c r="A131">
        <v>130</v>
      </c>
      <c r="B131" t="s">
        <v>2801</v>
      </c>
      <c r="C131" s="166">
        <v>45253</v>
      </c>
      <c r="D131" t="s">
        <v>2782</v>
      </c>
      <c r="E131" t="s">
        <v>2802</v>
      </c>
      <c r="F131" s="166">
        <v>45253.28708829861</v>
      </c>
      <c r="G131" s="166">
        <v>45255.36473854167</v>
      </c>
      <c r="H131" t="s">
        <v>2225</v>
      </c>
      <c r="K131" t="s">
        <v>2639</v>
      </c>
      <c r="L131" s="166">
        <v>45253</v>
      </c>
      <c r="M131" t="s">
        <v>99</v>
      </c>
      <c r="N131" t="s">
        <v>2784</v>
      </c>
      <c r="O131" t="s">
        <v>106</v>
      </c>
      <c r="P131" t="s">
        <v>2228</v>
      </c>
      <c r="S131" t="s">
        <v>2641</v>
      </c>
      <c r="T131" t="s">
        <v>2785</v>
      </c>
      <c r="V131" t="s">
        <v>2231</v>
      </c>
      <c r="X131" t="s">
        <v>510</v>
      </c>
      <c r="AA131" t="s">
        <v>2478</v>
      </c>
      <c r="AB131">
        <v>1</v>
      </c>
      <c r="AC131">
        <v>1</v>
      </c>
      <c r="AD131">
        <v>0</v>
      </c>
      <c r="AE131">
        <v>0</v>
      </c>
      <c r="AF131">
        <v>2</v>
      </c>
      <c r="AH131" t="s">
        <v>2234</v>
      </c>
      <c r="AI131">
        <v>3500</v>
      </c>
      <c r="AJ131" t="s">
        <v>2235</v>
      </c>
      <c r="AM131">
        <v>90</v>
      </c>
      <c r="AN131">
        <v>120</v>
      </c>
      <c r="AO131">
        <v>1</v>
      </c>
      <c r="AP131">
        <v>200</v>
      </c>
      <c r="AQ131">
        <v>0</v>
      </c>
      <c r="AS131" t="s">
        <v>2234</v>
      </c>
      <c r="AT131" t="s">
        <v>2559</v>
      </c>
      <c r="AU131">
        <v>1</v>
      </c>
      <c r="AV131">
        <v>1</v>
      </c>
      <c r="AW131">
        <v>1750</v>
      </c>
      <c r="AX131">
        <v>2000</v>
      </c>
      <c r="AY131" t="s">
        <v>2235</v>
      </c>
      <c r="BB131">
        <v>200</v>
      </c>
      <c r="BC131">
        <v>120</v>
      </c>
      <c r="BD131">
        <v>0</v>
      </c>
      <c r="BE131">
        <v>100</v>
      </c>
      <c r="BF131">
        <v>0</v>
      </c>
      <c r="BW131" t="s">
        <v>510</v>
      </c>
      <c r="CS131" t="s">
        <v>510</v>
      </c>
      <c r="CT131">
        <v>0</v>
      </c>
      <c r="CU131">
        <v>0</v>
      </c>
      <c r="CV131">
        <v>0</v>
      </c>
      <c r="CW131">
        <v>1</v>
      </c>
      <c r="EK131" t="s">
        <v>2239</v>
      </c>
      <c r="EL131">
        <v>0</v>
      </c>
      <c r="EM131">
        <v>0</v>
      </c>
      <c r="EN131">
        <v>0</v>
      </c>
      <c r="EO131">
        <v>0</v>
      </c>
      <c r="EP131">
        <v>1</v>
      </c>
      <c r="EQ131">
        <v>1</v>
      </c>
      <c r="JB131" t="s">
        <v>2455</v>
      </c>
      <c r="JC131">
        <v>1</v>
      </c>
      <c r="JD131">
        <v>0</v>
      </c>
      <c r="JE131">
        <v>0</v>
      </c>
      <c r="JF131">
        <v>0</v>
      </c>
      <c r="JG131">
        <v>0</v>
      </c>
      <c r="JH131">
        <v>0</v>
      </c>
      <c r="JI131">
        <v>0</v>
      </c>
      <c r="JJ131">
        <v>0</v>
      </c>
      <c r="JK131">
        <v>0</v>
      </c>
      <c r="JL131">
        <v>0</v>
      </c>
      <c r="JM131">
        <v>0</v>
      </c>
      <c r="JN131">
        <v>0</v>
      </c>
      <c r="JO131">
        <v>0</v>
      </c>
      <c r="JP131">
        <v>0</v>
      </c>
      <c r="JQ131">
        <v>0</v>
      </c>
      <c r="JR131">
        <v>0</v>
      </c>
      <c r="JS131">
        <v>1</v>
      </c>
      <c r="JT131">
        <v>4</v>
      </c>
      <c r="JV131" t="s">
        <v>2234</v>
      </c>
      <c r="JW131">
        <v>1200</v>
      </c>
      <c r="JX131" t="s">
        <v>2446</v>
      </c>
      <c r="KA131">
        <v>90</v>
      </c>
      <c r="KB131">
        <v>10</v>
      </c>
      <c r="KC131">
        <v>0</v>
      </c>
      <c r="KD131">
        <v>200</v>
      </c>
      <c r="KE131">
        <v>0</v>
      </c>
      <c r="QX131" t="s">
        <v>510</v>
      </c>
      <c r="SF131" t="s">
        <v>510</v>
      </c>
      <c r="SG131">
        <v>0</v>
      </c>
      <c r="SH131">
        <v>0</v>
      </c>
      <c r="SI131">
        <v>0</v>
      </c>
      <c r="SJ131">
        <v>1</v>
      </c>
      <c r="AQG131" t="s">
        <v>2786</v>
      </c>
      <c r="AQH131">
        <v>0</v>
      </c>
      <c r="AQI131">
        <v>0</v>
      </c>
      <c r="AQJ131">
        <v>0</v>
      </c>
      <c r="AQK131">
        <v>0</v>
      </c>
      <c r="AQL131">
        <v>0</v>
      </c>
      <c r="AQM131">
        <v>0</v>
      </c>
      <c r="AQN131">
        <v>0</v>
      </c>
      <c r="AQO131">
        <v>0</v>
      </c>
      <c r="AQP131">
        <v>0</v>
      </c>
      <c r="AQQ131">
        <v>1</v>
      </c>
      <c r="AQS131" t="s">
        <v>2786</v>
      </c>
      <c r="AQT131">
        <v>0</v>
      </c>
      <c r="AQU131">
        <v>0</v>
      </c>
      <c r="AQV131">
        <v>0</v>
      </c>
      <c r="AQW131">
        <v>0</v>
      </c>
      <c r="AQX131">
        <v>0</v>
      </c>
      <c r="AQY131">
        <v>0</v>
      </c>
      <c r="AQZ131">
        <v>0</v>
      </c>
      <c r="ARA131">
        <v>0</v>
      </c>
      <c r="ARB131">
        <v>0</v>
      </c>
      <c r="ARC131">
        <v>0</v>
      </c>
      <c r="ARD131">
        <v>1</v>
      </c>
      <c r="ARF131" t="s">
        <v>2466</v>
      </c>
      <c r="ARG131" t="s">
        <v>2786</v>
      </c>
      <c r="ARH131" t="s">
        <v>2786</v>
      </c>
      <c r="ARI131">
        <v>0</v>
      </c>
      <c r="ARJ131">
        <v>0</v>
      </c>
      <c r="ARK131">
        <v>0</v>
      </c>
      <c r="ARL131">
        <v>0</v>
      </c>
      <c r="ARM131">
        <v>0</v>
      </c>
      <c r="ARN131">
        <v>1</v>
      </c>
      <c r="ARP131" t="s">
        <v>510</v>
      </c>
      <c r="ARX131" t="s">
        <v>2247</v>
      </c>
      <c r="ARY131" t="s">
        <v>2786</v>
      </c>
      <c r="ARZ131">
        <v>0</v>
      </c>
      <c r="ASA131">
        <v>0</v>
      </c>
      <c r="ASB131">
        <v>0</v>
      </c>
      <c r="ASC131">
        <v>0</v>
      </c>
      <c r="ASD131">
        <v>0</v>
      </c>
      <c r="ASE131">
        <v>0</v>
      </c>
      <c r="ASF131">
        <v>0</v>
      </c>
      <c r="ASG131">
        <v>0</v>
      </c>
      <c r="ASH131">
        <v>0</v>
      </c>
      <c r="ASI131">
        <v>1</v>
      </c>
      <c r="ASK131" t="s">
        <v>2786</v>
      </c>
      <c r="ASL131">
        <v>0</v>
      </c>
      <c r="ASM131">
        <v>0</v>
      </c>
      <c r="ASN131">
        <v>0</v>
      </c>
      <c r="ASO131">
        <v>0</v>
      </c>
      <c r="ASP131">
        <v>0</v>
      </c>
      <c r="ASQ131">
        <v>0</v>
      </c>
      <c r="ASR131">
        <v>0</v>
      </c>
      <c r="ASS131">
        <v>0</v>
      </c>
      <c r="AST131">
        <v>0</v>
      </c>
      <c r="ASU131">
        <v>1</v>
      </c>
      <c r="ASW131" t="s">
        <v>2786</v>
      </c>
      <c r="ASX131">
        <v>0</v>
      </c>
      <c r="ASY131">
        <v>0</v>
      </c>
      <c r="ASZ131">
        <v>0</v>
      </c>
      <c r="ATA131">
        <v>0</v>
      </c>
      <c r="ATB131">
        <v>0</v>
      </c>
      <c r="ATC131">
        <v>0</v>
      </c>
      <c r="ATD131">
        <v>0</v>
      </c>
      <c r="ATE131">
        <v>0</v>
      </c>
      <c r="ATF131">
        <v>1</v>
      </c>
      <c r="ATH131" t="s">
        <v>2451</v>
      </c>
      <c r="ATI131">
        <v>0</v>
      </c>
      <c r="ATJ131">
        <v>0</v>
      </c>
      <c r="ATK131">
        <v>0</v>
      </c>
      <c r="ATL131">
        <v>0</v>
      </c>
      <c r="ATM131">
        <v>0</v>
      </c>
      <c r="ATN131">
        <v>0</v>
      </c>
      <c r="ATO131">
        <v>0</v>
      </c>
      <c r="ATP131">
        <v>0</v>
      </c>
      <c r="ATQ131">
        <v>1</v>
      </c>
      <c r="ATS131" t="s">
        <v>2489</v>
      </c>
      <c r="ATT131" t="s">
        <v>2786</v>
      </c>
      <c r="ATW131" t="s">
        <v>2489</v>
      </c>
      <c r="ATX131" t="s">
        <v>2786</v>
      </c>
      <c r="AUA131" t="s">
        <v>2787</v>
      </c>
      <c r="AUC131" t="s">
        <v>2579</v>
      </c>
      <c r="AUF131">
        <v>508623375</v>
      </c>
      <c r="AUG131" s="166">
        <v>45255.364872685182</v>
      </c>
      <c r="AUJ131" t="s">
        <v>2255</v>
      </c>
      <c r="AUK131" t="s">
        <v>2256</v>
      </c>
      <c r="AUL131" t="s">
        <v>2257</v>
      </c>
    </row>
    <row r="132" spans="1:504 1125:1234" x14ac:dyDescent="0.35">
      <c r="A132">
        <v>131</v>
      </c>
      <c r="B132" t="s">
        <v>2803</v>
      </c>
      <c r="C132" s="166">
        <v>45254</v>
      </c>
      <c r="D132" t="s">
        <v>2782</v>
      </c>
      <c r="E132" t="s">
        <v>2804</v>
      </c>
      <c r="F132" s="166">
        <v>45254.670084583333</v>
      </c>
      <c r="G132" s="166">
        <v>45255.364653171288</v>
      </c>
      <c r="H132" t="s">
        <v>2225</v>
      </c>
      <c r="K132" t="s">
        <v>2639</v>
      </c>
      <c r="L132" s="166">
        <v>45254</v>
      </c>
      <c r="M132" t="s">
        <v>99</v>
      </c>
      <c r="N132" t="s">
        <v>2784</v>
      </c>
      <c r="O132" t="s">
        <v>106</v>
      </c>
      <c r="P132" t="s">
        <v>2228</v>
      </c>
      <c r="S132" t="s">
        <v>2641</v>
      </c>
      <c r="T132" t="s">
        <v>2785</v>
      </c>
      <c r="V132" t="s">
        <v>2231</v>
      </c>
      <c r="X132" t="s">
        <v>510</v>
      </c>
      <c r="AA132" t="s">
        <v>2478</v>
      </c>
      <c r="AB132">
        <v>1</v>
      </c>
      <c r="AC132">
        <v>1</v>
      </c>
      <c r="AD132">
        <v>0</v>
      </c>
      <c r="AE132">
        <v>0</v>
      </c>
      <c r="AF132">
        <v>2</v>
      </c>
      <c r="AH132" t="s">
        <v>2234</v>
      </c>
      <c r="AI132">
        <v>2250</v>
      </c>
      <c r="AJ132" t="s">
        <v>2235</v>
      </c>
      <c r="AM132">
        <v>90</v>
      </c>
      <c r="AN132">
        <v>120</v>
      </c>
      <c r="AO132">
        <v>1</v>
      </c>
      <c r="AP132">
        <v>200</v>
      </c>
      <c r="AQ132">
        <v>0</v>
      </c>
      <c r="AS132" t="s">
        <v>2318</v>
      </c>
      <c r="AT132" t="s">
        <v>2559</v>
      </c>
      <c r="AU132">
        <v>1</v>
      </c>
      <c r="AV132">
        <v>1</v>
      </c>
      <c r="AW132">
        <v>2000</v>
      </c>
      <c r="AX132">
        <v>2500</v>
      </c>
      <c r="AY132" t="s">
        <v>2235</v>
      </c>
      <c r="BB132">
        <v>30</v>
      </c>
      <c r="BC132">
        <v>120</v>
      </c>
      <c r="BD132">
        <v>1</v>
      </c>
      <c r="BE132">
        <v>200</v>
      </c>
      <c r="BF132">
        <v>0</v>
      </c>
      <c r="BW132" t="s">
        <v>510</v>
      </c>
      <c r="CS132" t="s">
        <v>510</v>
      </c>
      <c r="CT132">
        <v>0</v>
      </c>
      <c r="CU132">
        <v>0</v>
      </c>
      <c r="CV132">
        <v>0</v>
      </c>
      <c r="CW132">
        <v>1</v>
      </c>
      <c r="EK132" t="s">
        <v>2239</v>
      </c>
      <c r="EL132">
        <v>0</v>
      </c>
      <c r="EM132">
        <v>0</v>
      </c>
      <c r="EN132">
        <v>0</v>
      </c>
      <c r="EO132">
        <v>0</v>
      </c>
      <c r="EP132">
        <v>1</v>
      </c>
      <c r="EQ132">
        <v>1</v>
      </c>
      <c r="JB132" t="s">
        <v>2794</v>
      </c>
      <c r="JC132">
        <v>1</v>
      </c>
      <c r="JD132">
        <v>1</v>
      </c>
      <c r="JE132">
        <v>0</v>
      </c>
      <c r="JF132">
        <v>0</v>
      </c>
      <c r="JG132">
        <v>0</v>
      </c>
      <c r="JH132">
        <v>0</v>
      </c>
      <c r="JI132">
        <v>0</v>
      </c>
      <c r="JJ132">
        <v>0</v>
      </c>
      <c r="JK132">
        <v>0</v>
      </c>
      <c r="JL132">
        <v>0</v>
      </c>
      <c r="JM132">
        <v>0</v>
      </c>
      <c r="JN132">
        <v>0</v>
      </c>
      <c r="JO132">
        <v>1</v>
      </c>
      <c r="JP132">
        <v>0</v>
      </c>
      <c r="JQ132">
        <v>1</v>
      </c>
      <c r="JR132">
        <v>0</v>
      </c>
      <c r="JS132">
        <v>4</v>
      </c>
      <c r="JT132">
        <v>7</v>
      </c>
      <c r="JV132" t="s">
        <v>2318</v>
      </c>
      <c r="JW132">
        <v>1000</v>
      </c>
      <c r="JX132" t="s">
        <v>2446</v>
      </c>
      <c r="KA132">
        <v>30</v>
      </c>
      <c r="KB132">
        <v>15</v>
      </c>
      <c r="KC132">
        <v>0</v>
      </c>
      <c r="KD132">
        <v>200</v>
      </c>
      <c r="KE132">
        <v>0</v>
      </c>
      <c r="KG132" t="s">
        <v>2318</v>
      </c>
      <c r="KH132" t="s">
        <v>2581</v>
      </c>
      <c r="KI132">
        <v>1</v>
      </c>
      <c r="KJ132">
        <v>1</v>
      </c>
      <c r="KK132">
        <v>8000</v>
      </c>
      <c r="KL132">
        <v>600</v>
      </c>
      <c r="KM132" t="s">
        <v>2446</v>
      </c>
      <c r="KP132">
        <v>90</v>
      </c>
      <c r="KQ132">
        <v>15</v>
      </c>
      <c r="KR132">
        <v>0</v>
      </c>
      <c r="KS132">
        <v>200</v>
      </c>
      <c r="KT132">
        <v>0</v>
      </c>
      <c r="PN132" t="s">
        <v>2234</v>
      </c>
      <c r="PO132">
        <v>2000</v>
      </c>
      <c r="PP132" t="s">
        <v>2235</v>
      </c>
      <c r="PS132">
        <v>90</v>
      </c>
      <c r="PT132">
        <v>10</v>
      </c>
      <c r="PU132">
        <v>0</v>
      </c>
      <c r="PV132">
        <v>200</v>
      </c>
      <c r="PW132">
        <v>0</v>
      </c>
      <c r="QM132" t="s">
        <v>2234</v>
      </c>
      <c r="QN132">
        <v>800</v>
      </c>
      <c r="QO132" t="s">
        <v>2446</v>
      </c>
      <c r="QR132">
        <v>20</v>
      </c>
      <c r="QS132">
        <v>10</v>
      </c>
      <c r="QT132">
        <v>0</v>
      </c>
      <c r="QU132">
        <v>300</v>
      </c>
      <c r="QV132">
        <v>0</v>
      </c>
      <c r="QX132" t="s">
        <v>510</v>
      </c>
      <c r="SF132" t="s">
        <v>510</v>
      </c>
      <c r="SG132">
        <v>0</v>
      </c>
      <c r="SH132">
        <v>0</v>
      </c>
      <c r="SI132">
        <v>0</v>
      </c>
      <c r="SJ132">
        <v>1</v>
      </c>
      <c r="AQG132" t="s">
        <v>2786</v>
      </c>
      <c r="AQH132">
        <v>0</v>
      </c>
      <c r="AQI132">
        <v>0</v>
      </c>
      <c r="AQJ132">
        <v>0</v>
      </c>
      <c r="AQK132">
        <v>0</v>
      </c>
      <c r="AQL132">
        <v>0</v>
      </c>
      <c r="AQM132">
        <v>0</v>
      </c>
      <c r="AQN132">
        <v>0</v>
      </c>
      <c r="AQO132">
        <v>0</v>
      </c>
      <c r="AQP132">
        <v>0</v>
      </c>
      <c r="AQQ132">
        <v>1</v>
      </c>
      <c r="AQS132" t="s">
        <v>2786</v>
      </c>
      <c r="AQT132">
        <v>0</v>
      </c>
      <c r="AQU132">
        <v>0</v>
      </c>
      <c r="AQV132">
        <v>0</v>
      </c>
      <c r="AQW132">
        <v>0</v>
      </c>
      <c r="AQX132">
        <v>0</v>
      </c>
      <c r="AQY132">
        <v>0</v>
      </c>
      <c r="AQZ132">
        <v>0</v>
      </c>
      <c r="ARA132">
        <v>0</v>
      </c>
      <c r="ARB132">
        <v>0</v>
      </c>
      <c r="ARC132">
        <v>0</v>
      </c>
      <c r="ARD132">
        <v>1</v>
      </c>
      <c r="ARF132" t="s">
        <v>2466</v>
      </c>
      <c r="ARG132" t="s">
        <v>2275</v>
      </c>
      <c r="ARH132" t="s">
        <v>2786</v>
      </c>
      <c r="ARI132">
        <v>0</v>
      </c>
      <c r="ARJ132">
        <v>0</v>
      </c>
      <c r="ARK132">
        <v>0</v>
      </c>
      <c r="ARL132">
        <v>0</v>
      </c>
      <c r="ARM132">
        <v>0</v>
      </c>
      <c r="ARN132">
        <v>1</v>
      </c>
      <c r="ARP132" t="s">
        <v>510</v>
      </c>
      <c r="ARX132" t="s">
        <v>2262</v>
      </c>
      <c r="ARY132" t="s">
        <v>2786</v>
      </c>
      <c r="ARZ132">
        <v>0</v>
      </c>
      <c r="ASA132">
        <v>0</v>
      </c>
      <c r="ASB132">
        <v>0</v>
      </c>
      <c r="ASC132">
        <v>0</v>
      </c>
      <c r="ASD132">
        <v>0</v>
      </c>
      <c r="ASE132">
        <v>0</v>
      </c>
      <c r="ASF132">
        <v>0</v>
      </c>
      <c r="ASG132">
        <v>0</v>
      </c>
      <c r="ASH132">
        <v>0</v>
      </c>
      <c r="ASI132">
        <v>1</v>
      </c>
      <c r="ASK132" t="s">
        <v>2786</v>
      </c>
      <c r="ASL132">
        <v>0</v>
      </c>
      <c r="ASM132">
        <v>0</v>
      </c>
      <c r="ASN132">
        <v>0</v>
      </c>
      <c r="ASO132">
        <v>0</v>
      </c>
      <c r="ASP132">
        <v>0</v>
      </c>
      <c r="ASQ132">
        <v>0</v>
      </c>
      <c r="ASR132">
        <v>0</v>
      </c>
      <c r="ASS132">
        <v>0</v>
      </c>
      <c r="AST132">
        <v>0</v>
      </c>
      <c r="ASU132">
        <v>1</v>
      </c>
      <c r="ASW132" t="s">
        <v>2786</v>
      </c>
      <c r="ASX132">
        <v>0</v>
      </c>
      <c r="ASY132">
        <v>0</v>
      </c>
      <c r="ASZ132">
        <v>0</v>
      </c>
      <c r="ATA132">
        <v>0</v>
      </c>
      <c r="ATB132">
        <v>0</v>
      </c>
      <c r="ATC132">
        <v>0</v>
      </c>
      <c r="ATD132">
        <v>0</v>
      </c>
      <c r="ATE132">
        <v>0</v>
      </c>
      <c r="ATF132">
        <v>1</v>
      </c>
      <c r="ATH132" t="s">
        <v>2451</v>
      </c>
      <c r="ATI132">
        <v>0</v>
      </c>
      <c r="ATJ132">
        <v>0</v>
      </c>
      <c r="ATK132">
        <v>0</v>
      </c>
      <c r="ATL132">
        <v>0</v>
      </c>
      <c r="ATM132">
        <v>0</v>
      </c>
      <c r="ATN132">
        <v>0</v>
      </c>
      <c r="ATO132">
        <v>0</v>
      </c>
      <c r="ATP132">
        <v>0</v>
      </c>
      <c r="ATQ132">
        <v>1</v>
      </c>
      <c r="ATS132" t="s">
        <v>2489</v>
      </c>
      <c r="ATT132" t="s">
        <v>2786</v>
      </c>
      <c r="ATW132" t="s">
        <v>2489</v>
      </c>
      <c r="ATX132" t="s">
        <v>2786</v>
      </c>
      <c r="AUA132" t="s">
        <v>2787</v>
      </c>
      <c r="AUC132" t="s">
        <v>2805</v>
      </c>
      <c r="AUF132">
        <v>508623379</v>
      </c>
      <c r="AUG132" s="166">
        <v>45255.364907407413</v>
      </c>
      <c r="AUJ132" t="s">
        <v>2255</v>
      </c>
      <c r="AUK132" t="s">
        <v>2256</v>
      </c>
      <c r="AUL132" t="s">
        <v>2257</v>
      </c>
    </row>
    <row r="133" spans="1:504 1125:1234" x14ac:dyDescent="0.35">
      <c r="A133">
        <v>132</v>
      </c>
      <c r="B133" t="s">
        <v>2806</v>
      </c>
      <c r="C133" s="166">
        <v>45255</v>
      </c>
      <c r="D133" t="s">
        <v>2782</v>
      </c>
      <c r="E133" t="s">
        <v>2807</v>
      </c>
      <c r="F133" s="166">
        <v>45255.356366435182</v>
      </c>
      <c r="G133" s="166">
        <v>45255.364525300931</v>
      </c>
      <c r="H133" t="s">
        <v>2225</v>
      </c>
      <c r="K133" t="s">
        <v>2639</v>
      </c>
      <c r="L133" s="166">
        <v>45255</v>
      </c>
      <c r="M133" t="s">
        <v>99</v>
      </c>
      <c r="N133" t="s">
        <v>2784</v>
      </c>
      <c r="O133" t="s">
        <v>106</v>
      </c>
      <c r="P133" t="s">
        <v>2228</v>
      </c>
      <c r="S133" t="s">
        <v>2641</v>
      </c>
      <c r="T133" t="s">
        <v>2785</v>
      </c>
      <c r="V133" t="s">
        <v>2231</v>
      </c>
      <c r="X133" t="s">
        <v>510</v>
      </c>
      <c r="AA133" t="s">
        <v>2478</v>
      </c>
      <c r="AB133">
        <v>1</v>
      </c>
      <c r="AC133">
        <v>1</v>
      </c>
      <c r="AD133">
        <v>0</v>
      </c>
      <c r="AE133">
        <v>0</v>
      </c>
      <c r="AF133">
        <v>2</v>
      </c>
      <c r="AH133" t="s">
        <v>2234</v>
      </c>
      <c r="AI133">
        <v>3250</v>
      </c>
      <c r="AJ133" t="s">
        <v>2235</v>
      </c>
      <c r="AM133">
        <v>90</v>
      </c>
      <c r="AN133">
        <v>120</v>
      </c>
      <c r="AO133">
        <v>1</v>
      </c>
      <c r="AP133">
        <v>200</v>
      </c>
      <c r="AQ133">
        <v>0</v>
      </c>
      <c r="AS133" t="s">
        <v>2234</v>
      </c>
      <c r="AT133" t="s">
        <v>2559</v>
      </c>
      <c r="AU133">
        <v>1</v>
      </c>
      <c r="AV133">
        <v>1</v>
      </c>
      <c r="AW133">
        <v>2000</v>
      </c>
      <c r="AX133">
        <v>2500</v>
      </c>
      <c r="AY133" t="s">
        <v>2235</v>
      </c>
      <c r="BB133">
        <v>30</v>
      </c>
      <c r="BC133">
        <v>120</v>
      </c>
      <c r="BD133">
        <v>1</v>
      </c>
      <c r="BE133">
        <v>200</v>
      </c>
      <c r="BF133">
        <v>0</v>
      </c>
      <c r="BW133" t="s">
        <v>510</v>
      </c>
      <c r="CS133" t="s">
        <v>510</v>
      </c>
      <c r="CT133">
        <v>0</v>
      </c>
      <c r="CU133">
        <v>0</v>
      </c>
      <c r="CV133">
        <v>0</v>
      </c>
      <c r="CW133">
        <v>1</v>
      </c>
      <c r="EK133" t="s">
        <v>2239</v>
      </c>
      <c r="EL133">
        <v>0</v>
      </c>
      <c r="EM133">
        <v>0</v>
      </c>
      <c r="EN133">
        <v>0</v>
      </c>
      <c r="EO133">
        <v>0</v>
      </c>
      <c r="EP133">
        <v>1</v>
      </c>
      <c r="EQ133">
        <v>1</v>
      </c>
      <c r="JB133" t="s">
        <v>2794</v>
      </c>
      <c r="JC133">
        <v>1</v>
      </c>
      <c r="JD133">
        <v>1</v>
      </c>
      <c r="JE133">
        <v>0</v>
      </c>
      <c r="JF133">
        <v>0</v>
      </c>
      <c r="JG133">
        <v>0</v>
      </c>
      <c r="JH133">
        <v>0</v>
      </c>
      <c r="JI133">
        <v>0</v>
      </c>
      <c r="JJ133">
        <v>0</v>
      </c>
      <c r="JK133">
        <v>0</v>
      </c>
      <c r="JL133">
        <v>0</v>
      </c>
      <c r="JM133">
        <v>0</v>
      </c>
      <c r="JN133">
        <v>0</v>
      </c>
      <c r="JO133">
        <v>1</v>
      </c>
      <c r="JP133">
        <v>0</v>
      </c>
      <c r="JQ133">
        <v>1</v>
      </c>
      <c r="JR133">
        <v>0</v>
      </c>
      <c r="JS133">
        <v>4</v>
      </c>
      <c r="JT133">
        <v>7</v>
      </c>
      <c r="JV133" t="s">
        <v>2318</v>
      </c>
      <c r="JW133">
        <v>750</v>
      </c>
      <c r="JX133" t="s">
        <v>2446</v>
      </c>
      <c r="KA133">
        <v>30</v>
      </c>
      <c r="KB133">
        <v>15</v>
      </c>
      <c r="KC133">
        <v>0</v>
      </c>
      <c r="KD133">
        <v>100</v>
      </c>
      <c r="KE133">
        <v>0</v>
      </c>
      <c r="KG133" t="s">
        <v>2318</v>
      </c>
      <c r="KH133" t="s">
        <v>2581</v>
      </c>
      <c r="KI133">
        <v>1</v>
      </c>
      <c r="KJ133">
        <v>1</v>
      </c>
      <c r="KK133">
        <v>6500</v>
      </c>
      <c r="KL133">
        <v>650</v>
      </c>
      <c r="KM133" t="s">
        <v>2446</v>
      </c>
      <c r="KP133">
        <v>30</v>
      </c>
      <c r="KQ133">
        <v>15</v>
      </c>
      <c r="KR133">
        <v>0</v>
      </c>
      <c r="KS133">
        <v>200</v>
      </c>
      <c r="KT133">
        <v>0</v>
      </c>
      <c r="PN133" t="s">
        <v>2234</v>
      </c>
      <c r="PO133">
        <v>2000</v>
      </c>
      <c r="PP133" t="s">
        <v>2235</v>
      </c>
      <c r="PS133">
        <v>90</v>
      </c>
      <c r="PT133">
        <v>120</v>
      </c>
      <c r="PU133">
        <v>1</v>
      </c>
      <c r="PV133">
        <v>200</v>
      </c>
      <c r="PW133">
        <v>0</v>
      </c>
      <c r="QM133" t="s">
        <v>2234</v>
      </c>
      <c r="QN133">
        <v>500</v>
      </c>
      <c r="QO133" t="s">
        <v>2235</v>
      </c>
      <c r="QR133">
        <v>60</v>
      </c>
      <c r="QS133">
        <v>120</v>
      </c>
      <c r="QT133">
        <v>1</v>
      </c>
      <c r="QU133">
        <v>300</v>
      </c>
      <c r="QV133">
        <v>0</v>
      </c>
      <c r="QX133" t="s">
        <v>510</v>
      </c>
      <c r="SF133" t="s">
        <v>510</v>
      </c>
      <c r="SG133">
        <v>0</v>
      </c>
      <c r="SH133">
        <v>0</v>
      </c>
      <c r="SI133">
        <v>0</v>
      </c>
      <c r="SJ133">
        <v>1</v>
      </c>
      <c r="AQG133" t="s">
        <v>2298</v>
      </c>
      <c r="AQH133">
        <v>0</v>
      </c>
      <c r="AQI133">
        <v>0</v>
      </c>
      <c r="AQJ133">
        <v>0</v>
      </c>
      <c r="AQK133">
        <v>0</v>
      </c>
      <c r="AQL133">
        <v>0</v>
      </c>
      <c r="AQM133">
        <v>1</v>
      </c>
      <c r="AQN133">
        <v>0</v>
      </c>
      <c r="AQO133">
        <v>0</v>
      </c>
      <c r="AQP133">
        <v>0</v>
      </c>
      <c r="AQQ133">
        <v>0</v>
      </c>
      <c r="AQS133" t="s">
        <v>2786</v>
      </c>
      <c r="AQT133">
        <v>0</v>
      </c>
      <c r="AQU133">
        <v>0</v>
      </c>
      <c r="AQV133">
        <v>0</v>
      </c>
      <c r="AQW133">
        <v>0</v>
      </c>
      <c r="AQX133">
        <v>0</v>
      </c>
      <c r="AQY133">
        <v>0</v>
      </c>
      <c r="AQZ133">
        <v>0</v>
      </c>
      <c r="ARA133">
        <v>0</v>
      </c>
      <c r="ARB133">
        <v>0</v>
      </c>
      <c r="ARC133">
        <v>0</v>
      </c>
      <c r="ARD133">
        <v>1</v>
      </c>
      <c r="ARF133" t="s">
        <v>2466</v>
      </c>
      <c r="ARG133" t="s">
        <v>2245</v>
      </c>
      <c r="ARH133" t="s">
        <v>2786</v>
      </c>
      <c r="ARI133">
        <v>0</v>
      </c>
      <c r="ARJ133">
        <v>0</v>
      </c>
      <c r="ARK133">
        <v>0</v>
      </c>
      <c r="ARL133">
        <v>0</v>
      </c>
      <c r="ARM133">
        <v>0</v>
      </c>
      <c r="ARN133">
        <v>1</v>
      </c>
      <c r="ARP133" t="s">
        <v>510</v>
      </c>
      <c r="ARX133" t="s">
        <v>2262</v>
      </c>
      <c r="ARY133" t="s">
        <v>2786</v>
      </c>
      <c r="ARZ133">
        <v>0</v>
      </c>
      <c r="ASA133">
        <v>0</v>
      </c>
      <c r="ASB133">
        <v>0</v>
      </c>
      <c r="ASC133">
        <v>0</v>
      </c>
      <c r="ASD133">
        <v>0</v>
      </c>
      <c r="ASE133">
        <v>0</v>
      </c>
      <c r="ASF133">
        <v>0</v>
      </c>
      <c r="ASG133">
        <v>0</v>
      </c>
      <c r="ASH133">
        <v>0</v>
      </c>
      <c r="ASI133">
        <v>1</v>
      </c>
      <c r="ASK133" t="s">
        <v>2786</v>
      </c>
      <c r="ASL133">
        <v>0</v>
      </c>
      <c r="ASM133">
        <v>0</v>
      </c>
      <c r="ASN133">
        <v>0</v>
      </c>
      <c r="ASO133">
        <v>0</v>
      </c>
      <c r="ASP133">
        <v>0</v>
      </c>
      <c r="ASQ133">
        <v>0</v>
      </c>
      <c r="ASR133">
        <v>0</v>
      </c>
      <c r="ASS133">
        <v>0</v>
      </c>
      <c r="AST133">
        <v>0</v>
      </c>
      <c r="ASU133">
        <v>1</v>
      </c>
      <c r="ASW133" t="s">
        <v>2786</v>
      </c>
      <c r="ASX133">
        <v>0</v>
      </c>
      <c r="ASY133">
        <v>0</v>
      </c>
      <c r="ASZ133">
        <v>0</v>
      </c>
      <c r="ATA133">
        <v>0</v>
      </c>
      <c r="ATB133">
        <v>0</v>
      </c>
      <c r="ATC133">
        <v>0</v>
      </c>
      <c r="ATD133">
        <v>0</v>
      </c>
      <c r="ATE133">
        <v>0</v>
      </c>
      <c r="ATF133">
        <v>1</v>
      </c>
      <c r="ATH133" t="s">
        <v>2451</v>
      </c>
      <c r="ATI133">
        <v>0</v>
      </c>
      <c r="ATJ133">
        <v>0</v>
      </c>
      <c r="ATK133">
        <v>0</v>
      </c>
      <c r="ATL133">
        <v>0</v>
      </c>
      <c r="ATM133">
        <v>0</v>
      </c>
      <c r="ATN133">
        <v>0</v>
      </c>
      <c r="ATO133">
        <v>0</v>
      </c>
      <c r="ATP133">
        <v>0</v>
      </c>
      <c r="ATQ133">
        <v>1</v>
      </c>
      <c r="ATS133" t="s">
        <v>2489</v>
      </c>
      <c r="ATT133" t="s">
        <v>2786</v>
      </c>
      <c r="ATW133" t="s">
        <v>2489</v>
      </c>
      <c r="ATX133" t="s">
        <v>2786</v>
      </c>
      <c r="AUA133" t="s">
        <v>2787</v>
      </c>
      <c r="AUC133" t="s">
        <v>2579</v>
      </c>
      <c r="AUF133">
        <v>508623385</v>
      </c>
      <c r="AUG133" s="166">
        <v>45255.364930555559</v>
      </c>
      <c r="AUJ133" t="s">
        <v>2255</v>
      </c>
      <c r="AUK133" t="s">
        <v>2256</v>
      </c>
      <c r="AUL133" t="s">
        <v>2257</v>
      </c>
    </row>
    <row r="134" spans="1:504 1125:1234" x14ac:dyDescent="0.35">
      <c r="A134">
        <v>133</v>
      </c>
      <c r="B134" t="s">
        <v>2808</v>
      </c>
      <c r="C134" s="166">
        <v>45255</v>
      </c>
      <c r="D134" t="s">
        <v>2774</v>
      </c>
      <c r="E134" t="s">
        <v>2775</v>
      </c>
      <c r="F134" s="166">
        <v>45255.87533185185</v>
      </c>
      <c r="G134" s="166">
        <v>45255.891653009247</v>
      </c>
      <c r="H134" t="s">
        <v>2225</v>
      </c>
      <c r="K134" t="s">
        <v>2226</v>
      </c>
      <c r="L134" s="166">
        <v>45255</v>
      </c>
      <c r="M134" t="s">
        <v>81</v>
      </c>
      <c r="N134" t="s">
        <v>2430</v>
      </c>
      <c r="O134" t="s">
        <v>86</v>
      </c>
      <c r="P134" t="s">
        <v>2228</v>
      </c>
      <c r="S134" t="s">
        <v>2229</v>
      </c>
      <c r="T134" t="s">
        <v>2776</v>
      </c>
      <c r="V134" t="s">
        <v>2231</v>
      </c>
      <c r="X134" t="s">
        <v>2306</v>
      </c>
      <c r="AA134" t="s">
        <v>2286</v>
      </c>
      <c r="AB134">
        <v>0</v>
      </c>
      <c r="AC134">
        <v>0</v>
      </c>
      <c r="AD134">
        <v>1</v>
      </c>
      <c r="AE134">
        <v>0</v>
      </c>
      <c r="AF134">
        <v>1</v>
      </c>
      <c r="AI134"/>
      <c r="BH134" t="s">
        <v>2318</v>
      </c>
      <c r="BI134" t="s">
        <v>2341</v>
      </c>
      <c r="BJ134">
        <v>1</v>
      </c>
      <c r="BK134">
        <v>1</v>
      </c>
      <c r="BL134">
        <v>350</v>
      </c>
      <c r="BM134">
        <v>300</v>
      </c>
      <c r="BN134" t="s">
        <v>2235</v>
      </c>
      <c r="BQ134">
        <v>20</v>
      </c>
      <c r="BR134">
        <v>2</v>
      </c>
      <c r="BS134">
        <v>0</v>
      </c>
      <c r="BT134">
        <v>1000</v>
      </c>
      <c r="BU134">
        <v>1000</v>
      </c>
      <c r="BW134" t="s">
        <v>2312</v>
      </c>
      <c r="CS134" t="s">
        <v>2237</v>
      </c>
      <c r="CT134">
        <v>0</v>
      </c>
      <c r="CU134">
        <v>1</v>
      </c>
      <c r="CV134">
        <v>0</v>
      </c>
      <c r="CW134">
        <v>0</v>
      </c>
      <c r="CX134" t="s">
        <v>2286</v>
      </c>
      <c r="CY134">
        <v>0</v>
      </c>
      <c r="CZ134">
        <v>0</v>
      </c>
      <c r="DA134">
        <v>1</v>
      </c>
      <c r="DB134">
        <v>0</v>
      </c>
      <c r="DC134" t="s">
        <v>2809</v>
      </c>
      <c r="DD134">
        <v>0</v>
      </c>
      <c r="DE134">
        <v>0</v>
      </c>
      <c r="DF134">
        <v>0</v>
      </c>
      <c r="DG134">
        <v>0</v>
      </c>
      <c r="DH134">
        <v>1</v>
      </c>
      <c r="DI134">
        <v>0</v>
      </c>
      <c r="DJ134">
        <v>0</v>
      </c>
      <c r="DK134">
        <v>0</v>
      </c>
      <c r="DL134">
        <v>0</v>
      </c>
      <c r="DM134">
        <v>0</v>
      </c>
      <c r="DN134">
        <v>0</v>
      </c>
      <c r="DO134">
        <v>0</v>
      </c>
      <c r="EK134" t="s">
        <v>2280</v>
      </c>
      <c r="EL134">
        <v>1</v>
      </c>
      <c r="EM134">
        <v>0</v>
      </c>
      <c r="EN134">
        <v>0</v>
      </c>
      <c r="EO134">
        <v>0</v>
      </c>
      <c r="EP134">
        <v>0</v>
      </c>
      <c r="EQ134">
        <v>1</v>
      </c>
      <c r="ES134" t="s">
        <v>2318</v>
      </c>
      <c r="ET134">
        <v>4000</v>
      </c>
      <c r="EU134" t="s">
        <v>2235</v>
      </c>
      <c r="EX134">
        <v>10</v>
      </c>
      <c r="EY134">
        <v>2</v>
      </c>
      <c r="EZ134">
        <v>0</v>
      </c>
      <c r="FA134">
        <v>30</v>
      </c>
      <c r="FB134">
        <v>100</v>
      </c>
      <c r="GK134" t="s">
        <v>2312</v>
      </c>
      <c r="HH134" t="s">
        <v>2494</v>
      </c>
      <c r="HI134">
        <v>0</v>
      </c>
      <c r="HJ134">
        <v>0</v>
      </c>
      <c r="HK134">
        <v>1</v>
      </c>
      <c r="HL134">
        <v>0</v>
      </c>
      <c r="IG134" t="s">
        <v>2280</v>
      </c>
      <c r="IH134">
        <v>1</v>
      </c>
      <c r="II134">
        <v>0</v>
      </c>
      <c r="IJ134">
        <v>0</v>
      </c>
      <c r="IK134">
        <v>0</v>
      </c>
      <c r="IL134">
        <v>0</v>
      </c>
      <c r="IM134" t="s">
        <v>2777</v>
      </c>
      <c r="IN134">
        <v>0</v>
      </c>
      <c r="IO134">
        <v>0</v>
      </c>
      <c r="IP134">
        <v>0</v>
      </c>
      <c r="IQ134">
        <v>0</v>
      </c>
      <c r="IR134">
        <v>0</v>
      </c>
      <c r="IS134">
        <v>0</v>
      </c>
      <c r="IT134">
        <v>1</v>
      </c>
      <c r="IU134">
        <v>0</v>
      </c>
      <c r="IV134">
        <v>0</v>
      </c>
      <c r="IW134">
        <v>0</v>
      </c>
      <c r="IX134">
        <v>0</v>
      </c>
      <c r="IY134">
        <v>0</v>
      </c>
      <c r="JB134" t="s">
        <v>2546</v>
      </c>
      <c r="JC134">
        <v>0</v>
      </c>
      <c r="JD134">
        <v>0</v>
      </c>
      <c r="JE134">
        <v>0</v>
      </c>
      <c r="JF134">
        <v>0</v>
      </c>
      <c r="JG134">
        <v>0</v>
      </c>
      <c r="JH134">
        <v>0</v>
      </c>
      <c r="JI134">
        <v>0</v>
      </c>
      <c r="JJ134">
        <v>0</v>
      </c>
      <c r="JK134">
        <v>0</v>
      </c>
      <c r="JL134">
        <v>0</v>
      </c>
      <c r="JM134">
        <v>0</v>
      </c>
      <c r="JN134">
        <v>0</v>
      </c>
      <c r="JO134">
        <v>0</v>
      </c>
      <c r="JP134">
        <v>0</v>
      </c>
      <c r="JQ134">
        <v>1</v>
      </c>
      <c r="JR134">
        <v>0</v>
      </c>
      <c r="JS134">
        <v>1</v>
      </c>
      <c r="JT134">
        <v>3</v>
      </c>
      <c r="QM134" t="s">
        <v>2318</v>
      </c>
      <c r="QN134">
        <v>300</v>
      </c>
      <c r="QO134" t="s">
        <v>2235</v>
      </c>
      <c r="QR134">
        <v>15</v>
      </c>
      <c r="QS134">
        <v>2</v>
      </c>
      <c r="QT134">
        <v>0</v>
      </c>
      <c r="QU134">
        <v>300</v>
      </c>
      <c r="QV134">
        <v>1000</v>
      </c>
      <c r="QX134" t="s">
        <v>2312</v>
      </c>
      <c r="SF134" t="s">
        <v>2241</v>
      </c>
      <c r="SG134">
        <v>1</v>
      </c>
      <c r="SH134">
        <v>0</v>
      </c>
      <c r="SI134">
        <v>0</v>
      </c>
      <c r="SJ134">
        <v>0</v>
      </c>
      <c r="AQG134" t="s">
        <v>2239</v>
      </c>
      <c r="AQH134">
        <v>1</v>
      </c>
      <c r="AQI134">
        <v>0</v>
      </c>
      <c r="AQJ134">
        <v>0</v>
      </c>
      <c r="AQK134">
        <v>0</v>
      </c>
      <c r="AQL134">
        <v>0</v>
      </c>
      <c r="AQM134">
        <v>0</v>
      </c>
      <c r="AQN134">
        <v>0</v>
      </c>
      <c r="AQO134">
        <v>0</v>
      </c>
      <c r="AQP134">
        <v>0</v>
      </c>
      <c r="AQQ134">
        <v>0</v>
      </c>
      <c r="AQS134" t="s">
        <v>2438</v>
      </c>
      <c r="AQT134">
        <v>0</v>
      </c>
      <c r="AQU134">
        <v>0</v>
      </c>
      <c r="AQV134">
        <v>1</v>
      </c>
      <c r="AQW134">
        <v>0</v>
      </c>
      <c r="AQX134">
        <v>0</v>
      </c>
      <c r="AQY134">
        <v>0</v>
      </c>
      <c r="AQZ134">
        <v>0</v>
      </c>
      <c r="ARA134">
        <v>0</v>
      </c>
      <c r="ARB134">
        <v>0</v>
      </c>
      <c r="ARC134">
        <v>0</v>
      </c>
      <c r="ARD134">
        <v>0</v>
      </c>
      <c r="ARF134" t="s">
        <v>2472</v>
      </c>
      <c r="ARG134" t="s">
        <v>2499</v>
      </c>
      <c r="ARH134" t="s">
        <v>2312</v>
      </c>
      <c r="ARI134">
        <v>1</v>
      </c>
      <c r="ARJ134">
        <v>0</v>
      </c>
      <c r="ARK134">
        <v>0</v>
      </c>
      <c r="ARL134">
        <v>0</v>
      </c>
      <c r="ARM134">
        <v>0</v>
      </c>
      <c r="ARN134">
        <v>0</v>
      </c>
      <c r="ARP134" t="s">
        <v>2312</v>
      </c>
      <c r="ARX134" t="s">
        <v>2262</v>
      </c>
      <c r="ARY134" t="s">
        <v>2239</v>
      </c>
      <c r="ARZ134">
        <v>1</v>
      </c>
      <c r="ASA134">
        <v>0</v>
      </c>
      <c r="ASB134">
        <v>0</v>
      </c>
      <c r="ASC134">
        <v>0</v>
      </c>
      <c r="ASD134">
        <v>0</v>
      </c>
      <c r="ASE134">
        <v>0</v>
      </c>
      <c r="ASF134">
        <v>0</v>
      </c>
      <c r="ASG134">
        <v>0</v>
      </c>
      <c r="ASH134">
        <v>0</v>
      </c>
      <c r="ASI134">
        <v>0</v>
      </c>
      <c r="ASK134" t="s">
        <v>2239</v>
      </c>
      <c r="ASL134">
        <v>1</v>
      </c>
      <c r="ASM134">
        <v>0</v>
      </c>
      <c r="ASN134">
        <v>0</v>
      </c>
      <c r="ASO134">
        <v>0</v>
      </c>
      <c r="ASP134">
        <v>0</v>
      </c>
      <c r="ASQ134">
        <v>0</v>
      </c>
      <c r="ASR134">
        <v>0</v>
      </c>
      <c r="ASS134">
        <v>0</v>
      </c>
      <c r="AST134">
        <v>0</v>
      </c>
      <c r="ASU134">
        <v>0</v>
      </c>
      <c r="ASW134" t="s">
        <v>2239</v>
      </c>
      <c r="ASX134">
        <v>1</v>
      </c>
      <c r="ASY134">
        <v>0</v>
      </c>
      <c r="ASZ134">
        <v>0</v>
      </c>
      <c r="ATA134">
        <v>0</v>
      </c>
      <c r="ATB134">
        <v>0</v>
      </c>
      <c r="ATC134">
        <v>0</v>
      </c>
      <c r="ATD134">
        <v>0</v>
      </c>
      <c r="ATE134">
        <v>0</v>
      </c>
      <c r="ATF134">
        <v>0</v>
      </c>
      <c r="ATH134" t="s">
        <v>2239</v>
      </c>
      <c r="ATI134">
        <v>1</v>
      </c>
      <c r="ATJ134">
        <v>0</v>
      </c>
      <c r="ATK134">
        <v>0</v>
      </c>
      <c r="ATL134">
        <v>0</v>
      </c>
      <c r="ATM134">
        <v>0</v>
      </c>
      <c r="ATN134">
        <v>0</v>
      </c>
      <c r="ATO134">
        <v>0</v>
      </c>
      <c r="ATP134">
        <v>0</v>
      </c>
      <c r="ATQ134">
        <v>0</v>
      </c>
      <c r="ATS134" t="s">
        <v>2468</v>
      </c>
      <c r="ATW134" t="s">
        <v>2468</v>
      </c>
      <c r="AUF134">
        <v>508828125</v>
      </c>
      <c r="AUG134" s="166">
        <v>45255.892418981493</v>
      </c>
      <c r="AUJ134" t="s">
        <v>2255</v>
      </c>
      <c r="AUK134" t="s">
        <v>2256</v>
      </c>
      <c r="AUL134" t="s">
        <v>2257</v>
      </c>
    </row>
    <row r="135" spans="1:504 1125:1234" x14ac:dyDescent="0.35">
      <c r="A135">
        <v>134</v>
      </c>
      <c r="B135" t="s">
        <v>2810</v>
      </c>
      <c r="C135" s="166">
        <v>45255</v>
      </c>
      <c r="D135" t="s">
        <v>2774</v>
      </c>
      <c r="E135" t="s">
        <v>2775</v>
      </c>
      <c r="F135" s="166">
        <v>45255.892220694441</v>
      </c>
      <c r="G135" s="166">
        <v>45255.899753310186</v>
      </c>
      <c r="H135" t="s">
        <v>2225</v>
      </c>
      <c r="K135" t="s">
        <v>2226</v>
      </c>
      <c r="L135" s="166">
        <v>45255</v>
      </c>
      <c r="M135" t="s">
        <v>81</v>
      </c>
      <c r="N135" t="s">
        <v>2430</v>
      </c>
      <c r="O135" t="s">
        <v>86</v>
      </c>
      <c r="P135" t="s">
        <v>2228</v>
      </c>
      <c r="S135" t="s">
        <v>2229</v>
      </c>
      <c r="T135" t="s">
        <v>2776</v>
      </c>
      <c r="V135" t="s">
        <v>2231</v>
      </c>
      <c r="X135" t="s">
        <v>2232</v>
      </c>
      <c r="AA135" t="s">
        <v>2286</v>
      </c>
      <c r="AB135">
        <v>0</v>
      </c>
      <c r="AC135">
        <v>0</v>
      </c>
      <c r="AD135">
        <v>1</v>
      </c>
      <c r="AE135">
        <v>0</v>
      </c>
      <c r="AF135">
        <v>1</v>
      </c>
      <c r="AI135"/>
      <c r="BH135" t="s">
        <v>2318</v>
      </c>
      <c r="BI135" t="s">
        <v>2341</v>
      </c>
      <c r="BJ135">
        <v>1</v>
      </c>
      <c r="BK135">
        <v>1</v>
      </c>
      <c r="BL135">
        <v>350</v>
      </c>
      <c r="BM135">
        <v>300</v>
      </c>
      <c r="BN135" t="s">
        <v>2235</v>
      </c>
      <c r="BQ135">
        <v>10</v>
      </c>
      <c r="BR135">
        <v>2</v>
      </c>
      <c r="BS135">
        <v>0</v>
      </c>
      <c r="BT135">
        <v>2000</v>
      </c>
      <c r="BU135">
        <v>2000</v>
      </c>
      <c r="BW135" t="s">
        <v>2312</v>
      </c>
      <c r="CS135" t="s">
        <v>2237</v>
      </c>
      <c r="CT135">
        <v>0</v>
      </c>
      <c r="CU135">
        <v>1</v>
      </c>
      <c r="CV135">
        <v>0</v>
      </c>
      <c r="CW135">
        <v>0</v>
      </c>
      <c r="CX135" t="s">
        <v>2286</v>
      </c>
      <c r="CY135">
        <v>0</v>
      </c>
      <c r="CZ135">
        <v>0</v>
      </c>
      <c r="DA135">
        <v>1</v>
      </c>
      <c r="DB135">
        <v>0</v>
      </c>
      <c r="DC135" t="s">
        <v>2809</v>
      </c>
      <c r="DD135">
        <v>0</v>
      </c>
      <c r="DE135">
        <v>0</v>
      </c>
      <c r="DF135">
        <v>0</v>
      </c>
      <c r="DG135">
        <v>0</v>
      </c>
      <c r="DH135">
        <v>1</v>
      </c>
      <c r="DI135">
        <v>0</v>
      </c>
      <c r="DJ135">
        <v>0</v>
      </c>
      <c r="DK135">
        <v>0</v>
      </c>
      <c r="DL135">
        <v>0</v>
      </c>
      <c r="DM135">
        <v>0</v>
      </c>
      <c r="DN135">
        <v>0</v>
      </c>
      <c r="DO135">
        <v>0</v>
      </c>
      <c r="EK135" t="s">
        <v>2280</v>
      </c>
      <c r="EL135">
        <v>1</v>
      </c>
      <c r="EM135">
        <v>0</v>
      </c>
      <c r="EN135">
        <v>0</v>
      </c>
      <c r="EO135">
        <v>0</v>
      </c>
      <c r="EP135">
        <v>0</v>
      </c>
      <c r="EQ135">
        <v>1</v>
      </c>
      <c r="ES135" t="s">
        <v>2318</v>
      </c>
      <c r="ET135">
        <v>4000</v>
      </c>
      <c r="EU135" t="s">
        <v>2235</v>
      </c>
      <c r="EX135">
        <v>20</v>
      </c>
      <c r="EY135">
        <v>2</v>
      </c>
      <c r="EZ135">
        <v>0</v>
      </c>
      <c r="FA135">
        <v>40</v>
      </c>
      <c r="FB135">
        <v>1000</v>
      </c>
      <c r="GK135" t="s">
        <v>2312</v>
      </c>
      <c r="HH135" t="s">
        <v>2237</v>
      </c>
      <c r="HI135">
        <v>0</v>
      </c>
      <c r="HJ135">
        <v>1</v>
      </c>
      <c r="HK135">
        <v>0</v>
      </c>
      <c r="HL135">
        <v>0</v>
      </c>
      <c r="HM135" t="s">
        <v>2280</v>
      </c>
      <c r="HN135">
        <v>1</v>
      </c>
      <c r="HO135">
        <v>0</v>
      </c>
      <c r="HP135">
        <v>0</v>
      </c>
      <c r="HQ135">
        <v>0</v>
      </c>
      <c r="HR135">
        <v>0</v>
      </c>
      <c r="HS135" t="s">
        <v>2809</v>
      </c>
      <c r="HT135">
        <v>0</v>
      </c>
      <c r="HU135">
        <v>0</v>
      </c>
      <c r="HV135">
        <v>0</v>
      </c>
      <c r="HW135">
        <v>0</v>
      </c>
      <c r="HX135">
        <v>1</v>
      </c>
      <c r="HY135">
        <v>0</v>
      </c>
      <c r="HZ135">
        <v>0</v>
      </c>
      <c r="IA135">
        <v>0</v>
      </c>
      <c r="IB135">
        <v>0</v>
      </c>
      <c r="IC135">
        <v>0</v>
      </c>
      <c r="ID135">
        <v>0</v>
      </c>
      <c r="IE135">
        <v>0</v>
      </c>
      <c r="JB135" t="s">
        <v>2464</v>
      </c>
      <c r="JC135">
        <v>0</v>
      </c>
      <c r="JD135">
        <v>0</v>
      </c>
      <c r="JE135">
        <v>1</v>
      </c>
      <c r="JF135">
        <v>0</v>
      </c>
      <c r="JG135">
        <v>0</v>
      </c>
      <c r="JH135">
        <v>0</v>
      </c>
      <c r="JI135">
        <v>0</v>
      </c>
      <c r="JJ135">
        <v>0</v>
      </c>
      <c r="JK135">
        <v>0</v>
      </c>
      <c r="JL135">
        <v>0</v>
      </c>
      <c r="JM135">
        <v>0</v>
      </c>
      <c r="JN135">
        <v>0</v>
      </c>
      <c r="JO135">
        <v>0</v>
      </c>
      <c r="JP135">
        <v>0</v>
      </c>
      <c r="JQ135">
        <v>0</v>
      </c>
      <c r="JR135">
        <v>0</v>
      </c>
      <c r="JS135">
        <v>1</v>
      </c>
      <c r="JT135">
        <v>3</v>
      </c>
      <c r="KV135" t="s">
        <v>2234</v>
      </c>
      <c r="KW135" t="s">
        <v>2465</v>
      </c>
      <c r="KX135">
        <v>0</v>
      </c>
      <c r="KY135">
        <v>1</v>
      </c>
      <c r="KZ135">
        <v>1</v>
      </c>
      <c r="LB135">
        <v>30000</v>
      </c>
      <c r="LC135">
        <v>39000</v>
      </c>
      <c r="LD135" t="s">
        <v>2235</v>
      </c>
      <c r="LG135">
        <v>5</v>
      </c>
      <c r="LH135">
        <v>4</v>
      </c>
      <c r="LI135">
        <v>0</v>
      </c>
      <c r="LJ135">
        <v>200</v>
      </c>
      <c r="LK135">
        <v>200</v>
      </c>
      <c r="QX135" t="s">
        <v>2231</v>
      </c>
      <c r="QZ135" t="s">
        <v>2464</v>
      </c>
      <c r="RA135">
        <v>0</v>
      </c>
      <c r="RB135">
        <v>0</v>
      </c>
      <c r="RC135">
        <v>1</v>
      </c>
      <c r="RD135">
        <v>0</v>
      </c>
      <c r="RE135">
        <v>0</v>
      </c>
      <c r="RF135">
        <v>0</v>
      </c>
      <c r="RG135">
        <v>0</v>
      </c>
      <c r="RH135">
        <v>0</v>
      </c>
      <c r="RI135">
        <v>0</v>
      </c>
      <c r="RJ135">
        <v>0</v>
      </c>
      <c r="RK135">
        <v>0</v>
      </c>
      <c r="RL135">
        <v>0</v>
      </c>
      <c r="RM135">
        <v>0</v>
      </c>
      <c r="RN135">
        <v>0</v>
      </c>
      <c r="RO135">
        <v>0</v>
      </c>
      <c r="RP135">
        <v>0</v>
      </c>
      <c r="RR135" t="s">
        <v>494</v>
      </c>
      <c r="RS135">
        <v>0</v>
      </c>
      <c r="RT135">
        <v>0</v>
      </c>
      <c r="RU135">
        <v>0</v>
      </c>
      <c r="RV135">
        <v>0</v>
      </c>
      <c r="RW135">
        <v>0</v>
      </c>
      <c r="RX135">
        <v>1</v>
      </c>
      <c r="RY135">
        <v>0</v>
      </c>
      <c r="RZ135">
        <v>0</v>
      </c>
      <c r="SA135">
        <v>0</v>
      </c>
      <c r="SB135">
        <v>0</v>
      </c>
      <c r="SC135">
        <v>0</v>
      </c>
      <c r="SF135" t="s">
        <v>2241</v>
      </c>
      <c r="SG135">
        <v>1</v>
      </c>
      <c r="SH135">
        <v>0</v>
      </c>
      <c r="SI135">
        <v>0</v>
      </c>
      <c r="SJ135">
        <v>0</v>
      </c>
      <c r="AQG135" t="s">
        <v>2239</v>
      </c>
      <c r="AQH135">
        <v>1</v>
      </c>
      <c r="AQI135">
        <v>0</v>
      </c>
      <c r="AQJ135">
        <v>0</v>
      </c>
      <c r="AQK135">
        <v>0</v>
      </c>
      <c r="AQL135">
        <v>0</v>
      </c>
      <c r="AQM135">
        <v>0</v>
      </c>
      <c r="AQN135">
        <v>0</v>
      </c>
      <c r="AQO135">
        <v>0</v>
      </c>
      <c r="AQP135">
        <v>0</v>
      </c>
      <c r="AQQ135">
        <v>0</v>
      </c>
      <c r="AQS135" t="s">
        <v>2243</v>
      </c>
      <c r="AQT135">
        <v>0</v>
      </c>
      <c r="AQU135">
        <v>0</v>
      </c>
      <c r="AQV135">
        <v>0</v>
      </c>
      <c r="AQW135">
        <v>1</v>
      </c>
      <c r="AQX135">
        <v>0</v>
      </c>
      <c r="AQY135">
        <v>0</v>
      </c>
      <c r="AQZ135">
        <v>0</v>
      </c>
      <c r="ARA135">
        <v>0</v>
      </c>
      <c r="ARB135">
        <v>0</v>
      </c>
      <c r="ARC135">
        <v>0</v>
      </c>
      <c r="ARD135">
        <v>0</v>
      </c>
      <c r="ARF135" t="s">
        <v>2466</v>
      </c>
      <c r="ARG135" t="s">
        <v>2275</v>
      </c>
      <c r="ARH135" t="s">
        <v>2246</v>
      </c>
      <c r="ARI135">
        <v>0</v>
      </c>
      <c r="ARJ135">
        <v>1</v>
      </c>
      <c r="ARK135">
        <v>0</v>
      </c>
      <c r="ARL135">
        <v>0</v>
      </c>
      <c r="ARM135">
        <v>0</v>
      </c>
      <c r="ARN135">
        <v>0</v>
      </c>
      <c r="ARP135" t="s">
        <v>2312</v>
      </c>
      <c r="ARX135" t="s">
        <v>2262</v>
      </c>
      <c r="ARY135" t="s">
        <v>2239</v>
      </c>
      <c r="ARZ135">
        <v>1</v>
      </c>
      <c r="ASA135">
        <v>0</v>
      </c>
      <c r="ASB135">
        <v>0</v>
      </c>
      <c r="ASC135">
        <v>0</v>
      </c>
      <c r="ASD135">
        <v>0</v>
      </c>
      <c r="ASE135">
        <v>0</v>
      </c>
      <c r="ASF135">
        <v>0</v>
      </c>
      <c r="ASG135">
        <v>0</v>
      </c>
      <c r="ASH135">
        <v>0</v>
      </c>
      <c r="ASI135">
        <v>0</v>
      </c>
      <c r="ASK135" t="s">
        <v>2239</v>
      </c>
      <c r="ASL135">
        <v>1</v>
      </c>
      <c r="ASM135">
        <v>0</v>
      </c>
      <c r="ASN135">
        <v>0</v>
      </c>
      <c r="ASO135">
        <v>0</v>
      </c>
      <c r="ASP135">
        <v>0</v>
      </c>
      <c r="ASQ135">
        <v>0</v>
      </c>
      <c r="ASR135">
        <v>0</v>
      </c>
      <c r="ASS135">
        <v>0</v>
      </c>
      <c r="AST135">
        <v>0</v>
      </c>
      <c r="ASU135">
        <v>0</v>
      </c>
      <c r="ASW135" t="s">
        <v>2239</v>
      </c>
      <c r="ASX135">
        <v>1</v>
      </c>
      <c r="ASY135">
        <v>0</v>
      </c>
      <c r="ASZ135">
        <v>0</v>
      </c>
      <c r="ATA135">
        <v>0</v>
      </c>
      <c r="ATB135">
        <v>0</v>
      </c>
      <c r="ATC135">
        <v>0</v>
      </c>
      <c r="ATD135">
        <v>0</v>
      </c>
      <c r="ATE135">
        <v>0</v>
      </c>
      <c r="ATF135">
        <v>0</v>
      </c>
      <c r="ATH135" t="s">
        <v>2239</v>
      </c>
      <c r="ATI135">
        <v>1</v>
      </c>
      <c r="ATJ135">
        <v>0</v>
      </c>
      <c r="ATK135">
        <v>0</v>
      </c>
      <c r="ATL135">
        <v>0</v>
      </c>
      <c r="ATM135">
        <v>0</v>
      </c>
      <c r="ATN135">
        <v>0</v>
      </c>
      <c r="ATO135">
        <v>0</v>
      </c>
      <c r="ATP135">
        <v>0</v>
      </c>
      <c r="ATQ135">
        <v>0</v>
      </c>
      <c r="ATS135" t="s">
        <v>2468</v>
      </c>
      <c r="ATW135" t="s">
        <v>2468</v>
      </c>
      <c r="AUF135">
        <v>508829507</v>
      </c>
      <c r="AUG135" s="166">
        <v>45255.900474537033</v>
      </c>
      <c r="AUJ135" t="s">
        <v>2255</v>
      </c>
      <c r="AUK135" t="s">
        <v>2256</v>
      </c>
      <c r="AUL135" t="s">
        <v>2257</v>
      </c>
    </row>
    <row r="136" spans="1:504 1125:1234" x14ac:dyDescent="0.35">
      <c r="A136">
        <v>135</v>
      </c>
      <c r="B136" t="s">
        <v>2811</v>
      </c>
      <c r="C136" s="166">
        <v>45255</v>
      </c>
      <c r="D136" t="s">
        <v>2774</v>
      </c>
      <c r="E136" t="s">
        <v>2775</v>
      </c>
      <c r="F136" s="166">
        <v>45255.900202870369</v>
      </c>
      <c r="G136" s="166">
        <v>45255.90640068287</v>
      </c>
      <c r="H136" t="s">
        <v>2225</v>
      </c>
      <c r="K136" t="s">
        <v>2226</v>
      </c>
      <c r="L136" s="166">
        <v>45255</v>
      </c>
      <c r="M136" t="s">
        <v>81</v>
      </c>
      <c r="N136" t="s">
        <v>2430</v>
      </c>
      <c r="O136" t="s">
        <v>86</v>
      </c>
      <c r="P136" t="s">
        <v>2228</v>
      </c>
      <c r="S136" t="s">
        <v>2229</v>
      </c>
      <c r="T136" t="s">
        <v>2776</v>
      </c>
      <c r="V136" t="s">
        <v>2231</v>
      </c>
      <c r="X136" t="s">
        <v>2232</v>
      </c>
      <c r="AA136" t="s">
        <v>2239</v>
      </c>
      <c r="AB136">
        <v>0</v>
      </c>
      <c r="AC136">
        <v>0</v>
      </c>
      <c r="AD136">
        <v>0</v>
      </c>
      <c r="AE136">
        <v>1</v>
      </c>
      <c r="AF136">
        <v>1</v>
      </c>
      <c r="AI136"/>
      <c r="EK136" t="s">
        <v>2812</v>
      </c>
      <c r="EL136">
        <v>0</v>
      </c>
      <c r="EM136">
        <v>0</v>
      </c>
      <c r="EN136">
        <v>1</v>
      </c>
      <c r="EO136">
        <v>1</v>
      </c>
      <c r="EP136">
        <v>0</v>
      </c>
      <c r="EQ136">
        <v>2</v>
      </c>
      <c r="FO136" t="s">
        <v>2234</v>
      </c>
      <c r="FP136">
        <v>5000</v>
      </c>
      <c r="FQ136" t="s">
        <v>2235</v>
      </c>
      <c r="FT136">
        <v>30</v>
      </c>
      <c r="FU136">
        <v>2</v>
      </c>
      <c r="FV136">
        <v>0</v>
      </c>
      <c r="FW136">
        <v>10</v>
      </c>
      <c r="FX136">
        <v>10</v>
      </c>
      <c r="FZ136" t="s">
        <v>2234</v>
      </c>
      <c r="GA136">
        <v>3000</v>
      </c>
      <c r="GB136" t="s">
        <v>2235</v>
      </c>
      <c r="GE136">
        <v>30</v>
      </c>
      <c r="GF136">
        <v>2</v>
      </c>
      <c r="GG136">
        <v>0</v>
      </c>
      <c r="GH136">
        <v>10</v>
      </c>
      <c r="GI136">
        <v>10</v>
      </c>
      <c r="GK136" t="s">
        <v>2312</v>
      </c>
      <c r="HH136" t="s">
        <v>2241</v>
      </c>
      <c r="HI136">
        <v>1</v>
      </c>
      <c r="HJ136">
        <v>0</v>
      </c>
      <c r="HK136">
        <v>0</v>
      </c>
      <c r="HL136">
        <v>0</v>
      </c>
      <c r="JB136" t="s">
        <v>2290</v>
      </c>
      <c r="JC136">
        <v>0</v>
      </c>
      <c r="JD136">
        <v>0</v>
      </c>
      <c r="JE136">
        <v>0</v>
      </c>
      <c r="JF136">
        <v>0</v>
      </c>
      <c r="JG136">
        <v>0</v>
      </c>
      <c r="JH136">
        <v>0</v>
      </c>
      <c r="JI136">
        <v>0</v>
      </c>
      <c r="JJ136">
        <v>0</v>
      </c>
      <c r="JK136">
        <v>0</v>
      </c>
      <c r="JL136">
        <v>0</v>
      </c>
      <c r="JM136">
        <v>0</v>
      </c>
      <c r="JN136">
        <v>0</v>
      </c>
      <c r="JO136">
        <v>1</v>
      </c>
      <c r="JP136">
        <v>0</v>
      </c>
      <c r="JQ136">
        <v>0</v>
      </c>
      <c r="JR136">
        <v>0</v>
      </c>
      <c r="JS136">
        <v>1</v>
      </c>
      <c r="JT136">
        <v>4</v>
      </c>
      <c r="PN136" t="s">
        <v>2318</v>
      </c>
      <c r="PO136">
        <v>2000</v>
      </c>
      <c r="PP136" t="s">
        <v>2235</v>
      </c>
      <c r="PS136">
        <v>20</v>
      </c>
      <c r="PT136">
        <v>2</v>
      </c>
      <c r="PU136">
        <v>0</v>
      </c>
      <c r="PV136">
        <v>200</v>
      </c>
      <c r="PW136">
        <v>200</v>
      </c>
      <c r="QX136" t="s">
        <v>2312</v>
      </c>
      <c r="SF136" t="s">
        <v>2241</v>
      </c>
      <c r="SG136">
        <v>1</v>
      </c>
      <c r="SH136">
        <v>0</v>
      </c>
      <c r="SI136">
        <v>0</v>
      </c>
      <c r="SJ136">
        <v>0</v>
      </c>
      <c r="AQG136" t="s">
        <v>2239</v>
      </c>
      <c r="AQH136">
        <v>1</v>
      </c>
      <c r="AQI136">
        <v>0</v>
      </c>
      <c r="AQJ136">
        <v>0</v>
      </c>
      <c r="AQK136">
        <v>0</v>
      </c>
      <c r="AQL136">
        <v>0</v>
      </c>
      <c r="AQM136">
        <v>0</v>
      </c>
      <c r="AQN136">
        <v>0</v>
      </c>
      <c r="AQO136">
        <v>0</v>
      </c>
      <c r="AQP136">
        <v>0</v>
      </c>
      <c r="AQQ136">
        <v>0</v>
      </c>
      <c r="AQS136" t="s">
        <v>2576</v>
      </c>
      <c r="AQT136">
        <v>0</v>
      </c>
      <c r="AQU136">
        <v>0</v>
      </c>
      <c r="AQV136">
        <v>1</v>
      </c>
      <c r="AQW136">
        <v>1</v>
      </c>
      <c r="AQX136">
        <v>0</v>
      </c>
      <c r="AQY136">
        <v>0</v>
      </c>
      <c r="AQZ136">
        <v>0</v>
      </c>
      <c r="ARA136">
        <v>0</v>
      </c>
      <c r="ARB136">
        <v>0</v>
      </c>
      <c r="ARC136">
        <v>0</v>
      </c>
      <c r="ARD136">
        <v>0</v>
      </c>
      <c r="ARF136" t="s">
        <v>2466</v>
      </c>
      <c r="ARG136" t="s">
        <v>2275</v>
      </c>
      <c r="ARH136" t="s">
        <v>2246</v>
      </c>
      <c r="ARI136">
        <v>0</v>
      </c>
      <c r="ARJ136">
        <v>1</v>
      </c>
      <c r="ARK136">
        <v>0</v>
      </c>
      <c r="ARL136">
        <v>0</v>
      </c>
      <c r="ARM136">
        <v>0</v>
      </c>
      <c r="ARN136">
        <v>0</v>
      </c>
      <c r="ARP136" t="s">
        <v>2312</v>
      </c>
      <c r="ARX136" t="s">
        <v>2262</v>
      </c>
      <c r="ARY136" t="s">
        <v>2239</v>
      </c>
      <c r="ARZ136">
        <v>1</v>
      </c>
      <c r="ASA136">
        <v>0</v>
      </c>
      <c r="ASB136">
        <v>0</v>
      </c>
      <c r="ASC136">
        <v>0</v>
      </c>
      <c r="ASD136">
        <v>0</v>
      </c>
      <c r="ASE136">
        <v>0</v>
      </c>
      <c r="ASF136">
        <v>0</v>
      </c>
      <c r="ASG136">
        <v>0</v>
      </c>
      <c r="ASH136">
        <v>0</v>
      </c>
      <c r="ASI136">
        <v>0</v>
      </c>
      <c r="ASK136" t="s">
        <v>2239</v>
      </c>
      <c r="ASL136">
        <v>1</v>
      </c>
      <c r="ASM136">
        <v>0</v>
      </c>
      <c r="ASN136">
        <v>0</v>
      </c>
      <c r="ASO136">
        <v>0</v>
      </c>
      <c r="ASP136">
        <v>0</v>
      </c>
      <c r="ASQ136">
        <v>0</v>
      </c>
      <c r="ASR136">
        <v>0</v>
      </c>
      <c r="ASS136">
        <v>0</v>
      </c>
      <c r="AST136">
        <v>0</v>
      </c>
      <c r="ASU136">
        <v>0</v>
      </c>
      <c r="ASW136" t="s">
        <v>2239</v>
      </c>
      <c r="ASX136">
        <v>1</v>
      </c>
      <c r="ASY136">
        <v>0</v>
      </c>
      <c r="ASZ136">
        <v>0</v>
      </c>
      <c r="ATA136">
        <v>0</v>
      </c>
      <c r="ATB136">
        <v>0</v>
      </c>
      <c r="ATC136">
        <v>0</v>
      </c>
      <c r="ATD136">
        <v>0</v>
      </c>
      <c r="ATE136">
        <v>0</v>
      </c>
      <c r="ATF136">
        <v>0</v>
      </c>
      <c r="ATH136" t="s">
        <v>2239</v>
      </c>
      <c r="ATI136">
        <v>1</v>
      </c>
      <c r="ATJ136">
        <v>0</v>
      </c>
      <c r="ATK136">
        <v>0</v>
      </c>
      <c r="ATL136">
        <v>0</v>
      </c>
      <c r="ATM136">
        <v>0</v>
      </c>
      <c r="ATN136">
        <v>0</v>
      </c>
      <c r="ATO136">
        <v>0</v>
      </c>
      <c r="ATP136">
        <v>0</v>
      </c>
      <c r="ATQ136">
        <v>0</v>
      </c>
      <c r="ATS136" t="s">
        <v>2468</v>
      </c>
      <c r="ATW136" t="s">
        <v>2468</v>
      </c>
      <c r="AUF136">
        <v>508830488</v>
      </c>
      <c r="AUG136" s="166">
        <v>45255.907083333332</v>
      </c>
      <c r="AUJ136" t="s">
        <v>2255</v>
      </c>
      <c r="AUK136" t="s">
        <v>2256</v>
      </c>
      <c r="AUL136" t="s">
        <v>2257</v>
      </c>
    </row>
    <row r="137" spans="1:504 1125:1234" x14ac:dyDescent="0.35">
      <c r="A137">
        <v>136</v>
      </c>
      <c r="B137" t="s">
        <v>2813</v>
      </c>
      <c r="C137" s="166">
        <v>45255</v>
      </c>
      <c r="D137" t="s">
        <v>2774</v>
      </c>
      <c r="E137" t="s">
        <v>2775</v>
      </c>
      <c r="F137" s="166">
        <v>45255.906825335653</v>
      </c>
      <c r="G137" s="166">
        <v>45255.915934097233</v>
      </c>
      <c r="H137" t="s">
        <v>2225</v>
      </c>
      <c r="K137" t="s">
        <v>2226</v>
      </c>
      <c r="L137" s="166">
        <v>45255</v>
      </c>
      <c r="M137" t="s">
        <v>81</v>
      </c>
      <c r="N137" t="s">
        <v>2430</v>
      </c>
      <c r="O137" t="s">
        <v>86</v>
      </c>
      <c r="P137" t="s">
        <v>2228</v>
      </c>
      <c r="S137" t="s">
        <v>2229</v>
      </c>
      <c r="T137" t="s">
        <v>2776</v>
      </c>
      <c r="V137" t="s">
        <v>2231</v>
      </c>
      <c r="X137" t="s">
        <v>2306</v>
      </c>
      <c r="AA137" t="s">
        <v>2239</v>
      </c>
      <c r="AB137">
        <v>0</v>
      </c>
      <c r="AC137">
        <v>0</v>
      </c>
      <c r="AD137">
        <v>0</v>
      </c>
      <c r="AE137">
        <v>1</v>
      </c>
      <c r="AF137">
        <v>1</v>
      </c>
      <c r="AI137"/>
      <c r="EK137" t="s">
        <v>2239</v>
      </c>
      <c r="EL137">
        <v>0</v>
      </c>
      <c r="EM137">
        <v>0</v>
      </c>
      <c r="EN137">
        <v>0</v>
      </c>
      <c r="EO137">
        <v>0</v>
      </c>
      <c r="EP137">
        <v>1</v>
      </c>
      <c r="EQ137">
        <v>1</v>
      </c>
      <c r="JB137" t="s">
        <v>2814</v>
      </c>
      <c r="JC137">
        <v>0</v>
      </c>
      <c r="JD137">
        <v>0</v>
      </c>
      <c r="JE137">
        <v>0</v>
      </c>
      <c r="JF137">
        <v>0</v>
      </c>
      <c r="JG137">
        <v>0</v>
      </c>
      <c r="JH137">
        <v>0</v>
      </c>
      <c r="JI137">
        <v>1</v>
      </c>
      <c r="JJ137">
        <v>1</v>
      </c>
      <c r="JK137">
        <v>1</v>
      </c>
      <c r="JL137">
        <v>0</v>
      </c>
      <c r="JM137">
        <v>0</v>
      </c>
      <c r="JN137">
        <v>0</v>
      </c>
      <c r="JO137">
        <v>0</v>
      </c>
      <c r="JP137">
        <v>0</v>
      </c>
      <c r="JQ137">
        <v>0</v>
      </c>
      <c r="JR137">
        <v>0</v>
      </c>
      <c r="JS137">
        <v>3</v>
      </c>
      <c r="JT137">
        <v>5</v>
      </c>
      <c r="MT137" t="s">
        <v>2318</v>
      </c>
      <c r="MU137">
        <v>100</v>
      </c>
      <c r="MV137" t="s">
        <v>2235</v>
      </c>
      <c r="MY137">
        <v>10</v>
      </c>
      <c r="MZ137">
        <v>2</v>
      </c>
      <c r="NA137">
        <v>0</v>
      </c>
      <c r="NB137">
        <v>12</v>
      </c>
      <c r="NC137">
        <v>12</v>
      </c>
      <c r="NE137" t="s">
        <v>2234</v>
      </c>
      <c r="NF137" t="s">
        <v>2815</v>
      </c>
      <c r="NG137">
        <v>0</v>
      </c>
      <c r="NH137">
        <v>1</v>
      </c>
      <c r="NI137">
        <v>1</v>
      </c>
      <c r="NK137">
        <v>1000</v>
      </c>
      <c r="NL137">
        <v>2000</v>
      </c>
      <c r="NM137" t="s">
        <v>2235</v>
      </c>
      <c r="NP137">
        <v>30</v>
      </c>
      <c r="NQ137">
        <v>2</v>
      </c>
      <c r="NR137">
        <v>0</v>
      </c>
      <c r="NS137">
        <v>12</v>
      </c>
      <c r="NT137">
        <v>12</v>
      </c>
      <c r="NV137" t="s">
        <v>2318</v>
      </c>
      <c r="NW137">
        <v>2000</v>
      </c>
      <c r="NX137" t="s">
        <v>2235</v>
      </c>
      <c r="OA137">
        <v>30</v>
      </c>
      <c r="OB137">
        <v>2</v>
      </c>
      <c r="OC137">
        <v>0</v>
      </c>
      <c r="OD137">
        <v>20</v>
      </c>
      <c r="OE137">
        <v>20</v>
      </c>
      <c r="QX137" t="s">
        <v>2231</v>
      </c>
      <c r="QZ137" t="s">
        <v>2418</v>
      </c>
      <c r="RA137">
        <v>0</v>
      </c>
      <c r="RB137">
        <v>0</v>
      </c>
      <c r="RC137">
        <v>0</v>
      </c>
      <c r="RD137">
        <v>0</v>
      </c>
      <c r="RE137">
        <v>0</v>
      </c>
      <c r="RF137">
        <v>0</v>
      </c>
      <c r="RG137">
        <v>0</v>
      </c>
      <c r="RH137">
        <v>0</v>
      </c>
      <c r="RI137">
        <v>1</v>
      </c>
      <c r="RJ137">
        <v>0</v>
      </c>
      <c r="RK137">
        <v>0</v>
      </c>
      <c r="RL137">
        <v>0</v>
      </c>
      <c r="RM137">
        <v>0</v>
      </c>
      <c r="RN137">
        <v>0</v>
      </c>
      <c r="RO137">
        <v>0</v>
      </c>
      <c r="RP137">
        <v>0</v>
      </c>
      <c r="RR137" t="s">
        <v>497</v>
      </c>
      <c r="RS137">
        <v>0</v>
      </c>
      <c r="RT137">
        <v>0</v>
      </c>
      <c r="RU137">
        <v>0</v>
      </c>
      <c r="RV137">
        <v>0</v>
      </c>
      <c r="RW137">
        <v>0</v>
      </c>
      <c r="RX137">
        <v>0</v>
      </c>
      <c r="RY137">
        <v>1</v>
      </c>
      <c r="RZ137">
        <v>0</v>
      </c>
      <c r="SA137">
        <v>0</v>
      </c>
      <c r="SB137">
        <v>0</v>
      </c>
      <c r="SC137">
        <v>0</v>
      </c>
      <c r="SF137" t="s">
        <v>2241</v>
      </c>
      <c r="SG137">
        <v>1</v>
      </c>
      <c r="SH137">
        <v>0</v>
      </c>
      <c r="SI137">
        <v>0</v>
      </c>
      <c r="SJ137">
        <v>0</v>
      </c>
      <c r="AQG137" t="s">
        <v>2239</v>
      </c>
      <c r="AQH137">
        <v>1</v>
      </c>
      <c r="AQI137">
        <v>0</v>
      </c>
      <c r="AQJ137">
        <v>0</v>
      </c>
      <c r="AQK137">
        <v>0</v>
      </c>
      <c r="AQL137">
        <v>0</v>
      </c>
      <c r="AQM137">
        <v>0</v>
      </c>
      <c r="AQN137">
        <v>0</v>
      </c>
      <c r="AQO137">
        <v>0</v>
      </c>
      <c r="AQP137">
        <v>0</v>
      </c>
      <c r="AQQ137">
        <v>0</v>
      </c>
      <c r="AQS137" t="s">
        <v>2243</v>
      </c>
      <c r="AQT137">
        <v>0</v>
      </c>
      <c r="AQU137">
        <v>0</v>
      </c>
      <c r="AQV137">
        <v>0</v>
      </c>
      <c r="AQW137">
        <v>1</v>
      </c>
      <c r="AQX137">
        <v>0</v>
      </c>
      <c r="AQY137">
        <v>0</v>
      </c>
      <c r="AQZ137">
        <v>0</v>
      </c>
      <c r="ARA137">
        <v>0</v>
      </c>
      <c r="ARB137">
        <v>0</v>
      </c>
      <c r="ARC137">
        <v>0</v>
      </c>
      <c r="ARD137">
        <v>0</v>
      </c>
      <c r="ARF137" t="s">
        <v>2472</v>
      </c>
      <c r="ARG137" t="s">
        <v>2321</v>
      </c>
      <c r="ARH137" t="s">
        <v>2246</v>
      </c>
      <c r="ARI137">
        <v>0</v>
      </c>
      <c r="ARJ137">
        <v>1</v>
      </c>
      <c r="ARK137">
        <v>0</v>
      </c>
      <c r="ARL137">
        <v>0</v>
      </c>
      <c r="ARM137">
        <v>0</v>
      </c>
      <c r="ARN137">
        <v>0</v>
      </c>
      <c r="ARP137" t="s">
        <v>2312</v>
      </c>
      <c r="ARX137" t="s">
        <v>2262</v>
      </c>
      <c r="ARY137" t="s">
        <v>2239</v>
      </c>
      <c r="ARZ137">
        <v>1</v>
      </c>
      <c r="ASA137">
        <v>0</v>
      </c>
      <c r="ASB137">
        <v>0</v>
      </c>
      <c r="ASC137">
        <v>0</v>
      </c>
      <c r="ASD137">
        <v>0</v>
      </c>
      <c r="ASE137">
        <v>0</v>
      </c>
      <c r="ASF137">
        <v>0</v>
      </c>
      <c r="ASG137">
        <v>0</v>
      </c>
      <c r="ASH137">
        <v>0</v>
      </c>
      <c r="ASI137">
        <v>0</v>
      </c>
      <c r="ASK137" t="s">
        <v>2239</v>
      </c>
      <c r="ASL137">
        <v>1</v>
      </c>
      <c r="ASM137">
        <v>0</v>
      </c>
      <c r="ASN137">
        <v>0</v>
      </c>
      <c r="ASO137">
        <v>0</v>
      </c>
      <c r="ASP137">
        <v>0</v>
      </c>
      <c r="ASQ137">
        <v>0</v>
      </c>
      <c r="ASR137">
        <v>0</v>
      </c>
      <c r="ASS137">
        <v>0</v>
      </c>
      <c r="AST137">
        <v>0</v>
      </c>
      <c r="ASU137">
        <v>0</v>
      </c>
      <c r="ASW137" t="s">
        <v>2239</v>
      </c>
      <c r="ASX137">
        <v>1</v>
      </c>
      <c r="ASY137">
        <v>0</v>
      </c>
      <c r="ASZ137">
        <v>0</v>
      </c>
      <c r="ATA137">
        <v>0</v>
      </c>
      <c r="ATB137">
        <v>0</v>
      </c>
      <c r="ATC137">
        <v>0</v>
      </c>
      <c r="ATD137">
        <v>0</v>
      </c>
      <c r="ATE137">
        <v>0</v>
      </c>
      <c r="ATF137">
        <v>0</v>
      </c>
      <c r="ATH137" t="s">
        <v>2239</v>
      </c>
      <c r="ATI137">
        <v>1</v>
      </c>
      <c r="ATJ137">
        <v>0</v>
      </c>
      <c r="ATK137">
        <v>0</v>
      </c>
      <c r="ATL137">
        <v>0</v>
      </c>
      <c r="ATM137">
        <v>0</v>
      </c>
      <c r="ATN137">
        <v>0</v>
      </c>
      <c r="ATO137">
        <v>0</v>
      </c>
      <c r="ATP137">
        <v>0</v>
      </c>
      <c r="ATQ137">
        <v>0</v>
      </c>
      <c r="ATS137" t="s">
        <v>2468</v>
      </c>
      <c r="ATW137" t="s">
        <v>2468</v>
      </c>
      <c r="AUF137">
        <v>508831933</v>
      </c>
      <c r="AUG137" s="166">
        <v>45255.916655092587</v>
      </c>
      <c r="AUJ137" t="s">
        <v>2255</v>
      </c>
      <c r="AUK137" t="s">
        <v>2256</v>
      </c>
      <c r="AUL137" t="s">
        <v>2257</v>
      </c>
    </row>
    <row r="138" spans="1:504 1125:1234" x14ac:dyDescent="0.35">
      <c r="A138">
        <v>137</v>
      </c>
      <c r="B138" t="s">
        <v>2816</v>
      </c>
      <c r="C138" s="166">
        <v>45255</v>
      </c>
      <c r="D138" t="s">
        <v>2774</v>
      </c>
      <c r="E138" t="s">
        <v>2775</v>
      </c>
      <c r="F138" s="166">
        <v>45255.91641730324</v>
      </c>
      <c r="G138" s="166">
        <v>45255.923074166669</v>
      </c>
      <c r="H138" t="s">
        <v>2225</v>
      </c>
      <c r="K138" t="s">
        <v>2226</v>
      </c>
      <c r="L138" s="166">
        <v>45255</v>
      </c>
      <c r="M138" t="s">
        <v>81</v>
      </c>
      <c r="N138" t="s">
        <v>2430</v>
      </c>
      <c r="O138" t="s">
        <v>86</v>
      </c>
      <c r="P138" t="s">
        <v>2228</v>
      </c>
      <c r="S138" t="s">
        <v>2229</v>
      </c>
      <c r="T138" t="s">
        <v>2776</v>
      </c>
      <c r="V138" t="s">
        <v>2231</v>
      </c>
      <c r="X138" t="s">
        <v>2232</v>
      </c>
      <c r="AA138" t="s">
        <v>2239</v>
      </c>
      <c r="AB138">
        <v>0</v>
      </c>
      <c r="AC138">
        <v>0</v>
      </c>
      <c r="AD138">
        <v>0</v>
      </c>
      <c r="AE138">
        <v>1</v>
      </c>
      <c r="AF138">
        <v>1</v>
      </c>
      <c r="AI138"/>
      <c r="EK138" t="s">
        <v>2239</v>
      </c>
      <c r="EL138">
        <v>0</v>
      </c>
      <c r="EM138">
        <v>0</v>
      </c>
      <c r="EN138">
        <v>0</v>
      </c>
      <c r="EO138">
        <v>0</v>
      </c>
      <c r="EP138">
        <v>1</v>
      </c>
      <c r="EQ138">
        <v>1</v>
      </c>
      <c r="JB138" t="s">
        <v>2817</v>
      </c>
      <c r="JC138">
        <v>0</v>
      </c>
      <c r="JD138">
        <v>0</v>
      </c>
      <c r="JE138">
        <v>0</v>
      </c>
      <c r="JF138">
        <v>0</v>
      </c>
      <c r="JG138">
        <v>0</v>
      </c>
      <c r="JH138">
        <v>0</v>
      </c>
      <c r="JI138">
        <v>0</v>
      </c>
      <c r="JJ138">
        <v>0</v>
      </c>
      <c r="JK138">
        <v>0</v>
      </c>
      <c r="JL138">
        <v>1</v>
      </c>
      <c r="JM138">
        <v>1</v>
      </c>
      <c r="JN138">
        <v>0</v>
      </c>
      <c r="JO138">
        <v>0</v>
      </c>
      <c r="JP138">
        <v>1</v>
      </c>
      <c r="JQ138">
        <v>0</v>
      </c>
      <c r="JR138">
        <v>0</v>
      </c>
      <c r="JS138">
        <v>3</v>
      </c>
      <c r="JT138">
        <v>5</v>
      </c>
      <c r="OG138" t="s">
        <v>2318</v>
      </c>
      <c r="OH138">
        <v>3500</v>
      </c>
      <c r="OI138" t="s">
        <v>2235</v>
      </c>
      <c r="OL138">
        <v>25</v>
      </c>
      <c r="OM138">
        <v>2</v>
      </c>
      <c r="ON138">
        <v>0</v>
      </c>
      <c r="OO138">
        <v>40</v>
      </c>
      <c r="OP138">
        <v>40</v>
      </c>
      <c r="OR138" t="s">
        <v>2318</v>
      </c>
      <c r="OS138">
        <v>2000</v>
      </c>
      <c r="OT138" t="s">
        <v>2235</v>
      </c>
      <c r="OW138">
        <v>20</v>
      </c>
      <c r="OX138">
        <v>2</v>
      </c>
      <c r="OY138">
        <v>0</v>
      </c>
      <c r="OZ138">
        <v>20</v>
      </c>
      <c r="PA138">
        <v>20</v>
      </c>
      <c r="PY138" t="s">
        <v>2318</v>
      </c>
      <c r="PZ138" t="s">
        <v>2231</v>
      </c>
      <c r="QA138">
        <v>3000</v>
      </c>
      <c r="QD138" t="s">
        <v>2235</v>
      </c>
      <c r="QG138">
        <v>30</v>
      </c>
      <c r="QH138">
        <v>2</v>
      </c>
      <c r="QI138">
        <v>0</v>
      </c>
      <c r="QJ138">
        <v>100</v>
      </c>
      <c r="QK138">
        <v>100</v>
      </c>
      <c r="QX138" t="s">
        <v>2312</v>
      </c>
      <c r="SF138" t="s">
        <v>2241</v>
      </c>
      <c r="SG138">
        <v>1</v>
      </c>
      <c r="SH138">
        <v>0</v>
      </c>
      <c r="SI138">
        <v>0</v>
      </c>
      <c r="SJ138">
        <v>0</v>
      </c>
      <c r="AQG138" t="s">
        <v>2239</v>
      </c>
      <c r="AQH138">
        <v>1</v>
      </c>
      <c r="AQI138">
        <v>0</v>
      </c>
      <c r="AQJ138">
        <v>0</v>
      </c>
      <c r="AQK138">
        <v>0</v>
      </c>
      <c r="AQL138">
        <v>0</v>
      </c>
      <c r="AQM138">
        <v>0</v>
      </c>
      <c r="AQN138">
        <v>0</v>
      </c>
      <c r="AQO138">
        <v>0</v>
      </c>
      <c r="AQP138">
        <v>0</v>
      </c>
      <c r="AQQ138">
        <v>0</v>
      </c>
      <c r="AQS138" t="s">
        <v>2243</v>
      </c>
      <c r="AQT138">
        <v>0</v>
      </c>
      <c r="AQU138">
        <v>0</v>
      </c>
      <c r="AQV138">
        <v>0</v>
      </c>
      <c r="AQW138">
        <v>1</v>
      </c>
      <c r="AQX138">
        <v>0</v>
      </c>
      <c r="AQY138">
        <v>0</v>
      </c>
      <c r="AQZ138">
        <v>0</v>
      </c>
      <c r="ARA138">
        <v>0</v>
      </c>
      <c r="ARB138">
        <v>0</v>
      </c>
      <c r="ARC138">
        <v>0</v>
      </c>
      <c r="ARD138">
        <v>0</v>
      </c>
      <c r="ARF138" t="s">
        <v>2244</v>
      </c>
      <c r="ARG138" t="s">
        <v>2321</v>
      </c>
      <c r="ARH138" t="s">
        <v>2246</v>
      </c>
      <c r="ARI138">
        <v>0</v>
      </c>
      <c r="ARJ138">
        <v>1</v>
      </c>
      <c r="ARK138">
        <v>0</v>
      </c>
      <c r="ARL138">
        <v>0</v>
      </c>
      <c r="ARM138">
        <v>0</v>
      </c>
      <c r="ARN138">
        <v>0</v>
      </c>
      <c r="ARP138" t="s">
        <v>2312</v>
      </c>
      <c r="ARX138" t="s">
        <v>2262</v>
      </c>
      <c r="ARY138" t="s">
        <v>2239</v>
      </c>
      <c r="ARZ138">
        <v>1</v>
      </c>
      <c r="ASA138">
        <v>0</v>
      </c>
      <c r="ASB138">
        <v>0</v>
      </c>
      <c r="ASC138">
        <v>0</v>
      </c>
      <c r="ASD138">
        <v>0</v>
      </c>
      <c r="ASE138">
        <v>0</v>
      </c>
      <c r="ASF138">
        <v>0</v>
      </c>
      <c r="ASG138">
        <v>0</v>
      </c>
      <c r="ASH138">
        <v>0</v>
      </c>
      <c r="ASI138">
        <v>0</v>
      </c>
      <c r="ASK138" t="s">
        <v>2239</v>
      </c>
      <c r="ASL138">
        <v>1</v>
      </c>
      <c r="ASM138">
        <v>0</v>
      </c>
      <c r="ASN138">
        <v>0</v>
      </c>
      <c r="ASO138">
        <v>0</v>
      </c>
      <c r="ASP138">
        <v>0</v>
      </c>
      <c r="ASQ138">
        <v>0</v>
      </c>
      <c r="ASR138">
        <v>0</v>
      </c>
      <c r="ASS138">
        <v>0</v>
      </c>
      <c r="AST138">
        <v>0</v>
      </c>
      <c r="ASU138">
        <v>0</v>
      </c>
      <c r="ASW138" t="s">
        <v>2239</v>
      </c>
      <c r="ASX138">
        <v>1</v>
      </c>
      <c r="ASY138">
        <v>0</v>
      </c>
      <c r="ASZ138">
        <v>0</v>
      </c>
      <c r="ATA138">
        <v>0</v>
      </c>
      <c r="ATB138">
        <v>0</v>
      </c>
      <c r="ATC138">
        <v>0</v>
      </c>
      <c r="ATD138">
        <v>0</v>
      </c>
      <c r="ATE138">
        <v>0</v>
      </c>
      <c r="ATF138">
        <v>0</v>
      </c>
      <c r="ATH138" t="s">
        <v>2239</v>
      </c>
      <c r="ATI138">
        <v>1</v>
      </c>
      <c r="ATJ138">
        <v>0</v>
      </c>
      <c r="ATK138">
        <v>0</v>
      </c>
      <c r="ATL138">
        <v>0</v>
      </c>
      <c r="ATM138">
        <v>0</v>
      </c>
      <c r="ATN138">
        <v>0</v>
      </c>
      <c r="ATO138">
        <v>0</v>
      </c>
      <c r="ATP138">
        <v>0</v>
      </c>
      <c r="ATQ138">
        <v>0</v>
      </c>
      <c r="ATS138" t="s">
        <v>2468</v>
      </c>
      <c r="ATW138" t="s">
        <v>2468</v>
      </c>
      <c r="AUF138">
        <v>508832474</v>
      </c>
      <c r="AUG138" s="166">
        <v>45255.923715277779</v>
      </c>
      <c r="AUJ138" t="s">
        <v>2255</v>
      </c>
      <c r="AUK138" t="s">
        <v>2256</v>
      </c>
      <c r="AUL138" t="s">
        <v>2257</v>
      </c>
    </row>
    <row r="139" spans="1:504 1125:1234" x14ac:dyDescent="0.35">
      <c r="A139">
        <v>138</v>
      </c>
      <c r="B139" t="s">
        <v>2818</v>
      </c>
      <c r="C139" s="166">
        <v>45255</v>
      </c>
      <c r="D139" t="s">
        <v>2774</v>
      </c>
      <c r="E139" t="s">
        <v>2775</v>
      </c>
      <c r="F139" s="166">
        <v>45255.937117245368</v>
      </c>
      <c r="G139" s="166">
        <v>45255.953115717602</v>
      </c>
      <c r="H139" t="s">
        <v>2225</v>
      </c>
      <c r="K139" t="s">
        <v>2226</v>
      </c>
      <c r="L139" s="166">
        <v>45255</v>
      </c>
      <c r="M139" t="s">
        <v>81</v>
      </c>
      <c r="N139" t="s">
        <v>2430</v>
      </c>
      <c r="O139" t="s">
        <v>86</v>
      </c>
      <c r="P139" t="s">
        <v>2228</v>
      </c>
      <c r="S139" t="s">
        <v>2229</v>
      </c>
      <c r="T139" t="s">
        <v>2776</v>
      </c>
      <c r="V139" t="s">
        <v>2231</v>
      </c>
      <c r="X139" t="s">
        <v>2306</v>
      </c>
      <c r="AA139" t="s">
        <v>2239</v>
      </c>
      <c r="AB139">
        <v>0</v>
      </c>
      <c r="AC139">
        <v>0</v>
      </c>
      <c r="AD139">
        <v>0</v>
      </c>
      <c r="AE139">
        <v>1</v>
      </c>
      <c r="AF139">
        <v>1</v>
      </c>
      <c r="AI139"/>
      <c r="EK139" t="s">
        <v>2239</v>
      </c>
      <c r="EL139">
        <v>0</v>
      </c>
      <c r="EM139">
        <v>0</v>
      </c>
      <c r="EN139">
        <v>0</v>
      </c>
      <c r="EO139">
        <v>0</v>
      </c>
      <c r="EP139">
        <v>1</v>
      </c>
      <c r="EQ139">
        <v>1</v>
      </c>
      <c r="JB139" t="s">
        <v>2819</v>
      </c>
      <c r="JC139">
        <v>0</v>
      </c>
      <c r="JD139">
        <v>0</v>
      </c>
      <c r="JE139">
        <v>0</v>
      </c>
      <c r="JF139">
        <v>0</v>
      </c>
      <c r="JG139">
        <v>0</v>
      </c>
      <c r="JH139">
        <v>0</v>
      </c>
      <c r="JI139">
        <v>1</v>
      </c>
      <c r="JJ139">
        <v>1</v>
      </c>
      <c r="JK139">
        <v>1</v>
      </c>
      <c r="JL139">
        <v>1</v>
      </c>
      <c r="JM139">
        <v>0</v>
      </c>
      <c r="JN139">
        <v>0</v>
      </c>
      <c r="JO139">
        <v>1</v>
      </c>
      <c r="JP139">
        <v>0</v>
      </c>
      <c r="JQ139">
        <v>0</v>
      </c>
      <c r="JR139">
        <v>0</v>
      </c>
      <c r="JS139">
        <v>5</v>
      </c>
      <c r="JT139">
        <v>7</v>
      </c>
      <c r="MT139" t="s">
        <v>2318</v>
      </c>
      <c r="MU139">
        <v>100</v>
      </c>
      <c r="MV139" t="s">
        <v>2235</v>
      </c>
      <c r="MY139">
        <v>14</v>
      </c>
      <c r="MZ139">
        <v>2</v>
      </c>
      <c r="NA139">
        <v>0</v>
      </c>
      <c r="NB139">
        <v>24</v>
      </c>
      <c r="NC139">
        <v>24</v>
      </c>
      <c r="NE139" t="s">
        <v>2318</v>
      </c>
      <c r="NF139" t="s">
        <v>2655</v>
      </c>
      <c r="NG139">
        <v>0</v>
      </c>
      <c r="NH139">
        <v>0</v>
      </c>
      <c r="NI139">
        <v>1</v>
      </c>
      <c r="NL139">
        <v>2000</v>
      </c>
      <c r="NM139" t="s">
        <v>2235</v>
      </c>
      <c r="NP139">
        <v>12</v>
      </c>
      <c r="NQ139">
        <v>2</v>
      </c>
      <c r="NR139">
        <v>0</v>
      </c>
      <c r="NS139">
        <v>12</v>
      </c>
      <c r="NT139">
        <v>12</v>
      </c>
      <c r="NV139" t="s">
        <v>2318</v>
      </c>
      <c r="NW139">
        <v>2000</v>
      </c>
      <c r="NX139" t="s">
        <v>2235</v>
      </c>
      <c r="OA139">
        <v>12</v>
      </c>
      <c r="OB139">
        <v>2</v>
      </c>
      <c r="OC139">
        <v>0</v>
      </c>
      <c r="OD139">
        <v>12</v>
      </c>
      <c r="OE139">
        <v>12</v>
      </c>
      <c r="OG139" t="s">
        <v>2318</v>
      </c>
      <c r="OH139">
        <v>3500</v>
      </c>
      <c r="OI139" t="s">
        <v>2235</v>
      </c>
      <c r="OL139">
        <v>20</v>
      </c>
      <c r="OM139">
        <v>2</v>
      </c>
      <c r="ON139">
        <v>0</v>
      </c>
      <c r="OO139">
        <v>24</v>
      </c>
      <c r="OP139">
        <v>24</v>
      </c>
      <c r="PN139" t="s">
        <v>2318</v>
      </c>
      <c r="PO139">
        <v>2000</v>
      </c>
      <c r="PP139" t="s">
        <v>2235</v>
      </c>
      <c r="PS139">
        <v>20</v>
      </c>
      <c r="PT139">
        <v>2</v>
      </c>
      <c r="PU139">
        <v>0</v>
      </c>
      <c r="PV139">
        <v>100</v>
      </c>
      <c r="PW139">
        <v>100</v>
      </c>
      <c r="QX139" t="s">
        <v>2312</v>
      </c>
      <c r="SF139" t="s">
        <v>2241</v>
      </c>
      <c r="SG139">
        <v>1</v>
      </c>
      <c r="SH139">
        <v>0</v>
      </c>
      <c r="SI139">
        <v>0</v>
      </c>
      <c r="SJ139">
        <v>0</v>
      </c>
      <c r="AQG139" t="s">
        <v>2239</v>
      </c>
      <c r="AQH139">
        <v>1</v>
      </c>
      <c r="AQI139">
        <v>0</v>
      </c>
      <c r="AQJ139">
        <v>0</v>
      </c>
      <c r="AQK139">
        <v>0</v>
      </c>
      <c r="AQL139">
        <v>0</v>
      </c>
      <c r="AQM139">
        <v>0</v>
      </c>
      <c r="AQN139">
        <v>0</v>
      </c>
      <c r="AQO139">
        <v>0</v>
      </c>
      <c r="AQP139">
        <v>0</v>
      </c>
      <c r="AQQ139">
        <v>0</v>
      </c>
      <c r="AQS139" t="s">
        <v>2243</v>
      </c>
      <c r="AQT139">
        <v>0</v>
      </c>
      <c r="AQU139">
        <v>0</v>
      </c>
      <c r="AQV139">
        <v>0</v>
      </c>
      <c r="AQW139">
        <v>1</v>
      </c>
      <c r="AQX139">
        <v>0</v>
      </c>
      <c r="AQY139">
        <v>0</v>
      </c>
      <c r="AQZ139">
        <v>0</v>
      </c>
      <c r="ARA139">
        <v>0</v>
      </c>
      <c r="ARB139">
        <v>0</v>
      </c>
      <c r="ARC139">
        <v>0</v>
      </c>
      <c r="ARD139">
        <v>0</v>
      </c>
      <c r="ARF139" t="s">
        <v>2244</v>
      </c>
      <c r="ARG139" t="s">
        <v>2245</v>
      </c>
      <c r="ARH139" t="s">
        <v>2246</v>
      </c>
      <c r="ARI139">
        <v>0</v>
      </c>
      <c r="ARJ139">
        <v>1</v>
      </c>
      <c r="ARK139">
        <v>0</v>
      </c>
      <c r="ARL139">
        <v>0</v>
      </c>
      <c r="ARM139">
        <v>0</v>
      </c>
      <c r="ARN139">
        <v>0</v>
      </c>
      <c r="ARP139" t="s">
        <v>2312</v>
      </c>
      <c r="ARX139" t="s">
        <v>2262</v>
      </c>
      <c r="ARY139" t="s">
        <v>2239</v>
      </c>
      <c r="ARZ139">
        <v>1</v>
      </c>
      <c r="ASA139">
        <v>0</v>
      </c>
      <c r="ASB139">
        <v>0</v>
      </c>
      <c r="ASC139">
        <v>0</v>
      </c>
      <c r="ASD139">
        <v>0</v>
      </c>
      <c r="ASE139">
        <v>0</v>
      </c>
      <c r="ASF139">
        <v>0</v>
      </c>
      <c r="ASG139">
        <v>0</v>
      </c>
      <c r="ASH139">
        <v>0</v>
      </c>
      <c r="ASI139">
        <v>0</v>
      </c>
      <c r="ASK139" t="s">
        <v>2239</v>
      </c>
      <c r="ASL139">
        <v>1</v>
      </c>
      <c r="ASM139">
        <v>0</v>
      </c>
      <c r="ASN139">
        <v>0</v>
      </c>
      <c r="ASO139">
        <v>0</v>
      </c>
      <c r="ASP139">
        <v>0</v>
      </c>
      <c r="ASQ139">
        <v>0</v>
      </c>
      <c r="ASR139">
        <v>0</v>
      </c>
      <c r="ASS139">
        <v>0</v>
      </c>
      <c r="AST139">
        <v>0</v>
      </c>
      <c r="ASU139">
        <v>0</v>
      </c>
      <c r="ASW139" t="s">
        <v>2239</v>
      </c>
      <c r="ASX139">
        <v>1</v>
      </c>
      <c r="ASY139">
        <v>0</v>
      </c>
      <c r="ASZ139">
        <v>0</v>
      </c>
      <c r="ATA139">
        <v>0</v>
      </c>
      <c r="ATB139">
        <v>0</v>
      </c>
      <c r="ATC139">
        <v>0</v>
      </c>
      <c r="ATD139">
        <v>0</v>
      </c>
      <c r="ATE139">
        <v>0</v>
      </c>
      <c r="ATF139">
        <v>0</v>
      </c>
      <c r="ATH139" t="s">
        <v>2239</v>
      </c>
      <c r="ATI139">
        <v>1</v>
      </c>
      <c r="ATJ139">
        <v>0</v>
      </c>
      <c r="ATK139">
        <v>0</v>
      </c>
      <c r="ATL139">
        <v>0</v>
      </c>
      <c r="ATM139">
        <v>0</v>
      </c>
      <c r="ATN139">
        <v>0</v>
      </c>
      <c r="ATO139">
        <v>0</v>
      </c>
      <c r="ATP139">
        <v>0</v>
      </c>
      <c r="ATQ139">
        <v>0</v>
      </c>
      <c r="ATS139" t="s">
        <v>2468</v>
      </c>
      <c r="ATW139" t="s">
        <v>2468</v>
      </c>
      <c r="AUF139">
        <v>508835007</v>
      </c>
      <c r="AUG139" s="166">
        <v>45255.953969907408</v>
      </c>
      <c r="AUJ139" t="s">
        <v>2255</v>
      </c>
      <c r="AUK139" t="s">
        <v>2256</v>
      </c>
      <c r="AUL139" t="s">
        <v>2257</v>
      </c>
    </row>
    <row r="140" spans="1:504 1125:1234" x14ac:dyDescent="0.35">
      <c r="A140">
        <v>139</v>
      </c>
      <c r="B140" t="s">
        <v>2820</v>
      </c>
      <c r="C140" s="166">
        <v>45255</v>
      </c>
      <c r="D140" t="s">
        <v>2774</v>
      </c>
      <c r="E140" t="s">
        <v>2775</v>
      </c>
      <c r="F140" s="166">
        <v>45255.923485949083</v>
      </c>
      <c r="G140" s="166">
        <v>45255.933029259257</v>
      </c>
      <c r="H140" t="s">
        <v>2225</v>
      </c>
      <c r="K140" t="s">
        <v>2226</v>
      </c>
      <c r="L140" s="166">
        <v>45255</v>
      </c>
      <c r="M140" t="s">
        <v>81</v>
      </c>
      <c r="N140" t="s">
        <v>2430</v>
      </c>
      <c r="O140" t="s">
        <v>86</v>
      </c>
      <c r="P140" t="s">
        <v>2228</v>
      </c>
      <c r="S140" t="s">
        <v>2229</v>
      </c>
      <c r="T140" t="s">
        <v>2776</v>
      </c>
      <c r="V140" t="s">
        <v>2231</v>
      </c>
      <c r="X140" t="s">
        <v>2306</v>
      </c>
      <c r="AA140" t="s">
        <v>2239</v>
      </c>
      <c r="AB140">
        <v>0</v>
      </c>
      <c r="AC140">
        <v>0</v>
      </c>
      <c r="AD140">
        <v>0</v>
      </c>
      <c r="AE140">
        <v>1</v>
      </c>
      <c r="AF140">
        <v>1</v>
      </c>
      <c r="AI140"/>
      <c r="EK140" t="s">
        <v>2239</v>
      </c>
      <c r="EL140">
        <v>0</v>
      </c>
      <c r="EM140">
        <v>0</v>
      </c>
      <c r="EN140">
        <v>0</v>
      </c>
      <c r="EO140">
        <v>0</v>
      </c>
      <c r="EP140">
        <v>1</v>
      </c>
      <c r="EQ140">
        <v>1</v>
      </c>
      <c r="JB140" t="s">
        <v>2821</v>
      </c>
      <c r="JC140">
        <v>0</v>
      </c>
      <c r="JD140">
        <v>0</v>
      </c>
      <c r="JE140">
        <v>0</v>
      </c>
      <c r="JF140">
        <v>0</v>
      </c>
      <c r="JG140">
        <v>0</v>
      </c>
      <c r="JH140">
        <v>0</v>
      </c>
      <c r="JI140">
        <v>0</v>
      </c>
      <c r="JJ140">
        <v>0</v>
      </c>
      <c r="JK140">
        <v>1</v>
      </c>
      <c r="JL140">
        <v>1</v>
      </c>
      <c r="JM140">
        <v>1</v>
      </c>
      <c r="JN140">
        <v>0</v>
      </c>
      <c r="JO140">
        <v>0</v>
      </c>
      <c r="JP140">
        <v>1</v>
      </c>
      <c r="JQ140">
        <v>0</v>
      </c>
      <c r="JR140">
        <v>0</v>
      </c>
      <c r="JS140">
        <v>4</v>
      </c>
      <c r="JT140">
        <v>6</v>
      </c>
      <c r="NV140" t="s">
        <v>2318</v>
      </c>
      <c r="NW140">
        <v>2000</v>
      </c>
      <c r="NX140" t="s">
        <v>2235</v>
      </c>
      <c r="OA140">
        <v>20</v>
      </c>
      <c r="OB140">
        <v>2</v>
      </c>
      <c r="OC140">
        <v>0</v>
      </c>
      <c r="OD140">
        <v>10</v>
      </c>
      <c r="OE140">
        <v>10</v>
      </c>
      <c r="OG140" t="s">
        <v>2318</v>
      </c>
      <c r="OH140">
        <v>3500</v>
      </c>
      <c r="OI140" t="s">
        <v>2235</v>
      </c>
      <c r="OL140">
        <v>15</v>
      </c>
      <c r="OM140">
        <v>2</v>
      </c>
      <c r="ON140">
        <v>0</v>
      </c>
      <c r="OO140">
        <v>30</v>
      </c>
      <c r="OP140">
        <v>30</v>
      </c>
      <c r="OR140" t="s">
        <v>2318</v>
      </c>
      <c r="OS140">
        <v>2000</v>
      </c>
      <c r="OT140" t="s">
        <v>2235</v>
      </c>
      <c r="OW140">
        <v>30</v>
      </c>
      <c r="OX140">
        <v>2</v>
      </c>
      <c r="OY140">
        <v>0</v>
      </c>
      <c r="OZ140">
        <v>20</v>
      </c>
      <c r="PA140">
        <v>20</v>
      </c>
      <c r="PY140" t="s">
        <v>2318</v>
      </c>
      <c r="PZ140" t="s">
        <v>2231</v>
      </c>
      <c r="QA140">
        <v>3000</v>
      </c>
      <c r="QD140" t="s">
        <v>2235</v>
      </c>
      <c r="QG140">
        <v>25</v>
      </c>
      <c r="QH140">
        <v>2</v>
      </c>
      <c r="QI140">
        <v>0</v>
      </c>
      <c r="QJ140">
        <v>600</v>
      </c>
      <c r="QK140">
        <v>600</v>
      </c>
      <c r="QX140" t="s">
        <v>2312</v>
      </c>
      <c r="SF140" t="s">
        <v>2241</v>
      </c>
      <c r="SG140">
        <v>1</v>
      </c>
      <c r="SH140">
        <v>0</v>
      </c>
      <c r="SI140">
        <v>0</v>
      </c>
      <c r="SJ140">
        <v>0</v>
      </c>
      <c r="AQG140" t="s">
        <v>2239</v>
      </c>
      <c r="AQH140">
        <v>1</v>
      </c>
      <c r="AQI140">
        <v>0</v>
      </c>
      <c r="AQJ140">
        <v>0</v>
      </c>
      <c r="AQK140">
        <v>0</v>
      </c>
      <c r="AQL140">
        <v>0</v>
      </c>
      <c r="AQM140">
        <v>0</v>
      </c>
      <c r="AQN140">
        <v>0</v>
      </c>
      <c r="AQO140">
        <v>0</v>
      </c>
      <c r="AQP140">
        <v>0</v>
      </c>
      <c r="AQQ140">
        <v>0</v>
      </c>
      <c r="AQS140" t="s">
        <v>2243</v>
      </c>
      <c r="AQT140">
        <v>0</v>
      </c>
      <c r="AQU140">
        <v>0</v>
      </c>
      <c r="AQV140">
        <v>0</v>
      </c>
      <c r="AQW140">
        <v>1</v>
      </c>
      <c r="AQX140">
        <v>0</v>
      </c>
      <c r="AQY140">
        <v>0</v>
      </c>
      <c r="AQZ140">
        <v>0</v>
      </c>
      <c r="ARA140">
        <v>0</v>
      </c>
      <c r="ARB140">
        <v>0</v>
      </c>
      <c r="ARC140">
        <v>0</v>
      </c>
      <c r="ARD140">
        <v>0</v>
      </c>
      <c r="ARF140" t="s">
        <v>2244</v>
      </c>
      <c r="ARG140" t="s">
        <v>2499</v>
      </c>
      <c r="ARH140" t="s">
        <v>2246</v>
      </c>
      <c r="ARI140">
        <v>0</v>
      </c>
      <c r="ARJ140">
        <v>1</v>
      </c>
      <c r="ARK140">
        <v>0</v>
      </c>
      <c r="ARL140">
        <v>0</v>
      </c>
      <c r="ARM140">
        <v>0</v>
      </c>
      <c r="ARN140">
        <v>0</v>
      </c>
      <c r="ARP140" t="s">
        <v>2312</v>
      </c>
      <c r="ARX140" t="s">
        <v>2262</v>
      </c>
      <c r="ARY140" t="s">
        <v>2239</v>
      </c>
      <c r="ARZ140">
        <v>1</v>
      </c>
      <c r="ASA140">
        <v>0</v>
      </c>
      <c r="ASB140">
        <v>0</v>
      </c>
      <c r="ASC140">
        <v>0</v>
      </c>
      <c r="ASD140">
        <v>0</v>
      </c>
      <c r="ASE140">
        <v>0</v>
      </c>
      <c r="ASF140">
        <v>0</v>
      </c>
      <c r="ASG140">
        <v>0</v>
      </c>
      <c r="ASH140">
        <v>0</v>
      </c>
      <c r="ASI140">
        <v>0</v>
      </c>
      <c r="ASK140" t="s">
        <v>2239</v>
      </c>
      <c r="ASL140">
        <v>1</v>
      </c>
      <c r="ASM140">
        <v>0</v>
      </c>
      <c r="ASN140">
        <v>0</v>
      </c>
      <c r="ASO140">
        <v>0</v>
      </c>
      <c r="ASP140">
        <v>0</v>
      </c>
      <c r="ASQ140">
        <v>0</v>
      </c>
      <c r="ASR140">
        <v>0</v>
      </c>
      <c r="ASS140">
        <v>0</v>
      </c>
      <c r="AST140">
        <v>0</v>
      </c>
      <c r="ASU140">
        <v>0</v>
      </c>
      <c r="ASW140" t="s">
        <v>2239</v>
      </c>
      <c r="ASX140">
        <v>1</v>
      </c>
      <c r="ASY140">
        <v>0</v>
      </c>
      <c r="ASZ140">
        <v>0</v>
      </c>
      <c r="ATA140">
        <v>0</v>
      </c>
      <c r="ATB140">
        <v>0</v>
      </c>
      <c r="ATC140">
        <v>0</v>
      </c>
      <c r="ATD140">
        <v>0</v>
      </c>
      <c r="ATE140">
        <v>0</v>
      </c>
      <c r="ATF140">
        <v>0</v>
      </c>
      <c r="ATH140" t="s">
        <v>2239</v>
      </c>
      <c r="ATI140">
        <v>1</v>
      </c>
      <c r="ATJ140">
        <v>0</v>
      </c>
      <c r="ATK140">
        <v>0</v>
      </c>
      <c r="ATL140">
        <v>0</v>
      </c>
      <c r="ATM140">
        <v>0</v>
      </c>
      <c r="ATN140">
        <v>0</v>
      </c>
      <c r="ATO140">
        <v>0</v>
      </c>
      <c r="ATP140">
        <v>0</v>
      </c>
      <c r="ATQ140">
        <v>0</v>
      </c>
      <c r="ATS140" t="s">
        <v>2468</v>
      </c>
      <c r="ATW140" t="s">
        <v>2468</v>
      </c>
      <c r="AUF140">
        <v>508835009</v>
      </c>
      <c r="AUG140" s="166">
        <v>45255.954027777778</v>
      </c>
      <c r="AUJ140" t="s">
        <v>2255</v>
      </c>
      <c r="AUK140" t="s">
        <v>2256</v>
      </c>
      <c r="AUL140" t="s">
        <v>2257</v>
      </c>
    </row>
    <row r="141" spans="1:504 1125:1234" x14ac:dyDescent="0.35">
      <c r="A141">
        <v>140</v>
      </c>
      <c r="B141" t="s">
        <v>2822</v>
      </c>
      <c r="C141" s="166">
        <v>45254</v>
      </c>
      <c r="D141" t="s">
        <v>2823</v>
      </c>
      <c r="E141" t="s">
        <v>2824</v>
      </c>
      <c r="F141" s="166">
        <v>45254.727540081018</v>
      </c>
      <c r="G141" s="166">
        <v>45256.405006400462</v>
      </c>
      <c r="H141" t="s">
        <v>2225</v>
      </c>
      <c r="K141" t="s">
        <v>2226</v>
      </c>
      <c r="L141" s="166">
        <v>45254</v>
      </c>
      <c r="M141" t="s">
        <v>81</v>
      </c>
      <c r="N141" t="s">
        <v>2430</v>
      </c>
      <c r="O141" t="s">
        <v>94</v>
      </c>
      <c r="P141" t="s">
        <v>2228</v>
      </c>
      <c r="S141" t="s">
        <v>2229</v>
      </c>
      <c r="T141" t="s">
        <v>2825</v>
      </c>
      <c r="V141" t="s">
        <v>2231</v>
      </c>
      <c r="X141" t="s">
        <v>510</v>
      </c>
      <c r="AA141" t="s">
        <v>2239</v>
      </c>
      <c r="AB141">
        <v>0</v>
      </c>
      <c r="AC141">
        <v>0</v>
      </c>
      <c r="AD141">
        <v>0</v>
      </c>
      <c r="AE141">
        <v>1</v>
      </c>
      <c r="AF141">
        <v>1</v>
      </c>
      <c r="AI141"/>
      <c r="EK141" t="s">
        <v>2239</v>
      </c>
      <c r="EL141">
        <v>0</v>
      </c>
      <c r="EM141">
        <v>0</v>
      </c>
      <c r="EN141">
        <v>0</v>
      </c>
      <c r="EO141">
        <v>0</v>
      </c>
      <c r="EP141">
        <v>1</v>
      </c>
      <c r="EQ141">
        <v>1</v>
      </c>
      <c r="JB141" t="s">
        <v>2573</v>
      </c>
      <c r="JC141">
        <v>0</v>
      </c>
      <c r="JD141">
        <v>0</v>
      </c>
      <c r="JE141">
        <v>0</v>
      </c>
      <c r="JF141">
        <v>0</v>
      </c>
      <c r="JG141">
        <v>0</v>
      </c>
      <c r="JH141">
        <v>0</v>
      </c>
      <c r="JI141">
        <v>0</v>
      </c>
      <c r="JJ141">
        <v>0</v>
      </c>
      <c r="JK141">
        <v>0</v>
      </c>
      <c r="JL141">
        <v>0</v>
      </c>
      <c r="JM141">
        <v>1</v>
      </c>
      <c r="JN141">
        <v>0</v>
      </c>
      <c r="JO141">
        <v>0</v>
      </c>
      <c r="JP141">
        <v>1</v>
      </c>
      <c r="JQ141">
        <v>0</v>
      </c>
      <c r="JR141">
        <v>0</v>
      </c>
      <c r="JS141">
        <v>2</v>
      </c>
      <c r="JT141">
        <v>4</v>
      </c>
      <c r="OR141" t="s">
        <v>2318</v>
      </c>
      <c r="OS141">
        <v>2500</v>
      </c>
      <c r="OT141" t="s">
        <v>2235</v>
      </c>
      <c r="OW141">
        <v>30</v>
      </c>
      <c r="OX141">
        <v>2</v>
      </c>
      <c r="OY141">
        <v>0</v>
      </c>
      <c r="OZ141">
        <v>50</v>
      </c>
      <c r="PA141">
        <v>50</v>
      </c>
      <c r="PY141" t="s">
        <v>2318</v>
      </c>
      <c r="PZ141" t="s">
        <v>2231</v>
      </c>
      <c r="QA141">
        <v>2250</v>
      </c>
      <c r="QD141" t="s">
        <v>2235</v>
      </c>
      <c r="QG141">
        <v>30</v>
      </c>
      <c r="QH141">
        <v>3</v>
      </c>
      <c r="QI141">
        <v>0</v>
      </c>
      <c r="QJ141">
        <v>100</v>
      </c>
      <c r="QK141">
        <v>100</v>
      </c>
      <c r="QX141" t="s">
        <v>2312</v>
      </c>
      <c r="SF141" t="s">
        <v>2241</v>
      </c>
      <c r="SG141">
        <v>1</v>
      </c>
      <c r="SH141">
        <v>0</v>
      </c>
      <c r="SI141">
        <v>0</v>
      </c>
      <c r="SJ141">
        <v>0</v>
      </c>
      <c r="AQG141" t="s">
        <v>2239</v>
      </c>
      <c r="AQH141">
        <v>1</v>
      </c>
      <c r="AQI141">
        <v>0</v>
      </c>
      <c r="AQJ141">
        <v>0</v>
      </c>
      <c r="AQK141">
        <v>0</v>
      </c>
      <c r="AQL141">
        <v>0</v>
      </c>
      <c r="AQM141">
        <v>0</v>
      </c>
      <c r="AQN141">
        <v>0</v>
      </c>
      <c r="AQO141">
        <v>0</v>
      </c>
      <c r="AQP141">
        <v>0</v>
      </c>
      <c r="AQQ141">
        <v>0</v>
      </c>
      <c r="AQS141" t="s">
        <v>2576</v>
      </c>
      <c r="AQT141">
        <v>0</v>
      </c>
      <c r="AQU141">
        <v>0</v>
      </c>
      <c r="AQV141">
        <v>1</v>
      </c>
      <c r="AQW141">
        <v>1</v>
      </c>
      <c r="AQX141">
        <v>0</v>
      </c>
      <c r="AQY141">
        <v>0</v>
      </c>
      <c r="AQZ141">
        <v>0</v>
      </c>
      <c r="ARA141">
        <v>0</v>
      </c>
      <c r="ARB141">
        <v>0</v>
      </c>
      <c r="ARC141">
        <v>0</v>
      </c>
      <c r="ARD141">
        <v>0</v>
      </c>
      <c r="ARF141" t="s">
        <v>2466</v>
      </c>
      <c r="ARG141" t="s">
        <v>2275</v>
      </c>
      <c r="ARH141" t="s">
        <v>2451</v>
      </c>
      <c r="ARI141">
        <v>0</v>
      </c>
      <c r="ARJ141">
        <v>0</v>
      </c>
      <c r="ARK141">
        <v>0</v>
      </c>
      <c r="ARL141">
        <v>0</v>
      </c>
      <c r="ARM141">
        <v>1</v>
      </c>
      <c r="ARN141">
        <v>0</v>
      </c>
      <c r="ARP141" t="s">
        <v>510</v>
      </c>
      <c r="ARX141" t="s">
        <v>2262</v>
      </c>
      <c r="ARY141" t="s">
        <v>2239</v>
      </c>
      <c r="ARZ141">
        <v>1</v>
      </c>
      <c r="ASA141">
        <v>0</v>
      </c>
      <c r="ASB141">
        <v>0</v>
      </c>
      <c r="ASC141">
        <v>0</v>
      </c>
      <c r="ASD141">
        <v>0</v>
      </c>
      <c r="ASE141">
        <v>0</v>
      </c>
      <c r="ASF141">
        <v>0</v>
      </c>
      <c r="ASG141">
        <v>0</v>
      </c>
      <c r="ASH141">
        <v>0</v>
      </c>
      <c r="ASI141">
        <v>0</v>
      </c>
      <c r="ASK141" t="s">
        <v>2239</v>
      </c>
      <c r="ASL141">
        <v>1</v>
      </c>
      <c r="ASM141">
        <v>0</v>
      </c>
      <c r="ASN141">
        <v>0</v>
      </c>
      <c r="ASO141">
        <v>0</v>
      </c>
      <c r="ASP141">
        <v>0</v>
      </c>
      <c r="ASQ141">
        <v>0</v>
      </c>
      <c r="ASR141">
        <v>0</v>
      </c>
      <c r="ASS141">
        <v>0</v>
      </c>
      <c r="AST141">
        <v>0</v>
      </c>
      <c r="ASU141">
        <v>0</v>
      </c>
      <c r="ASW141" t="s">
        <v>2239</v>
      </c>
      <c r="ASX141">
        <v>1</v>
      </c>
      <c r="ASY141">
        <v>0</v>
      </c>
      <c r="ASZ141">
        <v>0</v>
      </c>
      <c r="ATA141">
        <v>0</v>
      </c>
      <c r="ATB141">
        <v>0</v>
      </c>
      <c r="ATC141">
        <v>0</v>
      </c>
      <c r="ATD141">
        <v>0</v>
      </c>
      <c r="ATE141">
        <v>0</v>
      </c>
      <c r="ATF141">
        <v>0</v>
      </c>
      <c r="ATH141" t="s">
        <v>2239</v>
      </c>
      <c r="ATI141">
        <v>1</v>
      </c>
      <c r="ATJ141">
        <v>0</v>
      </c>
      <c r="ATK141">
        <v>0</v>
      </c>
      <c r="ATL141">
        <v>0</v>
      </c>
      <c r="ATM141">
        <v>0</v>
      </c>
      <c r="ATN141">
        <v>0</v>
      </c>
      <c r="ATO141">
        <v>0</v>
      </c>
      <c r="ATP141">
        <v>0</v>
      </c>
      <c r="ATQ141">
        <v>0</v>
      </c>
      <c r="ATS141" t="s">
        <v>2468</v>
      </c>
      <c r="ATW141" t="s">
        <v>2468</v>
      </c>
      <c r="AUA141" t="s">
        <v>2452</v>
      </c>
      <c r="AUF141">
        <v>508956598</v>
      </c>
      <c r="AUG141" s="166">
        <v>45256.414039351846</v>
      </c>
      <c r="AUJ141" t="s">
        <v>2255</v>
      </c>
      <c r="AUK141" t="s">
        <v>2256</v>
      </c>
      <c r="AUL141" t="s">
        <v>2257</v>
      </c>
    </row>
    <row r="142" spans="1:504 1125:1234" x14ac:dyDescent="0.35">
      <c r="A142">
        <v>141</v>
      </c>
      <c r="B142" t="s">
        <v>2826</v>
      </c>
      <c r="C142" s="166">
        <v>45254</v>
      </c>
      <c r="D142" t="s">
        <v>2823</v>
      </c>
      <c r="E142" t="s">
        <v>2824</v>
      </c>
      <c r="F142" s="166">
        <v>45254.728371944453</v>
      </c>
      <c r="G142" s="166">
        <v>45256.413783472221</v>
      </c>
      <c r="H142" t="s">
        <v>2225</v>
      </c>
      <c r="K142" t="s">
        <v>2226</v>
      </c>
      <c r="L142" s="166">
        <v>45254</v>
      </c>
      <c r="M142" t="s">
        <v>81</v>
      </c>
      <c r="N142" t="s">
        <v>2430</v>
      </c>
      <c r="O142" t="s">
        <v>94</v>
      </c>
      <c r="P142" t="s">
        <v>2228</v>
      </c>
      <c r="S142" t="s">
        <v>2229</v>
      </c>
      <c r="T142" t="s">
        <v>2825</v>
      </c>
      <c r="V142" t="s">
        <v>2231</v>
      </c>
      <c r="X142" t="s">
        <v>2232</v>
      </c>
      <c r="AA142" t="s">
        <v>2239</v>
      </c>
      <c r="AB142">
        <v>0</v>
      </c>
      <c r="AC142">
        <v>0</v>
      </c>
      <c r="AD142">
        <v>0</v>
      </c>
      <c r="AE142">
        <v>1</v>
      </c>
      <c r="AF142">
        <v>1</v>
      </c>
      <c r="AI142"/>
      <c r="EK142" t="s">
        <v>2507</v>
      </c>
      <c r="EL142">
        <v>1</v>
      </c>
      <c r="EM142">
        <v>1</v>
      </c>
      <c r="EN142">
        <v>1</v>
      </c>
      <c r="EO142">
        <v>1</v>
      </c>
      <c r="EP142">
        <v>0</v>
      </c>
      <c r="EQ142">
        <v>4</v>
      </c>
      <c r="ES142" t="s">
        <v>2318</v>
      </c>
      <c r="ET142">
        <v>5000</v>
      </c>
      <c r="EU142" t="s">
        <v>2235</v>
      </c>
      <c r="EX142">
        <v>15</v>
      </c>
      <c r="EY142">
        <v>2</v>
      </c>
      <c r="EZ142">
        <v>0</v>
      </c>
      <c r="FA142">
        <v>50</v>
      </c>
      <c r="FB142">
        <v>50</v>
      </c>
      <c r="FD142" t="s">
        <v>2318</v>
      </c>
      <c r="FE142">
        <v>10000</v>
      </c>
      <c r="FF142" t="s">
        <v>2235</v>
      </c>
      <c r="FI142">
        <v>20</v>
      </c>
      <c r="FJ142">
        <v>3</v>
      </c>
      <c r="FK142">
        <v>0</v>
      </c>
      <c r="FL142">
        <v>50</v>
      </c>
      <c r="FM142">
        <v>50</v>
      </c>
      <c r="FO142" t="s">
        <v>2318</v>
      </c>
      <c r="FP142">
        <v>2000</v>
      </c>
      <c r="FQ142" t="s">
        <v>2235</v>
      </c>
      <c r="FT142">
        <v>30</v>
      </c>
      <c r="FU142">
        <v>3</v>
      </c>
      <c r="FV142">
        <v>0</v>
      </c>
      <c r="FW142">
        <v>100</v>
      </c>
      <c r="FX142">
        <v>100</v>
      </c>
      <c r="FZ142" t="s">
        <v>2318</v>
      </c>
      <c r="GA142">
        <v>2000</v>
      </c>
      <c r="GB142" t="s">
        <v>2235</v>
      </c>
      <c r="GE142">
        <v>15</v>
      </c>
      <c r="GF142">
        <v>2</v>
      </c>
      <c r="GG142">
        <v>0</v>
      </c>
      <c r="GH142">
        <v>50</v>
      </c>
      <c r="GI142">
        <v>50</v>
      </c>
      <c r="GK142" t="s">
        <v>2312</v>
      </c>
      <c r="HH142" t="s">
        <v>2241</v>
      </c>
      <c r="HI142">
        <v>1</v>
      </c>
      <c r="HJ142">
        <v>0</v>
      </c>
      <c r="HK142">
        <v>0</v>
      </c>
      <c r="HL142">
        <v>0</v>
      </c>
      <c r="JB142" t="s">
        <v>2289</v>
      </c>
      <c r="JC142">
        <v>0</v>
      </c>
      <c r="JD142">
        <v>0</v>
      </c>
      <c r="JE142">
        <v>0</v>
      </c>
      <c r="JF142">
        <v>0</v>
      </c>
      <c r="JG142">
        <v>0</v>
      </c>
      <c r="JH142">
        <v>0</v>
      </c>
      <c r="JI142">
        <v>0</v>
      </c>
      <c r="JJ142">
        <v>0</v>
      </c>
      <c r="JK142">
        <v>0</v>
      </c>
      <c r="JL142">
        <v>0</v>
      </c>
      <c r="JM142">
        <v>0</v>
      </c>
      <c r="JN142">
        <v>0</v>
      </c>
      <c r="JO142">
        <v>1</v>
      </c>
      <c r="JP142">
        <v>0</v>
      </c>
      <c r="JQ142">
        <v>1</v>
      </c>
      <c r="JR142">
        <v>0</v>
      </c>
      <c r="JS142">
        <v>2</v>
      </c>
      <c r="JT142">
        <v>7</v>
      </c>
      <c r="PN142" t="s">
        <v>2318</v>
      </c>
      <c r="PO142">
        <v>1500</v>
      </c>
      <c r="PP142" t="s">
        <v>2235</v>
      </c>
      <c r="PS142">
        <v>15</v>
      </c>
      <c r="PT142">
        <v>2</v>
      </c>
      <c r="PU142">
        <v>0</v>
      </c>
      <c r="PV142">
        <v>50</v>
      </c>
      <c r="PW142">
        <v>50</v>
      </c>
      <c r="QM142" t="s">
        <v>2318</v>
      </c>
      <c r="QN142">
        <v>300</v>
      </c>
      <c r="QO142" t="s">
        <v>2235</v>
      </c>
      <c r="QR142">
        <v>15</v>
      </c>
      <c r="QS142">
        <v>1</v>
      </c>
      <c r="QT142">
        <v>0</v>
      </c>
      <c r="QU142">
        <v>100</v>
      </c>
      <c r="QV142">
        <v>200</v>
      </c>
      <c r="QX142" t="s">
        <v>2312</v>
      </c>
      <c r="SF142" t="s">
        <v>2241</v>
      </c>
      <c r="SG142">
        <v>1</v>
      </c>
      <c r="SH142">
        <v>0</v>
      </c>
      <c r="SI142">
        <v>0</v>
      </c>
      <c r="SJ142">
        <v>0</v>
      </c>
      <c r="AQG142" t="s">
        <v>2239</v>
      </c>
      <c r="AQH142">
        <v>1</v>
      </c>
      <c r="AQI142">
        <v>0</v>
      </c>
      <c r="AQJ142">
        <v>0</v>
      </c>
      <c r="AQK142">
        <v>0</v>
      </c>
      <c r="AQL142">
        <v>0</v>
      </c>
      <c r="AQM142">
        <v>0</v>
      </c>
      <c r="AQN142">
        <v>0</v>
      </c>
      <c r="AQO142">
        <v>0</v>
      </c>
      <c r="AQP142">
        <v>0</v>
      </c>
      <c r="AQQ142">
        <v>0</v>
      </c>
      <c r="AQS142" t="s">
        <v>2576</v>
      </c>
      <c r="AQT142">
        <v>0</v>
      </c>
      <c r="AQU142">
        <v>0</v>
      </c>
      <c r="AQV142">
        <v>1</v>
      </c>
      <c r="AQW142">
        <v>1</v>
      </c>
      <c r="AQX142">
        <v>0</v>
      </c>
      <c r="AQY142">
        <v>0</v>
      </c>
      <c r="AQZ142">
        <v>0</v>
      </c>
      <c r="ARA142">
        <v>0</v>
      </c>
      <c r="ARB142">
        <v>0</v>
      </c>
      <c r="ARC142">
        <v>0</v>
      </c>
      <c r="ARD142">
        <v>0</v>
      </c>
      <c r="ARF142" t="s">
        <v>2466</v>
      </c>
      <c r="ARG142" t="s">
        <v>2275</v>
      </c>
      <c r="ARH142" t="s">
        <v>2451</v>
      </c>
      <c r="ARI142">
        <v>0</v>
      </c>
      <c r="ARJ142">
        <v>0</v>
      </c>
      <c r="ARK142">
        <v>0</v>
      </c>
      <c r="ARL142">
        <v>0</v>
      </c>
      <c r="ARM142">
        <v>1</v>
      </c>
      <c r="ARN142">
        <v>0</v>
      </c>
      <c r="ARP142" t="s">
        <v>2312</v>
      </c>
      <c r="ARX142" t="s">
        <v>2262</v>
      </c>
      <c r="ARY142" t="s">
        <v>2239</v>
      </c>
      <c r="ARZ142">
        <v>1</v>
      </c>
      <c r="ASA142">
        <v>0</v>
      </c>
      <c r="ASB142">
        <v>0</v>
      </c>
      <c r="ASC142">
        <v>0</v>
      </c>
      <c r="ASD142">
        <v>0</v>
      </c>
      <c r="ASE142">
        <v>0</v>
      </c>
      <c r="ASF142">
        <v>0</v>
      </c>
      <c r="ASG142">
        <v>0</v>
      </c>
      <c r="ASH142">
        <v>0</v>
      </c>
      <c r="ASI142">
        <v>0</v>
      </c>
      <c r="ASK142" t="s">
        <v>2239</v>
      </c>
      <c r="ASL142">
        <v>1</v>
      </c>
      <c r="ASM142">
        <v>0</v>
      </c>
      <c r="ASN142">
        <v>0</v>
      </c>
      <c r="ASO142">
        <v>0</v>
      </c>
      <c r="ASP142">
        <v>0</v>
      </c>
      <c r="ASQ142">
        <v>0</v>
      </c>
      <c r="ASR142">
        <v>0</v>
      </c>
      <c r="ASS142">
        <v>0</v>
      </c>
      <c r="AST142">
        <v>0</v>
      </c>
      <c r="ASU142">
        <v>0</v>
      </c>
      <c r="ASW142" t="s">
        <v>2239</v>
      </c>
      <c r="ASX142">
        <v>1</v>
      </c>
      <c r="ASY142">
        <v>0</v>
      </c>
      <c r="ASZ142">
        <v>0</v>
      </c>
      <c r="ATA142">
        <v>0</v>
      </c>
      <c r="ATB142">
        <v>0</v>
      </c>
      <c r="ATC142">
        <v>0</v>
      </c>
      <c r="ATD142">
        <v>0</v>
      </c>
      <c r="ATE142">
        <v>0</v>
      </c>
      <c r="ATF142">
        <v>0</v>
      </c>
      <c r="ATH142" t="s">
        <v>2239</v>
      </c>
      <c r="ATI142">
        <v>1</v>
      </c>
      <c r="ATJ142">
        <v>0</v>
      </c>
      <c r="ATK142">
        <v>0</v>
      </c>
      <c r="ATL142">
        <v>0</v>
      </c>
      <c r="ATM142">
        <v>0</v>
      </c>
      <c r="ATN142">
        <v>0</v>
      </c>
      <c r="ATO142">
        <v>0</v>
      </c>
      <c r="ATP142">
        <v>0</v>
      </c>
      <c r="ATQ142">
        <v>0</v>
      </c>
      <c r="ATS142" t="s">
        <v>2468</v>
      </c>
      <c r="ATW142" t="s">
        <v>2468</v>
      </c>
      <c r="AUA142" t="s">
        <v>2452</v>
      </c>
      <c r="AUF142">
        <v>508956623</v>
      </c>
      <c r="AUG142" s="166">
        <v>45256.414085648154</v>
      </c>
      <c r="AUJ142" t="s">
        <v>2255</v>
      </c>
      <c r="AUK142" t="s">
        <v>2256</v>
      </c>
      <c r="AUL142" t="s">
        <v>2257</v>
      </c>
    </row>
    <row r="143" spans="1:504 1125:1234" x14ac:dyDescent="0.35">
      <c r="A143">
        <v>142</v>
      </c>
      <c r="B143" t="s">
        <v>2827</v>
      </c>
      <c r="C143" s="166">
        <v>45256</v>
      </c>
      <c r="D143" t="s">
        <v>2757</v>
      </c>
      <c r="E143" t="s">
        <v>2828</v>
      </c>
      <c r="F143" s="166">
        <v>45256.396650289353</v>
      </c>
      <c r="G143" s="166">
        <v>45256.415488032413</v>
      </c>
      <c r="H143" t="s">
        <v>2225</v>
      </c>
      <c r="K143" t="s">
        <v>2302</v>
      </c>
      <c r="L143" s="166">
        <v>45256</v>
      </c>
      <c r="M143" t="s">
        <v>73</v>
      </c>
      <c r="N143" t="s">
        <v>2708</v>
      </c>
      <c r="O143" t="s">
        <v>74</v>
      </c>
      <c r="P143" t="s">
        <v>2228</v>
      </c>
      <c r="S143" t="s">
        <v>2304</v>
      </c>
      <c r="T143" t="s">
        <v>2759</v>
      </c>
      <c r="V143" t="s">
        <v>2231</v>
      </c>
      <c r="X143" t="s">
        <v>2232</v>
      </c>
      <c r="AA143" t="s">
        <v>2239</v>
      </c>
      <c r="AB143">
        <v>0</v>
      </c>
      <c r="AC143">
        <v>0</v>
      </c>
      <c r="AD143">
        <v>0</v>
      </c>
      <c r="AE143">
        <v>1</v>
      </c>
      <c r="AF143">
        <v>1</v>
      </c>
      <c r="AI143"/>
      <c r="EK143" t="s">
        <v>2239</v>
      </c>
      <c r="EL143">
        <v>0</v>
      </c>
      <c r="EM143">
        <v>0</v>
      </c>
      <c r="EN143">
        <v>0</v>
      </c>
      <c r="EO143">
        <v>0</v>
      </c>
      <c r="EP143">
        <v>1</v>
      </c>
      <c r="EQ143">
        <v>1</v>
      </c>
      <c r="JB143" t="s">
        <v>2829</v>
      </c>
      <c r="JC143">
        <v>0</v>
      </c>
      <c r="JD143">
        <v>0</v>
      </c>
      <c r="JE143">
        <v>0</v>
      </c>
      <c r="JF143">
        <v>0</v>
      </c>
      <c r="JG143">
        <v>0</v>
      </c>
      <c r="JH143">
        <v>1</v>
      </c>
      <c r="JI143">
        <v>0</v>
      </c>
      <c r="JJ143">
        <v>0</v>
      </c>
      <c r="JK143">
        <v>1</v>
      </c>
      <c r="JL143">
        <v>1</v>
      </c>
      <c r="JM143">
        <v>0</v>
      </c>
      <c r="JN143">
        <v>0</v>
      </c>
      <c r="JO143">
        <v>0</v>
      </c>
      <c r="JP143">
        <v>0</v>
      </c>
      <c r="JQ143">
        <v>1</v>
      </c>
      <c r="JR143">
        <v>0</v>
      </c>
      <c r="JS143">
        <v>4</v>
      </c>
      <c r="JT143">
        <v>6</v>
      </c>
      <c r="MI143" t="s">
        <v>2318</v>
      </c>
      <c r="MJ143">
        <v>500</v>
      </c>
      <c r="MK143" t="s">
        <v>2235</v>
      </c>
      <c r="MN143">
        <v>60</v>
      </c>
      <c r="MO143">
        <v>30</v>
      </c>
      <c r="MP143">
        <v>0</v>
      </c>
      <c r="MQ143">
        <v>200</v>
      </c>
      <c r="MR143">
        <v>0</v>
      </c>
      <c r="NV143" t="s">
        <v>2234</v>
      </c>
      <c r="NW143">
        <v>2250</v>
      </c>
      <c r="NX143" t="s">
        <v>2235</v>
      </c>
      <c r="OA143">
        <v>70</v>
      </c>
      <c r="OB143">
        <v>30</v>
      </c>
      <c r="OC143">
        <v>0</v>
      </c>
      <c r="OD143">
        <v>60</v>
      </c>
      <c r="OE143">
        <v>0</v>
      </c>
      <c r="OG143" t="s">
        <v>2318</v>
      </c>
      <c r="OH143">
        <v>4000</v>
      </c>
      <c r="OI143" t="s">
        <v>2235</v>
      </c>
      <c r="OL143">
        <v>60</v>
      </c>
      <c r="OM143">
        <v>30</v>
      </c>
      <c r="ON143">
        <v>0</v>
      </c>
      <c r="OO143">
        <v>300</v>
      </c>
      <c r="OP143">
        <v>0</v>
      </c>
      <c r="QM143" t="s">
        <v>2318</v>
      </c>
      <c r="QN143">
        <v>250</v>
      </c>
      <c r="QO143" t="s">
        <v>2235</v>
      </c>
      <c r="QR143">
        <v>60</v>
      </c>
      <c r="QS143">
        <v>30</v>
      </c>
      <c r="QT143">
        <v>0</v>
      </c>
      <c r="QU143">
        <v>500</v>
      </c>
      <c r="QV143">
        <v>0</v>
      </c>
      <c r="QX143" t="s">
        <v>2231</v>
      </c>
      <c r="QZ143" t="s">
        <v>2830</v>
      </c>
      <c r="RA143">
        <v>0</v>
      </c>
      <c r="RB143">
        <v>0</v>
      </c>
      <c r="RC143">
        <v>0</v>
      </c>
      <c r="RD143">
        <v>0</v>
      </c>
      <c r="RE143">
        <v>0</v>
      </c>
      <c r="RF143">
        <v>1</v>
      </c>
      <c r="RG143">
        <v>0</v>
      </c>
      <c r="RH143">
        <v>0</v>
      </c>
      <c r="RI143">
        <v>1</v>
      </c>
      <c r="RJ143">
        <v>1</v>
      </c>
      <c r="RK143">
        <v>0</v>
      </c>
      <c r="RL143">
        <v>0</v>
      </c>
      <c r="RM143">
        <v>0</v>
      </c>
      <c r="RN143">
        <v>0</v>
      </c>
      <c r="RO143">
        <v>1</v>
      </c>
      <c r="RP143">
        <v>0</v>
      </c>
      <c r="RR143" t="s">
        <v>2831</v>
      </c>
      <c r="RS143">
        <v>1</v>
      </c>
      <c r="RT143">
        <v>0</v>
      </c>
      <c r="RU143">
        <v>0</v>
      </c>
      <c r="RV143">
        <v>1</v>
      </c>
      <c r="RW143">
        <v>0</v>
      </c>
      <c r="RX143">
        <v>1</v>
      </c>
      <c r="RY143">
        <v>1</v>
      </c>
      <c r="RZ143">
        <v>0</v>
      </c>
      <c r="SA143">
        <v>0</v>
      </c>
      <c r="SB143">
        <v>0</v>
      </c>
      <c r="SC143">
        <v>0</v>
      </c>
      <c r="SF143" t="s">
        <v>2241</v>
      </c>
      <c r="SG143">
        <v>1</v>
      </c>
      <c r="SH143">
        <v>0</v>
      </c>
      <c r="SI143">
        <v>0</v>
      </c>
      <c r="SJ143">
        <v>0</v>
      </c>
      <c r="AQG143" t="s">
        <v>2242</v>
      </c>
      <c r="AQH143">
        <v>0</v>
      </c>
      <c r="AQI143">
        <v>0</v>
      </c>
      <c r="AQJ143">
        <v>1</v>
      </c>
      <c r="AQK143">
        <v>0</v>
      </c>
      <c r="AQL143">
        <v>0</v>
      </c>
      <c r="AQM143">
        <v>1</v>
      </c>
      <c r="AQN143">
        <v>0</v>
      </c>
      <c r="AQO143">
        <v>0</v>
      </c>
      <c r="AQP143">
        <v>0</v>
      </c>
      <c r="AQQ143">
        <v>0</v>
      </c>
      <c r="AQS143" t="s">
        <v>2591</v>
      </c>
      <c r="AQT143">
        <v>0</v>
      </c>
      <c r="AQU143">
        <v>0</v>
      </c>
      <c r="AQV143">
        <v>1</v>
      </c>
      <c r="AQW143">
        <v>1</v>
      </c>
      <c r="AQX143">
        <v>0</v>
      </c>
      <c r="AQY143">
        <v>0</v>
      </c>
      <c r="AQZ143">
        <v>0</v>
      </c>
      <c r="ARA143">
        <v>0</v>
      </c>
      <c r="ARB143">
        <v>0</v>
      </c>
      <c r="ARC143">
        <v>0</v>
      </c>
      <c r="ARD143">
        <v>0</v>
      </c>
      <c r="ARF143" t="s">
        <v>2466</v>
      </c>
      <c r="ARG143" t="s">
        <v>2245</v>
      </c>
      <c r="ARH143" t="s">
        <v>2246</v>
      </c>
      <c r="ARI143">
        <v>0</v>
      </c>
      <c r="ARJ143">
        <v>1</v>
      </c>
      <c r="ARK143">
        <v>0</v>
      </c>
      <c r="ARL143">
        <v>0</v>
      </c>
      <c r="ARM143">
        <v>0</v>
      </c>
      <c r="ARN143">
        <v>0</v>
      </c>
      <c r="ARP143" t="s">
        <v>2312</v>
      </c>
      <c r="ARX143" t="s">
        <v>2262</v>
      </c>
      <c r="ARY143" t="s">
        <v>2239</v>
      </c>
      <c r="ARZ143">
        <v>1</v>
      </c>
      <c r="ASA143">
        <v>0</v>
      </c>
      <c r="ASB143">
        <v>0</v>
      </c>
      <c r="ASC143">
        <v>0</v>
      </c>
      <c r="ASD143">
        <v>0</v>
      </c>
      <c r="ASE143">
        <v>0</v>
      </c>
      <c r="ASF143">
        <v>0</v>
      </c>
      <c r="ASG143">
        <v>0</v>
      </c>
      <c r="ASH143">
        <v>0</v>
      </c>
      <c r="ASI143">
        <v>0</v>
      </c>
      <c r="ASK143" t="s">
        <v>2239</v>
      </c>
      <c r="ASL143">
        <v>1</v>
      </c>
      <c r="ASM143">
        <v>0</v>
      </c>
      <c r="ASN143">
        <v>0</v>
      </c>
      <c r="ASO143">
        <v>0</v>
      </c>
      <c r="ASP143">
        <v>0</v>
      </c>
      <c r="ASQ143">
        <v>0</v>
      </c>
      <c r="ASR143">
        <v>0</v>
      </c>
      <c r="ASS143">
        <v>0</v>
      </c>
      <c r="AST143">
        <v>0</v>
      </c>
      <c r="ASU143">
        <v>0</v>
      </c>
      <c r="ASW143" t="s">
        <v>2239</v>
      </c>
      <c r="ASX143">
        <v>1</v>
      </c>
      <c r="ASY143">
        <v>0</v>
      </c>
      <c r="ASZ143">
        <v>0</v>
      </c>
      <c r="ATA143">
        <v>0</v>
      </c>
      <c r="ATB143">
        <v>0</v>
      </c>
      <c r="ATC143">
        <v>0</v>
      </c>
      <c r="ATD143">
        <v>0</v>
      </c>
      <c r="ATE143">
        <v>0</v>
      </c>
      <c r="ATF143">
        <v>0</v>
      </c>
      <c r="ATH143" t="s">
        <v>506</v>
      </c>
      <c r="ATI143">
        <v>0</v>
      </c>
      <c r="ATJ143">
        <v>0</v>
      </c>
      <c r="ATK143">
        <v>0</v>
      </c>
      <c r="ATL143">
        <v>0</v>
      </c>
      <c r="ATM143">
        <v>0</v>
      </c>
      <c r="ATN143">
        <v>0</v>
      </c>
      <c r="ATO143">
        <v>0</v>
      </c>
      <c r="ATP143">
        <v>1</v>
      </c>
      <c r="ATQ143">
        <v>0</v>
      </c>
      <c r="ATR143" t="s">
        <v>2832</v>
      </c>
      <c r="ATS143" t="s">
        <v>2468</v>
      </c>
      <c r="ATW143" t="s">
        <v>2468</v>
      </c>
      <c r="AUF143">
        <v>508957808</v>
      </c>
      <c r="AUG143" s="166">
        <v>45256.416284722218</v>
      </c>
      <c r="AUJ143" t="s">
        <v>2255</v>
      </c>
      <c r="AUK143" t="s">
        <v>2256</v>
      </c>
      <c r="AUL143" t="s">
        <v>2257</v>
      </c>
    </row>
    <row r="144" spans="1:504 1125:1234" x14ac:dyDescent="0.35">
      <c r="A144">
        <v>143</v>
      </c>
      <c r="B144" t="s">
        <v>2833</v>
      </c>
      <c r="C144" s="166">
        <v>45254</v>
      </c>
      <c r="D144" t="s">
        <v>2823</v>
      </c>
      <c r="E144" t="s">
        <v>2824</v>
      </c>
      <c r="F144" s="166">
        <v>45254.73533974537</v>
      </c>
      <c r="G144" s="166">
        <v>45256.44267123843</v>
      </c>
      <c r="H144" t="s">
        <v>2225</v>
      </c>
      <c r="K144" t="s">
        <v>2226</v>
      </c>
      <c r="L144" s="166">
        <v>45254</v>
      </c>
      <c r="M144" t="s">
        <v>81</v>
      </c>
      <c r="N144" t="s">
        <v>2430</v>
      </c>
      <c r="O144" t="s">
        <v>94</v>
      </c>
      <c r="P144" t="s">
        <v>2228</v>
      </c>
      <c r="S144" t="s">
        <v>2229</v>
      </c>
      <c r="T144" t="s">
        <v>2825</v>
      </c>
      <c r="V144" t="s">
        <v>2231</v>
      </c>
      <c r="X144" t="s">
        <v>2306</v>
      </c>
      <c r="AA144" t="s">
        <v>2286</v>
      </c>
      <c r="AB144">
        <v>0</v>
      </c>
      <c r="AC144">
        <v>0</v>
      </c>
      <c r="AD144">
        <v>1</v>
      </c>
      <c r="AE144">
        <v>0</v>
      </c>
      <c r="AF144">
        <v>1</v>
      </c>
      <c r="AI144"/>
      <c r="BH144" t="s">
        <v>2318</v>
      </c>
      <c r="BI144" t="s">
        <v>2341</v>
      </c>
      <c r="BJ144">
        <v>1</v>
      </c>
      <c r="BK144">
        <v>1</v>
      </c>
      <c r="BL144">
        <v>450</v>
      </c>
      <c r="BM144">
        <v>300</v>
      </c>
      <c r="BN144" t="s">
        <v>2235</v>
      </c>
      <c r="BQ144">
        <v>30</v>
      </c>
      <c r="BR144">
        <v>2</v>
      </c>
      <c r="BS144">
        <v>0</v>
      </c>
      <c r="BT144">
        <v>480</v>
      </c>
      <c r="BU144">
        <v>480</v>
      </c>
      <c r="BW144" t="s">
        <v>2312</v>
      </c>
      <c r="CS144" t="s">
        <v>2241</v>
      </c>
      <c r="CT144">
        <v>1</v>
      </c>
      <c r="CU144">
        <v>0</v>
      </c>
      <c r="CV144">
        <v>0</v>
      </c>
      <c r="CW144">
        <v>0</v>
      </c>
      <c r="EK144" t="s">
        <v>2507</v>
      </c>
      <c r="EL144">
        <v>1</v>
      </c>
      <c r="EM144">
        <v>1</v>
      </c>
      <c r="EN144">
        <v>1</v>
      </c>
      <c r="EO144">
        <v>1</v>
      </c>
      <c r="EP144">
        <v>0</v>
      </c>
      <c r="EQ144">
        <v>4</v>
      </c>
      <c r="ES144" t="s">
        <v>2318</v>
      </c>
      <c r="ET144">
        <v>5000</v>
      </c>
      <c r="EU144" t="s">
        <v>2235</v>
      </c>
      <c r="EX144">
        <v>30</v>
      </c>
      <c r="EY144">
        <v>2</v>
      </c>
      <c r="EZ144">
        <v>0</v>
      </c>
      <c r="FA144">
        <v>200</v>
      </c>
      <c r="FB144">
        <v>200</v>
      </c>
      <c r="FD144" t="s">
        <v>2318</v>
      </c>
      <c r="FE144">
        <v>10000</v>
      </c>
      <c r="FF144" t="s">
        <v>2235</v>
      </c>
      <c r="FI144">
        <v>20</v>
      </c>
      <c r="FJ144">
        <v>2</v>
      </c>
      <c r="FK144">
        <v>0</v>
      </c>
      <c r="FL144">
        <v>150</v>
      </c>
      <c r="FM144">
        <v>150</v>
      </c>
      <c r="FO144" t="s">
        <v>2318</v>
      </c>
      <c r="FP144">
        <v>2000</v>
      </c>
      <c r="FQ144" t="s">
        <v>2235</v>
      </c>
      <c r="FT144">
        <v>15</v>
      </c>
      <c r="FU144">
        <v>2</v>
      </c>
      <c r="FV144">
        <v>0</v>
      </c>
      <c r="FW144">
        <v>400</v>
      </c>
      <c r="FX144">
        <v>400</v>
      </c>
      <c r="FZ144" t="s">
        <v>2318</v>
      </c>
      <c r="GA144">
        <v>2000</v>
      </c>
      <c r="GB144" t="s">
        <v>2235</v>
      </c>
      <c r="GE144">
        <v>30</v>
      </c>
      <c r="GF144">
        <v>2</v>
      </c>
      <c r="GG144">
        <v>0</v>
      </c>
      <c r="GH144">
        <v>200</v>
      </c>
      <c r="GI144">
        <v>200</v>
      </c>
      <c r="GK144" t="s">
        <v>2312</v>
      </c>
      <c r="HH144" t="s">
        <v>2241</v>
      </c>
      <c r="HI144">
        <v>1</v>
      </c>
      <c r="HJ144">
        <v>0</v>
      </c>
      <c r="HK144">
        <v>0</v>
      </c>
      <c r="HL144">
        <v>0</v>
      </c>
      <c r="JB144" t="s">
        <v>2834</v>
      </c>
      <c r="JC144">
        <v>0</v>
      </c>
      <c r="JD144">
        <v>0</v>
      </c>
      <c r="JE144">
        <v>0</v>
      </c>
      <c r="JF144">
        <v>0</v>
      </c>
      <c r="JG144">
        <v>0</v>
      </c>
      <c r="JH144">
        <v>0</v>
      </c>
      <c r="JI144">
        <v>1</v>
      </c>
      <c r="JJ144">
        <v>1</v>
      </c>
      <c r="JK144">
        <v>1</v>
      </c>
      <c r="JL144">
        <v>1</v>
      </c>
      <c r="JM144">
        <v>1</v>
      </c>
      <c r="JN144">
        <v>0</v>
      </c>
      <c r="JO144">
        <v>1</v>
      </c>
      <c r="JP144">
        <v>1</v>
      </c>
      <c r="JQ144">
        <v>1</v>
      </c>
      <c r="JR144">
        <v>0</v>
      </c>
      <c r="JS144">
        <v>8</v>
      </c>
      <c r="JT144">
        <v>13</v>
      </c>
      <c r="MT144" t="s">
        <v>2318</v>
      </c>
      <c r="MU144">
        <v>250</v>
      </c>
      <c r="MV144" t="s">
        <v>2235</v>
      </c>
      <c r="MY144">
        <v>15</v>
      </c>
      <c r="MZ144">
        <v>1</v>
      </c>
      <c r="NA144">
        <v>0</v>
      </c>
      <c r="NB144">
        <v>100</v>
      </c>
      <c r="NC144">
        <v>100</v>
      </c>
      <c r="NE144" t="s">
        <v>2318</v>
      </c>
      <c r="NF144" t="s">
        <v>2835</v>
      </c>
      <c r="NG144">
        <v>1</v>
      </c>
      <c r="NH144">
        <v>0</v>
      </c>
      <c r="NI144">
        <v>0</v>
      </c>
      <c r="NJ144">
        <v>500</v>
      </c>
      <c r="NM144" t="s">
        <v>2235</v>
      </c>
      <c r="NP144">
        <v>25</v>
      </c>
      <c r="NQ144">
        <v>1</v>
      </c>
      <c r="NR144">
        <v>0</v>
      </c>
      <c r="NS144">
        <v>150</v>
      </c>
      <c r="NT144">
        <v>150</v>
      </c>
      <c r="NV144" t="s">
        <v>2318</v>
      </c>
      <c r="NW144">
        <v>2500</v>
      </c>
      <c r="NX144" t="s">
        <v>2235</v>
      </c>
      <c r="OA144">
        <v>30</v>
      </c>
      <c r="OB144">
        <v>1</v>
      </c>
      <c r="OC144">
        <v>0</v>
      </c>
      <c r="OD144">
        <v>200</v>
      </c>
      <c r="OE144">
        <v>200</v>
      </c>
      <c r="OG144" t="s">
        <v>2318</v>
      </c>
      <c r="OH144">
        <v>3000</v>
      </c>
      <c r="OI144" t="s">
        <v>2235</v>
      </c>
      <c r="OL144">
        <v>60</v>
      </c>
      <c r="OM144">
        <v>3</v>
      </c>
      <c r="ON144">
        <v>0</v>
      </c>
      <c r="OO144">
        <v>200</v>
      </c>
      <c r="OP144">
        <v>200</v>
      </c>
      <c r="OR144" t="s">
        <v>2318</v>
      </c>
      <c r="OS144">
        <v>2500</v>
      </c>
      <c r="OT144" t="s">
        <v>2235</v>
      </c>
      <c r="OW144">
        <v>60</v>
      </c>
      <c r="OX144">
        <v>3</v>
      </c>
      <c r="OY144">
        <v>0</v>
      </c>
      <c r="OZ144">
        <v>200</v>
      </c>
      <c r="PA144">
        <v>200</v>
      </c>
      <c r="PN144" t="s">
        <v>2318</v>
      </c>
      <c r="PO144">
        <v>1750</v>
      </c>
      <c r="PP144" t="s">
        <v>2235</v>
      </c>
      <c r="PS144">
        <v>15</v>
      </c>
      <c r="PT144">
        <v>3</v>
      </c>
      <c r="PU144">
        <v>0</v>
      </c>
      <c r="PV144">
        <v>100</v>
      </c>
      <c r="PW144">
        <v>100</v>
      </c>
      <c r="PY144" t="s">
        <v>2318</v>
      </c>
      <c r="PZ144" t="s">
        <v>2231</v>
      </c>
      <c r="QA144">
        <v>2250</v>
      </c>
      <c r="QD144" t="s">
        <v>2235</v>
      </c>
      <c r="QG144">
        <v>30</v>
      </c>
      <c r="QH144">
        <v>3</v>
      </c>
      <c r="QI144">
        <v>0</v>
      </c>
      <c r="QJ144">
        <v>100</v>
      </c>
      <c r="QK144">
        <v>100</v>
      </c>
      <c r="QM144" t="s">
        <v>2318</v>
      </c>
      <c r="QN144">
        <v>300</v>
      </c>
      <c r="QO144" t="s">
        <v>2235</v>
      </c>
      <c r="QR144">
        <v>15</v>
      </c>
      <c r="QS144">
        <v>2</v>
      </c>
      <c r="QT144">
        <v>0</v>
      </c>
      <c r="QU144">
        <v>200</v>
      </c>
      <c r="QV144">
        <v>200</v>
      </c>
      <c r="QX144" t="s">
        <v>2312</v>
      </c>
      <c r="SF144" t="s">
        <v>2241</v>
      </c>
      <c r="SG144">
        <v>1</v>
      </c>
      <c r="SH144">
        <v>0</v>
      </c>
      <c r="SI144">
        <v>0</v>
      </c>
      <c r="SJ144">
        <v>0</v>
      </c>
      <c r="AQG144" t="s">
        <v>2239</v>
      </c>
      <c r="AQH144">
        <v>1</v>
      </c>
      <c r="AQI144">
        <v>0</v>
      </c>
      <c r="AQJ144">
        <v>0</v>
      </c>
      <c r="AQK144">
        <v>0</v>
      </c>
      <c r="AQL144">
        <v>0</v>
      </c>
      <c r="AQM144">
        <v>0</v>
      </c>
      <c r="AQN144">
        <v>0</v>
      </c>
      <c r="AQO144">
        <v>0</v>
      </c>
      <c r="AQP144">
        <v>0</v>
      </c>
      <c r="AQQ144">
        <v>0</v>
      </c>
      <c r="AQS144" t="s">
        <v>2576</v>
      </c>
      <c r="AQT144">
        <v>0</v>
      </c>
      <c r="AQU144">
        <v>0</v>
      </c>
      <c r="AQV144">
        <v>1</v>
      </c>
      <c r="AQW144">
        <v>1</v>
      </c>
      <c r="AQX144">
        <v>0</v>
      </c>
      <c r="AQY144">
        <v>0</v>
      </c>
      <c r="AQZ144">
        <v>0</v>
      </c>
      <c r="ARA144">
        <v>0</v>
      </c>
      <c r="ARB144">
        <v>0</v>
      </c>
      <c r="ARC144">
        <v>0</v>
      </c>
      <c r="ARD144">
        <v>0</v>
      </c>
      <c r="ARF144" t="s">
        <v>2466</v>
      </c>
      <c r="ARG144" t="s">
        <v>2275</v>
      </c>
      <c r="ARH144" t="s">
        <v>2312</v>
      </c>
      <c r="ARI144">
        <v>1</v>
      </c>
      <c r="ARJ144">
        <v>0</v>
      </c>
      <c r="ARK144">
        <v>0</v>
      </c>
      <c r="ARL144">
        <v>0</v>
      </c>
      <c r="ARM144">
        <v>0</v>
      </c>
      <c r="ARN144">
        <v>0</v>
      </c>
      <c r="ARP144" t="s">
        <v>2312</v>
      </c>
      <c r="ARX144" t="s">
        <v>2262</v>
      </c>
      <c r="ARY144" t="s">
        <v>2239</v>
      </c>
      <c r="ARZ144">
        <v>1</v>
      </c>
      <c r="ASA144">
        <v>0</v>
      </c>
      <c r="ASB144">
        <v>0</v>
      </c>
      <c r="ASC144">
        <v>0</v>
      </c>
      <c r="ASD144">
        <v>0</v>
      </c>
      <c r="ASE144">
        <v>0</v>
      </c>
      <c r="ASF144">
        <v>0</v>
      </c>
      <c r="ASG144">
        <v>0</v>
      </c>
      <c r="ASH144">
        <v>0</v>
      </c>
      <c r="ASI144">
        <v>0</v>
      </c>
      <c r="ASK144" t="s">
        <v>2239</v>
      </c>
      <c r="ASL144">
        <v>1</v>
      </c>
      <c r="ASM144">
        <v>0</v>
      </c>
      <c r="ASN144">
        <v>0</v>
      </c>
      <c r="ASO144">
        <v>0</v>
      </c>
      <c r="ASP144">
        <v>0</v>
      </c>
      <c r="ASQ144">
        <v>0</v>
      </c>
      <c r="ASR144">
        <v>0</v>
      </c>
      <c r="ASS144">
        <v>0</v>
      </c>
      <c r="AST144">
        <v>0</v>
      </c>
      <c r="ASU144">
        <v>0</v>
      </c>
      <c r="ASW144" t="s">
        <v>2239</v>
      </c>
      <c r="ASX144">
        <v>1</v>
      </c>
      <c r="ASY144">
        <v>0</v>
      </c>
      <c r="ASZ144">
        <v>0</v>
      </c>
      <c r="ATA144">
        <v>0</v>
      </c>
      <c r="ATB144">
        <v>0</v>
      </c>
      <c r="ATC144">
        <v>0</v>
      </c>
      <c r="ATD144">
        <v>0</v>
      </c>
      <c r="ATE144">
        <v>0</v>
      </c>
      <c r="ATF144">
        <v>0</v>
      </c>
      <c r="ATH144" t="s">
        <v>2239</v>
      </c>
      <c r="ATI144">
        <v>1</v>
      </c>
      <c r="ATJ144">
        <v>0</v>
      </c>
      <c r="ATK144">
        <v>0</v>
      </c>
      <c r="ATL144">
        <v>0</v>
      </c>
      <c r="ATM144">
        <v>0</v>
      </c>
      <c r="ATN144">
        <v>0</v>
      </c>
      <c r="ATO144">
        <v>0</v>
      </c>
      <c r="ATP144">
        <v>0</v>
      </c>
      <c r="ATQ144">
        <v>0</v>
      </c>
      <c r="ATS144" t="s">
        <v>2468</v>
      </c>
      <c r="ATW144" t="s">
        <v>2468</v>
      </c>
      <c r="AUA144" t="s">
        <v>2442</v>
      </c>
      <c r="AUF144">
        <v>508975784</v>
      </c>
      <c r="AUG144" s="166">
        <v>45256.442905092597</v>
      </c>
      <c r="AUJ144" t="s">
        <v>2255</v>
      </c>
      <c r="AUK144" t="s">
        <v>2256</v>
      </c>
      <c r="AUL144" t="s">
        <v>2257</v>
      </c>
    </row>
    <row r="145" spans="1:534 1125:1234" x14ac:dyDescent="0.35">
      <c r="A145">
        <v>144</v>
      </c>
      <c r="B145" t="s">
        <v>2836</v>
      </c>
      <c r="C145" s="166">
        <v>45256</v>
      </c>
      <c r="D145" t="s">
        <v>2757</v>
      </c>
      <c r="E145" t="s">
        <v>2828</v>
      </c>
      <c r="F145" s="166">
        <v>45256.424056574077</v>
      </c>
      <c r="G145" s="166">
        <v>45256.445916539349</v>
      </c>
      <c r="H145" t="s">
        <v>2225</v>
      </c>
      <c r="K145" t="s">
        <v>2302</v>
      </c>
      <c r="L145" s="166">
        <v>45256</v>
      </c>
      <c r="M145" t="s">
        <v>73</v>
      </c>
      <c r="N145" t="s">
        <v>2708</v>
      </c>
      <c r="O145" t="s">
        <v>74</v>
      </c>
      <c r="P145" t="s">
        <v>2228</v>
      </c>
      <c r="S145" t="s">
        <v>2304</v>
      </c>
      <c r="T145" t="s">
        <v>2759</v>
      </c>
      <c r="V145" t="s">
        <v>2231</v>
      </c>
      <c r="X145" t="s">
        <v>2306</v>
      </c>
      <c r="AA145" t="s">
        <v>2239</v>
      </c>
      <c r="AB145">
        <v>0</v>
      </c>
      <c r="AC145">
        <v>0</v>
      </c>
      <c r="AD145">
        <v>0</v>
      </c>
      <c r="AE145">
        <v>1</v>
      </c>
      <c r="AF145">
        <v>1</v>
      </c>
      <c r="AI145"/>
      <c r="EK145" t="s">
        <v>2239</v>
      </c>
      <c r="EL145">
        <v>0</v>
      </c>
      <c r="EM145">
        <v>0</v>
      </c>
      <c r="EN145">
        <v>0</v>
      </c>
      <c r="EO145">
        <v>0</v>
      </c>
      <c r="EP145">
        <v>1</v>
      </c>
      <c r="EQ145">
        <v>1</v>
      </c>
      <c r="JB145" t="s">
        <v>2829</v>
      </c>
      <c r="JC145">
        <v>0</v>
      </c>
      <c r="JD145">
        <v>0</v>
      </c>
      <c r="JE145">
        <v>0</v>
      </c>
      <c r="JF145">
        <v>0</v>
      </c>
      <c r="JG145">
        <v>0</v>
      </c>
      <c r="JH145">
        <v>1</v>
      </c>
      <c r="JI145">
        <v>0</v>
      </c>
      <c r="JJ145">
        <v>0</v>
      </c>
      <c r="JK145">
        <v>1</v>
      </c>
      <c r="JL145">
        <v>1</v>
      </c>
      <c r="JM145">
        <v>0</v>
      </c>
      <c r="JN145">
        <v>0</v>
      </c>
      <c r="JO145">
        <v>0</v>
      </c>
      <c r="JP145">
        <v>0</v>
      </c>
      <c r="JQ145">
        <v>1</v>
      </c>
      <c r="JR145">
        <v>0</v>
      </c>
      <c r="JS145">
        <v>4</v>
      </c>
      <c r="JT145">
        <v>6</v>
      </c>
      <c r="MI145" t="s">
        <v>2318</v>
      </c>
      <c r="MJ145">
        <v>600</v>
      </c>
      <c r="MK145" t="s">
        <v>2288</v>
      </c>
      <c r="MN145">
        <v>50</v>
      </c>
      <c r="MO145">
        <v>30</v>
      </c>
      <c r="MP145">
        <v>0</v>
      </c>
      <c r="MQ145">
        <v>400</v>
      </c>
      <c r="MR145">
        <v>0</v>
      </c>
      <c r="NV145" t="s">
        <v>2234</v>
      </c>
      <c r="NW145">
        <v>2500</v>
      </c>
      <c r="NX145" t="s">
        <v>2288</v>
      </c>
      <c r="OA145">
        <v>60</v>
      </c>
      <c r="OB145">
        <v>30</v>
      </c>
      <c r="OC145">
        <v>0</v>
      </c>
      <c r="OD145">
        <v>100</v>
      </c>
      <c r="OE145">
        <v>0</v>
      </c>
      <c r="OG145" t="s">
        <v>2318</v>
      </c>
      <c r="OH145">
        <v>4500</v>
      </c>
      <c r="OI145" t="s">
        <v>2288</v>
      </c>
      <c r="OL145">
        <v>60</v>
      </c>
      <c r="OM145">
        <v>30</v>
      </c>
      <c r="ON145">
        <v>0</v>
      </c>
      <c r="OO145">
        <v>300</v>
      </c>
      <c r="OP145">
        <v>0</v>
      </c>
      <c r="QM145" t="s">
        <v>2318</v>
      </c>
      <c r="QN145">
        <v>250</v>
      </c>
      <c r="QO145" t="s">
        <v>2288</v>
      </c>
      <c r="QR145">
        <v>50</v>
      </c>
      <c r="QS145">
        <v>30</v>
      </c>
      <c r="QT145">
        <v>0</v>
      </c>
      <c r="QU145">
        <v>500</v>
      </c>
      <c r="QV145">
        <v>0</v>
      </c>
      <c r="QX145" t="s">
        <v>2231</v>
      </c>
      <c r="QZ145" t="s">
        <v>2837</v>
      </c>
      <c r="RA145">
        <v>0</v>
      </c>
      <c r="RB145">
        <v>0</v>
      </c>
      <c r="RC145">
        <v>0</v>
      </c>
      <c r="RD145">
        <v>0</v>
      </c>
      <c r="RE145">
        <v>0</v>
      </c>
      <c r="RF145">
        <v>1</v>
      </c>
      <c r="RG145">
        <v>0</v>
      </c>
      <c r="RH145">
        <v>0</v>
      </c>
      <c r="RI145">
        <v>1</v>
      </c>
      <c r="RJ145">
        <v>1</v>
      </c>
      <c r="RK145">
        <v>0</v>
      </c>
      <c r="RL145">
        <v>0</v>
      </c>
      <c r="RM145">
        <v>0</v>
      </c>
      <c r="RN145">
        <v>0</v>
      </c>
      <c r="RO145">
        <v>1</v>
      </c>
      <c r="RP145">
        <v>0</v>
      </c>
      <c r="RR145" t="s">
        <v>2838</v>
      </c>
      <c r="RS145">
        <v>0</v>
      </c>
      <c r="RT145">
        <v>0</v>
      </c>
      <c r="RU145">
        <v>0</v>
      </c>
      <c r="RV145">
        <v>0</v>
      </c>
      <c r="RW145">
        <v>0</v>
      </c>
      <c r="RX145">
        <v>1</v>
      </c>
      <c r="RY145">
        <v>1</v>
      </c>
      <c r="RZ145">
        <v>0</v>
      </c>
      <c r="SA145">
        <v>0</v>
      </c>
      <c r="SB145">
        <v>0</v>
      </c>
      <c r="SC145">
        <v>0</v>
      </c>
      <c r="SF145" t="s">
        <v>2241</v>
      </c>
      <c r="SG145">
        <v>1</v>
      </c>
      <c r="SH145">
        <v>0</v>
      </c>
      <c r="SI145">
        <v>0</v>
      </c>
      <c r="SJ145">
        <v>0</v>
      </c>
      <c r="AQG145" t="s">
        <v>2242</v>
      </c>
      <c r="AQH145">
        <v>0</v>
      </c>
      <c r="AQI145">
        <v>0</v>
      </c>
      <c r="AQJ145">
        <v>1</v>
      </c>
      <c r="AQK145">
        <v>0</v>
      </c>
      <c r="AQL145">
        <v>0</v>
      </c>
      <c r="AQM145">
        <v>1</v>
      </c>
      <c r="AQN145">
        <v>0</v>
      </c>
      <c r="AQO145">
        <v>0</v>
      </c>
      <c r="AQP145">
        <v>0</v>
      </c>
      <c r="AQQ145">
        <v>0</v>
      </c>
      <c r="AQS145" t="s">
        <v>2576</v>
      </c>
      <c r="AQT145">
        <v>0</v>
      </c>
      <c r="AQU145">
        <v>0</v>
      </c>
      <c r="AQV145">
        <v>1</v>
      </c>
      <c r="AQW145">
        <v>1</v>
      </c>
      <c r="AQX145">
        <v>0</v>
      </c>
      <c r="AQY145">
        <v>0</v>
      </c>
      <c r="AQZ145">
        <v>0</v>
      </c>
      <c r="ARA145">
        <v>0</v>
      </c>
      <c r="ARB145">
        <v>0</v>
      </c>
      <c r="ARC145">
        <v>0</v>
      </c>
      <c r="ARD145">
        <v>0</v>
      </c>
      <c r="ARF145" t="s">
        <v>2466</v>
      </c>
      <c r="ARG145" t="s">
        <v>2245</v>
      </c>
      <c r="ARH145" t="s">
        <v>2246</v>
      </c>
      <c r="ARI145">
        <v>0</v>
      </c>
      <c r="ARJ145">
        <v>1</v>
      </c>
      <c r="ARK145">
        <v>0</v>
      </c>
      <c r="ARL145">
        <v>0</v>
      </c>
      <c r="ARM145">
        <v>0</v>
      </c>
      <c r="ARN145">
        <v>0</v>
      </c>
      <c r="ARP145" t="s">
        <v>2312</v>
      </c>
      <c r="ARX145" t="s">
        <v>2262</v>
      </c>
      <c r="ARY145" t="s">
        <v>2239</v>
      </c>
      <c r="ARZ145">
        <v>1</v>
      </c>
      <c r="ASA145">
        <v>0</v>
      </c>
      <c r="ASB145">
        <v>0</v>
      </c>
      <c r="ASC145">
        <v>0</v>
      </c>
      <c r="ASD145">
        <v>0</v>
      </c>
      <c r="ASE145">
        <v>0</v>
      </c>
      <c r="ASF145">
        <v>0</v>
      </c>
      <c r="ASG145">
        <v>0</v>
      </c>
      <c r="ASH145">
        <v>0</v>
      </c>
      <c r="ASI145">
        <v>0</v>
      </c>
      <c r="ASK145" t="s">
        <v>2239</v>
      </c>
      <c r="ASL145">
        <v>1</v>
      </c>
      <c r="ASM145">
        <v>0</v>
      </c>
      <c r="ASN145">
        <v>0</v>
      </c>
      <c r="ASO145">
        <v>0</v>
      </c>
      <c r="ASP145">
        <v>0</v>
      </c>
      <c r="ASQ145">
        <v>0</v>
      </c>
      <c r="ASR145">
        <v>0</v>
      </c>
      <c r="ASS145">
        <v>0</v>
      </c>
      <c r="AST145">
        <v>0</v>
      </c>
      <c r="ASU145">
        <v>0</v>
      </c>
      <c r="ASW145" t="s">
        <v>2451</v>
      </c>
      <c r="ASX145">
        <v>0</v>
      </c>
      <c r="ASY145">
        <v>0</v>
      </c>
      <c r="ASZ145">
        <v>0</v>
      </c>
      <c r="ATA145">
        <v>0</v>
      </c>
      <c r="ATB145">
        <v>0</v>
      </c>
      <c r="ATC145">
        <v>0</v>
      </c>
      <c r="ATD145">
        <v>0</v>
      </c>
      <c r="ATE145">
        <v>1</v>
      </c>
      <c r="ATF145">
        <v>0</v>
      </c>
      <c r="ATH145" t="s">
        <v>2451</v>
      </c>
      <c r="ATI145">
        <v>0</v>
      </c>
      <c r="ATJ145">
        <v>0</v>
      </c>
      <c r="ATK145">
        <v>0</v>
      </c>
      <c r="ATL145">
        <v>0</v>
      </c>
      <c r="ATM145">
        <v>0</v>
      </c>
      <c r="ATN145">
        <v>0</v>
      </c>
      <c r="ATO145">
        <v>0</v>
      </c>
      <c r="ATP145">
        <v>0</v>
      </c>
      <c r="ATQ145">
        <v>1</v>
      </c>
      <c r="ATS145" t="s">
        <v>2468</v>
      </c>
      <c r="ATW145" t="s">
        <v>2468</v>
      </c>
      <c r="AUF145">
        <v>508978864</v>
      </c>
      <c r="AUG145" s="166">
        <v>45256.446898148148</v>
      </c>
      <c r="AUJ145" t="s">
        <v>2255</v>
      </c>
      <c r="AUK145" t="s">
        <v>2256</v>
      </c>
      <c r="AUL145" t="s">
        <v>2257</v>
      </c>
    </row>
    <row r="146" spans="1:534 1125:1234" x14ac:dyDescent="0.35">
      <c r="A146">
        <v>145</v>
      </c>
      <c r="B146" t="s">
        <v>2839</v>
      </c>
      <c r="C146" s="166">
        <v>45256</v>
      </c>
      <c r="D146" t="s">
        <v>2757</v>
      </c>
      <c r="E146" t="s">
        <v>2828</v>
      </c>
      <c r="F146" s="166">
        <v>45256.449182372693</v>
      </c>
      <c r="G146" s="166">
        <v>45256.466441562501</v>
      </c>
      <c r="H146" t="s">
        <v>2225</v>
      </c>
      <c r="K146" t="s">
        <v>2302</v>
      </c>
      <c r="L146" s="166">
        <v>45256</v>
      </c>
      <c r="M146" t="s">
        <v>73</v>
      </c>
      <c r="N146" t="s">
        <v>2708</v>
      </c>
      <c r="O146" t="s">
        <v>74</v>
      </c>
      <c r="P146" t="s">
        <v>2228</v>
      </c>
      <c r="S146" t="s">
        <v>2304</v>
      </c>
      <c r="T146" t="s">
        <v>2759</v>
      </c>
      <c r="V146" t="s">
        <v>2231</v>
      </c>
      <c r="X146" t="s">
        <v>2232</v>
      </c>
      <c r="AA146" t="s">
        <v>2239</v>
      </c>
      <c r="AB146">
        <v>0</v>
      </c>
      <c r="AC146">
        <v>0</v>
      </c>
      <c r="AD146">
        <v>0</v>
      </c>
      <c r="AE146">
        <v>1</v>
      </c>
      <c r="AF146">
        <v>1</v>
      </c>
      <c r="AI146"/>
      <c r="EK146" t="s">
        <v>2239</v>
      </c>
      <c r="EL146">
        <v>0</v>
      </c>
      <c r="EM146">
        <v>0</v>
      </c>
      <c r="EN146">
        <v>0</v>
      </c>
      <c r="EO146">
        <v>0</v>
      </c>
      <c r="EP146">
        <v>1</v>
      </c>
      <c r="EQ146">
        <v>1</v>
      </c>
      <c r="JB146" t="s">
        <v>2829</v>
      </c>
      <c r="JC146">
        <v>0</v>
      </c>
      <c r="JD146">
        <v>0</v>
      </c>
      <c r="JE146">
        <v>0</v>
      </c>
      <c r="JF146">
        <v>0</v>
      </c>
      <c r="JG146">
        <v>0</v>
      </c>
      <c r="JH146">
        <v>1</v>
      </c>
      <c r="JI146">
        <v>0</v>
      </c>
      <c r="JJ146">
        <v>0</v>
      </c>
      <c r="JK146">
        <v>1</v>
      </c>
      <c r="JL146">
        <v>1</v>
      </c>
      <c r="JM146">
        <v>0</v>
      </c>
      <c r="JN146">
        <v>0</v>
      </c>
      <c r="JO146">
        <v>0</v>
      </c>
      <c r="JP146">
        <v>0</v>
      </c>
      <c r="JQ146">
        <v>1</v>
      </c>
      <c r="JR146">
        <v>0</v>
      </c>
      <c r="JS146">
        <v>4</v>
      </c>
      <c r="JT146">
        <v>6</v>
      </c>
      <c r="MI146" t="s">
        <v>2318</v>
      </c>
      <c r="MJ146">
        <v>550</v>
      </c>
      <c r="MK146" t="s">
        <v>2235</v>
      </c>
      <c r="MN146">
        <v>60</v>
      </c>
      <c r="MO146">
        <v>35</v>
      </c>
      <c r="MP146">
        <v>0</v>
      </c>
      <c r="MQ146">
        <v>200</v>
      </c>
      <c r="MR146">
        <v>0</v>
      </c>
      <c r="NV146" t="s">
        <v>2318</v>
      </c>
      <c r="NW146">
        <v>2500</v>
      </c>
      <c r="NX146" t="s">
        <v>2235</v>
      </c>
      <c r="OA146">
        <v>55</v>
      </c>
      <c r="OB146">
        <v>35</v>
      </c>
      <c r="OC146">
        <v>0</v>
      </c>
      <c r="OD146">
        <v>100</v>
      </c>
      <c r="OE146">
        <v>0</v>
      </c>
      <c r="OG146" t="s">
        <v>2318</v>
      </c>
      <c r="OH146">
        <v>4000</v>
      </c>
      <c r="OI146" t="s">
        <v>2235</v>
      </c>
      <c r="OL146">
        <v>55</v>
      </c>
      <c r="OM146">
        <v>35</v>
      </c>
      <c r="ON146">
        <v>0</v>
      </c>
      <c r="OO146">
        <v>400</v>
      </c>
      <c r="OP146">
        <v>0</v>
      </c>
      <c r="QM146" t="s">
        <v>2318</v>
      </c>
      <c r="QN146">
        <v>300</v>
      </c>
      <c r="QO146" t="s">
        <v>2235</v>
      </c>
      <c r="QR146">
        <v>60</v>
      </c>
      <c r="QS146">
        <v>35</v>
      </c>
      <c r="QT146">
        <v>0</v>
      </c>
      <c r="QU146">
        <v>500</v>
      </c>
      <c r="QV146">
        <v>0</v>
      </c>
      <c r="QX146" t="s">
        <v>2312</v>
      </c>
      <c r="SF146" t="s">
        <v>2241</v>
      </c>
      <c r="SG146">
        <v>1</v>
      </c>
      <c r="SH146">
        <v>0</v>
      </c>
      <c r="SI146">
        <v>0</v>
      </c>
      <c r="SJ146">
        <v>0</v>
      </c>
      <c r="AQG146" t="s">
        <v>2239</v>
      </c>
      <c r="AQH146">
        <v>1</v>
      </c>
      <c r="AQI146">
        <v>0</v>
      </c>
      <c r="AQJ146">
        <v>0</v>
      </c>
      <c r="AQK146">
        <v>0</v>
      </c>
      <c r="AQL146">
        <v>0</v>
      </c>
      <c r="AQM146">
        <v>0</v>
      </c>
      <c r="AQN146">
        <v>0</v>
      </c>
      <c r="AQO146">
        <v>0</v>
      </c>
      <c r="AQP146">
        <v>0</v>
      </c>
      <c r="AQQ146">
        <v>0</v>
      </c>
      <c r="AQS146" t="s">
        <v>2576</v>
      </c>
      <c r="AQT146">
        <v>0</v>
      </c>
      <c r="AQU146">
        <v>0</v>
      </c>
      <c r="AQV146">
        <v>1</v>
      </c>
      <c r="AQW146">
        <v>1</v>
      </c>
      <c r="AQX146">
        <v>0</v>
      </c>
      <c r="AQY146">
        <v>0</v>
      </c>
      <c r="AQZ146">
        <v>0</v>
      </c>
      <c r="ARA146">
        <v>0</v>
      </c>
      <c r="ARB146">
        <v>0</v>
      </c>
      <c r="ARC146">
        <v>0</v>
      </c>
      <c r="ARD146">
        <v>0</v>
      </c>
      <c r="ARF146" t="s">
        <v>2466</v>
      </c>
      <c r="ARG146" t="s">
        <v>2275</v>
      </c>
      <c r="ARH146" t="s">
        <v>2451</v>
      </c>
      <c r="ARI146">
        <v>0</v>
      </c>
      <c r="ARJ146">
        <v>0</v>
      </c>
      <c r="ARK146">
        <v>0</v>
      </c>
      <c r="ARL146">
        <v>0</v>
      </c>
      <c r="ARM146">
        <v>1</v>
      </c>
      <c r="ARN146">
        <v>0</v>
      </c>
      <c r="ARP146" t="s">
        <v>2312</v>
      </c>
      <c r="ARX146" t="s">
        <v>2262</v>
      </c>
      <c r="ARY146" t="s">
        <v>2239</v>
      </c>
      <c r="ARZ146">
        <v>1</v>
      </c>
      <c r="ASA146">
        <v>0</v>
      </c>
      <c r="ASB146">
        <v>0</v>
      </c>
      <c r="ASC146">
        <v>0</v>
      </c>
      <c r="ASD146">
        <v>0</v>
      </c>
      <c r="ASE146">
        <v>0</v>
      </c>
      <c r="ASF146">
        <v>0</v>
      </c>
      <c r="ASG146">
        <v>0</v>
      </c>
      <c r="ASH146">
        <v>0</v>
      </c>
      <c r="ASI146">
        <v>0</v>
      </c>
      <c r="ASK146" t="s">
        <v>2239</v>
      </c>
      <c r="ASL146">
        <v>1</v>
      </c>
      <c r="ASM146">
        <v>0</v>
      </c>
      <c r="ASN146">
        <v>0</v>
      </c>
      <c r="ASO146">
        <v>0</v>
      </c>
      <c r="ASP146">
        <v>0</v>
      </c>
      <c r="ASQ146">
        <v>0</v>
      </c>
      <c r="ASR146">
        <v>0</v>
      </c>
      <c r="ASS146">
        <v>0</v>
      </c>
      <c r="AST146">
        <v>0</v>
      </c>
      <c r="ASU146">
        <v>0</v>
      </c>
      <c r="ASW146" t="s">
        <v>2239</v>
      </c>
      <c r="ASX146">
        <v>1</v>
      </c>
      <c r="ASY146">
        <v>0</v>
      </c>
      <c r="ASZ146">
        <v>0</v>
      </c>
      <c r="ATA146">
        <v>0</v>
      </c>
      <c r="ATB146">
        <v>0</v>
      </c>
      <c r="ATC146">
        <v>0</v>
      </c>
      <c r="ATD146">
        <v>0</v>
      </c>
      <c r="ATE146">
        <v>0</v>
      </c>
      <c r="ATF146">
        <v>0</v>
      </c>
      <c r="ATH146" t="s">
        <v>506</v>
      </c>
      <c r="ATI146">
        <v>0</v>
      </c>
      <c r="ATJ146">
        <v>0</v>
      </c>
      <c r="ATK146">
        <v>0</v>
      </c>
      <c r="ATL146">
        <v>0</v>
      </c>
      <c r="ATM146">
        <v>0</v>
      </c>
      <c r="ATN146">
        <v>0</v>
      </c>
      <c r="ATO146">
        <v>0</v>
      </c>
      <c r="ATP146">
        <v>1</v>
      </c>
      <c r="ATQ146">
        <v>0</v>
      </c>
      <c r="ATR146" t="s">
        <v>2840</v>
      </c>
      <c r="ATS146" t="s">
        <v>2468</v>
      </c>
      <c r="ATW146" t="s">
        <v>2468</v>
      </c>
      <c r="AUF146">
        <v>508993160</v>
      </c>
      <c r="AUG146" s="166">
        <v>45256.466666666667</v>
      </c>
      <c r="AUJ146" t="s">
        <v>2255</v>
      </c>
      <c r="AUK146" t="s">
        <v>2256</v>
      </c>
      <c r="AUL146" t="s">
        <v>2257</v>
      </c>
    </row>
    <row r="147" spans="1:534 1125:1234" x14ac:dyDescent="0.35">
      <c r="A147">
        <v>146</v>
      </c>
      <c r="B147" t="s">
        <v>2841</v>
      </c>
      <c r="C147" s="166">
        <v>45256</v>
      </c>
      <c r="D147" t="s">
        <v>2757</v>
      </c>
      <c r="E147" t="s">
        <v>2828</v>
      </c>
      <c r="F147" s="166">
        <v>45256.472643425921</v>
      </c>
      <c r="G147" s="166">
        <v>45256.478818773146</v>
      </c>
      <c r="H147" t="s">
        <v>2225</v>
      </c>
      <c r="K147" t="s">
        <v>2302</v>
      </c>
      <c r="L147" s="166">
        <v>45256</v>
      </c>
      <c r="M147" t="s">
        <v>73</v>
      </c>
      <c r="N147" t="s">
        <v>2708</v>
      </c>
      <c r="O147" t="s">
        <v>74</v>
      </c>
      <c r="P147" t="s">
        <v>2228</v>
      </c>
      <c r="S147" t="s">
        <v>2304</v>
      </c>
      <c r="T147" t="s">
        <v>2759</v>
      </c>
      <c r="V147" t="s">
        <v>2231</v>
      </c>
      <c r="X147" t="s">
        <v>2232</v>
      </c>
      <c r="AA147" t="s">
        <v>2239</v>
      </c>
      <c r="AB147">
        <v>0</v>
      </c>
      <c r="AC147">
        <v>0</v>
      </c>
      <c r="AD147">
        <v>0</v>
      </c>
      <c r="AE147">
        <v>1</v>
      </c>
      <c r="AF147">
        <v>1</v>
      </c>
      <c r="AI147"/>
      <c r="EK147" t="s">
        <v>2239</v>
      </c>
      <c r="EL147">
        <v>0</v>
      </c>
      <c r="EM147">
        <v>0</v>
      </c>
      <c r="EN147">
        <v>0</v>
      </c>
      <c r="EO147">
        <v>0</v>
      </c>
      <c r="EP147">
        <v>1</v>
      </c>
      <c r="EQ147">
        <v>1</v>
      </c>
      <c r="JB147" t="s">
        <v>2829</v>
      </c>
      <c r="JC147">
        <v>0</v>
      </c>
      <c r="JD147">
        <v>0</v>
      </c>
      <c r="JE147">
        <v>0</v>
      </c>
      <c r="JF147">
        <v>0</v>
      </c>
      <c r="JG147">
        <v>0</v>
      </c>
      <c r="JH147">
        <v>1</v>
      </c>
      <c r="JI147">
        <v>0</v>
      </c>
      <c r="JJ147">
        <v>0</v>
      </c>
      <c r="JK147">
        <v>1</v>
      </c>
      <c r="JL147">
        <v>1</v>
      </c>
      <c r="JM147">
        <v>0</v>
      </c>
      <c r="JN147">
        <v>0</v>
      </c>
      <c r="JO147">
        <v>0</v>
      </c>
      <c r="JP147">
        <v>0</v>
      </c>
      <c r="JQ147">
        <v>1</v>
      </c>
      <c r="JR147">
        <v>0</v>
      </c>
      <c r="JS147">
        <v>4</v>
      </c>
      <c r="JT147">
        <v>6</v>
      </c>
      <c r="MI147" t="s">
        <v>2318</v>
      </c>
      <c r="MJ147">
        <v>500</v>
      </c>
      <c r="MK147" t="s">
        <v>2235</v>
      </c>
      <c r="MN147">
        <v>50</v>
      </c>
      <c r="MO147">
        <v>30</v>
      </c>
      <c r="MP147">
        <v>0</v>
      </c>
      <c r="MQ147">
        <v>150</v>
      </c>
      <c r="MR147">
        <v>0</v>
      </c>
      <c r="NV147" t="s">
        <v>2234</v>
      </c>
      <c r="NW147">
        <v>2500</v>
      </c>
      <c r="NX147" t="s">
        <v>2235</v>
      </c>
      <c r="OA147">
        <v>60</v>
      </c>
      <c r="OB147">
        <v>30</v>
      </c>
      <c r="OC147">
        <v>0</v>
      </c>
      <c r="OD147">
        <v>100</v>
      </c>
      <c r="OE147">
        <v>0</v>
      </c>
      <c r="OG147" t="s">
        <v>2318</v>
      </c>
      <c r="OH147">
        <v>4250</v>
      </c>
      <c r="OI147" t="s">
        <v>2235</v>
      </c>
      <c r="OL147">
        <v>70</v>
      </c>
      <c r="OM147">
        <v>30</v>
      </c>
      <c r="ON147">
        <v>0</v>
      </c>
      <c r="OO147">
        <v>200</v>
      </c>
      <c r="OP147">
        <v>0</v>
      </c>
      <c r="QM147" t="s">
        <v>2318</v>
      </c>
      <c r="QN147">
        <v>250</v>
      </c>
      <c r="QO147" t="s">
        <v>2235</v>
      </c>
      <c r="QR147">
        <v>50</v>
      </c>
      <c r="QS147">
        <v>30</v>
      </c>
      <c r="QT147">
        <v>0</v>
      </c>
      <c r="QU147">
        <v>500</v>
      </c>
      <c r="QV147">
        <v>0</v>
      </c>
      <c r="QX147" t="s">
        <v>2231</v>
      </c>
      <c r="QZ147" t="s">
        <v>2842</v>
      </c>
      <c r="RA147">
        <v>0</v>
      </c>
      <c r="RB147">
        <v>0</v>
      </c>
      <c r="RC147">
        <v>0</v>
      </c>
      <c r="RD147">
        <v>0</v>
      </c>
      <c r="RE147">
        <v>0</v>
      </c>
      <c r="RF147">
        <v>1</v>
      </c>
      <c r="RG147">
        <v>0</v>
      </c>
      <c r="RH147">
        <v>0</v>
      </c>
      <c r="RI147">
        <v>1</v>
      </c>
      <c r="RJ147">
        <v>1</v>
      </c>
      <c r="RK147">
        <v>0</v>
      </c>
      <c r="RL147">
        <v>0</v>
      </c>
      <c r="RM147">
        <v>0</v>
      </c>
      <c r="RN147">
        <v>0</v>
      </c>
      <c r="RO147">
        <v>1</v>
      </c>
      <c r="RP147">
        <v>0</v>
      </c>
      <c r="RR147" t="s">
        <v>2843</v>
      </c>
      <c r="RS147">
        <v>0</v>
      </c>
      <c r="RT147">
        <v>0</v>
      </c>
      <c r="RU147">
        <v>0</v>
      </c>
      <c r="RV147">
        <v>1</v>
      </c>
      <c r="RW147">
        <v>0</v>
      </c>
      <c r="RX147">
        <v>1</v>
      </c>
      <c r="RY147">
        <v>1</v>
      </c>
      <c r="RZ147">
        <v>0</v>
      </c>
      <c r="SA147">
        <v>0</v>
      </c>
      <c r="SB147">
        <v>0</v>
      </c>
      <c r="SC147">
        <v>0</v>
      </c>
      <c r="SF147" t="s">
        <v>2241</v>
      </c>
      <c r="SG147">
        <v>1</v>
      </c>
      <c r="SH147">
        <v>0</v>
      </c>
      <c r="SI147">
        <v>0</v>
      </c>
      <c r="SJ147">
        <v>0</v>
      </c>
      <c r="AQG147" t="s">
        <v>2298</v>
      </c>
      <c r="AQH147">
        <v>0</v>
      </c>
      <c r="AQI147">
        <v>0</v>
      </c>
      <c r="AQJ147">
        <v>0</v>
      </c>
      <c r="AQK147">
        <v>0</v>
      </c>
      <c r="AQL147">
        <v>0</v>
      </c>
      <c r="AQM147">
        <v>1</v>
      </c>
      <c r="AQN147">
        <v>0</v>
      </c>
      <c r="AQO147">
        <v>0</v>
      </c>
      <c r="AQP147">
        <v>0</v>
      </c>
      <c r="AQQ147">
        <v>0</v>
      </c>
      <c r="AQS147" t="s">
        <v>2576</v>
      </c>
      <c r="AQT147">
        <v>0</v>
      </c>
      <c r="AQU147">
        <v>0</v>
      </c>
      <c r="AQV147">
        <v>1</v>
      </c>
      <c r="AQW147">
        <v>1</v>
      </c>
      <c r="AQX147">
        <v>0</v>
      </c>
      <c r="AQY147">
        <v>0</v>
      </c>
      <c r="AQZ147">
        <v>0</v>
      </c>
      <c r="ARA147">
        <v>0</v>
      </c>
      <c r="ARB147">
        <v>0</v>
      </c>
      <c r="ARC147">
        <v>0</v>
      </c>
      <c r="ARD147">
        <v>0</v>
      </c>
      <c r="ARF147" t="s">
        <v>2466</v>
      </c>
      <c r="ARG147" t="s">
        <v>2275</v>
      </c>
      <c r="ARH147" t="s">
        <v>2312</v>
      </c>
      <c r="ARI147">
        <v>1</v>
      </c>
      <c r="ARJ147">
        <v>0</v>
      </c>
      <c r="ARK147">
        <v>0</v>
      </c>
      <c r="ARL147">
        <v>0</v>
      </c>
      <c r="ARM147">
        <v>0</v>
      </c>
      <c r="ARN147">
        <v>0</v>
      </c>
      <c r="ARP147" t="s">
        <v>2312</v>
      </c>
      <c r="ARX147" t="s">
        <v>2262</v>
      </c>
      <c r="ARY147" t="s">
        <v>2239</v>
      </c>
      <c r="ARZ147">
        <v>1</v>
      </c>
      <c r="ASA147">
        <v>0</v>
      </c>
      <c r="ASB147">
        <v>0</v>
      </c>
      <c r="ASC147">
        <v>0</v>
      </c>
      <c r="ASD147">
        <v>0</v>
      </c>
      <c r="ASE147">
        <v>0</v>
      </c>
      <c r="ASF147">
        <v>0</v>
      </c>
      <c r="ASG147">
        <v>0</v>
      </c>
      <c r="ASH147">
        <v>0</v>
      </c>
      <c r="ASI147">
        <v>0</v>
      </c>
      <c r="ASK147" t="s">
        <v>2239</v>
      </c>
      <c r="ASL147">
        <v>1</v>
      </c>
      <c r="ASM147">
        <v>0</v>
      </c>
      <c r="ASN147">
        <v>0</v>
      </c>
      <c r="ASO147">
        <v>0</v>
      </c>
      <c r="ASP147">
        <v>0</v>
      </c>
      <c r="ASQ147">
        <v>0</v>
      </c>
      <c r="ASR147">
        <v>0</v>
      </c>
      <c r="ASS147">
        <v>0</v>
      </c>
      <c r="AST147">
        <v>0</v>
      </c>
      <c r="ASU147">
        <v>0</v>
      </c>
      <c r="ASW147" t="s">
        <v>2239</v>
      </c>
      <c r="ASX147">
        <v>1</v>
      </c>
      <c r="ASY147">
        <v>0</v>
      </c>
      <c r="ASZ147">
        <v>0</v>
      </c>
      <c r="ATA147">
        <v>0</v>
      </c>
      <c r="ATB147">
        <v>0</v>
      </c>
      <c r="ATC147">
        <v>0</v>
      </c>
      <c r="ATD147">
        <v>0</v>
      </c>
      <c r="ATE147">
        <v>0</v>
      </c>
      <c r="ATF147">
        <v>0</v>
      </c>
      <c r="ATH147" t="s">
        <v>2451</v>
      </c>
      <c r="ATI147">
        <v>0</v>
      </c>
      <c r="ATJ147">
        <v>0</v>
      </c>
      <c r="ATK147">
        <v>0</v>
      </c>
      <c r="ATL147">
        <v>0</v>
      </c>
      <c r="ATM147">
        <v>0</v>
      </c>
      <c r="ATN147">
        <v>0</v>
      </c>
      <c r="ATO147">
        <v>0</v>
      </c>
      <c r="ATP147">
        <v>0</v>
      </c>
      <c r="ATQ147">
        <v>1</v>
      </c>
      <c r="ATS147" t="s">
        <v>2468</v>
      </c>
      <c r="ATW147" t="s">
        <v>2468</v>
      </c>
      <c r="AUF147">
        <v>508999691</v>
      </c>
      <c r="AUG147" s="166">
        <v>45256.479131944448</v>
      </c>
      <c r="AUJ147" t="s">
        <v>2255</v>
      </c>
      <c r="AUK147" t="s">
        <v>2256</v>
      </c>
      <c r="AUL147" t="s">
        <v>2257</v>
      </c>
    </row>
    <row r="148" spans="1:534 1125:1234" x14ac:dyDescent="0.35">
      <c r="A148">
        <v>147</v>
      </c>
      <c r="B148" t="s">
        <v>2844</v>
      </c>
      <c r="C148" s="166">
        <v>45256</v>
      </c>
      <c r="D148" t="s">
        <v>2845</v>
      </c>
      <c r="E148" t="s">
        <v>2846</v>
      </c>
      <c r="F148" s="166">
        <v>45256.562598576391</v>
      </c>
      <c r="G148" s="166">
        <v>45256.5830359838</v>
      </c>
      <c r="H148" t="s">
        <v>2225</v>
      </c>
      <c r="K148" t="s">
        <v>2302</v>
      </c>
      <c r="L148" s="166">
        <v>45256</v>
      </c>
      <c r="M148" t="s">
        <v>81</v>
      </c>
      <c r="N148" t="s">
        <v>2847</v>
      </c>
      <c r="O148" t="s">
        <v>2189</v>
      </c>
      <c r="P148" t="s">
        <v>2228</v>
      </c>
      <c r="S148" t="s">
        <v>2304</v>
      </c>
      <c r="T148" t="s">
        <v>2848</v>
      </c>
      <c r="V148" t="s">
        <v>2231</v>
      </c>
      <c r="X148" t="s">
        <v>2232</v>
      </c>
      <c r="AA148" t="s">
        <v>2558</v>
      </c>
      <c r="AB148">
        <v>0</v>
      </c>
      <c r="AC148">
        <v>1</v>
      </c>
      <c r="AD148">
        <v>0</v>
      </c>
      <c r="AE148">
        <v>0</v>
      </c>
      <c r="AF148">
        <v>1</v>
      </c>
      <c r="AI148"/>
      <c r="AS148" t="s">
        <v>2234</v>
      </c>
      <c r="AT148" t="s">
        <v>2479</v>
      </c>
      <c r="AU148">
        <v>1</v>
      </c>
      <c r="AV148">
        <v>0</v>
      </c>
      <c r="AW148">
        <v>2500</v>
      </c>
      <c r="AY148" t="s">
        <v>2235</v>
      </c>
      <c r="BB148">
        <v>20</v>
      </c>
      <c r="BC148">
        <v>50</v>
      </c>
      <c r="BD148">
        <v>1</v>
      </c>
      <c r="BE148">
        <v>150</v>
      </c>
      <c r="BF148">
        <v>0</v>
      </c>
      <c r="BW148" t="s">
        <v>2231</v>
      </c>
      <c r="BY148" t="s">
        <v>2558</v>
      </c>
      <c r="BZ148">
        <v>0</v>
      </c>
      <c r="CA148">
        <v>1</v>
      </c>
      <c r="CB148">
        <v>0</v>
      </c>
      <c r="CC148">
        <v>0</v>
      </c>
      <c r="CE148" t="s">
        <v>474</v>
      </c>
      <c r="CF148">
        <v>1</v>
      </c>
      <c r="CG148">
        <v>0</v>
      </c>
      <c r="CH148">
        <v>0</v>
      </c>
      <c r="CI148">
        <v>0</v>
      </c>
      <c r="CJ148">
        <v>0</v>
      </c>
      <c r="CK148">
        <v>0</v>
      </c>
      <c r="CL148">
        <v>0</v>
      </c>
      <c r="CM148">
        <v>0</v>
      </c>
      <c r="CN148">
        <v>0</v>
      </c>
      <c r="CO148">
        <v>0</v>
      </c>
      <c r="CP148">
        <v>0</v>
      </c>
      <c r="CS148" t="s">
        <v>2237</v>
      </c>
      <c r="CT148">
        <v>0</v>
      </c>
      <c r="CU148">
        <v>1</v>
      </c>
      <c r="CV148">
        <v>0</v>
      </c>
      <c r="CW148">
        <v>0</v>
      </c>
      <c r="CX148" t="s">
        <v>2558</v>
      </c>
      <c r="CY148">
        <v>0</v>
      </c>
      <c r="CZ148">
        <v>1</v>
      </c>
      <c r="DA148">
        <v>0</v>
      </c>
      <c r="DB148">
        <v>0</v>
      </c>
      <c r="DC148" t="s">
        <v>2259</v>
      </c>
      <c r="DD148">
        <v>0</v>
      </c>
      <c r="DE148">
        <v>0</v>
      </c>
      <c r="DF148">
        <v>0</v>
      </c>
      <c r="DG148">
        <v>0</v>
      </c>
      <c r="DH148">
        <v>0</v>
      </c>
      <c r="DI148">
        <v>0</v>
      </c>
      <c r="DJ148">
        <v>0</v>
      </c>
      <c r="DK148">
        <v>0</v>
      </c>
      <c r="DL148">
        <v>1</v>
      </c>
      <c r="DM148">
        <v>0</v>
      </c>
      <c r="DN148">
        <v>0</v>
      </c>
      <c r="DO148">
        <v>0</v>
      </c>
      <c r="EK148" t="s">
        <v>2239</v>
      </c>
      <c r="EL148">
        <v>0</v>
      </c>
      <c r="EM148">
        <v>0</v>
      </c>
      <c r="EN148">
        <v>0</v>
      </c>
      <c r="EO148">
        <v>0</v>
      </c>
      <c r="EP148">
        <v>1</v>
      </c>
      <c r="EQ148">
        <v>1</v>
      </c>
      <c r="JB148" t="s">
        <v>2239</v>
      </c>
      <c r="JC148">
        <v>0</v>
      </c>
      <c r="JD148">
        <v>0</v>
      </c>
      <c r="JE148">
        <v>0</v>
      </c>
      <c r="JF148">
        <v>0</v>
      </c>
      <c r="JG148">
        <v>0</v>
      </c>
      <c r="JH148">
        <v>0</v>
      </c>
      <c r="JI148">
        <v>0</v>
      </c>
      <c r="JJ148">
        <v>0</v>
      </c>
      <c r="JK148">
        <v>0</v>
      </c>
      <c r="JL148">
        <v>0</v>
      </c>
      <c r="JM148">
        <v>0</v>
      </c>
      <c r="JN148">
        <v>0</v>
      </c>
      <c r="JO148">
        <v>0</v>
      </c>
      <c r="JP148">
        <v>0</v>
      </c>
      <c r="JQ148">
        <v>0</v>
      </c>
      <c r="JR148">
        <v>1</v>
      </c>
      <c r="JS148">
        <v>1</v>
      </c>
      <c r="JT148">
        <v>3</v>
      </c>
      <c r="AQG148" t="s">
        <v>2352</v>
      </c>
      <c r="AQH148">
        <v>0</v>
      </c>
      <c r="AQI148">
        <v>0</v>
      </c>
      <c r="AQJ148">
        <v>1</v>
      </c>
      <c r="AQK148">
        <v>0</v>
      </c>
      <c r="AQL148">
        <v>0</v>
      </c>
      <c r="AQM148">
        <v>0</v>
      </c>
      <c r="AQN148">
        <v>0</v>
      </c>
      <c r="AQO148">
        <v>0</v>
      </c>
      <c r="AQP148">
        <v>0</v>
      </c>
      <c r="AQQ148">
        <v>0</v>
      </c>
      <c r="AQS148" t="s">
        <v>2438</v>
      </c>
      <c r="AQT148">
        <v>0</v>
      </c>
      <c r="AQU148">
        <v>0</v>
      </c>
      <c r="AQV148">
        <v>1</v>
      </c>
      <c r="AQW148">
        <v>0</v>
      </c>
      <c r="AQX148">
        <v>0</v>
      </c>
      <c r="AQY148">
        <v>0</v>
      </c>
      <c r="AQZ148">
        <v>0</v>
      </c>
      <c r="ARA148">
        <v>0</v>
      </c>
      <c r="ARB148">
        <v>0</v>
      </c>
      <c r="ARC148">
        <v>0</v>
      </c>
      <c r="ARD148">
        <v>0</v>
      </c>
      <c r="ARF148" t="s">
        <v>2466</v>
      </c>
      <c r="ARG148" t="s">
        <v>2245</v>
      </c>
      <c r="ARH148" t="s">
        <v>2246</v>
      </c>
      <c r="ARI148">
        <v>0</v>
      </c>
      <c r="ARJ148">
        <v>1</v>
      </c>
      <c r="ARK148">
        <v>0</v>
      </c>
      <c r="ARL148">
        <v>0</v>
      </c>
      <c r="ARM148">
        <v>0</v>
      </c>
      <c r="ARN148">
        <v>0</v>
      </c>
      <c r="ARP148" t="s">
        <v>2231</v>
      </c>
      <c r="ARX148" t="s">
        <v>2247</v>
      </c>
      <c r="ARY148" t="s">
        <v>2586</v>
      </c>
      <c r="ARZ148">
        <v>0</v>
      </c>
      <c r="ASA148">
        <v>0</v>
      </c>
      <c r="ASB148">
        <v>0</v>
      </c>
      <c r="ASC148">
        <v>0</v>
      </c>
      <c r="ASD148">
        <v>1</v>
      </c>
      <c r="ASE148">
        <v>0</v>
      </c>
      <c r="ASF148">
        <v>0</v>
      </c>
      <c r="ASG148">
        <v>0</v>
      </c>
      <c r="ASH148">
        <v>0</v>
      </c>
      <c r="ASI148">
        <v>0</v>
      </c>
      <c r="ASK148" t="s">
        <v>2239</v>
      </c>
      <c r="ASL148">
        <v>1</v>
      </c>
      <c r="ASM148">
        <v>0</v>
      </c>
      <c r="ASN148">
        <v>0</v>
      </c>
      <c r="ASO148">
        <v>0</v>
      </c>
      <c r="ASP148">
        <v>0</v>
      </c>
      <c r="ASQ148">
        <v>0</v>
      </c>
      <c r="ASR148">
        <v>0</v>
      </c>
      <c r="ASS148">
        <v>0</v>
      </c>
      <c r="AST148">
        <v>0</v>
      </c>
      <c r="ASU148">
        <v>0</v>
      </c>
      <c r="ASW148" t="s">
        <v>2353</v>
      </c>
      <c r="ASX148">
        <v>0</v>
      </c>
      <c r="ASY148">
        <v>0</v>
      </c>
      <c r="ASZ148">
        <v>0</v>
      </c>
      <c r="ATA148">
        <v>0</v>
      </c>
      <c r="ATB148">
        <v>0</v>
      </c>
      <c r="ATC148">
        <v>1</v>
      </c>
      <c r="ATD148">
        <v>0</v>
      </c>
      <c r="ATE148">
        <v>0</v>
      </c>
      <c r="ATF148">
        <v>0</v>
      </c>
      <c r="ATH148" t="s">
        <v>2549</v>
      </c>
      <c r="ATI148">
        <v>0</v>
      </c>
      <c r="ATJ148">
        <v>0</v>
      </c>
      <c r="ATK148">
        <v>1</v>
      </c>
      <c r="ATL148">
        <v>0</v>
      </c>
      <c r="ATM148">
        <v>0</v>
      </c>
      <c r="ATN148">
        <v>0</v>
      </c>
      <c r="ATO148">
        <v>0</v>
      </c>
      <c r="ATP148">
        <v>0</v>
      </c>
      <c r="ATQ148">
        <v>0</v>
      </c>
      <c r="ATS148" t="s">
        <v>2252</v>
      </c>
      <c r="ATT148" t="s">
        <v>2231</v>
      </c>
      <c r="ATV148" t="s">
        <v>2849</v>
      </c>
      <c r="ATW148" t="s">
        <v>2252</v>
      </c>
      <c r="ATX148" t="s">
        <v>2231</v>
      </c>
      <c r="ATZ148" t="s">
        <v>2850</v>
      </c>
      <c r="AUA148" t="s">
        <v>2442</v>
      </c>
      <c r="AUC148" t="s">
        <v>2442</v>
      </c>
      <c r="AUF148">
        <v>509046884</v>
      </c>
      <c r="AUG148" s="166">
        <v>45256.58394675926</v>
      </c>
      <c r="AUJ148" t="s">
        <v>2255</v>
      </c>
      <c r="AUK148" t="s">
        <v>2256</v>
      </c>
      <c r="AUL148" t="s">
        <v>2257</v>
      </c>
    </row>
    <row r="149" spans="1:534 1125:1234" x14ac:dyDescent="0.35">
      <c r="A149">
        <v>148</v>
      </c>
      <c r="B149" t="s">
        <v>2851</v>
      </c>
      <c r="C149" s="166">
        <v>45256</v>
      </c>
      <c r="D149" t="s">
        <v>2845</v>
      </c>
      <c r="E149" t="s">
        <v>2846</v>
      </c>
      <c r="F149" s="166">
        <v>45256.507354212968</v>
      </c>
      <c r="G149" s="166">
        <v>45256.586521180558</v>
      </c>
      <c r="H149" t="s">
        <v>2225</v>
      </c>
      <c r="K149" t="s">
        <v>2302</v>
      </c>
      <c r="L149" s="166">
        <v>45256</v>
      </c>
      <c r="M149" t="s">
        <v>81</v>
      </c>
      <c r="N149" t="s">
        <v>2847</v>
      </c>
      <c r="O149" t="s">
        <v>2189</v>
      </c>
      <c r="P149" t="s">
        <v>2228</v>
      </c>
      <c r="S149" t="s">
        <v>2304</v>
      </c>
      <c r="T149" t="s">
        <v>2848</v>
      </c>
      <c r="V149" t="s">
        <v>2231</v>
      </c>
      <c r="X149" t="s">
        <v>2232</v>
      </c>
      <c r="AA149" t="s">
        <v>2239</v>
      </c>
      <c r="AB149">
        <v>0</v>
      </c>
      <c r="AC149">
        <v>0</v>
      </c>
      <c r="AD149">
        <v>0</v>
      </c>
      <c r="AE149">
        <v>1</v>
      </c>
      <c r="AF149">
        <v>1</v>
      </c>
      <c r="AI149"/>
      <c r="EK149" t="s">
        <v>2239</v>
      </c>
      <c r="EL149">
        <v>0</v>
      </c>
      <c r="EM149">
        <v>0</v>
      </c>
      <c r="EN149">
        <v>0</v>
      </c>
      <c r="EO149">
        <v>0</v>
      </c>
      <c r="EP149">
        <v>1</v>
      </c>
      <c r="EQ149">
        <v>1</v>
      </c>
      <c r="JB149" t="s">
        <v>2621</v>
      </c>
      <c r="JC149">
        <v>0</v>
      </c>
      <c r="JD149">
        <v>0</v>
      </c>
      <c r="JE149">
        <v>0</v>
      </c>
      <c r="JF149">
        <v>0</v>
      </c>
      <c r="JG149">
        <v>0</v>
      </c>
      <c r="JH149">
        <v>0</v>
      </c>
      <c r="JI149">
        <v>0</v>
      </c>
      <c r="JJ149">
        <v>0</v>
      </c>
      <c r="JK149">
        <v>0</v>
      </c>
      <c r="JL149">
        <v>1</v>
      </c>
      <c r="JM149">
        <v>0</v>
      </c>
      <c r="JN149">
        <v>0</v>
      </c>
      <c r="JO149">
        <v>0</v>
      </c>
      <c r="JP149">
        <v>0</v>
      </c>
      <c r="JQ149">
        <v>0</v>
      </c>
      <c r="JR149">
        <v>0</v>
      </c>
      <c r="JS149">
        <v>1</v>
      </c>
      <c r="JT149">
        <v>3</v>
      </c>
      <c r="OG149" t="s">
        <v>2234</v>
      </c>
      <c r="OH149">
        <v>4000</v>
      </c>
      <c r="OI149" t="s">
        <v>2446</v>
      </c>
      <c r="OL149">
        <v>45</v>
      </c>
      <c r="OM149">
        <v>50</v>
      </c>
      <c r="ON149">
        <v>1</v>
      </c>
      <c r="OO149">
        <v>50</v>
      </c>
      <c r="OP149">
        <v>0</v>
      </c>
      <c r="QX149" t="s">
        <v>2231</v>
      </c>
      <c r="QZ149" t="s">
        <v>2621</v>
      </c>
      <c r="RA149">
        <v>0</v>
      </c>
      <c r="RB149">
        <v>0</v>
      </c>
      <c r="RC149">
        <v>0</v>
      </c>
      <c r="RD149">
        <v>0</v>
      </c>
      <c r="RE149">
        <v>0</v>
      </c>
      <c r="RF149">
        <v>0</v>
      </c>
      <c r="RG149">
        <v>0</v>
      </c>
      <c r="RH149">
        <v>0</v>
      </c>
      <c r="RI149">
        <v>0</v>
      </c>
      <c r="RJ149">
        <v>1</v>
      </c>
      <c r="RK149">
        <v>0</v>
      </c>
      <c r="RL149">
        <v>0</v>
      </c>
      <c r="RM149">
        <v>0</v>
      </c>
      <c r="RN149">
        <v>0</v>
      </c>
      <c r="RO149">
        <v>0</v>
      </c>
      <c r="RP149">
        <v>0</v>
      </c>
      <c r="RR149" t="s">
        <v>474</v>
      </c>
      <c r="RS149">
        <v>1</v>
      </c>
      <c r="RT149">
        <v>0</v>
      </c>
      <c r="RU149">
        <v>0</v>
      </c>
      <c r="RV149">
        <v>0</v>
      </c>
      <c r="RW149">
        <v>0</v>
      </c>
      <c r="RX149">
        <v>0</v>
      </c>
      <c r="RY149">
        <v>0</v>
      </c>
      <c r="RZ149">
        <v>0</v>
      </c>
      <c r="SA149">
        <v>0</v>
      </c>
      <c r="SB149">
        <v>0</v>
      </c>
      <c r="SC149">
        <v>0</v>
      </c>
      <c r="SF149" t="s">
        <v>2237</v>
      </c>
      <c r="SG149">
        <v>0</v>
      </c>
      <c r="SH149">
        <v>1</v>
      </c>
      <c r="SI149">
        <v>0</v>
      </c>
      <c r="SJ149">
        <v>0</v>
      </c>
      <c r="SK149" t="s">
        <v>2621</v>
      </c>
      <c r="SL149">
        <v>0</v>
      </c>
      <c r="SM149">
        <v>0</v>
      </c>
      <c r="SN149">
        <v>0</v>
      </c>
      <c r="SO149">
        <v>0</v>
      </c>
      <c r="SP149">
        <v>0</v>
      </c>
      <c r="SQ149">
        <v>0</v>
      </c>
      <c r="SR149">
        <v>0</v>
      </c>
      <c r="SS149">
        <v>0</v>
      </c>
      <c r="ST149">
        <v>0</v>
      </c>
      <c r="SU149">
        <v>1</v>
      </c>
      <c r="SV149">
        <v>0</v>
      </c>
      <c r="SW149">
        <v>0</v>
      </c>
      <c r="SX149">
        <v>0</v>
      </c>
      <c r="SY149">
        <v>0</v>
      </c>
      <c r="SZ149">
        <v>0</v>
      </c>
      <c r="TA149">
        <v>0</v>
      </c>
      <c r="TB149" t="s">
        <v>2259</v>
      </c>
      <c r="TC149">
        <v>0</v>
      </c>
      <c r="TD149">
        <v>0</v>
      </c>
      <c r="TE149">
        <v>0</v>
      </c>
      <c r="TF149">
        <v>0</v>
      </c>
      <c r="TG149">
        <v>0</v>
      </c>
      <c r="TH149">
        <v>0</v>
      </c>
      <c r="TI149">
        <v>0</v>
      </c>
      <c r="TJ149">
        <v>0</v>
      </c>
      <c r="TK149">
        <v>1</v>
      </c>
      <c r="TL149">
        <v>0</v>
      </c>
      <c r="TM149">
        <v>0</v>
      </c>
      <c r="TN149">
        <v>0</v>
      </c>
      <c r="AQG149" t="s">
        <v>2352</v>
      </c>
      <c r="AQH149">
        <v>0</v>
      </c>
      <c r="AQI149">
        <v>0</v>
      </c>
      <c r="AQJ149">
        <v>1</v>
      </c>
      <c r="AQK149">
        <v>0</v>
      </c>
      <c r="AQL149">
        <v>0</v>
      </c>
      <c r="AQM149">
        <v>0</v>
      </c>
      <c r="AQN149">
        <v>0</v>
      </c>
      <c r="AQO149">
        <v>0</v>
      </c>
      <c r="AQP149">
        <v>0</v>
      </c>
      <c r="AQQ149">
        <v>0</v>
      </c>
      <c r="AQS149" t="s">
        <v>2438</v>
      </c>
      <c r="AQT149">
        <v>0</v>
      </c>
      <c r="AQU149">
        <v>0</v>
      </c>
      <c r="AQV149">
        <v>1</v>
      </c>
      <c r="AQW149">
        <v>0</v>
      </c>
      <c r="AQX149">
        <v>0</v>
      </c>
      <c r="AQY149">
        <v>0</v>
      </c>
      <c r="AQZ149">
        <v>0</v>
      </c>
      <c r="ARA149">
        <v>0</v>
      </c>
      <c r="ARB149">
        <v>0</v>
      </c>
      <c r="ARC149">
        <v>0</v>
      </c>
      <c r="ARD149">
        <v>0</v>
      </c>
      <c r="ARF149" t="s">
        <v>2466</v>
      </c>
      <c r="ARG149" t="s">
        <v>2245</v>
      </c>
      <c r="ARH149" t="s">
        <v>2246</v>
      </c>
      <c r="ARI149">
        <v>0</v>
      </c>
      <c r="ARJ149">
        <v>1</v>
      </c>
      <c r="ARK149">
        <v>0</v>
      </c>
      <c r="ARL149">
        <v>0</v>
      </c>
      <c r="ARM149">
        <v>0</v>
      </c>
      <c r="ARN149">
        <v>0</v>
      </c>
      <c r="ARP149" t="s">
        <v>2231</v>
      </c>
      <c r="ARX149" t="s">
        <v>2247</v>
      </c>
      <c r="ARY149" t="s">
        <v>2267</v>
      </c>
      <c r="ARZ149">
        <v>0</v>
      </c>
      <c r="ASA149">
        <v>1</v>
      </c>
      <c r="ASB149">
        <v>0</v>
      </c>
      <c r="ASC149">
        <v>0</v>
      </c>
      <c r="ASD149">
        <v>0</v>
      </c>
      <c r="ASE149">
        <v>0</v>
      </c>
      <c r="ASF149">
        <v>0</v>
      </c>
      <c r="ASG149">
        <v>0</v>
      </c>
      <c r="ASH149">
        <v>0</v>
      </c>
      <c r="ASI149">
        <v>0</v>
      </c>
      <c r="ASK149" t="s">
        <v>2239</v>
      </c>
      <c r="ASL149">
        <v>1</v>
      </c>
      <c r="ASM149">
        <v>0</v>
      </c>
      <c r="ASN149">
        <v>0</v>
      </c>
      <c r="ASO149">
        <v>0</v>
      </c>
      <c r="ASP149">
        <v>0</v>
      </c>
      <c r="ASQ149">
        <v>0</v>
      </c>
      <c r="ASR149">
        <v>0</v>
      </c>
      <c r="ASS149">
        <v>0</v>
      </c>
      <c r="AST149">
        <v>0</v>
      </c>
      <c r="ASU149">
        <v>0</v>
      </c>
      <c r="ASW149" t="s">
        <v>2239</v>
      </c>
      <c r="ASX149">
        <v>1</v>
      </c>
      <c r="ASY149">
        <v>0</v>
      </c>
      <c r="ASZ149">
        <v>0</v>
      </c>
      <c r="ATA149">
        <v>0</v>
      </c>
      <c r="ATB149">
        <v>0</v>
      </c>
      <c r="ATC149">
        <v>0</v>
      </c>
      <c r="ATD149">
        <v>0</v>
      </c>
      <c r="ATE149">
        <v>0</v>
      </c>
      <c r="ATF149">
        <v>0</v>
      </c>
      <c r="ATH149" t="s">
        <v>2337</v>
      </c>
      <c r="ATI149">
        <v>0</v>
      </c>
      <c r="ATJ149">
        <v>0</v>
      </c>
      <c r="ATK149">
        <v>0</v>
      </c>
      <c r="ATL149">
        <v>0</v>
      </c>
      <c r="ATM149">
        <v>0</v>
      </c>
      <c r="ATN149">
        <v>1</v>
      </c>
      <c r="ATO149">
        <v>0</v>
      </c>
      <c r="ATP149">
        <v>0</v>
      </c>
      <c r="ATQ149">
        <v>0</v>
      </c>
      <c r="ATS149" t="s">
        <v>2252</v>
      </c>
      <c r="ATT149" t="s">
        <v>2231</v>
      </c>
      <c r="ATV149" t="s">
        <v>2852</v>
      </c>
      <c r="ATW149" t="s">
        <v>2252</v>
      </c>
      <c r="ATX149" t="s">
        <v>2231</v>
      </c>
      <c r="ATZ149" t="s">
        <v>2853</v>
      </c>
      <c r="AUA149" t="s">
        <v>2442</v>
      </c>
      <c r="AUF149">
        <v>509048634</v>
      </c>
      <c r="AUG149" s="166">
        <v>45256.588148148148</v>
      </c>
      <c r="AUJ149" t="s">
        <v>2255</v>
      </c>
      <c r="AUK149" t="s">
        <v>2256</v>
      </c>
      <c r="AUL149" t="s">
        <v>2257</v>
      </c>
    </row>
    <row r="150" spans="1:534 1125:1234" x14ac:dyDescent="0.35">
      <c r="A150">
        <v>149</v>
      </c>
      <c r="B150" t="s">
        <v>2854</v>
      </c>
      <c r="C150" s="166">
        <v>45256</v>
      </c>
      <c r="D150" t="s">
        <v>2845</v>
      </c>
      <c r="E150" t="s">
        <v>2846</v>
      </c>
      <c r="F150" s="166">
        <v>45256.486695474538</v>
      </c>
      <c r="G150" s="166">
        <v>45256.587133310182</v>
      </c>
      <c r="H150" t="s">
        <v>2225</v>
      </c>
      <c r="K150" t="s">
        <v>2302</v>
      </c>
      <c r="L150" s="166">
        <v>45256</v>
      </c>
      <c r="M150" t="s">
        <v>81</v>
      </c>
      <c r="N150" t="s">
        <v>2847</v>
      </c>
      <c r="O150" t="s">
        <v>2189</v>
      </c>
      <c r="P150" t="s">
        <v>2228</v>
      </c>
      <c r="S150" t="s">
        <v>2304</v>
      </c>
      <c r="T150" t="s">
        <v>2848</v>
      </c>
      <c r="V150" t="s">
        <v>2231</v>
      </c>
      <c r="X150" t="s">
        <v>2232</v>
      </c>
      <c r="AA150" t="s">
        <v>2239</v>
      </c>
      <c r="AB150">
        <v>0</v>
      </c>
      <c r="AC150">
        <v>0</v>
      </c>
      <c r="AD150">
        <v>0</v>
      </c>
      <c r="AE150">
        <v>1</v>
      </c>
      <c r="AF150">
        <v>1</v>
      </c>
      <c r="AI150"/>
      <c r="EK150" t="s">
        <v>2280</v>
      </c>
      <c r="EL150">
        <v>1</v>
      </c>
      <c r="EM150">
        <v>0</v>
      </c>
      <c r="EN150">
        <v>0</v>
      </c>
      <c r="EO150">
        <v>0</v>
      </c>
      <c r="EP150">
        <v>0</v>
      </c>
      <c r="EQ150">
        <v>1</v>
      </c>
      <c r="ES150" t="s">
        <v>2234</v>
      </c>
      <c r="ET150">
        <v>6000</v>
      </c>
      <c r="EU150" t="s">
        <v>2235</v>
      </c>
      <c r="EX150">
        <v>20</v>
      </c>
      <c r="EY150">
        <v>70</v>
      </c>
      <c r="EZ150">
        <v>1</v>
      </c>
      <c r="FA150">
        <v>700</v>
      </c>
      <c r="FB150">
        <v>0</v>
      </c>
      <c r="GK150" t="s">
        <v>2231</v>
      </c>
      <c r="GM150" t="s">
        <v>2280</v>
      </c>
      <c r="GN150">
        <v>1</v>
      </c>
      <c r="GO150">
        <v>0</v>
      </c>
      <c r="GP150">
        <v>0</v>
      </c>
      <c r="GQ150">
        <v>0</v>
      </c>
      <c r="GR150">
        <v>0</v>
      </c>
      <c r="GT150" t="s">
        <v>474</v>
      </c>
      <c r="GU150">
        <v>1</v>
      </c>
      <c r="GV150">
        <v>0</v>
      </c>
      <c r="GW150">
        <v>0</v>
      </c>
      <c r="GX150">
        <v>0</v>
      </c>
      <c r="GY150">
        <v>0</v>
      </c>
      <c r="GZ150">
        <v>0</v>
      </c>
      <c r="HA150">
        <v>0</v>
      </c>
      <c r="HB150">
        <v>0</v>
      </c>
      <c r="HC150">
        <v>0</v>
      </c>
      <c r="HD150">
        <v>0</v>
      </c>
      <c r="HE150">
        <v>0</v>
      </c>
      <c r="HH150" t="s">
        <v>2237</v>
      </c>
      <c r="HI150">
        <v>0</v>
      </c>
      <c r="HJ150">
        <v>1</v>
      </c>
      <c r="HK150">
        <v>0</v>
      </c>
      <c r="HL150">
        <v>0</v>
      </c>
      <c r="HM150" t="s">
        <v>2280</v>
      </c>
      <c r="HN150">
        <v>1</v>
      </c>
      <c r="HO150">
        <v>0</v>
      </c>
      <c r="HP150">
        <v>0</v>
      </c>
      <c r="HQ150">
        <v>0</v>
      </c>
      <c r="HR150">
        <v>0</v>
      </c>
      <c r="HS150" t="s">
        <v>2259</v>
      </c>
      <c r="HT150">
        <v>0</v>
      </c>
      <c r="HU150">
        <v>0</v>
      </c>
      <c r="HV150">
        <v>0</v>
      </c>
      <c r="HW150">
        <v>0</v>
      </c>
      <c r="HX150">
        <v>0</v>
      </c>
      <c r="HY150">
        <v>0</v>
      </c>
      <c r="HZ150">
        <v>0</v>
      </c>
      <c r="IA150">
        <v>0</v>
      </c>
      <c r="IB150">
        <v>1</v>
      </c>
      <c r="IC150">
        <v>0</v>
      </c>
      <c r="ID150">
        <v>0</v>
      </c>
      <c r="IE150">
        <v>0</v>
      </c>
      <c r="JB150" t="s">
        <v>2621</v>
      </c>
      <c r="JC150">
        <v>0</v>
      </c>
      <c r="JD150">
        <v>0</v>
      </c>
      <c r="JE150">
        <v>0</v>
      </c>
      <c r="JF150">
        <v>0</v>
      </c>
      <c r="JG150">
        <v>0</v>
      </c>
      <c r="JH150">
        <v>0</v>
      </c>
      <c r="JI150">
        <v>0</v>
      </c>
      <c r="JJ150">
        <v>0</v>
      </c>
      <c r="JK150">
        <v>0</v>
      </c>
      <c r="JL150">
        <v>1</v>
      </c>
      <c r="JM150">
        <v>0</v>
      </c>
      <c r="JN150">
        <v>0</v>
      </c>
      <c r="JO150">
        <v>0</v>
      </c>
      <c r="JP150">
        <v>0</v>
      </c>
      <c r="JQ150">
        <v>0</v>
      </c>
      <c r="JR150">
        <v>0</v>
      </c>
      <c r="JS150">
        <v>1</v>
      </c>
      <c r="JT150">
        <v>3</v>
      </c>
      <c r="OG150" t="s">
        <v>2234</v>
      </c>
      <c r="OH150">
        <v>4000</v>
      </c>
      <c r="OI150" t="s">
        <v>2235</v>
      </c>
      <c r="OL150">
        <v>30</v>
      </c>
      <c r="OM150">
        <v>65</v>
      </c>
      <c r="ON150">
        <v>1</v>
      </c>
      <c r="OO150">
        <v>500</v>
      </c>
      <c r="OP150">
        <v>0</v>
      </c>
      <c r="QX150" t="s">
        <v>2231</v>
      </c>
      <c r="QZ150" t="s">
        <v>2621</v>
      </c>
      <c r="RA150">
        <v>0</v>
      </c>
      <c r="RB150">
        <v>0</v>
      </c>
      <c r="RC150">
        <v>0</v>
      </c>
      <c r="RD150">
        <v>0</v>
      </c>
      <c r="RE150">
        <v>0</v>
      </c>
      <c r="RF150">
        <v>0</v>
      </c>
      <c r="RG150">
        <v>0</v>
      </c>
      <c r="RH150">
        <v>0</v>
      </c>
      <c r="RI150">
        <v>0</v>
      </c>
      <c r="RJ150">
        <v>1</v>
      </c>
      <c r="RK150">
        <v>0</v>
      </c>
      <c r="RL150">
        <v>0</v>
      </c>
      <c r="RM150">
        <v>0</v>
      </c>
      <c r="RN150">
        <v>0</v>
      </c>
      <c r="RO150">
        <v>0</v>
      </c>
      <c r="RP150">
        <v>0</v>
      </c>
      <c r="RR150" t="s">
        <v>474</v>
      </c>
      <c r="RS150">
        <v>1</v>
      </c>
      <c r="RT150">
        <v>0</v>
      </c>
      <c r="RU150">
        <v>0</v>
      </c>
      <c r="RV150">
        <v>0</v>
      </c>
      <c r="RW150">
        <v>0</v>
      </c>
      <c r="RX150">
        <v>0</v>
      </c>
      <c r="RY150">
        <v>0</v>
      </c>
      <c r="RZ150">
        <v>0</v>
      </c>
      <c r="SA150">
        <v>0</v>
      </c>
      <c r="SB150">
        <v>0</v>
      </c>
      <c r="SC150">
        <v>0</v>
      </c>
      <c r="SF150" t="s">
        <v>2237</v>
      </c>
      <c r="SG150">
        <v>0</v>
      </c>
      <c r="SH150">
        <v>1</v>
      </c>
      <c r="SI150">
        <v>0</v>
      </c>
      <c r="SJ150">
        <v>0</v>
      </c>
      <c r="SK150" t="s">
        <v>2621</v>
      </c>
      <c r="SL150">
        <v>0</v>
      </c>
      <c r="SM150">
        <v>0</v>
      </c>
      <c r="SN150">
        <v>0</v>
      </c>
      <c r="SO150">
        <v>0</v>
      </c>
      <c r="SP150">
        <v>0</v>
      </c>
      <c r="SQ150">
        <v>0</v>
      </c>
      <c r="SR150">
        <v>0</v>
      </c>
      <c r="SS150">
        <v>0</v>
      </c>
      <c r="ST150">
        <v>0</v>
      </c>
      <c r="SU150">
        <v>1</v>
      </c>
      <c r="SV150">
        <v>0</v>
      </c>
      <c r="SW150">
        <v>0</v>
      </c>
      <c r="SX150">
        <v>0</v>
      </c>
      <c r="SY150">
        <v>0</v>
      </c>
      <c r="SZ150">
        <v>0</v>
      </c>
      <c r="TA150">
        <v>0</v>
      </c>
      <c r="TB150" t="s">
        <v>2259</v>
      </c>
      <c r="TC150">
        <v>0</v>
      </c>
      <c r="TD150">
        <v>0</v>
      </c>
      <c r="TE150">
        <v>0</v>
      </c>
      <c r="TF150">
        <v>0</v>
      </c>
      <c r="TG150">
        <v>0</v>
      </c>
      <c r="TH150">
        <v>0</v>
      </c>
      <c r="TI150">
        <v>0</v>
      </c>
      <c r="TJ150">
        <v>0</v>
      </c>
      <c r="TK150">
        <v>1</v>
      </c>
      <c r="TL150">
        <v>0</v>
      </c>
      <c r="TM150">
        <v>0</v>
      </c>
      <c r="TN150">
        <v>0</v>
      </c>
      <c r="AQG150" t="s">
        <v>2483</v>
      </c>
      <c r="AQH150">
        <v>0</v>
      </c>
      <c r="AQI150">
        <v>1</v>
      </c>
      <c r="AQJ150">
        <v>0</v>
      </c>
      <c r="AQK150">
        <v>0</v>
      </c>
      <c r="AQL150">
        <v>0</v>
      </c>
      <c r="AQM150">
        <v>0</v>
      </c>
      <c r="AQN150">
        <v>0</v>
      </c>
      <c r="AQO150">
        <v>0</v>
      </c>
      <c r="AQP150">
        <v>0</v>
      </c>
      <c r="AQQ150">
        <v>0</v>
      </c>
      <c r="AQS150" t="s">
        <v>2438</v>
      </c>
      <c r="AQT150">
        <v>0</v>
      </c>
      <c r="AQU150">
        <v>0</v>
      </c>
      <c r="AQV150">
        <v>1</v>
      </c>
      <c r="AQW150">
        <v>0</v>
      </c>
      <c r="AQX150">
        <v>0</v>
      </c>
      <c r="AQY150">
        <v>0</v>
      </c>
      <c r="AQZ150">
        <v>0</v>
      </c>
      <c r="ARA150">
        <v>0</v>
      </c>
      <c r="ARB150">
        <v>0</v>
      </c>
      <c r="ARC150">
        <v>0</v>
      </c>
      <c r="ARD150">
        <v>0</v>
      </c>
      <c r="ARF150" t="s">
        <v>2466</v>
      </c>
      <c r="ARG150" t="s">
        <v>2245</v>
      </c>
      <c r="ARH150" t="s">
        <v>2246</v>
      </c>
      <c r="ARI150">
        <v>0</v>
      </c>
      <c r="ARJ150">
        <v>1</v>
      </c>
      <c r="ARK150">
        <v>0</v>
      </c>
      <c r="ARL150">
        <v>0</v>
      </c>
      <c r="ARM150">
        <v>0</v>
      </c>
      <c r="ARN150">
        <v>0</v>
      </c>
      <c r="ARP150" t="s">
        <v>2231</v>
      </c>
      <c r="ARX150" t="s">
        <v>2247</v>
      </c>
      <c r="ARY150" t="s">
        <v>2267</v>
      </c>
      <c r="ARZ150">
        <v>0</v>
      </c>
      <c r="ASA150">
        <v>1</v>
      </c>
      <c r="ASB150">
        <v>0</v>
      </c>
      <c r="ASC150">
        <v>0</v>
      </c>
      <c r="ASD150">
        <v>0</v>
      </c>
      <c r="ASE150">
        <v>0</v>
      </c>
      <c r="ASF150">
        <v>0</v>
      </c>
      <c r="ASG150">
        <v>0</v>
      </c>
      <c r="ASH150">
        <v>0</v>
      </c>
      <c r="ASI150">
        <v>0</v>
      </c>
      <c r="ASK150" t="s">
        <v>2239</v>
      </c>
      <c r="ASL150">
        <v>1</v>
      </c>
      <c r="ASM150">
        <v>0</v>
      </c>
      <c r="ASN150">
        <v>0</v>
      </c>
      <c r="ASO150">
        <v>0</v>
      </c>
      <c r="ASP150">
        <v>0</v>
      </c>
      <c r="ASQ150">
        <v>0</v>
      </c>
      <c r="ASR150">
        <v>0</v>
      </c>
      <c r="ASS150">
        <v>0</v>
      </c>
      <c r="AST150">
        <v>0</v>
      </c>
      <c r="ASU150">
        <v>0</v>
      </c>
      <c r="ASW150" t="s">
        <v>2239</v>
      </c>
      <c r="ASX150">
        <v>1</v>
      </c>
      <c r="ASY150">
        <v>0</v>
      </c>
      <c r="ASZ150">
        <v>0</v>
      </c>
      <c r="ATA150">
        <v>0</v>
      </c>
      <c r="ATB150">
        <v>0</v>
      </c>
      <c r="ATC150">
        <v>0</v>
      </c>
      <c r="ATD150">
        <v>0</v>
      </c>
      <c r="ATE150">
        <v>0</v>
      </c>
      <c r="ATF150">
        <v>0</v>
      </c>
      <c r="ATH150" t="s">
        <v>2855</v>
      </c>
      <c r="ATI150">
        <v>0</v>
      </c>
      <c r="ATJ150">
        <v>0</v>
      </c>
      <c r="ATK150">
        <v>0</v>
      </c>
      <c r="ATL150">
        <v>0</v>
      </c>
      <c r="ATM150">
        <v>0</v>
      </c>
      <c r="ATN150">
        <v>0</v>
      </c>
      <c r="ATO150">
        <v>1</v>
      </c>
      <c r="ATP150">
        <v>0</v>
      </c>
      <c r="ATQ150">
        <v>0</v>
      </c>
      <c r="ATS150" t="s">
        <v>2252</v>
      </c>
      <c r="ATT150" t="s">
        <v>2231</v>
      </c>
      <c r="ATV150" t="s">
        <v>2856</v>
      </c>
      <c r="ATW150" t="s">
        <v>2252</v>
      </c>
      <c r="ATX150" t="s">
        <v>2231</v>
      </c>
      <c r="ATZ150" t="s">
        <v>2857</v>
      </c>
      <c r="AUA150" t="s">
        <v>2442</v>
      </c>
      <c r="AUC150" t="s">
        <v>2442</v>
      </c>
      <c r="AUF150">
        <v>509048647</v>
      </c>
      <c r="AUG150" s="166">
        <v>45256.588194444441</v>
      </c>
      <c r="AUJ150" t="s">
        <v>2255</v>
      </c>
      <c r="AUK150" t="s">
        <v>2256</v>
      </c>
      <c r="AUL150" t="s">
        <v>2257</v>
      </c>
    </row>
    <row r="151" spans="1:534 1125:1234" x14ac:dyDescent="0.35">
      <c r="A151">
        <v>150</v>
      </c>
      <c r="B151" t="s">
        <v>2858</v>
      </c>
      <c r="C151" s="166">
        <v>45256</v>
      </c>
      <c r="D151" t="s">
        <v>2845</v>
      </c>
      <c r="E151" t="s">
        <v>2846</v>
      </c>
      <c r="F151" s="166">
        <v>45256.545487800933</v>
      </c>
      <c r="G151" s="166">
        <v>45256.58461524306</v>
      </c>
      <c r="H151" t="s">
        <v>2225</v>
      </c>
      <c r="K151" t="s">
        <v>2302</v>
      </c>
      <c r="L151" s="166">
        <v>45256</v>
      </c>
      <c r="M151" t="s">
        <v>81</v>
      </c>
      <c r="N151" t="s">
        <v>2847</v>
      </c>
      <c r="O151" t="s">
        <v>2189</v>
      </c>
      <c r="P151" t="s">
        <v>2228</v>
      </c>
      <c r="S151" t="s">
        <v>2304</v>
      </c>
      <c r="T151" t="s">
        <v>2848</v>
      </c>
      <c r="V151" t="s">
        <v>2231</v>
      </c>
      <c r="X151" t="s">
        <v>2232</v>
      </c>
      <c r="AA151" t="s">
        <v>2233</v>
      </c>
      <c r="AB151">
        <v>1</v>
      </c>
      <c r="AC151">
        <v>0</v>
      </c>
      <c r="AD151">
        <v>0</v>
      </c>
      <c r="AE151">
        <v>0</v>
      </c>
      <c r="AF151">
        <v>1</v>
      </c>
      <c r="AH151" t="s">
        <v>2234</v>
      </c>
      <c r="AI151">
        <v>2000</v>
      </c>
      <c r="AJ151" t="s">
        <v>2446</v>
      </c>
      <c r="AM151">
        <v>7</v>
      </c>
      <c r="AN151">
        <v>60</v>
      </c>
      <c r="AO151">
        <v>1</v>
      </c>
      <c r="AP151">
        <v>250</v>
      </c>
      <c r="AQ151">
        <v>0</v>
      </c>
      <c r="BW151" t="s">
        <v>2231</v>
      </c>
      <c r="BY151" t="s">
        <v>2233</v>
      </c>
      <c r="BZ151">
        <v>1</v>
      </c>
      <c r="CA151">
        <v>0</v>
      </c>
      <c r="CB151">
        <v>0</v>
      </c>
      <c r="CC151">
        <v>0</v>
      </c>
      <c r="CE151" t="s">
        <v>474</v>
      </c>
      <c r="CF151">
        <v>1</v>
      </c>
      <c r="CG151">
        <v>0</v>
      </c>
      <c r="CH151">
        <v>0</v>
      </c>
      <c r="CI151">
        <v>0</v>
      </c>
      <c r="CJ151">
        <v>0</v>
      </c>
      <c r="CK151">
        <v>0</v>
      </c>
      <c r="CL151">
        <v>0</v>
      </c>
      <c r="CM151">
        <v>0</v>
      </c>
      <c r="CN151">
        <v>0</v>
      </c>
      <c r="CO151">
        <v>0</v>
      </c>
      <c r="CP151">
        <v>0</v>
      </c>
      <c r="CS151" t="s">
        <v>2237</v>
      </c>
      <c r="CT151">
        <v>0</v>
      </c>
      <c r="CU151">
        <v>1</v>
      </c>
      <c r="CV151">
        <v>0</v>
      </c>
      <c r="CW151">
        <v>0</v>
      </c>
      <c r="CX151" t="s">
        <v>2233</v>
      </c>
      <c r="CY151">
        <v>1</v>
      </c>
      <c r="CZ151">
        <v>0</v>
      </c>
      <c r="DA151">
        <v>0</v>
      </c>
      <c r="DB151">
        <v>0</v>
      </c>
      <c r="DC151" t="s">
        <v>2259</v>
      </c>
      <c r="DD151">
        <v>0</v>
      </c>
      <c r="DE151">
        <v>0</v>
      </c>
      <c r="DF151">
        <v>0</v>
      </c>
      <c r="DG151">
        <v>0</v>
      </c>
      <c r="DH151">
        <v>0</v>
      </c>
      <c r="DI151">
        <v>0</v>
      </c>
      <c r="DJ151">
        <v>0</v>
      </c>
      <c r="DK151">
        <v>0</v>
      </c>
      <c r="DL151">
        <v>1</v>
      </c>
      <c r="DM151">
        <v>0</v>
      </c>
      <c r="DN151">
        <v>0</v>
      </c>
      <c r="DO151">
        <v>0</v>
      </c>
      <c r="EK151" t="s">
        <v>2280</v>
      </c>
      <c r="EL151">
        <v>1</v>
      </c>
      <c r="EM151">
        <v>0</v>
      </c>
      <c r="EN151">
        <v>0</v>
      </c>
      <c r="EO151">
        <v>0</v>
      </c>
      <c r="EP151">
        <v>0</v>
      </c>
      <c r="EQ151">
        <v>1</v>
      </c>
      <c r="ES151" t="s">
        <v>2234</v>
      </c>
      <c r="ET151">
        <v>6000</v>
      </c>
      <c r="EU151" t="s">
        <v>2235</v>
      </c>
      <c r="EX151">
        <v>7</v>
      </c>
      <c r="EY151">
        <v>90</v>
      </c>
      <c r="EZ151">
        <v>1</v>
      </c>
      <c r="FA151">
        <v>36</v>
      </c>
      <c r="FB151">
        <v>0</v>
      </c>
      <c r="GK151" t="s">
        <v>2231</v>
      </c>
      <c r="GM151" t="s">
        <v>2280</v>
      </c>
      <c r="GN151">
        <v>1</v>
      </c>
      <c r="GO151">
        <v>0</v>
      </c>
      <c r="GP151">
        <v>0</v>
      </c>
      <c r="GQ151">
        <v>0</v>
      </c>
      <c r="GR151">
        <v>0</v>
      </c>
      <c r="GT151" t="s">
        <v>474</v>
      </c>
      <c r="GU151">
        <v>1</v>
      </c>
      <c r="GV151">
        <v>0</v>
      </c>
      <c r="GW151">
        <v>0</v>
      </c>
      <c r="GX151">
        <v>0</v>
      </c>
      <c r="GY151">
        <v>0</v>
      </c>
      <c r="GZ151">
        <v>0</v>
      </c>
      <c r="HA151">
        <v>0</v>
      </c>
      <c r="HB151">
        <v>0</v>
      </c>
      <c r="HC151">
        <v>0</v>
      </c>
      <c r="HD151">
        <v>0</v>
      </c>
      <c r="HE151">
        <v>0</v>
      </c>
      <c r="HH151" t="s">
        <v>2237</v>
      </c>
      <c r="HI151">
        <v>0</v>
      </c>
      <c r="HJ151">
        <v>1</v>
      </c>
      <c r="HK151">
        <v>0</v>
      </c>
      <c r="HL151">
        <v>0</v>
      </c>
      <c r="HM151" t="s">
        <v>2280</v>
      </c>
      <c r="HN151">
        <v>1</v>
      </c>
      <c r="HO151">
        <v>0</v>
      </c>
      <c r="HP151">
        <v>0</v>
      </c>
      <c r="HQ151">
        <v>0</v>
      </c>
      <c r="HR151">
        <v>0</v>
      </c>
      <c r="HS151" t="s">
        <v>2259</v>
      </c>
      <c r="HT151">
        <v>0</v>
      </c>
      <c r="HU151">
        <v>0</v>
      </c>
      <c r="HV151">
        <v>0</v>
      </c>
      <c r="HW151">
        <v>0</v>
      </c>
      <c r="HX151">
        <v>0</v>
      </c>
      <c r="HY151">
        <v>0</v>
      </c>
      <c r="HZ151">
        <v>0</v>
      </c>
      <c r="IA151">
        <v>0</v>
      </c>
      <c r="IB151">
        <v>1</v>
      </c>
      <c r="IC151">
        <v>0</v>
      </c>
      <c r="ID151">
        <v>0</v>
      </c>
      <c r="IE151">
        <v>0</v>
      </c>
      <c r="JB151" t="s">
        <v>2239</v>
      </c>
      <c r="JC151">
        <v>0</v>
      </c>
      <c r="JD151">
        <v>0</v>
      </c>
      <c r="JE151">
        <v>0</v>
      </c>
      <c r="JF151">
        <v>0</v>
      </c>
      <c r="JG151">
        <v>0</v>
      </c>
      <c r="JH151">
        <v>0</v>
      </c>
      <c r="JI151">
        <v>0</v>
      </c>
      <c r="JJ151">
        <v>0</v>
      </c>
      <c r="JK151">
        <v>0</v>
      </c>
      <c r="JL151">
        <v>0</v>
      </c>
      <c r="JM151">
        <v>0</v>
      </c>
      <c r="JN151">
        <v>0</v>
      </c>
      <c r="JO151">
        <v>0</v>
      </c>
      <c r="JP151">
        <v>0</v>
      </c>
      <c r="JQ151">
        <v>0</v>
      </c>
      <c r="JR151">
        <v>1</v>
      </c>
      <c r="JS151">
        <v>1</v>
      </c>
      <c r="JT151">
        <v>3</v>
      </c>
      <c r="AQG151" t="s">
        <v>2352</v>
      </c>
      <c r="AQH151">
        <v>0</v>
      </c>
      <c r="AQI151">
        <v>0</v>
      </c>
      <c r="AQJ151">
        <v>1</v>
      </c>
      <c r="AQK151">
        <v>0</v>
      </c>
      <c r="AQL151">
        <v>0</v>
      </c>
      <c r="AQM151">
        <v>0</v>
      </c>
      <c r="AQN151">
        <v>0</v>
      </c>
      <c r="AQO151">
        <v>0</v>
      </c>
      <c r="AQP151">
        <v>0</v>
      </c>
      <c r="AQQ151">
        <v>0</v>
      </c>
      <c r="AQS151" t="s">
        <v>2438</v>
      </c>
      <c r="AQT151">
        <v>0</v>
      </c>
      <c r="AQU151">
        <v>0</v>
      </c>
      <c r="AQV151">
        <v>1</v>
      </c>
      <c r="AQW151">
        <v>0</v>
      </c>
      <c r="AQX151">
        <v>0</v>
      </c>
      <c r="AQY151">
        <v>0</v>
      </c>
      <c r="AQZ151">
        <v>0</v>
      </c>
      <c r="ARA151">
        <v>0</v>
      </c>
      <c r="ARB151">
        <v>0</v>
      </c>
      <c r="ARC151">
        <v>0</v>
      </c>
      <c r="ARD151">
        <v>0</v>
      </c>
      <c r="ARF151" t="s">
        <v>2466</v>
      </c>
      <c r="ARG151" t="s">
        <v>2245</v>
      </c>
      <c r="ARH151" t="s">
        <v>2246</v>
      </c>
      <c r="ARI151">
        <v>0</v>
      </c>
      <c r="ARJ151">
        <v>1</v>
      </c>
      <c r="ARK151">
        <v>0</v>
      </c>
      <c r="ARL151">
        <v>0</v>
      </c>
      <c r="ARM151">
        <v>0</v>
      </c>
      <c r="ARN151">
        <v>0</v>
      </c>
      <c r="ARP151" t="s">
        <v>2231</v>
      </c>
      <c r="ARX151" t="s">
        <v>2247</v>
      </c>
      <c r="ARY151" t="s">
        <v>2267</v>
      </c>
      <c r="ARZ151">
        <v>0</v>
      </c>
      <c r="ASA151">
        <v>1</v>
      </c>
      <c r="ASB151">
        <v>0</v>
      </c>
      <c r="ASC151">
        <v>0</v>
      </c>
      <c r="ASD151">
        <v>0</v>
      </c>
      <c r="ASE151">
        <v>0</v>
      </c>
      <c r="ASF151">
        <v>0</v>
      </c>
      <c r="ASG151">
        <v>0</v>
      </c>
      <c r="ASH151">
        <v>0</v>
      </c>
      <c r="ASI151">
        <v>0</v>
      </c>
      <c r="ASK151" t="s">
        <v>2239</v>
      </c>
      <c r="ASL151">
        <v>1</v>
      </c>
      <c r="ASM151">
        <v>0</v>
      </c>
      <c r="ASN151">
        <v>0</v>
      </c>
      <c r="ASO151">
        <v>0</v>
      </c>
      <c r="ASP151">
        <v>0</v>
      </c>
      <c r="ASQ151">
        <v>0</v>
      </c>
      <c r="ASR151">
        <v>0</v>
      </c>
      <c r="ASS151">
        <v>0</v>
      </c>
      <c r="AST151">
        <v>0</v>
      </c>
      <c r="ASU151">
        <v>0</v>
      </c>
      <c r="ASW151" t="s">
        <v>2239</v>
      </c>
      <c r="ASX151">
        <v>1</v>
      </c>
      <c r="ASY151">
        <v>0</v>
      </c>
      <c r="ASZ151">
        <v>0</v>
      </c>
      <c r="ATA151">
        <v>0</v>
      </c>
      <c r="ATB151">
        <v>0</v>
      </c>
      <c r="ATC151">
        <v>0</v>
      </c>
      <c r="ATD151">
        <v>0</v>
      </c>
      <c r="ATE151">
        <v>0</v>
      </c>
      <c r="ATF151">
        <v>0</v>
      </c>
      <c r="ATH151" t="s">
        <v>2337</v>
      </c>
      <c r="ATI151">
        <v>0</v>
      </c>
      <c r="ATJ151">
        <v>0</v>
      </c>
      <c r="ATK151">
        <v>0</v>
      </c>
      <c r="ATL151">
        <v>0</v>
      </c>
      <c r="ATM151">
        <v>0</v>
      </c>
      <c r="ATN151">
        <v>1</v>
      </c>
      <c r="ATO151">
        <v>0</v>
      </c>
      <c r="ATP151">
        <v>0</v>
      </c>
      <c r="ATQ151">
        <v>0</v>
      </c>
      <c r="ATS151" t="s">
        <v>2252</v>
      </c>
      <c r="ATT151" t="s">
        <v>2231</v>
      </c>
      <c r="ATV151" t="s">
        <v>2859</v>
      </c>
      <c r="ATW151" t="s">
        <v>2252</v>
      </c>
      <c r="ATX151" t="s">
        <v>2231</v>
      </c>
      <c r="ATZ151" t="s">
        <v>2853</v>
      </c>
      <c r="AUA151" t="s">
        <v>2860</v>
      </c>
      <c r="AUC151" t="s">
        <v>2442</v>
      </c>
      <c r="AUF151">
        <v>509048663</v>
      </c>
      <c r="AUG151" s="166">
        <v>45256.588252314818</v>
      </c>
      <c r="AUJ151" t="s">
        <v>2255</v>
      </c>
      <c r="AUK151" t="s">
        <v>2256</v>
      </c>
      <c r="AUL151" t="s">
        <v>2257</v>
      </c>
    </row>
    <row r="152" spans="1:534 1125:1234" x14ac:dyDescent="0.35">
      <c r="A152">
        <v>151</v>
      </c>
      <c r="B152" t="s">
        <v>2861</v>
      </c>
      <c r="C152" s="166">
        <v>45256</v>
      </c>
      <c r="D152" t="s">
        <v>2845</v>
      </c>
      <c r="E152" t="s">
        <v>2846</v>
      </c>
      <c r="F152" s="166">
        <v>45256.477363101847</v>
      </c>
      <c r="G152" s="166">
        <v>45256.589957870368</v>
      </c>
      <c r="H152" t="s">
        <v>2225</v>
      </c>
      <c r="K152" t="s">
        <v>2302</v>
      </c>
      <c r="L152" s="166">
        <v>45256</v>
      </c>
      <c r="M152" t="s">
        <v>81</v>
      </c>
      <c r="N152" t="s">
        <v>2847</v>
      </c>
      <c r="O152" t="s">
        <v>2189</v>
      </c>
      <c r="P152" t="s">
        <v>2228</v>
      </c>
      <c r="S152" t="s">
        <v>2304</v>
      </c>
      <c r="T152" t="s">
        <v>2848</v>
      </c>
      <c r="V152" t="s">
        <v>2231</v>
      </c>
      <c r="X152" t="s">
        <v>2232</v>
      </c>
      <c r="AA152" t="s">
        <v>2239</v>
      </c>
      <c r="AB152">
        <v>0</v>
      </c>
      <c r="AC152">
        <v>0</v>
      </c>
      <c r="AD152">
        <v>0</v>
      </c>
      <c r="AE152">
        <v>1</v>
      </c>
      <c r="AF152">
        <v>1</v>
      </c>
      <c r="AI152"/>
      <c r="EK152" t="s">
        <v>2280</v>
      </c>
      <c r="EL152">
        <v>1</v>
      </c>
      <c r="EM152">
        <v>0</v>
      </c>
      <c r="EN152">
        <v>0</v>
      </c>
      <c r="EO152">
        <v>0</v>
      </c>
      <c r="EP152">
        <v>0</v>
      </c>
      <c r="EQ152">
        <v>1</v>
      </c>
      <c r="ES152" t="s">
        <v>2318</v>
      </c>
      <c r="ET152">
        <v>6000</v>
      </c>
      <c r="EU152" t="s">
        <v>2235</v>
      </c>
      <c r="EX152">
        <v>60</v>
      </c>
      <c r="EY152">
        <v>30</v>
      </c>
      <c r="EZ152">
        <v>0</v>
      </c>
      <c r="FA152">
        <v>100</v>
      </c>
      <c r="FB152">
        <v>0</v>
      </c>
      <c r="GK152" t="s">
        <v>2231</v>
      </c>
      <c r="GM152" t="s">
        <v>2280</v>
      </c>
      <c r="GN152">
        <v>1</v>
      </c>
      <c r="GO152">
        <v>0</v>
      </c>
      <c r="GP152">
        <v>0</v>
      </c>
      <c r="GQ152">
        <v>0</v>
      </c>
      <c r="GR152">
        <v>0</v>
      </c>
      <c r="GT152" t="s">
        <v>474</v>
      </c>
      <c r="GU152">
        <v>1</v>
      </c>
      <c r="GV152">
        <v>0</v>
      </c>
      <c r="GW152">
        <v>0</v>
      </c>
      <c r="GX152">
        <v>0</v>
      </c>
      <c r="GY152">
        <v>0</v>
      </c>
      <c r="GZ152">
        <v>0</v>
      </c>
      <c r="HA152">
        <v>0</v>
      </c>
      <c r="HB152">
        <v>0</v>
      </c>
      <c r="HC152">
        <v>0</v>
      </c>
      <c r="HD152">
        <v>0</v>
      </c>
      <c r="HE152">
        <v>0</v>
      </c>
      <c r="HH152" t="s">
        <v>2237</v>
      </c>
      <c r="HI152">
        <v>0</v>
      </c>
      <c r="HJ152">
        <v>1</v>
      </c>
      <c r="HK152">
        <v>0</v>
      </c>
      <c r="HL152">
        <v>0</v>
      </c>
      <c r="HM152" t="s">
        <v>2280</v>
      </c>
      <c r="HN152">
        <v>1</v>
      </c>
      <c r="HO152">
        <v>0</v>
      </c>
      <c r="HP152">
        <v>0</v>
      </c>
      <c r="HQ152">
        <v>0</v>
      </c>
      <c r="HR152">
        <v>0</v>
      </c>
      <c r="HS152" t="s">
        <v>2447</v>
      </c>
      <c r="HT152">
        <v>0</v>
      </c>
      <c r="HU152">
        <v>0</v>
      </c>
      <c r="HV152">
        <v>0</v>
      </c>
      <c r="HW152">
        <v>0</v>
      </c>
      <c r="HX152">
        <v>0</v>
      </c>
      <c r="HY152">
        <v>1</v>
      </c>
      <c r="HZ152">
        <v>0</v>
      </c>
      <c r="IA152">
        <v>0</v>
      </c>
      <c r="IB152">
        <v>0</v>
      </c>
      <c r="IC152">
        <v>0</v>
      </c>
      <c r="ID152">
        <v>0</v>
      </c>
      <c r="IE152">
        <v>0</v>
      </c>
      <c r="JB152" t="s">
        <v>2239</v>
      </c>
      <c r="JC152">
        <v>0</v>
      </c>
      <c r="JD152">
        <v>0</v>
      </c>
      <c r="JE152">
        <v>0</v>
      </c>
      <c r="JF152">
        <v>0</v>
      </c>
      <c r="JG152">
        <v>0</v>
      </c>
      <c r="JH152">
        <v>0</v>
      </c>
      <c r="JI152">
        <v>0</v>
      </c>
      <c r="JJ152">
        <v>0</v>
      </c>
      <c r="JK152">
        <v>0</v>
      </c>
      <c r="JL152">
        <v>0</v>
      </c>
      <c r="JM152">
        <v>0</v>
      </c>
      <c r="JN152">
        <v>0</v>
      </c>
      <c r="JO152">
        <v>0</v>
      </c>
      <c r="JP152">
        <v>0</v>
      </c>
      <c r="JQ152">
        <v>0</v>
      </c>
      <c r="JR152">
        <v>1</v>
      </c>
      <c r="JS152">
        <v>1</v>
      </c>
      <c r="JT152">
        <v>3</v>
      </c>
      <c r="AQG152" t="s">
        <v>2298</v>
      </c>
      <c r="AQH152">
        <v>0</v>
      </c>
      <c r="AQI152">
        <v>0</v>
      </c>
      <c r="AQJ152">
        <v>0</v>
      </c>
      <c r="AQK152">
        <v>0</v>
      </c>
      <c r="AQL152">
        <v>0</v>
      </c>
      <c r="AQM152">
        <v>1</v>
      </c>
      <c r="AQN152">
        <v>0</v>
      </c>
      <c r="AQO152">
        <v>0</v>
      </c>
      <c r="AQP152">
        <v>0</v>
      </c>
      <c r="AQQ152">
        <v>0</v>
      </c>
      <c r="AQS152" t="s">
        <v>2243</v>
      </c>
      <c r="AQT152">
        <v>0</v>
      </c>
      <c r="AQU152">
        <v>0</v>
      </c>
      <c r="AQV152">
        <v>0</v>
      </c>
      <c r="AQW152">
        <v>1</v>
      </c>
      <c r="AQX152">
        <v>0</v>
      </c>
      <c r="AQY152">
        <v>0</v>
      </c>
      <c r="AQZ152">
        <v>0</v>
      </c>
      <c r="ARA152">
        <v>0</v>
      </c>
      <c r="ARB152">
        <v>0</v>
      </c>
      <c r="ARC152">
        <v>0</v>
      </c>
      <c r="ARD152">
        <v>0</v>
      </c>
      <c r="ARF152" t="s">
        <v>2244</v>
      </c>
      <c r="ARG152" t="s">
        <v>2245</v>
      </c>
      <c r="ARH152" t="s">
        <v>2602</v>
      </c>
      <c r="ARI152">
        <v>0</v>
      </c>
      <c r="ARJ152">
        <v>0</v>
      </c>
      <c r="ARK152">
        <v>0</v>
      </c>
      <c r="ARL152">
        <v>1</v>
      </c>
      <c r="ARM152">
        <v>0</v>
      </c>
      <c r="ARN152">
        <v>0</v>
      </c>
      <c r="ARP152" t="s">
        <v>2231</v>
      </c>
      <c r="ARX152" t="s">
        <v>2247</v>
      </c>
      <c r="ARY152" t="s">
        <v>2239</v>
      </c>
      <c r="ARZ152">
        <v>1</v>
      </c>
      <c r="ASA152">
        <v>0</v>
      </c>
      <c r="ASB152">
        <v>0</v>
      </c>
      <c r="ASC152">
        <v>0</v>
      </c>
      <c r="ASD152">
        <v>0</v>
      </c>
      <c r="ASE152">
        <v>0</v>
      </c>
      <c r="ASF152">
        <v>0</v>
      </c>
      <c r="ASG152">
        <v>0</v>
      </c>
      <c r="ASH152">
        <v>0</v>
      </c>
      <c r="ASI152">
        <v>0</v>
      </c>
      <c r="ASK152" t="s">
        <v>2239</v>
      </c>
      <c r="ASL152">
        <v>1</v>
      </c>
      <c r="ASM152">
        <v>0</v>
      </c>
      <c r="ASN152">
        <v>0</v>
      </c>
      <c r="ASO152">
        <v>0</v>
      </c>
      <c r="ASP152">
        <v>0</v>
      </c>
      <c r="ASQ152">
        <v>0</v>
      </c>
      <c r="ASR152">
        <v>0</v>
      </c>
      <c r="ASS152">
        <v>0</v>
      </c>
      <c r="AST152">
        <v>0</v>
      </c>
      <c r="ASU152">
        <v>0</v>
      </c>
      <c r="ASW152" t="s">
        <v>2353</v>
      </c>
      <c r="ASX152">
        <v>0</v>
      </c>
      <c r="ASY152">
        <v>0</v>
      </c>
      <c r="ASZ152">
        <v>0</v>
      </c>
      <c r="ATA152">
        <v>0</v>
      </c>
      <c r="ATB152">
        <v>0</v>
      </c>
      <c r="ATC152">
        <v>1</v>
      </c>
      <c r="ATD152">
        <v>0</v>
      </c>
      <c r="ATE152">
        <v>0</v>
      </c>
      <c r="ATF152">
        <v>0</v>
      </c>
      <c r="ATH152" t="s">
        <v>2239</v>
      </c>
      <c r="ATI152">
        <v>1</v>
      </c>
      <c r="ATJ152">
        <v>0</v>
      </c>
      <c r="ATK152">
        <v>0</v>
      </c>
      <c r="ATL152">
        <v>0</v>
      </c>
      <c r="ATM152">
        <v>0</v>
      </c>
      <c r="ATN152">
        <v>0</v>
      </c>
      <c r="ATO152">
        <v>0</v>
      </c>
      <c r="ATP152">
        <v>0</v>
      </c>
      <c r="ATQ152">
        <v>0</v>
      </c>
      <c r="ATS152" t="s">
        <v>2252</v>
      </c>
      <c r="ATT152" t="s">
        <v>2231</v>
      </c>
      <c r="ATV152" t="s">
        <v>2315</v>
      </c>
      <c r="ATW152" t="s">
        <v>2252</v>
      </c>
      <c r="ATX152" t="s">
        <v>2312</v>
      </c>
      <c r="AUA152" t="s">
        <v>2862</v>
      </c>
      <c r="AUF152">
        <v>509049347</v>
      </c>
      <c r="AUG152" s="166">
        <v>45256.590324074074</v>
      </c>
      <c r="AUJ152" t="s">
        <v>2255</v>
      </c>
      <c r="AUK152" t="s">
        <v>2256</v>
      </c>
      <c r="AUL152" t="s">
        <v>2257</v>
      </c>
    </row>
    <row r="153" spans="1:534 1125:1234" x14ac:dyDescent="0.35">
      <c r="A153">
        <v>152</v>
      </c>
      <c r="B153" t="s">
        <v>2863</v>
      </c>
      <c r="C153" s="166">
        <v>45253</v>
      </c>
      <c r="D153" t="s">
        <v>2864</v>
      </c>
      <c r="E153" t="s">
        <v>2865</v>
      </c>
      <c r="F153" s="166">
        <v>45253.44932107639</v>
      </c>
      <c r="G153" s="166">
        <v>45256.593544918993</v>
      </c>
      <c r="H153" t="s">
        <v>2225</v>
      </c>
      <c r="K153" t="s">
        <v>2226</v>
      </c>
      <c r="L153" s="166">
        <v>45253</v>
      </c>
      <c r="M153" t="s">
        <v>81</v>
      </c>
      <c r="N153" t="s">
        <v>2430</v>
      </c>
      <c r="O153" t="s">
        <v>84</v>
      </c>
      <c r="P153" t="s">
        <v>2228</v>
      </c>
      <c r="S153" t="s">
        <v>2229</v>
      </c>
      <c r="T153" t="s">
        <v>2866</v>
      </c>
      <c r="V153" t="s">
        <v>2231</v>
      </c>
      <c r="X153" t="s">
        <v>510</v>
      </c>
      <c r="AA153" t="s">
        <v>2233</v>
      </c>
      <c r="AB153">
        <v>1</v>
      </c>
      <c r="AC153">
        <v>0</v>
      </c>
      <c r="AD153">
        <v>0</v>
      </c>
      <c r="AE153">
        <v>0</v>
      </c>
      <c r="AF153">
        <v>1</v>
      </c>
      <c r="AH153" t="s">
        <v>2318</v>
      </c>
      <c r="AI153">
        <v>900</v>
      </c>
      <c r="AJ153" t="s">
        <v>2235</v>
      </c>
      <c r="AM153">
        <v>60</v>
      </c>
      <c r="AN153">
        <v>2</v>
      </c>
      <c r="AO153">
        <v>0</v>
      </c>
      <c r="AP153">
        <v>30</v>
      </c>
      <c r="AQ153">
        <v>30</v>
      </c>
      <c r="BW153" t="s">
        <v>2312</v>
      </c>
      <c r="CS153" t="s">
        <v>2241</v>
      </c>
      <c r="CT153">
        <v>1</v>
      </c>
      <c r="CU153">
        <v>0</v>
      </c>
      <c r="CV153">
        <v>0</v>
      </c>
      <c r="CW153">
        <v>0</v>
      </c>
      <c r="EK153" t="s">
        <v>2239</v>
      </c>
      <c r="EL153">
        <v>0</v>
      </c>
      <c r="EM153">
        <v>0</v>
      </c>
      <c r="EN153">
        <v>0</v>
      </c>
      <c r="EO153">
        <v>0</v>
      </c>
      <c r="EP153">
        <v>1</v>
      </c>
      <c r="EQ153">
        <v>1</v>
      </c>
      <c r="JB153" t="s">
        <v>2867</v>
      </c>
      <c r="JC153">
        <v>0</v>
      </c>
      <c r="JD153">
        <v>0</v>
      </c>
      <c r="JE153">
        <v>0</v>
      </c>
      <c r="JF153">
        <v>1</v>
      </c>
      <c r="JG153">
        <v>1</v>
      </c>
      <c r="JH153">
        <v>1</v>
      </c>
      <c r="JI153">
        <v>1</v>
      </c>
      <c r="JJ153">
        <v>1</v>
      </c>
      <c r="JK153">
        <v>1</v>
      </c>
      <c r="JL153">
        <v>1</v>
      </c>
      <c r="JM153">
        <v>0</v>
      </c>
      <c r="JN153">
        <v>0</v>
      </c>
      <c r="JO153">
        <v>0</v>
      </c>
      <c r="JP153">
        <v>0</v>
      </c>
      <c r="JQ153">
        <v>0</v>
      </c>
      <c r="JR153">
        <v>0</v>
      </c>
      <c r="JS153">
        <v>7</v>
      </c>
      <c r="JT153">
        <v>9</v>
      </c>
      <c r="LM153" t="s">
        <v>2318</v>
      </c>
      <c r="LN153">
        <v>7500</v>
      </c>
      <c r="LO153" t="s">
        <v>2235</v>
      </c>
      <c r="LR153">
        <v>90</v>
      </c>
      <c r="LS153">
        <v>2</v>
      </c>
      <c r="LT153">
        <v>0</v>
      </c>
      <c r="LU153">
        <v>20</v>
      </c>
      <c r="LV153">
        <v>20</v>
      </c>
      <c r="LX153" t="s">
        <v>2318</v>
      </c>
      <c r="LY153">
        <v>5000</v>
      </c>
      <c r="LZ153" t="s">
        <v>2235</v>
      </c>
      <c r="MC153">
        <v>90</v>
      </c>
      <c r="MD153">
        <v>2</v>
      </c>
      <c r="ME153">
        <v>0</v>
      </c>
      <c r="MF153">
        <v>20</v>
      </c>
      <c r="MG153">
        <v>20</v>
      </c>
      <c r="MI153" t="s">
        <v>2318</v>
      </c>
      <c r="MJ153">
        <v>300</v>
      </c>
      <c r="MK153" t="s">
        <v>2235</v>
      </c>
      <c r="MN153">
        <v>30</v>
      </c>
      <c r="MO153">
        <v>2</v>
      </c>
      <c r="MP153">
        <v>0</v>
      </c>
      <c r="MQ153">
        <v>50</v>
      </c>
      <c r="MR153">
        <v>50</v>
      </c>
      <c r="MT153" t="s">
        <v>2318</v>
      </c>
      <c r="MU153">
        <v>100</v>
      </c>
      <c r="MV153" t="s">
        <v>2235</v>
      </c>
      <c r="MY153">
        <v>30</v>
      </c>
      <c r="MZ153">
        <v>2</v>
      </c>
      <c r="NA153">
        <v>0</v>
      </c>
      <c r="NB153">
        <v>50</v>
      </c>
      <c r="NC153">
        <v>50</v>
      </c>
      <c r="NE153" t="s">
        <v>2318</v>
      </c>
      <c r="NF153" t="s">
        <v>2505</v>
      </c>
      <c r="NG153">
        <v>0</v>
      </c>
      <c r="NH153">
        <v>1</v>
      </c>
      <c r="NI153">
        <v>0</v>
      </c>
      <c r="NK153">
        <v>2000</v>
      </c>
      <c r="NM153" t="s">
        <v>2235</v>
      </c>
      <c r="NP153">
        <v>60</v>
      </c>
      <c r="NQ153">
        <v>2</v>
      </c>
      <c r="NR153">
        <v>0</v>
      </c>
      <c r="NS153">
        <v>15</v>
      </c>
      <c r="NT153">
        <v>15</v>
      </c>
      <c r="NV153" t="s">
        <v>2318</v>
      </c>
      <c r="NW153">
        <v>4000</v>
      </c>
      <c r="NX153" t="s">
        <v>2235</v>
      </c>
      <c r="OA153">
        <v>60</v>
      </c>
      <c r="OB153">
        <v>2</v>
      </c>
      <c r="OC153">
        <v>0</v>
      </c>
      <c r="OD153">
        <v>20</v>
      </c>
      <c r="OE153">
        <v>20</v>
      </c>
      <c r="OG153" t="s">
        <v>2318</v>
      </c>
      <c r="OH153">
        <v>2750</v>
      </c>
      <c r="OI153" t="s">
        <v>2235</v>
      </c>
      <c r="OL153">
        <v>60</v>
      </c>
      <c r="OM153">
        <v>2</v>
      </c>
      <c r="ON153">
        <v>0</v>
      </c>
      <c r="OO153">
        <v>30</v>
      </c>
      <c r="OP153">
        <v>30</v>
      </c>
      <c r="QX153" t="s">
        <v>2312</v>
      </c>
      <c r="SF153" t="s">
        <v>2241</v>
      </c>
      <c r="SG153">
        <v>1</v>
      </c>
      <c r="SH153">
        <v>0</v>
      </c>
      <c r="SI153">
        <v>0</v>
      </c>
      <c r="SJ153">
        <v>0</v>
      </c>
      <c r="AQG153" t="s">
        <v>2239</v>
      </c>
      <c r="AQH153">
        <v>1</v>
      </c>
      <c r="AQI153">
        <v>0</v>
      </c>
      <c r="AQJ153">
        <v>0</v>
      </c>
      <c r="AQK153">
        <v>0</v>
      </c>
      <c r="AQL153">
        <v>0</v>
      </c>
      <c r="AQM153">
        <v>0</v>
      </c>
      <c r="AQN153">
        <v>0</v>
      </c>
      <c r="AQO153">
        <v>0</v>
      </c>
      <c r="AQP153">
        <v>0</v>
      </c>
      <c r="AQQ153">
        <v>0</v>
      </c>
      <c r="AQS153" t="s">
        <v>2576</v>
      </c>
      <c r="AQT153">
        <v>0</v>
      </c>
      <c r="AQU153">
        <v>0</v>
      </c>
      <c r="AQV153">
        <v>1</v>
      </c>
      <c r="AQW153">
        <v>1</v>
      </c>
      <c r="AQX153">
        <v>0</v>
      </c>
      <c r="AQY153">
        <v>0</v>
      </c>
      <c r="AQZ153">
        <v>0</v>
      </c>
      <c r="ARA153">
        <v>0</v>
      </c>
      <c r="ARB153">
        <v>0</v>
      </c>
      <c r="ARC153">
        <v>0</v>
      </c>
      <c r="ARD153">
        <v>0</v>
      </c>
      <c r="ARF153" t="s">
        <v>2466</v>
      </c>
      <c r="ARG153" t="s">
        <v>2245</v>
      </c>
      <c r="ARH153" t="s">
        <v>2246</v>
      </c>
      <c r="ARI153">
        <v>0</v>
      </c>
      <c r="ARJ153">
        <v>1</v>
      </c>
      <c r="ARK153">
        <v>0</v>
      </c>
      <c r="ARL153">
        <v>0</v>
      </c>
      <c r="ARM153">
        <v>0</v>
      </c>
      <c r="ARN153">
        <v>0</v>
      </c>
      <c r="ARP153" t="s">
        <v>2312</v>
      </c>
      <c r="ARX153" t="s">
        <v>2262</v>
      </c>
      <c r="ARY153" t="s">
        <v>2239</v>
      </c>
      <c r="ARZ153">
        <v>1</v>
      </c>
      <c r="ASA153">
        <v>0</v>
      </c>
      <c r="ASB153">
        <v>0</v>
      </c>
      <c r="ASC153">
        <v>0</v>
      </c>
      <c r="ASD153">
        <v>0</v>
      </c>
      <c r="ASE153">
        <v>0</v>
      </c>
      <c r="ASF153">
        <v>0</v>
      </c>
      <c r="ASG153">
        <v>0</v>
      </c>
      <c r="ASH153">
        <v>0</v>
      </c>
      <c r="ASI153">
        <v>0</v>
      </c>
      <c r="ASK153" t="s">
        <v>2239</v>
      </c>
      <c r="ASL153">
        <v>1</v>
      </c>
      <c r="ASM153">
        <v>0</v>
      </c>
      <c r="ASN153">
        <v>0</v>
      </c>
      <c r="ASO153">
        <v>0</v>
      </c>
      <c r="ASP153">
        <v>0</v>
      </c>
      <c r="ASQ153">
        <v>0</v>
      </c>
      <c r="ASR153">
        <v>0</v>
      </c>
      <c r="ASS153">
        <v>0</v>
      </c>
      <c r="AST153">
        <v>0</v>
      </c>
      <c r="ASU153">
        <v>0</v>
      </c>
      <c r="ASW153" t="s">
        <v>2239</v>
      </c>
      <c r="ASX153">
        <v>1</v>
      </c>
      <c r="ASY153">
        <v>0</v>
      </c>
      <c r="ASZ153">
        <v>0</v>
      </c>
      <c r="ATA153">
        <v>0</v>
      </c>
      <c r="ATB153">
        <v>0</v>
      </c>
      <c r="ATC153">
        <v>0</v>
      </c>
      <c r="ATD153">
        <v>0</v>
      </c>
      <c r="ATE153">
        <v>0</v>
      </c>
      <c r="ATF153">
        <v>0</v>
      </c>
      <c r="ATH153" t="s">
        <v>2239</v>
      </c>
      <c r="ATI153">
        <v>1</v>
      </c>
      <c r="ATJ153">
        <v>0</v>
      </c>
      <c r="ATK153">
        <v>0</v>
      </c>
      <c r="ATL153">
        <v>0</v>
      </c>
      <c r="ATM153">
        <v>0</v>
      </c>
      <c r="ATN153">
        <v>0</v>
      </c>
      <c r="ATO153">
        <v>0</v>
      </c>
      <c r="ATP153">
        <v>0</v>
      </c>
      <c r="ATQ153">
        <v>0</v>
      </c>
      <c r="ATS153" t="s">
        <v>2468</v>
      </c>
      <c r="ATW153" t="s">
        <v>2468</v>
      </c>
      <c r="AUF153">
        <v>509051267</v>
      </c>
      <c r="AUG153" s="166">
        <v>45256.595578703702</v>
      </c>
      <c r="AUJ153" t="s">
        <v>2255</v>
      </c>
      <c r="AUK153" t="s">
        <v>2256</v>
      </c>
      <c r="AUL153" t="s">
        <v>2257</v>
      </c>
    </row>
    <row r="154" spans="1:534 1125:1234" x14ac:dyDescent="0.35">
      <c r="A154">
        <v>153</v>
      </c>
      <c r="B154" t="s">
        <v>2868</v>
      </c>
      <c r="C154" s="166">
        <v>45253</v>
      </c>
      <c r="D154" t="s">
        <v>2864</v>
      </c>
      <c r="E154" t="s">
        <v>2865</v>
      </c>
      <c r="F154" s="166">
        <v>45253.541577476848</v>
      </c>
      <c r="G154" s="166">
        <v>45256.593726585648</v>
      </c>
      <c r="H154" t="s">
        <v>2225</v>
      </c>
      <c r="K154" t="s">
        <v>2226</v>
      </c>
      <c r="L154" s="166">
        <v>45253</v>
      </c>
      <c r="M154" t="s">
        <v>81</v>
      </c>
      <c r="N154" t="s">
        <v>2430</v>
      </c>
      <c r="O154" t="s">
        <v>84</v>
      </c>
      <c r="P154" t="s">
        <v>2228</v>
      </c>
      <c r="S154" t="s">
        <v>2229</v>
      </c>
      <c r="T154" t="s">
        <v>2866</v>
      </c>
      <c r="V154" t="s">
        <v>2231</v>
      </c>
      <c r="X154" t="s">
        <v>510</v>
      </c>
      <c r="AA154" t="s">
        <v>2239</v>
      </c>
      <c r="AB154">
        <v>0</v>
      </c>
      <c r="AC154">
        <v>0</v>
      </c>
      <c r="AD154">
        <v>0</v>
      </c>
      <c r="AE154">
        <v>1</v>
      </c>
      <c r="AF154">
        <v>1</v>
      </c>
      <c r="AI154"/>
      <c r="EK154" t="s">
        <v>2239</v>
      </c>
      <c r="EL154">
        <v>0</v>
      </c>
      <c r="EM154">
        <v>0</v>
      </c>
      <c r="EN154">
        <v>0</v>
      </c>
      <c r="EO154">
        <v>0</v>
      </c>
      <c r="EP154">
        <v>1</v>
      </c>
      <c r="EQ154">
        <v>1</v>
      </c>
      <c r="JB154" t="s">
        <v>2869</v>
      </c>
      <c r="JC154">
        <v>0</v>
      </c>
      <c r="JD154">
        <v>0</v>
      </c>
      <c r="JE154">
        <v>0</v>
      </c>
      <c r="JF154">
        <v>1</v>
      </c>
      <c r="JG154">
        <v>1</v>
      </c>
      <c r="JH154">
        <v>0</v>
      </c>
      <c r="JI154">
        <v>0</v>
      </c>
      <c r="JJ154">
        <v>0</v>
      </c>
      <c r="JK154">
        <v>0</v>
      </c>
      <c r="JL154">
        <v>1</v>
      </c>
      <c r="JM154">
        <v>0</v>
      </c>
      <c r="JN154">
        <v>0</v>
      </c>
      <c r="JO154">
        <v>1</v>
      </c>
      <c r="JP154">
        <v>1</v>
      </c>
      <c r="JQ154">
        <v>1</v>
      </c>
      <c r="JR154">
        <v>0</v>
      </c>
      <c r="JS154">
        <v>6</v>
      </c>
      <c r="JT154">
        <v>8</v>
      </c>
      <c r="LM154" t="s">
        <v>2318</v>
      </c>
      <c r="LN154">
        <v>7000</v>
      </c>
      <c r="LO154" t="s">
        <v>2235</v>
      </c>
      <c r="LR154">
        <v>90</v>
      </c>
      <c r="LS154">
        <v>3</v>
      </c>
      <c r="LT154">
        <v>0</v>
      </c>
      <c r="LU154">
        <v>25</v>
      </c>
      <c r="LV154">
        <v>25</v>
      </c>
      <c r="LX154" t="s">
        <v>2318</v>
      </c>
      <c r="LY154">
        <v>5000</v>
      </c>
      <c r="LZ154" t="s">
        <v>2235</v>
      </c>
      <c r="MC154">
        <v>90</v>
      </c>
      <c r="MD154">
        <v>3</v>
      </c>
      <c r="ME154">
        <v>0</v>
      </c>
      <c r="MF154">
        <v>25</v>
      </c>
      <c r="MG154">
        <v>25</v>
      </c>
      <c r="OG154" t="s">
        <v>2318</v>
      </c>
      <c r="OH154">
        <v>3000</v>
      </c>
      <c r="OI154" t="s">
        <v>2235</v>
      </c>
      <c r="OL154">
        <v>30</v>
      </c>
      <c r="OM154">
        <v>3</v>
      </c>
      <c r="ON154">
        <v>0</v>
      </c>
      <c r="OO154">
        <v>25</v>
      </c>
      <c r="OP154">
        <v>25</v>
      </c>
      <c r="PN154" t="s">
        <v>2318</v>
      </c>
      <c r="PO154">
        <v>1750</v>
      </c>
      <c r="PP154" t="s">
        <v>2235</v>
      </c>
      <c r="PS154">
        <v>30</v>
      </c>
      <c r="PT154">
        <v>3</v>
      </c>
      <c r="PU154">
        <v>0</v>
      </c>
      <c r="PV154">
        <v>50</v>
      </c>
      <c r="PW154">
        <v>50</v>
      </c>
      <c r="PY154" t="s">
        <v>2318</v>
      </c>
      <c r="PZ154" t="s">
        <v>2231</v>
      </c>
      <c r="QA154">
        <v>4500</v>
      </c>
      <c r="QD154" t="s">
        <v>2235</v>
      </c>
      <c r="QG154">
        <v>90</v>
      </c>
      <c r="QH154">
        <v>3</v>
      </c>
      <c r="QI154">
        <v>0</v>
      </c>
      <c r="QJ154">
        <v>50</v>
      </c>
      <c r="QK154">
        <v>50</v>
      </c>
      <c r="QM154" t="s">
        <v>2318</v>
      </c>
      <c r="QN154">
        <v>200</v>
      </c>
      <c r="QO154" t="s">
        <v>2235</v>
      </c>
      <c r="QR154">
        <v>30</v>
      </c>
      <c r="QS154">
        <v>3</v>
      </c>
      <c r="QT154">
        <v>0</v>
      </c>
      <c r="QU154">
        <v>50</v>
      </c>
      <c r="QV154">
        <v>50</v>
      </c>
      <c r="QX154" t="s">
        <v>2312</v>
      </c>
      <c r="SF154" t="s">
        <v>2241</v>
      </c>
      <c r="SG154">
        <v>1</v>
      </c>
      <c r="SH154">
        <v>0</v>
      </c>
      <c r="SI154">
        <v>0</v>
      </c>
      <c r="SJ154">
        <v>0</v>
      </c>
      <c r="AQG154" t="s">
        <v>2239</v>
      </c>
      <c r="AQH154">
        <v>1</v>
      </c>
      <c r="AQI154">
        <v>0</v>
      </c>
      <c r="AQJ154">
        <v>0</v>
      </c>
      <c r="AQK154">
        <v>0</v>
      </c>
      <c r="AQL154">
        <v>0</v>
      </c>
      <c r="AQM154">
        <v>0</v>
      </c>
      <c r="AQN154">
        <v>0</v>
      </c>
      <c r="AQO154">
        <v>0</v>
      </c>
      <c r="AQP154">
        <v>0</v>
      </c>
      <c r="AQQ154">
        <v>0</v>
      </c>
      <c r="AQS154" t="s">
        <v>2576</v>
      </c>
      <c r="AQT154">
        <v>0</v>
      </c>
      <c r="AQU154">
        <v>0</v>
      </c>
      <c r="AQV154">
        <v>1</v>
      </c>
      <c r="AQW154">
        <v>1</v>
      </c>
      <c r="AQX154">
        <v>0</v>
      </c>
      <c r="AQY154">
        <v>0</v>
      </c>
      <c r="AQZ154">
        <v>0</v>
      </c>
      <c r="ARA154">
        <v>0</v>
      </c>
      <c r="ARB154">
        <v>0</v>
      </c>
      <c r="ARC154">
        <v>0</v>
      </c>
      <c r="ARD154">
        <v>0</v>
      </c>
      <c r="ARF154" t="s">
        <v>2466</v>
      </c>
      <c r="ARG154" t="s">
        <v>2245</v>
      </c>
      <c r="ARH154" t="s">
        <v>2246</v>
      </c>
      <c r="ARI154">
        <v>0</v>
      </c>
      <c r="ARJ154">
        <v>1</v>
      </c>
      <c r="ARK154">
        <v>0</v>
      </c>
      <c r="ARL154">
        <v>0</v>
      </c>
      <c r="ARM154">
        <v>0</v>
      </c>
      <c r="ARN154">
        <v>0</v>
      </c>
      <c r="ARP154" t="s">
        <v>2312</v>
      </c>
      <c r="ARX154" t="s">
        <v>2262</v>
      </c>
      <c r="ARY154" t="s">
        <v>2239</v>
      </c>
      <c r="ARZ154">
        <v>1</v>
      </c>
      <c r="ASA154">
        <v>0</v>
      </c>
      <c r="ASB154">
        <v>0</v>
      </c>
      <c r="ASC154">
        <v>0</v>
      </c>
      <c r="ASD154">
        <v>0</v>
      </c>
      <c r="ASE154">
        <v>0</v>
      </c>
      <c r="ASF154">
        <v>0</v>
      </c>
      <c r="ASG154">
        <v>0</v>
      </c>
      <c r="ASH154">
        <v>0</v>
      </c>
      <c r="ASI154">
        <v>0</v>
      </c>
      <c r="ASK154" t="s">
        <v>2239</v>
      </c>
      <c r="ASL154">
        <v>1</v>
      </c>
      <c r="ASM154">
        <v>0</v>
      </c>
      <c r="ASN154">
        <v>0</v>
      </c>
      <c r="ASO154">
        <v>0</v>
      </c>
      <c r="ASP154">
        <v>0</v>
      </c>
      <c r="ASQ154">
        <v>0</v>
      </c>
      <c r="ASR154">
        <v>0</v>
      </c>
      <c r="ASS154">
        <v>0</v>
      </c>
      <c r="AST154">
        <v>0</v>
      </c>
      <c r="ASU154">
        <v>0</v>
      </c>
      <c r="ASW154" t="s">
        <v>2239</v>
      </c>
      <c r="ASX154">
        <v>1</v>
      </c>
      <c r="ASY154">
        <v>0</v>
      </c>
      <c r="ASZ154">
        <v>0</v>
      </c>
      <c r="ATA154">
        <v>0</v>
      </c>
      <c r="ATB154">
        <v>0</v>
      </c>
      <c r="ATC154">
        <v>0</v>
      </c>
      <c r="ATD154">
        <v>0</v>
      </c>
      <c r="ATE154">
        <v>0</v>
      </c>
      <c r="ATF154">
        <v>0</v>
      </c>
      <c r="ATH154" t="s">
        <v>2239</v>
      </c>
      <c r="ATI154">
        <v>1</v>
      </c>
      <c r="ATJ154">
        <v>0</v>
      </c>
      <c r="ATK154">
        <v>0</v>
      </c>
      <c r="ATL154">
        <v>0</v>
      </c>
      <c r="ATM154">
        <v>0</v>
      </c>
      <c r="ATN154">
        <v>0</v>
      </c>
      <c r="ATO154">
        <v>0</v>
      </c>
      <c r="ATP154">
        <v>0</v>
      </c>
      <c r="ATQ154">
        <v>0</v>
      </c>
      <c r="ATS154" t="s">
        <v>2468</v>
      </c>
      <c r="ATW154" t="s">
        <v>2468</v>
      </c>
      <c r="AUF154">
        <v>509051297</v>
      </c>
      <c r="AUG154" s="166">
        <v>45256.595659722218</v>
      </c>
      <c r="AUJ154" t="s">
        <v>2255</v>
      </c>
      <c r="AUK154" t="s">
        <v>2256</v>
      </c>
      <c r="AUL154" t="s">
        <v>2257</v>
      </c>
    </row>
    <row r="155" spans="1:534 1125:1234" x14ac:dyDescent="0.35">
      <c r="A155">
        <v>154</v>
      </c>
      <c r="B155" t="s">
        <v>2870</v>
      </c>
      <c r="C155" s="166">
        <v>45253</v>
      </c>
      <c r="D155" t="s">
        <v>2864</v>
      </c>
      <c r="E155" t="s">
        <v>2865</v>
      </c>
      <c r="F155" s="166">
        <v>45253.553432187502</v>
      </c>
      <c r="G155" s="166">
        <v>45256.593831759259</v>
      </c>
      <c r="H155" t="s">
        <v>2225</v>
      </c>
      <c r="K155" t="s">
        <v>2226</v>
      </c>
      <c r="L155" s="166">
        <v>45253</v>
      </c>
      <c r="M155" t="s">
        <v>81</v>
      </c>
      <c r="N155" t="s">
        <v>2430</v>
      </c>
      <c r="O155" t="s">
        <v>84</v>
      </c>
      <c r="P155" t="s">
        <v>2228</v>
      </c>
      <c r="S155" t="s">
        <v>2229</v>
      </c>
      <c r="T155" t="s">
        <v>2866</v>
      </c>
      <c r="V155" t="s">
        <v>2231</v>
      </c>
      <c r="X155" t="s">
        <v>510</v>
      </c>
      <c r="AA155" t="s">
        <v>2286</v>
      </c>
      <c r="AB155">
        <v>0</v>
      </c>
      <c r="AC155">
        <v>0</v>
      </c>
      <c r="AD155">
        <v>1</v>
      </c>
      <c r="AE155">
        <v>0</v>
      </c>
      <c r="AF155">
        <v>1</v>
      </c>
      <c r="AI155"/>
      <c r="BH155" t="s">
        <v>2318</v>
      </c>
      <c r="BI155" t="s">
        <v>2493</v>
      </c>
      <c r="BJ155">
        <v>0</v>
      </c>
      <c r="BK155">
        <v>1</v>
      </c>
      <c r="BM155">
        <v>300</v>
      </c>
      <c r="BN155" t="s">
        <v>2235</v>
      </c>
      <c r="BQ155">
        <v>60</v>
      </c>
      <c r="BR155">
        <v>3</v>
      </c>
      <c r="BS155">
        <v>0</v>
      </c>
      <c r="BT155">
        <v>500</v>
      </c>
      <c r="BU155">
        <v>500</v>
      </c>
      <c r="BW155" t="s">
        <v>2312</v>
      </c>
      <c r="CS155" t="s">
        <v>2241</v>
      </c>
      <c r="CT155">
        <v>1</v>
      </c>
      <c r="CU155">
        <v>0</v>
      </c>
      <c r="CV155">
        <v>0</v>
      </c>
      <c r="CW155">
        <v>0</v>
      </c>
      <c r="EK155" t="s">
        <v>2871</v>
      </c>
      <c r="EL155">
        <v>1</v>
      </c>
      <c r="EM155">
        <v>0</v>
      </c>
      <c r="EN155">
        <v>1</v>
      </c>
      <c r="EO155">
        <v>0</v>
      </c>
      <c r="EP155">
        <v>0</v>
      </c>
      <c r="EQ155">
        <v>2</v>
      </c>
      <c r="ES155" t="s">
        <v>2318</v>
      </c>
      <c r="ET155">
        <v>4000</v>
      </c>
      <c r="EU155" t="s">
        <v>2235</v>
      </c>
      <c r="EX155">
        <v>30</v>
      </c>
      <c r="EY155">
        <v>3</v>
      </c>
      <c r="EZ155">
        <v>0</v>
      </c>
      <c r="FA155">
        <v>25</v>
      </c>
      <c r="FB155">
        <v>25</v>
      </c>
      <c r="FO155" t="s">
        <v>2318</v>
      </c>
      <c r="FP155">
        <v>1000</v>
      </c>
      <c r="FQ155" t="s">
        <v>2235</v>
      </c>
      <c r="FT155">
        <v>60</v>
      </c>
      <c r="FU155">
        <v>3</v>
      </c>
      <c r="FV155">
        <v>0</v>
      </c>
      <c r="FW155">
        <v>40</v>
      </c>
      <c r="FX155">
        <v>40</v>
      </c>
      <c r="GK155" t="s">
        <v>2312</v>
      </c>
      <c r="HH155" t="s">
        <v>2241</v>
      </c>
      <c r="HI155">
        <v>1</v>
      </c>
      <c r="HJ155">
        <v>0</v>
      </c>
      <c r="HK155">
        <v>0</v>
      </c>
      <c r="HL155">
        <v>0</v>
      </c>
      <c r="JB155" t="s">
        <v>2872</v>
      </c>
      <c r="JC155">
        <v>0</v>
      </c>
      <c r="JD155">
        <v>1</v>
      </c>
      <c r="JE155">
        <v>0</v>
      </c>
      <c r="JF155">
        <v>0</v>
      </c>
      <c r="JG155">
        <v>0</v>
      </c>
      <c r="JH155">
        <v>0</v>
      </c>
      <c r="JI155">
        <v>0</v>
      </c>
      <c r="JJ155">
        <v>0</v>
      </c>
      <c r="JK155">
        <v>0</v>
      </c>
      <c r="JL155">
        <v>0</v>
      </c>
      <c r="JM155">
        <v>0</v>
      </c>
      <c r="JN155">
        <v>0</v>
      </c>
      <c r="JO155">
        <v>1</v>
      </c>
      <c r="JP155">
        <v>0</v>
      </c>
      <c r="JQ155">
        <v>1</v>
      </c>
      <c r="JR155">
        <v>0</v>
      </c>
      <c r="JS155">
        <v>3</v>
      </c>
      <c r="JT155">
        <v>6</v>
      </c>
      <c r="KG155" t="s">
        <v>2318</v>
      </c>
      <c r="KH155" t="s">
        <v>2445</v>
      </c>
      <c r="KI155">
        <v>1</v>
      </c>
      <c r="KJ155">
        <v>0</v>
      </c>
      <c r="KK155">
        <v>6500</v>
      </c>
      <c r="KM155" t="s">
        <v>2288</v>
      </c>
      <c r="KP155">
        <v>30</v>
      </c>
      <c r="KQ155">
        <v>90</v>
      </c>
      <c r="KR155">
        <v>1</v>
      </c>
      <c r="KS155">
        <v>200</v>
      </c>
      <c r="KT155">
        <v>0</v>
      </c>
      <c r="PN155" t="s">
        <v>2318</v>
      </c>
      <c r="PO155">
        <v>1500</v>
      </c>
      <c r="PP155" t="s">
        <v>2235</v>
      </c>
      <c r="PS155">
        <v>30</v>
      </c>
      <c r="PT155">
        <v>3</v>
      </c>
      <c r="PU155">
        <v>0</v>
      </c>
      <c r="PV155">
        <v>50</v>
      </c>
      <c r="PW155">
        <v>50</v>
      </c>
      <c r="QM155" t="s">
        <v>2318</v>
      </c>
      <c r="QN155">
        <v>200</v>
      </c>
      <c r="QO155" t="s">
        <v>2235</v>
      </c>
      <c r="QR155">
        <v>30</v>
      </c>
      <c r="QS155">
        <v>3</v>
      </c>
      <c r="QT155">
        <v>0</v>
      </c>
      <c r="QU155">
        <v>50</v>
      </c>
      <c r="QV155">
        <v>50</v>
      </c>
      <c r="QX155" t="s">
        <v>2312</v>
      </c>
      <c r="SF155" t="s">
        <v>2241</v>
      </c>
      <c r="SG155">
        <v>1</v>
      </c>
      <c r="SH155">
        <v>0</v>
      </c>
      <c r="SI155">
        <v>0</v>
      </c>
      <c r="SJ155">
        <v>0</v>
      </c>
      <c r="AQG155" t="s">
        <v>2239</v>
      </c>
      <c r="AQH155">
        <v>1</v>
      </c>
      <c r="AQI155">
        <v>0</v>
      </c>
      <c r="AQJ155">
        <v>0</v>
      </c>
      <c r="AQK155">
        <v>0</v>
      </c>
      <c r="AQL155">
        <v>0</v>
      </c>
      <c r="AQM155">
        <v>0</v>
      </c>
      <c r="AQN155">
        <v>0</v>
      </c>
      <c r="AQO155">
        <v>0</v>
      </c>
      <c r="AQP155">
        <v>0</v>
      </c>
      <c r="AQQ155">
        <v>0</v>
      </c>
      <c r="AQS155" t="s">
        <v>2576</v>
      </c>
      <c r="AQT155">
        <v>0</v>
      </c>
      <c r="AQU155">
        <v>0</v>
      </c>
      <c r="AQV155">
        <v>1</v>
      </c>
      <c r="AQW155">
        <v>1</v>
      </c>
      <c r="AQX155">
        <v>0</v>
      </c>
      <c r="AQY155">
        <v>0</v>
      </c>
      <c r="AQZ155">
        <v>0</v>
      </c>
      <c r="ARA155">
        <v>0</v>
      </c>
      <c r="ARB155">
        <v>0</v>
      </c>
      <c r="ARC155">
        <v>0</v>
      </c>
      <c r="ARD155">
        <v>0</v>
      </c>
      <c r="ARF155" t="s">
        <v>2466</v>
      </c>
      <c r="ARG155" t="s">
        <v>2275</v>
      </c>
      <c r="ARH155" t="s">
        <v>2246</v>
      </c>
      <c r="ARI155">
        <v>0</v>
      </c>
      <c r="ARJ155">
        <v>1</v>
      </c>
      <c r="ARK155">
        <v>0</v>
      </c>
      <c r="ARL155">
        <v>0</v>
      </c>
      <c r="ARM155">
        <v>0</v>
      </c>
      <c r="ARN155">
        <v>0</v>
      </c>
      <c r="ARP155" t="s">
        <v>2312</v>
      </c>
      <c r="ARX155" t="s">
        <v>2262</v>
      </c>
      <c r="ARY155" t="s">
        <v>2239</v>
      </c>
      <c r="ARZ155">
        <v>1</v>
      </c>
      <c r="ASA155">
        <v>0</v>
      </c>
      <c r="ASB155">
        <v>0</v>
      </c>
      <c r="ASC155">
        <v>0</v>
      </c>
      <c r="ASD155">
        <v>0</v>
      </c>
      <c r="ASE155">
        <v>0</v>
      </c>
      <c r="ASF155">
        <v>0</v>
      </c>
      <c r="ASG155">
        <v>0</v>
      </c>
      <c r="ASH155">
        <v>0</v>
      </c>
      <c r="ASI155">
        <v>0</v>
      </c>
      <c r="ASK155" t="s">
        <v>2239</v>
      </c>
      <c r="ASL155">
        <v>1</v>
      </c>
      <c r="ASM155">
        <v>0</v>
      </c>
      <c r="ASN155">
        <v>0</v>
      </c>
      <c r="ASO155">
        <v>0</v>
      </c>
      <c r="ASP155">
        <v>0</v>
      </c>
      <c r="ASQ155">
        <v>0</v>
      </c>
      <c r="ASR155">
        <v>0</v>
      </c>
      <c r="ASS155">
        <v>0</v>
      </c>
      <c r="AST155">
        <v>0</v>
      </c>
      <c r="ASU155">
        <v>0</v>
      </c>
      <c r="ASW155" t="s">
        <v>2239</v>
      </c>
      <c r="ASX155">
        <v>1</v>
      </c>
      <c r="ASY155">
        <v>0</v>
      </c>
      <c r="ASZ155">
        <v>0</v>
      </c>
      <c r="ATA155">
        <v>0</v>
      </c>
      <c r="ATB155">
        <v>0</v>
      </c>
      <c r="ATC155">
        <v>0</v>
      </c>
      <c r="ATD155">
        <v>0</v>
      </c>
      <c r="ATE155">
        <v>0</v>
      </c>
      <c r="ATF155">
        <v>0</v>
      </c>
      <c r="ATH155" t="s">
        <v>2239</v>
      </c>
      <c r="ATI155">
        <v>1</v>
      </c>
      <c r="ATJ155">
        <v>0</v>
      </c>
      <c r="ATK155">
        <v>0</v>
      </c>
      <c r="ATL155">
        <v>0</v>
      </c>
      <c r="ATM155">
        <v>0</v>
      </c>
      <c r="ATN155">
        <v>0</v>
      </c>
      <c r="ATO155">
        <v>0</v>
      </c>
      <c r="ATP155">
        <v>0</v>
      </c>
      <c r="ATQ155">
        <v>0</v>
      </c>
      <c r="ATS155" t="s">
        <v>2468</v>
      </c>
      <c r="ATW155" t="s">
        <v>2468</v>
      </c>
      <c r="AUF155">
        <v>509051321</v>
      </c>
      <c r="AUG155" s="166">
        <v>45256.595729166671</v>
      </c>
      <c r="AUJ155" t="s">
        <v>2255</v>
      </c>
      <c r="AUK155" t="s">
        <v>2256</v>
      </c>
      <c r="AUL155" t="s">
        <v>2257</v>
      </c>
    </row>
    <row r="156" spans="1:534 1125:1234" x14ac:dyDescent="0.35">
      <c r="A156">
        <v>155</v>
      </c>
      <c r="B156" t="s">
        <v>2873</v>
      </c>
      <c r="C156" s="166">
        <v>45253</v>
      </c>
      <c r="D156" t="s">
        <v>2864</v>
      </c>
      <c r="E156" t="s">
        <v>2865</v>
      </c>
      <c r="F156" s="166">
        <v>45253.562728865742</v>
      </c>
      <c r="G156" s="166">
        <v>45256.593948182868</v>
      </c>
      <c r="H156" t="s">
        <v>2225</v>
      </c>
      <c r="K156" t="s">
        <v>2226</v>
      </c>
      <c r="L156" s="166">
        <v>45253</v>
      </c>
      <c r="M156" t="s">
        <v>81</v>
      </c>
      <c r="N156" t="s">
        <v>2430</v>
      </c>
      <c r="O156" t="s">
        <v>84</v>
      </c>
      <c r="P156" t="s">
        <v>2228</v>
      </c>
      <c r="S156" t="s">
        <v>2229</v>
      </c>
      <c r="T156" t="s">
        <v>2866</v>
      </c>
      <c r="V156" t="s">
        <v>2231</v>
      </c>
      <c r="X156" t="s">
        <v>510</v>
      </c>
      <c r="AA156" t="s">
        <v>2286</v>
      </c>
      <c r="AB156">
        <v>0</v>
      </c>
      <c r="AC156">
        <v>0</v>
      </c>
      <c r="AD156">
        <v>1</v>
      </c>
      <c r="AE156">
        <v>0</v>
      </c>
      <c r="AF156">
        <v>1</v>
      </c>
      <c r="AI156"/>
      <c r="BH156" t="s">
        <v>2318</v>
      </c>
      <c r="BI156" t="s">
        <v>2493</v>
      </c>
      <c r="BJ156">
        <v>0</v>
      </c>
      <c r="BK156">
        <v>1</v>
      </c>
      <c r="BM156">
        <v>300</v>
      </c>
      <c r="BN156" t="s">
        <v>2235</v>
      </c>
      <c r="BQ156">
        <v>30</v>
      </c>
      <c r="BR156">
        <v>3</v>
      </c>
      <c r="BS156">
        <v>0</v>
      </c>
      <c r="BT156">
        <v>250</v>
      </c>
      <c r="BU156">
        <v>250</v>
      </c>
      <c r="BW156" t="s">
        <v>2312</v>
      </c>
      <c r="CS156" t="s">
        <v>2241</v>
      </c>
      <c r="CT156">
        <v>1</v>
      </c>
      <c r="CU156">
        <v>0</v>
      </c>
      <c r="CV156">
        <v>0</v>
      </c>
      <c r="CW156">
        <v>0</v>
      </c>
      <c r="EK156" t="s">
        <v>2239</v>
      </c>
      <c r="EL156">
        <v>0</v>
      </c>
      <c r="EM156">
        <v>0</v>
      </c>
      <c r="EN156">
        <v>0</v>
      </c>
      <c r="EO156">
        <v>0</v>
      </c>
      <c r="EP156">
        <v>1</v>
      </c>
      <c r="EQ156">
        <v>1</v>
      </c>
      <c r="JB156" t="s">
        <v>2874</v>
      </c>
      <c r="JC156">
        <v>0</v>
      </c>
      <c r="JD156">
        <v>0</v>
      </c>
      <c r="JE156">
        <v>0</v>
      </c>
      <c r="JF156">
        <v>0</v>
      </c>
      <c r="JG156">
        <v>0</v>
      </c>
      <c r="JH156">
        <v>1</v>
      </c>
      <c r="JI156">
        <v>1</v>
      </c>
      <c r="JJ156">
        <v>1</v>
      </c>
      <c r="JK156">
        <v>1</v>
      </c>
      <c r="JL156">
        <v>1</v>
      </c>
      <c r="JM156">
        <v>1</v>
      </c>
      <c r="JN156">
        <v>0</v>
      </c>
      <c r="JO156">
        <v>0</v>
      </c>
      <c r="JP156">
        <v>1</v>
      </c>
      <c r="JQ156">
        <v>0</v>
      </c>
      <c r="JR156">
        <v>0</v>
      </c>
      <c r="JS156">
        <v>7</v>
      </c>
      <c r="JT156">
        <v>9</v>
      </c>
      <c r="MI156" t="s">
        <v>2318</v>
      </c>
      <c r="MJ156">
        <v>300</v>
      </c>
      <c r="MK156" t="s">
        <v>2235</v>
      </c>
      <c r="MN156">
        <v>60</v>
      </c>
      <c r="MO156">
        <v>3</v>
      </c>
      <c r="MP156">
        <v>0</v>
      </c>
      <c r="MQ156">
        <v>50</v>
      </c>
      <c r="MR156">
        <v>50</v>
      </c>
      <c r="MT156" t="s">
        <v>2318</v>
      </c>
      <c r="MU156">
        <v>200</v>
      </c>
      <c r="MV156" t="s">
        <v>2235</v>
      </c>
      <c r="MY156">
        <v>60</v>
      </c>
      <c r="MZ156">
        <v>3</v>
      </c>
      <c r="NA156">
        <v>0</v>
      </c>
      <c r="NB156">
        <v>50</v>
      </c>
      <c r="NC156">
        <v>50</v>
      </c>
      <c r="NE156" t="s">
        <v>2318</v>
      </c>
      <c r="NF156" t="s">
        <v>2505</v>
      </c>
      <c r="NG156">
        <v>0</v>
      </c>
      <c r="NH156">
        <v>1</v>
      </c>
      <c r="NI156">
        <v>0</v>
      </c>
      <c r="NK156">
        <v>2000</v>
      </c>
      <c r="NM156" t="s">
        <v>2235</v>
      </c>
      <c r="NP156">
        <v>60</v>
      </c>
      <c r="NQ156">
        <v>3</v>
      </c>
      <c r="NR156">
        <v>0</v>
      </c>
      <c r="NS156">
        <v>15</v>
      </c>
      <c r="NT156">
        <v>15</v>
      </c>
      <c r="NV156" t="s">
        <v>2318</v>
      </c>
      <c r="NW156">
        <v>3750</v>
      </c>
      <c r="NX156" t="s">
        <v>2235</v>
      </c>
      <c r="OA156">
        <v>60</v>
      </c>
      <c r="OB156">
        <v>3</v>
      </c>
      <c r="OC156">
        <v>0</v>
      </c>
      <c r="OD156">
        <v>20</v>
      </c>
      <c r="OE156">
        <v>20</v>
      </c>
      <c r="OG156" t="s">
        <v>2318</v>
      </c>
      <c r="OH156">
        <v>3000</v>
      </c>
      <c r="OI156" t="s">
        <v>2235</v>
      </c>
      <c r="OL156">
        <v>30</v>
      </c>
      <c r="OM156">
        <v>3</v>
      </c>
      <c r="ON156">
        <v>0</v>
      </c>
      <c r="OO156">
        <v>30</v>
      </c>
      <c r="OP156">
        <v>30</v>
      </c>
      <c r="OR156" t="s">
        <v>2318</v>
      </c>
      <c r="OS156">
        <v>2500</v>
      </c>
      <c r="OT156" t="s">
        <v>2235</v>
      </c>
      <c r="OW156">
        <v>60</v>
      </c>
      <c r="OX156">
        <v>3</v>
      </c>
      <c r="OY156">
        <v>0</v>
      </c>
      <c r="OZ156">
        <v>10</v>
      </c>
      <c r="PA156">
        <v>10</v>
      </c>
      <c r="PY156" t="s">
        <v>2318</v>
      </c>
      <c r="PZ156" t="s">
        <v>2231</v>
      </c>
      <c r="QA156">
        <v>4500</v>
      </c>
      <c r="QD156" t="s">
        <v>2235</v>
      </c>
      <c r="QG156">
        <v>60</v>
      </c>
      <c r="QH156">
        <v>3</v>
      </c>
      <c r="QI156">
        <v>0</v>
      </c>
      <c r="QJ156">
        <v>30</v>
      </c>
      <c r="QK156">
        <v>30</v>
      </c>
      <c r="QX156" t="s">
        <v>2312</v>
      </c>
      <c r="SF156" t="s">
        <v>2241</v>
      </c>
      <c r="SG156">
        <v>1</v>
      </c>
      <c r="SH156">
        <v>0</v>
      </c>
      <c r="SI156">
        <v>0</v>
      </c>
      <c r="SJ156">
        <v>0</v>
      </c>
      <c r="AQG156" t="s">
        <v>2239</v>
      </c>
      <c r="AQH156">
        <v>1</v>
      </c>
      <c r="AQI156">
        <v>0</v>
      </c>
      <c r="AQJ156">
        <v>0</v>
      </c>
      <c r="AQK156">
        <v>0</v>
      </c>
      <c r="AQL156">
        <v>0</v>
      </c>
      <c r="AQM156">
        <v>0</v>
      </c>
      <c r="AQN156">
        <v>0</v>
      </c>
      <c r="AQO156">
        <v>0</v>
      </c>
      <c r="AQP156">
        <v>0</v>
      </c>
      <c r="AQQ156">
        <v>0</v>
      </c>
      <c r="AQS156" t="s">
        <v>2576</v>
      </c>
      <c r="AQT156">
        <v>0</v>
      </c>
      <c r="AQU156">
        <v>0</v>
      </c>
      <c r="AQV156">
        <v>1</v>
      </c>
      <c r="AQW156">
        <v>1</v>
      </c>
      <c r="AQX156">
        <v>0</v>
      </c>
      <c r="AQY156">
        <v>0</v>
      </c>
      <c r="AQZ156">
        <v>0</v>
      </c>
      <c r="ARA156">
        <v>0</v>
      </c>
      <c r="ARB156">
        <v>0</v>
      </c>
      <c r="ARC156">
        <v>0</v>
      </c>
      <c r="ARD156">
        <v>0</v>
      </c>
      <c r="ARF156" t="s">
        <v>2466</v>
      </c>
      <c r="ARG156" t="s">
        <v>2275</v>
      </c>
      <c r="ARH156" t="s">
        <v>2246</v>
      </c>
      <c r="ARI156">
        <v>0</v>
      </c>
      <c r="ARJ156">
        <v>1</v>
      </c>
      <c r="ARK156">
        <v>0</v>
      </c>
      <c r="ARL156">
        <v>0</v>
      </c>
      <c r="ARM156">
        <v>0</v>
      </c>
      <c r="ARN156">
        <v>0</v>
      </c>
      <c r="ARP156" t="s">
        <v>2312</v>
      </c>
      <c r="ARX156" t="s">
        <v>2262</v>
      </c>
      <c r="ARY156" t="s">
        <v>2239</v>
      </c>
      <c r="ARZ156">
        <v>1</v>
      </c>
      <c r="ASA156">
        <v>0</v>
      </c>
      <c r="ASB156">
        <v>0</v>
      </c>
      <c r="ASC156">
        <v>0</v>
      </c>
      <c r="ASD156">
        <v>0</v>
      </c>
      <c r="ASE156">
        <v>0</v>
      </c>
      <c r="ASF156">
        <v>0</v>
      </c>
      <c r="ASG156">
        <v>0</v>
      </c>
      <c r="ASH156">
        <v>0</v>
      </c>
      <c r="ASI156">
        <v>0</v>
      </c>
      <c r="ASK156" t="s">
        <v>2239</v>
      </c>
      <c r="ASL156">
        <v>1</v>
      </c>
      <c r="ASM156">
        <v>0</v>
      </c>
      <c r="ASN156">
        <v>0</v>
      </c>
      <c r="ASO156">
        <v>0</v>
      </c>
      <c r="ASP156">
        <v>0</v>
      </c>
      <c r="ASQ156">
        <v>0</v>
      </c>
      <c r="ASR156">
        <v>0</v>
      </c>
      <c r="ASS156">
        <v>0</v>
      </c>
      <c r="AST156">
        <v>0</v>
      </c>
      <c r="ASU156">
        <v>0</v>
      </c>
      <c r="ASW156" t="s">
        <v>2239</v>
      </c>
      <c r="ASX156">
        <v>1</v>
      </c>
      <c r="ASY156">
        <v>0</v>
      </c>
      <c r="ASZ156">
        <v>0</v>
      </c>
      <c r="ATA156">
        <v>0</v>
      </c>
      <c r="ATB156">
        <v>0</v>
      </c>
      <c r="ATC156">
        <v>0</v>
      </c>
      <c r="ATD156">
        <v>0</v>
      </c>
      <c r="ATE156">
        <v>0</v>
      </c>
      <c r="ATF156">
        <v>0</v>
      </c>
      <c r="ATH156" t="s">
        <v>2239</v>
      </c>
      <c r="ATI156">
        <v>1</v>
      </c>
      <c r="ATJ156">
        <v>0</v>
      </c>
      <c r="ATK156">
        <v>0</v>
      </c>
      <c r="ATL156">
        <v>0</v>
      </c>
      <c r="ATM156">
        <v>0</v>
      </c>
      <c r="ATN156">
        <v>0</v>
      </c>
      <c r="ATO156">
        <v>0</v>
      </c>
      <c r="ATP156">
        <v>0</v>
      </c>
      <c r="ATQ156">
        <v>0</v>
      </c>
      <c r="ATS156" t="s">
        <v>2468</v>
      </c>
      <c r="ATW156" t="s">
        <v>2468</v>
      </c>
      <c r="AUF156">
        <v>509051342</v>
      </c>
      <c r="AUG156" s="166">
        <v>45256.595775462964</v>
      </c>
      <c r="AUJ156" t="s">
        <v>2255</v>
      </c>
      <c r="AUK156" t="s">
        <v>2256</v>
      </c>
      <c r="AUL156" t="s">
        <v>2257</v>
      </c>
    </row>
    <row r="157" spans="1:534 1125:1234" x14ac:dyDescent="0.35">
      <c r="A157">
        <v>156</v>
      </c>
      <c r="B157" t="s">
        <v>2875</v>
      </c>
      <c r="C157" s="166">
        <v>45253</v>
      </c>
      <c r="D157" t="s">
        <v>2864</v>
      </c>
      <c r="E157" t="s">
        <v>2865</v>
      </c>
      <c r="F157" s="166">
        <v>45253.574333344914</v>
      </c>
      <c r="G157" s="166">
        <v>45256.594080138893</v>
      </c>
      <c r="H157" t="s">
        <v>2225</v>
      </c>
      <c r="K157" t="s">
        <v>2226</v>
      </c>
      <c r="L157" s="166">
        <v>45253</v>
      </c>
      <c r="M157" t="s">
        <v>81</v>
      </c>
      <c r="N157" t="s">
        <v>2430</v>
      </c>
      <c r="O157" t="s">
        <v>84</v>
      </c>
      <c r="P157" t="s">
        <v>2228</v>
      </c>
      <c r="S157" t="s">
        <v>2229</v>
      </c>
      <c r="T157" t="s">
        <v>2866</v>
      </c>
      <c r="V157" t="s">
        <v>2231</v>
      </c>
      <c r="X157" t="s">
        <v>510</v>
      </c>
      <c r="AA157" t="s">
        <v>2286</v>
      </c>
      <c r="AB157">
        <v>0</v>
      </c>
      <c r="AC157">
        <v>0</v>
      </c>
      <c r="AD157">
        <v>1</v>
      </c>
      <c r="AE157">
        <v>0</v>
      </c>
      <c r="AF157">
        <v>1</v>
      </c>
      <c r="AI157"/>
      <c r="BH157" t="s">
        <v>2318</v>
      </c>
      <c r="BI157" t="s">
        <v>2493</v>
      </c>
      <c r="BJ157">
        <v>0</v>
      </c>
      <c r="BK157">
        <v>1</v>
      </c>
      <c r="BM157">
        <v>300</v>
      </c>
      <c r="BN157" t="s">
        <v>2235</v>
      </c>
      <c r="BQ157">
        <v>30</v>
      </c>
      <c r="BR157">
        <v>3</v>
      </c>
      <c r="BS157">
        <v>0</v>
      </c>
      <c r="BT157">
        <v>200</v>
      </c>
      <c r="BU157">
        <v>200</v>
      </c>
      <c r="BW157" t="s">
        <v>2312</v>
      </c>
      <c r="CS157" t="s">
        <v>2241</v>
      </c>
      <c r="CT157">
        <v>1</v>
      </c>
      <c r="CU157">
        <v>0</v>
      </c>
      <c r="CV157">
        <v>0</v>
      </c>
      <c r="CW157">
        <v>0</v>
      </c>
      <c r="EK157" t="s">
        <v>2239</v>
      </c>
      <c r="EL157">
        <v>0</v>
      </c>
      <c r="EM157">
        <v>0</v>
      </c>
      <c r="EN157">
        <v>0</v>
      </c>
      <c r="EO157">
        <v>0</v>
      </c>
      <c r="EP157">
        <v>1</v>
      </c>
      <c r="EQ157">
        <v>1</v>
      </c>
      <c r="JB157" t="s">
        <v>2876</v>
      </c>
      <c r="JC157">
        <v>0</v>
      </c>
      <c r="JD157">
        <v>0</v>
      </c>
      <c r="JE157">
        <v>0</v>
      </c>
      <c r="JF157">
        <v>0</v>
      </c>
      <c r="JG157">
        <v>0</v>
      </c>
      <c r="JH157">
        <v>1</v>
      </c>
      <c r="JI157">
        <v>1</v>
      </c>
      <c r="JJ157">
        <v>1</v>
      </c>
      <c r="JK157">
        <v>1</v>
      </c>
      <c r="JL157">
        <v>1</v>
      </c>
      <c r="JM157">
        <v>1</v>
      </c>
      <c r="JN157">
        <v>0</v>
      </c>
      <c r="JO157">
        <v>0</v>
      </c>
      <c r="JP157">
        <v>1</v>
      </c>
      <c r="JQ157">
        <v>0</v>
      </c>
      <c r="JR157">
        <v>0</v>
      </c>
      <c r="JS157">
        <v>7</v>
      </c>
      <c r="JT157">
        <v>9</v>
      </c>
      <c r="MI157" t="s">
        <v>2318</v>
      </c>
      <c r="MJ157">
        <v>300</v>
      </c>
      <c r="MK157" t="s">
        <v>2235</v>
      </c>
      <c r="MN157">
        <v>30</v>
      </c>
      <c r="MO157">
        <v>3</v>
      </c>
      <c r="MP157">
        <v>0</v>
      </c>
      <c r="MQ157">
        <v>50</v>
      </c>
      <c r="MR157">
        <v>50</v>
      </c>
      <c r="MT157" t="s">
        <v>2318</v>
      </c>
      <c r="MU157">
        <v>150</v>
      </c>
      <c r="MV157" t="s">
        <v>2235</v>
      </c>
      <c r="MY157">
        <v>30</v>
      </c>
      <c r="MZ157">
        <v>3</v>
      </c>
      <c r="NA157">
        <v>0</v>
      </c>
      <c r="NB157">
        <v>50</v>
      </c>
      <c r="NC157">
        <v>50</v>
      </c>
      <c r="NE157" t="s">
        <v>2318</v>
      </c>
      <c r="NF157" t="s">
        <v>2505</v>
      </c>
      <c r="NG157">
        <v>0</v>
      </c>
      <c r="NH157">
        <v>1</v>
      </c>
      <c r="NI157">
        <v>0</v>
      </c>
      <c r="NK157">
        <v>1750</v>
      </c>
      <c r="NM157" t="s">
        <v>2235</v>
      </c>
      <c r="NP157">
        <v>60</v>
      </c>
      <c r="NQ157">
        <v>3</v>
      </c>
      <c r="NR157">
        <v>0</v>
      </c>
      <c r="NS157">
        <v>25</v>
      </c>
      <c r="NT157">
        <v>25</v>
      </c>
      <c r="NV157" t="s">
        <v>2318</v>
      </c>
      <c r="NW157">
        <v>4000</v>
      </c>
      <c r="NX157" t="s">
        <v>2235</v>
      </c>
      <c r="OA157">
        <v>60</v>
      </c>
      <c r="OB157">
        <v>3</v>
      </c>
      <c r="OC157">
        <v>0</v>
      </c>
      <c r="OD157">
        <v>15</v>
      </c>
      <c r="OE157">
        <v>15</v>
      </c>
      <c r="OG157" t="s">
        <v>2318</v>
      </c>
      <c r="OH157">
        <v>3000</v>
      </c>
      <c r="OI157" t="s">
        <v>2235</v>
      </c>
      <c r="OL157">
        <v>60</v>
      </c>
      <c r="OM157">
        <v>3</v>
      </c>
      <c r="ON157">
        <v>0</v>
      </c>
      <c r="OO157">
        <v>50</v>
      </c>
      <c r="OP157">
        <v>50</v>
      </c>
      <c r="OR157" t="s">
        <v>2318</v>
      </c>
      <c r="OS157">
        <v>2500</v>
      </c>
      <c r="OT157" t="s">
        <v>2235</v>
      </c>
      <c r="OW157">
        <v>60</v>
      </c>
      <c r="OX157">
        <v>3</v>
      </c>
      <c r="OY157">
        <v>0</v>
      </c>
      <c r="OZ157">
        <v>50</v>
      </c>
      <c r="PA157">
        <v>50</v>
      </c>
      <c r="PY157" t="s">
        <v>2318</v>
      </c>
      <c r="PZ157" t="s">
        <v>2231</v>
      </c>
      <c r="QA157">
        <v>4500</v>
      </c>
      <c r="QD157" t="s">
        <v>2235</v>
      </c>
      <c r="QG157">
        <v>60</v>
      </c>
      <c r="QH157">
        <v>3</v>
      </c>
      <c r="QI157">
        <v>0</v>
      </c>
      <c r="QJ157">
        <v>50</v>
      </c>
      <c r="QK157">
        <v>50</v>
      </c>
      <c r="QX157" t="s">
        <v>2312</v>
      </c>
      <c r="SF157" t="s">
        <v>2241</v>
      </c>
      <c r="SG157">
        <v>1</v>
      </c>
      <c r="SH157">
        <v>0</v>
      </c>
      <c r="SI157">
        <v>0</v>
      </c>
      <c r="SJ157">
        <v>0</v>
      </c>
      <c r="AQG157" t="s">
        <v>2239</v>
      </c>
      <c r="AQH157">
        <v>1</v>
      </c>
      <c r="AQI157">
        <v>0</v>
      </c>
      <c r="AQJ157">
        <v>0</v>
      </c>
      <c r="AQK157">
        <v>0</v>
      </c>
      <c r="AQL157">
        <v>0</v>
      </c>
      <c r="AQM157">
        <v>0</v>
      </c>
      <c r="AQN157">
        <v>0</v>
      </c>
      <c r="AQO157">
        <v>0</v>
      </c>
      <c r="AQP157">
        <v>0</v>
      </c>
      <c r="AQQ157">
        <v>0</v>
      </c>
      <c r="AQS157" t="s">
        <v>2576</v>
      </c>
      <c r="AQT157">
        <v>0</v>
      </c>
      <c r="AQU157">
        <v>0</v>
      </c>
      <c r="AQV157">
        <v>1</v>
      </c>
      <c r="AQW157">
        <v>1</v>
      </c>
      <c r="AQX157">
        <v>0</v>
      </c>
      <c r="AQY157">
        <v>0</v>
      </c>
      <c r="AQZ157">
        <v>0</v>
      </c>
      <c r="ARA157">
        <v>0</v>
      </c>
      <c r="ARB157">
        <v>0</v>
      </c>
      <c r="ARC157">
        <v>0</v>
      </c>
      <c r="ARD157">
        <v>0</v>
      </c>
      <c r="ARF157" t="s">
        <v>2466</v>
      </c>
      <c r="ARG157" t="s">
        <v>2245</v>
      </c>
      <c r="ARH157" t="s">
        <v>2246</v>
      </c>
      <c r="ARI157">
        <v>0</v>
      </c>
      <c r="ARJ157">
        <v>1</v>
      </c>
      <c r="ARK157">
        <v>0</v>
      </c>
      <c r="ARL157">
        <v>0</v>
      </c>
      <c r="ARM157">
        <v>0</v>
      </c>
      <c r="ARN157">
        <v>0</v>
      </c>
      <c r="ARP157" t="s">
        <v>2312</v>
      </c>
      <c r="ARX157" t="s">
        <v>2262</v>
      </c>
      <c r="ARY157" t="s">
        <v>2239</v>
      </c>
      <c r="ARZ157">
        <v>1</v>
      </c>
      <c r="ASA157">
        <v>0</v>
      </c>
      <c r="ASB157">
        <v>0</v>
      </c>
      <c r="ASC157">
        <v>0</v>
      </c>
      <c r="ASD157">
        <v>0</v>
      </c>
      <c r="ASE157">
        <v>0</v>
      </c>
      <c r="ASF157">
        <v>0</v>
      </c>
      <c r="ASG157">
        <v>0</v>
      </c>
      <c r="ASH157">
        <v>0</v>
      </c>
      <c r="ASI157">
        <v>0</v>
      </c>
      <c r="ASK157" t="s">
        <v>2239</v>
      </c>
      <c r="ASL157">
        <v>1</v>
      </c>
      <c r="ASM157">
        <v>0</v>
      </c>
      <c r="ASN157">
        <v>0</v>
      </c>
      <c r="ASO157">
        <v>0</v>
      </c>
      <c r="ASP157">
        <v>0</v>
      </c>
      <c r="ASQ157">
        <v>0</v>
      </c>
      <c r="ASR157">
        <v>0</v>
      </c>
      <c r="ASS157">
        <v>0</v>
      </c>
      <c r="AST157">
        <v>0</v>
      </c>
      <c r="ASU157">
        <v>0</v>
      </c>
      <c r="ASW157" t="s">
        <v>2239</v>
      </c>
      <c r="ASX157">
        <v>1</v>
      </c>
      <c r="ASY157">
        <v>0</v>
      </c>
      <c r="ASZ157">
        <v>0</v>
      </c>
      <c r="ATA157">
        <v>0</v>
      </c>
      <c r="ATB157">
        <v>0</v>
      </c>
      <c r="ATC157">
        <v>0</v>
      </c>
      <c r="ATD157">
        <v>0</v>
      </c>
      <c r="ATE157">
        <v>0</v>
      </c>
      <c r="ATF157">
        <v>0</v>
      </c>
      <c r="ATH157" t="s">
        <v>2239</v>
      </c>
      <c r="ATI157">
        <v>1</v>
      </c>
      <c r="ATJ157">
        <v>0</v>
      </c>
      <c r="ATK157">
        <v>0</v>
      </c>
      <c r="ATL157">
        <v>0</v>
      </c>
      <c r="ATM157">
        <v>0</v>
      </c>
      <c r="ATN157">
        <v>0</v>
      </c>
      <c r="ATO157">
        <v>0</v>
      </c>
      <c r="ATP157">
        <v>0</v>
      </c>
      <c r="ATQ157">
        <v>0</v>
      </c>
      <c r="ATS157" t="s">
        <v>2468</v>
      </c>
      <c r="ATW157" t="s">
        <v>2468</v>
      </c>
      <c r="AUF157">
        <v>509051369</v>
      </c>
      <c r="AUG157" s="166">
        <v>45256.59584490741</v>
      </c>
      <c r="AUJ157" t="s">
        <v>2255</v>
      </c>
      <c r="AUK157" t="s">
        <v>2256</v>
      </c>
      <c r="AUL157" t="s">
        <v>2257</v>
      </c>
    </row>
    <row r="158" spans="1:534 1125:1234" x14ac:dyDescent="0.35">
      <c r="A158">
        <v>157</v>
      </c>
      <c r="B158" t="s">
        <v>2877</v>
      </c>
      <c r="C158" s="166">
        <v>45253</v>
      </c>
      <c r="D158" t="s">
        <v>2864</v>
      </c>
      <c r="E158" t="s">
        <v>2865</v>
      </c>
      <c r="F158" s="166">
        <v>45253.583682847217</v>
      </c>
      <c r="G158" s="166">
        <v>45256.594187974537</v>
      </c>
      <c r="H158" t="s">
        <v>2225</v>
      </c>
      <c r="K158" t="s">
        <v>2226</v>
      </c>
      <c r="L158" s="166">
        <v>45253</v>
      </c>
      <c r="M158" t="s">
        <v>81</v>
      </c>
      <c r="N158" t="s">
        <v>2430</v>
      </c>
      <c r="O158" t="s">
        <v>84</v>
      </c>
      <c r="P158" t="s">
        <v>2228</v>
      </c>
      <c r="S158" t="s">
        <v>2229</v>
      </c>
      <c r="T158" t="s">
        <v>2866</v>
      </c>
      <c r="V158" t="s">
        <v>2231</v>
      </c>
      <c r="X158" t="s">
        <v>510</v>
      </c>
      <c r="AA158" t="s">
        <v>2239</v>
      </c>
      <c r="AB158">
        <v>0</v>
      </c>
      <c r="AC158">
        <v>0</v>
      </c>
      <c r="AD158">
        <v>0</v>
      </c>
      <c r="AE158">
        <v>1</v>
      </c>
      <c r="AF158">
        <v>1</v>
      </c>
      <c r="AI158"/>
      <c r="EK158" t="s">
        <v>2239</v>
      </c>
      <c r="EL158">
        <v>0</v>
      </c>
      <c r="EM158">
        <v>0</v>
      </c>
      <c r="EN158">
        <v>0</v>
      </c>
      <c r="EO158">
        <v>0</v>
      </c>
      <c r="EP158">
        <v>1</v>
      </c>
      <c r="EQ158">
        <v>1</v>
      </c>
      <c r="JB158" t="s">
        <v>2878</v>
      </c>
      <c r="JC158">
        <v>0</v>
      </c>
      <c r="JD158">
        <v>0</v>
      </c>
      <c r="JE158">
        <v>0</v>
      </c>
      <c r="JF158">
        <v>0</v>
      </c>
      <c r="JG158">
        <v>0</v>
      </c>
      <c r="JH158">
        <v>1</v>
      </c>
      <c r="JI158">
        <v>1</v>
      </c>
      <c r="JJ158">
        <v>1</v>
      </c>
      <c r="JK158">
        <v>1</v>
      </c>
      <c r="JL158">
        <v>0</v>
      </c>
      <c r="JM158">
        <v>1</v>
      </c>
      <c r="JN158">
        <v>0</v>
      </c>
      <c r="JO158">
        <v>0</v>
      </c>
      <c r="JP158">
        <v>1</v>
      </c>
      <c r="JQ158">
        <v>0</v>
      </c>
      <c r="JR158">
        <v>0</v>
      </c>
      <c r="JS158">
        <v>6</v>
      </c>
      <c r="JT158">
        <v>8</v>
      </c>
      <c r="MI158" t="s">
        <v>2318</v>
      </c>
      <c r="MJ158">
        <v>300</v>
      </c>
      <c r="MK158" t="s">
        <v>2235</v>
      </c>
      <c r="MN158">
        <v>60</v>
      </c>
      <c r="MO158">
        <v>3</v>
      </c>
      <c r="MP158">
        <v>0</v>
      </c>
      <c r="MQ158">
        <v>50</v>
      </c>
      <c r="MR158">
        <v>50</v>
      </c>
      <c r="MT158" t="s">
        <v>2318</v>
      </c>
      <c r="MU158">
        <v>150</v>
      </c>
      <c r="MV158" t="s">
        <v>2235</v>
      </c>
      <c r="MY158">
        <v>30</v>
      </c>
      <c r="MZ158">
        <v>3</v>
      </c>
      <c r="NA158">
        <v>0</v>
      </c>
      <c r="NB158">
        <v>50</v>
      </c>
      <c r="NC158">
        <v>50</v>
      </c>
      <c r="NE158" t="s">
        <v>2318</v>
      </c>
      <c r="NF158" t="s">
        <v>2505</v>
      </c>
      <c r="NG158">
        <v>0</v>
      </c>
      <c r="NH158">
        <v>1</v>
      </c>
      <c r="NI158">
        <v>0</v>
      </c>
      <c r="NK158">
        <v>1500</v>
      </c>
      <c r="NM158" t="s">
        <v>2235</v>
      </c>
      <c r="NP158">
        <v>60</v>
      </c>
      <c r="NQ158">
        <v>3</v>
      </c>
      <c r="NR158">
        <v>0</v>
      </c>
      <c r="NS158">
        <v>20</v>
      </c>
      <c r="NT158">
        <v>20</v>
      </c>
      <c r="NV158" t="s">
        <v>2318</v>
      </c>
      <c r="NW158">
        <v>4000</v>
      </c>
      <c r="NX158" t="s">
        <v>2235</v>
      </c>
      <c r="OA158">
        <v>60</v>
      </c>
      <c r="OB158">
        <v>3</v>
      </c>
      <c r="OC158">
        <v>0</v>
      </c>
      <c r="OD158">
        <v>10</v>
      </c>
      <c r="OE158">
        <v>10</v>
      </c>
      <c r="OR158" t="s">
        <v>2318</v>
      </c>
      <c r="OS158">
        <v>2500</v>
      </c>
      <c r="OT158" t="s">
        <v>2235</v>
      </c>
      <c r="OW158">
        <v>60</v>
      </c>
      <c r="OX158">
        <v>3</v>
      </c>
      <c r="OY158">
        <v>0</v>
      </c>
      <c r="OZ158">
        <v>20</v>
      </c>
      <c r="PA158">
        <v>20</v>
      </c>
      <c r="PY158" t="s">
        <v>2318</v>
      </c>
      <c r="PZ158" t="s">
        <v>2231</v>
      </c>
      <c r="QA158">
        <v>4500</v>
      </c>
      <c r="QD158" t="s">
        <v>2235</v>
      </c>
      <c r="QG158">
        <v>60</v>
      </c>
      <c r="QH158">
        <v>3</v>
      </c>
      <c r="QI158">
        <v>0</v>
      </c>
      <c r="QJ158">
        <v>50</v>
      </c>
      <c r="QK158">
        <v>50</v>
      </c>
      <c r="QX158" t="s">
        <v>2312</v>
      </c>
      <c r="SF158" t="s">
        <v>2241</v>
      </c>
      <c r="SG158">
        <v>1</v>
      </c>
      <c r="SH158">
        <v>0</v>
      </c>
      <c r="SI158">
        <v>0</v>
      </c>
      <c r="SJ158">
        <v>0</v>
      </c>
      <c r="AQG158" t="s">
        <v>2239</v>
      </c>
      <c r="AQH158">
        <v>1</v>
      </c>
      <c r="AQI158">
        <v>0</v>
      </c>
      <c r="AQJ158">
        <v>0</v>
      </c>
      <c r="AQK158">
        <v>0</v>
      </c>
      <c r="AQL158">
        <v>0</v>
      </c>
      <c r="AQM158">
        <v>0</v>
      </c>
      <c r="AQN158">
        <v>0</v>
      </c>
      <c r="AQO158">
        <v>0</v>
      </c>
      <c r="AQP158">
        <v>0</v>
      </c>
      <c r="AQQ158">
        <v>0</v>
      </c>
      <c r="AQS158" t="s">
        <v>2576</v>
      </c>
      <c r="AQT158">
        <v>0</v>
      </c>
      <c r="AQU158">
        <v>0</v>
      </c>
      <c r="AQV158">
        <v>1</v>
      </c>
      <c r="AQW158">
        <v>1</v>
      </c>
      <c r="AQX158">
        <v>0</v>
      </c>
      <c r="AQY158">
        <v>0</v>
      </c>
      <c r="AQZ158">
        <v>0</v>
      </c>
      <c r="ARA158">
        <v>0</v>
      </c>
      <c r="ARB158">
        <v>0</v>
      </c>
      <c r="ARC158">
        <v>0</v>
      </c>
      <c r="ARD158">
        <v>0</v>
      </c>
      <c r="ARF158" t="s">
        <v>2466</v>
      </c>
      <c r="ARG158" t="s">
        <v>2245</v>
      </c>
      <c r="ARH158" t="s">
        <v>2246</v>
      </c>
      <c r="ARI158">
        <v>0</v>
      </c>
      <c r="ARJ158">
        <v>1</v>
      </c>
      <c r="ARK158">
        <v>0</v>
      </c>
      <c r="ARL158">
        <v>0</v>
      </c>
      <c r="ARM158">
        <v>0</v>
      </c>
      <c r="ARN158">
        <v>0</v>
      </c>
      <c r="ARP158" t="s">
        <v>2312</v>
      </c>
      <c r="ARX158" t="s">
        <v>2262</v>
      </c>
      <c r="ARY158" t="s">
        <v>2239</v>
      </c>
      <c r="ARZ158">
        <v>1</v>
      </c>
      <c r="ASA158">
        <v>0</v>
      </c>
      <c r="ASB158">
        <v>0</v>
      </c>
      <c r="ASC158">
        <v>0</v>
      </c>
      <c r="ASD158">
        <v>0</v>
      </c>
      <c r="ASE158">
        <v>0</v>
      </c>
      <c r="ASF158">
        <v>0</v>
      </c>
      <c r="ASG158">
        <v>0</v>
      </c>
      <c r="ASH158">
        <v>0</v>
      </c>
      <c r="ASI158">
        <v>0</v>
      </c>
      <c r="ASK158" t="s">
        <v>2239</v>
      </c>
      <c r="ASL158">
        <v>1</v>
      </c>
      <c r="ASM158">
        <v>0</v>
      </c>
      <c r="ASN158">
        <v>0</v>
      </c>
      <c r="ASO158">
        <v>0</v>
      </c>
      <c r="ASP158">
        <v>0</v>
      </c>
      <c r="ASQ158">
        <v>0</v>
      </c>
      <c r="ASR158">
        <v>0</v>
      </c>
      <c r="ASS158">
        <v>0</v>
      </c>
      <c r="AST158">
        <v>0</v>
      </c>
      <c r="ASU158">
        <v>0</v>
      </c>
      <c r="ASW158" t="s">
        <v>2239</v>
      </c>
      <c r="ASX158">
        <v>1</v>
      </c>
      <c r="ASY158">
        <v>0</v>
      </c>
      <c r="ASZ158">
        <v>0</v>
      </c>
      <c r="ATA158">
        <v>0</v>
      </c>
      <c r="ATB158">
        <v>0</v>
      </c>
      <c r="ATC158">
        <v>0</v>
      </c>
      <c r="ATD158">
        <v>0</v>
      </c>
      <c r="ATE158">
        <v>0</v>
      </c>
      <c r="ATF158">
        <v>0</v>
      </c>
      <c r="ATH158" t="s">
        <v>2239</v>
      </c>
      <c r="ATI158">
        <v>1</v>
      </c>
      <c r="ATJ158">
        <v>0</v>
      </c>
      <c r="ATK158">
        <v>0</v>
      </c>
      <c r="ATL158">
        <v>0</v>
      </c>
      <c r="ATM158">
        <v>0</v>
      </c>
      <c r="ATN158">
        <v>0</v>
      </c>
      <c r="ATO158">
        <v>0</v>
      </c>
      <c r="ATP158">
        <v>0</v>
      </c>
      <c r="ATQ158">
        <v>0</v>
      </c>
      <c r="ATS158" t="s">
        <v>2468</v>
      </c>
      <c r="ATW158" t="s">
        <v>2468</v>
      </c>
      <c r="AUF158">
        <v>509051417</v>
      </c>
      <c r="AUG158" s="166">
        <v>45256.595937499987</v>
      </c>
      <c r="AUJ158" t="s">
        <v>2255</v>
      </c>
      <c r="AUK158" t="s">
        <v>2256</v>
      </c>
      <c r="AUL158" t="s">
        <v>2257</v>
      </c>
    </row>
    <row r="159" spans="1:534 1125:1234" x14ac:dyDescent="0.35">
      <c r="A159">
        <v>158</v>
      </c>
      <c r="B159" t="s">
        <v>2879</v>
      </c>
      <c r="C159" s="166">
        <v>45255</v>
      </c>
      <c r="D159" t="s">
        <v>2864</v>
      </c>
      <c r="E159" t="s">
        <v>2865</v>
      </c>
      <c r="F159" s="166">
        <v>45255.410980474539</v>
      </c>
      <c r="G159" s="166">
        <v>45256.59436476852</v>
      </c>
      <c r="H159" t="s">
        <v>2225</v>
      </c>
      <c r="K159" t="s">
        <v>2226</v>
      </c>
      <c r="L159" s="166">
        <v>45255</v>
      </c>
      <c r="M159" t="s">
        <v>81</v>
      </c>
      <c r="N159" t="s">
        <v>2430</v>
      </c>
      <c r="O159" t="s">
        <v>84</v>
      </c>
      <c r="P159" t="s">
        <v>2228</v>
      </c>
      <c r="S159" t="s">
        <v>2229</v>
      </c>
      <c r="T159" t="s">
        <v>2866</v>
      </c>
      <c r="V159" t="s">
        <v>2231</v>
      </c>
      <c r="X159" t="s">
        <v>510</v>
      </c>
      <c r="AA159" t="s">
        <v>2286</v>
      </c>
      <c r="AB159">
        <v>0</v>
      </c>
      <c r="AC159">
        <v>0</v>
      </c>
      <c r="AD159">
        <v>1</v>
      </c>
      <c r="AE159">
        <v>0</v>
      </c>
      <c r="AF159">
        <v>1</v>
      </c>
      <c r="AI159"/>
      <c r="BH159" t="s">
        <v>2318</v>
      </c>
      <c r="BI159" t="s">
        <v>2493</v>
      </c>
      <c r="BJ159">
        <v>0</v>
      </c>
      <c r="BK159">
        <v>1</v>
      </c>
      <c r="BM159">
        <v>300</v>
      </c>
      <c r="BN159" t="s">
        <v>2235</v>
      </c>
      <c r="BQ159">
        <v>7</v>
      </c>
      <c r="BR159">
        <v>4</v>
      </c>
      <c r="BS159">
        <v>0</v>
      </c>
      <c r="BT159">
        <v>4500</v>
      </c>
      <c r="BU159">
        <v>0</v>
      </c>
      <c r="BW159" t="s">
        <v>2312</v>
      </c>
      <c r="CS159" t="s">
        <v>2241</v>
      </c>
      <c r="CT159">
        <v>1</v>
      </c>
      <c r="CU159">
        <v>0</v>
      </c>
      <c r="CV159">
        <v>0</v>
      </c>
      <c r="CW159">
        <v>0</v>
      </c>
      <c r="EK159" t="s">
        <v>2880</v>
      </c>
      <c r="EL159">
        <v>1</v>
      </c>
      <c r="EM159">
        <v>1</v>
      </c>
      <c r="EN159">
        <v>1</v>
      </c>
      <c r="EO159">
        <v>0</v>
      </c>
      <c r="EP159">
        <v>0</v>
      </c>
      <c r="EQ159">
        <v>3</v>
      </c>
      <c r="ES159" t="s">
        <v>2318</v>
      </c>
      <c r="ET159">
        <v>4000</v>
      </c>
      <c r="EU159" t="s">
        <v>2235</v>
      </c>
      <c r="EX159">
        <v>21</v>
      </c>
      <c r="EY159">
        <v>4</v>
      </c>
      <c r="EZ159">
        <v>0</v>
      </c>
      <c r="FA159">
        <v>15</v>
      </c>
      <c r="FB159">
        <v>0</v>
      </c>
      <c r="FD159" t="s">
        <v>2318</v>
      </c>
      <c r="FE159">
        <v>28000</v>
      </c>
      <c r="FF159" t="s">
        <v>2235</v>
      </c>
      <c r="FI159">
        <v>30</v>
      </c>
      <c r="FJ159">
        <v>4</v>
      </c>
      <c r="FK159">
        <v>0</v>
      </c>
      <c r="FL159">
        <v>130</v>
      </c>
      <c r="FM159">
        <v>0</v>
      </c>
      <c r="FO159" t="s">
        <v>2318</v>
      </c>
      <c r="FP159">
        <v>1000</v>
      </c>
      <c r="FQ159" t="s">
        <v>2235</v>
      </c>
      <c r="FT159">
        <v>90</v>
      </c>
      <c r="FU159">
        <v>4</v>
      </c>
      <c r="FV159">
        <v>0</v>
      </c>
      <c r="FW159">
        <v>200</v>
      </c>
      <c r="FX159">
        <v>0</v>
      </c>
      <c r="GK159" t="s">
        <v>2312</v>
      </c>
      <c r="HH159" t="s">
        <v>2241</v>
      </c>
      <c r="HI159">
        <v>1</v>
      </c>
      <c r="HJ159">
        <v>0</v>
      </c>
      <c r="HK159">
        <v>0</v>
      </c>
      <c r="HL159">
        <v>0</v>
      </c>
      <c r="JB159" t="s">
        <v>2289</v>
      </c>
      <c r="JC159">
        <v>0</v>
      </c>
      <c r="JD159">
        <v>0</v>
      </c>
      <c r="JE159">
        <v>0</v>
      </c>
      <c r="JF159">
        <v>0</v>
      </c>
      <c r="JG159">
        <v>0</v>
      </c>
      <c r="JH159">
        <v>0</v>
      </c>
      <c r="JI159">
        <v>0</v>
      </c>
      <c r="JJ159">
        <v>0</v>
      </c>
      <c r="JK159">
        <v>0</v>
      </c>
      <c r="JL159">
        <v>0</v>
      </c>
      <c r="JM159">
        <v>0</v>
      </c>
      <c r="JN159">
        <v>0</v>
      </c>
      <c r="JO159">
        <v>1</v>
      </c>
      <c r="JP159">
        <v>0</v>
      </c>
      <c r="JQ159">
        <v>1</v>
      </c>
      <c r="JR159">
        <v>0</v>
      </c>
      <c r="JS159">
        <v>2</v>
      </c>
      <c r="JT159">
        <v>6</v>
      </c>
      <c r="PN159" t="s">
        <v>2318</v>
      </c>
      <c r="PO159">
        <v>1500</v>
      </c>
      <c r="PP159" t="s">
        <v>2235</v>
      </c>
      <c r="PS159">
        <v>45</v>
      </c>
      <c r="PT159">
        <v>4</v>
      </c>
      <c r="PU159">
        <v>0</v>
      </c>
      <c r="PV159">
        <v>400</v>
      </c>
      <c r="PW159">
        <v>0</v>
      </c>
      <c r="QM159" t="s">
        <v>2318</v>
      </c>
      <c r="QN159">
        <v>200</v>
      </c>
      <c r="QO159" t="s">
        <v>2235</v>
      </c>
      <c r="QR159">
        <v>20</v>
      </c>
      <c r="QS159">
        <v>4</v>
      </c>
      <c r="QT159">
        <v>0</v>
      </c>
      <c r="QU159">
        <v>1500</v>
      </c>
      <c r="QV159">
        <v>0</v>
      </c>
      <c r="QX159" t="s">
        <v>2312</v>
      </c>
      <c r="SF159" t="s">
        <v>2241</v>
      </c>
      <c r="SG159">
        <v>1</v>
      </c>
      <c r="SH159">
        <v>0</v>
      </c>
      <c r="SI159">
        <v>0</v>
      </c>
      <c r="SJ159">
        <v>0</v>
      </c>
      <c r="AQG159" t="s">
        <v>2239</v>
      </c>
      <c r="AQH159">
        <v>1</v>
      </c>
      <c r="AQI159">
        <v>0</v>
      </c>
      <c r="AQJ159">
        <v>0</v>
      </c>
      <c r="AQK159">
        <v>0</v>
      </c>
      <c r="AQL159">
        <v>0</v>
      </c>
      <c r="AQM159">
        <v>0</v>
      </c>
      <c r="AQN159">
        <v>0</v>
      </c>
      <c r="AQO159">
        <v>0</v>
      </c>
      <c r="AQP159">
        <v>0</v>
      </c>
      <c r="AQQ159">
        <v>0</v>
      </c>
      <c r="AQS159" t="s">
        <v>2576</v>
      </c>
      <c r="AQT159">
        <v>0</v>
      </c>
      <c r="AQU159">
        <v>0</v>
      </c>
      <c r="AQV159">
        <v>1</v>
      </c>
      <c r="AQW159">
        <v>1</v>
      </c>
      <c r="AQX159">
        <v>0</v>
      </c>
      <c r="AQY159">
        <v>0</v>
      </c>
      <c r="AQZ159">
        <v>0</v>
      </c>
      <c r="ARA159">
        <v>0</v>
      </c>
      <c r="ARB159">
        <v>0</v>
      </c>
      <c r="ARC159">
        <v>0</v>
      </c>
      <c r="ARD159">
        <v>0</v>
      </c>
      <c r="ARF159" t="s">
        <v>2466</v>
      </c>
      <c r="ARG159" t="s">
        <v>2275</v>
      </c>
      <c r="ARH159" t="s">
        <v>2246</v>
      </c>
      <c r="ARI159">
        <v>0</v>
      </c>
      <c r="ARJ159">
        <v>1</v>
      </c>
      <c r="ARK159">
        <v>0</v>
      </c>
      <c r="ARL159">
        <v>0</v>
      </c>
      <c r="ARM159">
        <v>0</v>
      </c>
      <c r="ARN159">
        <v>0</v>
      </c>
      <c r="ARP159" t="s">
        <v>2312</v>
      </c>
      <c r="ARX159" t="s">
        <v>2262</v>
      </c>
      <c r="ARY159" t="s">
        <v>2239</v>
      </c>
      <c r="ARZ159">
        <v>1</v>
      </c>
      <c r="ASA159">
        <v>0</v>
      </c>
      <c r="ASB159">
        <v>0</v>
      </c>
      <c r="ASC159">
        <v>0</v>
      </c>
      <c r="ASD159">
        <v>0</v>
      </c>
      <c r="ASE159">
        <v>0</v>
      </c>
      <c r="ASF159">
        <v>0</v>
      </c>
      <c r="ASG159">
        <v>0</v>
      </c>
      <c r="ASH159">
        <v>0</v>
      </c>
      <c r="ASI159">
        <v>0</v>
      </c>
      <c r="ASK159" t="s">
        <v>2239</v>
      </c>
      <c r="ASL159">
        <v>1</v>
      </c>
      <c r="ASM159">
        <v>0</v>
      </c>
      <c r="ASN159">
        <v>0</v>
      </c>
      <c r="ASO159">
        <v>0</v>
      </c>
      <c r="ASP159">
        <v>0</v>
      </c>
      <c r="ASQ159">
        <v>0</v>
      </c>
      <c r="ASR159">
        <v>0</v>
      </c>
      <c r="ASS159">
        <v>0</v>
      </c>
      <c r="AST159">
        <v>0</v>
      </c>
      <c r="ASU159">
        <v>0</v>
      </c>
      <c r="ASW159" t="s">
        <v>2239</v>
      </c>
      <c r="ASX159">
        <v>1</v>
      </c>
      <c r="ASY159">
        <v>0</v>
      </c>
      <c r="ASZ159">
        <v>0</v>
      </c>
      <c r="ATA159">
        <v>0</v>
      </c>
      <c r="ATB159">
        <v>0</v>
      </c>
      <c r="ATC159">
        <v>0</v>
      </c>
      <c r="ATD159">
        <v>0</v>
      </c>
      <c r="ATE159">
        <v>0</v>
      </c>
      <c r="ATF159">
        <v>0</v>
      </c>
      <c r="ATH159" t="s">
        <v>2239</v>
      </c>
      <c r="ATI159">
        <v>1</v>
      </c>
      <c r="ATJ159">
        <v>0</v>
      </c>
      <c r="ATK159">
        <v>0</v>
      </c>
      <c r="ATL159">
        <v>0</v>
      </c>
      <c r="ATM159">
        <v>0</v>
      </c>
      <c r="ATN159">
        <v>0</v>
      </c>
      <c r="ATO159">
        <v>0</v>
      </c>
      <c r="ATP159">
        <v>0</v>
      </c>
      <c r="ATQ159">
        <v>0</v>
      </c>
      <c r="ATS159" t="s">
        <v>2468</v>
      </c>
      <c r="ATW159" t="s">
        <v>2468</v>
      </c>
      <c r="AUF159">
        <v>509051473</v>
      </c>
      <c r="AUG159" s="166">
        <v>45256.596064814818</v>
      </c>
      <c r="AUJ159" t="s">
        <v>2255</v>
      </c>
      <c r="AUK159" t="s">
        <v>2256</v>
      </c>
      <c r="AUL159" t="s">
        <v>2257</v>
      </c>
    </row>
    <row r="160" spans="1:534 1125:1234" x14ac:dyDescent="0.35">
      <c r="A160">
        <v>159</v>
      </c>
      <c r="B160" t="s">
        <v>2881</v>
      </c>
      <c r="C160" s="166">
        <v>45255</v>
      </c>
      <c r="D160" t="s">
        <v>2864</v>
      </c>
      <c r="E160" t="s">
        <v>2865</v>
      </c>
      <c r="F160" s="166">
        <v>45255.423605150463</v>
      </c>
      <c r="G160" s="166">
        <v>45256.594465729169</v>
      </c>
      <c r="H160" t="s">
        <v>2225</v>
      </c>
      <c r="K160" t="s">
        <v>2226</v>
      </c>
      <c r="L160" s="166">
        <v>45255</v>
      </c>
      <c r="M160" t="s">
        <v>81</v>
      </c>
      <c r="N160" t="s">
        <v>2430</v>
      </c>
      <c r="O160" t="s">
        <v>84</v>
      </c>
      <c r="P160" t="s">
        <v>2228</v>
      </c>
      <c r="S160" t="s">
        <v>2229</v>
      </c>
      <c r="T160" t="s">
        <v>2866</v>
      </c>
      <c r="V160" t="s">
        <v>2231</v>
      </c>
      <c r="X160" t="s">
        <v>510</v>
      </c>
      <c r="AA160" t="s">
        <v>2239</v>
      </c>
      <c r="AB160">
        <v>0</v>
      </c>
      <c r="AC160">
        <v>0</v>
      </c>
      <c r="AD160">
        <v>0</v>
      </c>
      <c r="AE160">
        <v>1</v>
      </c>
      <c r="AF160">
        <v>1</v>
      </c>
      <c r="AI160"/>
      <c r="EK160" t="s">
        <v>2882</v>
      </c>
      <c r="EL160">
        <v>1</v>
      </c>
      <c r="EM160">
        <v>0</v>
      </c>
      <c r="EN160">
        <v>1</v>
      </c>
      <c r="EO160">
        <v>0</v>
      </c>
      <c r="EP160">
        <v>0</v>
      </c>
      <c r="EQ160">
        <v>2</v>
      </c>
      <c r="ES160" t="s">
        <v>2318</v>
      </c>
      <c r="ET160">
        <v>4000</v>
      </c>
      <c r="EU160" t="s">
        <v>2235</v>
      </c>
      <c r="EX160">
        <v>60</v>
      </c>
      <c r="EY160">
        <v>3</v>
      </c>
      <c r="EZ160">
        <v>0</v>
      </c>
      <c r="FA160">
        <v>10</v>
      </c>
      <c r="FB160">
        <v>10</v>
      </c>
      <c r="FO160" t="s">
        <v>2318</v>
      </c>
      <c r="FP160">
        <v>1000</v>
      </c>
      <c r="FQ160" t="s">
        <v>2235</v>
      </c>
      <c r="FT160">
        <v>90</v>
      </c>
      <c r="FU160">
        <v>3</v>
      </c>
      <c r="FV160">
        <v>0</v>
      </c>
      <c r="FW160">
        <v>20</v>
      </c>
      <c r="FX160">
        <v>20</v>
      </c>
      <c r="GK160" t="s">
        <v>2312</v>
      </c>
      <c r="HH160" t="s">
        <v>2241</v>
      </c>
      <c r="HI160">
        <v>1</v>
      </c>
      <c r="HJ160">
        <v>0</v>
      </c>
      <c r="HK160">
        <v>0</v>
      </c>
      <c r="HL160">
        <v>0</v>
      </c>
      <c r="JB160" t="s">
        <v>2239</v>
      </c>
      <c r="JC160">
        <v>0</v>
      </c>
      <c r="JD160">
        <v>0</v>
      </c>
      <c r="JE160">
        <v>0</v>
      </c>
      <c r="JF160">
        <v>0</v>
      </c>
      <c r="JG160">
        <v>0</v>
      </c>
      <c r="JH160">
        <v>0</v>
      </c>
      <c r="JI160">
        <v>0</v>
      </c>
      <c r="JJ160">
        <v>0</v>
      </c>
      <c r="JK160">
        <v>0</v>
      </c>
      <c r="JL160">
        <v>0</v>
      </c>
      <c r="JM160">
        <v>0</v>
      </c>
      <c r="JN160">
        <v>0</v>
      </c>
      <c r="JO160">
        <v>0</v>
      </c>
      <c r="JP160">
        <v>0</v>
      </c>
      <c r="JQ160">
        <v>0</v>
      </c>
      <c r="JR160">
        <v>1</v>
      </c>
      <c r="JS160">
        <v>1</v>
      </c>
      <c r="JT160">
        <v>4</v>
      </c>
      <c r="AQG160" t="s">
        <v>2239</v>
      </c>
      <c r="AQH160">
        <v>1</v>
      </c>
      <c r="AQI160">
        <v>0</v>
      </c>
      <c r="AQJ160">
        <v>0</v>
      </c>
      <c r="AQK160">
        <v>0</v>
      </c>
      <c r="AQL160">
        <v>0</v>
      </c>
      <c r="AQM160">
        <v>0</v>
      </c>
      <c r="AQN160">
        <v>0</v>
      </c>
      <c r="AQO160">
        <v>0</v>
      </c>
      <c r="AQP160">
        <v>0</v>
      </c>
      <c r="AQQ160">
        <v>0</v>
      </c>
      <c r="AQS160" t="s">
        <v>2576</v>
      </c>
      <c r="AQT160">
        <v>0</v>
      </c>
      <c r="AQU160">
        <v>0</v>
      </c>
      <c r="AQV160">
        <v>1</v>
      </c>
      <c r="AQW160">
        <v>1</v>
      </c>
      <c r="AQX160">
        <v>0</v>
      </c>
      <c r="AQY160">
        <v>0</v>
      </c>
      <c r="AQZ160">
        <v>0</v>
      </c>
      <c r="ARA160">
        <v>0</v>
      </c>
      <c r="ARB160">
        <v>0</v>
      </c>
      <c r="ARC160">
        <v>0</v>
      </c>
      <c r="ARD160">
        <v>0</v>
      </c>
      <c r="ARF160" t="s">
        <v>2466</v>
      </c>
      <c r="ARG160" t="s">
        <v>2275</v>
      </c>
      <c r="ARH160" t="s">
        <v>2246</v>
      </c>
      <c r="ARI160">
        <v>0</v>
      </c>
      <c r="ARJ160">
        <v>1</v>
      </c>
      <c r="ARK160">
        <v>0</v>
      </c>
      <c r="ARL160">
        <v>0</v>
      </c>
      <c r="ARM160">
        <v>0</v>
      </c>
      <c r="ARN160">
        <v>0</v>
      </c>
      <c r="ARP160" t="s">
        <v>2312</v>
      </c>
      <c r="ARX160" t="s">
        <v>2262</v>
      </c>
      <c r="ARY160" t="s">
        <v>2239</v>
      </c>
      <c r="ARZ160">
        <v>1</v>
      </c>
      <c r="ASA160">
        <v>0</v>
      </c>
      <c r="ASB160">
        <v>0</v>
      </c>
      <c r="ASC160">
        <v>0</v>
      </c>
      <c r="ASD160">
        <v>0</v>
      </c>
      <c r="ASE160">
        <v>0</v>
      </c>
      <c r="ASF160">
        <v>0</v>
      </c>
      <c r="ASG160">
        <v>0</v>
      </c>
      <c r="ASH160">
        <v>0</v>
      </c>
      <c r="ASI160">
        <v>0</v>
      </c>
      <c r="ASK160" t="s">
        <v>2239</v>
      </c>
      <c r="ASL160">
        <v>1</v>
      </c>
      <c r="ASM160">
        <v>0</v>
      </c>
      <c r="ASN160">
        <v>0</v>
      </c>
      <c r="ASO160">
        <v>0</v>
      </c>
      <c r="ASP160">
        <v>0</v>
      </c>
      <c r="ASQ160">
        <v>0</v>
      </c>
      <c r="ASR160">
        <v>0</v>
      </c>
      <c r="ASS160">
        <v>0</v>
      </c>
      <c r="AST160">
        <v>0</v>
      </c>
      <c r="ASU160">
        <v>0</v>
      </c>
      <c r="ASW160" t="s">
        <v>2239</v>
      </c>
      <c r="ASX160">
        <v>1</v>
      </c>
      <c r="ASY160">
        <v>0</v>
      </c>
      <c r="ASZ160">
        <v>0</v>
      </c>
      <c r="ATA160">
        <v>0</v>
      </c>
      <c r="ATB160">
        <v>0</v>
      </c>
      <c r="ATC160">
        <v>0</v>
      </c>
      <c r="ATD160">
        <v>0</v>
      </c>
      <c r="ATE160">
        <v>0</v>
      </c>
      <c r="ATF160">
        <v>0</v>
      </c>
      <c r="ATH160" t="s">
        <v>2239</v>
      </c>
      <c r="ATI160">
        <v>1</v>
      </c>
      <c r="ATJ160">
        <v>0</v>
      </c>
      <c r="ATK160">
        <v>0</v>
      </c>
      <c r="ATL160">
        <v>0</v>
      </c>
      <c r="ATM160">
        <v>0</v>
      </c>
      <c r="ATN160">
        <v>0</v>
      </c>
      <c r="ATO160">
        <v>0</v>
      </c>
      <c r="ATP160">
        <v>0</v>
      </c>
      <c r="ATQ160">
        <v>0</v>
      </c>
      <c r="ATS160" t="s">
        <v>2468</v>
      </c>
      <c r="ATW160" t="s">
        <v>2468</v>
      </c>
      <c r="AUF160">
        <v>509051533</v>
      </c>
      <c r="AUG160" s="166">
        <v>45256.596203703702</v>
      </c>
      <c r="AUJ160" t="s">
        <v>2255</v>
      </c>
      <c r="AUK160" t="s">
        <v>2256</v>
      </c>
      <c r="AUL160" t="s">
        <v>2257</v>
      </c>
    </row>
    <row r="161" spans="1:565 1125:1234" x14ac:dyDescent="0.35">
      <c r="A161">
        <v>160</v>
      </c>
      <c r="B161" t="s">
        <v>2883</v>
      </c>
      <c r="C161" s="166">
        <v>45255</v>
      </c>
      <c r="D161" t="s">
        <v>2864</v>
      </c>
      <c r="E161" t="s">
        <v>2865</v>
      </c>
      <c r="F161" s="166">
        <v>45255.429176666672</v>
      </c>
      <c r="G161" s="166">
        <v>45256.594566817133</v>
      </c>
      <c r="H161" t="s">
        <v>2225</v>
      </c>
      <c r="K161" t="s">
        <v>2226</v>
      </c>
      <c r="L161" s="166">
        <v>45255</v>
      </c>
      <c r="M161" t="s">
        <v>81</v>
      </c>
      <c r="N161" t="s">
        <v>2430</v>
      </c>
      <c r="O161" t="s">
        <v>84</v>
      </c>
      <c r="P161" t="s">
        <v>2228</v>
      </c>
      <c r="S161" t="s">
        <v>2229</v>
      </c>
      <c r="T161" t="s">
        <v>2866</v>
      </c>
      <c r="V161" t="s">
        <v>2231</v>
      </c>
      <c r="X161" t="s">
        <v>510</v>
      </c>
      <c r="AA161" t="s">
        <v>2239</v>
      </c>
      <c r="AB161">
        <v>0</v>
      </c>
      <c r="AC161">
        <v>0</v>
      </c>
      <c r="AD161">
        <v>0</v>
      </c>
      <c r="AE161">
        <v>1</v>
      </c>
      <c r="AF161">
        <v>1</v>
      </c>
      <c r="AI161"/>
      <c r="EK161" t="s">
        <v>2880</v>
      </c>
      <c r="EL161">
        <v>1</v>
      </c>
      <c r="EM161">
        <v>1</v>
      </c>
      <c r="EN161">
        <v>1</v>
      </c>
      <c r="EO161">
        <v>0</v>
      </c>
      <c r="EP161">
        <v>0</v>
      </c>
      <c r="EQ161">
        <v>3</v>
      </c>
      <c r="ES161" t="s">
        <v>2318</v>
      </c>
      <c r="ET161">
        <v>3500</v>
      </c>
      <c r="EU161" t="s">
        <v>2235</v>
      </c>
      <c r="EX161">
        <v>60</v>
      </c>
      <c r="EY161">
        <v>3</v>
      </c>
      <c r="EZ161">
        <v>0</v>
      </c>
      <c r="FA161">
        <v>20</v>
      </c>
      <c r="FB161">
        <v>20</v>
      </c>
      <c r="FD161" t="s">
        <v>2318</v>
      </c>
      <c r="FE161">
        <v>4000</v>
      </c>
      <c r="FF161" t="s">
        <v>2235</v>
      </c>
      <c r="FI161">
        <v>60</v>
      </c>
      <c r="FJ161">
        <v>3</v>
      </c>
      <c r="FK161">
        <v>0</v>
      </c>
      <c r="FL161">
        <v>20</v>
      </c>
      <c r="FM161">
        <v>20</v>
      </c>
      <c r="FO161" t="s">
        <v>2318</v>
      </c>
      <c r="FP161">
        <v>1000</v>
      </c>
      <c r="FQ161" t="s">
        <v>2235</v>
      </c>
      <c r="FT161">
        <v>60</v>
      </c>
      <c r="FU161">
        <v>3</v>
      </c>
      <c r="FV161">
        <v>0</v>
      </c>
      <c r="FW161">
        <v>100</v>
      </c>
      <c r="FX161">
        <v>100</v>
      </c>
      <c r="GK161" t="s">
        <v>2312</v>
      </c>
      <c r="HH161" t="s">
        <v>2241</v>
      </c>
      <c r="HI161">
        <v>1</v>
      </c>
      <c r="HJ161">
        <v>0</v>
      </c>
      <c r="HK161">
        <v>0</v>
      </c>
      <c r="HL161">
        <v>0</v>
      </c>
      <c r="JB161" t="s">
        <v>2289</v>
      </c>
      <c r="JC161">
        <v>0</v>
      </c>
      <c r="JD161">
        <v>0</v>
      </c>
      <c r="JE161">
        <v>0</v>
      </c>
      <c r="JF161">
        <v>0</v>
      </c>
      <c r="JG161">
        <v>0</v>
      </c>
      <c r="JH161">
        <v>0</v>
      </c>
      <c r="JI161">
        <v>0</v>
      </c>
      <c r="JJ161">
        <v>0</v>
      </c>
      <c r="JK161">
        <v>0</v>
      </c>
      <c r="JL161">
        <v>0</v>
      </c>
      <c r="JM161">
        <v>0</v>
      </c>
      <c r="JN161">
        <v>0</v>
      </c>
      <c r="JO161">
        <v>1</v>
      </c>
      <c r="JP161">
        <v>0</v>
      </c>
      <c r="JQ161">
        <v>1</v>
      </c>
      <c r="JR161">
        <v>0</v>
      </c>
      <c r="JS161">
        <v>2</v>
      </c>
      <c r="JT161">
        <v>6</v>
      </c>
      <c r="PN161" t="s">
        <v>2318</v>
      </c>
      <c r="PO161">
        <v>1500</v>
      </c>
      <c r="PP161" t="s">
        <v>2235</v>
      </c>
      <c r="PS161">
        <v>30</v>
      </c>
      <c r="PT161">
        <v>3</v>
      </c>
      <c r="PU161">
        <v>0</v>
      </c>
      <c r="PV161">
        <v>200</v>
      </c>
      <c r="PW161">
        <v>200</v>
      </c>
      <c r="QM161" t="s">
        <v>2318</v>
      </c>
      <c r="QN161">
        <v>200</v>
      </c>
      <c r="QO161" t="s">
        <v>2235</v>
      </c>
      <c r="QR161">
        <v>30</v>
      </c>
      <c r="QS161">
        <v>3</v>
      </c>
      <c r="QT161">
        <v>0</v>
      </c>
      <c r="QU161">
        <v>100</v>
      </c>
      <c r="QV161">
        <v>100</v>
      </c>
      <c r="QX161" t="s">
        <v>2312</v>
      </c>
      <c r="SF161" t="s">
        <v>2241</v>
      </c>
      <c r="SG161">
        <v>1</v>
      </c>
      <c r="SH161">
        <v>0</v>
      </c>
      <c r="SI161">
        <v>0</v>
      </c>
      <c r="SJ161">
        <v>0</v>
      </c>
      <c r="AQG161" t="s">
        <v>2239</v>
      </c>
      <c r="AQH161">
        <v>1</v>
      </c>
      <c r="AQI161">
        <v>0</v>
      </c>
      <c r="AQJ161">
        <v>0</v>
      </c>
      <c r="AQK161">
        <v>0</v>
      </c>
      <c r="AQL161">
        <v>0</v>
      </c>
      <c r="AQM161">
        <v>0</v>
      </c>
      <c r="AQN161">
        <v>0</v>
      </c>
      <c r="AQO161">
        <v>0</v>
      </c>
      <c r="AQP161">
        <v>0</v>
      </c>
      <c r="AQQ161">
        <v>0</v>
      </c>
      <c r="AQS161" t="s">
        <v>2576</v>
      </c>
      <c r="AQT161">
        <v>0</v>
      </c>
      <c r="AQU161">
        <v>0</v>
      </c>
      <c r="AQV161">
        <v>1</v>
      </c>
      <c r="AQW161">
        <v>1</v>
      </c>
      <c r="AQX161">
        <v>0</v>
      </c>
      <c r="AQY161">
        <v>0</v>
      </c>
      <c r="AQZ161">
        <v>0</v>
      </c>
      <c r="ARA161">
        <v>0</v>
      </c>
      <c r="ARB161">
        <v>0</v>
      </c>
      <c r="ARC161">
        <v>0</v>
      </c>
      <c r="ARD161">
        <v>0</v>
      </c>
      <c r="ARF161" t="s">
        <v>2466</v>
      </c>
      <c r="ARG161" t="s">
        <v>2275</v>
      </c>
      <c r="ARH161" t="s">
        <v>2246</v>
      </c>
      <c r="ARI161">
        <v>0</v>
      </c>
      <c r="ARJ161">
        <v>1</v>
      </c>
      <c r="ARK161">
        <v>0</v>
      </c>
      <c r="ARL161">
        <v>0</v>
      </c>
      <c r="ARM161">
        <v>0</v>
      </c>
      <c r="ARN161">
        <v>0</v>
      </c>
      <c r="ARP161" t="s">
        <v>2312</v>
      </c>
      <c r="ARX161" t="s">
        <v>2262</v>
      </c>
      <c r="ARY161" t="s">
        <v>2239</v>
      </c>
      <c r="ARZ161">
        <v>1</v>
      </c>
      <c r="ASA161">
        <v>0</v>
      </c>
      <c r="ASB161">
        <v>0</v>
      </c>
      <c r="ASC161">
        <v>0</v>
      </c>
      <c r="ASD161">
        <v>0</v>
      </c>
      <c r="ASE161">
        <v>0</v>
      </c>
      <c r="ASF161">
        <v>0</v>
      </c>
      <c r="ASG161">
        <v>0</v>
      </c>
      <c r="ASH161">
        <v>0</v>
      </c>
      <c r="ASI161">
        <v>0</v>
      </c>
      <c r="ASK161" t="s">
        <v>2239</v>
      </c>
      <c r="ASL161">
        <v>1</v>
      </c>
      <c r="ASM161">
        <v>0</v>
      </c>
      <c r="ASN161">
        <v>0</v>
      </c>
      <c r="ASO161">
        <v>0</v>
      </c>
      <c r="ASP161">
        <v>0</v>
      </c>
      <c r="ASQ161">
        <v>0</v>
      </c>
      <c r="ASR161">
        <v>0</v>
      </c>
      <c r="ASS161">
        <v>0</v>
      </c>
      <c r="AST161">
        <v>0</v>
      </c>
      <c r="ASU161">
        <v>0</v>
      </c>
      <c r="ASW161" t="s">
        <v>2239</v>
      </c>
      <c r="ASX161">
        <v>1</v>
      </c>
      <c r="ASY161">
        <v>0</v>
      </c>
      <c r="ASZ161">
        <v>0</v>
      </c>
      <c r="ATA161">
        <v>0</v>
      </c>
      <c r="ATB161">
        <v>0</v>
      </c>
      <c r="ATC161">
        <v>0</v>
      </c>
      <c r="ATD161">
        <v>0</v>
      </c>
      <c r="ATE161">
        <v>0</v>
      </c>
      <c r="ATF161">
        <v>0</v>
      </c>
      <c r="ATH161" t="s">
        <v>2239</v>
      </c>
      <c r="ATI161">
        <v>1</v>
      </c>
      <c r="ATJ161">
        <v>0</v>
      </c>
      <c r="ATK161">
        <v>0</v>
      </c>
      <c r="ATL161">
        <v>0</v>
      </c>
      <c r="ATM161">
        <v>0</v>
      </c>
      <c r="ATN161">
        <v>0</v>
      </c>
      <c r="ATO161">
        <v>0</v>
      </c>
      <c r="ATP161">
        <v>0</v>
      </c>
      <c r="ATQ161">
        <v>0</v>
      </c>
      <c r="ATS161" t="s">
        <v>2468</v>
      </c>
      <c r="ATW161" t="s">
        <v>2468</v>
      </c>
      <c r="AUF161">
        <v>509051701</v>
      </c>
      <c r="AUG161" s="166">
        <v>45256.596504629633</v>
      </c>
      <c r="AUJ161" t="s">
        <v>2255</v>
      </c>
      <c r="AUK161" t="s">
        <v>2256</v>
      </c>
      <c r="AUL161" t="s">
        <v>2257</v>
      </c>
    </row>
    <row r="162" spans="1:565 1125:1234" x14ac:dyDescent="0.35">
      <c r="A162">
        <v>161</v>
      </c>
      <c r="B162" t="s">
        <v>2884</v>
      </c>
      <c r="C162" s="166">
        <v>45255</v>
      </c>
      <c r="D162" t="s">
        <v>2864</v>
      </c>
      <c r="E162" t="s">
        <v>2865</v>
      </c>
      <c r="F162" s="166">
        <v>45255.438417939818</v>
      </c>
      <c r="G162" s="166">
        <v>45256.594675034721</v>
      </c>
      <c r="H162" t="s">
        <v>2225</v>
      </c>
      <c r="K162" t="s">
        <v>2226</v>
      </c>
      <c r="L162" s="166">
        <v>45255</v>
      </c>
      <c r="M162" t="s">
        <v>81</v>
      </c>
      <c r="N162" t="s">
        <v>2430</v>
      </c>
      <c r="O162" t="s">
        <v>84</v>
      </c>
      <c r="P162" t="s">
        <v>2228</v>
      </c>
      <c r="S162" t="s">
        <v>2229</v>
      </c>
      <c r="T162" t="s">
        <v>2866</v>
      </c>
      <c r="V162" t="s">
        <v>2231</v>
      </c>
      <c r="X162" t="s">
        <v>510</v>
      </c>
      <c r="AA162" t="s">
        <v>2239</v>
      </c>
      <c r="AB162">
        <v>0</v>
      </c>
      <c r="AC162">
        <v>0</v>
      </c>
      <c r="AD162">
        <v>0</v>
      </c>
      <c r="AE162">
        <v>1</v>
      </c>
      <c r="AF162">
        <v>1</v>
      </c>
      <c r="AI162"/>
      <c r="EK162" t="s">
        <v>2239</v>
      </c>
      <c r="EL162">
        <v>0</v>
      </c>
      <c r="EM162">
        <v>0</v>
      </c>
      <c r="EN162">
        <v>0</v>
      </c>
      <c r="EO162">
        <v>0</v>
      </c>
      <c r="EP162">
        <v>1</v>
      </c>
      <c r="EQ162">
        <v>1</v>
      </c>
      <c r="JB162" t="s">
        <v>2391</v>
      </c>
      <c r="JC162">
        <v>0</v>
      </c>
      <c r="JD162">
        <v>0</v>
      </c>
      <c r="JE162">
        <v>0</v>
      </c>
      <c r="JF162">
        <v>0</v>
      </c>
      <c r="JG162">
        <v>0</v>
      </c>
      <c r="JH162">
        <v>0</v>
      </c>
      <c r="JI162">
        <v>0</v>
      </c>
      <c r="JJ162">
        <v>0</v>
      </c>
      <c r="JK162">
        <v>0</v>
      </c>
      <c r="JL162">
        <v>0</v>
      </c>
      <c r="JM162">
        <v>1</v>
      </c>
      <c r="JN162">
        <v>0</v>
      </c>
      <c r="JO162">
        <v>0</v>
      </c>
      <c r="JP162">
        <v>0</v>
      </c>
      <c r="JQ162">
        <v>0</v>
      </c>
      <c r="JR162">
        <v>0</v>
      </c>
      <c r="JS162">
        <v>1</v>
      </c>
      <c r="JT162">
        <v>3</v>
      </c>
      <c r="OR162" t="s">
        <v>2318</v>
      </c>
      <c r="OS162">
        <v>2000</v>
      </c>
      <c r="OT162" t="s">
        <v>2235</v>
      </c>
      <c r="OW162">
        <v>30</v>
      </c>
      <c r="OX162">
        <v>3</v>
      </c>
      <c r="OY162">
        <v>0</v>
      </c>
      <c r="OZ162">
        <v>20</v>
      </c>
      <c r="PA162">
        <v>20</v>
      </c>
      <c r="QX162" t="s">
        <v>2312</v>
      </c>
      <c r="SF162" t="s">
        <v>2241</v>
      </c>
      <c r="SG162">
        <v>1</v>
      </c>
      <c r="SH162">
        <v>0</v>
      </c>
      <c r="SI162">
        <v>0</v>
      </c>
      <c r="SJ162">
        <v>0</v>
      </c>
      <c r="AQG162" t="s">
        <v>2239</v>
      </c>
      <c r="AQH162">
        <v>1</v>
      </c>
      <c r="AQI162">
        <v>0</v>
      </c>
      <c r="AQJ162">
        <v>0</v>
      </c>
      <c r="AQK162">
        <v>0</v>
      </c>
      <c r="AQL162">
        <v>0</v>
      </c>
      <c r="AQM162">
        <v>0</v>
      </c>
      <c r="AQN162">
        <v>0</v>
      </c>
      <c r="AQO162">
        <v>0</v>
      </c>
      <c r="AQP162">
        <v>0</v>
      </c>
      <c r="AQQ162">
        <v>0</v>
      </c>
      <c r="AQS162" t="s">
        <v>2576</v>
      </c>
      <c r="AQT162">
        <v>0</v>
      </c>
      <c r="AQU162">
        <v>0</v>
      </c>
      <c r="AQV162">
        <v>1</v>
      </c>
      <c r="AQW162">
        <v>1</v>
      </c>
      <c r="AQX162">
        <v>0</v>
      </c>
      <c r="AQY162">
        <v>0</v>
      </c>
      <c r="AQZ162">
        <v>0</v>
      </c>
      <c r="ARA162">
        <v>0</v>
      </c>
      <c r="ARB162">
        <v>0</v>
      </c>
      <c r="ARC162">
        <v>0</v>
      </c>
      <c r="ARD162">
        <v>0</v>
      </c>
      <c r="ARF162" t="s">
        <v>2466</v>
      </c>
      <c r="ARG162" t="s">
        <v>2245</v>
      </c>
      <c r="ARH162" t="s">
        <v>2246</v>
      </c>
      <c r="ARI162">
        <v>0</v>
      </c>
      <c r="ARJ162">
        <v>1</v>
      </c>
      <c r="ARK162">
        <v>0</v>
      </c>
      <c r="ARL162">
        <v>0</v>
      </c>
      <c r="ARM162">
        <v>0</v>
      </c>
      <c r="ARN162">
        <v>0</v>
      </c>
      <c r="ARP162" t="s">
        <v>2312</v>
      </c>
      <c r="ARX162" t="s">
        <v>2262</v>
      </c>
      <c r="ARY162" t="s">
        <v>2239</v>
      </c>
      <c r="ARZ162">
        <v>1</v>
      </c>
      <c r="ASA162">
        <v>0</v>
      </c>
      <c r="ASB162">
        <v>0</v>
      </c>
      <c r="ASC162">
        <v>0</v>
      </c>
      <c r="ASD162">
        <v>0</v>
      </c>
      <c r="ASE162">
        <v>0</v>
      </c>
      <c r="ASF162">
        <v>0</v>
      </c>
      <c r="ASG162">
        <v>0</v>
      </c>
      <c r="ASH162">
        <v>0</v>
      </c>
      <c r="ASI162">
        <v>0</v>
      </c>
      <c r="ASK162" t="s">
        <v>2239</v>
      </c>
      <c r="ASL162">
        <v>1</v>
      </c>
      <c r="ASM162">
        <v>0</v>
      </c>
      <c r="ASN162">
        <v>0</v>
      </c>
      <c r="ASO162">
        <v>0</v>
      </c>
      <c r="ASP162">
        <v>0</v>
      </c>
      <c r="ASQ162">
        <v>0</v>
      </c>
      <c r="ASR162">
        <v>0</v>
      </c>
      <c r="ASS162">
        <v>0</v>
      </c>
      <c r="AST162">
        <v>0</v>
      </c>
      <c r="ASU162">
        <v>0</v>
      </c>
      <c r="ASW162" t="s">
        <v>2239</v>
      </c>
      <c r="ASX162">
        <v>1</v>
      </c>
      <c r="ASY162">
        <v>0</v>
      </c>
      <c r="ASZ162">
        <v>0</v>
      </c>
      <c r="ATA162">
        <v>0</v>
      </c>
      <c r="ATB162">
        <v>0</v>
      </c>
      <c r="ATC162">
        <v>0</v>
      </c>
      <c r="ATD162">
        <v>0</v>
      </c>
      <c r="ATE162">
        <v>0</v>
      </c>
      <c r="ATF162">
        <v>0</v>
      </c>
      <c r="ATH162" t="s">
        <v>2239</v>
      </c>
      <c r="ATI162">
        <v>1</v>
      </c>
      <c r="ATJ162">
        <v>0</v>
      </c>
      <c r="ATK162">
        <v>0</v>
      </c>
      <c r="ATL162">
        <v>0</v>
      </c>
      <c r="ATM162">
        <v>0</v>
      </c>
      <c r="ATN162">
        <v>0</v>
      </c>
      <c r="ATO162">
        <v>0</v>
      </c>
      <c r="ATP162">
        <v>0</v>
      </c>
      <c r="ATQ162">
        <v>0</v>
      </c>
      <c r="ATS162" t="s">
        <v>2468</v>
      </c>
      <c r="ATW162" t="s">
        <v>2468</v>
      </c>
      <c r="AUF162">
        <v>509051735</v>
      </c>
      <c r="AUG162" s="166">
        <v>45256.596574074079</v>
      </c>
      <c r="AUJ162" t="s">
        <v>2255</v>
      </c>
      <c r="AUK162" t="s">
        <v>2256</v>
      </c>
      <c r="AUL162" t="s">
        <v>2257</v>
      </c>
    </row>
    <row r="163" spans="1:565 1125:1234" x14ac:dyDescent="0.35">
      <c r="A163">
        <v>162</v>
      </c>
      <c r="B163" t="s">
        <v>2885</v>
      </c>
      <c r="C163" s="166">
        <v>45255</v>
      </c>
      <c r="D163" t="s">
        <v>2864</v>
      </c>
      <c r="E163" t="s">
        <v>2865</v>
      </c>
      <c r="F163" s="166">
        <v>45255.442517615738</v>
      </c>
      <c r="G163" s="166">
        <v>45256.594814826392</v>
      </c>
      <c r="H163" t="s">
        <v>2225</v>
      </c>
      <c r="K163" t="s">
        <v>2226</v>
      </c>
      <c r="L163" s="166">
        <v>45255</v>
      </c>
      <c r="M163" t="s">
        <v>81</v>
      </c>
      <c r="N163" t="s">
        <v>2430</v>
      </c>
      <c r="O163" t="s">
        <v>84</v>
      </c>
      <c r="P163" t="s">
        <v>2228</v>
      </c>
      <c r="S163" t="s">
        <v>2229</v>
      </c>
      <c r="T163" t="s">
        <v>2866</v>
      </c>
      <c r="V163" t="s">
        <v>2231</v>
      </c>
      <c r="X163" t="s">
        <v>510</v>
      </c>
      <c r="AA163" t="s">
        <v>2239</v>
      </c>
      <c r="AB163">
        <v>0</v>
      </c>
      <c r="AC163">
        <v>0</v>
      </c>
      <c r="AD163">
        <v>0</v>
      </c>
      <c r="AE163">
        <v>1</v>
      </c>
      <c r="AF163">
        <v>1</v>
      </c>
      <c r="AI163"/>
      <c r="EK163" t="s">
        <v>2239</v>
      </c>
      <c r="EL163">
        <v>0</v>
      </c>
      <c r="EM163">
        <v>0</v>
      </c>
      <c r="EN163">
        <v>0</v>
      </c>
      <c r="EO163">
        <v>0</v>
      </c>
      <c r="EP163">
        <v>1</v>
      </c>
      <c r="EQ163">
        <v>1</v>
      </c>
      <c r="JB163" t="s">
        <v>2464</v>
      </c>
      <c r="JC163">
        <v>0</v>
      </c>
      <c r="JD163">
        <v>0</v>
      </c>
      <c r="JE163">
        <v>1</v>
      </c>
      <c r="JF163">
        <v>0</v>
      </c>
      <c r="JG163">
        <v>0</v>
      </c>
      <c r="JH163">
        <v>0</v>
      </c>
      <c r="JI163">
        <v>0</v>
      </c>
      <c r="JJ163">
        <v>0</v>
      </c>
      <c r="JK163">
        <v>0</v>
      </c>
      <c r="JL163">
        <v>0</v>
      </c>
      <c r="JM163">
        <v>0</v>
      </c>
      <c r="JN163">
        <v>0</v>
      </c>
      <c r="JO163">
        <v>0</v>
      </c>
      <c r="JP163">
        <v>0</v>
      </c>
      <c r="JQ163">
        <v>0</v>
      </c>
      <c r="JR163">
        <v>0</v>
      </c>
      <c r="JS163">
        <v>1</v>
      </c>
      <c r="JT163">
        <v>3</v>
      </c>
      <c r="KV163" t="s">
        <v>2318</v>
      </c>
      <c r="KW163" t="s">
        <v>2465</v>
      </c>
      <c r="KX163">
        <v>0</v>
      </c>
      <c r="KY163">
        <v>1</v>
      </c>
      <c r="KZ163">
        <v>1</v>
      </c>
      <c r="LB163">
        <v>30000</v>
      </c>
      <c r="LC163">
        <v>30000</v>
      </c>
      <c r="LD163" t="s">
        <v>2235</v>
      </c>
      <c r="LG163">
        <v>120</v>
      </c>
      <c r="LH163">
        <v>7</v>
      </c>
      <c r="LI163">
        <v>0</v>
      </c>
      <c r="LJ163">
        <v>100</v>
      </c>
      <c r="LK163">
        <v>0</v>
      </c>
      <c r="QX163" t="s">
        <v>2231</v>
      </c>
      <c r="QZ163" t="s">
        <v>2464</v>
      </c>
      <c r="RA163">
        <v>0</v>
      </c>
      <c r="RB163">
        <v>0</v>
      </c>
      <c r="RC163">
        <v>1</v>
      </c>
      <c r="RD163">
        <v>0</v>
      </c>
      <c r="RE163">
        <v>0</v>
      </c>
      <c r="RF163">
        <v>0</v>
      </c>
      <c r="RG163">
        <v>0</v>
      </c>
      <c r="RH163">
        <v>0</v>
      </c>
      <c r="RI163">
        <v>0</v>
      </c>
      <c r="RJ163">
        <v>0</v>
      </c>
      <c r="RK163">
        <v>0</v>
      </c>
      <c r="RL163">
        <v>0</v>
      </c>
      <c r="RM163">
        <v>0</v>
      </c>
      <c r="RN163">
        <v>0</v>
      </c>
      <c r="RO163">
        <v>0</v>
      </c>
      <c r="RP163">
        <v>0</v>
      </c>
      <c r="RR163" t="s">
        <v>506</v>
      </c>
      <c r="RS163">
        <v>0</v>
      </c>
      <c r="RT163">
        <v>0</v>
      </c>
      <c r="RU163">
        <v>0</v>
      </c>
      <c r="RV163">
        <v>0</v>
      </c>
      <c r="RW163">
        <v>0</v>
      </c>
      <c r="RX163">
        <v>0</v>
      </c>
      <c r="RY163">
        <v>0</v>
      </c>
      <c r="RZ163">
        <v>0</v>
      </c>
      <c r="SA163">
        <v>0</v>
      </c>
      <c r="SB163">
        <v>1</v>
      </c>
      <c r="SC163">
        <v>0</v>
      </c>
      <c r="SD163" t="s">
        <v>2886</v>
      </c>
      <c r="SF163" t="s">
        <v>2241</v>
      </c>
      <c r="SG163">
        <v>1</v>
      </c>
      <c r="SH163">
        <v>0</v>
      </c>
      <c r="SI163">
        <v>0</v>
      </c>
      <c r="SJ163">
        <v>0</v>
      </c>
      <c r="AQG163" t="s">
        <v>2239</v>
      </c>
      <c r="AQH163">
        <v>1</v>
      </c>
      <c r="AQI163">
        <v>0</v>
      </c>
      <c r="AQJ163">
        <v>0</v>
      </c>
      <c r="AQK163">
        <v>0</v>
      </c>
      <c r="AQL163">
        <v>0</v>
      </c>
      <c r="AQM163">
        <v>0</v>
      </c>
      <c r="AQN163">
        <v>0</v>
      </c>
      <c r="AQO163">
        <v>0</v>
      </c>
      <c r="AQP163">
        <v>0</v>
      </c>
      <c r="AQQ163">
        <v>0</v>
      </c>
      <c r="AQS163" t="s">
        <v>2576</v>
      </c>
      <c r="AQT163">
        <v>0</v>
      </c>
      <c r="AQU163">
        <v>0</v>
      </c>
      <c r="AQV163">
        <v>1</v>
      </c>
      <c r="AQW163">
        <v>1</v>
      </c>
      <c r="AQX163">
        <v>0</v>
      </c>
      <c r="AQY163">
        <v>0</v>
      </c>
      <c r="AQZ163">
        <v>0</v>
      </c>
      <c r="ARA163">
        <v>0</v>
      </c>
      <c r="ARB163">
        <v>0</v>
      </c>
      <c r="ARC163">
        <v>0</v>
      </c>
      <c r="ARD163">
        <v>0</v>
      </c>
      <c r="ARF163" t="s">
        <v>2466</v>
      </c>
      <c r="ARG163" t="s">
        <v>2275</v>
      </c>
      <c r="ARH163" t="s">
        <v>2246</v>
      </c>
      <c r="ARI163">
        <v>0</v>
      </c>
      <c r="ARJ163">
        <v>1</v>
      </c>
      <c r="ARK163">
        <v>0</v>
      </c>
      <c r="ARL163">
        <v>0</v>
      </c>
      <c r="ARM163">
        <v>0</v>
      </c>
      <c r="ARN163">
        <v>0</v>
      </c>
      <c r="ARP163" t="s">
        <v>2312</v>
      </c>
      <c r="ARX163" t="s">
        <v>2262</v>
      </c>
      <c r="ARY163" t="s">
        <v>2239</v>
      </c>
      <c r="ARZ163">
        <v>1</v>
      </c>
      <c r="ASA163">
        <v>0</v>
      </c>
      <c r="ASB163">
        <v>0</v>
      </c>
      <c r="ASC163">
        <v>0</v>
      </c>
      <c r="ASD163">
        <v>0</v>
      </c>
      <c r="ASE163">
        <v>0</v>
      </c>
      <c r="ASF163">
        <v>0</v>
      </c>
      <c r="ASG163">
        <v>0</v>
      </c>
      <c r="ASH163">
        <v>0</v>
      </c>
      <c r="ASI163">
        <v>0</v>
      </c>
      <c r="ASK163" t="s">
        <v>2239</v>
      </c>
      <c r="ASL163">
        <v>1</v>
      </c>
      <c r="ASM163">
        <v>0</v>
      </c>
      <c r="ASN163">
        <v>0</v>
      </c>
      <c r="ASO163">
        <v>0</v>
      </c>
      <c r="ASP163">
        <v>0</v>
      </c>
      <c r="ASQ163">
        <v>0</v>
      </c>
      <c r="ASR163">
        <v>0</v>
      </c>
      <c r="ASS163">
        <v>0</v>
      </c>
      <c r="AST163">
        <v>0</v>
      </c>
      <c r="ASU163">
        <v>0</v>
      </c>
      <c r="ASW163" t="s">
        <v>2239</v>
      </c>
      <c r="ASX163">
        <v>1</v>
      </c>
      <c r="ASY163">
        <v>0</v>
      </c>
      <c r="ASZ163">
        <v>0</v>
      </c>
      <c r="ATA163">
        <v>0</v>
      </c>
      <c r="ATB163">
        <v>0</v>
      </c>
      <c r="ATC163">
        <v>0</v>
      </c>
      <c r="ATD163">
        <v>0</v>
      </c>
      <c r="ATE163">
        <v>0</v>
      </c>
      <c r="ATF163">
        <v>0</v>
      </c>
      <c r="ATH163" t="s">
        <v>2239</v>
      </c>
      <c r="ATI163">
        <v>1</v>
      </c>
      <c r="ATJ163">
        <v>0</v>
      </c>
      <c r="ATK163">
        <v>0</v>
      </c>
      <c r="ATL163">
        <v>0</v>
      </c>
      <c r="ATM163">
        <v>0</v>
      </c>
      <c r="ATN163">
        <v>0</v>
      </c>
      <c r="ATO163">
        <v>0</v>
      </c>
      <c r="ATP163">
        <v>0</v>
      </c>
      <c r="ATQ163">
        <v>0</v>
      </c>
      <c r="ATS163" t="s">
        <v>2468</v>
      </c>
      <c r="ATW163" t="s">
        <v>2468</v>
      </c>
      <c r="AUF163">
        <v>509051772</v>
      </c>
      <c r="AUG163" s="166">
        <v>45256.596631944441</v>
      </c>
      <c r="AUJ163" t="s">
        <v>2255</v>
      </c>
      <c r="AUK163" t="s">
        <v>2256</v>
      </c>
      <c r="AUL163" t="s">
        <v>2257</v>
      </c>
    </row>
    <row r="164" spans="1:565 1125:1234" x14ac:dyDescent="0.35">
      <c r="A164">
        <v>163</v>
      </c>
      <c r="B164" t="s">
        <v>2887</v>
      </c>
      <c r="C164" s="166">
        <v>45255</v>
      </c>
      <c r="D164" t="s">
        <v>2864</v>
      </c>
      <c r="E164" t="s">
        <v>2865</v>
      </c>
      <c r="F164" s="166">
        <v>45255.446392106482</v>
      </c>
      <c r="G164" s="166">
        <v>45256.594915671303</v>
      </c>
      <c r="H164" t="s">
        <v>2225</v>
      </c>
      <c r="K164" t="s">
        <v>2226</v>
      </c>
      <c r="L164" s="166">
        <v>45255</v>
      </c>
      <c r="M164" t="s">
        <v>81</v>
      </c>
      <c r="N164" t="s">
        <v>2430</v>
      </c>
      <c r="O164" t="s">
        <v>84</v>
      </c>
      <c r="P164" t="s">
        <v>2228</v>
      </c>
      <c r="S164" t="s">
        <v>2229</v>
      </c>
      <c r="T164" t="s">
        <v>2866</v>
      </c>
      <c r="V164" t="s">
        <v>2231</v>
      </c>
      <c r="X164" t="s">
        <v>510</v>
      </c>
      <c r="AA164" t="s">
        <v>2239</v>
      </c>
      <c r="AB164">
        <v>0</v>
      </c>
      <c r="AC164">
        <v>0</v>
      </c>
      <c r="AD164">
        <v>0</v>
      </c>
      <c r="AE164">
        <v>1</v>
      </c>
      <c r="AF164">
        <v>1</v>
      </c>
      <c r="AI164"/>
      <c r="EK164" t="s">
        <v>2239</v>
      </c>
      <c r="EL164">
        <v>0</v>
      </c>
      <c r="EM164">
        <v>0</v>
      </c>
      <c r="EN164">
        <v>0</v>
      </c>
      <c r="EO164">
        <v>0</v>
      </c>
      <c r="EP164">
        <v>1</v>
      </c>
      <c r="EQ164">
        <v>1</v>
      </c>
      <c r="JB164" t="s">
        <v>2434</v>
      </c>
      <c r="JC164">
        <v>0</v>
      </c>
      <c r="JD164">
        <v>1</v>
      </c>
      <c r="JE164">
        <v>0</v>
      </c>
      <c r="JF164">
        <v>0</v>
      </c>
      <c r="JG164">
        <v>0</v>
      </c>
      <c r="JH164">
        <v>0</v>
      </c>
      <c r="JI164">
        <v>0</v>
      </c>
      <c r="JJ164">
        <v>0</v>
      </c>
      <c r="JK164">
        <v>0</v>
      </c>
      <c r="JL164">
        <v>0</v>
      </c>
      <c r="JM164">
        <v>0</v>
      </c>
      <c r="JN164">
        <v>0</v>
      </c>
      <c r="JO164">
        <v>0</v>
      </c>
      <c r="JP164">
        <v>0</v>
      </c>
      <c r="JQ164">
        <v>0</v>
      </c>
      <c r="JR164">
        <v>0</v>
      </c>
      <c r="JS164">
        <v>1</v>
      </c>
      <c r="JT164">
        <v>3</v>
      </c>
      <c r="KG164" t="s">
        <v>2234</v>
      </c>
      <c r="KH164" t="s">
        <v>2445</v>
      </c>
      <c r="KI164">
        <v>1</v>
      </c>
      <c r="KJ164">
        <v>0</v>
      </c>
      <c r="KK164">
        <v>6500</v>
      </c>
      <c r="KM164" t="s">
        <v>2288</v>
      </c>
      <c r="KP164">
        <v>0</v>
      </c>
      <c r="KQ164">
        <v>150</v>
      </c>
      <c r="KR164">
        <v>1</v>
      </c>
      <c r="KS164">
        <v>50</v>
      </c>
      <c r="KT164">
        <v>0</v>
      </c>
      <c r="QX164" t="s">
        <v>2312</v>
      </c>
      <c r="SF164" t="s">
        <v>2241</v>
      </c>
      <c r="SG164">
        <v>1</v>
      </c>
      <c r="SH164">
        <v>0</v>
      </c>
      <c r="SI164">
        <v>0</v>
      </c>
      <c r="SJ164">
        <v>0</v>
      </c>
      <c r="AQG164" t="s">
        <v>2320</v>
      </c>
      <c r="AQH164">
        <v>0</v>
      </c>
      <c r="AQI164">
        <v>1</v>
      </c>
      <c r="AQJ164">
        <v>1</v>
      </c>
      <c r="AQK164">
        <v>0</v>
      </c>
      <c r="AQL164">
        <v>0</v>
      </c>
      <c r="AQM164">
        <v>1</v>
      </c>
      <c r="AQN164">
        <v>0</v>
      </c>
      <c r="AQO164">
        <v>0</v>
      </c>
      <c r="AQP164">
        <v>0</v>
      </c>
      <c r="AQQ164">
        <v>0</v>
      </c>
      <c r="AQS164" t="s">
        <v>2576</v>
      </c>
      <c r="AQT164">
        <v>0</v>
      </c>
      <c r="AQU164">
        <v>0</v>
      </c>
      <c r="AQV164">
        <v>1</v>
      </c>
      <c r="AQW164">
        <v>1</v>
      </c>
      <c r="AQX164">
        <v>0</v>
      </c>
      <c r="AQY164">
        <v>0</v>
      </c>
      <c r="AQZ164">
        <v>0</v>
      </c>
      <c r="ARA164">
        <v>0</v>
      </c>
      <c r="ARB164">
        <v>0</v>
      </c>
      <c r="ARC164">
        <v>0</v>
      </c>
      <c r="ARD164">
        <v>0</v>
      </c>
      <c r="ARF164" t="s">
        <v>2449</v>
      </c>
      <c r="ARG164" t="s">
        <v>2245</v>
      </c>
      <c r="ARH164" t="s">
        <v>2246</v>
      </c>
      <c r="ARI164">
        <v>0</v>
      </c>
      <c r="ARJ164">
        <v>1</v>
      </c>
      <c r="ARK164">
        <v>0</v>
      </c>
      <c r="ARL164">
        <v>0</v>
      </c>
      <c r="ARM164">
        <v>0</v>
      </c>
      <c r="ARN164">
        <v>0</v>
      </c>
      <c r="ARP164" t="s">
        <v>2312</v>
      </c>
      <c r="ARX164" t="s">
        <v>2262</v>
      </c>
      <c r="ARY164" t="s">
        <v>2239</v>
      </c>
      <c r="ARZ164">
        <v>1</v>
      </c>
      <c r="ASA164">
        <v>0</v>
      </c>
      <c r="ASB164">
        <v>0</v>
      </c>
      <c r="ASC164">
        <v>0</v>
      </c>
      <c r="ASD164">
        <v>0</v>
      </c>
      <c r="ASE164">
        <v>0</v>
      </c>
      <c r="ASF164">
        <v>0</v>
      </c>
      <c r="ASG164">
        <v>0</v>
      </c>
      <c r="ASH164">
        <v>0</v>
      </c>
      <c r="ASI164">
        <v>0</v>
      </c>
      <c r="ASK164" t="s">
        <v>2239</v>
      </c>
      <c r="ASL164">
        <v>1</v>
      </c>
      <c r="ASM164">
        <v>0</v>
      </c>
      <c r="ASN164">
        <v>0</v>
      </c>
      <c r="ASO164">
        <v>0</v>
      </c>
      <c r="ASP164">
        <v>0</v>
      </c>
      <c r="ASQ164">
        <v>0</v>
      </c>
      <c r="ASR164">
        <v>0</v>
      </c>
      <c r="ASS164">
        <v>0</v>
      </c>
      <c r="AST164">
        <v>0</v>
      </c>
      <c r="ASU164">
        <v>0</v>
      </c>
      <c r="ASW164" t="s">
        <v>2239</v>
      </c>
      <c r="ASX164">
        <v>1</v>
      </c>
      <c r="ASY164">
        <v>0</v>
      </c>
      <c r="ASZ164">
        <v>0</v>
      </c>
      <c r="ATA164">
        <v>0</v>
      </c>
      <c r="ATB164">
        <v>0</v>
      </c>
      <c r="ATC164">
        <v>0</v>
      </c>
      <c r="ATD164">
        <v>0</v>
      </c>
      <c r="ATE164">
        <v>0</v>
      </c>
      <c r="ATF164">
        <v>0</v>
      </c>
      <c r="ATH164" t="s">
        <v>2239</v>
      </c>
      <c r="ATI164">
        <v>1</v>
      </c>
      <c r="ATJ164">
        <v>0</v>
      </c>
      <c r="ATK164">
        <v>0</v>
      </c>
      <c r="ATL164">
        <v>0</v>
      </c>
      <c r="ATM164">
        <v>0</v>
      </c>
      <c r="ATN164">
        <v>0</v>
      </c>
      <c r="ATO164">
        <v>0</v>
      </c>
      <c r="ATP164">
        <v>0</v>
      </c>
      <c r="ATQ164">
        <v>0</v>
      </c>
      <c r="ATS164" t="s">
        <v>2468</v>
      </c>
      <c r="ATW164" t="s">
        <v>2468</v>
      </c>
      <c r="AUF164">
        <v>509051802</v>
      </c>
      <c r="AUG164" s="166">
        <v>45256.596678240741</v>
      </c>
      <c r="AUJ164" t="s">
        <v>2255</v>
      </c>
      <c r="AUK164" t="s">
        <v>2256</v>
      </c>
      <c r="AUL164" t="s">
        <v>2257</v>
      </c>
    </row>
    <row r="165" spans="1:565 1125:1234" x14ac:dyDescent="0.35">
      <c r="A165">
        <v>164</v>
      </c>
      <c r="B165" t="s">
        <v>2888</v>
      </c>
      <c r="C165" s="166">
        <v>45255</v>
      </c>
      <c r="D165" t="s">
        <v>2864</v>
      </c>
      <c r="E165" t="s">
        <v>2865</v>
      </c>
      <c r="F165" s="166">
        <v>45255.450672256942</v>
      </c>
      <c r="G165" s="166">
        <v>45256.595009155091</v>
      </c>
      <c r="H165" t="s">
        <v>2225</v>
      </c>
      <c r="K165" t="s">
        <v>2226</v>
      </c>
      <c r="L165" s="166">
        <v>45255</v>
      </c>
      <c r="M165" t="s">
        <v>81</v>
      </c>
      <c r="N165" t="s">
        <v>2430</v>
      </c>
      <c r="O165" t="s">
        <v>84</v>
      </c>
      <c r="P165" t="s">
        <v>2228</v>
      </c>
      <c r="S165" t="s">
        <v>2229</v>
      </c>
      <c r="T165" t="s">
        <v>2866</v>
      </c>
      <c r="V165" t="s">
        <v>2231</v>
      </c>
      <c r="X165" t="s">
        <v>510</v>
      </c>
      <c r="AA165" t="s">
        <v>2239</v>
      </c>
      <c r="AB165">
        <v>0</v>
      </c>
      <c r="AC165">
        <v>0</v>
      </c>
      <c r="AD165">
        <v>0</v>
      </c>
      <c r="AE165">
        <v>1</v>
      </c>
      <c r="AF165">
        <v>1</v>
      </c>
      <c r="AI165"/>
      <c r="EK165" t="s">
        <v>2239</v>
      </c>
      <c r="EL165">
        <v>0</v>
      </c>
      <c r="EM165">
        <v>0</v>
      </c>
      <c r="EN165">
        <v>0</v>
      </c>
      <c r="EO165">
        <v>0</v>
      </c>
      <c r="EP165">
        <v>1</v>
      </c>
      <c r="EQ165">
        <v>1</v>
      </c>
      <c r="JB165" t="s">
        <v>2434</v>
      </c>
      <c r="JC165">
        <v>0</v>
      </c>
      <c r="JD165">
        <v>1</v>
      </c>
      <c r="JE165">
        <v>0</v>
      </c>
      <c r="JF165">
        <v>0</v>
      </c>
      <c r="JG165">
        <v>0</v>
      </c>
      <c r="JH165">
        <v>0</v>
      </c>
      <c r="JI165">
        <v>0</v>
      </c>
      <c r="JJ165">
        <v>0</v>
      </c>
      <c r="JK165">
        <v>0</v>
      </c>
      <c r="JL165">
        <v>0</v>
      </c>
      <c r="JM165">
        <v>0</v>
      </c>
      <c r="JN165">
        <v>0</v>
      </c>
      <c r="JO165">
        <v>0</v>
      </c>
      <c r="JP165">
        <v>0</v>
      </c>
      <c r="JQ165">
        <v>0</v>
      </c>
      <c r="JR165">
        <v>0</v>
      </c>
      <c r="JS165">
        <v>1</v>
      </c>
      <c r="JT165">
        <v>3</v>
      </c>
      <c r="KG165" t="s">
        <v>2234</v>
      </c>
      <c r="KH165" t="s">
        <v>2445</v>
      </c>
      <c r="KI165">
        <v>1</v>
      </c>
      <c r="KJ165">
        <v>0</v>
      </c>
      <c r="KK165">
        <v>6000</v>
      </c>
      <c r="KM165" t="s">
        <v>2235</v>
      </c>
      <c r="KP165">
        <v>15</v>
      </c>
      <c r="KQ165">
        <v>150</v>
      </c>
      <c r="KR165">
        <v>1</v>
      </c>
      <c r="KS165">
        <v>50</v>
      </c>
      <c r="KT165">
        <v>0</v>
      </c>
      <c r="QX165" t="s">
        <v>2231</v>
      </c>
      <c r="QZ165" t="s">
        <v>2434</v>
      </c>
      <c r="RA165">
        <v>0</v>
      </c>
      <c r="RB165">
        <v>1</v>
      </c>
      <c r="RC165">
        <v>0</v>
      </c>
      <c r="RD165">
        <v>0</v>
      </c>
      <c r="RE165">
        <v>0</v>
      </c>
      <c r="RF165">
        <v>0</v>
      </c>
      <c r="RG165">
        <v>0</v>
      </c>
      <c r="RH165">
        <v>0</v>
      </c>
      <c r="RI165">
        <v>0</v>
      </c>
      <c r="RJ165">
        <v>0</v>
      </c>
      <c r="RK165">
        <v>0</v>
      </c>
      <c r="RL165">
        <v>0</v>
      </c>
      <c r="RM165">
        <v>0</v>
      </c>
      <c r="RN165">
        <v>0</v>
      </c>
      <c r="RO165">
        <v>0</v>
      </c>
      <c r="RP165">
        <v>0</v>
      </c>
      <c r="RR165" t="s">
        <v>2889</v>
      </c>
      <c r="RS165">
        <v>1</v>
      </c>
      <c r="RT165">
        <v>0</v>
      </c>
      <c r="RU165">
        <v>0</v>
      </c>
      <c r="RV165">
        <v>1</v>
      </c>
      <c r="RW165">
        <v>1</v>
      </c>
      <c r="RX165">
        <v>1</v>
      </c>
      <c r="RY165">
        <v>1</v>
      </c>
      <c r="RZ165">
        <v>0</v>
      </c>
      <c r="SA165">
        <v>0</v>
      </c>
      <c r="SB165">
        <v>0</v>
      </c>
      <c r="SC165">
        <v>0</v>
      </c>
      <c r="SF165" t="s">
        <v>2241</v>
      </c>
      <c r="SG165">
        <v>1</v>
      </c>
      <c r="SH165">
        <v>0</v>
      </c>
      <c r="SI165">
        <v>0</v>
      </c>
      <c r="SJ165">
        <v>0</v>
      </c>
      <c r="AQG165" t="s">
        <v>2242</v>
      </c>
      <c r="AQH165">
        <v>0</v>
      </c>
      <c r="AQI165">
        <v>0</v>
      </c>
      <c r="AQJ165">
        <v>1</v>
      </c>
      <c r="AQK165">
        <v>0</v>
      </c>
      <c r="AQL165">
        <v>0</v>
      </c>
      <c r="AQM165">
        <v>1</v>
      </c>
      <c r="AQN165">
        <v>0</v>
      </c>
      <c r="AQO165">
        <v>0</v>
      </c>
      <c r="AQP165">
        <v>0</v>
      </c>
      <c r="AQQ165">
        <v>0</v>
      </c>
      <c r="AQS165" t="s">
        <v>2576</v>
      </c>
      <c r="AQT165">
        <v>0</v>
      </c>
      <c r="AQU165">
        <v>0</v>
      </c>
      <c r="AQV165">
        <v>1</v>
      </c>
      <c r="AQW165">
        <v>1</v>
      </c>
      <c r="AQX165">
        <v>0</v>
      </c>
      <c r="AQY165">
        <v>0</v>
      </c>
      <c r="AQZ165">
        <v>0</v>
      </c>
      <c r="ARA165">
        <v>0</v>
      </c>
      <c r="ARB165">
        <v>0</v>
      </c>
      <c r="ARC165">
        <v>0</v>
      </c>
      <c r="ARD165">
        <v>0</v>
      </c>
      <c r="ARF165" t="s">
        <v>2449</v>
      </c>
      <c r="ARG165" t="s">
        <v>2260</v>
      </c>
      <c r="ARH165" t="s">
        <v>2246</v>
      </c>
      <c r="ARI165">
        <v>0</v>
      </c>
      <c r="ARJ165">
        <v>1</v>
      </c>
      <c r="ARK165">
        <v>0</v>
      </c>
      <c r="ARL165">
        <v>0</v>
      </c>
      <c r="ARM165">
        <v>0</v>
      </c>
      <c r="ARN165">
        <v>0</v>
      </c>
      <c r="ARP165" t="s">
        <v>2312</v>
      </c>
      <c r="ARX165" t="s">
        <v>2262</v>
      </c>
      <c r="ARY165" t="s">
        <v>2239</v>
      </c>
      <c r="ARZ165">
        <v>1</v>
      </c>
      <c r="ASA165">
        <v>0</v>
      </c>
      <c r="ASB165">
        <v>0</v>
      </c>
      <c r="ASC165">
        <v>0</v>
      </c>
      <c r="ASD165">
        <v>0</v>
      </c>
      <c r="ASE165">
        <v>0</v>
      </c>
      <c r="ASF165">
        <v>0</v>
      </c>
      <c r="ASG165">
        <v>0</v>
      </c>
      <c r="ASH165">
        <v>0</v>
      </c>
      <c r="ASI165">
        <v>0</v>
      </c>
      <c r="ASK165" t="s">
        <v>2239</v>
      </c>
      <c r="ASL165">
        <v>1</v>
      </c>
      <c r="ASM165">
        <v>0</v>
      </c>
      <c r="ASN165">
        <v>0</v>
      </c>
      <c r="ASO165">
        <v>0</v>
      </c>
      <c r="ASP165">
        <v>0</v>
      </c>
      <c r="ASQ165">
        <v>0</v>
      </c>
      <c r="ASR165">
        <v>0</v>
      </c>
      <c r="ASS165">
        <v>0</v>
      </c>
      <c r="AST165">
        <v>0</v>
      </c>
      <c r="ASU165">
        <v>0</v>
      </c>
      <c r="ASW165" t="s">
        <v>2239</v>
      </c>
      <c r="ASX165">
        <v>1</v>
      </c>
      <c r="ASY165">
        <v>0</v>
      </c>
      <c r="ASZ165">
        <v>0</v>
      </c>
      <c r="ATA165">
        <v>0</v>
      </c>
      <c r="ATB165">
        <v>0</v>
      </c>
      <c r="ATC165">
        <v>0</v>
      </c>
      <c r="ATD165">
        <v>0</v>
      </c>
      <c r="ATE165">
        <v>0</v>
      </c>
      <c r="ATF165">
        <v>0</v>
      </c>
      <c r="ATH165" t="s">
        <v>2239</v>
      </c>
      <c r="ATI165">
        <v>1</v>
      </c>
      <c r="ATJ165">
        <v>0</v>
      </c>
      <c r="ATK165">
        <v>0</v>
      </c>
      <c r="ATL165">
        <v>0</v>
      </c>
      <c r="ATM165">
        <v>0</v>
      </c>
      <c r="ATN165">
        <v>0</v>
      </c>
      <c r="ATO165">
        <v>0</v>
      </c>
      <c r="ATP165">
        <v>0</v>
      </c>
      <c r="ATQ165">
        <v>0</v>
      </c>
      <c r="ATS165" t="s">
        <v>2468</v>
      </c>
      <c r="ATW165" t="s">
        <v>2468</v>
      </c>
      <c r="AUF165">
        <v>509051822</v>
      </c>
      <c r="AUG165" s="166">
        <v>45256.596724537041</v>
      </c>
      <c r="AUJ165" t="s">
        <v>2255</v>
      </c>
      <c r="AUK165" t="s">
        <v>2256</v>
      </c>
      <c r="AUL165" t="s">
        <v>2257</v>
      </c>
    </row>
    <row r="166" spans="1:565 1125:1234" x14ac:dyDescent="0.35">
      <c r="A166">
        <v>165</v>
      </c>
      <c r="B166" t="s">
        <v>2890</v>
      </c>
      <c r="C166" s="166">
        <v>45255</v>
      </c>
      <c r="D166" t="s">
        <v>2845</v>
      </c>
      <c r="E166" t="s">
        <v>2846</v>
      </c>
      <c r="F166" s="166">
        <v>45255.542293726852</v>
      </c>
      <c r="G166" s="166">
        <v>45256.596533310178</v>
      </c>
      <c r="H166" t="s">
        <v>2225</v>
      </c>
      <c r="K166" t="s">
        <v>2302</v>
      </c>
      <c r="L166" s="166">
        <v>45255</v>
      </c>
      <c r="M166" t="s">
        <v>81</v>
      </c>
      <c r="N166" t="s">
        <v>2847</v>
      </c>
      <c r="O166" t="s">
        <v>2189</v>
      </c>
      <c r="P166" t="s">
        <v>2228</v>
      </c>
      <c r="S166" t="s">
        <v>2304</v>
      </c>
      <c r="T166" t="s">
        <v>2848</v>
      </c>
      <c r="V166" t="s">
        <v>2231</v>
      </c>
      <c r="X166" t="s">
        <v>2306</v>
      </c>
      <c r="AA166" t="s">
        <v>2558</v>
      </c>
      <c r="AB166">
        <v>0</v>
      </c>
      <c r="AC166">
        <v>1</v>
      </c>
      <c r="AD166">
        <v>0</v>
      </c>
      <c r="AE166">
        <v>0</v>
      </c>
      <c r="AF166">
        <v>1</v>
      </c>
      <c r="AI166"/>
      <c r="AS166" t="s">
        <v>2234</v>
      </c>
      <c r="AT166" t="s">
        <v>2479</v>
      </c>
      <c r="AU166">
        <v>1</v>
      </c>
      <c r="AV166">
        <v>0</v>
      </c>
      <c r="AW166">
        <v>2500</v>
      </c>
      <c r="AY166" t="s">
        <v>2235</v>
      </c>
      <c r="BB166">
        <v>6</v>
      </c>
      <c r="BC166">
        <v>70</v>
      </c>
      <c r="BD166">
        <v>1</v>
      </c>
      <c r="BE166">
        <v>300</v>
      </c>
      <c r="BF166">
        <v>0</v>
      </c>
      <c r="BW166" t="s">
        <v>2231</v>
      </c>
      <c r="BY166" t="s">
        <v>2558</v>
      </c>
      <c r="BZ166">
        <v>0</v>
      </c>
      <c r="CA166">
        <v>1</v>
      </c>
      <c r="CB166">
        <v>0</v>
      </c>
      <c r="CC166">
        <v>0</v>
      </c>
      <c r="CE166" t="s">
        <v>474</v>
      </c>
      <c r="CF166">
        <v>1</v>
      </c>
      <c r="CG166">
        <v>0</v>
      </c>
      <c r="CH166">
        <v>0</v>
      </c>
      <c r="CI166">
        <v>0</v>
      </c>
      <c r="CJ166">
        <v>0</v>
      </c>
      <c r="CK166">
        <v>0</v>
      </c>
      <c r="CL166">
        <v>0</v>
      </c>
      <c r="CM166">
        <v>0</v>
      </c>
      <c r="CN166">
        <v>0</v>
      </c>
      <c r="CO166">
        <v>0</v>
      </c>
      <c r="CP166">
        <v>0</v>
      </c>
      <c r="CS166" t="s">
        <v>2237</v>
      </c>
      <c r="CT166">
        <v>0</v>
      </c>
      <c r="CU166">
        <v>1</v>
      </c>
      <c r="CV166">
        <v>0</v>
      </c>
      <c r="CW166">
        <v>0</v>
      </c>
      <c r="CX166" t="s">
        <v>2558</v>
      </c>
      <c r="CY166">
        <v>0</v>
      </c>
      <c r="CZ166">
        <v>1</v>
      </c>
      <c r="DA166">
        <v>0</v>
      </c>
      <c r="DB166">
        <v>0</v>
      </c>
      <c r="DC166" t="s">
        <v>2259</v>
      </c>
      <c r="DD166">
        <v>0</v>
      </c>
      <c r="DE166">
        <v>0</v>
      </c>
      <c r="DF166">
        <v>0</v>
      </c>
      <c r="DG166">
        <v>0</v>
      </c>
      <c r="DH166">
        <v>0</v>
      </c>
      <c r="DI166">
        <v>0</v>
      </c>
      <c r="DJ166">
        <v>0</v>
      </c>
      <c r="DK166">
        <v>0</v>
      </c>
      <c r="DL166">
        <v>1</v>
      </c>
      <c r="DM166">
        <v>0</v>
      </c>
      <c r="DN166">
        <v>0</v>
      </c>
      <c r="DO166">
        <v>0</v>
      </c>
      <c r="EK166" t="s">
        <v>2239</v>
      </c>
      <c r="EL166">
        <v>0</v>
      </c>
      <c r="EM166">
        <v>0</v>
      </c>
      <c r="EN166">
        <v>0</v>
      </c>
      <c r="EO166">
        <v>0</v>
      </c>
      <c r="EP166">
        <v>1</v>
      </c>
      <c r="EQ166">
        <v>1</v>
      </c>
      <c r="JB166" t="s">
        <v>2239</v>
      </c>
      <c r="JC166">
        <v>0</v>
      </c>
      <c r="JD166">
        <v>0</v>
      </c>
      <c r="JE166">
        <v>0</v>
      </c>
      <c r="JF166">
        <v>0</v>
      </c>
      <c r="JG166">
        <v>0</v>
      </c>
      <c r="JH166">
        <v>0</v>
      </c>
      <c r="JI166">
        <v>0</v>
      </c>
      <c r="JJ166">
        <v>0</v>
      </c>
      <c r="JK166">
        <v>0</v>
      </c>
      <c r="JL166">
        <v>0</v>
      </c>
      <c r="JM166">
        <v>0</v>
      </c>
      <c r="JN166">
        <v>0</v>
      </c>
      <c r="JO166">
        <v>0</v>
      </c>
      <c r="JP166">
        <v>0</v>
      </c>
      <c r="JQ166">
        <v>0</v>
      </c>
      <c r="JR166">
        <v>1</v>
      </c>
      <c r="JS166">
        <v>1</v>
      </c>
      <c r="JT166">
        <v>3</v>
      </c>
      <c r="AQG166" t="s">
        <v>2352</v>
      </c>
      <c r="AQH166">
        <v>0</v>
      </c>
      <c r="AQI166">
        <v>0</v>
      </c>
      <c r="AQJ166">
        <v>1</v>
      </c>
      <c r="AQK166">
        <v>0</v>
      </c>
      <c r="AQL166">
        <v>0</v>
      </c>
      <c r="AQM166">
        <v>0</v>
      </c>
      <c r="AQN166">
        <v>0</v>
      </c>
      <c r="AQO166">
        <v>0</v>
      </c>
      <c r="AQP166">
        <v>0</v>
      </c>
      <c r="AQQ166">
        <v>0</v>
      </c>
      <c r="AQS166" t="s">
        <v>2438</v>
      </c>
      <c r="AQT166">
        <v>0</v>
      </c>
      <c r="AQU166">
        <v>0</v>
      </c>
      <c r="AQV166">
        <v>1</v>
      </c>
      <c r="AQW166">
        <v>0</v>
      </c>
      <c r="AQX166">
        <v>0</v>
      </c>
      <c r="AQY166">
        <v>0</v>
      </c>
      <c r="AQZ166">
        <v>0</v>
      </c>
      <c r="ARA166">
        <v>0</v>
      </c>
      <c r="ARB166">
        <v>0</v>
      </c>
      <c r="ARC166">
        <v>0</v>
      </c>
      <c r="ARD166">
        <v>0</v>
      </c>
      <c r="ARF166" t="s">
        <v>2466</v>
      </c>
      <c r="ARG166" t="s">
        <v>2245</v>
      </c>
      <c r="ARH166" t="s">
        <v>2246</v>
      </c>
      <c r="ARI166">
        <v>0</v>
      </c>
      <c r="ARJ166">
        <v>1</v>
      </c>
      <c r="ARK166">
        <v>0</v>
      </c>
      <c r="ARL166">
        <v>0</v>
      </c>
      <c r="ARM166">
        <v>0</v>
      </c>
      <c r="ARN166">
        <v>0</v>
      </c>
      <c r="ARP166" t="s">
        <v>2231</v>
      </c>
      <c r="ARX166" t="s">
        <v>2247</v>
      </c>
      <c r="ARY166" t="s">
        <v>2891</v>
      </c>
      <c r="ARZ166">
        <v>0</v>
      </c>
      <c r="ASA166">
        <v>0</v>
      </c>
      <c r="ASB166">
        <v>0</v>
      </c>
      <c r="ASC166">
        <v>0</v>
      </c>
      <c r="ASD166">
        <v>0</v>
      </c>
      <c r="ASE166">
        <v>1</v>
      </c>
      <c r="ASF166">
        <v>0</v>
      </c>
      <c r="ASG166">
        <v>0</v>
      </c>
      <c r="ASH166">
        <v>0</v>
      </c>
      <c r="ASI166">
        <v>0</v>
      </c>
      <c r="ASK166" t="s">
        <v>2239</v>
      </c>
      <c r="ASL166">
        <v>1</v>
      </c>
      <c r="ASM166">
        <v>0</v>
      </c>
      <c r="ASN166">
        <v>0</v>
      </c>
      <c r="ASO166">
        <v>0</v>
      </c>
      <c r="ASP166">
        <v>0</v>
      </c>
      <c r="ASQ166">
        <v>0</v>
      </c>
      <c r="ASR166">
        <v>0</v>
      </c>
      <c r="ASS166">
        <v>0</v>
      </c>
      <c r="AST166">
        <v>0</v>
      </c>
      <c r="ASU166">
        <v>0</v>
      </c>
      <c r="ASW166" t="s">
        <v>2597</v>
      </c>
      <c r="ASX166">
        <v>0</v>
      </c>
      <c r="ASY166">
        <v>1</v>
      </c>
      <c r="ASZ166">
        <v>0</v>
      </c>
      <c r="ATA166">
        <v>0</v>
      </c>
      <c r="ATB166">
        <v>0</v>
      </c>
      <c r="ATC166">
        <v>0</v>
      </c>
      <c r="ATD166">
        <v>0</v>
      </c>
      <c r="ATE166">
        <v>0</v>
      </c>
      <c r="ATF166">
        <v>0</v>
      </c>
      <c r="ATH166" t="s">
        <v>2370</v>
      </c>
      <c r="ATI166">
        <v>0</v>
      </c>
      <c r="ATJ166">
        <v>0</v>
      </c>
      <c r="ATK166">
        <v>0</v>
      </c>
      <c r="ATL166">
        <v>0</v>
      </c>
      <c r="ATM166">
        <v>0</v>
      </c>
      <c r="ATN166">
        <v>1</v>
      </c>
      <c r="ATO166">
        <v>1</v>
      </c>
      <c r="ATP166">
        <v>0</v>
      </c>
      <c r="ATQ166">
        <v>0</v>
      </c>
      <c r="ATS166" t="s">
        <v>2252</v>
      </c>
      <c r="ATT166" t="s">
        <v>2231</v>
      </c>
      <c r="ATV166" t="s">
        <v>2892</v>
      </c>
      <c r="ATW166" t="s">
        <v>2252</v>
      </c>
      <c r="ATX166" t="s">
        <v>2231</v>
      </c>
      <c r="ATZ166" t="s">
        <v>2893</v>
      </c>
      <c r="AUA166" t="s">
        <v>2442</v>
      </c>
      <c r="AUF166">
        <v>509051941</v>
      </c>
      <c r="AUG166" s="166">
        <v>45256.597048611111</v>
      </c>
      <c r="AUJ166" t="s">
        <v>2255</v>
      </c>
      <c r="AUK166" t="s">
        <v>2256</v>
      </c>
      <c r="AUL166" t="s">
        <v>2257</v>
      </c>
    </row>
    <row r="167" spans="1:565 1125:1234" x14ac:dyDescent="0.35">
      <c r="A167">
        <v>166</v>
      </c>
      <c r="B167" t="s">
        <v>2894</v>
      </c>
      <c r="C167" s="166">
        <v>45255</v>
      </c>
      <c r="D167" t="s">
        <v>2845</v>
      </c>
      <c r="E167" t="s">
        <v>2846</v>
      </c>
      <c r="F167" s="166">
        <v>45255.572056041667</v>
      </c>
      <c r="G167" s="166">
        <v>45256.594753668978</v>
      </c>
      <c r="H167" t="s">
        <v>2225</v>
      </c>
      <c r="K167" t="s">
        <v>2302</v>
      </c>
      <c r="L167" s="166">
        <v>45255</v>
      </c>
      <c r="M167" t="s">
        <v>81</v>
      </c>
      <c r="N167" t="s">
        <v>2847</v>
      </c>
      <c r="O167" t="s">
        <v>2189</v>
      </c>
      <c r="P167" t="s">
        <v>2228</v>
      </c>
      <c r="S167" t="s">
        <v>2304</v>
      </c>
      <c r="T167" t="s">
        <v>2848</v>
      </c>
      <c r="V167" t="s">
        <v>2231</v>
      </c>
      <c r="X167" t="s">
        <v>2232</v>
      </c>
      <c r="AA167" t="s">
        <v>2239</v>
      </c>
      <c r="AB167">
        <v>0</v>
      </c>
      <c r="AC167">
        <v>0</v>
      </c>
      <c r="AD167">
        <v>0</v>
      </c>
      <c r="AE167">
        <v>1</v>
      </c>
      <c r="AF167">
        <v>1</v>
      </c>
      <c r="AI167"/>
      <c r="EK167" t="s">
        <v>2239</v>
      </c>
      <c r="EL167">
        <v>0</v>
      </c>
      <c r="EM167">
        <v>0</v>
      </c>
      <c r="EN167">
        <v>0</v>
      </c>
      <c r="EO167">
        <v>0</v>
      </c>
      <c r="EP167">
        <v>1</v>
      </c>
      <c r="EQ167">
        <v>1</v>
      </c>
      <c r="JB167" t="s">
        <v>2621</v>
      </c>
      <c r="JC167">
        <v>0</v>
      </c>
      <c r="JD167">
        <v>0</v>
      </c>
      <c r="JE167">
        <v>0</v>
      </c>
      <c r="JF167">
        <v>0</v>
      </c>
      <c r="JG167">
        <v>0</v>
      </c>
      <c r="JH167">
        <v>0</v>
      </c>
      <c r="JI167">
        <v>0</v>
      </c>
      <c r="JJ167">
        <v>0</v>
      </c>
      <c r="JK167">
        <v>0</v>
      </c>
      <c r="JL167">
        <v>1</v>
      </c>
      <c r="JM167">
        <v>0</v>
      </c>
      <c r="JN167">
        <v>0</v>
      </c>
      <c r="JO167">
        <v>0</v>
      </c>
      <c r="JP167">
        <v>0</v>
      </c>
      <c r="JQ167">
        <v>0</v>
      </c>
      <c r="JR167">
        <v>0</v>
      </c>
      <c r="JS167">
        <v>1</v>
      </c>
      <c r="JT167">
        <v>3</v>
      </c>
      <c r="OG167" t="s">
        <v>2318</v>
      </c>
      <c r="OH167">
        <v>4000</v>
      </c>
      <c r="OI167" t="s">
        <v>2235</v>
      </c>
      <c r="OL167">
        <v>30</v>
      </c>
      <c r="OM167">
        <v>60</v>
      </c>
      <c r="ON167">
        <v>1</v>
      </c>
      <c r="OO167">
        <v>200</v>
      </c>
      <c r="OP167">
        <v>0</v>
      </c>
      <c r="QX167" t="s">
        <v>2231</v>
      </c>
      <c r="QZ167" t="s">
        <v>2621</v>
      </c>
      <c r="RA167">
        <v>0</v>
      </c>
      <c r="RB167">
        <v>0</v>
      </c>
      <c r="RC167">
        <v>0</v>
      </c>
      <c r="RD167">
        <v>0</v>
      </c>
      <c r="RE167">
        <v>0</v>
      </c>
      <c r="RF167">
        <v>0</v>
      </c>
      <c r="RG167">
        <v>0</v>
      </c>
      <c r="RH167">
        <v>0</v>
      </c>
      <c r="RI167">
        <v>0</v>
      </c>
      <c r="RJ167">
        <v>1</v>
      </c>
      <c r="RK167">
        <v>0</v>
      </c>
      <c r="RL167">
        <v>0</v>
      </c>
      <c r="RM167">
        <v>0</v>
      </c>
      <c r="RN167">
        <v>0</v>
      </c>
      <c r="RO167">
        <v>0</v>
      </c>
      <c r="RP167">
        <v>0</v>
      </c>
      <c r="RR167" t="s">
        <v>474</v>
      </c>
      <c r="RS167">
        <v>1</v>
      </c>
      <c r="RT167">
        <v>0</v>
      </c>
      <c r="RU167">
        <v>0</v>
      </c>
      <c r="RV167">
        <v>0</v>
      </c>
      <c r="RW167">
        <v>0</v>
      </c>
      <c r="RX167">
        <v>0</v>
      </c>
      <c r="RY167">
        <v>0</v>
      </c>
      <c r="RZ167">
        <v>0</v>
      </c>
      <c r="SA167">
        <v>0</v>
      </c>
      <c r="SB167">
        <v>0</v>
      </c>
      <c r="SC167">
        <v>0</v>
      </c>
      <c r="SF167" t="s">
        <v>2237</v>
      </c>
      <c r="SG167">
        <v>0</v>
      </c>
      <c r="SH167">
        <v>1</v>
      </c>
      <c r="SI167">
        <v>0</v>
      </c>
      <c r="SJ167">
        <v>0</v>
      </c>
      <c r="SK167" t="s">
        <v>2621</v>
      </c>
      <c r="SL167">
        <v>0</v>
      </c>
      <c r="SM167">
        <v>0</v>
      </c>
      <c r="SN167">
        <v>0</v>
      </c>
      <c r="SO167">
        <v>0</v>
      </c>
      <c r="SP167">
        <v>0</v>
      </c>
      <c r="SQ167">
        <v>0</v>
      </c>
      <c r="SR167">
        <v>0</v>
      </c>
      <c r="SS167">
        <v>0</v>
      </c>
      <c r="ST167">
        <v>0</v>
      </c>
      <c r="SU167">
        <v>1</v>
      </c>
      <c r="SV167">
        <v>0</v>
      </c>
      <c r="SW167">
        <v>0</v>
      </c>
      <c r="SX167">
        <v>0</v>
      </c>
      <c r="SY167">
        <v>0</v>
      </c>
      <c r="SZ167">
        <v>0</v>
      </c>
      <c r="TA167">
        <v>0</v>
      </c>
      <c r="TB167" t="s">
        <v>2259</v>
      </c>
      <c r="TC167">
        <v>0</v>
      </c>
      <c r="TD167">
        <v>0</v>
      </c>
      <c r="TE167">
        <v>0</v>
      </c>
      <c r="TF167">
        <v>0</v>
      </c>
      <c r="TG167">
        <v>0</v>
      </c>
      <c r="TH167">
        <v>0</v>
      </c>
      <c r="TI167">
        <v>0</v>
      </c>
      <c r="TJ167">
        <v>0</v>
      </c>
      <c r="TK167">
        <v>1</v>
      </c>
      <c r="TL167">
        <v>0</v>
      </c>
      <c r="TM167">
        <v>0</v>
      </c>
      <c r="TN167">
        <v>0</v>
      </c>
      <c r="AQG167" t="s">
        <v>2298</v>
      </c>
      <c r="AQH167">
        <v>0</v>
      </c>
      <c r="AQI167">
        <v>0</v>
      </c>
      <c r="AQJ167">
        <v>0</v>
      </c>
      <c r="AQK167">
        <v>0</v>
      </c>
      <c r="AQL167">
        <v>0</v>
      </c>
      <c r="AQM167">
        <v>1</v>
      </c>
      <c r="AQN167">
        <v>0</v>
      </c>
      <c r="AQO167">
        <v>0</v>
      </c>
      <c r="AQP167">
        <v>0</v>
      </c>
      <c r="AQQ167">
        <v>0</v>
      </c>
      <c r="AQS167" t="s">
        <v>2438</v>
      </c>
      <c r="AQT167">
        <v>0</v>
      </c>
      <c r="AQU167">
        <v>0</v>
      </c>
      <c r="AQV167">
        <v>1</v>
      </c>
      <c r="AQW167">
        <v>0</v>
      </c>
      <c r="AQX167">
        <v>0</v>
      </c>
      <c r="AQY167">
        <v>0</v>
      </c>
      <c r="AQZ167">
        <v>0</v>
      </c>
      <c r="ARA167">
        <v>0</v>
      </c>
      <c r="ARB167">
        <v>0</v>
      </c>
      <c r="ARC167">
        <v>0</v>
      </c>
      <c r="ARD167">
        <v>0</v>
      </c>
      <c r="ARF167" t="s">
        <v>2244</v>
      </c>
      <c r="ARG167" t="s">
        <v>2245</v>
      </c>
      <c r="ARH167" t="s">
        <v>2276</v>
      </c>
      <c r="ARI167">
        <v>0</v>
      </c>
      <c r="ARJ167">
        <v>1</v>
      </c>
      <c r="ARK167">
        <v>0</v>
      </c>
      <c r="ARL167">
        <v>1</v>
      </c>
      <c r="ARM167">
        <v>0</v>
      </c>
      <c r="ARN167">
        <v>0</v>
      </c>
      <c r="ARP167" t="s">
        <v>2231</v>
      </c>
      <c r="ARX167" t="s">
        <v>2247</v>
      </c>
      <c r="ARY167" t="s">
        <v>2239</v>
      </c>
      <c r="ARZ167">
        <v>1</v>
      </c>
      <c r="ASA167">
        <v>0</v>
      </c>
      <c r="ASB167">
        <v>0</v>
      </c>
      <c r="ASC167">
        <v>0</v>
      </c>
      <c r="ASD167">
        <v>0</v>
      </c>
      <c r="ASE167">
        <v>0</v>
      </c>
      <c r="ASF167">
        <v>0</v>
      </c>
      <c r="ASG167">
        <v>0</v>
      </c>
      <c r="ASH167">
        <v>0</v>
      </c>
      <c r="ASI167">
        <v>0</v>
      </c>
      <c r="ASK167" t="s">
        <v>2239</v>
      </c>
      <c r="ASL167">
        <v>1</v>
      </c>
      <c r="ASM167">
        <v>0</v>
      </c>
      <c r="ASN167">
        <v>0</v>
      </c>
      <c r="ASO167">
        <v>0</v>
      </c>
      <c r="ASP167">
        <v>0</v>
      </c>
      <c r="ASQ167">
        <v>0</v>
      </c>
      <c r="ASR167">
        <v>0</v>
      </c>
      <c r="ASS167">
        <v>0</v>
      </c>
      <c r="AST167">
        <v>0</v>
      </c>
      <c r="ASU167">
        <v>0</v>
      </c>
      <c r="ASW167" t="s">
        <v>2353</v>
      </c>
      <c r="ASX167">
        <v>0</v>
      </c>
      <c r="ASY167">
        <v>0</v>
      </c>
      <c r="ASZ167">
        <v>0</v>
      </c>
      <c r="ATA167">
        <v>0</v>
      </c>
      <c r="ATB167">
        <v>0</v>
      </c>
      <c r="ATC167">
        <v>1</v>
      </c>
      <c r="ATD167">
        <v>0</v>
      </c>
      <c r="ATE167">
        <v>0</v>
      </c>
      <c r="ATF167">
        <v>0</v>
      </c>
      <c r="ATH167" t="s">
        <v>2370</v>
      </c>
      <c r="ATI167">
        <v>0</v>
      </c>
      <c r="ATJ167">
        <v>0</v>
      </c>
      <c r="ATK167">
        <v>0</v>
      </c>
      <c r="ATL167">
        <v>0</v>
      </c>
      <c r="ATM167">
        <v>0</v>
      </c>
      <c r="ATN167">
        <v>1</v>
      </c>
      <c r="ATO167">
        <v>1</v>
      </c>
      <c r="ATP167">
        <v>0</v>
      </c>
      <c r="ATQ167">
        <v>0</v>
      </c>
      <c r="ATS167" t="s">
        <v>2252</v>
      </c>
      <c r="ATT167" t="s">
        <v>2312</v>
      </c>
      <c r="ATW167" t="s">
        <v>2252</v>
      </c>
      <c r="ATX167" t="s">
        <v>2312</v>
      </c>
      <c r="AUA167" t="s">
        <v>2895</v>
      </c>
      <c r="AUF167">
        <v>509051988</v>
      </c>
      <c r="AUG167" s="166">
        <v>45256.597141203703</v>
      </c>
      <c r="AUJ167" t="s">
        <v>2255</v>
      </c>
      <c r="AUK167" t="s">
        <v>2256</v>
      </c>
      <c r="AUL167" t="s">
        <v>2257</v>
      </c>
    </row>
    <row r="168" spans="1:565 1125:1234" x14ac:dyDescent="0.35">
      <c r="A168">
        <v>167</v>
      </c>
      <c r="B168" t="s">
        <v>2896</v>
      </c>
      <c r="C168" s="166">
        <v>45255</v>
      </c>
      <c r="D168" t="s">
        <v>2845</v>
      </c>
      <c r="E168" t="s">
        <v>2846</v>
      </c>
      <c r="F168" s="166">
        <v>45255.589147465267</v>
      </c>
      <c r="G168" s="166">
        <v>45256.592803449072</v>
      </c>
      <c r="H168" t="s">
        <v>2225</v>
      </c>
      <c r="K168" t="s">
        <v>2302</v>
      </c>
      <c r="L168" s="166">
        <v>45255</v>
      </c>
      <c r="M168" t="s">
        <v>81</v>
      </c>
      <c r="N168" t="s">
        <v>2847</v>
      </c>
      <c r="O168" t="s">
        <v>2189</v>
      </c>
      <c r="P168" t="s">
        <v>2228</v>
      </c>
      <c r="S168" t="s">
        <v>2304</v>
      </c>
      <c r="T168" t="s">
        <v>2848</v>
      </c>
      <c r="V168" t="s">
        <v>2231</v>
      </c>
      <c r="X168" t="s">
        <v>2232</v>
      </c>
      <c r="AA168" t="s">
        <v>2233</v>
      </c>
      <c r="AB168">
        <v>1</v>
      </c>
      <c r="AC168">
        <v>0</v>
      </c>
      <c r="AD168">
        <v>0</v>
      </c>
      <c r="AE168">
        <v>0</v>
      </c>
      <c r="AF168">
        <v>1</v>
      </c>
      <c r="AH168" t="s">
        <v>2318</v>
      </c>
      <c r="AI168">
        <v>1000</v>
      </c>
      <c r="AJ168" t="s">
        <v>2235</v>
      </c>
      <c r="AM168">
        <v>7</v>
      </c>
      <c r="AN168">
        <v>20</v>
      </c>
      <c r="AO168">
        <v>1</v>
      </c>
      <c r="AP168">
        <v>300</v>
      </c>
      <c r="AQ168">
        <v>0</v>
      </c>
      <c r="BW168" t="s">
        <v>2231</v>
      </c>
      <c r="BY168" t="s">
        <v>2233</v>
      </c>
      <c r="BZ168">
        <v>1</v>
      </c>
      <c r="CA168">
        <v>0</v>
      </c>
      <c r="CB168">
        <v>0</v>
      </c>
      <c r="CC168">
        <v>0</v>
      </c>
      <c r="CE168" t="s">
        <v>474</v>
      </c>
      <c r="CF168">
        <v>1</v>
      </c>
      <c r="CG168">
        <v>0</v>
      </c>
      <c r="CH168">
        <v>0</v>
      </c>
      <c r="CI168">
        <v>0</v>
      </c>
      <c r="CJ168">
        <v>0</v>
      </c>
      <c r="CK168">
        <v>0</v>
      </c>
      <c r="CL168">
        <v>0</v>
      </c>
      <c r="CM168">
        <v>0</v>
      </c>
      <c r="CN168">
        <v>0</v>
      </c>
      <c r="CO168">
        <v>0</v>
      </c>
      <c r="CP168">
        <v>0</v>
      </c>
      <c r="CS168" t="s">
        <v>2237</v>
      </c>
      <c r="CT168">
        <v>0</v>
      </c>
      <c r="CU168">
        <v>1</v>
      </c>
      <c r="CV168">
        <v>0</v>
      </c>
      <c r="CW168">
        <v>0</v>
      </c>
      <c r="CX168" t="s">
        <v>2233</v>
      </c>
      <c r="CY168">
        <v>1</v>
      </c>
      <c r="CZ168">
        <v>0</v>
      </c>
      <c r="DA168">
        <v>0</v>
      </c>
      <c r="DB168">
        <v>0</v>
      </c>
      <c r="DC168" t="s">
        <v>2259</v>
      </c>
      <c r="DD168">
        <v>0</v>
      </c>
      <c r="DE168">
        <v>0</v>
      </c>
      <c r="DF168">
        <v>0</v>
      </c>
      <c r="DG168">
        <v>0</v>
      </c>
      <c r="DH168">
        <v>0</v>
      </c>
      <c r="DI168">
        <v>0</v>
      </c>
      <c r="DJ168">
        <v>0</v>
      </c>
      <c r="DK168">
        <v>0</v>
      </c>
      <c r="DL168">
        <v>1</v>
      </c>
      <c r="DM168">
        <v>0</v>
      </c>
      <c r="DN168">
        <v>0</v>
      </c>
      <c r="DO168">
        <v>0</v>
      </c>
      <c r="EK168" t="s">
        <v>2239</v>
      </c>
      <c r="EL168">
        <v>0</v>
      </c>
      <c r="EM168">
        <v>0</v>
      </c>
      <c r="EN168">
        <v>0</v>
      </c>
      <c r="EO168">
        <v>0</v>
      </c>
      <c r="EP168">
        <v>1</v>
      </c>
      <c r="EQ168">
        <v>1</v>
      </c>
      <c r="JB168" t="s">
        <v>2621</v>
      </c>
      <c r="JC168">
        <v>0</v>
      </c>
      <c r="JD168">
        <v>0</v>
      </c>
      <c r="JE168">
        <v>0</v>
      </c>
      <c r="JF168">
        <v>0</v>
      </c>
      <c r="JG168">
        <v>0</v>
      </c>
      <c r="JH168">
        <v>0</v>
      </c>
      <c r="JI168">
        <v>0</v>
      </c>
      <c r="JJ168">
        <v>0</v>
      </c>
      <c r="JK168">
        <v>0</v>
      </c>
      <c r="JL168">
        <v>1</v>
      </c>
      <c r="JM168">
        <v>0</v>
      </c>
      <c r="JN168">
        <v>0</v>
      </c>
      <c r="JO168">
        <v>0</v>
      </c>
      <c r="JP168">
        <v>0</v>
      </c>
      <c r="JQ168">
        <v>0</v>
      </c>
      <c r="JR168">
        <v>0</v>
      </c>
      <c r="JS168">
        <v>1</v>
      </c>
      <c r="JT168">
        <v>3</v>
      </c>
      <c r="OG168" t="s">
        <v>2318</v>
      </c>
      <c r="OH168">
        <v>2500</v>
      </c>
      <c r="OI168" t="s">
        <v>2235</v>
      </c>
      <c r="OL168">
        <v>7</v>
      </c>
      <c r="OM168">
        <v>20</v>
      </c>
      <c r="ON168">
        <v>1</v>
      </c>
      <c r="OO168">
        <v>200</v>
      </c>
      <c r="OP168">
        <v>0</v>
      </c>
      <c r="QX168" t="s">
        <v>2231</v>
      </c>
      <c r="QZ168" t="s">
        <v>2621</v>
      </c>
      <c r="RA168">
        <v>0</v>
      </c>
      <c r="RB168">
        <v>0</v>
      </c>
      <c r="RC168">
        <v>0</v>
      </c>
      <c r="RD168">
        <v>0</v>
      </c>
      <c r="RE168">
        <v>0</v>
      </c>
      <c r="RF168">
        <v>0</v>
      </c>
      <c r="RG168">
        <v>0</v>
      </c>
      <c r="RH168">
        <v>0</v>
      </c>
      <c r="RI168">
        <v>0</v>
      </c>
      <c r="RJ168">
        <v>1</v>
      </c>
      <c r="RK168">
        <v>0</v>
      </c>
      <c r="RL168">
        <v>0</v>
      </c>
      <c r="RM168">
        <v>0</v>
      </c>
      <c r="RN168">
        <v>0</v>
      </c>
      <c r="RO168">
        <v>0</v>
      </c>
      <c r="RP168">
        <v>0</v>
      </c>
      <c r="RR168" t="s">
        <v>497</v>
      </c>
      <c r="RS168">
        <v>0</v>
      </c>
      <c r="RT168">
        <v>0</v>
      </c>
      <c r="RU168">
        <v>0</v>
      </c>
      <c r="RV168">
        <v>0</v>
      </c>
      <c r="RW168">
        <v>0</v>
      </c>
      <c r="RX168">
        <v>0</v>
      </c>
      <c r="RY168">
        <v>1</v>
      </c>
      <c r="RZ168">
        <v>0</v>
      </c>
      <c r="SA168">
        <v>0</v>
      </c>
      <c r="SB168">
        <v>0</v>
      </c>
      <c r="SC168">
        <v>0</v>
      </c>
      <c r="SF168" t="s">
        <v>2237</v>
      </c>
      <c r="SG168">
        <v>0</v>
      </c>
      <c r="SH168">
        <v>1</v>
      </c>
      <c r="SI168">
        <v>0</v>
      </c>
      <c r="SJ168">
        <v>0</v>
      </c>
      <c r="SK168" t="s">
        <v>2621</v>
      </c>
      <c r="SL168">
        <v>0</v>
      </c>
      <c r="SM168">
        <v>0</v>
      </c>
      <c r="SN168">
        <v>0</v>
      </c>
      <c r="SO168">
        <v>0</v>
      </c>
      <c r="SP168">
        <v>0</v>
      </c>
      <c r="SQ168">
        <v>0</v>
      </c>
      <c r="SR168">
        <v>0</v>
      </c>
      <c r="SS168">
        <v>0</v>
      </c>
      <c r="ST168">
        <v>0</v>
      </c>
      <c r="SU168">
        <v>1</v>
      </c>
      <c r="SV168">
        <v>0</v>
      </c>
      <c r="SW168">
        <v>0</v>
      </c>
      <c r="SX168">
        <v>0</v>
      </c>
      <c r="SY168">
        <v>0</v>
      </c>
      <c r="SZ168">
        <v>0</v>
      </c>
      <c r="TA168">
        <v>0</v>
      </c>
      <c r="TB168" t="s">
        <v>2238</v>
      </c>
      <c r="TC168">
        <v>0</v>
      </c>
      <c r="TD168">
        <v>0</v>
      </c>
      <c r="TE168">
        <v>0</v>
      </c>
      <c r="TF168">
        <v>0</v>
      </c>
      <c r="TG168">
        <v>0</v>
      </c>
      <c r="TH168">
        <v>1</v>
      </c>
      <c r="TI168">
        <v>0</v>
      </c>
      <c r="TJ168">
        <v>0</v>
      </c>
      <c r="TK168">
        <v>1</v>
      </c>
      <c r="TL168">
        <v>0</v>
      </c>
      <c r="TM168">
        <v>0</v>
      </c>
      <c r="TN168">
        <v>0</v>
      </c>
      <c r="AQG168" t="s">
        <v>2298</v>
      </c>
      <c r="AQH168">
        <v>0</v>
      </c>
      <c r="AQI168">
        <v>0</v>
      </c>
      <c r="AQJ168">
        <v>0</v>
      </c>
      <c r="AQK168">
        <v>0</v>
      </c>
      <c r="AQL168">
        <v>0</v>
      </c>
      <c r="AQM168">
        <v>1</v>
      </c>
      <c r="AQN168">
        <v>0</v>
      </c>
      <c r="AQO168">
        <v>0</v>
      </c>
      <c r="AQP168">
        <v>0</v>
      </c>
      <c r="AQQ168">
        <v>0</v>
      </c>
      <c r="AQS168" t="s">
        <v>2243</v>
      </c>
      <c r="AQT168">
        <v>0</v>
      </c>
      <c r="AQU168">
        <v>0</v>
      </c>
      <c r="AQV168">
        <v>0</v>
      </c>
      <c r="AQW168">
        <v>1</v>
      </c>
      <c r="AQX168">
        <v>0</v>
      </c>
      <c r="AQY168">
        <v>0</v>
      </c>
      <c r="AQZ168">
        <v>0</v>
      </c>
      <c r="ARA168">
        <v>0</v>
      </c>
      <c r="ARB168">
        <v>0</v>
      </c>
      <c r="ARC168">
        <v>0</v>
      </c>
      <c r="ARD168">
        <v>0</v>
      </c>
      <c r="ARF168" t="s">
        <v>2466</v>
      </c>
      <c r="ARG168" t="s">
        <v>2245</v>
      </c>
      <c r="ARH168" t="s">
        <v>2291</v>
      </c>
      <c r="ARI168">
        <v>0</v>
      </c>
      <c r="ARJ168">
        <v>1</v>
      </c>
      <c r="ARK168">
        <v>0</v>
      </c>
      <c r="ARL168">
        <v>1</v>
      </c>
      <c r="ARM168">
        <v>0</v>
      </c>
      <c r="ARN168">
        <v>0</v>
      </c>
      <c r="ARP168" t="s">
        <v>2231</v>
      </c>
      <c r="ARX168" t="s">
        <v>2247</v>
      </c>
      <c r="ARY168" t="s">
        <v>2586</v>
      </c>
      <c r="ARZ168">
        <v>0</v>
      </c>
      <c r="ASA168">
        <v>0</v>
      </c>
      <c r="ASB168">
        <v>0</v>
      </c>
      <c r="ASC168">
        <v>0</v>
      </c>
      <c r="ASD168">
        <v>1</v>
      </c>
      <c r="ASE168">
        <v>0</v>
      </c>
      <c r="ASF168">
        <v>0</v>
      </c>
      <c r="ASG168">
        <v>0</v>
      </c>
      <c r="ASH168">
        <v>0</v>
      </c>
      <c r="ASI168">
        <v>0</v>
      </c>
      <c r="ASK168" t="s">
        <v>2239</v>
      </c>
      <c r="ASL168">
        <v>1</v>
      </c>
      <c r="ASM168">
        <v>0</v>
      </c>
      <c r="ASN168">
        <v>0</v>
      </c>
      <c r="ASO168">
        <v>0</v>
      </c>
      <c r="ASP168">
        <v>0</v>
      </c>
      <c r="ASQ168">
        <v>0</v>
      </c>
      <c r="ASR168">
        <v>0</v>
      </c>
      <c r="ASS168">
        <v>0</v>
      </c>
      <c r="AST168">
        <v>0</v>
      </c>
      <c r="ASU168">
        <v>0</v>
      </c>
      <c r="ASW168" t="s">
        <v>2348</v>
      </c>
      <c r="ASX168">
        <v>0</v>
      </c>
      <c r="ASY168">
        <v>0</v>
      </c>
      <c r="ASZ168">
        <v>0</v>
      </c>
      <c r="ATA168">
        <v>0</v>
      </c>
      <c r="ATB168">
        <v>1</v>
      </c>
      <c r="ATC168">
        <v>1</v>
      </c>
      <c r="ATD168">
        <v>0</v>
      </c>
      <c r="ATE168">
        <v>0</v>
      </c>
      <c r="ATF168">
        <v>0</v>
      </c>
      <c r="ATH168" t="s">
        <v>2370</v>
      </c>
      <c r="ATI168">
        <v>0</v>
      </c>
      <c r="ATJ168">
        <v>0</v>
      </c>
      <c r="ATK168">
        <v>0</v>
      </c>
      <c r="ATL168">
        <v>0</v>
      </c>
      <c r="ATM168">
        <v>0</v>
      </c>
      <c r="ATN168">
        <v>1</v>
      </c>
      <c r="ATO168">
        <v>1</v>
      </c>
      <c r="ATP168">
        <v>0</v>
      </c>
      <c r="ATQ168">
        <v>0</v>
      </c>
      <c r="ATS168" t="s">
        <v>2252</v>
      </c>
      <c r="ATT168" t="s">
        <v>2312</v>
      </c>
      <c r="ATW168" t="s">
        <v>2252</v>
      </c>
      <c r="ATX168" t="s">
        <v>2312</v>
      </c>
      <c r="AUA168" t="s">
        <v>2897</v>
      </c>
      <c r="AUF168">
        <v>509052012</v>
      </c>
      <c r="AUG168" s="166">
        <v>45256.597222222219</v>
      </c>
      <c r="AUJ168" t="s">
        <v>2255</v>
      </c>
      <c r="AUK168" t="s">
        <v>2256</v>
      </c>
      <c r="AUL168" t="s">
        <v>2257</v>
      </c>
    </row>
    <row r="169" spans="1:565 1125:1234" x14ac:dyDescent="0.35">
      <c r="A169">
        <v>168</v>
      </c>
      <c r="B169" t="s">
        <v>2898</v>
      </c>
      <c r="C169" s="166">
        <v>45256</v>
      </c>
      <c r="D169" t="s">
        <v>2845</v>
      </c>
      <c r="E169" t="s">
        <v>2846</v>
      </c>
      <c r="F169" s="166">
        <v>45256.461605289347</v>
      </c>
      <c r="G169" s="166">
        <v>45256.591933819444</v>
      </c>
      <c r="H169" t="s">
        <v>2225</v>
      </c>
      <c r="K169" t="s">
        <v>2302</v>
      </c>
      <c r="L169" s="166">
        <v>45256</v>
      </c>
      <c r="M169" t="s">
        <v>81</v>
      </c>
      <c r="N169" t="s">
        <v>2847</v>
      </c>
      <c r="O169" t="s">
        <v>2189</v>
      </c>
      <c r="P169" t="s">
        <v>2228</v>
      </c>
      <c r="S169" t="s">
        <v>2304</v>
      </c>
      <c r="T169" t="s">
        <v>2848</v>
      </c>
      <c r="V169" t="s">
        <v>2231</v>
      </c>
      <c r="X169" t="s">
        <v>2232</v>
      </c>
      <c r="AA169" t="s">
        <v>2558</v>
      </c>
      <c r="AB169">
        <v>0</v>
      </c>
      <c r="AC169">
        <v>1</v>
      </c>
      <c r="AD169">
        <v>0</v>
      </c>
      <c r="AE169">
        <v>0</v>
      </c>
      <c r="AF169">
        <v>1</v>
      </c>
      <c r="AI169"/>
      <c r="AS169" t="s">
        <v>2318</v>
      </c>
      <c r="AT169" t="s">
        <v>2479</v>
      </c>
      <c r="AU169">
        <v>1</v>
      </c>
      <c r="AV169">
        <v>0</v>
      </c>
      <c r="AW169">
        <v>2000</v>
      </c>
      <c r="AY169" t="s">
        <v>2235</v>
      </c>
      <c r="BB169">
        <v>30</v>
      </c>
      <c r="BC169">
        <v>20</v>
      </c>
      <c r="BD169">
        <v>0</v>
      </c>
      <c r="BE169">
        <v>100</v>
      </c>
      <c r="BF169">
        <v>0</v>
      </c>
      <c r="BW169" t="s">
        <v>2231</v>
      </c>
      <c r="BY169" t="s">
        <v>2558</v>
      </c>
      <c r="BZ169">
        <v>0</v>
      </c>
      <c r="CA169">
        <v>1</v>
      </c>
      <c r="CB169">
        <v>0</v>
      </c>
      <c r="CC169">
        <v>0</v>
      </c>
      <c r="CE169" t="s">
        <v>474</v>
      </c>
      <c r="CF169">
        <v>1</v>
      </c>
      <c r="CG169">
        <v>0</v>
      </c>
      <c r="CH169">
        <v>0</v>
      </c>
      <c r="CI169">
        <v>0</v>
      </c>
      <c r="CJ169">
        <v>0</v>
      </c>
      <c r="CK169">
        <v>0</v>
      </c>
      <c r="CL169">
        <v>0</v>
      </c>
      <c r="CM169">
        <v>0</v>
      </c>
      <c r="CN169">
        <v>0</v>
      </c>
      <c r="CO169">
        <v>0</v>
      </c>
      <c r="CP169">
        <v>0</v>
      </c>
      <c r="CS169" t="s">
        <v>2237</v>
      </c>
      <c r="CT169">
        <v>0</v>
      </c>
      <c r="CU169">
        <v>1</v>
      </c>
      <c r="CV169">
        <v>0</v>
      </c>
      <c r="CW169">
        <v>0</v>
      </c>
      <c r="CX169" t="s">
        <v>2558</v>
      </c>
      <c r="CY169">
        <v>0</v>
      </c>
      <c r="CZ169">
        <v>1</v>
      </c>
      <c r="DA169">
        <v>0</v>
      </c>
      <c r="DB169">
        <v>0</v>
      </c>
      <c r="DC169" t="s">
        <v>2259</v>
      </c>
      <c r="DD169">
        <v>0</v>
      </c>
      <c r="DE169">
        <v>0</v>
      </c>
      <c r="DF169">
        <v>0</v>
      </c>
      <c r="DG169">
        <v>0</v>
      </c>
      <c r="DH169">
        <v>0</v>
      </c>
      <c r="DI169">
        <v>0</v>
      </c>
      <c r="DJ169">
        <v>0</v>
      </c>
      <c r="DK169">
        <v>0</v>
      </c>
      <c r="DL169">
        <v>1</v>
      </c>
      <c r="DM169">
        <v>0</v>
      </c>
      <c r="DN169">
        <v>0</v>
      </c>
      <c r="DO169">
        <v>0</v>
      </c>
      <c r="EK169" t="s">
        <v>2280</v>
      </c>
      <c r="EL169">
        <v>1</v>
      </c>
      <c r="EM169">
        <v>0</v>
      </c>
      <c r="EN169">
        <v>0</v>
      </c>
      <c r="EO169">
        <v>0</v>
      </c>
      <c r="EP169">
        <v>0</v>
      </c>
      <c r="EQ169">
        <v>1</v>
      </c>
      <c r="ES169" t="s">
        <v>2318</v>
      </c>
      <c r="ET169">
        <v>6000</v>
      </c>
      <c r="EU169" t="s">
        <v>2235</v>
      </c>
      <c r="EX169">
        <v>30</v>
      </c>
      <c r="EY169">
        <v>20</v>
      </c>
      <c r="EZ169">
        <v>0</v>
      </c>
      <c r="FA169">
        <v>200</v>
      </c>
      <c r="FB169">
        <v>0</v>
      </c>
      <c r="GK169" t="s">
        <v>2231</v>
      </c>
      <c r="GM169" t="s">
        <v>2280</v>
      </c>
      <c r="GN169">
        <v>1</v>
      </c>
      <c r="GO169">
        <v>0</v>
      </c>
      <c r="GP169">
        <v>0</v>
      </c>
      <c r="GQ169">
        <v>0</v>
      </c>
      <c r="GR169">
        <v>0</v>
      </c>
      <c r="GT169" t="s">
        <v>497</v>
      </c>
      <c r="GU169">
        <v>0</v>
      </c>
      <c r="GV169">
        <v>0</v>
      </c>
      <c r="GW169">
        <v>0</v>
      </c>
      <c r="GX169">
        <v>0</v>
      </c>
      <c r="GY169">
        <v>0</v>
      </c>
      <c r="GZ169">
        <v>0</v>
      </c>
      <c r="HA169">
        <v>1</v>
      </c>
      <c r="HB169">
        <v>0</v>
      </c>
      <c r="HC169">
        <v>0</v>
      </c>
      <c r="HD169">
        <v>0</v>
      </c>
      <c r="HE169">
        <v>0</v>
      </c>
      <c r="HH169" t="s">
        <v>2237</v>
      </c>
      <c r="HI169">
        <v>0</v>
      </c>
      <c r="HJ169">
        <v>1</v>
      </c>
      <c r="HK169">
        <v>0</v>
      </c>
      <c r="HL169">
        <v>0</v>
      </c>
      <c r="HM169" t="s">
        <v>2280</v>
      </c>
      <c r="HN169">
        <v>1</v>
      </c>
      <c r="HO169">
        <v>0</v>
      </c>
      <c r="HP169">
        <v>0</v>
      </c>
      <c r="HQ169">
        <v>0</v>
      </c>
      <c r="HR169">
        <v>0</v>
      </c>
      <c r="HS169" t="s">
        <v>2259</v>
      </c>
      <c r="HT169">
        <v>0</v>
      </c>
      <c r="HU169">
        <v>0</v>
      </c>
      <c r="HV169">
        <v>0</v>
      </c>
      <c r="HW169">
        <v>0</v>
      </c>
      <c r="HX169">
        <v>0</v>
      </c>
      <c r="HY169">
        <v>0</v>
      </c>
      <c r="HZ169">
        <v>0</v>
      </c>
      <c r="IA169">
        <v>0</v>
      </c>
      <c r="IB169">
        <v>1</v>
      </c>
      <c r="IC169">
        <v>0</v>
      </c>
      <c r="ID169">
        <v>0</v>
      </c>
      <c r="IE169">
        <v>0</v>
      </c>
      <c r="JB169" t="s">
        <v>2239</v>
      </c>
      <c r="JC169">
        <v>0</v>
      </c>
      <c r="JD169">
        <v>0</v>
      </c>
      <c r="JE169">
        <v>0</v>
      </c>
      <c r="JF169">
        <v>0</v>
      </c>
      <c r="JG169">
        <v>0</v>
      </c>
      <c r="JH169">
        <v>0</v>
      </c>
      <c r="JI169">
        <v>0</v>
      </c>
      <c r="JJ169">
        <v>0</v>
      </c>
      <c r="JK169">
        <v>0</v>
      </c>
      <c r="JL169">
        <v>0</v>
      </c>
      <c r="JM169">
        <v>0</v>
      </c>
      <c r="JN169">
        <v>0</v>
      </c>
      <c r="JO169">
        <v>0</v>
      </c>
      <c r="JP169">
        <v>0</v>
      </c>
      <c r="JQ169">
        <v>0</v>
      </c>
      <c r="JR169">
        <v>1</v>
      </c>
      <c r="JS169">
        <v>1</v>
      </c>
      <c r="JT169">
        <v>3</v>
      </c>
      <c r="AQG169" t="s">
        <v>2298</v>
      </c>
      <c r="AQH169">
        <v>0</v>
      </c>
      <c r="AQI169">
        <v>0</v>
      </c>
      <c r="AQJ169">
        <v>0</v>
      </c>
      <c r="AQK169">
        <v>0</v>
      </c>
      <c r="AQL169">
        <v>0</v>
      </c>
      <c r="AQM169">
        <v>1</v>
      </c>
      <c r="AQN169">
        <v>0</v>
      </c>
      <c r="AQO169">
        <v>0</v>
      </c>
      <c r="AQP169">
        <v>0</v>
      </c>
      <c r="AQQ169">
        <v>0</v>
      </c>
      <c r="AQS169" t="s">
        <v>2243</v>
      </c>
      <c r="AQT169">
        <v>0</v>
      </c>
      <c r="AQU169">
        <v>0</v>
      </c>
      <c r="AQV169">
        <v>0</v>
      </c>
      <c r="AQW169">
        <v>1</v>
      </c>
      <c r="AQX169">
        <v>0</v>
      </c>
      <c r="AQY169">
        <v>0</v>
      </c>
      <c r="AQZ169">
        <v>0</v>
      </c>
      <c r="ARA169">
        <v>0</v>
      </c>
      <c r="ARB169">
        <v>0</v>
      </c>
      <c r="ARC169">
        <v>0</v>
      </c>
      <c r="ARD169">
        <v>0</v>
      </c>
      <c r="ARF169" t="s">
        <v>2466</v>
      </c>
      <c r="ARG169" t="s">
        <v>2245</v>
      </c>
      <c r="ARH169" t="s">
        <v>2291</v>
      </c>
      <c r="ARI169">
        <v>0</v>
      </c>
      <c r="ARJ169">
        <v>1</v>
      </c>
      <c r="ARK169">
        <v>0</v>
      </c>
      <c r="ARL169">
        <v>1</v>
      </c>
      <c r="ARM169">
        <v>0</v>
      </c>
      <c r="ARN169">
        <v>0</v>
      </c>
      <c r="ARP169" t="s">
        <v>2231</v>
      </c>
      <c r="ARX169" t="s">
        <v>2247</v>
      </c>
      <c r="ARY169" t="s">
        <v>2239</v>
      </c>
      <c r="ARZ169">
        <v>1</v>
      </c>
      <c r="ASA169">
        <v>0</v>
      </c>
      <c r="ASB169">
        <v>0</v>
      </c>
      <c r="ASC169">
        <v>0</v>
      </c>
      <c r="ASD169">
        <v>0</v>
      </c>
      <c r="ASE169">
        <v>0</v>
      </c>
      <c r="ASF169">
        <v>0</v>
      </c>
      <c r="ASG169">
        <v>0</v>
      </c>
      <c r="ASH169">
        <v>0</v>
      </c>
      <c r="ASI169">
        <v>0</v>
      </c>
      <c r="ASK169" t="s">
        <v>2239</v>
      </c>
      <c r="ASL169">
        <v>1</v>
      </c>
      <c r="ASM169">
        <v>0</v>
      </c>
      <c r="ASN169">
        <v>0</v>
      </c>
      <c r="ASO169">
        <v>0</v>
      </c>
      <c r="ASP169">
        <v>0</v>
      </c>
      <c r="ASQ169">
        <v>0</v>
      </c>
      <c r="ASR169">
        <v>0</v>
      </c>
      <c r="ASS169">
        <v>0</v>
      </c>
      <c r="AST169">
        <v>0</v>
      </c>
      <c r="ASU169">
        <v>0</v>
      </c>
      <c r="ASW169" t="s">
        <v>2353</v>
      </c>
      <c r="ASX169">
        <v>0</v>
      </c>
      <c r="ASY169">
        <v>0</v>
      </c>
      <c r="ASZ169">
        <v>0</v>
      </c>
      <c r="ATA169">
        <v>0</v>
      </c>
      <c r="ATB169">
        <v>0</v>
      </c>
      <c r="ATC169">
        <v>1</v>
      </c>
      <c r="ATD169">
        <v>0</v>
      </c>
      <c r="ATE169">
        <v>0</v>
      </c>
      <c r="ATF169">
        <v>0</v>
      </c>
      <c r="ATH169" t="s">
        <v>2370</v>
      </c>
      <c r="ATI169">
        <v>0</v>
      </c>
      <c r="ATJ169">
        <v>0</v>
      </c>
      <c r="ATK169">
        <v>0</v>
      </c>
      <c r="ATL169">
        <v>0</v>
      </c>
      <c r="ATM169">
        <v>0</v>
      </c>
      <c r="ATN169">
        <v>1</v>
      </c>
      <c r="ATO169">
        <v>1</v>
      </c>
      <c r="ATP169">
        <v>0</v>
      </c>
      <c r="ATQ169">
        <v>0</v>
      </c>
      <c r="ATS169" t="s">
        <v>2252</v>
      </c>
      <c r="ATT169" t="s">
        <v>2231</v>
      </c>
      <c r="ATV169" t="s">
        <v>2315</v>
      </c>
      <c r="ATW169" t="s">
        <v>2252</v>
      </c>
      <c r="ATX169" t="s">
        <v>2312</v>
      </c>
      <c r="AUA169" t="s">
        <v>2899</v>
      </c>
      <c r="AUF169">
        <v>509052028</v>
      </c>
      <c r="AUG169" s="166">
        <v>45256.597291666672</v>
      </c>
      <c r="AUJ169" t="s">
        <v>2255</v>
      </c>
      <c r="AUK169" t="s">
        <v>2256</v>
      </c>
      <c r="AUL169" t="s">
        <v>2257</v>
      </c>
    </row>
    <row r="170" spans="1:565 1125:1234" x14ac:dyDescent="0.35">
      <c r="A170">
        <v>169</v>
      </c>
      <c r="B170" t="s">
        <v>2900</v>
      </c>
      <c r="C170" s="166">
        <v>45251</v>
      </c>
      <c r="D170" t="s">
        <v>2901</v>
      </c>
      <c r="E170" t="s">
        <v>2902</v>
      </c>
      <c r="F170" s="166">
        <v>45251.566404525467</v>
      </c>
      <c r="G170" s="166">
        <v>45252.575824976862</v>
      </c>
      <c r="H170" t="s">
        <v>2225</v>
      </c>
      <c r="K170" t="s">
        <v>2226</v>
      </c>
      <c r="L170" s="166">
        <v>45251</v>
      </c>
      <c r="M170" t="s">
        <v>81</v>
      </c>
      <c r="N170" t="s">
        <v>2430</v>
      </c>
      <c r="O170" t="s">
        <v>92</v>
      </c>
      <c r="P170" t="s">
        <v>2228</v>
      </c>
      <c r="S170" t="s">
        <v>2229</v>
      </c>
      <c r="T170" t="s">
        <v>2903</v>
      </c>
      <c r="V170" t="s">
        <v>2231</v>
      </c>
      <c r="X170" t="s">
        <v>2232</v>
      </c>
      <c r="AA170" t="s">
        <v>2239</v>
      </c>
      <c r="AB170">
        <v>0</v>
      </c>
      <c r="AC170">
        <v>0</v>
      </c>
      <c r="AD170">
        <v>0</v>
      </c>
      <c r="AE170">
        <v>1</v>
      </c>
      <c r="AF170">
        <v>1</v>
      </c>
      <c r="AI170"/>
      <c r="EK170" t="s">
        <v>2239</v>
      </c>
      <c r="EL170">
        <v>0</v>
      </c>
      <c r="EM170">
        <v>0</v>
      </c>
      <c r="EN170">
        <v>0</v>
      </c>
      <c r="EO170">
        <v>0</v>
      </c>
      <c r="EP170">
        <v>1</v>
      </c>
      <c r="EQ170">
        <v>1</v>
      </c>
      <c r="JB170" t="s">
        <v>2904</v>
      </c>
      <c r="JC170">
        <v>0</v>
      </c>
      <c r="JD170">
        <v>0</v>
      </c>
      <c r="JE170">
        <v>0</v>
      </c>
      <c r="JF170">
        <v>0</v>
      </c>
      <c r="JG170">
        <v>0</v>
      </c>
      <c r="JH170">
        <v>0</v>
      </c>
      <c r="JI170">
        <v>0</v>
      </c>
      <c r="JJ170">
        <v>0</v>
      </c>
      <c r="JK170">
        <v>0</v>
      </c>
      <c r="JL170">
        <v>1</v>
      </c>
      <c r="JM170">
        <v>0</v>
      </c>
      <c r="JN170">
        <v>0</v>
      </c>
      <c r="JO170">
        <v>1</v>
      </c>
      <c r="JP170">
        <v>0</v>
      </c>
      <c r="JQ170">
        <v>1</v>
      </c>
      <c r="JR170">
        <v>0</v>
      </c>
      <c r="JS170">
        <v>3</v>
      </c>
      <c r="JT170">
        <v>5</v>
      </c>
      <c r="OG170" t="s">
        <v>2318</v>
      </c>
      <c r="OH170">
        <v>3500</v>
      </c>
      <c r="OI170" t="s">
        <v>2351</v>
      </c>
      <c r="OL170">
        <v>17</v>
      </c>
      <c r="OM170">
        <v>7</v>
      </c>
      <c r="ON170">
        <v>0</v>
      </c>
      <c r="OO170">
        <v>1000</v>
      </c>
      <c r="OP170">
        <v>800</v>
      </c>
      <c r="PN170" t="s">
        <v>2318</v>
      </c>
      <c r="PO170">
        <v>1250</v>
      </c>
      <c r="PP170" t="s">
        <v>2351</v>
      </c>
      <c r="PS170">
        <v>7</v>
      </c>
      <c r="PT170">
        <v>7</v>
      </c>
      <c r="PU170">
        <v>1</v>
      </c>
      <c r="PV170">
        <v>480</v>
      </c>
      <c r="PW170">
        <v>400</v>
      </c>
      <c r="QM170" t="s">
        <v>2318</v>
      </c>
      <c r="QN170">
        <v>300</v>
      </c>
      <c r="QO170" t="s">
        <v>2351</v>
      </c>
      <c r="QR170">
        <v>7</v>
      </c>
      <c r="QS170">
        <v>7</v>
      </c>
      <c r="QT170">
        <v>1</v>
      </c>
      <c r="QU170">
        <v>25000</v>
      </c>
      <c r="QV170">
        <v>2000</v>
      </c>
      <c r="QX170" t="s">
        <v>2231</v>
      </c>
      <c r="QZ170" t="s">
        <v>2904</v>
      </c>
      <c r="RA170">
        <v>0</v>
      </c>
      <c r="RB170">
        <v>0</v>
      </c>
      <c r="RC170">
        <v>0</v>
      </c>
      <c r="RD170">
        <v>0</v>
      </c>
      <c r="RE170">
        <v>0</v>
      </c>
      <c r="RF170">
        <v>0</v>
      </c>
      <c r="RG170">
        <v>0</v>
      </c>
      <c r="RH170">
        <v>0</v>
      </c>
      <c r="RI170">
        <v>0</v>
      </c>
      <c r="RJ170">
        <v>1</v>
      </c>
      <c r="RK170">
        <v>0</v>
      </c>
      <c r="RL170">
        <v>0</v>
      </c>
      <c r="RM170">
        <v>1</v>
      </c>
      <c r="RN170">
        <v>0</v>
      </c>
      <c r="RO170">
        <v>1</v>
      </c>
      <c r="RP170">
        <v>0</v>
      </c>
      <c r="RR170" t="s">
        <v>2905</v>
      </c>
      <c r="RS170">
        <v>0</v>
      </c>
      <c r="RT170">
        <v>0</v>
      </c>
      <c r="RU170">
        <v>0</v>
      </c>
      <c r="RV170">
        <v>1</v>
      </c>
      <c r="RW170">
        <v>0</v>
      </c>
      <c r="RX170">
        <v>1</v>
      </c>
      <c r="RY170">
        <v>1</v>
      </c>
      <c r="RZ170">
        <v>0</v>
      </c>
      <c r="SA170">
        <v>1</v>
      </c>
      <c r="SB170">
        <v>0</v>
      </c>
      <c r="SC170">
        <v>0</v>
      </c>
      <c r="SF170" t="s">
        <v>2237</v>
      </c>
      <c r="SG170">
        <v>0</v>
      </c>
      <c r="SH170">
        <v>1</v>
      </c>
      <c r="SI170">
        <v>0</v>
      </c>
      <c r="SJ170">
        <v>0</v>
      </c>
      <c r="SK170" t="s">
        <v>2904</v>
      </c>
      <c r="SL170">
        <v>0</v>
      </c>
      <c r="SM170">
        <v>0</v>
      </c>
      <c r="SN170">
        <v>0</v>
      </c>
      <c r="SO170">
        <v>0</v>
      </c>
      <c r="SP170">
        <v>0</v>
      </c>
      <c r="SQ170">
        <v>0</v>
      </c>
      <c r="SR170">
        <v>0</v>
      </c>
      <c r="SS170">
        <v>0</v>
      </c>
      <c r="ST170">
        <v>0</v>
      </c>
      <c r="SU170">
        <v>1</v>
      </c>
      <c r="SV170">
        <v>0</v>
      </c>
      <c r="SW170">
        <v>0</v>
      </c>
      <c r="SX170">
        <v>1</v>
      </c>
      <c r="SY170">
        <v>0</v>
      </c>
      <c r="SZ170">
        <v>1</v>
      </c>
      <c r="TA170">
        <v>0</v>
      </c>
      <c r="TB170" t="s">
        <v>2368</v>
      </c>
      <c r="TC170">
        <v>1</v>
      </c>
      <c r="TD170">
        <v>0</v>
      </c>
      <c r="TE170">
        <v>0</v>
      </c>
      <c r="TF170">
        <v>0</v>
      </c>
      <c r="TG170">
        <v>0</v>
      </c>
      <c r="TH170">
        <v>0</v>
      </c>
      <c r="TI170">
        <v>0</v>
      </c>
      <c r="TJ170">
        <v>0</v>
      </c>
      <c r="TK170">
        <v>0</v>
      </c>
      <c r="TL170">
        <v>0</v>
      </c>
      <c r="TM170">
        <v>0</v>
      </c>
      <c r="TN170">
        <v>0</v>
      </c>
      <c r="AQG170" t="s">
        <v>2424</v>
      </c>
      <c r="AQH170">
        <v>0</v>
      </c>
      <c r="AQI170">
        <v>0</v>
      </c>
      <c r="AQJ170">
        <v>1</v>
      </c>
      <c r="AQK170">
        <v>1</v>
      </c>
      <c r="AQL170">
        <v>1</v>
      </c>
      <c r="AQM170">
        <v>0</v>
      </c>
      <c r="AQN170">
        <v>0</v>
      </c>
      <c r="AQO170">
        <v>0</v>
      </c>
      <c r="AQP170">
        <v>0</v>
      </c>
      <c r="AQQ170">
        <v>0</v>
      </c>
      <c r="AQS170" t="s">
        <v>2471</v>
      </c>
      <c r="AQT170">
        <v>1</v>
      </c>
      <c r="AQU170">
        <v>0</v>
      </c>
      <c r="AQV170">
        <v>1</v>
      </c>
      <c r="AQW170">
        <v>1</v>
      </c>
      <c r="AQX170">
        <v>0</v>
      </c>
      <c r="AQY170">
        <v>0</v>
      </c>
      <c r="AQZ170">
        <v>0</v>
      </c>
      <c r="ARA170">
        <v>0</v>
      </c>
      <c r="ARB170">
        <v>0</v>
      </c>
      <c r="ARC170">
        <v>0</v>
      </c>
      <c r="ARD170">
        <v>0</v>
      </c>
      <c r="ARF170" t="s">
        <v>2466</v>
      </c>
      <c r="ARG170" t="s">
        <v>2245</v>
      </c>
      <c r="ARH170" t="s">
        <v>2906</v>
      </c>
      <c r="ARI170">
        <v>0</v>
      </c>
      <c r="ARJ170">
        <v>1</v>
      </c>
      <c r="ARK170">
        <v>1</v>
      </c>
      <c r="ARL170">
        <v>1</v>
      </c>
      <c r="ARM170">
        <v>0</v>
      </c>
      <c r="ARN170">
        <v>0</v>
      </c>
      <c r="ARO170" t="s">
        <v>2517</v>
      </c>
      <c r="ARP170" t="s">
        <v>2312</v>
      </c>
      <c r="ARX170" t="s">
        <v>2262</v>
      </c>
      <c r="ARY170" t="s">
        <v>2239</v>
      </c>
      <c r="ARZ170">
        <v>1</v>
      </c>
      <c r="ASA170">
        <v>0</v>
      </c>
      <c r="ASB170">
        <v>0</v>
      </c>
      <c r="ASC170">
        <v>0</v>
      </c>
      <c r="ASD170">
        <v>0</v>
      </c>
      <c r="ASE170">
        <v>0</v>
      </c>
      <c r="ASF170">
        <v>0</v>
      </c>
      <c r="ASG170">
        <v>0</v>
      </c>
      <c r="ASH170">
        <v>0</v>
      </c>
      <c r="ASI170">
        <v>0</v>
      </c>
      <c r="ASK170" t="s">
        <v>2239</v>
      </c>
      <c r="ASL170">
        <v>1</v>
      </c>
      <c r="ASM170">
        <v>0</v>
      </c>
      <c r="ASN170">
        <v>0</v>
      </c>
      <c r="ASO170">
        <v>0</v>
      </c>
      <c r="ASP170">
        <v>0</v>
      </c>
      <c r="ASQ170">
        <v>0</v>
      </c>
      <c r="ASR170">
        <v>0</v>
      </c>
      <c r="ASS170">
        <v>0</v>
      </c>
      <c r="AST170">
        <v>0</v>
      </c>
      <c r="ASU170">
        <v>0</v>
      </c>
      <c r="ASW170" t="s">
        <v>2239</v>
      </c>
      <c r="ASX170">
        <v>1</v>
      </c>
      <c r="ASY170">
        <v>0</v>
      </c>
      <c r="ASZ170">
        <v>0</v>
      </c>
      <c r="ATA170">
        <v>0</v>
      </c>
      <c r="ATB170">
        <v>0</v>
      </c>
      <c r="ATC170">
        <v>0</v>
      </c>
      <c r="ATD170">
        <v>0</v>
      </c>
      <c r="ATE170">
        <v>0</v>
      </c>
      <c r="ATF170">
        <v>0</v>
      </c>
      <c r="ATH170" t="s">
        <v>2239</v>
      </c>
      <c r="ATI170">
        <v>1</v>
      </c>
      <c r="ATJ170">
        <v>0</v>
      </c>
      <c r="ATK170">
        <v>0</v>
      </c>
      <c r="ATL170">
        <v>0</v>
      </c>
      <c r="ATM170">
        <v>0</v>
      </c>
      <c r="ATN170">
        <v>0</v>
      </c>
      <c r="ATO170">
        <v>0</v>
      </c>
      <c r="ATP170">
        <v>0</v>
      </c>
      <c r="ATQ170">
        <v>0</v>
      </c>
      <c r="ATS170" t="s">
        <v>2489</v>
      </c>
      <c r="ATT170" t="s">
        <v>2231</v>
      </c>
      <c r="ATU170" t="s">
        <v>2907</v>
      </c>
      <c r="ATW170" t="s">
        <v>2489</v>
      </c>
      <c r="ATX170" t="s">
        <v>2231</v>
      </c>
      <c r="ATY170" t="s">
        <v>2908</v>
      </c>
      <c r="AUA170" t="s">
        <v>2909</v>
      </c>
      <c r="AUC170" t="s">
        <v>2910</v>
      </c>
      <c r="AUF170">
        <v>509054938</v>
      </c>
      <c r="AUG170" s="166">
        <v>45256.603784722218</v>
      </c>
      <c r="AUJ170" t="s">
        <v>2255</v>
      </c>
      <c r="AUK170" t="s">
        <v>2256</v>
      </c>
      <c r="AUL170" t="s">
        <v>2257</v>
      </c>
    </row>
    <row r="171" spans="1:565 1125:1234" x14ac:dyDescent="0.35">
      <c r="A171">
        <v>170</v>
      </c>
      <c r="B171" t="s">
        <v>2911</v>
      </c>
      <c r="C171" s="166">
        <v>45251</v>
      </c>
      <c r="D171" t="s">
        <v>2901</v>
      </c>
      <c r="E171" t="s">
        <v>2902</v>
      </c>
      <c r="F171" s="166">
        <v>45251.586273275461</v>
      </c>
      <c r="G171" s="166">
        <v>45252.573817175929</v>
      </c>
      <c r="H171" t="s">
        <v>2225</v>
      </c>
      <c r="K171" t="s">
        <v>2226</v>
      </c>
      <c r="L171" s="166">
        <v>45251</v>
      </c>
      <c r="M171" t="s">
        <v>81</v>
      </c>
      <c r="N171" t="s">
        <v>2430</v>
      </c>
      <c r="O171" t="s">
        <v>92</v>
      </c>
      <c r="P171" t="s">
        <v>2228</v>
      </c>
      <c r="S171" t="s">
        <v>2229</v>
      </c>
      <c r="T171" t="s">
        <v>2903</v>
      </c>
      <c r="V171" t="s">
        <v>2231</v>
      </c>
      <c r="X171" t="s">
        <v>2232</v>
      </c>
      <c r="AA171" t="s">
        <v>2239</v>
      </c>
      <c r="AB171">
        <v>0</v>
      </c>
      <c r="AC171">
        <v>0</v>
      </c>
      <c r="AD171">
        <v>0</v>
      </c>
      <c r="AE171">
        <v>1</v>
      </c>
      <c r="AF171">
        <v>1</v>
      </c>
      <c r="AI171"/>
      <c r="EK171" t="s">
        <v>2507</v>
      </c>
      <c r="EL171">
        <v>1</v>
      </c>
      <c r="EM171">
        <v>1</v>
      </c>
      <c r="EN171">
        <v>1</v>
      </c>
      <c r="EO171">
        <v>1</v>
      </c>
      <c r="EP171">
        <v>0</v>
      </c>
      <c r="EQ171">
        <v>4</v>
      </c>
      <c r="ES171" t="s">
        <v>2318</v>
      </c>
      <c r="ET171">
        <v>5000</v>
      </c>
      <c r="EU171" t="s">
        <v>2351</v>
      </c>
      <c r="EX171">
        <v>17</v>
      </c>
      <c r="EY171">
        <v>7</v>
      </c>
      <c r="EZ171">
        <v>0</v>
      </c>
      <c r="FA171">
        <v>100</v>
      </c>
      <c r="FB171">
        <v>100</v>
      </c>
      <c r="FD171" t="s">
        <v>2318</v>
      </c>
      <c r="FE171">
        <v>14000</v>
      </c>
      <c r="FF171" t="s">
        <v>2351</v>
      </c>
      <c r="FI171">
        <v>25</v>
      </c>
      <c r="FJ171">
        <v>7</v>
      </c>
      <c r="FK171">
        <v>0</v>
      </c>
      <c r="FL171">
        <v>70</v>
      </c>
      <c r="FM171">
        <v>70</v>
      </c>
      <c r="FO171" t="s">
        <v>2234</v>
      </c>
      <c r="FP171">
        <v>2000</v>
      </c>
      <c r="FQ171" t="s">
        <v>2351</v>
      </c>
      <c r="FT171">
        <v>30</v>
      </c>
      <c r="FU171">
        <v>25</v>
      </c>
      <c r="FV171">
        <v>0</v>
      </c>
      <c r="FW171">
        <v>45</v>
      </c>
      <c r="FX171">
        <v>40</v>
      </c>
      <c r="FZ171" t="s">
        <v>2318</v>
      </c>
      <c r="GA171">
        <v>3000</v>
      </c>
      <c r="GB171" t="s">
        <v>2351</v>
      </c>
      <c r="GE171">
        <v>30</v>
      </c>
      <c r="GF171">
        <v>25</v>
      </c>
      <c r="GG171">
        <v>0</v>
      </c>
      <c r="GH171">
        <v>35</v>
      </c>
      <c r="GI171">
        <v>35</v>
      </c>
      <c r="GK171" t="s">
        <v>2231</v>
      </c>
      <c r="GM171" t="s">
        <v>2912</v>
      </c>
      <c r="GN171">
        <v>1</v>
      </c>
      <c r="GO171">
        <v>1</v>
      </c>
      <c r="GP171">
        <v>1</v>
      </c>
      <c r="GQ171">
        <v>1</v>
      </c>
      <c r="GR171">
        <v>0</v>
      </c>
      <c r="GT171" t="s">
        <v>2770</v>
      </c>
      <c r="GU171">
        <v>0</v>
      </c>
      <c r="GV171">
        <v>0</v>
      </c>
      <c r="GW171">
        <v>0</v>
      </c>
      <c r="GX171">
        <v>1</v>
      </c>
      <c r="GY171">
        <v>0</v>
      </c>
      <c r="GZ171">
        <v>0</v>
      </c>
      <c r="HA171">
        <v>1</v>
      </c>
      <c r="HB171">
        <v>0</v>
      </c>
      <c r="HC171">
        <v>0</v>
      </c>
      <c r="HD171">
        <v>0</v>
      </c>
      <c r="HE171">
        <v>0</v>
      </c>
      <c r="HH171" t="s">
        <v>2237</v>
      </c>
      <c r="HI171">
        <v>0</v>
      </c>
      <c r="HJ171">
        <v>1</v>
      </c>
      <c r="HK171">
        <v>0</v>
      </c>
      <c r="HL171">
        <v>0</v>
      </c>
      <c r="HM171" t="s">
        <v>2507</v>
      </c>
      <c r="HN171">
        <v>1</v>
      </c>
      <c r="HO171">
        <v>1</v>
      </c>
      <c r="HP171">
        <v>1</v>
      </c>
      <c r="HQ171">
        <v>1</v>
      </c>
      <c r="HR171">
        <v>0</v>
      </c>
      <c r="HS171" t="s">
        <v>2913</v>
      </c>
      <c r="HT171">
        <v>1</v>
      </c>
      <c r="HU171">
        <v>0</v>
      </c>
      <c r="HV171">
        <v>0</v>
      </c>
      <c r="HW171">
        <v>0</v>
      </c>
      <c r="HX171">
        <v>0</v>
      </c>
      <c r="HY171">
        <v>0</v>
      </c>
      <c r="HZ171">
        <v>1</v>
      </c>
      <c r="IA171">
        <v>0</v>
      </c>
      <c r="IB171">
        <v>1</v>
      </c>
      <c r="IC171">
        <v>0</v>
      </c>
      <c r="ID171">
        <v>0</v>
      </c>
      <c r="IE171">
        <v>0</v>
      </c>
      <c r="JB171" t="s">
        <v>2239</v>
      </c>
      <c r="JC171">
        <v>0</v>
      </c>
      <c r="JD171">
        <v>0</v>
      </c>
      <c r="JE171">
        <v>0</v>
      </c>
      <c r="JF171">
        <v>0</v>
      </c>
      <c r="JG171">
        <v>0</v>
      </c>
      <c r="JH171">
        <v>0</v>
      </c>
      <c r="JI171">
        <v>0</v>
      </c>
      <c r="JJ171">
        <v>0</v>
      </c>
      <c r="JK171">
        <v>0</v>
      </c>
      <c r="JL171">
        <v>0</v>
      </c>
      <c r="JM171">
        <v>0</v>
      </c>
      <c r="JN171">
        <v>0</v>
      </c>
      <c r="JO171">
        <v>0</v>
      </c>
      <c r="JP171">
        <v>0</v>
      </c>
      <c r="JQ171">
        <v>0</v>
      </c>
      <c r="JR171">
        <v>1</v>
      </c>
      <c r="JS171">
        <v>1</v>
      </c>
      <c r="JT171">
        <v>6</v>
      </c>
      <c r="AQG171" t="s">
        <v>2914</v>
      </c>
      <c r="AQH171">
        <v>0</v>
      </c>
      <c r="AQI171">
        <v>1</v>
      </c>
      <c r="AQJ171">
        <v>1</v>
      </c>
      <c r="AQK171">
        <v>1</v>
      </c>
      <c r="AQL171">
        <v>1</v>
      </c>
      <c r="AQM171">
        <v>0</v>
      </c>
      <c r="AQN171">
        <v>0</v>
      </c>
      <c r="AQO171">
        <v>0</v>
      </c>
      <c r="AQP171">
        <v>0</v>
      </c>
      <c r="AQQ171">
        <v>0</v>
      </c>
      <c r="AQS171" t="s">
        <v>2471</v>
      </c>
      <c r="AQT171">
        <v>1</v>
      </c>
      <c r="AQU171">
        <v>0</v>
      </c>
      <c r="AQV171">
        <v>1</v>
      </c>
      <c r="AQW171">
        <v>1</v>
      </c>
      <c r="AQX171">
        <v>0</v>
      </c>
      <c r="AQY171">
        <v>0</v>
      </c>
      <c r="AQZ171">
        <v>0</v>
      </c>
      <c r="ARA171">
        <v>0</v>
      </c>
      <c r="ARB171">
        <v>0</v>
      </c>
      <c r="ARC171">
        <v>0</v>
      </c>
      <c r="ARD171">
        <v>0</v>
      </c>
      <c r="ARF171" t="s">
        <v>2466</v>
      </c>
      <c r="ARG171" t="s">
        <v>2439</v>
      </c>
      <c r="ARH171" t="s">
        <v>2602</v>
      </c>
      <c r="ARI171">
        <v>0</v>
      </c>
      <c r="ARJ171">
        <v>0</v>
      </c>
      <c r="ARK171">
        <v>0</v>
      </c>
      <c r="ARL171">
        <v>1</v>
      </c>
      <c r="ARM171">
        <v>0</v>
      </c>
      <c r="ARN171">
        <v>0</v>
      </c>
      <c r="ARO171" t="s">
        <v>2517</v>
      </c>
      <c r="ARP171" t="s">
        <v>2312</v>
      </c>
      <c r="ARX171" t="s">
        <v>2262</v>
      </c>
      <c r="ARY171" t="s">
        <v>2239</v>
      </c>
      <c r="ARZ171">
        <v>1</v>
      </c>
      <c r="ASA171">
        <v>0</v>
      </c>
      <c r="ASB171">
        <v>0</v>
      </c>
      <c r="ASC171">
        <v>0</v>
      </c>
      <c r="ASD171">
        <v>0</v>
      </c>
      <c r="ASE171">
        <v>0</v>
      </c>
      <c r="ASF171">
        <v>0</v>
      </c>
      <c r="ASG171">
        <v>0</v>
      </c>
      <c r="ASH171">
        <v>0</v>
      </c>
      <c r="ASI171">
        <v>0</v>
      </c>
      <c r="ASK171" t="s">
        <v>2239</v>
      </c>
      <c r="ASL171">
        <v>1</v>
      </c>
      <c r="ASM171">
        <v>0</v>
      </c>
      <c r="ASN171">
        <v>0</v>
      </c>
      <c r="ASO171">
        <v>0</v>
      </c>
      <c r="ASP171">
        <v>0</v>
      </c>
      <c r="ASQ171">
        <v>0</v>
      </c>
      <c r="ASR171">
        <v>0</v>
      </c>
      <c r="ASS171">
        <v>0</v>
      </c>
      <c r="AST171">
        <v>0</v>
      </c>
      <c r="ASU171">
        <v>0</v>
      </c>
      <c r="ASW171" t="s">
        <v>2239</v>
      </c>
      <c r="ASX171">
        <v>1</v>
      </c>
      <c r="ASY171">
        <v>0</v>
      </c>
      <c r="ASZ171">
        <v>0</v>
      </c>
      <c r="ATA171">
        <v>0</v>
      </c>
      <c r="ATB171">
        <v>0</v>
      </c>
      <c r="ATC171">
        <v>0</v>
      </c>
      <c r="ATD171">
        <v>0</v>
      </c>
      <c r="ATE171">
        <v>0</v>
      </c>
      <c r="ATF171">
        <v>0</v>
      </c>
      <c r="ATH171" t="s">
        <v>2239</v>
      </c>
      <c r="ATI171">
        <v>1</v>
      </c>
      <c r="ATJ171">
        <v>0</v>
      </c>
      <c r="ATK171">
        <v>0</v>
      </c>
      <c r="ATL171">
        <v>0</v>
      </c>
      <c r="ATM171">
        <v>0</v>
      </c>
      <c r="ATN171">
        <v>0</v>
      </c>
      <c r="ATO171">
        <v>0</v>
      </c>
      <c r="ATP171">
        <v>0</v>
      </c>
      <c r="ATQ171">
        <v>0</v>
      </c>
      <c r="ATS171" t="s">
        <v>2489</v>
      </c>
      <c r="ATT171" t="s">
        <v>2231</v>
      </c>
      <c r="ATU171" t="s">
        <v>2915</v>
      </c>
      <c r="ATW171" t="s">
        <v>2489</v>
      </c>
      <c r="ATX171" t="s">
        <v>2231</v>
      </c>
      <c r="ATY171" t="s">
        <v>2916</v>
      </c>
      <c r="AUF171">
        <v>509054961</v>
      </c>
      <c r="AUG171" s="166">
        <v>45256.603831018518</v>
      </c>
      <c r="AUJ171" t="s">
        <v>2255</v>
      </c>
      <c r="AUK171" t="s">
        <v>2256</v>
      </c>
      <c r="AUL171" t="s">
        <v>2257</v>
      </c>
    </row>
    <row r="172" spans="1:565 1125:1234" x14ac:dyDescent="0.35">
      <c r="A172">
        <v>171</v>
      </c>
      <c r="B172" t="s">
        <v>2917</v>
      </c>
      <c r="C172" s="166">
        <v>45251</v>
      </c>
      <c r="D172" t="s">
        <v>2901</v>
      </c>
      <c r="E172" t="s">
        <v>2902</v>
      </c>
      <c r="F172" s="166">
        <v>45251.596873831018</v>
      </c>
      <c r="G172" s="166">
        <v>45251.605561701392</v>
      </c>
      <c r="H172" t="s">
        <v>2225</v>
      </c>
      <c r="K172" t="s">
        <v>2226</v>
      </c>
      <c r="L172" s="166">
        <v>45251</v>
      </c>
      <c r="M172" t="s">
        <v>81</v>
      </c>
      <c r="N172" t="s">
        <v>2430</v>
      </c>
      <c r="O172" t="s">
        <v>92</v>
      </c>
      <c r="P172" t="s">
        <v>2228</v>
      </c>
      <c r="S172" t="s">
        <v>2229</v>
      </c>
      <c r="T172" t="s">
        <v>2903</v>
      </c>
      <c r="V172" t="s">
        <v>2231</v>
      </c>
      <c r="X172" t="s">
        <v>2232</v>
      </c>
      <c r="AA172" t="s">
        <v>2239</v>
      </c>
      <c r="AB172">
        <v>0</v>
      </c>
      <c r="AC172">
        <v>0</v>
      </c>
      <c r="AD172">
        <v>0</v>
      </c>
      <c r="AE172">
        <v>1</v>
      </c>
      <c r="AF172">
        <v>1</v>
      </c>
      <c r="AI172"/>
      <c r="EK172" t="s">
        <v>2239</v>
      </c>
      <c r="EL172">
        <v>0</v>
      </c>
      <c r="EM172">
        <v>0</v>
      </c>
      <c r="EN172">
        <v>0</v>
      </c>
      <c r="EO172">
        <v>0</v>
      </c>
      <c r="EP172">
        <v>1</v>
      </c>
      <c r="EQ172">
        <v>1</v>
      </c>
      <c r="JB172" t="s">
        <v>2918</v>
      </c>
      <c r="JC172">
        <v>0</v>
      </c>
      <c r="JD172">
        <v>0</v>
      </c>
      <c r="JE172">
        <v>0</v>
      </c>
      <c r="JF172">
        <v>0</v>
      </c>
      <c r="JG172">
        <v>0</v>
      </c>
      <c r="JH172">
        <v>1</v>
      </c>
      <c r="JI172">
        <v>1</v>
      </c>
      <c r="JJ172">
        <v>1</v>
      </c>
      <c r="JK172">
        <v>0</v>
      </c>
      <c r="JL172">
        <v>0</v>
      </c>
      <c r="JM172">
        <v>0</v>
      </c>
      <c r="JN172">
        <v>0</v>
      </c>
      <c r="JO172">
        <v>0</v>
      </c>
      <c r="JP172">
        <v>0</v>
      </c>
      <c r="JQ172">
        <v>0</v>
      </c>
      <c r="JR172">
        <v>0</v>
      </c>
      <c r="JS172">
        <v>3</v>
      </c>
      <c r="JT172">
        <v>5</v>
      </c>
      <c r="MI172" t="s">
        <v>2318</v>
      </c>
      <c r="MJ172">
        <v>500</v>
      </c>
      <c r="MK172" t="s">
        <v>2351</v>
      </c>
      <c r="MN172">
        <v>15</v>
      </c>
      <c r="MO172">
        <v>7</v>
      </c>
      <c r="MP172">
        <v>0</v>
      </c>
      <c r="MQ172">
        <v>250</v>
      </c>
      <c r="MR172">
        <v>200</v>
      </c>
      <c r="MT172" t="s">
        <v>2318</v>
      </c>
      <c r="MU172">
        <v>250</v>
      </c>
      <c r="MV172" t="s">
        <v>2351</v>
      </c>
      <c r="MY172">
        <v>15</v>
      </c>
      <c r="MZ172">
        <v>7</v>
      </c>
      <c r="NA172">
        <v>0</v>
      </c>
      <c r="NB172">
        <v>1000</v>
      </c>
      <c r="NC172">
        <v>9000</v>
      </c>
      <c r="NE172" t="s">
        <v>2561</v>
      </c>
      <c r="QX172" t="s">
        <v>2231</v>
      </c>
      <c r="QZ172" t="s">
        <v>2919</v>
      </c>
      <c r="RA172">
        <v>0</v>
      </c>
      <c r="RB172">
        <v>0</v>
      </c>
      <c r="RC172">
        <v>0</v>
      </c>
      <c r="RD172">
        <v>0</v>
      </c>
      <c r="RE172">
        <v>0</v>
      </c>
      <c r="RF172">
        <v>1</v>
      </c>
      <c r="RG172">
        <v>1</v>
      </c>
      <c r="RH172">
        <v>1</v>
      </c>
      <c r="RI172">
        <v>0</v>
      </c>
      <c r="RJ172">
        <v>0</v>
      </c>
      <c r="RK172">
        <v>0</v>
      </c>
      <c r="RL172">
        <v>0</v>
      </c>
      <c r="RM172">
        <v>0</v>
      </c>
      <c r="RN172">
        <v>0</v>
      </c>
      <c r="RO172">
        <v>0</v>
      </c>
      <c r="RP172">
        <v>0</v>
      </c>
      <c r="RR172" t="s">
        <v>2920</v>
      </c>
      <c r="RS172">
        <v>0</v>
      </c>
      <c r="RT172">
        <v>0</v>
      </c>
      <c r="RU172">
        <v>0</v>
      </c>
      <c r="RV172">
        <v>1</v>
      </c>
      <c r="RW172">
        <v>0</v>
      </c>
      <c r="RX172">
        <v>0</v>
      </c>
      <c r="RY172">
        <v>1</v>
      </c>
      <c r="RZ172">
        <v>0</v>
      </c>
      <c r="SA172">
        <v>1</v>
      </c>
      <c r="SB172">
        <v>0</v>
      </c>
      <c r="SC172">
        <v>0</v>
      </c>
      <c r="SF172" t="s">
        <v>2237</v>
      </c>
      <c r="SG172">
        <v>0</v>
      </c>
      <c r="SH172">
        <v>1</v>
      </c>
      <c r="SI172">
        <v>0</v>
      </c>
      <c r="SJ172">
        <v>0</v>
      </c>
      <c r="SK172" t="s">
        <v>2918</v>
      </c>
      <c r="SL172">
        <v>0</v>
      </c>
      <c r="SM172">
        <v>0</v>
      </c>
      <c r="SN172">
        <v>0</v>
      </c>
      <c r="SO172">
        <v>0</v>
      </c>
      <c r="SP172">
        <v>0</v>
      </c>
      <c r="SQ172">
        <v>1</v>
      </c>
      <c r="SR172">
        <v>1</v>
      </c>
      <c r="SS172">
        <v>1</v>
      </c>
      <c r="ST172">
        <v>0</v>
      </c>
      <c r="SU172">
        <v>0</v>
      </c>
      <c r="SV172">
        <v>0</v>
      </c>
      <c r="SW172">
        <v>0</v>
      </c>
      <c r="SX172">
        <v>0</v>
      </c>
      <c r="SY172">
        <v>0</v>
      </c>
      <c r="SZ172">
        <v>0</v>
      </c>
      <c r="TA172">
        <v>0</v>
      </c>
      <c r="TB172" t="s">
        <v>2324</v>
      </c>
      <c r="TC172">
        <v>1</v>
      </c>
      <c r="TD172">
        <v>0</v>
      </c>
      <c r="TE172">
        <v>0</v>
      </c>
      <c r="TF172">
        <v>0</v>
      </c>
      <c r="TG172">
        <v>0</v>
      </c>
      <c r="TH172">
        <v>0</v>
      </c>
      <c r="TI172">
        <v>0</v>
      </c>
      <c r="TJ172">
        <v>0</v>
      </c>
      <c r="TK172">
        <v>1</v>
      </c>
      <c r="TL172">
        <v>0</v>
      </c>
      <c r="TM172">
        <v>0</v>
      </c>
      <c r="TN172">
        <v>0</v>
      </c>
      <c r="AQG172" t="s">
        <v>2921</v>
      </c>
      <c r="AQH172">
        <v>0</v>
      </c>
      <c r="AQI172">
        <v>1</v>
      </c>
      <c r="AQJ172">
        <v>1</v>
      </c>
      <c r="AQK172">
        <v>1</v>
      </c>
      <c r="AQL172">
        <v>0</v>
      </c>
      <c r="AQM172">
        <v>0</v>
      </c>
      <c r="AQN172">
        <v>0</v>
      </c>
      <c r="AQO172">
        <v>0</v>
      </c>
      <c r="AQP172">
        <v>0</v>
      </c>
      <c r="AQQ172">
        <v>0</v>
      </c>
      <c r="AQS172" t="s">
        <v>2471</v>
      </c>
      <c r="AQT172">
        <v>1</v>
      </c>
      <c r="AQU172">
        <v>0</v>
      </c>
      <c r="AQV172">
        <v>1</v>
      </c>
      <c r="AQW172">
        <v>1</v>
      </c>
      <c r="AQX172">
        <v>0</v>
      </c>
      <c r="AQY172">
        <v>0</v>
      </c>
      <c r="AQZ172">
        <v>0</v>
      </c>
      <c r="ARA172">
        <v>0</v>
      </c>
      <c r="ARB172">
        <v>0</v>
      </c>
      <c r="ARC172">
        <v>0</v>
      </c>
      <c r="ARD172">
        <v>0</v>
      </c>
      <c r="ARF172" t="s">
        <v>2466</v>
      </c>
      <c r="ARG172" t="s">
        <v>2275</v>
      </c>
      <c r="ARH172" t="s">
        <v>2906</v>
      </c>
      <c r="ARI172">
        <v>0</v>
      </c>
      <c r="ARJ172">
        <v>1</v>
      </c>
      <c r="ARK172">
        <v>1</v>
      </c>
      <c r="ARL172">
        <v>1</v>
      </c>
      <c r="ARM172">
        <v>0</v>
      </c>
      <c r="ARN172">
        <v>0</v>
      </c>
      <c r="ARO172" t="s">
        <v>2231</v>
      </c>
      <c r="ARP172" t="s">
        <v>2312</v>
      </c>
      <c r="ARX172" t="s">
        <v>2262</v>
      </c>
      <c r="ARY172" t="s">
        <v>2239</v>
      </c>
      <c r="ARZ172">
        <v>1</v>
      </c>
      <c r="ASA172">
        <v>0</v>
      </c>
      <c r="ASB172">
        <v>0</v>
      </c>
      <c r="ASC172">
        <v>0</v>
      </c>
      <c r="ASD172">
        <v>0</v>
      </c>
      <c r="ASE172">
        <v>0</v>
      </c>
      <c r="ASF172">
        <v>0</v>
      </c>
      <c r="ASG172">
        <v>0</v>
      </c>
      <c r="ASH172">
        <v>0</v>
      </c>
      <c r="ASI172">
        <v>0</v>
      </c>
      <c r="ASK172" t="s">
        <v>2922</v>
      </c>
      <c r="ASL172">
        <v>0</v>
      </c>
      <c r="ASM172">
        <v>0</v>
      </c>
      <c r="ASN172">
        <v>1</v>
      </c>
      <c r="ASO172">
        <v>1</v>
      </c>
      <c r="ASP172">
        <v>0</v>
      </c>
      <c r="ASQ172">
        <v>0</v>
      </c>
      <c r="ASR172">
        <v>0</v>
      </c>
      <c r="ASS172">
        <v>0</v>
      </c>
      <c r="AST172">
        <v>0</v>
      </c>
      <c r="ASU172">
        <v>0</v>
      </c>
      <c r="ASW172" t="s">
        <v>2923</v>
      </c>
      <c r="ASX172">
        <v>0</v>
      </c>
      <c r="ASY172">
        <v>1</v>
      </c>
      <c r="ASZ172">
        <v>0</v>
      </c>
      <c r="ATA172">
        <v>0</v>
      </c>
      <c r="ATB172">
        <v>1</v>
      </c>
      <c r="ATC172">
        <v>1</v>
      </c>
      <c r="ATD172">
        <v>0</v>
      </c>
      <c r="ATE172">
        <v>0</v>
      </c>
      <c r="ATF172">
        <v>0</v>
      </c>
      <c r="ATH172" t="s">
        <v>2549</v>
      </c>
      <c r="ATI172">
        <v>0</v>
      </c>
      <c r="ATJ172">
        <v>0</v>
      </c>
      <c r="ATK172">
        <v>1</v>
      </c>
      <c r="ATL172">
        <v>0</v>
      </c>
      <c r="ATM172">
        <v>0</v>
      </c>
      <c r="ATN172">
        <v>0</v>
      </c>
      <c r="ATO172">
        <v>0</v>
      </c>
      <c r="ATP172">
        <v>0</v>
      </c>
      <c r="ATQ172">
        <v>0</v>
      </c>
      <c r="ATS172" t="s">
        <v>2489</v>
      </c>
      <c r="ATT172" t="s">
        <v>2231</v>
      </c>
      <c r="ATU172" t="s">
        <v>2924</v>
      </c>
      <c r="ATW172" t="s">
        <v>2489</v>
      </c>
      <c r="ATX172" t="s">
        <v>2312</v>
      </c>
      <c r="AUA172" t="s">
        <v>2925</v>
      </c>
      <c r="AUC172" t="s">
        <v>2926</v>
      </c>
      <c r="AUF172">
        <v>509054984</v>
      </c>
      <c r="AUG172" s="166">
        <v>45256.603888888887</v>
      </c>
      <c r="AUJ172" t="s">
        <v>2255</v>
      </c>
      <c r="AUK172" t="s">
        <v>2256</v>
      </c>
      <c r="AUL172" t="s">
        <v>2257</v>
      </c>
    </row>
    <row r="173" spans="1:565 1125:1234" x14ac:dyDescent="0.35">
      <c r="A173">
        <v>172</v>
      </c>
      <c r="B173" t="s">
        <v>2927</v>
      </c>
      <c r="C173" s="166">
        <v>45251</v>
      </c>
      <c r="D173" t="s">
        <v>2901</v>
      </c>
      <c r="E173" t="s">
        <v>2902</v>
      </c>
      <c r="F173" s="166">
        <v>45251.605744918983</v>
      </c>
      <c r="G173" s="166">
        <v>45252.572210914353</v>
      </c>
      <c r="H173" t="s">
        <v>2225</v>
      </c>
      <c r="K173" t="s">
        <v>2226</v>
      </c>
      <c r="L173" s="166">
        <v>45251</v>
      </c>
      <c r="M173" t="s">
        <v>81</v>
      </c>
      <c r="N173" t="s">
        <v>2430</v>
      </c>
      <c r="O173" t="s">
        <v>92</v>
      </c>
      <c r="P173" t="s">
        <v>2228</v>
      </c>
      <c r="S173" t="s">
        <v>2229</v>
      </c>
      <c r="T173" t="s">
        <v>2903</v>
      </c>
      <c r="V173" t="s">
        <v>2231</v>
      </c>
      <c r="X173" t="s">
        <v>2232</v>
      </c>
      <c r="AA173" t="s">
        <v>2239</v>
      </c>
      <c r="AB173">
        <v>0</v>
      </c>
      <c r="AC173">
        <v>0</v>
      </c>
      <c r="AD173">
        <v>0</v>
      </c>
      <c r="AE173">
        <v>1</v>
      </c>
      <c r="AF173">
        <v>1</v>
      </c>
      <c r="AI173"/>
      <c r="EK173" t="s">
        <v>2239</v>
      </c>
      <c r="EL173">
        <v>0</v>
      </c>
      <c r="EM173">
        <v>0</v>
      </c>
      <c r="EN173">
        <v>0</v>
      </c>
      <c r="EO173">
        <v>0</v>
      </c>
      <c r="EP173">
        <v>1</v>
      </c>
      <c r="EQ173">
        <v>1</v>
      </c>
      <c r="JB173" t="s">
        <v>2434</v>
      </c>
      <c r="JC173">
        <v>0</v>
      </c>
      <c r="JD173">
        <v>1</v>
      </c>
      <c r="JE173">
        <v>0</v>
      </c>
      <c r="JF173">
        <v>0</v>
      </c>
      <c r="JG173">
        <v>0</v>
      </c>
      <c r="JH173">
        <v>0</v>
      </c>
      <c r="JI173">
        <v>0</v>
      </c>
      <c r="JJ173">
        <v>0</v>
      </c>
      <c r="JK173">
        <v>0</v>
      </c>
      <c r="JL173">
        <v>0</v>
      </c>
      <c r="JM173">
        <v>0</v>
      </c>
      <c r="JN173">
        <v>0</v>
      </c>
      <c r="JO173">
        <v>0</v>
      </c>
      <c r="JP173">
        <v>0</v>
      </c>
      <c r="JQ173">
        <v>0</v>
      </c>
      <c r="JR173">
        <v>0</v>
      </c>
      <c r="JS173">
        <v>1</v>
      </c>
      <c r="JT173">
        <v>3</v>
      </c>
      <c r="KG173" t="s">
        <v>2318</v>
      </c>
      <c r="KH173" t="s">
        <v>2445</v>
      </c>
      <c r="KI173">
        <v>1</v>
      </c>
      <c r="KJ173">
        <v>0</v>
      </c>
      <c r="KK173">
        <v>3000</v>
      </c>
      <c r="KM173" t="s">
        <v>2446</v>
      </c>
      <c r="KP173">
        <v>60</v>
      </c>
      <c r="KQ173">
        <v>60</v>
      </c>
      <c r="KR173">
        <v>1</v>
      </c>
      <c r="KS173">
        <v>500</v>
      </c>
      <c r="KT173">
        <v>100</v>
      </c>
      <c r="QX173" t="s">
        <v>2231</v>
      </c>
      <c r="QZ173" t="s">
        <v>2434</v>
      </c>
      <c r="RA173">
        <v>0</v>
      </c>
      <c r="RB173">
        <v>1</v>
      </c>
      <c r="RC173">
        <v>0</v>
      </c>
      <c r="RD173">
        <v>0</v>
      </c>
      <c r="RE173">
        <v>0</v>
      </c>
      <c r="RF173">
        <v>0</v>
      </c>
      <c r="RG173">
        <v>0</v>
      </c>
      <c r="RH173">
        <v>0</v>
      </c>
      <c r="RI173">
        <v>0</v>
      </c>
      <c r="RJ173">
        <v>0</v>
      </c>
      <c r="RK173">
        <v>0</v>
      </c>
      <c r="RL173">
        <v>0</v>
      </c>
      <c r="RM173">
        <v>0</v>
      </c>
      <c r="RN173">
        <v>0</v>
      </c>
      <c r="RO173">
        <v>0</v>
      </c>
      <c r="RP173">
        <v>0</v>
      </c>
      <c r="RR173" t="s">
        <v>2928</v>
      </c>
      <c r="RS173">
        <v>0</v>
      </c>
      <c r="RT173">
        <v>0</v>
      </c>
      <c r="RU173">
        <v>0</v>
      </c>
      <c r="RV173">
        <v>1</v>
      </c>
      <c r="RW173">
        <v>0</v>
      </c>
      <c r="RX173">
        <v>0</v>
      </c>
      <c r="RY173">
        <v>1</v>
      </c>
      <c r="RZ173">
        <v>1</v>
      </c>
      <c r="SA173">
        <v>1</v>
      </c>
      <c r="SB173">
        <v>0</v>
      </c>
      <c r="SC173">
        <v>0</v>
      </c>
      <c r="SF173" t="s">
        <v>2237</v>
      </c>
      <c r="SG173">
        <v>0</v>
      </c>
      <c r="SH173">
        <v>1</v>
      </c>
      <c r="SI173">
        <v>0</v>
      </c>
      <c r="SJ173">
        <v>0</v>
      </c>
      <c r="SK173" t="s">
        <v>2434</v>
      </c>
      <c r="SL173">
        <v>0</v>
      </c>
      <c r="SM173">
        <v>1</v>
      </c>
      <c r="SN173">
        <v>0</v>
      </c>
      <c r="SO173">
        <v>0</v>
      </c>
      <c r="SP173">
        <v>0</v>
      </c>
      <c r="SQ173">
        <v>0</v>
      </c>
      <c r="SR173">
        <v>0</v>
      </c>
      <c r="SS173">
        <v>0</v>
      </c>
      <c r="ST173">
        <v>0</v>
      </c>
      <c r="SU173">
        <v>0</v>
      </c>
      <c r="SV173">
        <v>0</v>
      </c>
      <c r="SW173">
        <v>0</v>
      </c>
      <c r="SX173">
        <v>0</v>
      </c>
      <c r="SY173">
        <v>0</v>
      </c>
      <c r="SZ173">
        <v>0</v>
      </c>
      <c r="TA173">
        <v>0</v>
      </c>
      <c r="TB173" t="s">
        <v>2330</v>
      </c>
      <c r="TC173">
        <v>1</v>
      </c>
      <c r="TD173">
        <v>0</v>
      </c>
      <c r="TE173">
        <v>0</v>
      </c>
      <c r="TF173">
        <v>0</v>
      </c>
      <c r="TG173">
        <v>0</v>
      </c>
      <c r="TH173">
        <v>1</v>
      </c>
      <c r="TI173">
        <v>0</v>
      </c>
      <c r="TJ173">
        <v>0</v>
      </c>
      <c r="TK173">
        <v>0</v>
      </c>
      <c r="TL173">
        <v>0</v>
      </c>
      <c r="TM173">
        <v>0</v>
      </c>
      <c r="TN173">
        <v>0</v>
      </c>
      <c r="AQG173" t="s">
        <v>2239</v>
      </c>
      <c r="AQH173">
        <v>1</v>
      </c>
      <c r="AQI173">
        <v>0</v>
      </c>
      <c r="AQJ173">
        <v>0</v>
      </c>
      <c r="AQK173">
        <v>0</v>
      </c>
      <c r="AQL173">
        <v>0</v>
      </c>
      <c r="AQM173">
        <v>0</v>
      </c>
      <c r="AQN173">
        <v>0</v>
      </c>
      <c r="AQO173">
        <v>0</v>
      </c>
      <c r="AQP173">
        <v>0</v>
      </c>
      <c r="AQQ173">
        <v>0</v>
      </c>
      <c r="AQS173" t="s">
        <v>2471</v>
      </c>
      <c r="AQT173">
        <v>1</v>
      </c>
      <c r="AQU173">
        <v>0</v>
      </c>
      <c r="AQV173">
        <v>1</v>
      </c>
      <c r="AQW173">
        <v>1</v>
      </c>
      <c r="AQX173">
        <v>0</v>
      </c>
      <c r="AQY173">
        <v>0</v>
      </c>
      <c r="AQZ173">
        <v>0</v>
      </c>
      <c r="ARA173">
        <v>0</v>
      </c>
      <c r="ARB173">
        <v>0</v>
      </c>
      <c r="ARC173">
        <v>0</v>
      </c>
      <c r="ARD173">
        <v>0</v>
      </c>
      <c r="ARF173" t="s">
        <v>2449</v>
      </c>
      <c r="ARG173" t="s">
        <v>2451</v>
      </c>
      <c r="ARH173" t="s">
        <v>2312</v>
      </c>
      <c r="ARI173">
        <v>1</v>
      </c>
      <c r="ARJ173">
        <v>0</v>
      </c>
      <c r="ARK173">
        <v>0</v>
      </c>
      <c r="ARL173">
        <v>0</v>
      </c>
      <c r="ARM173">
        <v>0</v>
      </c>
      <c r="ARN173">
        <v>0</v>
      </c>
      <c r="ARO173" t="s">
        <v>2517</v>
      </c>
      <c r="ARP173" t="s">
        <v>2312</v>
      </c>
      <c r="ARX173" t="s">
        <v>2262</v>
      </c>
      <c r="ARY173" t="s">
        <v>2239</v>
      </c>
      <c r="ARZ173">
        <v>1</v>
      </c>
      <c r="ASA173">
        <v>0</v>
      </c>
      <c r="ASB173">
        <v>0</v>
      </c>
      <c r="ASC173">
        <v>0</v>
      </c>
      <c r="ASD173">
        <v>0</v>
      </c>
      <c r="ASE173">
        <v>0</v>
      </c>
      <c r="ASF173">
        <v>0</v>
      </c>
      <c r="ASG173">
        <v>0</v>
      </c>
      <c r="ASH173">
        <v>0</v>
      </c>
      <c r="ASI173">
        <v>0</v>
      </c>
      <c r="ASK173" t="s">
        <v>2239</v>
      </c>
      <c r="ASL173">
        <v>1</v>
      </c>
      <c r="ASM173">
        <v>0</v>
      </c>
      <c r="ASN173">
        <v>0</v>
      </c>
      <c r="ASO173">
        <v>0</v>
      </c>
      <c r="ASP173">
        <v>0</v>
      </c>
      <c r="ASQ173">
        <v>0</v>
      </c>
      <c r="ASR173">
        <v>0</v>
      </c>
      <c r="ASS173">
        <v>0</v>
      </c>
      <c r="AST173">
        <v>0</v>
      </c>
      <c r="ASU173">
        <v>0</v>
      </c>
      <c r="ASW173" t="s">
        <v>2929</v>
      </c>
      <c r="ASX173">
        <v>0</v>
      </c>
      <c r="ASY173">
        <v>1</v>
      </c>
      <c r="ASZ173">
        <v>1</v>
      </c>
      <c r="ATA173">
        <v>0</v>
      </c>
      <c r="ATB173">
        <v>1</v>
      </c>
      <c r="ATC173">
        <v>0</v>
      </c>
      <c r="ATD173">
        <v>0</v>
      </c>
      <c r="ATE173">
        <v>0</v>
      </c>
      <c r="ATF173">
        <v>0</v>
      </c>
      <c r="ATH173" t="s">
        <v>2239</v>
      </c>
      <c r="ATI173">
        <v>1</v>
      </c>
      <c r="ATJ173">
        <v>0</v>
      </c>
      <c r="ATK173">
        <v>0</v>
      </c>
      <c r="ATL173">
        <v>0</v>
      </c>
      <c r="ATM173">
        <v>0</v>
      </c>
      <c r="ATN173">
        <v>0</v>
      </c>
      <c r="ATO173">
        <v>0</v>
      </c>
      <c r="ATP173">
        <v>0</v>
      </c>
      <c r="ATQ173">
        <v>0</v>
      </c>
      <c r="ATS173" t="s">
        <v>2485</v>
      </c>
      <c r="ATT173" t="s">
        <v>2312</v>
      </c>
      <c r="ATW173" t="s">
        <v>2252</v>
      </c>
      <c r="ATX173" t="s">
        <v>2231</v>
      </c>
      <c r="ATZ173" t="s">
        <v>2930</v>
      </c>
      <c r="AUF173">
        <v>509055001</v>
      </c>
      <c r="AUG173" s="166">
        <v>45256.603935185187</v>
      </c>
      <c r="AUJ173" t="s">
        <v>2255</v>
      </c>
      <c r="AUK173" t="s">
        <v>2256</v>
      </c>
      <c r="AUL173" t="s">
        <v>2257</v>
      </c>
    </row>
    <row r="174" spans="1:565 1125:1234" x14ac:dyDescent="0.35">
      <c r="A174">
        <v>173</v>
      </c>
      <c r="B174" t="s">
        <v>2931</v>
      </c>
      <c r="C174" s="166">
        <v>45255</v>
      </c>
      <c r="D174" t="s">
        <v>2901</v>
      </c>
      <c r="E174" t="s">
        <v>2902</v>
      </c>
      <c r="F174" s="166">
        <v>45255.523929097217</v>
      </c>
      <c r="G174" s="166">
        <v>45255.529383263893</v>
      </c>
      <c r="H174" t="s">
        <v>2225</v>
      </c>
      <c r="K174" t="s">
        <v>2226</v>
      </c>
      <c r="L174" s="166">
        <v>45255</v>
      </c>
      <c r="M174" t="s">
        <v>81</v>
      </c>
      <c r="N174" t="s">
        <v>2430</v>
      </c>
      <c r="O174" t="s">
        <v>92</v>
      </c>
      <c r="P174" t="s">
        <v>2228</v>
      </c>
      <c r="S174" t="s">
        <v>2229</v>
      </c>
      <c r="T174" t="s">
        <v>2903</v>
      </c>
      <c r="V174" t="s">
        <v>2231</v>
      </c>
      <c r="X174" t="s">
        <v>2232</v>
      </c>
      <c r="AA174" t="s">
        <v>2286</v>
      </c>
      <c r="AB174">
        <v>0</v>
      </c>
      <c r="AC174">
        <v>0</v>
      </c>
      <c r="AD174">
        <v>1</v>
      </c>
      <c r="AE174">
        <v>0</v>
      </c>
      <c r="AF174">
        <v>1</v>
      </c>
      <c r="AI174"/>
      <c r="BH174" t="s">
        <v>2318</v>
      </c>
      <c r="BI174" t="s">
        <v>2341</v>
      </c>
      <c r="BJ174">
        <v>1</v>
      </c>
      <c r="BK174">
        <v>1</v>
      </c>
      <c r="BL174">
        <v>375</v>
      </c>
      <c r="BM174">
        <v>250</v>
      </c>
      <c r="BN174" t="s">
        <v>2351</v>
      </c>
      <c r="BQ174">
        <v>12</v>
      </c>
      <c r="BR174">
        <v>7</v>
      </c>
      <c r="BS174">
        <v>0</v>
      </c>
      <c r="BT174">
        <v>1400</v>
      </c>
      <c r="BU174">
        <v>138</v>
      </c>
      <c r="BW174" t="s">
        <v>2231</v>
      </c>
      <c r="BY174" t="s">
        <v>2286</v>
      </c>
      <c r="BZ174">
        <v>0</v>
      </c>
      <c r="CA174">
        <v>0</v>
      </c>
      <c r="CB174">
        <v>1</v>
      </c>
      <c r="CC174">
        <v>0</v>
      </c>
      <c r="CE174" t="s">
        <v>2905</v>
      </c>
      <c r="CF174">
        <v>0</v>
      </c>
      <c r="CG174">
        <v>0</v>
      </c>
      <c r="CH174">
        <v>0</v>
      </c>
      <c r="CI174">
        <v>1</v>
      </c>
      <c r="CJ174">
        <v>0</v>
      </c>
      <c r="CK174">
        <v>1</v>
      </c>
      <c r="CL174">
        <v>1</v>
      </c>
      <c r="CM174">
        <v>0</v>
      </c>
      <c r="CN174">
        <v>1</v>
      </c>
      <c r="CO174">
        <v>0</v>
      </c>
      <c r="CP174">
        <v>0</v>
      </c>
      <c r="CS174" t="s">
        <v>2237</v>
      </c>
      <c r="CT174">
        <v>0</v>
      </c>
      <c r="CU174">
        <v>1</v>
      </c>
      <c r="CV174">
        <v>0</v>
      </c>
      <c r="CW174">
        <v>0</v>
      </c>
      <c r="CX174" t="s">
        <v>2286</v>
      </c>
      <c r="CY174">
        <v>0</v>
      </c>
      <c r="CZ174">
        <v>0</v>
      </c>
      <c r="DA174">
        <v>1</v>
      </c>
      <c r="DB174">
        <v>0</v>
      </c>
      <c r="DC174" t="s">
        <v>2368</v>
      </c>
      <c r="DD174">
        <v>1</v>
      </c>
      <c r="DE174">
        <v>0</v>
      </c>
      <c r="DF174">
        <v>0</v>
      </c>
      <c r="DG174">
        <v>0</v>
      </c>
      <c r="DH174">
        <v>0</v>
      </c>
      <c r="DI174">
        <v>0</v>
      </c>
      <c r="DJ174">
        <v>0</v>
      </c>
      <c r="DK174">
        <v>0</v>
      </c>
      <c r="DL174">
        <v>0</v>
      </c>
      <c r="DM174">
        <v>0</v>
      </c>
      <c r="DN174">
        <v>0</v>
      </c>
      <c r="DO174">
        <v>0</v>
      </c>
      <c r="EK174" t="s">
        <v>2239</v>
      </c>
      <c r="EL174">
        <v>0</v>
      </c>
      <c r="EM174">
        <v>0</v>
      </c>
      <c r="EN174">
        <v>0</v>
      </c>
      <c r="EO174">
        <v>0</v>
      </c>
      <c r="EP174">
        <v>1</v>
      </c>
      <c r="EQ174">
        <v>1</v>
      </c>
      <c r="JB174" t="s">
        <v>2239</v>
      </c>
      <c r="JC174">
        <v>0</v>
      </c>
      <c r="JD174">
        <v>0</v>
      </c>
      <c r="JE174">
        <v>0</v>
      </c>
      <c r="JF174">
        <v>0</v>
      </c>
      <c r="JG174">
        <v>0</v>
      </c>
      <c r="JH174">
        <v>0</v>
      </c>
      <c r="JI174">
        <v>0</v>
      </c>
      <c r="JJ174">
        <v>0</v>
      </c>
      <c r="JK174">
        <v>0</v>
      </c>
      <c r="JL174">
        <v>0</v>
      </c>
      <c r="JM174">
        <v>0</v>
      </c>
      <c r="JN174">
        <v>0</v>
      </c>
      <c r="JO174">
        <v>0</v>
      </c>
      <c r="JP174">
        <v>0</v>
      </c>
      <c r="JQ174">
        <v>0</v>
      </c>
      <c r="JR174">
        <v>1</v>
      </c>
      <c r="JS174">
        <v>1</v>
      </c>
      <c r="JT174">
        <v>3</v>
      </c>
      <c r="AQG174" t="s">
        <v>2932</v>
      </c>
      <c r="AQH174">
        <v>0</v>
      </c>
      <c r="AQI174">
        <v>0</v>
      </c>
      <c r="AQJ174">
        <v>1</v>
      </c>
      <c r="AQK174">
        <v>1</v>
      </c>
      <c r="AQL174">
        <v>0</v>
      </c>
      <c r="AQM174">
        <v>0</v>
      </c>
      <c r="AQN174">
        <v>0</v>
      </c>
      <c r="AQO174">
        <v>0</v>
      </c>
      <c r="AQP174">
        <v>0</v>
      </c>
      <c r="AQQ174">
        <v>0</v>
      </c>
      <c r="AQS174" t="s">
        <v>2509</v>
      </c>
      <c r="AQT174">
        <v>1</v>
      </c>
      <c r="AQU174">
        <v>0</v>
      </c>
      <c r="AQV174">
        <v>1</v>
      </c>
      <c r="AQW174">
        <v>0</v>
      </c>
      <c r="AQX174">
        <v>0</v>
      </c>
      <c r="AQY174">
        <v>0</v>
      </c>
      <c r="AQZ174">
        <v>0</v>
      </c>
      <c r="ARA174">
        <v>0</v>
      </c>
      <c r="ARB174">
        <v>0</v>
      </c>
      <c r="ARC174">
        <v>0</v>
      </c>
      <c r="ARD174">
        <v>0</v>
      </c>
      <c r="ARF174" t="s">
        <v>2244</v>
      </c>
      <c r="ARG174" t="s">
        <v>2439</v>
      </c>
      <c r="ARH174" t="s">
        <v>2312</v>
      </c>
      <c r="ARI174">
        <v>1</v>
      </c>
      <c r="ARJ174">
        <v>0</v>
      </c>
      <c r="ARK174">
        <v>0</v>
      </c>
      <c r="ARL174">
        <v>0</v>
      </c>
      <c r="ARM174">
        <v>0</v>
      </c>
      <c r="ARN174">
        <v>0</v>
      </c>
      <c r="ARO174" t="s">
        <v>2517</v>
      </c>
      <c r="ARP174" t="s">
        <v>2312</v>
      </c>
      <c r="ARX174" t="s">
        <v>2262</v>
      </c>
      <c r="ARY174" t="s">
        <v>2239</v>
      </c>
      <c r="ARZ174">
        <v>1</v>
      </c>
      <c r="ASA174">
        <v>0</v>
      </c>
      <c r="ASB174">
        <v>0</v>
      </c>
      <c r="ASC174">
        <v>0</v>
      </c>
      <c r="ASD174">
        <v>0</v>
      </c>
      <c r="ASE174">
        <v>0</v>
      </c>
      <c r="ASF174">
        <v>0</v>
      </c>
      <c r="ASG174">
        <v>0</v>
      </c>
      <c r="ASH174">
        <v>0</v>
      </c>
      <c r="ASI174">
        <v>0</v>
      </c>
      <c r="ASK174" t="s">
        <v>2451</v>
      </c>
      <c r="ASL174">
        <v>0</v>
      </c>
      <c r="ASM174">
        <v>0</v>
      </c>
      <c r="ASN174">
        <v>0</v>
      </c>
      <c r="ASO174">
        <v>0</v>
      </c>
      <c r="ASP174">
        <v>0</v>
      </c>
      <c r="ASQ174">
        <v>0</v>
      </c>
      <c r="ASR174">
        <v>0</v>
      </c>
      <c r="ASS174">
        <v>0</v>
      </c>
      <c r="AST174">
        <v>1</v>
      </c>
      <c r="ASU174">
        <v>0</v>
      </c>
      <c r="ASW174" t="s">
        <v>2239</v>
      </c>
      <c r="ASX174">
        <v>1</v>
      </c>
      <c r="ASY174">
        <v>0</v>
      </c>
      <c r="ASZ174">
        <v>0</v>
      </c>
      <c r="ATA174">
        <v>0</v>
      </c>
      <c r="ATB174">
        <v>0</v>
      </c>
      <c r="ATC174">
        <v>0</v>
      </c>
      <c r="ATD174">
        <v>0</v>
      </c>
      <c r="ATE174">
        <v>0</v>
      </c>
      <c r="ATF174">
        <v>0</v>
      </c>
      <c r="ATH174" t="s">
        <v>2239</v>
      </c>
      <c r="ATI174">
        <v>1</v>
      </c>
      <c r="ATJ174">
        <v>0</v>
      </c>
      <c r="ATK174">
        <v>0</v>
      </c>
      <c r="ATL174">
        <v>0</v>
      </c>
      <c r="ATM174">
        <v>0</v>
      </c>
      <c r="ATN174">
        <v>0</v>
      </c>
      <c r="ATO174">
        <v>0</v>
      </c>
      <c r="ATP174">
        <v>0</v>
      </c>
      <c r="ATQ174">
        <v>0</v>
      </c>
      <c r="ATS174" t="s">
        <v>2489</v>
      </c>
      <c r="ATT174" t="s">
        <v>2231</v>
      </c>
      <c r="ATU174" t="s">
        <v>2933</v>
      </c>
      <c r="ATW174" t="s">
        <v>2489</v>
      </c>
      <c r="ATX174" t="s">
        <v>2312</v>
      </c>
      <c r="AUF174">
        <v>509055030</v>
      </c>
      <c r="AUG174" s="166">
        <v>45256.604016203702</v>
      </c>
      <c r="AUJ174" t="s">
        <v>2255</v>
      </c>
      <c r="AUK174" t="s">
        <v>2256</v>
      </c>
      <c r="AUL174" t="s">
        <v>2257</v>
      </c>
    </row>
    <row r="175" spans="1:565 1125:1234" x14ac:dyDescent="0.35">
      <c r="A175">
        <v>174</v>
      </c>
      <c r="B175" t="s">
        <v>2934</v>
      </c>
      <c r="C175" s="166">
        <v>45255</v>
      </c>
      <c r="D175" t="s">
        <v>2901</v>
      </c>
      <c r="E175" t="s">
        <v>2902</v>
      </c>
      <c r="F175" s="166">
        <v>45255.531054548614</v>
      </c>
      <c r="G175" s="166">
        <v>45255.546715104167</v>
      </c>
      <c r="H175" t="s">
        <v>2225</v>
      </c>
      <c r="K175" t="s">
        <v>2226</v>
      </c>
      <c r="L175" s="166">
        <v>45255</v>
      </c>
      <c r="M175" t="s">
        <v>81</v>
      </c>
      <c r="N175" t="s">
        <v>2430</v>
      </c>
      <c r="O175" t="s">
        <v>92</v>
      </c>
      <c r="P175" t="s">
        <v>2228</v>
      </c>
      <c r="S175" t="s">
        <v>2229</v>
      </c>
      <c r="T175" t="s">
        <v>2903</v>
      </c>
      <c r="V175" t="s">
        <v>2231</v>
      </c>
      <c r="X175" t="s">
        <v>2232</v>
      </c>
      <c r="AA175" t="s">
        <v>2239</v>
      </c>
      <c r="AB175">
        <v>0</v>
      </c>
      <c r="AC175">
        <v>0</v>
      </c>
      <c r="AD175">
        <v>0</v>
      </c>
      <c r="AE175">
        <v>1</v>
      </c>
      <c r="AF175">
        <v>1</v>
      </c>
      <c r="AI175"/>
      <c r="EK175" t="s">
        <v>2507</v>
      </c>
      <c r="EL175">
        <v>1</v>
      </c>
      <c r="EM175">
        <v>1</v>
      </c>
      <c r="EN175">
        <v>1</v>
      </c>
      <c r="EO175">
        <v>1</v>
      </c>
      <c r="EP175">
        <v>0</v>
      </c>
      <c r="EQ175">
        <v>4</v>
      </c>
      <c r="ES175" t="s">
        <v>2318</v>
      </c>
      <c r="ET175">
        <v>5500</v>
      </c>
      <c r="EU175" t="s">
        <v>2351</v>
      </c>
      <c r="EX175">
        <v>14</v>
      </c>
      <c r="EY175">
        <v>10</v>
      </c>
      <c r="EZ175">
        <v>0</v>
      </c>
      <c r="FA175">
        <v>1000</v>
      </c>
      <c r="FB175">
        <v>5600</v>
      </c>
      <c r="FD175" t="s">
        <v>2234</v>
      </c>
      <c r="FE175">
        <v>14400</v>
      </c>
      <c r="FF175" t="s">
        <v>2351</v>
      </c>
      <c r="FI175">
        <v>7</v>
      </c>
      <c r="FJ175">
        <v>2</v>
      </c>
      <c r="FK175">
        <v>0</v>
      </c>
      <c r="FL175">
        <v>200</v>
      </c>
      <c r="FM175">
        <v>87</v>
      </c>
      <c r="FO175" t="s">
        <v>2561</v>
      </c>
      <c r="FZ175" t="s">
        <v>2318</v>
      </c>
      <c r="GA175">
        <v>1800</v>
      </c>
      <c r="GB175" t="s">
        <v>2351</v>
      </c>
      <c r="GE175">
        <v>7</v>
      </c>
      <c r="GF175">
        <v>3</v>
      </c>
      <c r="GG175">
        <v>0</v>
      </c>
      <c r="GH175">
        <v>1900</v>
      </c>
      <c r="GI175">
        <v>200</v>
      </c>
      <c r="GK175" t="s">
        <v>2231</v>
      </c>
      <c r="GM175" t="s">
        <v>2519</v>
      </c>
      <c r="GN175">
        <v>1</v>
      </c>
      <c r="GO175">
        <v>1</v>
      </c>
      <c r="GP175">
        <v>1</v>
      </c>
      <c r="GQ175">
        <v>1</v>
      </c>
      <c r="GR175">
        <v>0</v>
      </c>
      <c r="GT175" t="s">
        <v>2770</v>
      </c>
      <c r="GU175">
        <v>0</v>
      </c>
      <c r="GV175">
        <v>0</v>
      </c>
      <c r="GW175">
        <v>0</v>
      </c>
      <c r="GX175">
        <v>1</v>
      </c>
      <c r="GY175">
        <v>0</v>
      </c>
      <c r="GZ175">
        <v>0</v>
      </c>
      <c r="HA175">
        <v>1</v>
      </c>
      <c r="HB175">
        <v>0</v>
      </c>
      <c r="HC175">
        <v>0</v>
      </c>
      <c r="HD175">
        <v>0</v>
      </c>
      <c r="HE175">
        <v>0</v>
      </c>
      <c r="HH175" t="s">
        <v>2241</v>
      </c>
      <c r="HI175">
        <v>1</v>
      </c>
      <c r="HJ175">
        <v>0</v>
      </c>
      <c r="HK175">
        <v>0</v>
      </c>
      <c r="HL175">
        <v>0</v>
      </c>
      <c r="JB175" t="s">
        <v>2239</v>
      </c>
      <c r="JC175">
        <v>0</v>
      </c>
      <c r="JD175">
        <v>0</v>
      </c>
      <c r="JE175">
        <v>0</v>
      </c>
      <c r="JF175">
        <v>0</v>
      </c>
      <c r="JG175">
        <v>0</v>
      </c>
      <c r="JH175">
        <v>0</v>
      </c>
      <c r="JI175">
        <v>0</v>
      </c>
      <c r="JJ175">
        <v>0</v>
      </c>
      <c r="JK175">
        <v>0</v>
      </c>
      <c r="JL175">
        <v>0</v>
      </c>
      <c r="JM175">
        <v>0</v>
      </c>
      <c r="JN175">
        <v>0</v>
      </c>
      <c r="JO175">
        <v>0</v>
      </c>
      <c r="JP175">
        <v>0</v>
      </c>
      <c r="JQ175">
        <v>0</v>
      </c>
      <c r="JR175">
        <v>1</v>
      </c>
      <c r="JS175">
        <v>1</v>
      </c>
      <c r="JT175">
        <v>6</v>
      </c>
      <c r="AQG175" t="s">
        <v>2239</v>
      </c>
      <c r="AQH175">
        <v>1</v>
      </c>
      <c r="AQI175">
        <v>0</v>
      </c>
      <c r="AQJ175">
        <v>0</v>
      </c>
      <c r="AQK175">
        <v>0</v>
      </c>
      <c r="AQL175">
        <v>0</v>
      </c>
      <c r="AQM175">
        <v>0</v>
      </c>
      <c r="AQN175">
        <v>0</v>
      </c>
      <c r="AQO175">
        <v>0</v>
      </c>
      <c r="AQP175">
        <v>0</v>
      </c>
      <c r="AQQ175">
        <v>0</v>
      </c>
      <c r="AQS175" t="s">
        <v>2471</v>
      </c>
      <c r="AQT175">
        <v>1</v>
      </c>
      <c r="AQU175">
        <v>0</v>
      </c>
      <c r="AQV175">
        <v>1</v>
      </c>
      <c r="AQW175">
        <v>1</v>
      </c>
      <c r="AQX175">
        <v>0</v>
      </c>
      <c r="AQY175">
        <v>0</v>
      </c>
      <c r="AQZ175">
        <v>0</v>
      </c>
      <c r="ARA175">
        <v>0</v>
      </c>
      <c r="ARB175">
        <v>0</v>
      </c>
      <c r="ARC175">
        <v>0</v>
      </c>
      <c r="ARD175">
        <v>0</v>
      </c>
      <c r="ARF175" t="s">
        <v>2393</v>
      </c>
      <c r="ARG175" t="s">
        <v>2245</v>
      </c>
      <c r="ARH175" t="s">
        <v>2602</v>
      </c>
      <c r="ARI175">
        <v>0</v>
      </c>
      <c r="ARJ175">
        <v>0</v>
      </c>
      <c r="ARK175">
        <v>0</v>
      </c>
      <c r="ARL175">
        <v>1</v>
      </c>
      <c r="ARM175">
        <v>0</v>
      </c>
      <c r="ARN175">
        <v>0</v>
      </c>
      <c r="ARO175" t="s">
        <v>2231</v>
      </c>
      <c r="ARP175" t="s">
        <v>2312</v>
      </c>
      <c r="ARX175" t="s">
        <v>2262</v>
      </c>
      <c r="ARY175" t="s">
        <v>2239</v>
      </c>
      <c r="ARZ175">
        <v>1</v>
      </c>
      <c r="ASA175">
        <v>0</v>
      </c>
      <c r="ASB175">
        <v>0</v>
      </c>
      <c r="ASC175">
        <v>0</v>
      </c>
      <c r="ASD175">
        <v>0</v>
      </c>
      <c r="ASE175">
        <v>0</v>
      </c>
      <c r="ASF175">
        <v>0</v>
      </c>
      <c r="ASG175">
        <v>0</v>
      </c>
      <c r="ASH175">
        <v>0</v>
      </c>
      <c r="ASI175">
        <v>0</v>
      </c>
      <c r="ASK175" t="s">
        <v>2451</v>
      </c>
      <c r="ASL175">
        <v>0</v>
      </c>
      <c r="ASM175">
        <v>0</v>
      </c>
      <c r="ASN175">
        <v>0</v>
      </c>
      <c r="ASO175">
        <v>0</v>
      </c>
      <c r="ASP175">
        <v>0</v>
      </c>
      <c r="ASQ175">
        <v>0</v>
      </c>
      <c r="ASR175">
        <v>0</v>
      </c>
      <c r="ASS175">
        <v>0</v>
      </c>
      <c r="AST175">
        <v>1</v>
      </c>
      <c r="ASU175">
        <v>0</v>
      </c>
      <c r="ASW175" t="s">
        <v>2786</v>
      </c>
      <c r="ASX175">
        <v>0</v>
      </c>
      <c r="ASY175">
        <v>0</v>
      </c>
      <c r="ASZ175">
        <v>0</v>
      </c>
      <c r="ATA175">
        <v>0</v>
      </c>
      <c r="ATB175">
        <v>0</v>
      </c>
      <c r="ATC175">
        <v>0</v>
      </c>
      <c r="ATD175">
        <v>0</v>
      </c>
      <c r="ATE175">
        <v>0</v>
      </c>
      <c r="ATF175">
        <v>1</v>
      </c>
      <c r="ATH175" t="s">
        <v>2239</v>
      </c>
      <c r="ATI175">
        <v>1</v>
      </c>
      <c r="ATJ175">
        <v>0</v>
      </c>
      <c r="ATK175">
        <v>0</v>
      </c>
      <c r="ATL175">
        <v>0</v>
      </c>
      <c r="ATM175">
        <v>0</v>
      </c>
      <c r="ATN175">
        <v>0</v>
      </c>
      <c r="ATO175">
        <v>0</v>
      </c>
      <c r="ATP175">
        <v>0</v>
      </c>
      <c r="ATQ175">
        <v>0</v>
      </c>
      <c r="ATS175" t="s">
        <v>2468</v>
      </c>
      <c r="ATW175" t="s">
        <v>2468</v>
      </c>
      <c r="AUC175" t="s">
        <v>2935</v>
      </c>
      <c r="AUF175">
        <v>509055041</v>
      </c>
      <c r="AUG175" s="166">
        <v>45256.604050925933</v>
      </c>
      <c r="AUJ175" t="s">
        <v>2255</v>
      </c>
      <c r="AUK175" t="s">
        <v>2256</v>
      </c>
      <c r="AUL175" t="s">
        <v>2257</v>
      </c>
    </row>
    <row r="176" spans="1:565 1125:1234" x14ac:dyDescent="0.35">
      <c r="A176">
        <v>175</v>
      </c>
      <c r="B176" t="s">
        <v>2936</v>
      </c>
      <c r="C176" s="166">
        <v>45255</v>
      </c>
      <c r="D176" t="s">
        <v>2901</v>
      </c>
      <c r="E176" t="s">
        <v>2902</v>
      </c>
      <c r="F176" s="166">
        <v>45255.546913032413</v>
      </c>
      <c r="G176" s="166">
        <v>45255.558352870372</v>
      </c>
      <c r="H176" t="s">
        <v>2225</v>
      </c>
      <c r="K176" t="s">
        <v>2226</v>
      </c>
      <c r="L176" s="166">
        <v>45255</v>
      </c>
      <c r="M176" t="s">
        <v>81</v>
      </c>
      <c r="N176" t="s">
        <v>2430</v>
      </c>
      <c r="O176" t="s">
        <v>92</v>
      </c>
      <c r="P176" t="s">
        <v>2228</v>
      </c>
      <c r="S176" t="s">
        <v>2229</v>
      </c>
      <c r="T176" t="s">
        <v>2903</v>
      </c>
      <c r="V176" t="s">
        <v>2231</v>
      </c>
      <c r="X176" t="s">
        <v>510</v>
      </c>
      <c r="AA176" t="s">
        <v>2239</v>
      </c>
      <c r="AB176">
        <v>0</v>
      </c>
      <c r="AC176">
        <v>0</v>
      </c>
      <c r="AD176">
        <v>0</v>
      </c>
      <c r="AE176">
        <v>1</v>
      </c>
      <c r="AF176">
        <v>1</v>
      </c>
      <c r="AI176"/>
      <c r="EK176" t="s">
        <v>2239</v>
      </c>
      <c r="EL176">
        <v>0</v>
      </c>
      <c r="EM176">
        <v>0</v>
      </c>
      <c r="EN176">
        <v>0</v>
      </c>
      <c r="EO176">
        <v>0</v>
      </c>
      <c r="EP176">
        <v>1</v>
      </c>
      <c r="EQ176">
        <v>1</v>
      </c>
      <c r="JB176" t="s">
        <v>2937</v>
      </c>
      <c r="JC176">
        <v>1</v>
      </c>
      <c r="JD176">
        <v>1</v>
      </c>
      <c r="JE176">
        <v>0</v>
      </c>
      <c r="JF176">
        <v>0</v>
      </c>
      <c r="JG176">
        <v>0</v>
      </c>
      <c r="JH176">
        <v>0</v>
      </c>
      <c r="JI176">
        <v>0</v>
      </c>
      <c r="JJ176">
        <v>0</v>
      </c>
      <c r="JK176">
        <v>0</v>
      </c>
      <c r="JL176">
        <v>0</v>
      </c>
      <c r="JM176">
        <v>0</v>
      </c>
      <c r="JN176">
        <v>0</v>
      </c>
      <c r="JO176">
        <v>0</v>
      </c>
      <c r="JP176">
        <v>0</v>
      </c>
      <c r="JQ176">
        <v>0</v>
      </c>
      <c r="JR176">
        <v>0</v>
      </c>
      <c r="JS176">
        <v>2</v>
      </c>
      <c r="JT176">
        <v>4</v>
      </c>
      <c r="JV176" t="s">
        <v>2318</v>
      </c>
      <c r="JW176">
        <v>1500</v>
      </c>
      <c r="JX176" t="s">
        <v>2446</v>
      </c>
      <c r="KA176">
        <v>9</v>
      </c>
      <c r="KB176">
        <v>1</v>
      </c>
      <c r="KC176">
        <v>0</v>
      </c>
      <c r="KD176">
        <v>50</v>
      </c>
      <c r="KE176">
        <v>5</v>
      </c>
      <c r="KG176" t="s">
        <v>2318</v>
      </c>
      <c r="KH176" t="s">
        <v>2581</v>
      </c>
      <c r="KI176">
        <v>1</v>
      </c>
      <c r="KJ176">
        <v>1</v>
      </c>
      <c r="KK176">
        <v>3000</v>
      </c>
      <c r="KL176">
        <v>100</v>
      </c>
      <c r="KM176" t="s">
        <v>2446</v>
      </c>
      <c r="KP176">
        <v>30</v>
      </c>
      <c r="KQ176">
        <v>7</v>
      </c>
      <c r="KR176">
        <v>0</v>
      </c>
      <c r="KS176">
        <v>280</v>
      </c>
      <c r="KT176">
        <v>100</v>
      </c>
      <c r="QX176" t="s">
        <v>2231</v>
      </c>
      <c r="QZ176" t="s">
        <v>2616</v>
      </c>
      <c r="RA176">
        <v>1</v>
      </c>
      <c r="RB176">
        <v>1</v>
      </c>
      <c r="RC176">
        <v>0</v>
      </c>
      <c r="RD176">
        <v>0</v>
      </c>
      <c r="RE176">
        <v>0</v>
      </c>
      <c r="RF176">
        <v>0</v>
      </c>
      <c r="RG176">
        <v>0</v>
      </c>
      <c r="RH176">
        <v>0</v>
      </c>
      <c r="RI176">
        <v>0</v>
      </c>
      <c r="RJ176">
        <v>0</v>
      </c>
      <c r="RK176">
        <v>0</v>
      </c>
      <c r="RL176">
        <v>0</v>
      </c>
      <c r="RM176">
        <v>0</v>
      </c>
      <c r="RN176">
        <v>0</v>
      </c>
      <c r="RO176">
        <v>0</v>
      </c>
      <c r="RP176">
        <v>0</v>
      </c>
      <c r="RR176" t="s">
        <v>2938</v>
      </c>
      <c r="RS176">
        <v>0</v>
      </c>
      <c r="RT176">
        <v>0</v>
      </c>
      <c r="RU176">
        <v>0</v>
      </c>
      <c r="RV176">
        <v>1</v>
      </c>
      <c r="RW176">
        <v>0</v>
      </c>
      <c r="RX176">
        <v>1</v>
      </c>
      <c r="RY176">
        <v>1</v>
      </c>
      <c r="RZ176">
        <v>1</v>
      </c>
      <c r="SA176">
        <v>0</v>
      </c>
      <c r="SB176">
        <v>0</v>
      </c>
      <c r="SC176">
        <v>0</v>
      </c>
      <c r="SF176" t="s">
        <v>2494</v>
      </c>
      <c r="SG176">
        <v>0</v>
      </c>
      <c r="SH176">
        <v>0</v>
      </c>
      <c r="SI176">
        <v>1</v>
      </c>
      <c r="SJ176">
        <v>0</v>
      </c>
      <c r="TP176" t="s">
        <v>2616</v>
      </c>
      <c r="TQ176">
        <v>1</v>
      </c>
      <c r="TR176">
        <v>1</v>
      </c>
      <c r="TS176">
        <v>0</v>
      </c>
      <c r="TT176">
        <v>0</v>
      </c>
      <c r="TU176">
        <v>0</v>
      </c>
      <c r="TV176">
        <v>0</v>
      </c>
      <c r="TW176">
        <v>0</v>
      </c>
      <c r="TX176">
        <v>0</v>
      </c>
      <c r="TY176">
        <v>0</v>
      </c>
      <c r="TZ176">
        <v>0</v>
      </c>
      <c r="UA176">
        <v>0</v>
      </c>
      <c r="UB176">
        <v>0</v>
      </c>
      <c r="UC176">
        <v>0</v>
      </c>
      <c r="UD176">
        <v>0</v>
      </c>
      <c r="UE176">
        <v>0</v>
      </c>
      <c r="UF176">
        <v>0</v>
      </c>
      <c r="UG176" t="s">
        <v>2939</v>
      </c>
      <c r="UH176">
        <v>0</v>
      </c>
      <c r="UI176">
        <v>0</v>
      </c>
      <c r="UJ176">
        <v>0</v>
      </c>
      <c r="UK176">
        <v>1</v>
      </c>
      <c r="UL176">
        <v>1</v>
      </c>
      <c r="UM176">
        <v>0</v>
      </c>
      <c r="UN176">
        <v>0</v>
      </c>
      <c r="UO176">
        <v>0</v>
      </c>
      <c r="UP176">
        <v>0</v>
      </c>
      <c r="UQ176">
        <v>0</v>
      </c>
      <c r="UR176">
        <v>0</v>
      </c>
      <c r="US176">
        <v>0</v>
      </c>
      <c r="AQG176" t="s">
        <v>2921</v>
      </c>
      <c r="AQH176">
        <v>0</v>
      </c>
      <c r="AQI176">
        <v>1</v>
      </c>
      <c r="AQJ176">
        <v>1</v>
      </c>
      <c r="AQK176">
        <v>1</v>
      </c>
      <c r="AQL176">
        <v>0</v>
      </c>
      <c r="AQM176">
        <v>0</v>
      </c>
      <c r="AQN176">
        <v>0</v>
      </c>
      <c r="AQO176">
        <v>0</v>
      </c>
      <c r="AQP176">
        <v>0</v>
      </c>
      <c r="AQQ176">
        <v>0</v>
      </c>
      <c r="AQS176" t="s">
        <v>2576</v>
      </c>
      <c r="AQT176">
        <v>0</v>
      </c>
      <c r="AQU176">
        <v>0</v>
      </c>
      <c r="AQV176">
        <v>1</v>
      </c>
      <c r="AQW176">
        <v>1</v>
      </c>
      <c r="AQX176">
        <v>0</v>
      </c>
      <c r="AQY176">
        <v>0</v>
      </c>
      <c r="AQZ176">
        <v>0</v>
      </c>
      <c r="ARA176">
        <v>0</v>
      </c>
      <c r="ARB176">
        <v>0</v>
      </c>
      <c r="ARC176">
        <v>0</v>
      </c>
      <c r="ARD176">
        <v>0</v>
      </c>
      <c r="ARF176" t="s">
        <v>2393</v>
      </c>
      <c r="ARG176" t="s">
        <v>2275</v>
      </c>
      <c r="ARH176" t="s">
        <v>2602</v>
      </c>
      <c r="ARI176">
        <v>0</v>
      </c>
      <c r="ARJ176">
        <v>0</v>
      </c>
      <c r="ARK176">
        <v>0</v>
      </c>
      <c r="ARL176">
        <v>1</v>
      </c>
      <c r="ARM176">
        <v>0</v>
      </c>
      <c r="ARN176">
        <v>0</v>
      </c>
      <c r="ARP176" t="s">
        <v>2312</v>
      </c>
      <c r="ARX176" t="s">
        <v>2262</v>
      </c>
      <c r="ARY176" t="s">
        <v>2239</v>
      </c>
      <c r="ARZ176">
        <v>1</v>
      </c>
      <c r="ASA176">
        <v>0</v>
      </c>
      <c r="ASB176">
        <v>0</v>
      </c>
      <c r="ASC176">
        <v>0</v>
      </c>
      <c r="ASD176">
        <v>0</v>
      </c>
      <c r="ASE176">
        <v>0</v>
      </c>
      <c r="ASF176">
        <v>0</v>
      </c>
      <c r="ASG176">
        <v>0</v>
      </c>
      <c r="ASH176">
        <v>0</v>
      </c>
      <c r="ASI176">
        <v>0</v>
      </c>
      <c r="ASK176" t="s">
        <v>506</v>
      </c>
      <c r="ASL176">
        <v>0</v>
      </c>
      <c r="ASM176">
        <v>0</v>
      </c>
      <c r="ASN176">
        <v>0</v>
      </c>
      <c r="ASO176">
        <v>0</v>
      </c>
      <c r="ASP176">
        <v>0</v>
      </c>
      <c r="ASQ176">
        <v>0</v>
      </c>
      <c r="ASR176">
        <v>0</v>
      </c>
      <c r="ASS176">
        <v>1</v>
      </c>
      <c r="AST176">
        <v>0</v>
      </c>
      <c r="ASU176">
        <v>0</v>
      </c>
      <c r="ASV176" t="s">
        <v>2940</v>
      </c>
      <c r="ASW176" t="s">
        <v>2239</v>
      </c>
      <c r="ASX176">
        <v>1</v>
      </c>
      <c r="ASY176">
        <v>0</v>
      </c>
      <c r="ASZ176">
        <v>0</v>
      </c>
      <c r="ATA176">
        <v>0</v>
      </c>
      <c r="ATB176">
        <v>0</v>
      </c>
      <c r="ATC176">
        <v>0</v>
      </c>
      <c r="ATD176">
        <v>0</v>
      </c>
      <c r="ATE176">
        <v>0</v>
      </c>
      <c r="ATF176">
        <v>0</v>
      </c>
      <c r="ATH176" t="s">
        <v>2239</v>
      </c>
      <c r="ATI176">
        <v>1</v>
      </c>
      <c r="ATJ176">
        <v>0</v>
      </c>
      <c r="ATK176">
        <v>0</v>
      </c>
      <c r="ATL176">
        <v>0</v>
      </c>
      <c r="ATM176">
        <v>0</v>
      </c>
      <c r="ATN176">
        <v>0</v>
      </c>
      <c r="ATO176">
        <v>0</v>
      </c>
      <c r="ATP176">
        <v>0</v>
      </c>
      <c r="ATQ176">
        <v>0</v>
      </c>
      <c r="ATS176" t="s">
        <v>2252</v>
      </c>
      <c r="ATT176" t="s">
        <v>2451</v>
      </c>
      <c r="ATW176" t="s">
        <v>2252</v>
      </c>
      <c r="ATX176" t="s">
        <v>2231</v>
      </c>
      <c r="ATZ176" t="s">
        <v>2941</v>
      </c>
      <c r="AUF176">
        <v>509055122</v>
      </c>
      <c r="AUG176" s="166">
        <v>45256.604351851864</v>
      </c>
      <c r="AUJ176" t="s">
        <v>2255</v>
      </c>
      <c r="AUK176" t="s">
        <v>2256</v>
      </c>
      <c r="AUL176" t="s">
        <v>2257</v>
      </c>
    </row>
    <row r="177" spans="1:566 1125:1234" x14ac:dyDescent="0.35">
      <c r="A177">
        <v>176</v>
      </c>
      <c r="B177" t="s">
        <v>2942</v>
      </c>
      <c r="C177" s="166">
        <v>45255</v>
      </c>
      <c r="D177" t="s">
        <v>2901</v>
      </c>
      <c r="E177" t="s">
        <v>2902</v>
      </c>
      <c r="F177" s="166">
        <v>45255.558426134259</v>
      </c>
      <c r="G177" s="166">
        <v>45255.566678703697</v>
      </c>
      <c r="H177" t="s">
        <v>2225</v>
      </c>
      <c r="K177" t="s">
        <v>2226</v>
      </c>
      <c r="L177" s="166">
        <v>45255</v>
      </c>
      <c r="M177" t="s">
        <v>81</v>
      </c>
      <c r="N177" t="s">
        <v>2430</v>
      </c>
      <c r="O177" t="s">
        <v>92</v>
      </c>
      <c r="P177" t="s">
        <v>2228</v>
      </c>
      <c r="S177" t="s">
        <v>2229</v>
      </c>
      <c r="T177" t="s">
        <v>2903</v>
      </c>
      <c r="V177" t="s">
        <v>2231</v>
      </c>
      <c r="X177" t="s">
        <v>2232</v>
      </c>
      <c r="AA177" t="s">
        <v>2239</v>
      </c>
      <c r="AB177">
        <v>0</v>
      </c>
      <c r="AC177">
        <v>0</v>
      </c>
      <c r="AD177">
        <v>0</v>
      </c>
      <c r="AE177">
        <v>1</v>
      </c>
      <c r="AF177">
        <v>1</v>
      </c>
      <c r="AI177"/>
      <c r="EK177" t="s">
        <v>2239</v>
      </c>
      <c r="EL177">
        <v>0</v>
      </c>
      <c r="EM177">
        <v>0</v>
      </c>
      <c r="EN177">
        <v>0</v>
      </c>
      <c r="EO177">
        <v>0</v>
      </c>
      <c r="EP177">
        <v>1</v>
      </c>
      <c r="EQ177">
        <v>1</v>
      </c>
      <c r="JB177" t="s">
        <v>2464</v>
      </c>
      <c r="JC177">
        <v>0</v>
      </c>
      <c r="JD177">
        <v>0</v>
      </c>
      <c r="JE177">
        <v>1</v>
      </c>
      <c r="JF177">
        <v>0</v>
      </c>
      <c r="JG177">
        <v>0</v>
      </c>
      <c r="JH177">
        <v>0</v>
      </c>
      <c r="JI177">
        <v>0</v>
      </c>
      <c r="JJ177">
        <v>0</v>
      </c>
      <c r="JK177">
        <v>0</v>
      </c>
      <c r="JL177">
        <v>0</v>
      </c>
      <c r="JM177">
        <v>0</v>
      </c>
      <c r="JN177">
        <v>0</v>
      </c>
      <c r="JO177">
        <v>0</v>
      </c>
      <c r="JP177">
        <v>0</v>
      </c>
      <c r="JQ177">
        <v>0</v>
      </c>
      <c r="JR177">
        <v>0</v>
      </c>
      <c r="JS177">
        <v>1</v>
      </c>
      <c r="JT177">
        <v>3</v>
      </c>
      <c r="KV177" t="s">
        <v>2234</v>
      </c>
      <c r="KW177" t="s">
        <v>2688</v>
      </c>
      <c r="KX177">
        <v>0</v>
      </c>
      <c r="KY177">
        <v>1</v>
      </c>
      <c r="KZ177">
        <v>1</v>
      </c>
      <c r="LB177">
        <v>30000</v>
      </c>
      <c r="LC177">
        <v>45000</v>
      </c>
      <c r="LD177" t="s">
        <v>2351</v>
      </c>
      <c r="LG177">
        <v>20</v>
      </c>
      <c r="LH177">
        <v>25</v>
      </c>
      <c r="LI177">
        <v>1</v>
      </c>
      <c r="LJ177">
        <v>25</v>
      </c>
      <c r="LK177">
        <v>15</v>
      </c>
      <c r="QX177" t="s">
        <v>2231</v>
      </c>
      <c r="QZ177" t="s">
        <v>2464</v>
      </c>
      <c r="RA177">
        <v>0</v>
      </c>
      <c r="RB177">
        <v>0</v>
      </c>
      <c r="RC177">
        <v>1</v>
      </c>
      <c r="RD177">
        <v>0</v>
      </c>
      <c r="RE177">
        <v>0</v>
      </c>
      <c r="RF177">
        <v>0</v>
      </c>
      <c r="RG177">
        <v>0</v>
      </c>
      <c r="RH177">
        <v>0</v>
      </c>
      <c r="RI177">
        <v>0</v>
      </c>
      <c r="RJ177">
        <v>0</v>
      </c>
      <c r="RK177">
        <v>0</v>
      </c>
      <c r="RL177">
        <v>0</v>
      </c>
      <c r="RM177">
        <v>0</v>
      </c>
      <c r="RN177">
        <v>0</v>
      </c>
      <c r="RO177">
        <v>0</v>
      </c>
      <c r="RP177">
        <v>0</v>
      </c>
      <c r="RR177" t="s">
        <v>2943</v>
      </c>
      <c r="RS177">
        <v>0</v>
      </c>
      <c r="RT177">
        <v>0</v>
      </c>
      <c r="RU177">
        <v>0</v>
      </c>
      <c r="RV177">
        <v>1</v>
      </c>
      <c r="RW177">
        <v>1</v>
      </c>
      <c r="RX177">
        <v>1</v>
      </c>
      <c r="RY177">
        <v>1</v>
      </c>
      <c r="RZ177">
        <v>0</v>
      </c>
      <c r="SA177">
        <v>1</v>
      </c>
      <c r="SB177">
        <v>0</v>
      </c>
      <c r="SC177">
        <v>0</v>
      </c>
      <c r="SF177" t="s">
        <v>2237</v>
      </c>
      <c r="SG177">
        <v>0</v>
      </c>
      <c r="SH177">
        <v>1</v>
      </c>
      <c r="SI177">
        <v>0</v>
      </c>
      <c r="SJ177">
        <v>0</v>
      </c>
      <c r="SK177" t="s">
        <v>2464</v>
      </c>
      <c r="SL177">
        <v>0</v>
      </c>
      <c r="SM177">
        <v>0</v>
      </c>
      <c r="SN177">
        <v>1</v>
      </c>
      <c r="SO177">
        <v>0</v>
      </c>
      <c r="SP177">
        <v>0</v>
      </c>
      <c r="SQ177">
        <v>0</v>
      </c>
      <c r="SR177">
        <v>0</v>
      </c>
      <c r="SS177">
        <v>0</v>
      </c>
      <c r="ST177">
        <v>0</v>
      </c>
      <c r="SU177">
        <v>0</v>
      </c>
      <c r="SV177">
        <v>0</v>
      </c>
      <c r="SW177">
        <v>0</v>
      </c>
      <c r="SX177">
        <v>0</v>
      </c>
      <c r="SY177">
        <v>0</v>
      </c>
      <c r="SZ177">
        <v>0</v>
      </c>
      <c r="TA177">
        <v>0</v>
      </c>
      <c r="TB177" t="s">
        <v>2368</v>
      </c>
      <c r="TC177">
        <v>1</v>
      </c>
      <c r="TD177">
        <v>0</v>
      </c>
      <c r="TE177">
        <v>0</v>
      </c>
      <c r="TF177">
        <v>0</v>
      </c>
      <c r="TG177">
        <v>0</v>
      </c>
      <c r="TH177">
        <v>0</v>
      </c>
      <c r="TI177">
        <v>0</v>
      </c>
      <c r="TJ177">
        <v>0</v>
      </c>
      <c r="TK177">
        <v>0</v>
      </c>
      <c r="TL177">
        <v>0</v>
      </c>
      <c r="TM177">
        <v>0</v>
      </c>
      <c r="TN177">
        <v>0</v>
      </c>
      <c r="AQG177" t="s">
        <v>2239</v>
      </c>
      <c r="AQH177">
        <v>1</v>
      </c>
      <c r="AQI177">
        <v>0</v>
      </c>
      <c r="AQJ177">
        <v>0</v>
      </c>
      <c r="AQK177">
        <v>0</v>
      </c>
      <c r="AQL177">
        <v>0</v>
      </c>
      <c r="AQM177">
        <v>0</v>
      </c>
      <c r="AQN177">
        <v>0</v>
      </c>
      <c r="AQO177">
        <v>0</v>
      </c>
      <c r="AQP177">
        <v>0</v>
      </c>
      <c r="AQQ177">
        <v>0</v>
      </c>
      <c r="AQS177" t="s">
        <v>2576</v>
      </c>
      <c r="AQT177">
        <v>0</v>
      </c>
      <c r="AQU177">
        <v>0</v>
      </c>
      <c r="AQV177">
        <v>1</v>
      </c>
      <c r="AQW177">
        <v>1</v>
      </c>
      <c r="AQX177">
        <v>0</v>
      </c>
      <c r="AQY177">
        <v>0</v>
      </c>
      <c r="AQZ177">
        <v>0</v>
      </c>
      <c r="ARA177">
        <v>0</v>
      </c>
      <c r="ARB177">
        <v>0</v>
      </c>
      <c r="ARC177">
        <v>0</v>
      </c>
      <c r="ARD177">
        <v>0</v>
      </c>
      <c r="ARF177" t="s">
        <v>2393</v>
      </c>
      <c r="ARG177" t="s">
        <v>2275</v>
      </c>
      <c r="ARH177" t="s">
        <v>2312</v>
      </c>
      <c r="ARI177">
        <v>1</v>
      </c>
      <c r="ARJ177">
        <v>0</v>
      </c>
      <c r="ARK177">
        <v>0</v>
      </c>
      <c r="ARL177">
        <v>0</v>
      </c>
      <c r="ARM177">
        <v>0</v>
      </c>
      <c r="ARN177">
        <v>0</v>
      </c>
      <c r="ARP177" t="s">
        <v>2312</v>
      </c>
      <c r="ARX177" t="s">
        <v>2262</v>
      </c>
      <c r="ARY177" t="s">
        <v>2239</v>
      </c>
      <c r="ARZ177">
        <v>1</v>
      </c>
      <c r="ASA177">
        <v>0</v>
      </c>
      <c r="ASB177">
        <v>0</v>
      </c>
      <c r="ASC177">
        <v>0</v>
      </c>
      <c r="ASD177">
        <v>0</v>
      </c>
      <c r="ASE177">
        <v>0</v>
      </c>
      <c r="ASF177">
        <v>0</v>
      </c>
      <c r="ASG177">
        <v>0</v>
      </c>
      <c r="ASH177">
        <v>0</v>
      </c>
      <c r="ASI177">
        <v>0</v>
      </c>
      <c r="ASK177" t="s">
        <v>2239</v>
      </c>
      <c r="ASL177">
        <v>1</v>
      </c>
      <c r="ASM177">
        <v>0</v>
      </c>
      <c r="ASN177">
        <v>0</v>
      </c>
      <c r="ASO177">
        <v>0</v>
      </c>
      <c r="ASP177">
        <v>0</v>
      </c>
      <c r="ASQ177">
        <v>0</v>
      </c>
      <c r="ASR177">
        <v>0</v>
      </c>
      <c r="ASS177">
        <v>0</v>
      </c>
      <c r="AST177">
        <v>0</v>
      </c>
      <c r="ASU177">
        <v>0</v>
      </c>
      <c r="ASW177" t="s">
        <v>2239</v>
      </c>
      <c r="ASX177">
        <v>1</v>
      </c>
      <c r="ASY177">
        <v>0</v>
      </c>
      <c r="ASZ177">
        <v>0</v>
      </c>
      <c r="ATA177">
        <v>0</v>
      </c>
      <c r="ATB177">
        <v>0</v>
      </c>
      <c r="ATC177">
        <v>0</v>
      </c>
      <c r="ATD177">
        <v>0</v>
      </c>
      <c r="ATE177">
        <v>0</v>
      </c>
      <c r="ATF177">
        <v>0</v>
      </c>
      <c r="ATH177" t="s">
        <v>2239</v>
      </c>
      <c r="ATI177">
        <v>1</v>
      </c>
      <c r="ATJ177">
        <v>0</v>
      </c>
      <c r="ATK177">
        <v>0</v>
      </c>
      <c r="ATL177">
        <v>0</v>
      </c>
      <c r="ATM177">
        <v>0</v>
      </c>
      <c r="ATN177">
        <v>0</v>
      </c>
      <c r="ATO177">
        <v>0</v>
      </c>
      <c r="ATP177">
        <v>0</v>
      </c>
      <c r="ATQ177">
        <v>0</v>
      </c>
      <c r="ATS177" t="s">
        <v>2440</v>
      </c>
      <c r="ATT177" t="s">
        <v>2786</v>
      </c>
      <c r="ATW177" t="s">
        <v>2440</v>
      </c>
      <c r="ATX177" t="s">
        <v>2451</v>
      </c>
      <c r="AUF177">
        <v>509055142</v>
      </c>
      <c r="AUG177" s="166">
        <v>45256.604432870372</v>
      </c>
      <c r="AUJ177" t="s">
        <v>2255</v>
      </c>
      <c r="AUK177" t="s">
        <v>2256</v>
      </c>
      <c r="AUL177" t="s">
        <v>2257</v>
      </c>
    </row>
    <row r="178" spans="1:566 1125:1234" x14ac:dyDescent="0.35">
      <c r="A178">
        <v>177</v>
      </c>
      <c r="B178" t="s">
        <v>2944</v>
      </c>
      <c r="C178" s="166">
        <v>45255</v>
      </c>
      <c r="D178" t="s">
        <v>2901</v>
      </c>
      <c r="E178" t="s">
        <v>2902</v>
      </c>
      <c r="F178" s="166">
        <v>45255.566834606478</v>
      </c>
      <c r="G178" s="166">
        <v>45255.571003437501</v>
      </c>
      <c r="H178" t="s">
        <v>2225</v>
      </c>
      <c r="K178" t="s">
        <v>2226</v>
      </c>
      <c r="L178" s="166">
        <v>45255</v>
      </c>
      <c r="M178" t="s">
        <v>81</v>
      </c>
      <c r="N178" t="s">
        <v>2430</v>
      </c>
      <c r="O178" t="s">
        <v>92</v>
      </c>
      <c r="P178" t="s">
        <v>2228</v>
      </c>
      <c r="S178" t="s">
        <v>2229</v>
      </c>
      <c r="T178" t="s">
        <v>2903</v>
      </c>
      <c r="V178" t="s">
        <v>2231</v>
      </c>
      <c r="X178" t="s">
        <v>2232</v>
      </c>
      <c r="AA178" t="s">
        <v>2239</v>
      </c>
      <c r="AB178">
        <v>0</v>
      </c>
      <c r="AC178">
        <v>0</v>
      </c>
      <c r="AD178">
        <v>0</v>
      </c>
      <c r="AE178">
        <v>1</v>
      </c>
      <c r="AF178">
        <v>1</v>
      </c>
      <c r="AI178"/>
      <c r="EK178" t="s">
        <v>2239</v>
      </c>
      <c r="EL178">
        <v>0</v>
      </c>
      <c r="EM178">
        <v>0</v>
      </c>
      <c r="EN178">
        <v>0</v>
      </c>
      <c r="EO178">
        <v>0</v>
      </c>
      <c r="EP178">
        <v>1</v>
      </c>
      <c r="EQ178">
        <v>1</v>
      </c>
      <c r="JB178" t="s">
        <v>2945</v>
      </c>
      <c r="JC178">
        <v>0</v>
      </c>
      <c r="JD178">
        <v>0</v>
      </c>
      <c r="JE178">
        <v>0</v>
      </c>
      <c r="JF178">
        <v>1</v>
      </c>
      <c r="JG178">
        <v>1</v>
      </c>
      <c r="JH178">
        <v>0</v>
      </c>
      <c r="JI178">
        <v>0</v>
      </c>
      <c r="JJ178">
        <v>0</v>
      </c>
      <c r="JK178">
        <v>0</v>
      </c>
      <c r="JL178">
        <v>0</v>
      </c>
      <c r="JM178">
        <v>0</v>
      </c>
      <c r="JN178">
        <v>0</v>
      </c>
      <c r="JO178">
        <v>0</v>
      </c>
      <c r="JP178">
        <v>0</v>
      </c>
      <c r="JQ178">
        <v>0</v>
      </c>
      <c r="JR178">
        <v>0</v>
      </c>
      <c r="JS178">
        <v>2</v>
      </c>
      <c r="JT178">
        <v>4</v>
      </c>
      <c r="LM178" t="s">
        <v>2561</v>
      </c>
      <c r="LX178" t="s">
        <v>2561</v>
      </c>
      <c r="QX178" t="s">
        <v>2231</v>
      </c>
      <c r="QZ178" t="s">
        <v>2945</v>
      </c>
      <c r="RA178">
        <v>0</v>
      </c>
      <c r="RB178">
        <v>0</v>
      </c>
      <c r="RC178">
        <v>0</v>
      </c>
      <c r="RD178">
        <v>1</v>
      </c>
      <c r="RE178">
        <v>1</v>
      </c>
      <c r="RF178">
        <v>0</v>
      </c>
      <c r="RG178">
        <v>0</v>
      </c>
      <c r="RH178">
        <v>0</v>
      </c>
      <c r="RI178">
        <v>0</v>
      </c>
      <c r="RJ178">
        <v>0</v>
      </c>
      <c r="RK178">
        <v>0</v>
      </c>
      <c r="RL178">
        <v>0</v>
      </c>
      <c r="RM178">
        <v>0</v>
      </c>
      <c r="RN178">
        <v>0</v>
      </c>
      <c r="RO178">
        <v>0</v>
      </c>
      <c r="RP178">
        <v>0</v>
      </c>
      <c r="RR178" t="s">
        <v>2946</v>
      </c>
      <c r="RS178">
        <v>0</v>
      </c>
      <c r="RT178">
        <v>0</v>
      </c>
      <c r="RU178">
        <v>0</v>
      </c>
      <c r="RV178">
        <v>0</v>
      </c>
      <c r="RW178">
        <v>0</v>
      </c>
      <c r="RX178">
        <v>1</v>
      </c>
      <c r="RY178">
        <v>1</v>
      </c>
      <c r="RZ178">
        <v>0</v>
      </c>
      <c r="SA178">
        <v>0</v>
      </c>
      <c r="SB178">
        <v>0</v>
      </c>
      <c r="SC178">
        <v>0</v>
      </c>
      <c r="SF178" t="s">
        <v>2237</v>
      </c>
      <c r="SG178">
        <v>0</v>
      </c>
      <c r="SH178">
        <v>1</v>
      </c>
      <c r="SI178">
        <v>0</v>
      </c>
      <c r="SJ178">
        <v>0</v>
      </c>
      <c r="SK178" t="s">
        <v>2945</v>
      </c>
      <c r="SL178">
        <v>0</v>
      </c>
      <c r="SM178">
        <v>0</v>
      </c>
      <c r="SN178">
        <v>0</v>
      </c>
      <c r="SO178">
        <v>1</v>
      </c>
      <c r="SP178">
        <v>1</v>
      </c>
      <c r="SQ178">
        <v>0</v>
      </c>
      <c r="SR178">
        <v>0</v>
      </c>
      <c r="SS178">
        <v>0</v>
      </c>
      <c r="ST178">
        <v>0</v>
      </c>
      <c r="SU178">
        <v>0</v>
      </c>
      <c r="SV178">
        <v>0</v>
      </c>
      <c r="SW178">
        <v>0</v>
      </c>
      <c r="SX178">
        <v>0</v>
      </c>
      <c r="SY178">
        <v>0</v>
      </c>
      <c r="SZ178">
        <v>0</v>
      </c>
      <c r="TA178">
        <v>0</v>
      </c>
      <c r="TB178" t="s">
        <v>2368</v>
      </c>
      <c r="TC178">
        <v>1</v>
      </c>
      <c r="TD178">
        <v>0</v>
      </c>
      <c r="TE178">
        <v>0</v>
      </c>
      <c r="TF178">
        <v>0</v>
      </c>
      <c r="TG178">
        <v>0</v>
      </c>
      <c r="TH178">
        <v>0</v>
      </c>
      <c r="TI178">
        <v>0</v>
      </c>
      <c r="TJ178">
        <v>0</v>
      </c>
      <c r="TK178">
        <v>0</v>
      </c>
      <c r="TL178">
        <v>0</v>
      </c>
      <c r="TM178">
        <v>0</v>
      </c>
      <c r="TN178">
        <v>0</v>
      </c>
      <c r="AQG178" t="s">
        <v>2239</v>
      </c>
      <c r="AQH178">
        <v>1</v>
      </c>
      <c r="AQI178">
        <v>0</v>
      </c>
      <c r="AQJ178">
        <v>0</v>
      </c>
      <c r="AQK178">
        <v>0</v>
      </c>
      <c r="AQL178">
        <v>0</v>
      </c>
      <c r="AQM178">
        <v>0</v>
      </c>
      <c r="AQN178">
        <v>0</v>
      </c>
      <c r="AQO178">
        <v>0</v>
      </c>
      <c r="AQP178">
        <v>0</v>
      </c>
      <c r="AQQ178">
        <v>0</v>
      </c>
      <c r="AQS178" t="s">
        <v>506</v>
      </c>
      <c r="AQT178">
        <v>0</v>
      </c>
      <c r="AQU178">
        <v>0</v>
      </c>
      <c r="AQV178">
        <v>0</v>
      </c>
      <c r="AQW178">
        <v>0</v>
      </c>
      <c r="AQX178">
        <v>0</v>
      </c>
      <c r="AQY178">
        <v>0</v>
      </c>
      <c r="AQZ178">
        <v>0</v>
      </c>
      <c r="ARA178">
        <v>0</v>
      </c>
      <c r="ARB178">
        <v>1</v>
      </c>
      <c r="ARC178">
        <v>0</v>
      </c>
      <c r="ARD178">
        <v>0</v>
      </c>
      <c r="ARE178" t="s">
        <v>2947</v>
      </c>
      <c r="ARF178" t="s">
        <v>2244</v>
      </c>
      <c r="ARG178" t="s">
        <v>2439</v>
      </c>
      <c r="ARH178" t="s">
        <v>2312</v>
      </c>
      <c r="ARI178">
        <v>1</v>
      </c>
      <c r="ARJ178">
        <v>0</v>
      </c>
      <c r="ARK178">
        <v>0</v>
      </c>
      <c r="ARL178">
        <v>0</v>
      </c>
      <c r="ARM178">
        <v>0</v>
      </c>
      <c r="ARN178">
        <v>0</v>
      </c>
      <c r="ARP178" t="s">
        <v>2312</v>
      </c>
      <c r="ARX178" t="s">
        <v>2262</v>
      </c>
      <c r="ARY178" t="s">
        <v>2239</v>
      </c>
      <c r="ARZ178">
        <v>1</v>
      </c>
      <c r="ASA178">
        <v>0</v>
      </c>
      <c r="ASB178">
        <v>0</v>
      </c>
      <c r="ASC178">
        <v>0</v>
      </c>
      <c r="ASD178">
        <v>0</v>
      </c>
      <c r="ASE178">
        <v>0</v>
      </c>
      <c r="ASF178">
        <v>0</v>
      </c>
      <c r="ASG178">
        <v>0</v>
      </c>
      <c r="ASH178">
        <v>0</v>
      </c>
      <c r="ASI178">
        <v>0</v>
      </c>
      <c r="ASK178" t="s">
        <v>2239</v>
      </c>
      <c r="ASL178">
        <v>1</v>
      </c>
      <c r="ASM178">
        <v>0</v>
      </c>
      <c r="ASN178">
        <v>0</v>
      </c>
      <c r="ASO178">
        <v>0</v>
      </c>
      <c r="ASP178">
        <v>0</v>
      </c>
      <c r="ASQ178">
        <v>0</v>
      </c>
      <c r="ASR178">
        <v>0</v>
      </c>
      <c r="ASS178">
        <v>0</v>
      </c>
      <c r="AST178">
        <v>0</v>
      </c>
      <c r="ASU178">
        <v>0</v>
      </c>
      <c r="ASW178" t="s">
        <v>2451</v>
      </c>
      <c r="ASX178">
        <v>0</v>
      </c>
      <c r="ASY178">
        <v>0</v>
      </c>
      <c r="ASZ178">
        <v>0</v>
      </c>
      <c r="ATA178">
        <v>0</v>
      </c>
      <c r="ATB178">
        <v>0</v>
      </c>
      <c r="ATC178">
        <v>0</v>
      </c>
      <c r="ATD178">
        <v>0</v>
      </c>
      <c r="ATE178">
        <v>1</v>
      </c>
      <c r="ATF178">
        <v>0</v>
      </c>
      <c r="ATH178" t="s">
        <v>2239</v>
      </c>
      <c r="ATI178">
        <v>1</v>
      </c>
      <c r="ATJ178">
        <v>0</v>
      </c>
      <c r="ATK178">
        <v>0</v>
      </c>
      <c r="ATL178">
        <v>0</v>
      </c>
      <c r="ATM178">
        <v>0</v>
      </c>
      <c r="ATN178">
        <v>0</v>
      </c>
      <c r="ATO178">
        <v>0</v>
      </c>
      <c r="ATP178">
        <v>0</v>
      </c>
      <c r="ATQ178">
        <v>0</v>
      </c>
      <c r="ATS178" t="s">
        <v>2457</v>
      </c>
      <c r="ATT178" t="s">
        <v>2451</v>
      </c>
      <c r="ATW178" t="s">
        <v>2457</v>
      </c>
      <c r="ATX178" t="s">
        <v>2312</v>
      </c>
      <c r="AUF178">
        <v>509055353</v>
      </c>
      <c r="AUG178" s="166">
        <v>45256.604768518519</v>
      </c>
      <c r="AUJ178" t="s">
        <v>2255</v>
      </c>
      <c r="AUK178" t="s">
        <v>2256</v>
      </c>
      <c r="AUL178" t="s">
        <v>2257</v>
      </c>
    </row>
    <row r="179" spans="1:566 1125:1234" x14ac:dyDescent="0.35">
      <c r="A179">
        <v>178</v>
      </c>
      <c r="B179" t="s">
        <v>2948</v>
      </c>
      <c r="C179" s="166">
        <v>45255</v>
      </c>
      <c r="D179" t="s">
        <v>2845</v>
      </c>
      <c r="E179" t="s">
        <v>2846</v>
      </c>
      <c r="F179" s="166">
        <v>45255.494313252319</v>
      </c>
      <c r="G179" s="166">
        <v>45256.604223796297</v>
      </c>
      <c r="H179" t="s">
        <v>2225</v>
      </c>
      <c r="K179" t="s">
        <v>2302</v>
      </c>
      <c r="L179" s="166">
        <v>45255</v>
      </c>
      <c r="M179" t="s">
        <v>81</v>
      </c>
      <c r="N179" t="s">
        <v>2847</v>
      </c>
      <c r="O179" t="s">
        <v>2189</v>
      </c>
      <c r="P179" t="s">
        <v>2228</v>
      </c>
      <c r="S179" t="s">
        <v>2304</v>
      </c>
      <c r="T179" t="s">
        <v>2848</v>
      </c>
      <c r="V179" t="s">
        <v>2231</v>
      </c>
      <c r="X179" t="s">
        <v>2306</v>
      </c>
      <c r="AA179" t="s">
        <v>2233</v>
      </c>
      <c r="AB179">
        <v>1</v>
      </c>
      <c r="AC179">
        <v>0</v>
      </c>
      <c r="AD179">
        <v>0</v>
      </c>
      <c r="AE179">
        <v>0</v>
      </c>
      <c r="AF179">
        <v>1</v>
      </c>
      <c r="AH179" t="s">
        <v>2234</v>
      </c>
      <c r="AI179">
        <v>2000</v>
      </c>
      <c r="AJ179" t="s">
        <v>2235</v>
      </c>
      <c r="AM179">
        <v>14</v>
      </c>
      <c r="AN179">
        <v>60</v>
      </c>
      <c r="AO179">
        <v>1</v>
      </c>
      <c r="AP179">
        <v>400</v>
      </c>
      <c r="AQ179">
        <v>0</v>
      </c>
      <c r="BW179" t="s">
        <v>2231</v>
      </c>
      <c r="BY179" t="s">
        <v>2233</v>
      </c>
      <c r="BZ179">
        <v>1</v>
      </c>
      <c r="CA179">
        <v>0</v>
      </c>
      <c r="CB179">
        <v>0</v>
      </c>
      <c r="CC179">
        <v>0</v>
      </c>
      <c r="CE179" t="s">
        <v>474</v>
      </c>
      <c r="CF179">
        <v>1</v>
      </c>
      <c r="CG179">
        <v>0</v>
      </c>
      <c r="CH179">
        <v>0</v>
      </c>
      <c r="CI179">
        <v>0</v>
      </c>
      <c r="CJ179">
        <v>0</v>
      </c>
      <c r="CK179">
        <v>0</v>
      </c>
      <c r="CL179">
        <v>0</v>
      </c>
      <c r="CM179">
        <v>0</v>
      </c>
      <c r="CN179">
        <v>0</v>
      </c>
      <c r="CO179">
        <v>0</v>
      </c>
      <c r="CP179">
        <v>0</v>
      </c>
      <c r="CS179" t="s">
        <v>2237</v>
      </c>
      <c r="CT179">
        <v>0</v>
      </c>
      <c r="CU179">
        <v>1</v>
      </c>
      <c r="CV179">
        <v>0</v>
      </c>
      <c r="CW179">
        <v>0</v>
      </c>
      <c r="CX179" t="s">
        <v>2233</v>
      </c>
      <c r="CY179">
        <v>1</v>
      </c>
      <c r="CZ179">
        <v>0</v>
      </c>
      <c r="DA179">
        <v>0</v>
      </c>
      <c r="DB179">
        <v>0</v>
      </c>
      <c r="DC179" t="s">
        <v>2259</v>
      </c>
      <c r="DD179">
        <v>0</v>
      </c>
      <c r="DE179">
        <v>0</v>
      </c>
      <c r="DF179">
        <v>0</v>
      </c>
      <c r="DG179">
        <v>0</v>
      </c>
      <c r="DH179">
        <v>0</v>
      </c>
      <c r="DI179">
        <v>0</v>
      </c>
      <c r="DJ179">
        <v>0</v>
      </c>
      <c r="DK179">
        <v>0</v>
      </c>
      <c r="DL179">
        <v>1</v>
      </c>
      <c r="DM179">
        <v>0</v>
      </c>
      <c r="DN179">
        <v>0</v>
      </c>
      <c r="DO179">
        <v>0</v>
      </c>
      <c r="EK179" t="s">
        <v>2239</v>
      </c>
      <c r="EL179">
        <v>0</v>
      </c>
      <c r="EM179">
        <v>0</v>
      </c>
      <c r="EN179">
        <v>0</v>
      </c>
      <c r="EO179">
        <v>0</v>
      </c>
      <c r="EP179">
        <v>1</v>
      </c>
      <c r="EQ179">
        <v>1</v>
      </c>
      <c r="JB179" t="s">
        <v>2239</v>
      </c>
      <c r="JC179">
        <v>0</v>
      </c>
      <c r="JD179">
        <v>0</v>
      </c>
      <c r="JE179">
        <v>0</v>
      </c>
      <c r="JF179">
        <v>0</v>
      </c>
      <c r="JG179">
        <v>0</v>
      </c>
      <c r="JH179">
        <v>0</v>
      </c>
      <c r="JI179">
        <v>0</v>
      </c>
      <c r="JJ179">
        <v>0</v>
      </c>
      <c r="JK179">
        <v>0</v>
      </c>
      <c r="JL179">
        <v>0</v>
      </c>
      <c r="JM179">
        <v>0</v>
      </c>
      <c r="JN179">
        <v>0</v>
      </c>
      <c r="JO179">
        <v>0</v>
      </c>
      <c r="JP179">
        <v>0</v>
      </c>
      <c r="JQ179">
        <v>0</v>
      </c>
      <c r="JR179">
        <v>1</v>
      </c>
      <c r="JS179">
        <v>1</v>
      </c>
      <c r="JT179">
        <v>3</v>
      </c>
      <c r="AQG179" t="s">
        <v>2352</v>
      </c>
      <c r="AQH179">
        <v>0</v>
      </c>
      <c r="AQI179">
        <v>0</v>
      </c>
      <c r="AQJ179">
        <v>1</v>
      </c>
      <c r="AQK179">
        <v>0</v>
      </c>
      <c r="AQL179">
        <v>0</v>
      </c>
      <c r="AQM179">
        <v>0</v>
      </c>
      <c r="AQN179">
        <v>0</v>
      </c>
      <c r="AQO179">
        <v>0</v>
      </c>
      <c r="AQP179">
        <v>0</v>
      </c>
      <c r="AQQ179">
        <v>0</v>
      </c>
      <c r="AQS179" t="s">
        <v>2243</v>
      </c>
      <c r="AQT179">
        <v>0</v>
      </c>
      <c r="AQU179">
        <v>0</v>
      </c>
      <c r="AQV179">
        <v>0</v>
      </c>
      <c r="AQW179">
        <v>1</v>
      </c>
      <c r="AQX179">
        <v>0</v>
      </c>
      <c r="AQY179">
        <v>0</v>
      </c>
      <c r="AQZ179">
        <v>0</v>
      </c>
      <c r="ARA179">
        <v>0</v>
      </c>
      <c r="ARB179">
        <v>0</v>
      </c>
      <c r="ARC179">
        <v>0</v>
      </c>
      <c r="ARD179">
        <v>0</v>
      </c>
      <c r="ARF179" t="s">
        <v>2466</v>
      </c>
      <c r="ARG179" t="s">
        <v>2245</v>
      </c>
      <c r="ARH179" t="s">
        <v>2246</v>
      </c>
      <c r="ARI179">
        <v>0</v>
      </c>
      <c r="ARJ179">
        <v>1</v>
      </c>
      <c r="ARK179">
        <v>0</v>
      </c>
      <c r="ARL179">
        <v>0</v>
      </c>
      <c r="ARM179">
        <v>0</v>
      </c>
      <c r="ARN179">
        <v>0</v>
      </c>
      <c r="ARP179" t="s">
        <v>2231</v>
      </c>
      <c r="ARX179" t="s">
        <v>2247</v>
      </c>
      <c r="ARY179" t="s">
        <v>2891</v>
      </c>
      <c r="ARZ179">
        <v>0</v>
      </c>
      <c r="ASA179">
        <v>0</v>
      </c>
      <c r="ASB179">
        <v>0</v>
      </c>
      <c r="ASC179">
        <v>0</v>
      </c>
      <c r="ASD179">
        <v>0</v>
      </c>
      <c r="ASE179">
        <v>1</v>
      </c>
      <c r="ASF179">
        <v>0</v>
      </c>
      <c r="ASG179">
        <v>0</v>
      </c>
      <c r="ASH179">
        <v>0</v>
      </c>
      <c r="ASI179">
        <v>0</v>
      </c>
      <c r="ASK179" t="s">
        <v>2239</v>
      </c>
      <c r="ASL179">
        <v>1</v>
      </c>
      <c r="ASM179">
        <v>0</v>
      </c>
      <c r="ASN179">
        <v>0</v>
      </c>
      <c r="ASO179">
        <v>0</v>
      </c>
      <c r="ASP179">
        <v>0</v>
      </c>
      <c r="ASQ179">
        <v>0</v>
      </c>
      <c r="ASR179">
        <v>0</v>
      </c>
      <c r="ASS179">
        <v>0</v>
      </c>
      <c r="AST179">
        <v>0</v>
      </c>
      <c r="ASU179">
        <v>0</v>
      </c>
      <c r="ASW179" t="s">
        <v>2239</v>
      </c>
      <c r="ASX179">
        <v>1</v>
      </c>
      <c r="ASY179">
        <v>0</v>
      </c>
      <c r="ASZ179">
        <v>0</v>
      </c>
      <c r="ATA179">
        <v>0</v>
      </c>
      <c r="ATB179">
        <v>0</v>
      </c>
      <c r="ATC179">
        <v>0</v>
      </c>
      <c r="ATD179">
        <v>0</v>
      </c>
      <c r="ATE179">
        <v>0</v>
      </c>
      <c r="ATF179">
        <v>0</v>
      </c>
      <c r="ATH179" t="s">
        <v>2855</v>
      </c>
      <c r="ATI179">
        <v>0</v>
      </c>
      <c r="ATJ179">
        <v>0</v>
      </c>
      <c r="ATK179">
        <v>0</v>
      </c>
      <c r="ATL179">
        <v>0</v>
      </c>
      <c r="ATM179">
        <v>0</v>
      </c>
      <c r="ATN179">
        <v>0</v>
      </c>
      <c r="ATO179">
        <v>1</v>
      </c>
      <c r="ATP179">
        <v>0</v>
      </c>
      <c r="ATQ179">
        <v>0</v>
      </c>
      <c r="ATS179" t="s">
        <v>2252</v>
      </c>
      <c r="ATT179" t="s">
        <v>2231</v>
      </c>
      <c r="ATV179" t="s">
        <v>2949</v>
      </c>
      <c r="ATW179" t="s">
        <v>2252</v>
      </c>
      <c r="ATX179" t="s">
        <v>2231</v>
      </c>
      <c r="ATZ179" t="s">
        <v>2950</v>
      </c>
      <c r="AUA179" t="s">
        <v>2951</v>
      </c>
      <c r="AUC179" t="s">
        <v>2442</v>
      </c>
      <c r="AUF179">
        <v>509055358</v>
      </c>
      <c r="AUG179" s="166">
        <v>45256.604780092588</v>
      </c>
      <c r="AUJ179" t="s">
        <v>2255</v>
      </c>
      <c r="AUK179" t="s">
        <v>2256</v>
      </c>
      <c r="AUL179" t="s">
        <v>2257</v>
      </c>
    </row>
    <row r="180" spans="1:566 1125:1234" x14ac:dyDescent="0.35">
      <c r="A180">
        <v>179</v>
      </c>
      <c r="B180" t="s">
        <v>2952</v>
      </c>
      <c r="C180" s="166">
        <v>45255</v>
      </c>
      <c r="D180" t="s">
        <v>2901</v>
      </c>
      <c r="E180" t="s">
        <v>2902</v>
      </c>
      <c r="F180" s="166">
        <v>45255.571061886571</v>
      </c>
      <c r="G180" s="166">
        <v>45255.576661527783</v>
      </c>
      <c r="H180" t="s">
        <v>2225</v>
      </c>
      <c r="K180" t="s">
        <v>2226</v>
      </c>
      <c r="L180" s="166">
        <v>45255</v>
      </c>
      <c r="M180" t="s">
        <v>81</v>
      </c>
      <c r="N180" t="s">
        <v>2430</v>
      </c>
      <c r="O180" t="s">
        <v>92</v>
      </c>
      <c r="P180" t="s">
        <v>2228</v>
      </c>
      <c r="S180" t="s">
        <v>2229</v>
      </c>
      <c r="T180" t="s">
        <v>2903</v>
      </c>
      <c r="V180" t="s">
        <v>2231</v>
      </c>
      <c r="X180" t="s">
        <v>510</v>
      </c>
      <c r="AA180" t="s">
        <v>2239</v>
      </c>
      <c r="AB180">
        <v>0</v>
      </c>
      <c r="AC180">
        <v>0</v>
      </c>
      <c r="AD180">
        <v>0</v>
      </c>
      <c r="AE180">
        <v>1</v>
      </c>
      <c r="AF180">
        <v>1</v>
      </c>
      <c r="AI180"/>
      <c r="EK180" t="s">
        <v>2239</v>
      </c>
      <c r="EL180">
        <v>0</v>
      </c>
      <c r="EM180">
        <v>0</v>
      </c>
      <c r="EN180">
        <v>0</v>
      </c>
      <c r="EO180">
        <v>0</v>
      </c>
      <c r="EP180">
        <v>1</v>
      </c>
      <c r="EQ180">
        <v>1</v>
      </c>
      <c r="JB180" t="s">
        <v>2918</v>
      </c>
      <c r="JC180">
        <v>0</v>
      </c>
      <c r="JD180">
        <v>0</v>
      </c>
      <c r="JE180">
        <v>0</v>
      </c>
      <c r="JF180">
        <v>0</v>
      </c>
      <c r="JG180">
        <v>0</v>
      </c>
      <c r="JH180">
        <v>1</v>
      </c>
      <c r="JI180">
        <v>1</v>
      </c>
      <c r="JJ180">
        <v>1</v>
      </c>
      <c r="JK180">
        <v>0</v>
      </c>
      <c r="JL180">
        <v>0</v>
      </c>
      <c r="JM180">
        <v>0</v>
      </c>
      <c r="JN180">
        <v>0</v>
      </c>
      <c r="JO180">
        <v>0</v>
      </c>
      <c r="JP180">
        <v>0</v>
      </c>
      <c r="JQ180">
        <v>0</v>
      </c>
      <c r="JR180">
        <v>0</v>
      </c>
      <c r="JS180">
        <v>3</v>
      </c>
      <c r="JT180">
        <v>5</v>
      </c>
      <c r="MI180" t="s">
        <v>2318</v>
      </c>
      <c r="MJ180">
        <v>450</v>
      </c>
      <c r="MK180" t="s">
        <v>2351</v>
      </c>
      <c r="MN180">
        <v>30</v>
      </c>
      <c r="MO180">
        <v>15</v>
      </c>
      <c r="MP180">
        <v>0</v>
      </c>
      <c r="MQ180">
        <v>1000</v>
      </c>
      <c r="MR180">
        <v>250</v>
      </c>
      <c r="MT180" t="s">
        <v>2234</v>
      </c>
      <c r="MU180">
        <v>500</v>
      </c>
      <c r="MV180" t="s">
        <v>2351</v>
      </c>
      <c r="MY180">
        <v>18</v>
      </c>
      <c r="MZ180">
        <v>11</v>
      </c>
      <c r="NA180">
        <v>0</v>
      </c>
      <c r="NB180">
        <v>1500</v>
      </c>
      <c r="NC180">
        <v>258</v>
      </c>
      <c r="NE180" t="s">
        <v>2234</v>
      </c>
      <c r="NF180" t="s">
        <v>2505</v>
      </c>
      <c r="NG180">
        <v>0</v>
      </c>
      <c r="NH180">
        <v>1</v>
      </c>
      <c r="NI180">
        <v>0</v>
      </c>
      <c r="NK180">
        <v>700</v>
      </c>
      <c r="NM180" t="s">
        <v>2351</v>
      </c>
      <c r="NP180">
        <v>260</v>
      </c>
      <c r="NQ180">
        <v>8</v>
      </c>
      <c r="NR180">
        <v>0</v>
      </c>
      <c r="NS180">
        <v>200</v>
      </c>
      <c r="NT180">
        <v>50</v>
      </c>
      <c r="QX180" t="s">
        <v>510</v>
      </c>
      <c r="SF180" t="s">
        <v>510</v>
      </c>
      <c r="SG180">
        <v>0</v>
      </c>
      <c r="SH180">
        <v>0</v>
      </c>
      <c r="SI180">
        <v>0</v>
      </c>
      <c r="SJ180">
        <v>1</v>
      </c>
      <c r="AQG180" t="s">
        <v>2239</v>
      </c>
      <c r="AQH180">
        <v>1</v>
      </c>
      <c r="AQI180">
        <v>0</v>
      </c>
      <c r="AQJ180">
        <v>0</v>
      </c>
      <c r="AQK180">
        <v>0</v>
      </c>
      <c r="AQL180">
        <v>0</v>
      </c>
      <c r="AQM180">
        <v>0</v>
      </c>
      <c r="AQN180">
        <v>0</v>
      </c>
      <c r="AQO180">
        <v>0</v>
      </c>
      <c r="AQP180">
        <v>0</v>
      </c>
      <c r="AQQ180">
        <v>0</v>
      </c>
      <c r="AQS180" t="s">
        <v>2786</v>
      </c>
      <c r="AQT180">
        <v>0</v>
      </c>
      <c r="AQU180">
        <v>0</v>
      </c>
      <c r="AQV180">
        <v>0</v>
      </c>
      <c r="AQW180">
        <v>0</v>
      </c>
      <c r="AQX180">
        <v>0</v>
      </c>
      <c r="AQY180">
        <v>0</v>
      </c>
      <c r="AQZ180">
        <v>0</v>
      </c>
      <c r="ARA180">
        <v>0</v>
      </c>
      <c r="ARB180">
        <v>0</v>
      </c>
      <c r="ARC180">
        <v>0</v>
      </c>
      <c r="ARD180">
        <v>1</v>
      </c>
      <c r="ARF180" t="s">
        <v>2466</v>
      </c>
      <c r="ARG180" t="s">
        <v>2275</v>
      </c>
      <c r="ARH180" t="s">
        <v>2451</v>
      </c>
      <c r="ARI180">
        <v>0</v>
      </c>
      <c r="ARJ180">
        <v>0</v>
      </c>
      <c r="ARK180">
        <v>0</v>
      </c>
      <c r="ARL180">
        <v>0</v>
      </c>
      <c r="ARM180">
        <v>1</v>
      </c>
      <c r="ARN180">
        <v>0</v>
      </c>
      <c r="ARP180" t="s">
        <v>510</v>
      </c>
      <c r="ARX180" t="s">
        <v>2262</v>
      </c>
      <c r="ARY180" t="s">
        <v>2239</v>
      </c>
      <c r="ARZ180">
        <v>1</v>
      </c>
      <c r="ASA180">
        <v>0</v>
      </c>
      <c r="ASB180">
        <v>0</v>
      </c>
      <c r="ASC180">
        <v>0</v>
      </c>
      <c r="ASD180">
        <v>0</v>
      </c>
      <c r="ASE180">
        <v>0</v>
      </c>
      <c r="ASF180">
        <v>0</v>
      </c>
      <c r="ASG180">
        <v>0</v>
      </c>
      <c r="ASH180">
        <v>0</v>
      </c>
      <c r="ASI180">
        <v>0</v>
      </c>
      <c r="ASK180" t="s">
        <v>2239</v>
      </c>
      <c r="ASL180">
        <v>1</v>
      </c>
      <c r="ASM180">
        <v>0</v>
      </c>
      <c r="ASN180">
        <v>0</v>
      </c>
      <c r="ASO180">
        <v>0</v>
      </c>
      <c r="ASP180">
        <v>0</v>
      </c>
      <c r="ASQ180">
        <v>0</v>
      </c>
      <c r="ASR180">
        <v>0</v>
      </c>
      <c r="ASS180">
        <v>0</v>
      </c>
      <c r="AST180">
        <v>0</v>
      </c>
      <c r="ASU180">
        <v>0</v>
      </c>
      <c r="ASW180" t="s">
        <v>2239</v>
      </c>
      <c r="ASX180">
        <v>1</v>
      </c>
      <c r="ASY180">
        <v>0</v>
      </c>
      <c r="ASZ180">
        <v>0</v>
      </c>
      <c r="ATA180">
        <v>0</v>
      </c>
      <c r="ATB180">
        <v>0</v>
      </c>
      <c r="ATC180">
        <v>0</v>
      </c>
      <c r="ATD180">
        <v>0</v>
      </c>
      <c r="ATE180">
        <v>0</v>
      </c>
      <c r="ATF180">
        <v>0</v>
      </c>
      <c r="ATH180" t="s">
        <v>2239</v>
      </c>
      <c r="ATI180">
        <v>1</v>
      </c>
      <c r="ATJ180">
        <v>0</v>
      </c>
      <c r="ATK180">
        <v>0</v>
      </c>
      <c r="ATL180">
        <v>0</v>
      </c>
      <c r="ATM180">
        <v>0</v>
      </c>
      <c r="ATN180">
        <v>0</v>
      </c>
      <c r="ATO180">
        <v>0</v>
      </c>
      <c r="ATP180">
        <v>0</v>
      </c>
      <c r="ATQ180">
        <v>0</v>
      </c>
      <c r="ATS180" t="s">
        <v>2489</v>
      </c>
      <c r="ATT180" t="s">
        <v>2451</v>
      </c>
      <c r="ATW180" t="s">
        <v>2489</v>
      </c>
      <c r="ATX180" t="s">
        <v>2312</v>
      </c>
      <c r="AUF180">
        <v>509055372</v>
      </c>
      <c r="AUG180" s="166">
        <v>45256.604803240742</v>
      </c>
      <c r="AUJ180" t="s">
        <v>2255</v>
      </c>
      <c r="AUK180" t="s">
        <v>2256</v>
      </c>
      <c r="AUL180" t="s">
        <v>2257</v>
      </c>
    </row>
    <row r="181" spans="1:566 1125:1234" x14ac:dyDescent="0.35">
      <c r="A181">
        <v>180</v>
      </c>
      <c r="B181" t="s">
        <v>2953</v>
      </c>
      <c r="C181" s="166">
        <v>45255</v>
      </c>
      <c r="D181" t="s">
        <v>2845</v>
      </c>
      <c r="E181" t="s">
        <v>2846</v>
      </c>
      <c r="F181" s="166">
        <v>45255.530801967587</v>
      </c>
      <c r="G181" s="166">
        <v>45256.602109120373</v>
      </c>
      <c r="H181" t="s">
        <v>2225</v>
      </c>
      <c r="K181" t="s">
        <v>2302</v>
      </c>
      <c r="L181" s="166">
        <v>45255</v>
      </c>
      <c r="M181" t="s">
        <v>81</v>
      </c>
      <c r="N181" t="s">
        <v>2847</v>
      </c>
      <c r="O181" t="s">
        <v>2189</v>
      </c>
      <c r="P181" t="s">
        <v>2228</v>
      </c>
      <c r="S181" t="s">
        <v>2304</v>
      </c>
      <c r="T181" t="s">
        <v>2848</v>
      </c>
      <c r="V181" t="s">
        <v>2231</v>
      </c>
      <c r="X181" t="s">
        <v>2232</v>
      </c>
      <c r="AA181" t="s">
        <v>2478</v>
      </c>
      <c r="AB181">
        <v>1</v>
      </c>
      <c r="AC181">
        <v>1</v>
      </c>
      <c r="AD181">
        <v>0</v>
      </c>
      <c r="AE181">
        <v>0</v>
      </c>
      <c r="AF181">
        <v>2</v>
      </c>
      <c r="AH181" t="s">
        <v>2318</v>
      </c>
      <c r="AI181">
        <v>1500</v>
      </c>
      <c r="AJ181" t="s">
        <v>2235</v>
      </c>
      <c r="AM181">
        <v>30</v>
      </c>
      <c r="AN181">
        <v>14</v>
      </c>
      <c r="AO181">
        <v>0</v>
      </c>
      <c r="AP181">
        <v>300</v>
      </c>
      <c r="AQ181">
        <v>0</v>
      </c>
      <c r="AS181" t="s">
        <v>2318</v>
      </c>
      <c r="AT181" t="s">
        <v>2479</v>
      </c>
      <c r="AU181">
        <v>1</v>
      </c>
      <c r="AV181">
        <v>0</v>
      </c>
      <c r="AW181">
        <v>2000</v>
      </c>
      <c r="AY181" t="s">
        <v>2235</v>
      </c>
      <c r="BB181">
        <v>30</v>
      </c>
      <c r="BC181">
        <v>14</v>
      </c>
      <c r="BD181">
        <v>0</v>
      </c>
      <c r="BE181">
        <v>200</v>
      </c>
      <c r="BF181">
        <v>0</v>
      </c>
      <c r="BW181" t="s">
        <v>2231</v>
      </c>
      <c r="BY181" t="s">
        <v>2478</v>
      </c>
      <c r="BZ181">
        <v>1</v>
      </c>
      <c r="CA181">
        <v>1</v>
      </c>
      <c r="CB181">
        <v>0</v>
      </c>
      <c r="CC181">
        <v>0</v>
      </c>
      <c r="CE181" t="s">
        <v>497</v>
      </c>
      <c r="CF181">
        <v>0</v>
      </c>
      <c r="CG181">
        <v>0</v>
      </c>
      <c r="CH181">
        <v>0</v>
      </c>
      <c r="CI181">
        <v>0</v>
      </c>
      <c r="CJ181">
        <v>0</v>
      </c>
      <c r="CK181">
        <v>0</v>
      </c>
      <c r="CL181">
        <v>1</v>
      </c>
      <c r="CM181">
        <v>0</v>
      </c>
      <c r="CN181">
        <v>0</v>
      </c>
      <c r="CO181">
        <v>0</v>
      </c>
      <c r="CP181">
        <v>0</v>
      </c>
      <c r="CS181" t="s">
        <v>2237</v>
      </c>
      <c r="CT181">
        <v>0</v>
      </c>
      <c r="CU181">
        <v>1</v>
      </c>
      <c r="CV181">
        <v>0</v>
      </c>
      <c r="CW181">
        <v>0</v>
      </c>
      <c r="CX181" t="s">
        <v>2478</v>
      </c>
      <c r="CY181">
        <v>1</v>
      </c>
      <c r="CZ181">
        <v>1</v>
      </c>
      <c r="DA181">
        <v>0</v>
      </c>
      <c r="DB181">
        <v>0</v>
      </c>
      <c r="DC181" t="s">
        <v>2259</v>
      </c>
      <c r="DD181">
        <v>0</v>
      </c>
      <c r="DE181">
        <v>0</v>
      </c>
      <c r="DF181">
        <v>0</v>
      </c>
      <c r="DG181">
        <v>0</v>
      </c>
      <c r="DH181">
        <v>0</v>
      </c>
      <c r="DI181">
        <v>0</v>
      </c>
      <c r="DJ181">
        <v>0</v>
      </c>
      <c r="DK181">
        <v>0</v>
      </c>
      <c r="DL181">
        <v>1</v>
      </c>
      <c r="DM181">
        <v>0</v>
      </c>
      <c r="DN181">
        <v>0</v>
      </c>
      <c r="DO181">
        <v>0</v>
      </c>
      <c r="EK181" t="s">
        <v>2239</v>
      </c>
      <c r="EL181">
        <v>0</v>
      </c>
      <c r="EM181">
        <v>0</v>
      </c>
      <c r="EN181">
        <v>0</v>
      </c>
      <c r="EO181">
        <v>0</v>
      </c>
      <c r="EP181">
        <v>1</v>
      </c>
      <c r="EQ181">
        <v>1</v>
      </c>
      <c r="JB181" t="s">
        <v>2239</v>
      </c>
      <c r="JC181">
        <v>0</v>
      </c>
      <c r="JD181">
        <v>0</v>
      </c>
      <c r="JE181">
        <v>0</v>
      </c>
      <c r="JF181">
        <v>0</v>
      </c>
      <c r="JG181">
        <v>0</v>
      </c>
      <c r="JH181">
        <v>0</v>
      </c>
      <c r="JI181">
        <v>0</v>
      </c>
      <c r="JJ181">
        <v>0</v>
      </c>
      <c r="JK181">
        <v>0</v>
      </c>
      <c r="JL181">
        <v>0</v>
      </c>
      <c r="JM181">
        <v>0</v>
      </c>
      <c r="JN181">
        <v>0</v>
      </c>
      <c r="JO181">
        <v>0</v>
      </c>
      <c r="JP181">
        <v>0</v>
      </c>
      <c r="JQ181">
        <v>0</v>
      </c>
      <c r="JR181">
        <v>1</v>
      </c>
      <c r="JS181">
        <v>1</v>
      </c>
      <c r="JT181">
        <v>4</v>
      </c>
      <c r="AQG181" t="s">
        <v>2239</v>
      </c>
      <c r="AQH181">
        <v>1</v>
      </c>
      <c r="AQI181">
        <v>0</v>
      </c>
      <c r="AQJ181">
        <v>0</v>
      </c>
      <c r="AQK181">
        <v>0</v>
      </c>
      <c r="AQL181">
        <v>0</v>
      </c>
      <c r="AQM181">
        <v>0</v>
      </c>
      <c r="AQN181">
        <v>0</v>
      </c>
      <c r="AQO181">
        <v>0</v>
      </c>
      <c r="AQP181">
        <v>0</v>
      </c>
      <c r="AQQ181">
        <v>0</v>
      </c>
      <c r="AQS181" t="s">
        <v>2243</v>
      </c>
      <c r="AQT181">
        <v>0</v>
      </c>
      <c r="AQU181">
        <v>0</v>
      </c>
      <c r="AQV181">
        <v>0</v>
      </c>
      <c r="AQW181">
        <v>1</v>
      </c>
      <c r="AQX181">
        <v>0</v>
      </c>
      <c r="AQY181">
        <v>0</v>
      </c>
      <c r="AQZ181">
        <v>0</v>
      </c>
      <c r="ARA181">
        <v>0</v>
      </c>
      <c r="ARB181">
        <v>0</v>
      </c>
      <c r="ARC181">
        <v>0</v>
      </c>
      <c r="ARD181">
        <v>0</v>
      </c>
      <c r="ARF181" t="s">
        <v>2466</v>
      </c>
      <c r="ARG181" t="s">
        <v>2245</v>
      </c>
      <c r="ARH181" t="s">
        <v>2602</v>
      </c>
      <c r="ARI181">
        <v>0</v>
      </c>
      <c r="ARJ181">
        <v>0</v>
      </c>
      <c r="ARK181">
        <v>0</v>
      </c>
      <c r="ARL181">
        <v>1</v>
      </c>
      <c r="ARM181">
        <v>0</v>
      </c>
      <c r="ARN181">
        <v>0</v>
      </c>
      <c r="ARP181" t="s">
        <v>2231</v>
      </c>
      <c r="ARX181" t="s">
        <v>2247</v>
      </c>
      <c r="ARY181" t="s">
        <v>2239</v>
      </c>
      <c r="ARZ181">
        <v>1</v>
      </c>
      <c r="ASA181">
        <v>0</v>
      </c>
      <c r="ASB181">
        <v>0</v>
      </c>
      <c r="ASC181">
        <v>0</v>
      </c>
      <c r="ASD181">
        <v>0</v>
      </c>
      <c r="ASE181">
        <v>0</v>
      </c>
      <c r="ASF181">
        <v>0</v>
      </c>
      <c r="ASG181">
        <v>0</v>
      </c>
      <c r="ASH181">
        <v>0</v>
      </c>
      <c r="ASI181">
        <v>0</v>
      </c>
      <c r="ASK181" t="s">
        <v>2239</v>
      </c>
      <c r="ASL181">
        <v>1</v>
      </c>
      <c r="ASM181">
        <v>0</v>
      </c>
      <c r="ASN181">
        <v>0</v>
      </c>
      <c r="ASO181">
        <v>0</v>
      </c>
      <c r="ASP181">
        <v>0</v>
      </c>
      <c r="ASQ181">
        <v>0</v>
      </c>
      <c r="ASR181">
        <v>0</v>
      </c>
      <c r="ASS181">
        <v>0</v>
      </c>
      <c r="AST181">
        <v>0</v>
      </c>
      <c r="ASU181">
        <v>0</v>
      </c>
      <c r="ASW181" t="s">
        <v>2250</v>
      </c>
      <c r="ASX181">
        <v>0</v>
      </c>
      <c r="ASY181">
        <v>0</v>
      </c>
      <c r="ASZ181">
        <v>0</v>
      </c>
      <c r="ATA181">
        <v>0</v>
      </c>
      <c r="ATB181">
        <v>1</v>
      </c>
      <c r="ATC181">
        <v>0</v>
      </c>
      <c r="ATD181">
        <v>0</v>
      </c>
      <c r="ATE181">
        <v>0</v>
      </c>
      <c r="ATF181">
        <v>0</v>
      </c>
      <c r="ATH181" t="s">
        <v>2855</v>
      </c>
      <c r="ATI181">
        <v>0</v>
      </c>
      <c r="ATJ181">
        <v>0</v>
      </c>
      <c r="ATK181">
        <v>0</v>
      </c>
      <c r="ATL181">
        <v>0</v>
      </c>
      <c r="ATM181">
        <v>0</v>
      </c>
      <c r="ATN181">
        <v>0</v>
      </c>
      <c r="ATO181">
        <v>1</v>
      </c>
      <c r="ATP181">
        <v>0</v>
      </c>
      <c r="ATQ181">
        <v>0</v>
      </c>
      <c r="ATS181" t="s">
        <v>2252</v>
      </c>
      <c r="ATT181" t="s">
        <v>2231</v>
      </c>
      <c r="ATV181" t="s">
        <v>2954</v>
      </c>
      <c r="ATW181" t="s">
        <v>2252</v>
      </c>
      <c r="ATX181" t="s">
        <v>2231</v>
      </c>
      <c r="ATZ181" t="s">
        <v>2955</v>
      </c>
      <c r="AUA181" t="s">
        <v>2956</v>
      </c>
      <c r="AUF181">
        <v>509055424</v>
      </c>
      <c r="AUG181" s="166">
        <v>45256.60491898148</v>
      </c>
      <c r="AUJ181" t="s">
        <v>2255</v>
      </c>
      <c r="AUK181" t="s">
        <v>2256</v>
      </c>
      <c r="AUL181" t="s">
        <v>2257</v>
      </c>
    </row>
    <row r="182" spans="1:566 1125:1234" x14ac:dyDescent="0.35">
      <c r="A182">
        <v>181</v>
      </c>
      <c r="B182" t="s">
        <v>2957</v>
      </c>
      <c r="C182" s="166">
        <v>45255</v>
      </c>
      <c r="D182" t="s">
        <v>2901</v>
      </c>
      <c r="E182" t="s">
        <v>2902</v>
      </c>
      <c r="F182" s="166">
        <v>45255.590832245369</v>
      </c>
      <c r="G182" s="166">
        <v>45255.606362662038</v>
      </c>
      <c r="H182" t="s">
        <v>2225</v>
      </c>
      <c r="K182" t="s">
        <v>2226</v>
      </c>
      <c r="L182" s="166">
        <v>45255</v>
      </c>
      <c r="M182" t="s">
        <v>81</v>
      </c>
      <c r="N182" t="s">
        <v>2430</v>
      </c>
      <c r="O182" t="s">
        <v>92</v>
      </c>
      <c r="P182" t="s">
        <v>2228</v>
      </c>
      <c r="S182" t="s">
        <v>2229</v>
      </c>
      <c r="T182" t="s">
        <v>2903</v>
      </c>
      <c r="V182" t="s">
        <v>2231</v>
      </c>
      <c r="X182" t="s">
        <v>2232</v>
      </c>
      <c r="AA182" t="s">
        <v>2239</v>
      </c>
      <c r="AB182">
        <v>0</v>
      </c>
      <c r="AC182">
        <v>0</v>
      </c>
      <c r="AD182">
        <v>0</v>
      </c>
      <c r="AE182">
        <v>1</v>
      </c>
      <c r="AF182">
        <v>1</v>
      </c>
      <c r="AI182"/>
      <c r="EK182" t="s">
        <v>2239</v>
      </c>
      <c r="EL182">
        <v>0</v>
      </c>
      <c r="EM182">
        <v>0</v>
      </c>
      <c r="EN182">
        <v>0</v>
      </c>
      <c r="EO182">
        <v>0</v>
      </c>
      <c r="EP182">
        <v>1</v>
      </c>
      <c r="EQ182">
        <v>1</v>
      </c>
      <c r="JB182" t="s">
        <v>2958</v>
      </c>
      <c r="JC182">
        <v>0</v>
      </c>
      <c r="JD182">
        <v>0</v>
      </c>
      <c r="JE182">
        <v>0</v>
      </c>
      <c r="JF182">
        <v>0</v>
      </c>
      <c r="JG182">
        <v>0</v>
      </c>
      <c r="JH182">
        <v>0</v>
      </c>
      <c r="JI182">
        <v>0</v>
      </c>
      <c r="JJ182">
        <v>0</v>
      </c>
      <c r="JK182">
        <v>0</v>
      </c>
      <c r="JL182">
        <v>0</v>
      </c>
      <c r="JM182">
        <v>0</v>
      </c>
      <c r="JN182">
        <v>0</v>
      </c>
      <c r="JO182">
        <v>1</v>
      </c>
      <c r="JP182">
        <v>1</v>
      </c>
      <c r="JQ182">
        <v>1</v>
      </c>
      <c r="JR182">
        <v>0</v>
      </c>
      <c r="JS182">
        <v>3</v>
      </c>
      <c r="JT182">
        <v>5</v>
      </c>
      <c r="PN182" t="s">
        <v>2318</v>
      </c>
      <c r="PO182">
        <v>1800</v>
      </c>
      <c r="PP182" t="s">
        <v>2351</v>
      </c>
      <c r="PS182">
        <v>500</v>
      </c>
      <c r="PT182">
        <v>7</v>
      </c>
      <c r="PU182">
        <v>0</v>
      </c>
      <c r="PV182">
        <v>1000</v>
      </c>
      <c r="PW182">
        <v>500</v>
      </c>
      <c r="PY182" t="s">
        <v>2318</v>
      </c>
      <c r="PZ182" t="s">
        <v>2231</v>
      </c>
      <c r="QA182">
        <v>2000</v>
      </c>
      <c r="QD182" t="s">
        <v>2351</v>
      </c>
      <c r="QG182">
        <v>13</v>
      </c>
      <c r="QH182">
        <v>14</v>
      </c>
      <c r="QI182">
        <v>1</v>
      </c>
      <c r="QJ182">
        <v>1700</v>
      </c>
      <c r="QK182">
        <v>1400</v>
      </c>
      <c r="QM182" t="s">
        <v>2318</v>
      </c>
      <c r="QN182">
        <v>275</v>
      </c>
      <c r="QO182" t="s">
        <v>2351</v>
      </c>
      <c r="QR182">
        <v>7</v>
      </c>
      <c r="QS182">
        <v>9</v>
      </c>
      <c r="QT182">
        <v>1</v>
      </c>
      <c r="QU182">
        <v>5000</v>
      </c>
      <c r="QV182">
        <v>1500</v>
      </c>
      <c r="QX182" t="s">
        <v>2231</v>
      </c>
      <c r="QZ182" t="s">
        <v>2958</v>
      </c>
      <c r="RA182">
        <v>0</v>
      </c>
      <c r="RB182">
        <v>0</v>
      </c>
      <c r="RC182">
        <v>0</v>
      </c>
      <c r="RD182">
        <v>0</v>
      </c>
      <c r="RE182">
        <v>0</v>
      </c>
      <c r="RF182">
        <v>0</v>
      </c>
      <c r="RG182">
        <v>0</v>
      </c>
      <c r="RH182">
        <v>0</v>
      </c>
      <c r="RI182">
        <v>0</v>
      </c>
      <c r="RJ182">
        <v>0</v>
      </c>
      <c r="RK182">
        <v>0</v>
      </c>
      <c r="RL182">
        <v>0</v>
      </c>
      <c r="RM182">
        <v>1</v>
      </c>
      <c r="RN182">
        <v>1</v>
      </c>
      <c r="RO182">
        <v>1</v>
      </c>
      <c r="RP182">
        <v>0</v>
      </c>
      <c r="RR182" t="s">
        <v>2770</v>
      </c>
      <c r="RS182">
        <v>0</v>
      </c>
      <c r="RT182">
        <v>0</v>
      </c>
      <c r="RU182">
        <v>0</v>
      </c>
      <c r="RV182">
        <v>1</v>
      </c>
      <c r="RW182">
        <v>0</v>
      </c>
      <c r="RX182">
        <v>0</v>
      </c>
      <c r="RY182">
        <v>1</v>
      </c>
      <c r="RZ182">
        <v>0</v>
      </c>
      <c r="SA182">
        <v>0</v>
      </c>
      <c r="SB182">
        <v>0</v>
      </c>
      <c r="SC182">
        <v>0</v>
      </c>
      <c r="SF182" t="s">
        <v>2237</v>
      </c>
      <c r="SG182">
        <v>0</v>
      </c>
      <c r="SH182">
        <v>1</v>
      </c>
      <c r="SI182">
        <v>0</v>
      </c>
      <c r="SJ182">
        <v>0</v>
      </c>
      <c r="SK182" t="s">
        <v>2958</v>
      </c>
      <c r="SL182">
        <v>0</v>
      </c>
      <c r="SM182">
        <v>0</v>
      </c>
      <c r="SN182">
        <v>0</v>
      </c>
      <c r="SO182">
        <v>0</v>
      </c>
      <c r="SP182">
        <v>0</v>
      </c>
      <c r="SQ182">
        <v>0</v>
      </c>
      <c r="SR182">
        <v>0</v>
      </c>
      <c r="SS182">
        <v>0</v>
      </c>
      <c r="ST182">
        <v>0</v>
      </c>
      <c r="SU182">
        <v>0</v>
      </c>
      <c r="SV182">
        <v>0</v>
      </c>
      <c r="SW182">
        <v>0</v>
      </c>
      <c r="SX182">
        <v>1</v>
      </c>
      <c r="SY182">
        <v>1</v>
      </c>
      <c r="SZ182">
        <v>1</v>
      </c>
      <c r="TA182">
        <v>0</v>
      </c>
      <c r="TB182" t="s">
        <v>2259</v>
      </c>
      <c r="TC182">
        <v>0</v>
      </c>
      <c r="TD182">
        <v>0</v>
      </c>
      <c r="TE182">
        <v>0</v>
      </c>
      <c r="TF182">
        <v>0</v>
      </c>
      <c r="TG182">
        <v>0</v>
      </c>
      <c r="TH182">
        <v>0</v>
      </c>
      <c r="TI182">
        <v>0</v>
      </c>
      <c r="TJ182">
        <v>0</v>
      </c>
      <c r="TK182">
        <v>1</v>
      </c>
      <c r="TL182">
        <v>0</v>
      </c>
      <c r="TM182">
        <v>0</v>
      </c>
      <c r="TN182">
        <v>0</v>
      </c>
      <c r="AQG182" t="s">
        <v>2239</v>
      </c>
      <c r="AQH182">
        <v>1</v>
      </c>
      <c r="AQI182">
        <v>0</v>
      </c>
      <c r="AQJ182">
        <v>0</v>
      </c>
      <c r="AQK182">
        <v>0</v>
      </c>
      <c r="AQL182">
        <v>0</v>
      </c>
      <c r="AQM182">
        <v>0</v>
      </c>
      <c r="AQN182">
        <v>0</v>
      </c>
      <c r="AQO182">
        <v>0</v>
      </c>
      <c r="AQP182">
        <v>0</v>
      </c>
      <c r="AQQ182">
        <v>0</v>
      </c>
      <c r="AQS182" t="s">
        <v>2576</v>
      </c>
      <c r="AQT182">
        <v>0</v>
      </c>
      <c r="AQU182">
        <v>0</v>
      </c>
      <c r="AQV182">
        <v>1</v>
      </c>
      <c r="AQW182">
        <v>1</v>
      </c>
      <c r="AQX182">
        <v>0</v>
      </c>
      <c r="AQY182">
        <v>0</v>
      </c>
      <c r="AQZ182">
        <v>0</v>
      </c>
      <c r="ARA182">
        <v>0</v>
      </c>
      <c r="ARB182">
        <v>0</v>
      </c>
      <c r="ARC182">
        <v>0</v>
      </c>
      <c r="ARD182">
        <v>0</v>
      </c>
      <c r="ARF182" t="s">
        <v>2466</v>
      </c>
      <c r="ARG182" t="s">
        <v>2439</v>
      </c>
      <c r="ARH182" t="s">
        <v>2283</v>
      </c>
      <c r="ARI182">
        <v>0</v>
      </c>
      <c r="ARJ182">
        <v>0</v>
      </c>
      <c r="ARK182">
        <v>1</v>
      </c>
      <c r="ARL182">
        <v>0</v>
      </c>
      <c r="ARM182">
        <v>0</v>
      </c>
      <c r="ARN182">
        <v>0</v>
      </c>
      <c r="ARP182" t="s">
        <v>2312</v>
      </c>
      <c r="ARX182" t="s">
        <v>2262</v>
      </c>
      <c r="ARY182" t="s">
        <v>2239</v>
      </c>
      <c r="ARZ182">
        <v>1</v>
      </c>
      <c r="ASA182">
        <v>0</v>
      </c>
      <c r="ASB182">
        <v>0</v>
      </c>
      <c r="ASC182">
        <v>0</v>
      </c>
      <c r="ASD182">
        <v>0</v>
      </c>
      <c r="ASE182">
        <v>0</v>
      </c>
      <c r="ASF182">
        <v>0</v>
      </c>
      <c r="ASG182">
        <v>0</v>
      </c>
      <c r="ASH182">
        <v>0</v>
      </c>
      <c r="ASI182">
        <v>0</v>
      </c>
      <c r="ASK182" t="s">
        <v>2239</v>
      </c>
      <c r="ASL182">
        <v>1</v>
      </c>
      <c r="ASM182">
        <v>0</v>
      </c>
      <c r="ASN182">
        <v>0</v>
      </c>
      <c r="ASO182">
        <v>0</v>
      </c>
      <c r="ASP182">
        <v>0</v>
      </c>
      <c r="ASQ182">
        <v>0</v>
      </c>
      <c r="ASR182">
        <v>0</v>
      </c>
      <c r="ASS182">
        <v>0</v>
      </c>
      <c r="AST182">
        <v>0</v>
      </c>
      <c r="ASU182">
        <v>0</v>
      </c>
      <c r="ASW182" t="s">
        <v>2239</v>
      </c>
      <c r="ASX182">
        <v>1</v>
      </c>
      <c r="ASY182">
        <v>0</v>
      </c>
      <c r="ASZ182">
        <v>0</v>
      </c>
      <c r="ATA182">
        <v>0</v>
      </c>
      <c r="ATB182">
        <v>0</v>
      </c>
      <c r="ATC182">
        <v>0</v>
      </c>
      <c r="ATD182">
        <v>0</v>
      </c>
      <c r="ATE182">
        <v>0</v>
      </c>
      <c r="ATF182">
        <v>0</v>
      </c>
      <c r="ATH182" t="s">
        <v>2239</v>
      </c>
      <c r="ATI182">
        <v>1</v>
      </c>
      <c r="ATJ182">
        <v>0</v>
      </c>
      <c r="ATK182">
        <v>0</v>
      </c>
      <c r="ATL182">
        <v>0</v>
      </c>
      <c r="ATM182">
        <v>0</v>
      </c>
      <c r="ATN182">
        <v>0</v>
      </c>
      <c r="ATO182">
        <v>0</v>
      </c>
      <c r="ATP182">
        <v>0</v>
      </c>
      <c r="ATQ182">
        <v>0</v>
      </c>
      <c r="ATS182" t="s">
        <v>2457</v>
      </c>
      <c r="ATT182" t="s">
        <v>2312</v>
      </c>
      <c r="ATW182" t="s">
        <v>2457</v>
      </c>
      <c r="ATX182" t="s">
        <v>2312</v>
      </c>
      <c r="AUF182">
        <v>509057006</v>
      </c>
      <c r="AUG182" s="166">
        <v>45256.608229166668</v>
      </c>
      <c r="AUJ182" t="s">
        <v>2255</v>
      </c>
      <c r="AUK182" t="s">
        <v>2256</v>
      </c>
      <c r="AUL182" t="s">
        <v>2257</v>
      </c>
    </row>
    <row r="183" spans="1:566 1125:1234" x14ac:dyDescent="0.35">
      <c r="A183">
        <v>182</v>
      </c>
      <c r="B183" t="s">
        <v>2959</v>
      </c>
      <c r="C183" s="166">
        <v>45255</v>
      </c>
      <c r="D183" t="s">
        <v>2901</v>
      </c>
      <c r="E183" t="s">
        <v>2902</v>
      </c>
      <c r="F183" s="166">
        <v>45255.613202106477</v>
      </c>
      <c r="G183" s="166">
        <v>45255.618607418983</v>
      </c>
      <c r="H183" t="s">
        <v>2225</v>
      </c>
      <c r="K183" t="s">
        <v>2226</v>
      </c>
      <c r="L183" s="166">
        <v>45255</v>
      </c>
      <c r="M183" t="s">
        <v>81</v>
      </c>
      <c r="N183" t="s">
        <v>2430</v>
      </c>
      <c r="O183" t="s">
        <v>92</v>
      </c>
      <c r="P183" t="s">
        <v>2228</v>
      </c>
      <c r="S183" t="s">
        <v>2229</v>
      </c>
      <c r="T183" t="s">
        <v>2903</v>
      </c>
      <c r="V183" t="s">
        <v>2231</v>
      </c>
      <c r="X183" t="s">
        <v>510</v>
      </c>
      <c r="AA183" t="s">
        <v>2286</v>
      </c>
      <c r="AB183">
        <v>0</v>
      </c>
      <c r="AC183">
        <v>0</v>
      </c>
      <c r="AD183">
        <v>1</v>
      </c>
      <c r="AE183">
        <v>0</v>
      </c>
      <c r="AF183">
        <v>1</v>
      </c>
      <c r="AI183"/>
      <c r="BH183" t="s">
        <v>2318</v>
      </c>
      <c r="BI183" t="s">
        <v>2335</v>
      </c>
      <c r="BJ183">
        <v>1</v>
      </c>
      <c r="BK183">
        <v>1</v>
      </c>
      <c r="BL183">
        <v>425</v>
      </c>
      <c r="BM183">
        <v>325</v>
      </c>
      <c r="BN183" t="s">
        <v>2351</v>
      </c>
      <c r="BQ183">
        <v>25</v>
      </c>
      <c r="BR183">
        <v>17</v>
      </c>
      <c r="BS183">
        <v>0</v>
      </c>
      <c r="BT183">
        <v>900</v>
      </c>
      <c r="BU183">
        <v>800</v>
      </c>
      <c r="BW183" t="s">
        <v>2231</v>
      </c>
      <c r="BY183" t="s">
        <v>2286</v>
      </c>
      <c r="BZ183">
        <v>0</v>
      </c>
      <c r="CA183">
        <v>0</v>
      </c>
      <c r="CB183">
        <v>1</v>
      </c>
      <c r="CC183">
        <v>0</v>
      </c>
      <c r="CE183" t="s">
        <v>2960</v>
      </c>
      <c r="CF183">
        <v>0</v>
      </c>
      <c r="CG183">
        <v>0</v>
      </c>
      <c r="CH183">
        <v>1</v>
      </c>
      <c r="CI183">
        <v>1</v>
      </c>
      <c r="CJ183">
        <v>0</v>
      </c>
      <c r="CK183">
        <v>1</v>
      </c>
      <c r="CL183">
        <v>1</v>
      </c>
      <c r="CM183">
        <v>0</v>
      </c>
      <c r="CN183">
        <v>1</v>
      </c>
      <c r="CO183">
        <v>0</v>
      </c>
      <c r="CP183">
        <v>0</v>
      </c>
      <c r="CS183" t="s">
        <v>2237</v>
      </c>
      <c r="CT183">
        <v>0</v>
      </c>
      <c r="CU183">
        <v>1</v>
      </c>
      <c r="CV183">
        <v>0</v>
      </c>
      <c r="CW183">
        <v>0</v>
      </c>
      <c r="CX183" t="s">
        <v>2286</v>
      </c>
      <c r="CY183">
        <v>0</v>
      </c>
      <c r="CZ183">
        <v>0</v>
      </c>
      <c r="DA183">
        <v>1</v>
      </c>
      <c r="DB183">
        <v>0</v>
      </c>
      <c r="DC183" t="s">
        <v>2324</v>
      </c>
      <c r="DD183">
        <v>1</v>
      </c>
      <c r="DE183">
        <v>0</v>
      </c>
      <c r="DF183">
        <v>0</v>
      </c>
      <c r="DG183">
        <v>0</v>
      </c>
      <c r="DH183">
        <v>0</v>
      </c>
      <c r="DI183">
        <v>0</v>
      </c>
      <c r="DJ183">
        <v>0</v>
      </c>
      <c r="DK183">
        <v>0</v>
      </c>
      <c r="DL183">
        <v>1</v>
      </c>
      <c r="DM183">
        <v>0</v>
      </c>
      <c r="DN183">
        <v>0</v>
      </c>
      <c r="DO183">
        <v>0</v>
      </c>
      <c r="EK183" t="s">
        <v>2239</v>
      </c>
      <c r="EL183">
        <v>0</v>
      </c>
      <c r="EM183">
        <v>0</v>
      </c>
      <c r="EN183">
        <v>0</v>
      </c>
      <c r="EO183">
        <v>0</v>
      </c>
      <c r="EP183">
        <v>1</v>
      </c>
      <c r="EQ183">
        <v>1</v>
      </c>
      <c r="JB183" t="s">
        <v>2239</v>
      </c>
      <c r="JC183">
        <v>0</v>
      </c>
      <c r="JD183">
        <v>0</v>
      </c>
      <c r="JE183">
        <v>0</v>
      </c>
      <c r="JF183">
        <v>0</v>
      </c>
      <c r="JG183">
        <v>0</v>
      </c>
      <c r="JH183">
        <v>0</v>
      </c>
      <c r="JI183">
        <v>0</v>
      </c>
      <c r="JJ183">
        <v>0</v>
      </c>
      <c r="JK183">
        <v>0</v>
      </c>
      <c r="JL183">
        <v>0</v>
      </c>
      <c r="JM183">
        <v>0</v>
      </c>
      <c r="JN183">
        <v>0</v>
      </c>
      <c r="JO183">
        <v>0</v>
      </c>
      <c r="JP183">
        <v>0</v>
      </c>
      <c r="JQ183">
        <v>0</v>
      </c>
      <c r="JR183">
        <v>1</v>
      </c>
      <c r="JS183">
        <v>1</v>
      </c>
      <c r="JT183">
        <v>3</v>
      </c>
      <c r="AQG183" t="s">
        <v>2483</v>
      </c>
      <c r="AQH183">
        <v>0</v>
      </c>
      <c r="AQI183">
        <v>1</v>
      </c>
      <c r="AQJ183">
        <v>0</v>
      </c>
      <c r="AQK183">
        <v>0</v>
      </c>
      <c r="AQL183">
        <v>0</v>
      </c>
      <c r="AQM183">
        <v>0</v>
      </c>
      <c r="AQN183">
        <v>0</v>
      </c>
      <c r="AQO183">
        <v>0</v>
      </c>
      <c r="AQP183">
        <v>0</v>
      </c>
      <c r="AQQ183">
        <v>0</v>
      </c>
      <c r="AQS183" t="s">
        <v>2438</v>
      </c>
      <c r="AQT183">
        <v>0</v>
      </c>
      <c r="AQU183">
        <v>0</v>
      </c>
      <c r="AQV183">
        <v>1</v>
      </c>
      <c r="AQW183">
        <v>0</v>
      </c>
      <c r="AQX183">
        <v>0</v>
      </c>
      <c r="AQY183">
        <v>0</v>
      </c>
      <c r="AQZ183">
        <v>0</v>
      </c>
      <c r="ARA183">
        <v>0</v>
      </c>
      <c r="ARB183">
        <v>0</v>
      </c>
      <c r="ARC183">
        <v>0</v>
      </c>
      <c r="ARD183">
        <v>0</v>
      </c>
      <c r="ARF183" t="s">
        <v>2244</v>
      </c>
      <c r="ARG183" t="s">
        <v>2275</v>
      </c>
      <c r="ARH183" t="s">
        <v>2312</v>
      </c>
      <c r="ARI183">
        <v>1</v>
      </c>
      <c r="ARJ183">
        <v>0</v>
      </c>
      <c r="ARK183">
        <v>0</v>
      </c>
      <c r="ARL183">
        <v>0</v>
      </c>
      <c r="ARM183">
        <v>0</v>
      </c>
      <c r="ARN183">
        <v>0</v>
      </c>
      <c r="ARP183" t="s">
        <v>2312</v>
      </c>
      <c r="ARX183" t="s">
        <v>2262</v>
      </c>
      <c r="ARY183" t="s">
        <v>2239</v>
      </c>
      <c r="ARZ183">
        <v>1</v>
      </c>
      <c r="ASA183">
        <v>0</v>
      </c>
      <c r="ASB183">
        <v>0</v>
      </c>
      <c r="ASC183">
        <v>0</v>
      </c>
      <c r="ASD183">
        <v>0</v>
      </c>
      <c r="ASE183">
        <v>0</v>
      </c>
      <c r="ASF183">
        <v>0</v>
      </c>
      <c r="ASG183">
        <v>0</v>
      </c>
      <c r="ASH183">
        <v>0</v>
      </c>
      <c r="ASI183">
        <v>0</v>
      </c>
      <c r="ASK183" t="s">
        <v>2239</v>
      </c>
      <c r="ASL183">
        <v>1</v>
      </c>
      <c r="ASM183">
        <v>0</v>
      </c>
      <c r="ASN183">
        <v>0</v>
      </c>
      <c r="ASO183">
        <v>0</v>
      </c>
      <c r="ASP183">
        <v>0</v>
      </c>
      <c r="ASQ183">
        <v>0</v>
      </c>
      <c r="ASR183">
        <v>0</v>
      </c>
      <c r="ASS183">
        <v>0</v>
      </c>
      <c r="AST183">
        <v>0</v>
      </c>
      <c r="ASU183">
        <v>0</v>
      </c>
      <c r="ASW183" t="s">
        <v>2239</v>
      </c>
      <c r="ASX183">
        <v>1</v>
      </c>
      <c r="ASY183">
        <v>0</v>
      </c>
      <c r="ASZ183">
        <v>0</v>
      </c>
      <c r="ATA183">
        <v>0</v>
      </c>
      <c r="ATB183">
        <v>0</v>
      </c>
      <c r="ATC183">
        <v>0</v>
      </c>
      <c r="ATD183">
        <v>0</v>
      </c>
      <c r="ATE183">
        <v>0</v>
      </c>
      <c r="ATF183">
        <v>0</v>
      </c>
      <c r="ATH183" t="s">
        <v>2659</v>
      </c>
      <c r="ATI183">
        <v>0</v>
      </c>
      <c r="ATJ183">
        <v>1</v>
      </c>
      <c r="ATK183">
        <v>0</v>
      </c>
      <c r="ATL183">
        <v>0</v>
      </c>
      <c r="ATM183">
        <v>0</v>
      </c>
      <c r="ATN183">
        <v>0</v>
      </c>
      <c r="ATO183">
        <v>0</v>
      </c>
      <c r="ATP183">
        <v>0</v>
      </c>
      <c r="ATQ183">
        <v>0</v>
      </c>
      <c r="ATS183" t="s">
        <v>2489</v>
      </c>
      <c r="ATT183" t="s">
        <v>2312</v>
      </c>
      <c r="ATW183" t="s">
        <v>2489</v>
      </c>
      <c r="ATX183" t="s">
        <v>2312</v>
      </c>
      <c r="AUF183">
        <v>509057040</v>
      </c>
      <c r="AUG183" s="166">
        <v>45256.608263888891</v>
      </c>
      <c r="AUJ183" t="s">
        <v>2255</v>
      </c>
      <c r="AUK183" t="s">
        <v>2256</v>
      </c>
      <c r="AUL183" t="s">
        <v>2257</v>
      </c>
    </row>
    <row r="184" spans="1:566 1125:1234" x14ac:dyDescent="0.35">
      <c r="A184">
        <v>183</v>
      </c>
      <c r="B184" t="s">
        <v>2961</v>
      </c>
      <c r="C184" s="166">
        <v>45255</v>
      </c>
      <c r="D184" t="s">
        <v>2901</v>
      </c>
      <c r="E184" t="s">
        <v>2902</v>
      </c>
      <c r="F184" s="166">
        <v>45255.620210254623</v>
      </c>
      <c r="G184" s="166">
        <v>45255.634260462961</v>
      </c>
      <c r="H184" t="s">
        <v>2225</v>
      </c>
      <c r="K184" t="s">
        <v>2226</v>
      </c>
      <c r="L184" s="166">
        <v>45255</v>
      </c>
      <c r="M184" t="s">
        <v>81</v>
      </c>
      <c r="N184" t="s">
        <v>2430</v>
      </c>
      <c r="O184" t="s">
        <v>92</v>
      </c>
      <c r="P184" t="s">
        <v>2228</v>
      </c>
      <c r="S184" t="s">
        <v>2229</v>
      </c>
      <c r="T184" t="s">
        <v>2903</v>
      </c>
      <c r="V184" t="s">
        <v>2231</v>
      </c>
      <c r="X184" t="s">
        <v>2232</v>
      </c>
      <c r="AA184" t="s">
        <v>2239</v>
      </c>
      <c r="AB184">
        <v>0</v>
      </c>
      <c r="AC184">
        <v>0</v>
      </c>
      <c r="AD184">
        <v>0</v>
      </c>
      <c r="AE184">
        <v>1</v>
      </c>
      <c r="AF184">
        <v>1</v>
      </c>
      <c r="AI184"/>
      <c r="EK184" t="s">
        <v>2541</v>
      </c>
      <c r="EL184">
        <v>1</v>
      </c>
      <c r="EM184">
        <v>1</v>
      </c>
      <c r="EN184">
        <v>1</v>
      </c>
      <c r="EO184">
        <v>1</v>
      </c>
      <c r="EP184">
        <v>0</v>
      </c>
      <c r="EQ184">
        <v>4</v>
      </c>
      <c r="ES184" t="s">
        <v>2318</v>
      </c>
      <c r="ET184">
        <v>5500</v>
      </c>
      <c r="EU184" t="s">
        <v>2351</v>
      </c>
      <c r="EX184">
        <v>18</v>
      </c>
      <c r="EY184">
        <v>7</v>
      </c>
      <c r="EZ184">
        <v>0</v>
      </c>
      <c r="FA184">
        <v>600</v>
      </c>
      <c r="FB184">
        <v>400</v>
      </c>
      <c r="FD184" t="s">
        <v>2318</v>
      </c>
      <c r="FE184">
        <v>14300</v>
      </c>
      <c r="FF184" t="s">
        <v>2351</v>
      </c>
      <c r="FI184">
        <v>25</v>
      </c>
      <c r="FJ184">
        <v>7</v>
      </c>
      <c r="FK184">
        <v>0</v>
      </c>
      <c r="FL184">
        <v>35</v>
      </c>
      <c r="FM184">
        <v>25</v>
      </c>
      <c r="FO184" t="s">
        <v>2561</v>
      </c>
      <c r="FZ184" t="s">
        <v>2318</v>
      </c>
      <c r="GA184">
        <v>2500</v>
      </c>
      <c r="GB184" t="s">
        <v>2351</v>
      </c>
      <c r="GE184">
        <v>45</v>
      </c>
      <c r="GF184">
        <v>28</v>
      </c>
      <c r="GG184">
        <v>0</v>
      </c>
      <c r="GH184">
        <v>250</v>
      </c>
      <c r="GI184">
        <v>90</v>
      </c>
      <c r="GK184" t="s">
        <v>510</v>
      </c>
      <c r="HH184" t="s">
        <v>510</v>
      </c>
      <c r="HI184">
        <v>0</v>
      </c>
      <c r="HJ184">
        <v>0</v>
      </c>
      <c r="HK184">
        <v>0</v>
      </c>
      <c r="HL184">
        <v>1</v>
      </c>
      <c r="JB184" t="s">
        <v>2239</v>
      </c>
      <c r="JC184">
        <v>0</v>
      </c>
      <c r="JD184">
        <v>0</v>
      </c>
      <c r="JE184">
        <v>0</v>
      </c>
      <c r="JF184">
        <v>0</v>
      </c>
      <c r="JG184">
        <v>0</v>
      </c>
      <c r="JH184">
        <v>0</v>
      </c>
      <c r="JI184">
        <v>0</v>
      </c>
      <c r="JJ184">
        <v>0</v>
      </c>
      <c r="JK184">
        <v>0</v>
      </c>
      <c r="JL184">
        <v>0</v>
      </c>
      <c r="JM184">
        <v>0</v>
      </c>
      <c r="JN184">
        <v>0</v>
      </c>
      <c r="JO184">
        <v>0</v>
      </c>
      <c r="JP184">
        <v>0</v>
      </c>
      <c r="JQ184">
        <v>0</v>
      </c>
      <c r="JR184">
        <v>1</v>
      </c>
      <c r="JS184">
        <v>1</v>
      </c>
      <c r="JT184">
        <v>6</v>
      </c>
      <c r="AQG184" t="s">
        <v>2352</v>
      </c>
      <c r="AQH184">
        <v>0</v>
      </c>
      <c r="AQI184">
        <v>0</v>
      </c>
      <c r="AQJ184">
        <v>1</v>
      </c>
      <c r="AQK184">
        <v>0</v>
      </c>
      <c r="AQL184">
        <v>0</v>
      </c>
      <c r="AQM184">
        <v>0</v>
      </c>
      <c r="AQN184">
        <v>0</v>
      </c>
      <c r="AQO184">
        <v>0</v>
      </c>
      <c r="AQP184">
        <v>0</v>
      </c>
      <c r="AQQ184">
        <v>0</v>
      </c>
      <c r="AQS184" t="s">
        <v>2962</v>
      </c>
      <c r="AQT184">
        <v>0</v>
      </c>
      <c r="AQU184">
        <v>1</v>
      </c>
      <c r="AQV184">
        <v>1</v>
      </c>
      <c r="AQW184">
        <v>0</v>
      </c>
      <c r="AQX184">
        <v>0</v>
      </c>
      <c r="AQY184">
        <v>0</v>
      </c>
      <c r="AQZ184">
        <v>0</v>
      </c>
      <c r="ARA184">
        <v>0</v>
      </c>
      <c r="ARB184">
        <v>0</v>
      </c>
      <c r="ARC184">
        <v>0</v>
      </c>
      <c r="ARD184">
        <v>0</v>
      </c>
      <c r="ARF184" t="s">
        <v>2311</v>
      </c>
      <c r="ARG184" t="s">
        <v>2260</v>
      </c>
      <c r="ARH184" t="s">
        <v>2312</v>
      </c>
      <c r="ARI184">
        <v>1</v>
      </c>
      <c r="ARJ184">
        <v>0</v>
      </c>
      <c r="ARK184">
        <v>0</v>
      </c>
      <c r="ARL184">
        <v>0</v>
      </c>
      <c r="ARM184">
        <v>0</v>
      </c>
      <c r="ARN184">
        <v>0</v>
      </c>
      <c r="ARP184" t="s">
        <v>2312</v>
      </c>
      <c r="ARX184" t="s">
        <v>2262</v>
      </c>
      <c r="ARY184" t="s">
        <v>2239</v>
      </c>
      <c r="ARZ184">
        <v>1</v>
      </c>
      <c r="ASA184">
        <v>0</v>
      </c>
      <c r="ASB184">
        <v>0</v>
      </c>
      <c r="ASC184">
        <v>0</v>
      </c>
      <c r="ASD184">
        <v>0</v>
      </c>
      <c r="ASE184">
        <v>0</v>
      </c>
      <c r="ASF184">
        <v>0</v>
      </c>
      <c r="ASG184">
        <v>0</v>
      </c>
      <c r="ASH184">
        <v>0</v>
      </c>
      <c r="ASI184">
        <v>0</v>
      </c>
      <c r="ASK184" t="s">
        <v>2451</v>
      </c>
      <c r="ASL184">
        <v>0</v>
      </c>
      <c r="ASM184">
        <v>0</v>
      </c>
      <c r="ASN184">
        <v>0</v>
      </c>
      <c r="ASO184">
        <v>0</v>
      </c>
      <c r="ASP184">
        <v>0</v>
      </c>
      <c r="ASQ184">
        <v>0</v>
      </c>
      <c r="ASR184">
        <v>0</v>
      </c>
      <c r="ASS184">
        <v>0</v>
      </c>
      <c r="AST184">
        <v>1</v>
      </c>
      <c r="ASU184">
        <v>0</v>
      </c>
      <c r="ASW184" t="s">
        <v>2239</v>
      </c>
      <c r="ASX184">
        <v>1</v>
      </c>
      <c r="ASY184">
        <v>0</v>
      </c>
      <c r="ASZ184">
        <v>0</v>
      </c>
      <c r="ATA184">
        <v>0</v>
      </c>
      <c r="ATB184">
        <v>0</v>
      </c>
      <c r="ATC184">
        <v>0</v>
      </c>
      <c r="ATD184">
        <v>0</v>
      </c>
      <c r="ATE184">
        <v>0</v>
      </c>
      <c r="ATF184">
        <v>0</v>
      </c>
      <c r="ATH184" t="s">
        <v>2239</v>
      </c>
      <c r="ATI184">
        <v>1</v>
      </c>
      <c r="ATJ184">
        <v>0</v>
      </c>
      <c r="ATK184">
        <v>0</v>
      </c>
      <c r="ATL184">
        <v>0</v>
      </c>
      <c r="ATM184">
        <v>0</v>
      </c>
      <c r="ATN184">
        <v>0</v>
      </c>
      <c r="ATO184">
        <v>0</v>
      </c>
      <c r="ATP184">
        <v>0</v>
      </c>
      <c r="ATQ184">
        <v>0</v>
      </c>
      <c r="ATS184" t="s">
        <v>2489</v>
      </c>
      <c r="ATT184" t="s">
        <v>2312</v>
      </c>
      <c r="ATW184" t="s">
        <v>2489</v>
      </c>
      <c r="ATX184" t="s">
        <v>2786</v>
      </c>
      <c r="AUF184">
        <v>509057208</v>
      </c>
      <c r="AUG184" s="166">
        <v>45256.608506944453</v>
      </c>
      <c r="AUJ184" t="s">
        <v>2255</v>
      </c>
      <c r="AUK184" t="s">
        <v>2256</v>
      </c>
      <c r="AUL184" t="s">
        <v>2257</v>
      </c>
    </row>
    <row r="185" spans="1:566 1125:1234" x14ac:dyDescent="0.35">
      <c r="A185">
        <v>184</v>
      </c>
      <c r="B185" t="s">
        <v>2963</v>
      </c>
      <c r="C185" s="166">
        <v>45255</v>
      </c>
      <c r="D185" t="s">
        <v>2901</v>
      </c>
      <c r="E185" t="s">
        <v>2902</v>
      </c>
      <c r="F185" s="166">
        <v>45255.634318854172</v>
      </c>
      <c r="G185" s="166">
        <v>45255.697445115737</v>
      </c>
      <c r="H185" t="s">
        <v>2225</v>
      </c>
      <c r="K185" t="s">
        <v>2226</v>
      </c>
      <c r="L185" s="166">
        <v>45255</v>
      </c>
      <c r="M185" t="s">
        <v>81</v>
      </c>
      <c r="N185" t="s">
        <v>2430</v>
      </c>
      <c r="O185" t="s">
        <v>92</v>
      </c>
      <c r="P185" t="s">
        <v>2228</v>
      </c>
      <c r="S185" t="s">
        <v>2229</v>
      </c>
      <c r="T185" t="s">
        <v>2903</v>
      </c>
      <c r="V185" t="s">
        <v>2231</v>
      </c>
      <c r="X185" t="s">
        <v>2232</v>
      </c>
      <c r="AA185" t="s">
        <v>2239</v>
      </c>
      <c r="AB185">
        <v>0</v>
      </c>
      <c r="AC185">
        <v>0</v>
      </c>
      <c r="AD185">
        <v>0</v>
      </c>
      <c r="AE185">
        <v>1</v>
      </c>
      <c r="AF185">
        <v>1</v>
      </c>
      <c r="AI185"/>
      <c r="EK185" t="s">
        <v>2239</v>
      </c>
      <c r="EL185">
        <v>0</v>
      </c>
      <c r="EM185">
        <v>0</v>
      </c>
      <c r="EN185">
        <v>0</v>
      </c>
      <c r="EO185">
        <v>0</v>
      </c>
      <c r="EP185">
        <v>1</v>
      </c>
      <c r="EQ185">
        <v>1</v>
      </c>
      <c r="JB185" t="s">
        <v>2616</v>
      </c>
      <c r="JC185">
        <v>1</v>
      </c>
      <c r="JD185">
        <v>1</v>
      </c>
      <c r="JE185">
        <v>0</v>
      </c>
      <c r="JF185">
        <v>0</v>
      </c>
      <c r="JG185">
        <v>0</v>
      </c>
      <c r="JH185">
        <v>0</v>
      </c>
      <c r="JI185">
        <v>0</v>
      </c>
      <c r="JJ185">
        <v>0</v>
      </c>
      <c r="JK185">
        <v>0</v>
      </c>
      <c r="JL185">
        <v>0</v>
      </c>
      <c r="JM185">
        <v>0</v>
      </c>
      <c r="JN185">
        <v>0</v>
      </c>
      <c r="JO185">
        <v>0</v>
      </c>
      <c r="JP185">
        <v>0</v>
      </c>
      <c r="JQ185">
        <v>0</v>
      </c>
      <c r="JR185">
        <v>0</v>
      </c>
      <c r="JS185">
        <v>2</v>
      </c>
      <c r="JT185">
        <v>4</v>
      </c>
      <c r="JV185" t="s">
        <v>2318</v>
      </c>
      <c r="JW185">
        <v>1600</v>
      </c>
      <c r="JX185" t="s">
        <v>2446</v>
      </c>
      <c r="KA185">
        <v>8</v>
      </c>
      <c r="KB185">
        <v>2</v>
      </c>
      <c r="KC185">
        <v>0</v>
      </c>
      <c r="KD185">
        <v>60</v>
      </c>
      <c r="KE185">
        <v>10</v>
      </c>
      <c r="KG185" t="s">
        <v>2318</v>
      </c>
      <c r="KH185" t="s">
        <v>2581</v>
      </c>
      <c r="KI185">
        <v>1</v>
      </c>
      <c r="KJ185">
        <v>1</v>
      </c>
      <c r="KK185">
        <v>3300</v>
      </c>
      <c r="KL185">
        <v>100</v>
      </c>
      <c r="KM185" t="s">
        <v>2307</v>
      </c>
      <c r="KP185">
        <v>60</v>
      </c>
      <c r="KQ185">
        <v>8</v>
      </c>
      <c r="KR185">
        <v>0</v>
      </c>
      <c r="KS185">
        <v>800</v>
      </c>
      <c r="KT185">
        <v>100</v>
      </c>
      <c r="QX185" t="s">
        <v>2231</v>
      </c>
      <c r="QZ185" t="s">
        <v>2616</v>
      </c>
      <c r="RA185">
        <v>1</v>
      </c>
      <c r="RB185">
        <v>1</v>
      </c>
      <c r="RC185">
        <v>0</v>
      </c>
      <c r="RD185">
        <v>0</v>
      </c>
      <c r="RE185">
        <v>0</v>
      </c>
      <c r="RF185">
        <v>0</v>
      </c>
      <c r="RG185">
        <v>0</v>
      </c>
      <c r="RH185">
        <v>0</v>
      </c>
      <c r="RI185">
        <v>0</v>
      </c>
      <c r="RJ185">
        <v>0</v>
      </c>
      <c r="RK185">
        <v>0</v>
      </c>
      <c r="RL185">
        <v>0</v>
      </c>
      <c r="RM185">
        <v>0</v>
      </c>
      <c r="RN185">
        <v>0</v>
      </c>
      <c r="RO185">
        <v>0</v>
      </c>
      <c r="RP185">
        <v>0</v>
      </c>
      <c r="RR185" t="s">
        <v>2964</v>
      </c>
      <c r="RS185">
        <v>0</v>
      </c>
      <c r="RT185">
        <v>1</v>
      </c>
      <c r="RU185">
        <v>1</v>
      </c>
      <c r="RV185">
        <v>1</v>
      </c>
      <c r="RW185">
        <v>0</v>
      </c>
      <c r="RX185">
        <v>1</v>
      </c>
      <c r="RY185">
        <v>1</v>
      </c>
      <c r="RZ185">
        <v>1</v>
      </c>
      <c r="SA185">
        <v>1</v>
      </c>
      <c r="SB185">
        <v>0</v>
      </c>
      <c r="SC185">
        <v>0</v>
      </c>
      <c r="SF185" t="s">
        <v>2494</v>
      </c>
      <c r="SG185">
        <v>0</v>
      </c>
      <c r="SH185">
        <v>0</v>
      </c>
      <c r="SI185">
        <v>1</v>
      </c>
      <c r="SJ185">
        <v>0</v>
      </c>
      <c r="TP185" t="s">
        <v>2616</v>
      </c>
      <c r="TQ185">
        <v>1</v>
      </c>
      <c r="TR185">
        <v>1</v>
      </c>
      <c r="TS185">
        <v>0</v>
      </c>
      <c r="TT185">
        <v>0</v>
      </c>
      <c r="TU185">
        <v>0</v>
      </c>
      <c r="TV185">
        <v>0</v>
      </c>
      <c r="TW185">
        <v>0</v>
      </c>
      <c r="TX185">
        <v>0</v>
      </c>
      <c r="TY185">
        <v>0</v>
      </c>
      <c r="TZ185">
        <v>0</v>
      </c>
      <c r="UA185">
        <v>0</v>
      </c>
      <c r="UB185">
        <v>0</v>
      </c>
      <c r="UC185">
        <v>0</v>
      </c>
      <c r="UD185">
        <v>0</v>
      </c>
      <c r="UE185">
        <v>0</v>
      </c>
      <c r="UF185">
        <v>0</v>
      </c>
      <c r="UG185" t="s">
        <v>2965</v>
      </c>
      <c r="UH185">
        <v>1</v>
      </c>
      <c r="UI185">
        <v>0</v>
      </c>
      <c r="UJ185">
        <v>0</v>
      </c>
      <c r="UK185">
        <v>0</v>
      </c>
      <c r="UL185">
        <v>0</v>
      </c>
      <c r="UM185">
        <v>1</v>
      </c>
      <c r="UN185">
        <v>0</v>
      </c>
      <c r="UO185">
        <v>1</v>
      </c>
      <c r="UP185">
        <v>0</v>
      </c>
      <c r="UQ185">
        <v>0</v>
      </c>
      <c r="UR185">
        <v>0</v>
      </c>
      <c r="US185">
        <v>0</v>
      </c>
      <c r="AQG185" t="s">
        <v>2239</v>
      </c>
      <c r="AQH185">
        <v>1</v>
      </c>
      <c r="AQI185">
        <v>0</v>
      </c>
      <c r="AQJ185">
        <v>0</v>
      </c>
      <c r="AQK185">
        <v>0</v>
      </c>
      <c r="AQL185">
        <v>0</v>
      </c>
      <c r="AQM185">
        <v>0</v>
      </c>
      <c r="AQN185">
        <v>0</v>
      </c>
      <c r="AQO185">
        <v>0</v>
      </c>
      <c r="AQP185">
        <v>0</v>
      </c>
      <c r="AQQ185">
        <v>0</v>
      </c>
      <c r="AQS185" t="s">
        <v>2576</v>
      </c>
      <c r="AQT185">
        <v>0</v>
      </c>
      <c r="AQU185">
        <v>0</v>
      </c>
      <c r="AQV185">
        <v>1</v>
      </c>
      <c r="AQW185">
        <v>1</v>
      </c>
      <c r="AQX185">
        <v>0</v>
      </c>
      <c r="AQY185">
        <v>0</v>
      </c>
      <c r="AQZ185">
        <v>0</v>
      </c>
      <c r="ARA185">
        <v>0</v>
      </c>
      <c r="ARB185">
        <v>0</v>
      </c>
      <c r="ARC185">
        <v>0</v>
      </c>
      <c r="ARD185">
        <v>0</v>
      </c>
      <c r="ARF185" t="s">
        <v>2388</v>
      </c>
      <c r="ARG185" t="s">
        <v>2275</v>
      </c>
      <c r="ARH185" t="s">
        <v>2602</v>
      </c>
      <c r="ARI185">
        <v>0</v>
      </c>
      <c r="ARJ185">
        <v>0</v>
      </c>
      <c r="ARK185">
        <v>0</v>
      </c>
      <c r="ARL185">
        <v>1</v>
      </c>
      <c r="ARM185">
        <v>0</v>
      </c>
      <c r="ARN185">
        <v>0</v>
      </c>
      <c r="ARP185" t="s">
        <v>510</v>
      </c>
      <c r="ARX185" t="s">
        <v>2262</v>
      </c>
      <c r="ARY185" t="s">
        <v>2239</v>
      </c>
      <c r="ARZ185">
        <v>1</v>
      </c>
      <c r="ASA185">
        <v>0</v>
      </c>
      <c r="ASB185">
        <v>0</v>
      </c>
      <c r="ASC185">
        <v>0</v>
      </c>
      <c r="ASD185">
        <v>0</v>
      </c>
      <c r="ASE185">
        <v>0</v>
      </c>
      <c r="ASF185">
        <v>0</v>
      </c>
      <c r="ASG185">
        <v>0</v>
      </c>
      <c r="ASH185">
        <v>0</v>
      </c>
      <c r="ASI185">
        <v>0</v>
      </c>
      <c r="ASK185" t="s">
        <v>2239</v>
      </c>
      <c r="ASL185">
        <v>1</v>
      </c>
      <c r="ASM185">
        <v>0</v>
      </c>
      <c r="ASN185">
        <v>0</v>
      </c>
      <c r="ASO185">
        <v>0</v>
      </c>
      <c r="ASP185">
        <v>0</v>
      </c>
      <c r="ASQ185">
        <v>0</v>
      </c>
      <c r="ASR185">
        <v>0</v>
      </c>
      <c r="ASS185">
        <v>0</v>
      </c>
      <c r="AST185">
        <v>0</v>
      </c>
      <c r="ASU185">
        <v>0</v>
      </c>
      <c r="ASW185" t="s">
        <v>2239</v>
      </c>
      <c r="ASX185">
        <v>1</v>
      </c>
      <c r="ASY185">
        <v>0</v>
      </c>
      <c r="ASZ185">
        <v>0</v>
      </c>
      <c r="ATA185">
        <v>0</v>
      </c>
      <c r="ATB185">
        <v>0</v>
      </c>
      <c r="ATC185">
        <v>0</v>
      </c>
      <c r="ATD185">
        <v>0</v>
      </c>
      <c r="ATE185">
        <v>0</v>
      </c>
      <c r="ATF185">
        <v>0</v>
      </c>
      <c r="ATH185" t="s">
        <v>2239</v>
      </c>
      <c r="ATI185">
        <v>1</v>
      </c>
      <c r="ATJ185">
        <v>0</v>
      </c>
      <c r="ATK185">
        <v>0</v>
      </c>
      <c r="ATL185">
        <v>0</v>
      </c>
      <c r="ATM185">
        <v>0</v>
      </c>
      <c r="ATN185">
        <v>0</v>
      </c>
      <c r="ATO185">
        <v>0</v>
      </c>
      <c r="ATP185">
        <v>0</v>
      </c>
      <c r="ATQ185">
        <v>0</v>
      </c>
      <c r="ATS185" t="s">
        <v>2252</v>
      </c>
      <c r="ATT185" t="s">
        <v>2231</v>
      </c>
      <c r="ATV185" t="s">
        <v>2966</v>
      </c>
      <c r="ATW185" t="s">
        <v>2252</v>
      </c>
      <c r="ATX185" t="s">
        <v>2312</v>
      </c>
      <c r="AUC185" t="s">
        <v>2967</v>
      </c>
      <c r="AUF185">
        <v>509057242</v>
      </c>
      <c r="AUG185" s="166">
        <v>45256.608541666668</v>
      </c>
      <c r="AUJ185" t="s">
        <v>2255</v>
      </c>
      <c r="AUK185" t="s">
        <v>2256</v>
      </c>
      <c r="AUL185" t="s">
        <v>2257</v>
      </c>
    </row>
    <row r="186" spans="1:566 1125:1234" x14ac:dyDescent="0.35">
      <c r="A186">
        <v>185</v>
      </c>
      <c r="B186" t="s">
        <v>2968</v>
      </c>
      <c r="C186" s="166">
        <v>45255</v>
      </c>
      <c r="D186" t="s">
        <v>2901</v>
      </c>
      <c r="E186" t="s">
        <v>2902</v>
      </c>
      <c r="F186" s="166">
        <v>45255.577024861108</v>
      </c>
      <c r="G186" s="166">
        <v>45255.590167523143</v>
      </c>
      <c r="H186" t="s">
        <v>2225</v>
      </c>
      <c r="K186" t="s">
        <v>2226</v>
      </c>
      <c r="L186" s="166">
        <v>45255</v>
      </c>
      <c r="M186" t="s">
        <v>81</v>
      </c>
      <c r="N186" t="s">
        <v>2430</v>
      </c>
      <c r="O186" t="s">
        <v>92</v>
      </c>
      <c r="P186" t="s">
        <v>2228</v>
      </c>
      <c r="S186" t="s">
        <v>2229</v>
      </c>
      <c r="T186" t="s">
        <v>2903</v>
      </c>
      <c r="V186" t="s">
        <v>2231</v>
      </c>
      <c r="X186" t="s">
        <v>510</v>
      </c>
      <c r="AA186" t="s">
        <v>2239</v>
      </c>
      <c r="AB186">
        <v>0</v>
      </c>
      <c r="AC186">
        <v>0</v>
      </c>
      <c r="AD186">
        <v>0</v>
      </c>
      <c r="AE186">
        <v>1</v>
      </c>
      <c r="AF186">
        <v>1</v>
      </c>
      <c r="AI186"/>
      <c r="EK186" t="s">
        <v>2239</v>
      </c>
      <c r="EL186">
        <v>0</v>
      </c>
      <c r="EM186">
        <v>0</v>
      </c>
      <c r="EN186">
        <v>0</v>
      </c>
      <c r="EO186">
        <v>0</v>
      </c>
      <c r="EP186">
        <v>1</v>
      </c>
      <c r="EQ186">
        <v>1</v>
      </c>
      <c r="JB186" t="s">
        <v>2969</v>
      </c>
      <c r="JC186">
        <v>0</v>
      </c>
      <c r="JD186">
        <v>0</v>
      </c>
      <c r="JE186">
        <v>0</v>
      </c>
      <c r="JF186">
        <v>0</v>
      </c>
      <c r="JG186">
        <v>0</v>
      </c>
      <c r="JH186">
        <v>0</v>
      </c>
      <c r="JI186">
        <v>0</v>
      </c>
      <c r="JJ186">
        <v>0</v>
      </c>
      <c r="JK186">
        <v>0</v>
      </c>
      <c r="JL186">
        <v>1</v>
      </c>
      <c r="JM186">
        <v>1</v>
      </c>
      <c r="JN186">
        <v>1</v>
      </c>
      <c r="JO186">
        <v>0</v>
      </c>
      <c r="JP186">
        <v>0</v>
      </c>
      <c r="JQ186">
        <v>0</v>
      </c>
      <c r="JR186">
        <v>0</v>
      </c>
      <c r="JS186">
        <v>3</v>
      </c>
      <c r="JT186">
        <v>5</v>
      </c>
      <c r="OG186" t="s">
        <v>2318</v>
      </c>
      <c r="OH186">
        <v>3800</v>
      </c>
      <c r="OI186" t="s">
        <v>2351</v>
      </c>
      <c r="OL186">
        <v>7</v>
      </c>
      <c r="OM186">
        <v>7</v>
      </c>
      <c r="ON186">
        <v>1</v>
      </c>
      <c r="OO186">
        <v>100</v>
      </c>
      <c r="OP186">
        <v>50</v>
      </c>
      <c r="OR186" t="s">
        <v>2318</v>
      </c>
      <c r="OS186">
        <v>2000</v>
      </c>
      <c r="OT186" t="s">
        <v>2351</v>
      </c>
      <c r="OW186">
        <v>20</v>
      </c>
      <c r="OX186">
        <v>7</v>
      </c>
      <c r="OY186">
        <v>0</v>
      </c>
      <c r="OZ186">
        <v>80</v>
      </c>
      <c r="PA186">
        <v>50</v>
      </c>
      <c r="PC186" t="s">
        <v>2318</v>
      </c>
      <c r="PD186">
        <v>1500</v>
      </c>
      <c r="PE186" t="s">
        <v>2351</v>
      </c>
      <c r="PH186">
        <v>30</v>
      </c>
      <c r="PI186">
        <v>30</v>
      </c>
      <c r="PJ186">
        <v>1</v>
      </c>
      <c r="PK186">
        <v>70</v>
      </c>
      <c r="PL186">
        <v>20</v>
      </c>
      <c r="QX186" t="s">
        <v>2231</v>
      </c>
      <c r="QZ186" t="s">
        <v>2969</v>
      </c>
      <c r="RA186">
        <v>0</v>
      </c>
      <c r="RB186">
        <v>0</v>
      </c>
      <c r="RC186">
        <v>0</v>
      </c>
      <c r="RD186">
        <v>0</v>
      </c>
      <c r="RE186">
        <v>0</v>
      </c>
      <c r="RF186">
        <v>0</v>
      </c>
      <c r="RG186">
        <v>0</v>
      </c>
      <c r="RH186">
        <v>0</v>
      </c>
      <c r="RI186">
        <v>0</v>
      </c>
      <c r="RJ186">
        <v>1</v>
      </c>
      <c r="RK186">
        <v>1</v>
      </c>
      <c r="RL186">
        <v>1</v>
      </c>
      <c r="RM186">
        <v>0</v>
      </c>
      <c r="RN186">
        <v>0</v>
      </c>
      <c r="RO186">
        <v>0</v>
      </c>
      <c r="RP186">
        <v>0</v>
      </c>
      <c r="RR186" t="s">
        <v>2905</v>
      </c>
      <c r="RS186">
        <v>0</v>
      </c>
      <c r="RT186">
        <v>0</v>
      </c>
      <c r="RU186">
        <v>0</v>
      </c>
      <c r="RV186">
        <v>1</v>
      </c>
      <c r="RW186">
        <v>0</v>
      </c>
      <c r="RX186">
        <v>1</v>
      </c>
      <c r="RY186">
        <v>1</v>
      </c>
      <c r="RZ186">
        <v>0</v>
      </c>
      <c r="SA186">
        <v>1</v>
      </c>
      <c r="SB186">
        <v>0</v>
      </c>
      <c r="SC186">
        <v>0</v>
      </c>
      <c r="SF186" t="s">
        <v>2237</v>
      </c>
      <c r="SG186">
        <v>0</v>
      </c>
      <c r="SH186">
        <v>1</v>
      </c>
      <c r="SI186">
        <v>0</v>
      </c>
      <c r="SJ186">
        <v>0</v>
      </c>
      <c r="SK186" t="s">
        <v>2969</v>
      </c>
      <c r="SL186">
        <v>0</v>
      </c>
      <c r="SM186">
        <v>0</v>
      </c>
      <c r="SN186">
        <v>0</v>
      </c>
      <c r="SO186">
        <v>0</v>
      </c>
      <c r="SP186">
        <v>0</v>
      </c>
      <c r="SQ186">
        <v>0</v>
      </c>
      <c r="SR186">
        <v>0</v>
      </c>
      <c r="SS186">
        <v>0</v>
      </c>
      <c r="ST186">
        <v>0</v>
      </c>
      <c r="SU186">
        <v>1</v>
      </c>
      <c r="SV186">
        <v>1</v>
      </c>
      <c r="SW186">
        <v>1</v>
      </c>
      <c r="SX186">
        <v>0</v>
      </c>
      <c r="SY186">
        <v>0</v>
      </c>
      <c r="SZ186">
        <v>0</v>
      </c>
      <c r="TA186">
        <v>0</v>
      </c>
      <c r="TB186" t="s">
        <v>2368</v>
      </c>
      <c r="TC186">
        <v>1</v>
      </c>
      <c r="TD186">
        <v>0</v>
      </c>
      <c r="TE186">
        <v>0</v>
      </c>
      <c r="TF186">
        <v>0</v>
      </c>
      <c r="TG186">
        <v>0</v>
      </c>
      <c r="TH186">
        <v>0</v>
      </c>
      <c r="TI186">
        <v>0</v>
      </c>
      <c r="TJ186">
        <v>0</v>
      </c>
      <c r="TK186">
        <v>0</v>
      </c>
      <c r="TL186">
        <v>0</v>
      </c>
      <c r="TM186">
        <v>0</v>
      </c>
      <c r="TN186">
        <v>0</v>
      </c>
      <c r="AQG186" t="s">
        <v>2531</v>
      </c>
      <c r="AQH186">
        <v>0</v>
      </c>
      <c r="AQI186">
        <v>1</v>
      </c>
      <c r="AQJ186">
        <v>0</v>
      </c>
      <c r="AQK186">
        <v>1</v>
      </c>
      <c r="AQL186">
        <v>0</v>
      </c>
      <c r="AQM186">
        <v>0</v>
      </c>
      <c r="AQN186">
        <v>0</v>
      </c>
      <c r="AQO186">
        <v>0</v>
      </c>
      <c r="AQP186">
        <v>0</v>
      </c>
      <c r="AQQ186">
        <v>0</v>
      </c>
      <c r="AQS186" t="s">
        <v>2970</v>
      </c>
      <c r="AQT186">
        <v>0</v>
      </c>
      <c r="AQU186">
        <v>0</v>
      </c>
      <c r="AQV186">
        <v>1</v>
      </c>
      <c r="AQW186">
        <v>0</v>
      </c>
      <c r="AQX186">
        <v>0</v>
      </c>
      <c r="AQY186">
        <v>0</v>
      </c>
      <c r="AQZ186">
        <v>0</v>
      </c>
      <c r="ARA186">
        <v>0</v>
      </c>
      <c r="ARB186">
        <v>1</v>
      </c>
      <c r="ARC186">
        <v>0</v>
      </c>
      <c r="ARD186">
        <v>0</v>
      </c>
      <c r="ARE186" t="s">
        <v>2971</v>
      </c>
      <c r="ARF186" t="s">
        <v>2466</v>
      </c>
      <c r="ARG186" t="s">
        <v>2275</v>
      </c>
      <c r="ARH186" t="s">
        <v>2261</v>
      </c>
      <c r="ARI186">
        <v>0</v>
      </c>
      <c r="ARJ186">
        <v>0</v>
      </c>
      <c r="ARK186">
        <v>1</v>
      </c>
      <c r="ARL186">
        <v>1</v>
      </c>
      <c r="ARM186">
        <v>0</v>
      </c>
      <c r="ARN186">
        <v>0</v>
      </c>
      <c r="ARP186" t="s">
        <v>2312</v>
      </c>
      <c r="ARX186" t="s">
        <v>2262</v>
      </c>
      <c r="ARY186" t="s">
        <v>2451</v>
      </c>
      <c r="ARZ186">
        <v>0</v>
      </c>
      <c r="ASA186">
        <v>0</v>
      </c>
      <c r="ASB186">
        <v>0</v>
      </c>
      <c r="ASC186">
        <v>0</v>
      </c>
      <c r="ASD186">
        <v>0</v>
      </c>
      <c r="ASE186">
        <v>0</v>
      </c>
      <c r="ASF186">
        <v>0</v>
      </c>
      <c r="ASG186">
        <v>0</v>
      </c>
      <c r="ASH186">
        <v>1</v>
      </c>
      <c r="ASI186">
        <v>0</v>
      </c>
      <c r="ASK186" t="s">
        <v>2239</v>
      </c>
      <c r="ASL186">
        <v>1</v>
      </c>
      <c r="ASM186">
        <v>0</v>
      </c>
      <c r="ASN186">
        <v>0</v>
      </c>
      <c r="ASO186">
        <v>0</v>
      </c>
      <c r="ASP186">
        <v>0</v>
      </c>
      <c r="ASQ186">
        <v>0</v>
      </c>
      <c r="ASR186">
        <v>0</v>
      </c>
      <c r="ASS186">
        <v>0</v>
      </c>
      <c r="AST186">
        <v>0</v>
      </c>
      <c r="ASU186">
        <v>0</v>
      </c>
      <c r="ASW186" t="s">
        <v>2239</v>
      </c>
      <c r="ASX186">
        <v>1</v>
      </c>
      <c r="ASY186">
        <v>0</v>
      </c>
      <c r="ASZ186">
        <v>0</v>
      </c>
      <c r="ATA186">
        <v>0</v>
      </c>
      <c r="ATB186">
        <v>0</v>
      </c>
      <c r="ATC186">
        <v>0</v>
      </c>
      <c r="ATD186">
        <v>0</v>
      </c>
      <c r="ATE186">
        <v>0</v>
      </c>
      <c r="ATF186">
        <v>0</v>
      </c>
      <c r="ATH186" t="s">
        <v>2239</v>
      </c>
      <c r="ATI186">
        <v>1</v>
      </c>
      <c r="ATJ186">
        <v>0</v>
      </c>
      <c r="ATK186">
        <v>0</v>
      </c>
      <c r="ATL186">
        <v>0</v>
      </c>
      <c r="ATM186">
        <v>0</v>
      </c>
      <c r="ATN186">
        <v>0</v>
      </c>
      <c r="ATO186">
        <v>0</v>
      </c>
      <c r="ATP186">
        <v>0</v>
      </c>
      <c r="ATQ186">
        <v>0</v>
      </c>
      <c r="ATS186" t="s">
        <v>2489</v>
      </c>
      <c r="ATT186" t="s">
        <v>2231</v>
      </c>
      <c r="ATU186" t="s">
        <v>2972</v>
      </c>
      <c r="ATW186" t="s">
        <v>2489</v>
      </c>
      <c r="ATX186" t="s">
        <v>2312</v>
      </c>
      <c r="AUF186">
        <v>509060581</v>
      </c>
      <c r="AUG186" s="166">
        <v>45256.615046296298</v>
      </c>
      <c r="AUJ186" t="s">
        <v>2255</v>
      </c>
      <c r="AUK186" t="s">
        <v>2256</v>
      </c>
      <c r="AUL186" t="s">
        <v>2257</v>
      </c>
    </row>
    <row r="187" spans="1:566 1125:1234" x14ac:dyDescent="0.35">
      <c r="A187">
        <v>186</v>
      </c>
      <c r="B187" t="s">
        <v>2973</v>
      </c>
      <c r="C187" s="166">
        <v>45255</v>
      </c>
      <c r="D187" t="s">
        <v>2901</v>
      </c>
      <c r="E187" t="s">
        <v>2902</v>
      </c>
      <c r="F187" s="166">
        <v>45255.653495509257</v>
      </c>
      <c r="G187" s="166">
        <v>45255.701430138877</v>
      </c>
      <c r="H187" t="s">
        <v>2225</v>
      </c>
      <c r="K187" t="s">
        <v>2226</v>
      </c>
      <c r="L187" s="166">
        <v>45255</v>
      </c>
      <c r="M187" t="s">
        <v>81</v>
      </c>
      <c r="N187" t="s">
        <v>2430</v>
      </c>
      <c r="O187" t="s">
        <v>92</v>
      </c>
      <c r="P187" t="s">
        <v>2228</v>
      </c>
      <c r="S187" t="s">
        <v>2229</v>
      </c>
      <c r="T187" t="s">
        <v>2903</v>
      </c>
      <c r="V187" t="s">
        <v>2231</v>
      </c>
      <c r="X187" t="s">
        <v>2232</v>
      </c>
      <c r="AA187" t="s">
        <v>2239</v>
      </c>
      <c r="AB187">
        <v>0</v>
      </c>
      <c r="AC187">
        <v>0</v>
      </c>
      <c r="AD187">
        <v>0</v>
      </c>
      <c r="AE187">
        <v>1</v>
      </c>
      <c r="AF187">
        <v>1</v>
      </c>
      <c r="AI187"/>
      <c r="EK187" t="s">
        <v>2239</v>
      </c>
      <c r="EL187">
        <v>0</v>
      </c>
      <c r="EM187">
        <v>0</v>
      </c>
      <c r="EN187">
        <v>0</v>
      </c>
      <c r="EO187">
        <v>0</v>
      </c>
      <c r="EP187">
        <v>1</v>
      </c>
      <c r="EQ187">
        <v>1</v>
      </c>
      <c r="JB187" t="s">
        <v>2974</v>
      </c>
      <c r="JC187">
        <v>0</v>
      </c>
      <c r="JD187">
        <v>0</v>
      </c>
      <c r="JE187">
        <v>0</v>
      </c>
      <c r="JF187">
        <v>1</v>
      </c>
      <c r="JG187">
        <v>1</v>
      </c>
      <c r="JH187">
        <v>1</v>
      </c>
      <c r="JI187">
        <v>1</v>
      </c>
      <c r="JJ187">
        <v>1</v>
      </c>
      <c r="JK187">
        <v>0</v>
      </c>
      <c r="JL187">
        <v>0</v>
      </c>
      <c r="JM187">
        <v>0</v>
      </c>
      <c r="JN187">
        <v>0</v>
      </c>
      <c r="JO187">
        <v>0</v>
      </c>
      <c r="JP187">
        <v>0</v>
      </c>
      <c r="JQ187">
        <v>0</v>
      </c>
      <c r="JR187">
        <v>0</v>
      </c>
      <c r="JS187">
        <v>5</v>
      </c>
      <c r="JT187">
        <v>7</v>
      </c>
      <c r="LM187" t="s">
        <v>2318</v>
      </c>
      <c r="LN187">
        <v>4500</v>
      </c>
      <c r="LO187" t="s">
        <v>2351</v>
      </c>
      <c r="LR187">
        <v>30</v>
      </c>
      <c r="LS187">
        <v>5</v>
      </c>
      <c r="LT187">
        <v>0</v>
      </c>
      <c r="LU187">
        <v>78</v>
      </c>
      <c r="LV187">
        <v>50</v>
      </c>
      <c r="LX187" t="s">
        <v>2318</v>
      </c>
      <c r="LY187">
        <v>3000</v>
      </c>
      <c r="LZ187" t="s">
        <v>2351</v>
      </c>
      <c r="MC187">
        <v>14</v>
      </c>
      <c r="MD187">
        <v>7</v>
      </c>
      <c r="ME187">
        <v>0</v>
      </c>
      <c r="MF187">
        <v>2500</v>
      </c>
      <c r="MG187">
        <v>7</v>
      </c>
      <c r="MI187" t="s">
        <v>2318</v>
      </c>
      <c r="MJ187">
        <v>450</v>
      </c>
      <c r="MK187" t="s">
        <v>2351</v>
      </c>
      <c r="MN187">
        <v>16</v>
      </c>
      <c r="MO187">
        <v>3</v>
      </c>
      <c r="MP187">
        <v>0</v>
      </c>
      <c r="MQ187">
        <v>65</v>
      </c>
      <c r="MR187">
        <v>32</v>
      </c>
      <c r="MT187" t="s">
        <v>2318</v>
      </c>
      <c r="MU187">
        <v>525</v>
      </c>
      <c r="MV187" t="s">
        <v>2351</v>
      </c>
      <c r="MY187">
        <v>7</v>
      </c>
      <c r="MZ187">
        <v>3</v>
      </c>
      <c r="NA187">
        <v>0</v>
      </c>
      <c r="NB187">
        <v>800</v>
      </c>
      <c r="NC187">
        <v>600</v>
      </c>
      <c r="NE187" t="s">
        <v>2318</v>
      </c>
      <c r="NF187" t="s">
        <v>2655</v>
      </c>
      <c r="NG187">
        <v>0</v>
      </c>
      <c r="NH187">
        <v>0</v>
      </c>
      <c r="NI187">
        <v>1</v>
      </c>
      <c r="NL187">
        <v>800</v>
      </c>
      <c r="NM187" t="s">
        <v>2307</v>
      </c>
      <c r="NP187">
        <v>7</v>
      </c>
      <c r="NQ187">
        <v>3</v>
      </c>
      <c r="NR187">
        <v>0</v>
      </c>
      <c r="NS187">
        <v>150</v>
      </c>
      <c r="NT187">
        <v>120</v>
      </c>
      <c r="QX187" t="s">
        <v>510</v>
      </c>
      <c r="SF187" t="s">
        <v>510</v>
      </c>
      <c r="SG187">
        <v>0</v>
      </c>
      <c r="SH187">
        <v>0</v>
      </c>
      <c r="SI187">
        <v>0</v>
      </c>
      <c r="SJ187">
        <v>1</v>
      </c>
      <c r="AQG187" t="s">
        <v>2786</v>
      </c>
      <c r="AQH187">
        <v>0</v>
      </c>
      <c r="AQI187">
        <v>0</v>
      </c>
      <c r="AQJ187">
        <v>0</v>
      </c>
      <c r="AQK187">
        <v>0</v>
      </c>
      <c r="AQL187">
        <v>0</v>
      </c>
      <c r="AQM187">
        <v>0</v>
      </c>
      <c r="AQN187">
        <v>0</v>
      </c>
      <c r="AQO187">
        <v>0</v>
      </c>
      <c r="AQP187">
        <v>0</v>
      </c>
      <c r="AQQ187">
        <v>1</v>
      </c>
      <c r="AQS187" t="s">
        <v>2451</v>
      </c>
      <c r="AQT187">
        <v>0</v>
      </c>
      <c r="AQU187">
        <v>0</v>
      </c>
      <c r="AQV187">
        <v>0</v>
      </c>
      <c r="AQW187">
        <v>0</v>
      </c>
      <c r="AQX187">
        <v>0</v>
      </c>
      <c r="AQY187">
        <v>0</v>
      </c>
      <c r="AQZ187">
        <v>0</v>
      </c>
      <c r="ARA187">
        <v>0</v>
      </c>
      <c r="ARB187">
        <v>0</v>
      </c>
      <c r="ARC187">
        <v>1</v>
      </c>
      <c r="ARD187">
        <v>0</v>
      </c>
      <c r="ARF187" t="s">
        <v>2466</v>
      </c>
      <c r="ARG187" t="s">
        <v>2245</v>
      </c>
      <c r="ARH187" t="s">
        <v>2312</v>
      </c>
      <c r="ARI187">
        <v>1</v>
      </c>
      <c r="ARJ187">
        <v>0</v>
      </c>
      <c r="ARK187">
        <v>0</v>
      </c>
      <c r="ARL187">
        <v>0</v>
      </c>
      <c r="ARM187">
        <v>0</v>
      </c>
      <c r="ARN187">
        <v>0</v>
      </c>
      <c r="ARP187" t="s">
        <v>2312</v>
      </c>
      <c r="ARX187" t="s">
        <v>2262</v>
      </c>
      <c r="ARY187" t="s">
        <v>2267</v>
      </c>
      <c r="ARZ187">
        <v>0</v>
      </c>
      <c r="ASA187">
        <v>1</v>
      </c>
      <c r="ASB187">
        <v>0</v>
      </c>
      <c r="ASC187">
        <v>0</v>
      </c>
      <c r="ASD187">
        <v>0</v>
      </c>
      <c r="ASE187">
        <v>0</v>
      </c>
      <c r="ASF187">
        <v>0</v>
      </c>
      <c r="ASG187">
        <v>0</v>
      </c>
      <c r="ASH187">
        <v>0</v>
      </c>
      <c r="ASI187">
        <v>0</v>
      </c>
      <c r="ASK187" t="s">
        <v>2239</v>
      </c>
      <c r="ASL187">
        <v>1</v>
      </c>
      <c r="ASM187">
        <v>0</v>
      </c>
      <c r="ASN187">
        <v>0</v>
      </c>
      <c r="ASO187">
        <v>0</v>
      </c>
      <c r="ASP187">
        <v>0</v>
      </c>
      <c r="ASQ187">
        <v>0</v>
      </c>
      <c r="ASR187">
        <v>0</v>
      </c>
      <c r="ASS187">
        <v>0</v>
      </c>
      <c r="AST187">
        <v>0</v>
      </c>
      <c r="ASU187">
        <v>0</v>
      </c>
      <c r="ASW187" t="s">
        <v>2239</v>
      </c>
      <c r="ASX187">
        <v>1</v>
      </c>
      <c r="ASY187">
        <v>0</v>
      </c>
      <c r="ASZ187">
        <v>0</v>
      </c>
      <c r="ATA187">
        <v>0</v>
      </c>
      <c r="ATB187">
        <v>0</v>
      </c>
      <c r="ATC187">
        <v>0</v>
      </c>
      <c r="ATD187">
        <v>0</v>
      </c>
      <c r="ATE187">
        <v>0</v>
      </c>
      <c r="ATF187">
        <v>0</v>
      </c>
      <c r="ATH187" t="s">
        <v>2239</v>
      </c>
      <c r="ATI187">
        <v>1</v>
      </c>
      <c r="ATJ187">
        <v>0</v>
      </c>
      <c r="ATK187">
        <v>0</v>
      </c>
      <c r="ATL187">
        <v>0</v>
      </c>
      <c r="ATM187">
        <v>0</v>
      </c>
      <c r="ATN187">
        <v>0</v>
      </c>
      <c r="ATO187">
        <v>0</v>
      </c>
      <c r="ATP187">
        <v>0</v>
      </c>
      <c r="ATQ187">
        <v>0</v>
      </c>
      <c r="ATS187" t="s">
        <v>2489</v>
      </c>
      <c r="ATT187" t="s">
        <v>2312</v>
      </c>
      <c r="ATW187" t="s">
        <v>2489</v>
      </c>
      <c r="ATX187" t="s">
        <v>2312</v>
      </c>
      <c r="AUA187" t="s">
        <v>2975</v>
      </c>
      <c r="AUC187" t="s">
        <v>2976</v>
      </c>
      <c r="AUF187">
        <v>509060660</v>
      </c>
      <c r="AUG187" s="166">
        <v>45256.61518518519</v>
      </c>
      <c r="AUJ187" t="s">
        <v>2255</v>
      </c>
      <c r="AUK187" t="s">
        <v>2256</v>
      </c>
      <c r="AUL187" t="s">
        <v>2257</v>
      </c>
    </row>
    <row r="188" spans="1:566 1125:1234" x14ac:dyDescent="0.35">
      <c r="A188">
        <v>187</v>
      </c>
      <c r="B188" t="s">
        <v>2977</v>
      </c>
      <c r="C188" s="166">
        <v>45255</v>
      </c>
      <c r="D188" t="s">
        <v>2901</v>
      </c>
      <c r="E188" t="s">
        <v>2902</v>
      </c>
      <c r="F188" s="166">
        <v>45255.66610076389</v>
      </c>
      <c r="G188" s="166">
        <v>45255.696665844909</v>
      </c>
      <c r="H188" t="s">
        <v>2225</v>
      </c>
      <c r="K188" t="s">
        <v>2226</v>
      </c>
      <c r="L188" s="166">
        <v>45255</v>
      </c>
      <c r="M188" t="s">
        <v>81</v>
      </c>
      <c r="N188" t="s">
        <v>2430</v>
      </c>
      <c r="O188" t="s">
        <v>92</v>
      </c>
      <c r="P188" t="s">
        <v>2228</v>
      </c>
      <c r="S188" t="s">
        <v>2229</v>
      </c>
      <c r="T188" t="s">
        <v>2903</v>
      </c>
      <c r="V188" t="s">
        <v>2231</v>
      </c>
      <c r="X188" t="s">
        <v>2232</v>
      </c>
      <c r="AA188" t="s">
        <v>2239</v>
      </c>
      <c r="AB188">
        <v>0</v>
      </c>
      <c r="AC188">
        <v>0</v>
      </c>
      <c r="AD188">
        <v>0</v>
      </c>
      <c r="AE188">
        <v>1</v>
      </c>
      <c r="AF188">
        <v>1</v>
      </c>
      <c r="AI188"/>
      <c r="EK188" t="s">
        <v>2239</v>
      </c>
      <c r="EL188">
        <v>0</v>
      </c>
      <c r="EM188">
        <v>0</v>
      </c>
      <c r="EN188">
        <v>0</v>
      </c>
      <c r="EO188">
        <v>0</v>
      </c>
      <c r="EP188">
        <v>1</v>
      </c>
      <c r="EQ188">
        <v>1</v>
      </c>
      <c r="JB188" t="s">
        <v>2978</v>
      </c>
      <c r="JC188">
        <v>0</v>
      </c>
      <c r="JD188">
        <v>0</v>
      </c>
      <c r="JE188">
        <v>0</v>
      </c>
      <c r="JF188">
        <v>0</v>
      </c>
      <c r="JG188">
        <v>0</v>
      </c>
      <c r="JH188">
        <v>0</v>
      </c>
      <c r="JI188">
        <v>0</v>
      </c>
      <c r="JJ188">
        <v>0</v>
      </c>
      <c r="JK188">
        <v>0</v>
      </c>
      <c r="JL188">
        <v>1</v>
      </c>
      <c r="JM188">
        <v>1</v>
      </c>
      <c r="JN188">
        <v>1</v>
      </c>
      <c r="JO188">
        <v>1</v>
      </c>
      <c r="JP188">
        <v>1</v>
      </c>
      <c r="JQ188">
        <v>1</v>
      </c>
      <c r="JR188">
        <v>0</v>
      </c>
      <c r="JS188">
        <v>6</v>
      </c>
      <c r="JT188">
        <v>8</v>
      </c>
      <c r="OG188" t="s">
        <v>2318</v>
      </c>
      <c r="OH188">
        <v>3750</v>
      </c>
      <c r="OI188" t="s">
        <v>2351</v>
      </c>
      <c r="OL188">
        <v>11</v>
      </c>
      <c r="OM188">
        <v>7</v>
      </c>
      <c r="ON188">
        <v>0</v>
      </c>
      <c r="OO188">
        <v>6000</v>
      </c>
      <c r="OP188">
        <v>1500</v>
      </c>
      <c r="OR188" t="s">
        <v>2318</v>
      </c>
      <c r="OS188">
        <v>2200</v>
      </c>
      <c r="OT188" t="s">
        <v>2351</v>
      </c>
      <c r="OW188">
        <v>45</v>
      </c>
      <c r="OX188">
        <v>3</v>
      </c>
      <c r="OY188">
        <v>0</v>
      </c>
      <c r="OZ188">
        <v>80</v>
      </c>
      <c r="PA188">
        <v>56</v>
      </c>
      <c r="PC188" t="s">
        <v>2234</v>
      </c>
      <c r="PD188">
        <v>1600</v>
      </c>
      <c r="PE188" t="s">
        <v>2351</v>
      </c>
      <c r="PH188">
        <v>35</v>
      </c>
      <c r="PI188">
        <v>3</v>
      </c>
      <c r="PJ188">
        <v>0</v>
      </c>
      <c r="PK188">
        <v>14</v>
      </c>
      <c r="PL188">
        <v>10</v>
      </c>
      <c r="PN188" t="s">
        <v>2318</v>
      </c>
      <c r="PO188">
        <v>1500</v>
      </c>
      <c r="PP188" t="s">
        <v>2351</v>
      </c>
      <c r="PS188">
        <v>3</v>
      </c>
      <c r="PT188">
        <v>7</v>
      </c>
      <c r="PU188">
        <v>1</v>
      </c>
      <c r="PV188">
        <v>470</v>
      </c>
      <c r="PW188">
        <v>600</v>
      </c>
      <c r="PY188" t="s">
        <v>2318</v>
      </c>
      <c r="PZ188" t="s">
        <v>2231</v>
      </c>
      <c r="QA188">
        <v>2500</v>
      </c>
      <c r="QD188" t="s">
        <v>2351</v>
      </c>
      <c r="QG188">
        <v>7</v>
      </c>
      <c r="QH188">
        <v>3</v>
      </c>
      <c r="QI188">
        <v>0</v>
      </c>
      <c r="QJ188">
        <v>1800</v>
      </c>
      <c r="QK188">
        <v>500</v>
      </c>
      <c r="QM188" t="s">
        <v>2318</v>
      </c>
      <c r="QN188">
        <v>300</v>
      </c>
      <c r="QO188" t="s">
        <v>2351</v>
      </c>
      <c r="QR188">
        <v>12</v>
      </c>
      <c r="QS188">
        <v>7</v>
      </c>
      <c r="QT188">
        <v>0</v>
      </c>
      <c r="QU188">
        <v>500</v>
      </c>
      <c r="QV188">
        <v>250</v>
      </c>
      <c r="QX188" t="s">
        <v>2231</v>
      </c>
      <c r="QZ188" t="s">
        <v>2979</v>
      </c>
      <c r="RA188">
        <v>0</v>
      </c>
      <c r="RB188">
        <v>0</v>
      </c>
      <c r="RC188">
        <v>0</v>
      </c>
      <c r="RD188">
        <v>0</v>
      </c>
      <c r="RE188">
        <v>0</v>
      </c>
      <c r="RF188">
        <v>0</v>
      </c>
      <c r="RG188">
        <v>0</v>
      </c>
      <c r="RH188">
        <v>0</v>
      </c>
      <c r="RI188">
        <v>0</v>
      </c>
      <c r="RJ188">
        <v>1</v>
      </c>
      <c r="RK188">
        <v>1</v>
      </c>
      <c r="RL188">
        <v>1</v>
      </c>
      <c r="RM188">
        <v>1</v>
      </c>
      <c r="RN188">
        <v>1</v>
      </c>
      <c r="RO188">
        <v>1</v>
      </c>
      <c r="RP188">
        <v>0</v>
      </c>
      <c r="RR188" t="s">
        <v>2980</v>
      </c>
      <c r="RS188">
        <v>0</v>
      </c>
      <c r="RT188">
        <v>0</v>
      </c>
      <c r="RU188">
        <v>1</v>
      </c>
      <c r="RV188">
        <v>1</v>
      </c>
      <c r="RW188">
        <v>0</v>
      </c>
      <c r="RX188">
        <v>1</v>
      </c>
      <c r="RY188">
        <v>1</v>
      </c>
      <c r="RZ188">
        <v>1</v>
      </c>
      <c r="SA188">
        <v>1</v>
      </c>
      <c r="SB188">
        <v>0</v>
      </c>
      <c r="SC188">
        <v>0</v>
      </c>
      <c r="SF188" t="s">
        <v>2237</v>
      </c>
      <c r="SG188">
        <v>0</v>
      </c>
      <c r="SH188">
        <v>1</v>
      </c>
      <c r="SI188">
        <v>0</v>
      </c>
      <c r="SJ188">
        <v>0</v>
      </c>
      <c r="SK188" t="s">
        <v>2606</v>
      </c>
      <c r="SL188">
        <v>0</v>
      </c>
      <c r="SM188">
        <v>0</v>
      </c>
      <c r="SN188">
        <v>0</v>
      </c>
      <c r="SO188">
        <v>0</v>
      </c>
      <c r="SP188">
        <v>0</v>
      </c>
      <c r="SQ188">
        <v>0</v>
      </c>
      <c r="SR188">
        <v>0</v>
      </c>
      <c r="SS188">
        <v>0</v>
      </c>
      <c r="ST188">
        <v>0</v>
      </c>
      <c r="SU188">
        <v>1</v>
      </c>
      <c r="SV188">
        <v>1</v>
      </c>
      <c r="SW188">
        <v>1</v>
      </c>
      <c r="SX188">
        <v>1</v>
      </c>
      <c r="SY188">
        <v>1</v>
      </c>
      <c r="SZ188">
        <v>1</v>
      </c>
      <c r="TA188">
        <v>0</v>
      </c>
      <c r="TB188" t="s">
        <v>2981</v>
      </c>
      <c r="TC188">
        <v>1</v>
      </c>
      <c r="TD188">
        <v>0</v>
      </c>
      <c r="TE188">
        <v>0</v>
      </c>
      <c r="TF188">
        <v>1</v>
      </c>
      <c r="TG188">
        <v>0</v>
      </c>
      <c r="TH188">
        <v>1</v>
      </c>
      <c r="TI188">
        <v>0</v>
      </c>
      <c r="TJ188">
        <v>0</v>
      </c>
      <c r="TK188">
        <v>1</v>
      </c>
      <c r="TL188">
        <v>0</v>
      </c>
      <c r="TM188">
        <v>0</v>
      </c>
      <c r="TN188">
        <v>0</v>
      </c>
      <c r="AQG188" t="s">
        <v>2239</v>
      </c>
      <c r="AQH188">
        <v>1</v>
      </c>
      <c r="AQI188">
        <v>0</v>
      </c>
      <c r="AQJ188">
        <v>0</v>
      </c>
      <c r="AQK188">
        <v>0</v>
      </c>
      <c r="AQL188">
        <v>0</v>
      </c>
      <c r="AQM188">
        <v>0</v>
      </c>
      <c r="AQN188">
        <v>0</v>
      </c>
      <c r="AQO188">
        <v>0</v>
      </c>
      <c r="AQP188">
        <v>0</v>
      </c>
      <c r="AQQ188">
        <v>0</v>
      </c>
      <c r="AQS188" t="s">
        <v>2509</v>
      </c>
      <c r="AQT188">
        <v>1</v>
      </c>
      <c r="AQU188">
        <v>0</v>
      </c>
      <c r="AQV188">
        <v>1</v>
      </c>
      <c r="AQW188">
        <v>0</v>
      </c>
      <c r="AQX188">
        <v>0</v>
      </c>
      <c r="AQY188">
        <v>0</v>
      </c>
      <c r="AQZ188">
        <v>0</v>
      </c>
      <c r="ARA188">
        <v>0</v>
      </c>
      <c r="ARB188">
        <v>0</v>
      </c>
      <c r="ARC188">
        <v>0</v>
      </c>
      <c r="ARD188">
        <v>0</v>
      </c>
      <c r="ARF188" t="s">
        <v>2244</v>
      </c>
      <c r="ARG188" t="s">
        <v>2260</v>
      </c>
      <c r="ARH188" t="s">
        <v>2906</v>
      </c>
      <c r="ARI188">
        <v>0</v>
      </c>
      <c r="ARJ188">
        <v>1</v>
      </c>
      <c r="ARK188">
        <v>1</v>
      </c>
      <c r="ARL188">
        <v>1</v>
      </c>
      <c r="ARM188">
        <v>0</v>
      </c>
      <c r="ARN188">
        <v>0</v>
      </c>
      <c r="ARO188" t="s">
        <v>2517</v>
      </c>
      <c r="ARP188" t="s">
        <v>2312</v>
      </c>
      <c r="ARX188" t="s">
        <v>2262</v>
      </c>
      <c r="ARY188" t="s">
        <v>2239</v>
      </c>
      <c r="ARZ188">
        <v>1</v>
      </c>
      <c r="ASA188">
        <v>0</v>
      </c>
      <c r="ASB188">
        <v>0</v>
      </c>
      <c r="ASC188">
        <v>0</v>
      </c>
      <c r="ASD188">
        <v>0</v>
      </c>
      <c r="ASE188">
        <v>0</v>
      </c>
      <c r="ASF188">
        <v>0</v>
      </c>
      <c r="ASG188">
        <v>0</v>
      </c>
      <c r="ASH188">
        <v>0</v>
      </c>
      <c r="ASI188">
        <v>0</v>
      </c>
      <c r="ASK188" t="s">
        <v>2239</v>
      </c>
      <c r="ASL188">
        <v>1</v>
      </c>
      <c r="ASM188">
        <v>0</v>
      </c>
      <c r="ASN188">
        <v>0</v>
      </c>
      <c r="ASO188">
        <v>0</v>
      </c>
      <c r="ASP188">
        <v>0</v>
      </c>
      <c r="ASQ188">
        <v>0</v>
      </c>
      <c r="ASR188">
        <v>0</v>
      </c>
      <c r="ASS188">
        <v>0</v>
      </c>
      <c r="AST188">
        <v>0</v>
      </c>
      <c r="ASU188">
        <v>0</v>
      </c>
      <c r="ASW188" t="s">
        <v>2239</v>
      </c>
      <c r="ASX188">
        <v>1</v>
      </c>
      <c r="ASY188">
        <v>0</v>
      </c>
      <c r="ASZ188">
        <v>0</v>
      </c>
      <c r="ATA188">
        <v>0</v>
      </c>
      <c r="ATB188">
        <v>0</v>
      </c>
      <c r="ATC188">
        <v>0</v>
      </c>
      <c r="ATD188">
        <v>0</v>
      </c>
      <c r="ATE188">
        <v>0</v>
      </c>
      <c r="ATF188">
        <v>0</v>
      </c>
      <c r="ATH188" t="s">
        <v>2549</v>
      </c>
      <c r="ATI188">
        <v>0</v>
      </c>
      <c r="ATJ188">
        <v>0</v>
      </c>
      <c r="ATK188">
        <v>1</v>
      </c>
      <c r="ATL188">
        <v>0</v>
      </c>
      <c r="ATM188">
        <v>0</v>
      </c>
      <c r="ATN188">
        <v>0</v>
      </c>
      <c r="ATO188">
        <v>0</v>
      </c>
      <c r="ATP188">
        <v>0</v>
      </c>
      <c r="ATQ188">
        <v>0</v>
      </c>
      <c r="ATS188" t="s">
        <v>2489</v>
      </c>
      <c r="ATT188" t="s">
        <v>2231</v>
      </c>
      <c r="ATU188" t="s">
        <v>2982</v>
      </c>
      <c r="ATW188" t="s">
        <v>2489</v>
      </c>
      <c r="ATX188" t="s">
        <v>2231</v>
      </c>
      <c r="ATY188" t="s">
        <v>2983</v>
      </c>
      <c r="AUA188" t="s">
        <v>2984</v>
      </c>
      <c r="AUC188" t="s">
        <v>2985</v>
      </c>
      <c r="AUF188">
        <v>509060679</v>
      </c>
      <c r="AUG188" s="166">
        <v>45256.615219907413</v>
      </c>
      <c r="AUJ188" t="s">
        <v>2255</v>
      </c>
      <c r="AUK188" t="s">
        <v>2256</v>
      </c>
      <c r="AUL188" t="s">
        <v>2257</v>
      </c>
    </row>
    <row r="189" spans="1:566 1125:1234" x14ac:dyDescent="0.35">
      <c r="A189">
        <v>188</v>
      </c>
      <c r="B189" t="s">
        <v>2986</v>
      </c>
      <c r="C189" s="166">
        <v>45255</v>
      </c>
      <c r="D189" t="s">
        <v>2901</v>
      </c>
      <c r="E189" t="s">
        <v>2902</v>
      </c>
      <c r="F189" s="166">
        <v>45255.704639351847</v>
      </c>
      <c r="G189" s="166">
        <v>45256.579710636579</v>
      </c>
      <c r="H189" t="s">
        <v>2225</v>
      </c>
      <c r="K189" t="s">
        <v>2226</v>
      </c>
      <c r="L189" s="166">
        <v>45255</v>
      </c>
      <c r="M189" t="s">
        <v>81</v>
      </c>
      <c r="N189" t="s">
        <v>2430</v>
      </c>
      <c r="O189" t="s">
        <v>92</v>
      </c>
      <c r="P189" t="s">
        <v>2228</v>
      </c>
      <c r="S189" t="s">
        <v>2229</v>
      </c>
      <c r="T189" t="s">
        <v>2903</v>
      </c>
      <c r="V189" t="s">
        <v>2231</v>
      </c>
      <c r="X189" t="s">
        <v>2232</v>
      </c>
      <c r="AA189" t="s">
        <v>2286</v>
      </c>
      <c r="AB189">
        <v>0</v>
      </c>
      <c r="AC189">
        <v>0</v>
      </c>
      <c r="AD189">
        <v>1</v>
      </c>
      <c r="AE189">
        <v>0</v>
      </c>
      <c r="AF189">
        <v>1</v>
      </c>
      <c r="AI189"/>
      <c r="BH189" t="s">
        <v>2318</v>
      </c>
      <c r="BI189" t="s">
        <v>2341</v>
      </c>
      <c r="BJ189">
        <v>1</v>
      </c>
      <c r="BK189">
        <v>1</v>
      </c>
      <c r="BL189">
        <v>400</v>
      </c>
      <c r="BM189">
        <v>300</v>
      </c>
      <c r="BN189" t="s">
        <v>2351</v>
      </c>
      <c r="BQ189">
        <v>7</v>
      </c>
      <c r="BR189">
        <v>3</v>
      </c>
      <c r="BS189">
        <v>0</v>
      </c>
      <c r="BT189">
        <v>700</v>
      </c>
      <c r="BU189">
        <v>450</v>
      </c>
      <c r="BW189" t="s">
        <v>2312</v>
      </c>
      <c r="CS189" t="s">
        <v>2237</v>
      </c>
      <c r="CT189">
        <v>0</v>
      </c>
      <c r="CU189">
        <v>1</v>
      </c>
      <c r="CV189">
        <v>0</v>
      </c>
      <c r="CW189">
        <v>0</v>
      </c>
      <c r="CX189" t="s">
        <v>2286</v>
      </c>
      <c r="CY189">
        <v>0</v>
      </c>
      <c r="CZ189">
        <v>0</v>
      </c>
      <c r="DA189">
        <v>1</v>
      </c>
      <c r="DB189">
        <v>0</v>
      </c>
      <c r="DC189" t="s">
        <v>2309</v>
      </c>
      <c r="DD189">
        <v>1</v>
      </c>
      <c r="DE189">
        <v>0</v>
      </c>
      <c r="DF189">
        <v>0</v>
      </c>
      <c r="DG189">
        <v>0</v>
      </c>
      <c r="DH189">
        <v>0</v>
      </c>
      <c r="DI189">
        <v>1</v>
      </c>
      <c r="DJ189">
        <v>0</v>
      </c>
      <c r="DK189">
        <v>0</v>
      </c>
      <c r="DL189">
        <v>1</v>
      </c>
      <c r="DM189">
        <v>0</v>
      </c>
      <c r="DN189">
        <v>0</v>
      </c>
      <c r="DO189">
        <v>0</v>
      </c>
      <c r="EK189" t="s">
        <v>2239</v>
      </c>
      <c r="EL189">
        <v>0</v>
      </c>
      <c r="EM189">
        <v>0</v>
      </c>
      <c r="EN189">
        <v>0</v>
      </c>
      <c r="EO189">
        <v>0</v>
      </c>
      <c r="EP189">
        <v>1</v>
      </c>
      <c r="EQ189">
        <v>1</v>
      </c>
      <c r="JB189" t="s">
        <v>2239</v>
      </c>
      <c r="JC189">
        <v>0</v>
      </c>
      <c r="JD189">
        <v>0</v>
      </c>
      <c r="JE189">
        <v>0</v>
      </c>
      <c r="JF189">
        <v>0</v>
      </c>
      <c r="JG189">
        <v>0</v>
      </c>
      <c r="JH189">
        <v>0</v>
      </c>
      <c r="JI189">
        <v>0</v>
      </c>
      <c r="JJ189">
        <v>0</v>
      </c>
      <c r="JK189">
        <v>0</v>
      </c>
      <c r="JL189">
        <v>0</v>
      </c>
      <c r="JM189">
        <v>0</v>
      </c>
      <c r="JN189">
        <v>0</v>
      </c>
      <c r="JO189">
        <v>0</v>
      </c>
      <c r="JP189">
        <v>0</v>
      </c>
      <c r="JQ189">
        <v>0</v>
      </c>
      <c r="JR189">
        <v>1</v>
      </c>
      <c r="JS189">
        <v>1</v>
      </c>
      <c r="JT189">
        <v>3</v>
      </c>
      <c r="AQG189" t="s">
        <v>2239</v>
      </c>
      <c r="AQH189">
        <v>1</v>
      </c>
      <c r="AQI189">
        <v>0</v>
      </c>
      <c r="AQJ189">
        <v>0</v>
      </c>
      <c r="AQK189">
        <v>0</v>
      </c>
      <c r="AQL189">
        <v>0</v>
      </c>
      <c r="AQM189">
        <v>0</v>
      </c>
      <c r="AQN189">
        <v>0</v>
      </c>
      <c r="AQO189">
        <v>0</v>
      </c>
      <c r="AQP189">
        <v>0</v>
      </c>
      <c r="AQQ189">
        <v>0</v>
      </c>
      <c r="AQS189" t="s">
        <v>2471</v>
      </c>
      <c r="AQT189">
        <v>1</v>
      </c>
      <c r="AQU189">
        <v>0</v>
      </c>
      <c r="AQV189">
        <v>1</v>
      </c>
      <c r="AQW189">
        <v>1</v>
      </c>
      <c r="AQX189">
        <v>0</v>
      </c>
      <c r="AQY189">
        <v>0</v>
      </c>
      <c r="AQZ189">
        <v>0</v>
      </c>
      <c r="ARA189">
        <v>0</v>
      </c>
      <c r="ARB189">
        <v>0</v>
      </c>
      <c r="ARC189">
        <v>0</v>
      </c>
      <c r="ARD189">
        <v>0</v>
      </c>
      <c r="ARF189" t="s">
        <v>2393</v>
      </c>
      <c r="ARG189" t="s">
        <v>2439</v>
      </c>
      <c r="ARH189" t="s">
        <v>2246</v>
      </c>
      <c r="ARI189">
        <v>0</v>
      </c>
      <c r="ARJ189">
        <v>1</v>
      </c>
      <c r="ARK189">
        <v>0</v>
      </c>
      <c r="ARL189">
        <v>0</v>
      </c>
      <c r="ARM189">
        <v>0</v>
      </c>
      <c r="ARN189">
        <v>0</v>
      </c>
      <c r="ARO189" t="s">
        <v>2456</v>
      </c>
      <c r="ARP189" t="s">
        <v>2312</v>
      </c>
      <c r="ARX189" t="s">
        <v>2262</v>
      </c>
      <c r="ARY189" t="s">
        <v>2239</v>
      </c>
      <c r="ARZ189">
        <v>1</v>
      </c>
      <c r="ASA189">
        <v>0</v>
      </c>
      <c r="ASB189">
        <v>0</v>
      </c>
      <c r="ASC189">
        <v>0</v>
      </c>
      <c r="ASD189">
        <v>0</v>
      </c>
      <c r="ASE189">
        <v>0</v>
      </c>
      <c r="ASF189">
        <v>0</v>
      </c>
      <c r="ASG189">
        <v>0</v>
      </c>
      <c r="ASH189">
        <v>0</v>
      </c>
      <c r="ASI189">
        <v>0</v>
      </c>
      <c r="ASK189" t="s">
        <v>2987</v>
      </c>
      <c r="ASL189">
        <v>0</v>
      </c>
      <c r="ASM189">
        <v>1</v>
      </c>
      <c r="ASN189">
        <v>0</v>
      </c>
      <c r="ASO189">
        <v>1</v>
      </c>
      <c r="ASP189">
        <v>0</v>
      </c>
      <c r="ASQ189">
        <v>0</v>
      </c>
      <c r="ASR189">
        <v>0</v>
      </c>
      <c r="ASS189">
        <v>0</v>
      </c>
      <c r="AST189">
        <v>0</v>
      </c>
      <c r="ASU189">
        <v>0</v>
      </c>
      <c r="ASW189" t="s">
        <v>2250</v>
      </c>
      <c r="ASX189">
        <v>0</v>
      </c>
      <c r="ASY189">
        <v>0</v>
      </c>
      <c r="ASZ189">
        <v>0</v>
      </c>
      <c r="ATA189">
        <v>0</v>
      </c>
      <c r="ATB189">
        <v>1</v>
      </c>
      <c r="ATC189">
        <v>0</v>
      </c>
      <c r="ATD189">
        <v>0</v>
      </c>
      <c r="ATE189">
        <v>0</v>
      </c>
      <c r="ATF189">
        <v>0</v>
      </c>
      <c r="ATH189" t="s">
        <v>2239</v>
      </c>
      <c r="ATI189">
        <v>1</v>
      </c>
      <c r="ATJ189">
        <v>0</v>
      </c>
      <c r="ATK189">
        <v>0</v>
      </c>
      <c r="ATL189">
        <v>0</v>
      </c>
      <c r="ATM189">
        <v>0</v>
      </c>
      <c r="ATN189">
        <v>0</v>
      </c>
      <c r="ATO189">
        <v>0</v>
      </c>
      <c r="ATP189">
        <v>0</v>
      </c>
      <c r="ATQ189">
        <v>0</v>
      </c>
      <c r="ATS189" t="s">
        <v>2489</v>
      </c>
      <c r="ATT189" t="s">
        <v>2312</v>
      </c>
      <c r="ATW189" t="s">
        <v>2489</v>
      </c>
      <c r="ATX189" t="s">
        <v>2451</v>
      </c>
      <c r="AUA189" t="s">
        <v>2988</v>
      </c>
      <c r="AUF189">
        <v>509060689</v>
      </c>
      <c r="AUG189" s="166">
        <v>45256.615254629629</v>
      </c>
      <c r="AUJ189" t="s">
        <v>2255</v>
      </c>
      <c r="AUK189" t="s">
        <v>2256</v>
      </c>
      <c r="AUL189" t="s">
        <v>2257</v>
      </c>
    </row>
    <row r="190" spans="1:566 1125:1234" x14ac:dyDescent="0.35">
      <c r="A190">
        <v>189</v>
      </c>
      <c r="B190" t="s">
        <v>2989</v>
      </c>
      <c r="C190" s="166">
        <v>45256</v>
      </c>
      <c r="D190" t="s">
        <v>2901</v>
      </c>
      <c r="E190" t="s">
        <v>2902</v>
      </c>
      <c r="F190" s="166">
        <v>45256.508456226853</v>
      </c>
      <c r="G190" s="166">
        <v>45256.582144004627</v>
      </c>
      <c r="H190" t="s">
        <v>2225</v>
      </c>
      <c r="K190" t="s">
        <v>2226</v>
      </c>
      <c r="L190" s="166">
        <v>45256</v>
      </c>
      <c r="M190" t="s">
        <v>81</v>
      </c>
      <c r="N190" t="s">
        <v>2430</v>
      </c>
      <c r="O190" t="s">
        <v>92</v>
      </c>
      <c r="P190" t="s">
        <v>2228</v>
      </c>
      <c r="S190" t="s">
        <v>2229</v>
      </c>
      <c r="T190" t="s">
        <v>2903</v>
      </c>
      <c r="V190" t="s">
        <v>2231</v>
      </c>
      <c r="X190" t="s">
        <v>2232</v>
      </c>
      <c r="AA190" t="s">
        <v>2239</v>
      </c>
      <c r="AB190">
        <v>0</v>
      </c>
      <c r="AC190">
        <v>0</v>
      </c>
      <c r="AD190">
        <v>0</v>
      </c>
      <c r="AE190">
        <v>1</v>
      </c>
      <c r="AF190">
        <v>1</v>
      </c>
      <c r="AI190"/>
      <c r="EK190" t="s">
        <v>2541</v>
      </c>
      <c r="EL190">
        <v>1</v>
      </c>
      <c r="EM190">
        <v>1</v>
      </c>
      <c r="EN190">
        <v>1</v>
      </c>
      <c r="EO190">
        <v>1</v>
      </c>
      <c r="EP190">
        <v>0</v>
      </c>
      <c r="EQ190">
        <v>4</v>
      </c>
      <c r="ES190" t="s">
        <v>2318</v>
      </c>
      <c r="ET190">
        <v>5250</v>
      </c>
      <c r="EU190" t="s">
        <v>2351</v>
      </c>
      <c r="EX190">
        <v>53</v>
      </c>
      <c r="EY190">
        <v>2</v>
      </c>
      <c r="EZ190">
        <v>0</v>
      </c>
      <c r="FA190">
        <v>130</v>
      </c>
      <c r="FB190">
        <v>69</v>
      </c>
      <c r="FD190" t="s">
        <v>2318</v>
      </c>
      <c r="FE190">
        <v>15000</v>
      </c>
      <c r="FF190" t="s">
        <v>2351</v>
      </c>
      <c r="FI190">
        <v>18</v>
      </c>
      <c r="FJ190">
        <v>3</v>
      </c>
      <c r="FK190">
        <v>0</v>
      </c>
      <c r="FL190">
        <v>50</v>
      </c>
      <c r="FM190">
        <v>47</v>
      </c>
      <c r="FO190" t="s">
        <v>2234</v>
      </c>
      <c r="FP190">
        <v>1900</v>
      </c>
      <c r="FQ190" t="s">
        <v>2351</v>
      </c>
      <c r="FT190">
        <v>45</v>
      </c>
      <c r="FU190">
        <v>7</v>
      </c>
      <c r="FV190">
        <v>0</v>
      </c>
      <c r="FW190">
        <v>70</v>
      </c>
      <c r="FX190">
        <v>54</v>
      </c>
      <c r="FZ190" t="s">
        <v>2318</v>
      </c>
      <c r="GA190">
        <v>2100</v>
      </c>
      <c r="GB190" t="s">
        <v>2351</v>
      </c>
      <c r="GE190">
        <v>16</v>
      </c>
      <c r="GF190">
        <v>3</v>
      </c>
      <c r="GG190">
        <v>0</v>
      </c>
      <c r="GH190">
        <v>215</v>
      </c>
      <c r="GI190">
        <v>80</v>
      </c>
      <c r="GK190" t="s">
        <v>2231</v>
      </c>
      <c r="GM190" t="s">
        <v>2990</v>
      </c>
      <c r="GN190">
        <v>1</v>
      </c>
      <c r="GO190">
        <v>1</v>
      </c>
      <c r="GP190">
        <v>1</v>
      </c>
      <c r="GQ190">
        <v>1</v>
      </c>
      <c r="GR190">
        <v>0</v>
      </c>
      <c r="GT190" t="s">
        <v>2991</v>
      </c>
      <c r="GU190">
        <v>0</v>
      </c>
      <c r="GV190">
        <v>0</v>
      </c>
      <c r="GW190">
        <v>0</v>
      </c>
      <c r="GX190">
        <v>1</v>
      </c>
      <c r="GY190">
        <v>1</v>
      </c>
      <c r="GZ190">
        <v>1</v>
      </c>
      <c r="HA190">
        <v>1</v>
      </c>
      <c r="HB190">
        <v>1</v>
      </c>
      <c r="HC190">
        <v>1</v>
      </c>
      <c r="HD190">
        <v>0</v>
      </c>
      <c r="HE190">
        <v>0</v>
      </c>
      <c r="HH190" t="s">
        <v>2237</v>
      </c>
      <c r="HI190">
        <v>0</v>
      </c>
      <c r="HJ190">
        <v>1</v>
      </c>
      <c r="HK190">
        <v>0</v>
      </c>
      <c r="HL190">
        <v>0</v>
      </c>
      <c r="HM190" t="s">
        <v>2507</v>
      </c>
      <c r="HN190">
        <v>1</v>
      </c>
      <c r="HO190">
        <v>1</v>
      </c>
      <c r="HP190">
        <v>1</v>
      </c>
      <c r="HQ190">
        <v>1</v>
      </c>
      <c r="HR190">
        <v>0</v>
      </c>
      <c r="HS190" t="s">
        <v>2992</v>
      </c>
      <c r="HT190">
        <v>1</v>
      </c>
      <c r="HU190">
        <v>0</v>
      </c>
      <c r="HV190">
        <v>0</v>
      </c>
      <c r="HW190">
        <v>0</v>
      </c>
      <c r="HX190">
        <v>0</v>
      </c>
      <c r="HY190">
        <v>1</v>
      </c>
      <c r="HZ190">
        <v>0</v>
      </c>
      <c r="IA190">
        <v>0</v>
      </c>
      <c r="IB190">
        <v>1</v>
      </c>
      <c r="IC190">
        <v>0</v>
      </c>
      <c r="ID190">
        <v>1</v>
      </c>
      <c r="IE190">
        <v>0</v>
      </c>
      <c r="IF190" t="s">
        <v>2993</v>
      </c>
      <c r="JB190" t="s">
        <v>2239</v>
      </c>
      <c r="JC190">
        <v>0</v>
      </c>
      <c r="JD190">
        <v>0</v>
      </c>
      <c r="JE190">
        <v>0</v>
      </c>
      <c r="JF190">
        <v>0</v>
      </c>
      <c r="JG190">
        <v>0</v>
      </c>
      <c r="JH190">
        <v>0</v>
      </c>
      <c r="JI190">
        <v>0</v>
      </c>
      <c r="JJ190">
        <v>0</v>
      </c>
      <c r="JK190">
        <v>0</v>
      </c>
      <c r="JL190">
        <v>0</v>
      </c>
      <c r="JM190">
        <v>0</v>
      </c>
      <c r="JN190">
        <v>0</v>
      </c>
      <c r="JO190">
        <v>0</v>
      </c>
      <c r="JP190">
        <v>0</v>
      </c>
      <c r="JQ190">
        <v>0</v>
      </c>
      <c r="JR190">
        <v>1</v>
      </c>
      <c r="JS190">
        <v>1</v>
      </c>
      <c r="JT190">
        <v>6</v>
      </c>
      <c r="AQG190" t="s">
        <v>2994</v>
      </c>
      <c r="AQH190">
        <v>0</v>
      </c>
      <c r="AQI190">
        <v>1</v>
      </c>
      <c r="AQJ190">
        <v>1</v>
      </c>
      <c r="AQK190">
        <v>1</v>
      </c>
      <c r="AQL190">
        <v>0</v>
      </c>
      <c r="AQM190">
        <v>1</v>
      </c>
      <c r="AQN190">
        <v>0</v>
      </c>
      <c r="AQO190">
        <v>0</v>
      </c>
      <c r="AQP190">
        <v>0</v>
      </c>
      <c r="AQQ190">
        <v>0</v>
      </c>
      <c r="AQS190" t="s">
        <v>2471</v>
      </c>
      <c r="AQT190">
        <v>1</v>
      </c>
      <c r="AQU190">
        <v>0</v>
      </c>
      <c r="AQV190">
        <v>1</v>
      </c>
      <c r="AQW190">
        <v>1</v>
      </c>
      <c r="AQX190">
        <v>0</v>
      </c>
      <c r="AQY190">
        <v>0</v>
      </c>
      <c r="AQZ190">
        <v>0</v>
      </c>
      <c r="ARA190">
        <v>0</v>
      </c>
      <c r="ARB190">
        <v>0</v>
      </c>
      <c r="ARC190">
        <v>0</v>
      </c>
      <c r="ARD190">
        <v>0</v>
      </c>
      <c r="ARF190" t="s">
        <v>2311</v>
      </c>
      <c r="ARG190" t="s">
        <v>2260</v>
      </c>
      <c r="ARH190" t="s">
        <v>2270</v>
      </c>
      <c r="ARI190">
        <v>0</v>
      </c>
      <c r="ARJ190">
        <v>1</v>
      </c>
      <c r="ARK190">
        <v>1</v>
      </c>
      <c r="ARL190">
        <v>0</v>
      </c>
      <c r="ARM190">
        <v>0</v>
      </c>
      <c r="ARN190">
        <v>0</v>
      </c>
      <c r="ARO190" t="s">
        <v>2456</v>
      </c>
      <c r="ARP190" t="s">
        <v>2312</v>
      </c>
      <c r="ARX190" t="s">
        <v>2262</v>
      </c>
      <c r="ARY190" t="s">
        <v>2267</v>
      </c>
      <c r="ARZ190">
        <v>0</v>
      </c>
      <c r="ASA190">
        <v>1</v>
      </c>
      <c r="ASB190">
        <v>0</v>
      </c>
      <c r="ASC190">
        <v>0</v>
      </c>
      <c r="ASD190">
        <v>0</v>
      </c>
      <c r="ASE190">
        <v>0</v>
      </c>
      <c r="ASF190">
        <v>0</v>
      </c>
      <c r="ASG190">
        <v>0</v>
      </c>
      <c r="ASH190">
        <v>0</v>
      </c>
      <c r="ASI190">
        <v>0</v>
      </c>
      <c r="ASK190" t="s">
        <v>2995</v>
      </c>
      <c r="ASL190">
        <v>0</v>
      </c>
      <c r="ASM190">
        <v>1</v>
      </c>
      <c r="ASN190">
        <v>1</v>
      </c>
      <c r="ASO190">
        <v>1</v>
      </c>
      <c r="ASP190">
        <v>0</v>
      </c>
      <c r="ASQ190">
        <v>0</v>
      </c>
      <c r="ASR190">
        <v>0</v>
      </c>
      <c r="ASS190">
        <v>0</v>
      </c>
      <c r="AST190">
        <v>0</v>
      </c>
      <c r="ASU190">
        <v>0</v>
      </c>
      <c r="ASW190" t="s">
        <v>2239</v>
      </c>
      <c r="ASX190">
        <v>1</v>
      </c>
      <c r="ASY190">
        <v>0</v>
      </c>
      <c r="ASZ190">
        <v>0</v>
      </c>
      <c r="ATA190">
        <v>0</v>
      </c>
      <c r="ATB190">
        <v>0</v>
      </c>
      <c r="ATC190">
        <v>0</v>
      </c>
      <c r="ATD190">
        <v>0</v>
      </c>
      <c r="ATE190">
        <v>0</v>
      </c>
      <c r="ATF190">
        <v>0</v>
      </c>
      <c r="ATH190" t="s">
        <v>2549</v>
      </c>
      <c r="ATI190">
        <v>0</v>
      </c>
      <c r="ATJ190">
        <v>0</v>
      </c>
      <c r="ATK190">
        <v>1</v>
      </c>
      <c r="ATL190">
        <v>0</v>
      </c>
      <c r="ATM190">
        <v>0</v>
      </c>
      <c r="ATN190">
        <v>0</v>
      </c>
      <c r="ATO190">
        <v>0</v>
      </c>
      <c r="ATP190">
        <v>0</v>
      </c>
      <c r="ATQ190">
        <v>0</v>
      </c>
      <c r="ATS190" t="s">
        <v>2489</v>
      </c>
      <c r="ATT190" t="s">
        <v>2451</v>
      </c>
      <c r="ATW190" t="s">
        <v>2489</v>
      </c>
      <c r="ATX190" t="s">
        <v>2312</v>
      </c>
      <c r="AUF190">
        <v>509060705</v>
      </c>
      <c r="AUG190" s="166">
        <v>45256.615289351852</v>
      </c>
      <c r="AUJ190" t="s">
        <v>2255</v>
      </c>
      <c r="AUK190" t="s">
        <v>2256</v>
      </c>
      <c r="AUL190" t="s">
        <v>2257</v>
      </c>
    </row>
    <row r="191" spans="1:566 1125:1234" x14ac:dyDescent="0.35">
      <c r="A191">
        <v>190</v>
      </c>
      <c r="B191" t="s">
        <v>2996</v>
      </c>
      <c r="C191" s="166">
        <v>45256</v>
      </c>
      <c r="D191" t="s">
        <v>2901</v>
      </c>
      <c r="E191" t="s">
        <v>2902</v>
      </c>
      <c r="F191" s="166">
        <v>45256.521203472221</v>
      </c>
      <c r="G191" s="166">
        <v>45256.582855833331</v>
      </c>
      <c r="H191" t="s">
        <v>2225</v>
      </c>
      <c r="K191" t="s">
        <v>2226</v>
      </c>
      <c r="L191" s="166">
        <v>45256</v>
      </c>
      <c r="M191" t="s">
        <v>81</v>
      </c>
      <c r="N191" t="s">
        <v>2430</v>
      </c>
      <c r="O191" t="s">
        <v>92</v>
      </c>
      <c r="P191" t="s">
        <v>2228</v>
      </c>
      <c r="S191" t="s">
        <v>2229</v>
      </c>
      <c r="T191" t="s">
        <v>2903</v>
      </c>
      <c r="V191" t="s">
        <v>2231</v>
      </c>
      <c r="X191" t="s">
        <v>2232</v>
      </c>
      <c r="AA191" t="s">
        <v>2239</v>
      </c>
      <c r="AB191">
        <v>0</v>
      </c>
      <c r="AC191">
        <v>0</v>
      </c>
      <c r="AD191">
        <v>0</v>
      </c>
      <c r="AE191">
        <v>1</v>
      </c>
      <c r="AF191">
        <v>1</v>
      </c>
      <c r="AI191"/>
      <c r="EK191" t="s">
        <v>2239</v>
      </c>
      <c r="EL191">
        <v>0</v>
      </c>
      <c r="EM191">
        <v>0</v>
      </c>
      <c r="EN191">
        <v>0</v>
      </c>
      <c r="EO191">
        <v>0</v>
      </c>
      <c r="EP191">
        <v>1</v>
      </c>
      <c r="EQ191">
        <v>1</v>
      </c>
      <c r="JB191" t="s">
        <v>2997</v>
      </c>
      <c r="JC191">
        <v>1</v>
      </c>
      <c r="JD191">
        <v>1</v>
      </c>
      <c r="JE191">
        <v>1</v>
      </c>
      <c r="JF191">
        <v>0</v>
      </c>
      <c r="JG191">
        <v>0</v>
      </c>
      <c r="JH191">
        <v>0</v>
      </c>
      <c r="JI191">
        <v>0</v>
      </c>
      <c r="JJ191">
        <v>0</v>
      </c>
      <c r="JK191">
        <v>0</v>
      </c>
      <c r="JL191">
        <v>0</v>
      </c>
      <c r="JM191">
        <v>0</v>
      </c>
      <c r="JN191">
        <v>0</v>
      </c>
      <c r="JO191">
        <v>0</v>
      </c>
      <c r="JP191">
        <v>0</v>
      </c>
      <c r="JQ191">
        <v>0</v>
      </c>
      <c r="JR191">
        <v>0</v>
      </c>
      <c r="JS191">
        <v>3</v>
      </c>
      <c r="JT191">
        <v>5</v>
      </c>
      <c r="JV191" t="s">
        <v>2318</v>
      </c>
      <c r="JW191">
        <v>1750</v>
      </c>
      <c r="JX191" t="s">
        <v>2446</v>
      </c>
      <c r="KA191">
        <v>2</v>
      </c>
      <c r="KB191">
        <v>1</v>
      </c>
      <c r="KC191">
        <v>0</v>
      </c>
      <c r="KD191">
        <v>35</v>
      </c>
      <c r="KE191">
        <v>10</v>
      </c>
      <c r="KG191" t="s">
        <v>2318</v>
      </c>
      <c r="KH191" t="s">
        <v>2581</v>
      </c>
      <c r="KI191">
        <v>1</v>
      </c>
      <c r="KJ191">
        <v>1</v>
      </c>
      <c r="KK191">
        <v>3250</v>
      </c>
      <c r="KL191">
        <v>125</v>
      </c>
      <c r="KM191" t="s">
        <v>2446</v>
      </c>
      <c r="KP191">
        <v>90</v>
      </c>
      <c r="KQ191">
        <v>45</v>
      </c>
      <c r="KR191">
        <v>0</v>
      </c>
      <c r="KS191">
        <v>1000</v>
      </c>
      <c r="KT191">
        <v>260</v>
      </c>
      <c r="KV191" t="s">
        <v>2234</v>
      </c>
      <c r="KW191" t="s">
        <v>2465</v>
      </c>
      <c r="KX191">
        <v>0</v>
      </c>
      <c r="KY191">
        <v>1</v>
      </c>
      <c r="KZ191">
        <v>1</v>
      </c>
      <c r="LB191">
        <v>30000</v>
      </c>
      <c r="LC191">
        <v>45000</v>
      </c>
      <c r="LD191" t="s">
        <v>2351</v>
      </c>
      <c r="LG191">
        <v>5</v>
      </c>
      <c r="LH191">
        <v>3</v>
      </c>
      <c r="LI191">
        <v>0</v>
      </c>
      <c r="LJ191">
        <v>27</v>
      </c>
      <c r="LK191">
        <v>25</v>
      </c>
      <c r="QX191" t="s">
        <v>2231</v>
      </c>
      <c r="QZ191" t="s">
        <v>2514</v>
      </c>
      <c r="RA191">
        <v>1</v>
      </c>
      <c r="RB191">
        <v>1</v>
      </c>
      <c r="RC191">
        <v>1</v>
      </c>
      <c r="RD191">
        <v>0</v>
      </c>
      <c r="RE191">
        <v>0</v>
      </c>
      <c r="RF191">
        <v>0</v>
      </c>
      <c r="RG191">
        <v>0</v>
      </c>
      <c r="RH191">
        <v>0</v>
      </c>
      <c r="RI191">
        <v>0</v>
      </c>
      <c r="RJ191">
        <v>0</v>
      </c>
      <c r="RK191">
        <v>0</v>
      </c>
      <c r="RL191">
        <v>0</v>
      </c>
      <c r="RM191">
        <v>0</v>
      </c>
      <c r="RN191">
        <v>0</v>
      </c>
      <c r="RO191">
        <v>0</v>
      </c>
      <c r="RP191">
        <v>0</v>
      </c>
      <c r="RR191" t="s">
        <v>2998</v>
      </c>
      <c r="RS191">
        <v>0</v>
      </c>
      <c r="RT191">
        <v>0</v>
      </c>
      <c r="RU191">
        <v>1</v>
      </c>
      <c r="RV191">
        <v>1</v>
      </c>
      <c r="RW191">
        <v>0</v>
      </c>
      <c r="RX191">
        <v>1</v>
      </c>
      <c r="RY191">
        <v>1</v>
      </c>
      <c r="RZ191">
        <v>1</v>
      </c>
      <c r="SA191">
        <v>1</v>
      </c>
      <c r="SB191">
        <v>0</v>
      </c>
      <c r="SC191">
        <v>0</v>
      </c>
      <c r="SF191" t="s">
        <v>2999</v>
      </c>
      <c r="SG191">
        <v>0</v>
      </c>
      <c r="SH191">
        <v>1</v>
      </c>
      <c r="SI191">
        <v>1</v>
      </c>
      <c r="SJ191">
        <v>0</v>
      </c>
      <c r="SK191" t="s">
        <v>2464</v>
      </c>
      <c r="SL191">
        <v>0</v>
      </c>
      <c r="SM191">
        <v>0</v>
      </c>
      <c r="SN191">
        <v>1</v>
      </c>
      <c r="SO191">
        <v>0</v>
      </c>
      <c r="SP191">
        <v>0</v>
      </c>
      <c r="SQ191">
        <v>0</v>
      </c>
      <c r="SR191">
        <v>0</v>
      </c>
      <c r="SS191">
        <v>0</v>
      </c>
      <c r="ST191">
        <v>0</v>
      </c>
      <c r="SU191">
        <v>0</v>
      </c>
      <c r="SV191">
        <v>0</v>
      </c>
      <c r="SW191">
        <v>0</v>
      </c>
      <c r="SX191">
        <v>0</v>
      </c>
      <c r="SY191">
        <v>0</v>
      </c>
      <c r="SZ191">
        <v>0</v>
      </c>
      <c r="TA191">
        <v>0</v>
      </c>
      <c r="TB191" t="s">
        <v>2324</v>
      </c>
      <c r="TC191">
        <v>1</v>
      </c>
      <c r="TD191">
        <v>0</v>
      </c>
      <c r="TE191">
        <v>0</v>
      </c>
      <c r="TF191">
        <v>0</v>
      </c>
      <c r="TG191">
        <v>0</v>
      </c>
      <c r="TH191">
        <v>0</v>
      </c>
      <c r="TI191">
        <v>0</v>
      </c>
      <c r="TJ191">
        <v>0</v>
      </c>
      <c r="TK191">
        <v>1</v>
      </c>
      <c r="TL191">
        <v>0</v>
      </c>
      <c r="TM191">
        <v>0</v>
      </c>
      <c r="TN191">
        <v>0</v>
      </c>
      <c r="TP191" t="s">
        <v>2616</v>
      </c>
      <c r="TQ191">
        <v>1</v>
      </c>
      <c r="TR191">
        <v>1</v>
      </c>
      <c r="TS191">
        <v>0</v>
      </c>
      <c r="TT191">
        <v>0</v>
      </c>
      <c r="TU191">
        <v>0</v>
      </c>
      <c r="TV191">
        <v>0</v>
      </c>
      <c r="TW191">
        <v>0</v>
      </c>
      <c r="TX191">
        <v>0</v>
      </c>
      <c r="TY191">
        <v>0</v>
      </c>
      <c r="TZ191">
        <v>0</v>
      </c>
      <c r="UA191">
        <v>0</v>
      </c>
      <c r="UB191">
        <v>0</v>
      </c>
      <c r="UC191">
        <v>0</v>
      </c>
      <c r="UD191">
        <v>0</v>
      </c>
      <c r="UE191">
        <v>0</v>
      </c>
      <c r="UF191">
        <v>0</v>
      </c>
      <c r="UG191" t="s">
        <v>3000</v>
      </c>
      <c r="UH191">
        <v>0</v>
      </c>
      <c r="UI191">
        <v>0</v>
      </c>
      <c r="UJ191">
        <v>0</v>
      </c>
      <c r="UK191">
        <v>0</v>
      </c>
      <c r="UL191">
        <v>0</v>
      </c>
      <c r="UM191">
        <v>0</v>
      </c>
      <c r="UN191">
        <v>0</v>
      </c>
      <c r="UO191">
        <v>0</v>
      </c>
      <c r="UP191">
        <v>1</v>
      </c>
      <c r="UQ191">
        <v>1</v>
      </c>
      <c r="UR191">
        <v>1</v>
      </c>
      <c r="US191">
        <v>0</v>
      </c>
      <c r="UT191" t="s">
        <v>3001</v>
      </c>
      <c r="AQG191" t="s">
        <v>3002</v>
      </c>
      <c r="AQH191">
        <v>0</v>
      </c>
      <c r="AQI191">
        <v>0</v>
      </c>
      <c r="AQJ191">
        <v>0</v>
      </c>
      <c r="AQK191">
        <v>0</v>
      </c>
      <c r="AQL191">
        <v>1</v>
      </c>
      <c r="AQM191">
        <v>1</v>
      </c>
      <c r="AQN191">
        <v>0</v>
      </c>
      <c r="AQO191">
        <v>0</v>
      </c>
      <c r="AQP191">
        <v>0</v>
      </c>
      <c r="AQQ191">
        <v>0</v>
      </c>
      <c r="AQS191" t="s">
        <v>2576</v>
      </c>
      <c r="AQT191">
        <v>0</v>
      </c>
      <c r="AQU191">
        <v>0</v>
      </c>
      <c r="AQV191">
        <v>1</v>
      </c>
      <c r="AQW191">
        <v>1</v>
      </c>
      <c r="AQX191">
        <v>0</v>
      </c>
      <c r="AQY191">
        <v>0</v>
      </c>
      <c r="AQZ191">
        <v>0</v>
      </c>
      <c r="ARA191">
        <v>0</v>
      </c>
      <c r="ARB191">
        <v>0</v>
      </c>
      <c r="ARC191">
        <v>0</v>
      </c>
      <c r="ARD191">
        <v>0</v>
      </c>
      <c r="ARF191" t="s">
        <v>2393</v>
      </c>
      <c r="ARG191" t="s">
        <v>2260</v>
      </c>
      <c r="ARH191" t="s">
        <v>2602</v>
      </c>
      <c r="ARI191">
        <v>0</v>
      </c>
      <c r="ARJ191">
        <v>0</v>
      </c>
      <c r="ARK191">
        <v>0</v>
      </c>
      <c r="ARL191">
        <v>1</v>
      </c>
      <c r="ARM191">
        <v>0</v>
      </c>
      <c r="ARN191">
        <v>0</v>
      </c>
      <c r="ARP191" t="s">
        <v>2312</v>
      </c>
      <c r="ARX191" t="s">
        <v>2262</v>
      </c>
      <c r="ARY191" t="s">
        <v>2239</v>
      </c>
      <c r="ARZ191">
        <v>1</v>
      </c>
      <c r="ASA191">
        <v>0</v>
      </c>
      <c r="ASB191">
        <v>0</v>
      </c>
      <c r="ASC191">
        <v>0</v>
      </c>
      <c r="ASD191">
        <v>0</v>
      </c>
      <c r="ASE191">
        <v>0</v>
      </c>
      <c r="ASF191">
        <v>0</v>
      </c>
      <c r="ASG191">
        <v>0</v>
      </c>
      <c r="ASH191">
        <v>0</v>
      </c>
      <c r="ASI191">
        <v>0</v>
      </c>
      <c r="ASK191" t="s">
        <v>2451</v>
      </c>
      <c r="ASL191">
        <v>0</v>
      </c>
      <c r="ASM191">
        <v>0</v>
      </c>
      <c r="ASN191">
        <v>0</v>
      </c>
      <c r="ASO191">
        <v>0</v>
      </c>
      <c r="ASP191">
        <v>0</v>
      </c>
      <c r="ASQ191">
        <v>0</v>
      </c>
      <c r="ASR191">
        <v>0</v>
      </c>
      <c r="ASS191">
        <v>0</v>
      </c>
      <c r="AST191">
        <v>1</v>
      </c>
      <c r="ASU191">
        <v>0</v>
      </c>
      <c r="ASW191" t="s">
        <v>2451</v>
      </c>
      <c r="ASX191">
        <v>0</v>
      </c>
      <c r="ASY191">
        <v>0</v>
      </c>
      <c r="ASZ191">
        <v>0</v>
      </c>
      <c r="ATA191">
        <v>0</v>
      </c>
      <c r="ATB191">
        <v>0</v>
      </c>
      <c r="ATC191">
        <v>0</v>
      </c>
      <c r="ATD191">
        <v>0</v>
      </c>
      <c r="ATE191">
        <v>1</v>
      </c>
      <c r="ATF191">
        <v>0</v>
      </c>
      <c r="ATH191" t="s">
        <v>2239</v>
      </c>
      <c r="ATI191">
        <v>1</v>
      </c>
      <c r="ATJ191">
        <v>0</v>
      </c>
      <c r="ATK191">
        <v>0</v>
      </c>
      <c r="ATL191">
        <v>0</v>
      </c>
      <c r="ATM191">
        <v>0</v>
      </c>
      <c r="ATN191">
        <v>0</v>
      </c>
      <c r="ATO191">
        <v>0</v>
      </c>
      <c r="ATP191">
        <v>0</v>
      </c>
      <c r="ATQ191">
        <v>0</v>
      </c>
      <c r="ATS191" t="s">
        <v>2441</v>
      </c>
      <c r="ATT191" t="s">
        <v>2231</v>
      </c>
      <c r="ATV191" t="s">
        <v>3003</v>
      </c>
      <c r="ATW191" t="s">
        <v>2441</v>
      </c>
      <c r="ATX191" t="s">
        <v>2451</v>
      </c>
      <c r="AUA191" t="s">
        <v>3004</v>
      </c>
      <c r="AUC191" t="s">
        <v>3005</v>
      </c>
      <c r="AUF191">
        <v>509060720</v>
      </c>
      <c r="AUG191" s="166">
        <v>45256.615324074082</v>
      </c>
      <c r="AUJ191" t="s">
        <v>2255</v>
      </c>
      <c r="AUK191" t="s">
        <v>2256</v>
      </c>
      <c r="AUL191" t="s">
        <v>2257</v>
      </c>
    </row>
    <row r="192" spans="1:566 1125:1234" x14ac:dyDescent="0.35">
      <c r="A192">
        <v>191</v>
      </c>
      <c r="B192" t="s">
        <v>3006</v>
      </c>
      <c r="C192" s="166">
        <v>45256</v>
      </c>
      <c r="D192" t="s">
        <v>2901</v>
      </c>
      <c r="E192" t="s">
        <v>2902</v>
      </c>
      <c r="F192" s="166">
        <v>45256.534909363429</v>
      </c>
      <c r="G192" s="166">
        <v>45256.589629849543</v>
      </c>
      <c r="H192" t="s">
        <v>2225</v>
      </c>
      <c r="K192" t="s">
        <v>2226</v>
      </c>
      <c r="L192" s="166">
        <v>45256</v>
      </c>
      <c r="M192" t="s">
        <v>81</v>
      </c>
      <c r="N192" t="s">
        <v>2430</v>
      </c>
      <c r="O192" t="s">
        <v>92</v>
      </c>
      <c r="P192" t="s">
        <v>2228</v>
      </c>
      <c r="S192" t="s">
        <v>2229</v>
      </c>
      <c r="T192" t="s">
        <v>2903</v>
      </c>
      <c r="V192" t="s">
        <v>2231</v>
      </c>
      <c r="X192" t="s">
        <v>510</v>
      </c>
      <c r="AA192" t="s">
        <v>2239</v>
      </c>
      <c r="AB192">
        <v>0</v>
      </c>
      <c r="AC192">
        <v>0</v>
      </c>
      <c r="AD192">
        <v>0</v>
      </c>
      <c r="AE192">
        <v>1</v>
      </c>
      <c r="AF192">
        <v>1</v>
      </c>
      <c r="AI192"/>
      <c r="EK192" t="s">
        <v>2239</v>
      </c>
      <c r="EL192">
        <v>0</v>
      </c>
      <c r="EM192">
        <v>0</v>
      </c>
      <c r="EN192">
        <v>0</v>
      </c>
      <c r="EO192">
        <v>0</v>
      </c>
      <c r="EP192">
        <v>1</v>
      </c>
      <c r="EQ192">
        <v>1</v>
      </c>
      <c r="JB192" t="s">
        <v>3007</v>
      </c>
      <c r="JC192">
        <v>0</v>
      </c>
      <c r="JD192">
        <v>0</v>
      </c>
      <c r="JE192">
        <v>0</v>
      </c>
      <c r="JF192">
        <v>1</v>
      </c>
      <c r="JG192">
        <v>1</v>
      </c>
      <c r="JH192">
        <v>1</v>
      </c>
      <c r="JI192">
        <v>1</v>
      </c>
      <c r="JJ192">
        <v>1</v>
      </c>
      <c r="JK192">
        <v>0</v>
      </c>
      <c r="JL192">
        <v>0</v>
      </c>
      <c r="JM192">
        <v>0</v>
      </c>
      <c r="JN192">
        <v>0</v>
      </c>
      <c r="JO192">
        <v>0</v>
      </c>
      <c r="JP192">
        <v>0</v>
      </c>
      <c r="JQ192">
        <v>0</v>
      </c>
      <c r="JR192">
        <v>0</v>
      </c>
      <c r="JS192">
        <v>5</v>
      </c>
      <c r="JT192">
        <v>7</v>
      </c>
      <c r="LM192" t="s">
        <v>2318</v>
      </c>
      <c r="LN192">
        <v>3500</v>
      </c>
      <c r="LO192" t="s">
        <v>2351</v>
      </c>
      <c r="LR192">
        <v>16</v>
      </c>
      <c r="LS192">
        <v>3</v>
      </c>
      <c r="LT192">
        <v>0</v>
      </c>
      <c r="LU192">
        <v>50</v>
      </c>
      <c r="LV192">
        <v>23</v>
      </c>
      <c r="LX192" t="s">
        <v>2318</v>
      </c>
      <c r="LY192">
        <v>2850</v>
      </c>
      <c r="LZ192" t="s">
        <v>2351</v>
      </c>
      <c r="MC192">
        <v>14</v>
      </c>
      <c r="MD192">
        <v>3</v>
      </c>
      <c r="ME192">
        <v>0</v>
      </c>
      <c r="MF192">
        <v>60</v>
      </c>
      <c r="MG192">
        <v>50</v>
      </c>
      <c r="MI192" t="s">
        <v>2318</v>
      </c>
      <c r="MJ192">
        <v>600</v>
      </c>
      <c r="MK192" t="s">
        <v>2351</v>
      </c>
      <c r="MN192">
        <v>13</v>
      </c>
      <c r="MO192">
        <v>7</v>
      </c>
      <c r="MP192">
        <v>0</v>
      </c>
      <c r="MQ192">
        <v>142</v>
      </c>
      <c r="MR192">
        <v>90</v>
      </c>
      <c r="MT192" t="s">
        <v>2318</v>
      </c>
      <c r="MU192">
        <v>425</v>
      </c>
      <c r="MV192" t="s">
        <v>2351</v>
      </c>
      <c r="MY192">
        <v>15</v>
      </c>
      <c r="MZ192">
        <v>2</v>
      </c>
      <c r="NA192">
        <v>0</v>
      </c>
      <c r="NB192">
        <v>90</v>
      </c>
      <c r="NC192">
        <v>52</v>
      </c>
      <c r="NE192" t="s">
        <v>2234</v>
      </c>
      <c r="NF192" t="s">
        <v>2675</v>
      </c>
      <c r="NG192">
        <v>0</v>
      </c>
      <c r="NH192">
        <v>1</v>
      </c>
      <c r="NI192">
        <v>1</v>
      </c>
      <c r="NK192">
        <v>700</v>
      </c>
      <c r="NL192">
        <v>900</v>
      </c>
      <c r="NM192" t="s">
        <v>2351</v>
      </c>
      <c r="NP192">
        <v>12</v>
      </c>
      <c r="NQ192">
        <v>7</v>
      </c>
      <c r="NR192">
        <v>0</v>
      </c>
      <c r="NS192">
        <v>80</v>
      </c>
      <c r="NT192">
        <v>57</v>
      </c>
      <c r="QX192" t="s">
        <v>2231</v>
      </c>
      <c r="QZ192" t="s">
        <v>2974</v>
      </c>
      <c r="RA192">
        <v>0</v>
      </c>
      <c r="RB192">
        <v>0</v>
      </c>
      <c r="RC192">
        <v>0</v>
      </c>
      <c r="RD192">
        <v>1</v>
      </c>
      <c r="RE192">
        <v>1</v>
      </c>
      <c r="RF192">
        <v>1</v>
      </c>
      <c r="RG192">
        <v>1</v>
      </c>
      <c r="RH192">
        <v>1</v>
      </c>
      <c r="RI192">
        <v>0</v>
      </c>
      <c r="RJ192">
        <v>0</v>
      </c>
      <c r="RK192">
        <v>0</v>
      </c>
      <c r="RL192">
        <v>0</v>
      </c>
      <c r="RM192">
        <v>0</v>
      </c>
      <c r="RN192">
        <v>0</v>
      </c>
      <c r="RO192">
        <v>0</v>
      </c>
      <c r="RP192">
        <v>0</v>
      </c>
      <c r="RR192" t="s">
        <v>3008</v>
      </c>
      <c r="RS192">
        <v>0</v>
      </c>
      <c r="RT192">
        <v>0</v>
      </c>
      <c r="RU192">
        <v>0</v>
      </c>
      <c r="RV192">
        <v>1</v>
      </c>
      <c r="RW192">
        <v>1</v>
      </c>
      <c r="RX192">
        <v>1</v>
      </c>
      <c r="RY192">
        <v>1</v>
      </c>
      <c r="RZ192">
        <v>0</v>
      </c>
      <c r="SA192">
        <v>0</v>
      </c>
      <c r="SB192">
        <v>0</v>
      </c>
      <c r="SC192">
        <v>0</v>
      </c>
      <c r="SF192" t="s">
        <v>2237</v>
      </c>
      <c r="SG192">
        <v>0</v>
      </c>
      <c r="SH192">
        <v>1</v>
      </c>
      <c r="SI192">
        <v>0</v>
      </c>
      <c r="SJ192">
        <v>0</v>
      </c>
      <c r="SK192" t="s">
        <v>2974</v>
      </c>
      <c r="SL192">
        <v>0</v>
      </c>
      <c r="SM192">
        <v>0</v>
      </c>
      <c r="SN192">
        <v>0</v>
      </c>
      <c r="SO192">
        <v>1</v>
      </c>
      <c r="SP192">
        <v>1</v>
      </c>
      <c r="SQ192">
        <v>1</v>
      </c>
      <c r="SR192">
        <v>1</v>
      </c>
      <c r="SS192">
        <v>1</v>
      </c>
      <c r="ST192">
        <v>0</v>
      </c>
      <c r="SU192">
        <v>0</v>
      </c>
      <c r="SV192">
        <v>0</v>
      </c>
      <c r="SW192">
        <v>0</v>
      </c>
      <c r="SX192">
        <v>0</v>
      </c>
      <c r="SY192">
        <v>0</v>
      </c>
      <c r="SZ192">
        <v>0</v>
      </c>
      <c r="TA192">
        <v>0</v>
      </c>
      <c r="TB192" t="s">
        <v>3009</v>
      </c>
      <c r="TC192">
        <v>1</v>
      </c>
      <c r="TD192">
        <v>0</v>
      </c>
      <c r="TE192">
        <v>0</v>
      </c>
      <c r="TF192">
        <v>1</v>
      </c>
      <c r="TG192">
        <v>0</v>
      </c>
      <c r="TH192">
        <v>1</v>
      </c>
      <c r="TI192">
        <v>0</v>
      </c>
      <c r="TJ192">
        <v>0</v>
      </c>
      <c r="TK192">
        <v>0</v>
      </c>
      <c r="TL192">
        <v>0</v>
      </c>
      <c r="TM192">
        <v>0</v>
      </c>
      <c r="TN192">
        <v>0</v>
      </c>
      <c r="AQG192" t="s">
        <v>2698</v>
      </c>
      <c r="AQH192">
        <v>0</v>
      </c>
      <c r="AQI192">
        <v>0</v>
      </c>
      <c r="AQJ192">
        <v>1</v>
      </c>
      <c r="AQK192">
        <v>1</v>
      </c>
      <c r="AQL192">
        <v>1</v>
      </c>
      <c r="AQM192">
        <v>1</v>
      </c>
      <c r="AQN192">
        <v>0</v>
      </c>
      <c r="AQO192">
        <v>0</v>
      </c>
      <c r="AQP192">
        <v>0</v>
      </c>
      <c r="AQQ192">
        <v>0</v>
      </c>
      <c r="AQS192" t="s">
        <v>2471</v>
      </c>
      <c r="AQT192">
        <v>1</v>
      </c>
      <c r="AQU192">
        <v>0</v>
      </c>
      <c r="AQV192">
        <v>1</v>
      </c>
      <c r="AQW192">
        <v>1</v>
      </c>
      <c r="AQX192">
        <v>0</v>
      </c>
      <c r="AQY192">
        <v>0</v>
      </c>
      <c r="AQZ192">
        <v>0</v>
      </c>
      <c r="ARA192">
        <v>0</v>
      </c>
      <c r="ARB192">
        <v>0</v>
      </c>
      <c r="ARC192">
        <v>0</v>
      </c>
      <c r="ARD192">
        <v>0</v>
      </c>
      <c r="ARF192" t="s">
        <v>2466</v>
      </c>
      <c r="ARG192" t="s">
        <v>2260</v>
      </c>
      <c r="ARH192" t="s">
        <v>2602</v>
      </c>
      <c r="ARI192">
        <v>0</v>
      </c>
      <c r="ARJ192">
        <v>0</v>
      </c>
      <c r="ARK192">
        <v>0</v>
      </c>
      <c r="ARL192">
        <v>1</v>
      </c>
      <c r="ARM192">
        <v>0</v>
      </c>
      <c r="ARN192">
        <v>0</v>
      </c>
      <c r="ARO192" t="s">
        <v>2231</v>
      </c>
      <c r="ARP192" t="s">
        <v>2312</v>
      </c>
      <c r="ARX192" t="s">
        <v>2262</v>
      </c>
      <c r="ARY192" t="s">
        <v>2239</v>
      </c>
      <c r="ARZ192">
        <v>1</v>
      </c>
      <c r="ASA192">
        <v>0</v>
      </c>
      <c r="ASB192">
        <v>0</v>
      </c>
      <c r="ASC192">
        <v>0</v>
      </c>
      <c r="ASD192">
        <v>0</v>
      </c>
      <c r="ASE192">
        <v>0</v>
      </c>
      <c r="ASF192">
        <v>0</v>
      </c>
      <c r="ASG192">
        <v>0</v>
      </c>
      <c r="ASH192">
        <v>0</v>
      </c>
      <c r="ASI192">
        <v>0</v>
      </c>
      <c r="ASK192" t="s">
        <v>2313</v>
      </c>
      <c r="ASL192">
        <v>0</v>
      </c>
      <c r="ASM192">
        <v>0</v>
      </c>
      <c r="ASN192">
        <v>1</v>
      </c>
      <c r="ASO192">
        <v>0</v>
      </c>
      <c r="ASP192">
        <v>0</v>
      </c>
      <c r="ASQ192">
        <v>0</v>
      </c>
      <c r="ASR192">
        <v>0</v>
      </c>
      <c r="ASS192">
        <v>0</v>
      </c>
      <c r="AST192">
        <v>0</v>
      </c>
      <c r="ASU192">
        <v>0</v>
      </c>
      <c r="ASW192" t="s">
        <v>2239</v>
      </c>
      <c r="ASX192">
        <v>1</v>
      </c>
      <c r="ASY192">
        <v>0</v>
      </c>
      <c r="ASZ192">
        <v>0</v>
      </c>
      <c r="ATA192">
        <v>0</v>
      </c>
      <c r="ATB192">
        <v>0</v>
      </c>
      <c r="ATC192">
        <v>0</v>
      </c>
      <c r="ATD192">
        <v>0</v>
      </c>
      <c r="ATE192">
        <v>0</v>
      </c>
      <c r="ATF192">
        <v>0</v>
      </c>
      <c r="ATH192" t="s">
        <v>2549</v>
      </c>
      <c r="ATI192">
        <v>0</v>
      </c>
      <c r="ATJ192">
        <v>0</v>
      </c>
      <c r="ATK192">
        <v>1</v>
      </c>
      <c r="ATL192">
        <v>0</v>
      </c>
      <c r="ATM192">
        <v>0</v>
      </c>
      <c r="ATN192">
        <v>0</v>
      </c>
      <c r="ATO192">
        <v>0</v>
      </c>
      <c r="ATP192">
        <v>0</v>
      </c>
      <c r="ATQ192">
        <v>0</v>
      </c>
      <c r="ATS192" t="s">
        <v>2489</v>
      </c>
      <c r="ATT192" t="s">
        <v>2231</v>
      </c>
      <c r="ATU192" t="s">
        <v>3010</v>
      </c>
      <c r="ATW192" t="s">
        <v>2489</v>
      </c>
      <c r="ATX192" t="s">
        <v>2231</v>
      </c>
      <c r="ATY192" t="s">
        <v>3011</v>
      </c>
      <c r="AUA192" t="s">
        <v>3012</v>
      </c>
      <c r="AUC192" t="s">
        <v>3013</v>
      </c>
      <c r="AUF192">
        <v>509062335</v>
      </c>
      <c r="AUG192" s="166">
        <v>45256.618263888893</v>
      </c>
      <c r="AUJ192" t="s">
        <v>2255</v>
      </c>
      <c r="AUK192" t="s">
        <v>2256</v>
      </c>
      <c r="AUL192" t="s">
        <v>2257</v>
      </c>
    </row>
    <row r="193" spans="1:565 1125:1234" x14ac:dyDescent="0.35">
      <c r="A193">
        <v>192</v>
      </c>
      <c r="B193" t="s">
        <v>3014</v>
      </c>
      <c r="C193" s="166">
        <v>45256</v>
      </c>
      <c r="D193" t="s">
        <v>2901</v>
      </c>
      <c r="E193" t="s">
        <v>2902</v>
      </c>
      <c r="F193" s="166">
        <v>45256.5517884375</v>
      </c>
      <c r="G193" s="166">
        <v>45256.61437487269</v>
      </c>
      <c r="H193" t="s">
        <v>2225</v>
      </c>
      <c r="K193" t="s">
        <v>2226</v>
      </c>
      <c r="L193" s="166">
        <v>45256</v>
      </c>
      <c r="M193" t="s">
        <v>81</v>
      </c>
      <c r="N193" t="s">
        <v>2430</v>
      </c>
      <c r="O193" t="s">
        <v>92</v>
      </c>
      <c r="P193" t="s">
        <v>2228</v>
      </c>
      <c r="S193" t="s">
        <v>2229</v>
      </c>
      <c r="T193" t="s">
        <v>2903</v>
      </c>
      <c r="V193" t="s">
        <v>2231</v>
      </c>
      <c r="X193" t="s">
        <v>510</v>
      </c>
      <c r="AA193" t="s">
        <v>2239</v>
      </c>
      <c r="AB193">
        <v>0</v>
      </c>
      <c r="AC193">
        <v>0</v>
      </c>
      <c r="AD193">
        <v>0</v>
      </c>
      <c r="AE193">
        <v>1</v>
      </c>
      <c r="AF193">
        <v>1</v>
      </c>
      <c r="AI193"/>
      <c r="EK193" t="s">
        <v>2239</v>
      </c>
      <c r="EL193">
        <v>0</v>
      </c>
      <c r="EM193">
        <v>0</v>
      </c>
      <c r="EN193">
        <v>0</v>
      </c>
      <c r="EO193">
        <v>0</v>
      </c>
      <c r="EP193">
        <v>1</v>
      </c>
      <c r="EQ193">
        <v>1</v>
      </c>
      <c r="JB193" t="s">
        <v>3015</v>
      </c>
      <c r="JC193">
        <v>0</v>
      </c>
      <c r="JD193">
        <v>0</v>
      </c>
      <c r="JE193">
        <v>0</v>
      </c>
      <c r="JF193">
        <v>0</v>
      </c>
      <c r="JG193">
        <v>0</v>
      </c>
      <c r="JH193">
        <v>0</v>
      </c>
      <c r="JI193">
        <v>0</v>
      </c>
      <c r="JJ193">
        <v>0</v>
      </c>
      <c r="JK193">
        <v>1</v>
      </c>
      <c r="JL193">
        <v>1</v>
      </c>
      <c r="JM193">
        <v>1</v>
      </c>
      <c r="JN193">
        <v>1</v>
      </c>
      <c r="JO193">
        <v>1</v>
      </c>
      <c r="JP193">
        <v>1</v>
      </c>
      <c r="JQ193">
        <v>1</v>
      </c>
      <c r="JR193">
        <v>0</v>
      </c>
      <c r="JS193">
        <v>7</v>
      </c>
      <c r="JT193">
        <v>9</v>
      </c>
      <c r="NV193" t="s">
        <v>2561</v>
      </c>
      <c r="OG193" t="s">
        <v>2318</v>
      </c>
      <c r="OH193">
        <v>3900</v>
      </c>
      <c r="OI193" t="s">
        <v>2351</v>
      </c>
      <c r="OL193">
        <v>12</v>
      </c>
      <c r="OM193">
        <v>7</v>
      </c>
      <c r="ON193">
        <v>0</v>
      </c>
      <c r="OO193">
        <v>400</v>
      </c>
      <c r="OP193">
        <v>250</v>
      </c>
      <c r="OR193" t="s">
        <v>2318</v>
      </c>
      <c r="OS193">
        <v>2000</v>
      </c>
      <c r="OT193" t="s">
        <v>2351</v>
      </c>
      <c r="OW193">
        <v>7</v>
      </c>
      <c r="OX193">
        <v>2</v>
      </c>
      <c r="OY193">
        <v>0</v>
      </c>
      <c r="OZ193">
        <v>150</v>
      </c>
      <c r="PA193">
        <v>100</v>
      </c>
      <c r="PC193" t="s">
        <v>2234</v>
      </c>
      <c r="PD193">
        <v>1600</v>
      </c>
      <c r="PE193" t="s">
        <v>2351</v>
      </c>
      <c r="PH193">
        <v>30</v>
      </c>
      <c r="PI193">
        <v>25</v>
      </c>
      <c r="PJ193">
        <v>0</v>
      </c>
      <c r="PK193">
        <v>45</v>
      </c>
      <c r="PL193">
        <v>13</v>
      </c>
      <c r="PN193" t="s">
        <v>2318</v>
      </c>
      <c r="PO193">
        <v>1350</v>
      </c>
      <c r="PP193" t="s">
        <v>2351</v>
      </c>
      <c r="PS193">
        <v>12</v>
      </c>
      <c r="PT193">
        <v>7</v>
      </c>
      <c r="PU193">
        <v>0</v>
      </c>
      <c r="PV193">
        <v>180</v>
      </c>
      <c r="PW193">
        <v>110</v>
      </c>
      <c r="PY193" t="s">
        <v>2318</v>
      </c>
      <c r="PZ193" t="s">
        <v>2231</v>
      </c>
      <c r="QA193">
        <v>1250</v>
      </c>
      <c r="QD193" t="s">
        <v>2351</v>
      </c>
      <c r="QG193">
        <v>16</v>
      </c>
      <c r="QH193">
        <v>3</v>
      </c>
      <c r="QI193">
        <v>0</v>
      </c>
      <c r="QJ193">
        <v>5000</v>
      </c>
      <c r="QK193">
        <v>2500</v>
      </c>
      <c r="QM193" t="s">
        <v>2318</v>
      </c>
      <c r="QN193">
        <v>350</v>
      </c>
      <c r="QO193" t="s">
        <v>2351</v>
      </c>
      <c r="QR193">
        <v>5</v>
      </c>
      <c r="QS193">
        <v>2</v>
      </c>
      <c r="QT193">
        <v>0</v>
      </c>
      <c r="QU193">
        <v>800</v>
      </c>
      <c r="QV193">
        <v>500</v>
      </c>
      <c r="QX193" t="s">
        <v>2231</v>
      </c>
      <c r="QZ193" t="s">
        <v>3016</v>
      </c>
      <c r="RA193">
        <v>0</v>
      </c>
      <c r="RB193">
        <v>0</v>
      </c>
      <c r="RC193">
        <v>0</v>
      </c>
      <c r="RD193">
        <v>0</v>
      </c>
      <c r="RE193">
        <v>0</v>
      </c>
      <c r="RF193">
        <v>0</v>
      </c>
      <c r="RG193">
        <v>0</v>
      </c>
      <c r="RH193">
        <v>0</v>
      </c>
      <c r="RI193">
        <v>1</v>
      </c>
      <c r="RJ193">
        <v>1</v>
      </c>
      <c r="RK193">
        <v>1</v>
      </c>
      <c r="RL193">
        <v>1</v>
      </c>
      <c r="RM193">
        <v>1</v>
      </c>
      <c r="RN193">
        <v>1</v>
      </c>
      <c r="RO193">
        <v>1</v>
      </c>
      <c r="RP193">
        <v>0</v>
      </c>
      <c r="RR193" t="s">
        <v>3017</v>
      </c>
      <c r="RS193">
        <v>1</v>
      </c>
      <c r="RT193">
        <v>1</v>
      </c>
      <c r="RU193">
        <v>0</v>
      </c>
      <c r="RV193">
        <v>1</v>
      </c>
      <c r="RW193">
        <v>0</v>
      </c>
      <c r="RX193">
        <v>1</v>
      </c>
      <c r="RY193">
        <v>1</v>
      </c>
      <c r="RZ193">
        <v>1</v>
      </c>
      <c r="SA193">
        <v>1</v>
      </c>
      <c r="SB193">
        <v>0</v>
      </c>
      <c r="SC193">
        <v>0</v>
      </c>
      <c r="SF193" t="s">
        <v>2237</v>
      </c>
      <c r="SG193">
        <v>0</v>
      </c>
      <c r="SH193">
        <v>1</v>
      </c>
      <c r="SI193">
        <v>0</v>
      </c>
      <c r="SJ193">
        <v>0</v>
      </c>
      <c r="SK193" t="s">
        <v>3018</v>
      </c>
      <c r="SL193">
        <v>0</v>
      </c>
      <c r="SM193">
        <v>0</v>
      </c>
      <c r="SN193">
        <v>0</v>
      </c>
      <c r="SO193">
        <v>0</v>
      </c>
      <c r="SP193">
        <v>0</v>
      </c>
      <c r="SQ193">
        <v>0</v>
      </c>
      <c r="SR193">
        <v>0</v>
      </c>
      <c r="SS193">
        <v>0</v>
      </c>
      <c r="ST193">
        <v>1</v>
      </c>
      <c r="SU193">
        <v>1</v>
      </c>
      <c r="SV193">
        <v>1</v>
      </c>
      <c r="SW193">
        <v>1</v>
      </c>
      <c r="SX193">
        <v>1</v>
      </c>
      <c r="SY193">
        <v>1</v>
      </c>
      <c r="SZ193">
        <v>1</v>
      </c>
      <c r="TA193">
        <v>0</v>
      </c>
      <c r="TB193" t="s">
        <v>2297</v>
      </c>
      <c r="TC193">
        <v>0</v>
      </c>
      <c r="TD193">
        <v>0</v>
      </c>
      <c r="TE193">
        <v>0</v>
      </c>
      <c r="TF193">
        <v>0</v>
      </c>
      <c r="TG193">
        <v>0</v>
      </c>
      <c r="TH193">
        <v>1</v>
      </c>
      <c r="TI193">
        <v>0</v>
      </c>
      <c r="TJ193">
        <v>0</v>
      </c>
      <c r="TK193">
        <v>1</v>
      </c>
      <c r="TL193">
        <v>0</v>
      </c>
      <c r="TM193">
        <v>0</v>
      </c>
      <c r="TN193">
        <v>0</v>
      </c>
      <c r="AQG193" t="s">
        <v>2320</v>
      </c>
      <c r="AQH193">
        <v>0</v>
      </c>
      <c r="AQI193">
        <v>1</v>
      </c>
      <c r="AQJ193">
        <v>1</v>
      </c>
      <c r="AQK193">
        <v>0</v>
      </c>
      <c r="AQL193">
        <v>0</v>
      </c>
      <c r="AQM193">
        <v>1</v>
      </c>
      <c r="AQN193">
        <v>0</v>
      </c>
      <c r="AQO193">
        <v>0</v>
      </c>
      <c r="AQP193">
        <v>0</v>
      </c>
      <c r="AQQ193">
        <v>0</v>
      </c>
      <c r="AQS193" t="s">
        <v>3019</v>
      </c>
      <c r="AQT193">
        <v>1</v>
      </c>
      <c r="AQU193">
        <v>0</v>
      </c>
      <c r="AQV193">
        <v>1</v>
      </c>
      <c r="AQW193">
        <v>1</v>
      </c>
      <c r="AQX193">
        <v>0</v>
      </c>
      <c r="AQY193">
        <v>0</v>
      </c>
      <c r="AQZ193">
        <v>0</v>
      </c>
      <c r="ARA193">
        <v>0</v>
      </c>
      <c r="ARB193">
        <v>0</v>
      </c>
      <c r="ARC193">
        <v>0</v>
      </c>
      <c r="ARD193">
        <v>0</v>
      </c>
      <c r="ARF193" t="s">
        <v>2466</v>
      </c>
      <c r="ARG193" t="s">
        <v>2275</v>
      </c>
      <c r="ARH193" t="s">
        <v>3020</v>
      </c>
      <c r="ARI193">
        <v>0</v>
      </c>
      <c r="ARJ193">
        <v>1</v>
      </c>
      <c r="ARK193">
        <v>1</v>
      </c>
      <c r="ARL193">
        <v>1</v>
      </c>
      <c r="ARM193">
        <v>0</v>
      </c>
      <c r="ARN193">
        <v>0</v>
      </c>
      <c r="ARO193" t="s">
        <v>2231</v>
      </c>
      <c r="ARP193" t="s">
        <v>2312</v>
      </c>
      <c r="ARX193" t="s">
        <v>2262</v>
      </c>
      <c r="ARY193" t="s">
        <v>2451</v>
      </c>
      <c r="ARZ193">
        <v>0</v>
      </c>
      <c r="ASA193">
        <v>0</v>
      </c>
      <c r="ASB193">
        <v>0</v>
      </c>
      <c r="ASC193">
        <v>0</v>
      </c>
      <c r="ASD193">
        <v>0</v>
      </c>
      <c r="ASE193">
        <v>0</v>
      </c>
      <c r="ASF193">
        <v>0</v>
      </c>
      <c r="ASG193">
        <v>0</v>
      </c>
      <c r="ASH193">
        <v>1</v>
      </c>
      <c r="ASI193">
        <v>0</v>
      </c>
      <c r="ASK193" t="s">
        <v>2451</v>
      </c>
      <c r="ASL193">
        <v>0</v>
      </c>
      <c r="ASM193">
        <v>0</v>
      </c>
      <c r="ASN193">
        <v>0</v>
      </c>
      <c r="ASO193">
        <v>0</v>
      </c>
      <c r="ASP193">
        <v>0</v>
      </c>
      <c r="ASQ193">
        <v>0</v>
      </c>
      <c r="ASR193">
        <v>0</v>
      </c>
      <c r="ASS193">
        <v>0</v>
      </c>
      <c r="AST193">
        <v>1</v>
      </c>
      <c r="ASU193">
        <v>0</v>
      </c>
      <c r="ASW193" t="s">
        <v>2293</v>
      </c>
      <c r="ASX193">
        <v>0</v>
      </c>
      <c r="ASY193">
        <v>1</v>
      </c>
      <c r="ASZ193">
        <v>0</v>
      </c>
      <c r="ATA193">
        <v>0</v>
      </c>
      <c r="ATB193">
        <v>1</v>
      </c>
      <c r="ATC193">
        <v>0</v>
      </c>
      <c r="ATD193">
        <v>0</v>
      </c>
      <c r="ATE193">
        <v>0</v>
      </c>
      <c r="ATF193">
        <v>0</v>
      </c>
      <c r="ATH193" t="s">
        <v>2549</v>
      </c>
      <c r="ATI193">
        <v>0</v>
      </c>
      <c r="ATJ193">
        <v>0</v>
      </c>
      <c r="ATK193">
        <v>1</v>
      </c>
      <c r="ATL193">
        <v>0</v>
      </c>
      <c r="ATM193">
        <v>0</v>
      </c>
      <c r="ATN193">
        <v>0</v>
      </c>
      <c r="ATO193">
        <v>0</v>
      </c>
      <c r="ATP193">
        <v>0</v>
      </c>
      <c r="ATQ193">
        <v>0</v>
      </c>
      <c r="ATS193" t="s">
        <v>2489</v>
      </c>
      <c r="ATT193" t="s">
        <v>2231</v>
      </c>
      <c r="ATU193" t="s">
        <v>3021</v>
      </c>
      <c r="ATW193" t="s">
        <v>2489</v>
      </c>
      <c r="ATX193" t="s">
        <v>2231</v>
      </c>
      <c r="ATY193" t="s">
        <v>3022</v>
      </c>
      <c r="AUF193">
        <v>509062375</v>
      </c>
      <c r="AUG193" s="166">
        <v>45256.618321759262</v>
      </c>
      <c r="AUJ193" t="s">
        <v>2255</v>
      </c>
      <c r="AUK193" t="s">
        <v>2256</v>
      </c>
      <c r="AUL193" t="s">
        <v>2257</v>
      </c>
    </row>
    <row r="194" spans="1:565 1125:1234" x14ac:dyDescent="0.35">
      <c r="A194">
        <v>193</v>
      </c>
      <c r="B194" t="s">
        <v>3023</v>
      </c>
      <c r="C194" s="166">
        <v>45255</v>
      </c>
      <c r="D194" t="s">
        <v>2774</v>
      </c>
      <c r="E194" t="s">
        <v>2775</v>
      </c>
      <c r="F194" s="166">
        <v>45255.973490624987</v>
      </c>
      <c r="G194" s="166">
        <v>45256.665611342592</v>
      </c>
      <c r="H194" t="s">
        <v>2225</v>
      </c>
      <c r="K194" t="s">
        <v>2226</v>
      </c>
      <c r="L194" s="166">
        <v>45255</v>
      </c>
      <c r="M194" t="s">
        <v>81</v>
      </c>
      <c r="N194" t="s">
        <v>2430</v>
      </c>
      <c r="O194" t="s">
        <v>86</v>
      </c>
      <c r="P194" t="s">
        <v>2228</v>
      </c>
      <c r="S194" t="s">
        <v>2229</v>
      </c>
      <c r="T194" t="s">
        <v>2776</v>
      </c>
      <c r="V194" t="s">
        <v>2231</v>
      </c>
      <c r="X194" t="s">
        <v>2232</v>
      </c>
      <c r="AA194" t="s">
        <v>2239</v>
      </c>
      <c r="AB194">
        <v>0</v>
      </c>
      <c r="AC194">
        <v>0</v>
      </c>
      <c r="AD194">
        <v>0</v>
      </c>
      <c r="AE194">
        <v>1</v>
      </c>
      <c r="AF194">
        <v>1</v>
      </c>
      <c r="AI194"/>
      <c r="EK194" t="s">
        <v>2239</v>
      </c>
      <c r="EL194">
        <v>0</v>
      </c>
      <c r="EM194">
        <v>0</v>
      </c>
      <c r="EN194">
        <v>0</v>
      </c>
      <c r="EO194">
        <v>0</v>
      </c>
      <c r="EP194">
        <v>1</v>
      </c>
      <c r="EQ194">
        <v>1</v>
      </c>
      <c r="JB194" t="s">
        <v>2410</v>
      </c>
      <c r="JC194">
        <v>0</v>
      </c>
      <c r="JD194">
        <v>0</v>
      </c>
      <c r="JE194">
        <v>0</v>
      </c>
      <c r="JF194">
        <v>0</v>
      </c>
      <c r="JG194">
        <v>0</v>
      </c>
      <c r="JH194">
        <v>0</v>
      </c>
      <c r="JI194">
        <v>0</v>
      </c>
      <c r="JJ194">
        <v>0</v>
      </c>
      <c r="JK194">
        <v>0</v>
      </c>
      <c r="JL194">
        <v>0</v>
      </c>
      <c r="JM194">
        <v>0</v>
      </c>
      <c r="JN194">
        <v>0</v>
      </c>
      <c r="JO194">
        <v>0</v>
      </c>
      <c r="JP194">
        <v>1</v>
      </c>
      <c r="JQ194">
        <v>0</v>
      </c>
      <c r="JR194">
        <v>0</v>
      </c>
      <c r="JS194">
        <v>1</v>
      </c>
      <c r="JT194">
        <v>3</v>
      </c>
      <c r="PY194" t="s">
        <v>2318</v>
      </c>
      <c r="PZ194" t="s">
        <v>2231</v>
      </c>
      <c r="QA194">
        <v>3000</v>
      </c>
      <c r="QD194" t="s">
        <v>2235</v>
      </c>
      <c r="QG194">
        <v>20</v>
      </c>
      <c r="QH194">
        <v>2</v>
      </c>
      <c r="QI194">
        <v>0</v>
      </c>
      <c r="QJ194">
        <v>1000</v>
      </c>
      <c r="QK194">
        <v>1000</v>
      </c>
      <c r="QX194" t="s">
        <v>2312</v>
      </c>
      <c r="SF194" t="s">
        <v>2241</v>
      </c>
      <c r="SG194">
        <v>1</v>
      </c>
      <c r="SH194">
        <v>0</v>
      </c>
      <c r="SI194">
        <v>0</v>
      </c>
      <c r="SJ194">
        <v>0</v>
      </c>
      <c r="AQG194" t="s">
        <v>2239</v>
      </c>
      <c r="AQH194">
        <v>1</v>
      </c>
      <c r="AQI194">
        <v>0</v>
      </c>
      <c r="AQJ194">
        <v>0</v>
      </c>
      <c r="AQK194">
        <v>0</v>
      </c>
      <c r="AQL194">
        <v>0</v>
      </c>
      <c r="AQM194">
        <v>0</v>
      </c>
      <c r="AQN194">
        <v>0</v>
      </c>
      <c r="AQO194">
        <v>0</v>
      </c>
      <c r="AQP194">
        <v>0</v>
      </c>
      <c r="AQQ194">
        <v>0</v>
      </c>
      <c r="AQS194" t="s">
        <v>2243</v>
      </c>
      <c r="AQT194">
        <v>0</v>
      </c>
      <c r="AQU194">
        <v>0</v>
      </c>
      <c r="AQV194">
        <v>0</v>
      </c>
      <c r="AQW194">
        <v>1</v>
      </c>
      <c r="AQX194">
        <v>0</v>
      </c>
      <c r="AQY194">
        <v>0</v>
      </c>
      <c r="AQZ194">
        <v>0</v>
      </c>
      <c r="ARA194">
        <v>0</v>
      </c>
      <c r="ARB194">
        <v>0</v>
      </c>
      <c r="ARC194">
        <v>0</v>
      </c>
      <c r="ARD194">
        <v>0</v>
      </c>
      <c r="ARF194" t="s">
        <v>2466</v>
      </c>
      <c r="ARG194" t="s">
        <v>2275</v>
      </c>
      <c r="ARH194" t="s">
        <v>2312</v>
      </c>
      <c r="ARI194">
        <v>1</v>
      </c>
      <c r="ARJ194">
        <v>0</v>
      </c>
      <c r="ARK194">
        <v>0</v>
      </c>
      <c r="ARL194">
        <v>0</v>
      </c>
      <c r="ARM194">
        <v>0</v>
      </c>
      <c r="ARN194">
        <v>0</v>
      </c>
      <c r="ARP194" t="s">
        <v>2312</v>
      </c>
      <c r="ARX194" t="s">
        <v>2262</v>
      </c>
      <c r="ARY194" t="s">
        <v>2239</v>
      </c>
      <c r="ARZ194">
        <v>1</v>
      </c>
      <c r="ASA194">
        <v>0</v>
      </c>
      <c r="ASB194">
        <v>0</v>
      </c>
      <c r="ASC194">
        <v>0</v>
      </c>
      <c r="ASD194">
        <v>0</v>
      </c>
      <c r="ASE194">
        <v>0</v>
      </c>
      <c r="ASF194">
        <v>0</v>
      </c>
      <c r="ASG194">
        <v>0</v>
      </c>
      <c r="ASH194">
        <v>0</v>
      </c>
      <c r="ASI194">
        <v>0</v>
      </c>
      <c r="ASK194" t="s">
        <v>2239</v>
      </c>
      <c r="ASL194">
        <v>1</v>
      </c>
      <c r="ASM194">
        <v>0</v>
      </c>
      <c r="ASN194">
        <v>0</v>
      </c>
      <c r="ASO194">
        <v>0</v>
      </c>
      <c r="ASP194">
        <v>0</v>
      </c>
      <c r="ASQ194">
        <v>0</v>
      </c>
      <c r="ASR194">
        <v>0</v>
      </c>
      <c r="ASS194">
        <v>0</v>
      </c>
      <c r="AST194">
        <v>0</v>
      </c>
      <c r="ASU194">
        <v>0</v>
      </c>
      <c r="ASW194" t="s">
        <v>2239</v>
      </c>
      <c r="ASX194">
        <v>1</v>
      </c>
      <c r="ASY194">
        <v>0</v>
      </c>
      <c r="ASZ194">
        <v>0</v>
      </c>
      <c r="ATA194">
        <v>0</v>
      </c>
      <c r="ATB194">
        <v>0</v>
      </c>
      <c r="ATC194">
        <v>0</v>
      </c>
      <c r="ATD194">
        <v>0</v>
      </c>
      <c r="ATE194">
        <v>0</v>
      </c>
      <c r="ATF194">
        <v>0</v>
      </c>
      <c r="ATH194" t="s">
        <v>2239</v>
      </c>
      <c r="ATI194">
        <v>1</v>
      </c>
      <c r="ATJ194">
        <v>0</v>
      </c>
      <c r="ATK194">
        <v>0</v>
      </c>
      <c r="ATL194">
        <v>0</v>
      </c>
      <c r="ATM194">
        <v>0</v>
      </c>
      <c r="ATN194">
        <v>0</v>
      </c>
      <c r="ATO194">
        <v>0</v>
      </c>
      <c r="ATP194">
        <v>0</v>
      </c>
      <c r="ATQ194">
        <v>0</v>
      </c>
      <c r="ATS194" t="s">
        <v>2468</v>
      </c>
      <c r="ATW194" t="s">
        <v>2468</v>
      </c>
      <c r="AUF194">
        <v>509083691</v>
      </c>
      <c r="AUG194" s="166">
        <v>45256.66673611111</v>
      </c>
      <c r="AUJ194" t="s">
        <v>2255</v>
      </c>
      <c r="AUK194" t="s">
        <v>2256</v>
      </c>
      <c r="AUL194" t="s">
        <v>2257</v>
      </c>
    </row>
    <row r="195" spans="1:565 1125:1234" x14ac:dyDescent="0.35">
      <c r="A195">
        <v>194</v>
      </c>
      <c r="B195" t="s">
        <v>3024</v>
      </c>
      <c r="C195" s="166">
        <v>45254</v>
      </c>
      <c r="D195" t="s">
        <v>2823</v>
      </c>
      <c r="E195" t="s">
        <v>2824</v>
      </c>
      <c r="F195" s="166">
        <v>45254.736654490742</v>
      </c>
      <c r="G195" s="166">
        <v>45256.697483842603</v>
      </c>
      <c r="H195" t="s">
        <v>2225</v>
      </c>
      <c r="K195" t="s">
        <v>2226</v>
      </c>
      <c r="L195" s="166">
        <v>45254</v>
      </c>
      <c r="M195" t="s">
        <v>81</v>
      </c>
      <c r="N195" t="s">
        <v>2430</v>
      </c>
      <c r="O195" t="s">
        <v>94</v>
      </c>
      <c r="P195" t="s">
        <v>2228</v>
      </c>
      <c r="S195" t="s">
        <v>2229</v>
      </c>
      <c r="T195" t="s">
        <v>2825</v>
      </c>
      <c r="V195" t="s">
        <v>2231</v>
      </c>
      <c r="X195" t="s">
        <v>2232</v>
      </c>
      <c r="AA195" t="s">
        <v>2760</v>
      </c>
      <c r="AB195">
        <v>1</v>
      </c>
      <c r="AC195">
        <v>0</v>
      </c>
      <c r="AD195">
        <v>1</v>
      </c>
      <c r="AE195">
        <v>0</v>
      </c>
      <c r="AF195">
        <v>2</v>
      </c>
      <c r="AH195" t="s">
        <v>2318</v>
      </c>
      <c r="AI195">
        <v>1000</v>
      </c>
      <c r="AJ195" t="s">
        <v>2235</v>
      </c>
      <c r="AM195">
        <v>30</v>
      </c>
      <c r="AN195">
        <v>2</v>
      </c>
      <c r="AO195">
        <v>0</v>
      </c>
      <c r="AP195">
        <v>100</v>
      </c>
      <c r="AQ195">
        <v>100</v>
      </c>
      <c r="BH195" t="s">
        <v>2318</v>
      </c>
      <c r="BI195" t="s">
        <v>2493</v>
      </c>
      <c r="BJ195">
        <v>0</v>
      </c>
      <c r="BK195">
        <v>1</v>
      </c>
      <c r="BM195">
        <v>300</v>
      </c>
      <c r="BN195" t="s">
        <v>2235</v>
      </c>
      <c r="BQ195">
        <v>30</v>
      </c>
      <c r="BR195">
        <v>3</v>
      </c>
      <c r="BS195">
        <v>0</v>
      </c>
      <c r="BT195">
        <v>240</v>
      </c>
      <c r="BU195">
        <v>240</v>
      </c>
      <c r="BW195" t="s">
        <v>2312</v>
      </c>
      <c r="CS195" t="s">
        <v>2241</v>
      </c>
      <c r="CT195">
        <v>1</v>
      </c>
      <c r="CU195">
        <v>0</v>
      </c>
      <c r="CV195">
        <v>0</v>
      </c>
      <c r="CW195">
        <v>0</v>
      </c>
      <c r="EK195" t="s">
        <v>2239</v>
      </c>
      <c r="EL195">
        <v>0</v>
      </c>
      <c r="EM195">
        <v>0</v>
      </c>
      <c r="EN195">
        <v>0</v>
      </c>
      <c r="EO195">
        <v>0</v>
      </c>
      <c r="EP195">
        <v>1</v>
      </c>
      <c r="EQ195">
        <v>1</v>
      </c>
      <c r="JB195" t="s">
        <v>3025</v>
      </c>
      <c r="JC195">
        <v>0</v>
      </c>
      <c r="JD195">
        <v>0</v>
      </c>
      <c r="JE195">
        <v>0</v>
      </c>
      <c r="JF195">
        <v>1</v>
      </c>
      <c r="JG195">
        <v>1</v>
      </c>
      <c r="JH195">
        <v>1</v>
      </c>
      <c r="JI195">
        <v>1</v>
      </c>
      <c r="JJ195">
        <v>1</v>
      </c>
      <c r="JK195">
        <v>1</v>
      </c>
      <c r="JL195">
        <v>1</v>
      </c>
      <c r="JM195">
        <v>1</v>
      </c>
      <c r="JN195">
        <v>0</v>
      </c>
      <c r="JO195">
        <v>1</v>
      </c>
      <c r="JP195">
        <v>1</v>
      </c>
      <c r="JQ195">
        <v>0</v>
      </c>
      <c r="JR195">
        <v>0</v>
      </c>
      <c r="JS195">
        <v>10</v>
      </c>
      <c r="JT195">
        <v>13</v>
      </c>
      <c r="LM195" t="s">
        <v>2318</v>
      </c>
      <c r="LN195">
        <v>8000</v>
      </c>
      <c r="LO195" t="s">
        <v>2235</v>
      </c>
      <c r="LR195">
        <v>15</v>
      </c>
      <c r="LS195">
        <v>7</v>
      </c>
      <c r="LT195">
        <v>0</v>
      </c>
      <c r="LU195">
        <v>30</v>
      </c>
      <c r="LV195">
        <v>10</v>
      </c>
      <c r="LX195" t="s">
        <v>2234</v>
      </c>
      <c r="LY195">
        <v>6500</v>
      </c>
      <c r="LZ195" t="s">
        <v>2235</v>
      </c>
      <c r="MC195">
        <v>20</v>
      </c>
      <c r="MD195">
        <v>7</v>
      </c>
      <c r="ME195">
        <v>0</v>
      </c>
      <c r="MF195">
        <v>30</v>
      </c>
      <c r="MG195">
        <v>10</v>
      </c>
      <c r="MI195" t="s">
        <v>2318</v>
      </c>
      <c r="MJ195">
        <v>500</v>
      </c>
      <c r="MK195" t="s">
        <v>2235</v>
      </c>
      <c r="MN195">
        <v>30</v>
      </c>
      <c r="MO195">
        <v>2</v>
      </c>
      <c r="MP195">
        <v>0</v>
      </c>
      <c r="MQ195">
        <v>100</v>
      </c>
      <c r="MR195">
        <v>100</v>
      </c>
      <c r="MT195" t="s">
        <v>2318</v>
      </c>
      <c r="MU195">
        <v>250</v>
      </c>
      <c r="MV195" t="s">
        <v>2235</v>
      </c>
      <c r="MY195">
        <v>15</v>
      </c>
      <c r="MZ195">
        <v>2</v>
      </c>
      <c r="NA195">
        <v>0</v>
      </c>
      <c r="NB195">
        <v>50</v>
      </c>
      <c r="NC195">
        <v>50</v>
      </c>
      <c r="NE195" t="s">
        <v>2234</v>
      </c>
      <c r="NF195" t="s">
        <v>3026</v>
      </c>
      <c r="NG195">
        <v>1</v>
      </c>
      <c r="NH195">
        <v>1</v>
      </c>
      <c r="NI195">
        <v>0</v>
      </c>
      <c r="NJ195">
        <v>500</v>
      </c>
      <c r="NK195">
        <v>1000</v>
      </c>
      <c r="NM195" t="s">
        <v>2235</v>
      </c>
      <c r="NP195">
        <v>30</v>
      </c>
      <c r="NQ195">
        <v>3</v>
      </c>
      <c r="NR195">
        <v>0</v>
      </c>
      <c r="NS195">
        <v>50</v>
      </c>
      <c r="NT195">
        <v>50</v>
      </c>
      <c r="NV195" t="s">
        <v>2318</v>
      </c>
      <c r="NW195">
        <v>2500</v>
      </c>
      <c r="NX195" t="s">
        <v>2235</v>
      </c>
      <c r="OA195">
        <v>21</v>
      </c>
      <c r="OB195">
        <v>2</v>
      </c>
      <c r="OC195">
        <v>0</v>
      </c>
      <c r="OD195">
        <v>50</v>
      </c>
      <c r="OE195">
        <v>50</v>
      </c>
      <c r="OG195" t="s">
        <v>2318</v>
      </c>
      <c r="OH195">
        <v>3250</v>
      </c>
      <c r="OI195" t="s">
        <v>2235</v>
      </c>
      <c r="OL195">
        <v>21</v>
      </c>
      <c r="OM195">
        <v>3</v>
      </c>
      <c r="ON195">
        <v>0</v>
      </c>
      <c r="OO195">
        <v>100</v>
      </c>
      <c r="OP195">
        <v>100</v>
      </c>
      <c r="OR195" t="s">
        <v>2318</v>
      </c>
      <c r="OS195">
        <v>2500</v>
      </c>
      <c r="OT195" t="s">
        <v>2235</v>
      </c>
      <c r="OW195">
        <v>60</v>
      </c>
      <c r="OX195">
        <v>2</v>
      </c>
      <c r="OY195">
        <v>0</v>
      </c>
      <c r="OZ195">
        <v>20</v>
      </c>
      <c r="PA195">
        <v>20</v>
      </c>
      <c r="PN195" t="s">
        <v>2318</v>
      </c>
      <c r="PO195">
        <v>1500</v>
      </c>
      <c r="PP195" t="s">
        <v>2235</v>
      </c>
      <c r="PS195">
        <v>45</v>
      </c>
      <c r="PT195">
        <v>1</v>
      </c>
      <c r="PU195">
        <v>0</v>
      </c>
      <c r="PV195">
        <v>20</v>
      </c>
      <c r="PW195">
        <v>20</v>
      </c>
      <c r="PY195" t="s">
        <v>2318</v>
      </c>
      <c r="PZ195" t="s">
        <v>2231</v>
      </c>
      <c r="QA195">
        <v>2250</v>
      </c>
      <c r="QD195" t="s">
        <v>2235</v>
      </c>
      <c r="QG195">
        <v>30</v>
      </c>
      <c r="QH195">
        <v>2</v>
      </c>
      <c r="QI195">
        <v>0</v>
      </c>
      <c r="QJ195">
        <v>36</v>
      </c>
      <c r="QK195">
        <v>36</v>
      </c>
      <c r="QX195" t="s">
        <v>2312</v>
      </c>
      <c r="SF195" t="s">
        <v>2241</v>
      </c>
      <c r="SG195">
        <v>1</v>
      </c>
      <c r="SH195">
        <v>0</v>
      </c>
      <c r="SI195">
        <v>0</v>
      </c>
      <c r="SJ195">
        <v>0</v>
      </c>
      <c r="AQG195" t="s">
        <v>2239</v>
      </c>
      <c r="AQH195">
        <v>1</v>
      </c>
      <c r="AQI195">
        <v>0</v>
      </c>
      <c r="AQJ195">
        <v>0</v>
      </c>
      <c r="AQK195">
        <v>0</v>
      </c>
      <c r="AQL195">
        <v>0</v>
      </c>
      <c r="AQM195">
        <v>0</v>
      </c>
      <c r="AQN195">
        <v>0</v>
      </c>
      <c r="AQO195">
        <v>0</v>
      </c>
      <c r="AQP195">
        <v>0</v>
      </c>
      <c r="AQQ195">
        <v>0</v>
      </c>
      <c r="AQS195" t="s">
        <v>2576</v>
      </c>
      <c r="AQT195">
        <v>0</v>
      </c>
      <c r="AQU195">
        <v>0</v>
      </c>
      <c r="AQV195">
        <v>1</v>
      </c>
      <c r="AQW195">
        <v>1</v>
      </c>
      <c r="AQX195">
        <v>0</v>
      </c>
      <c r="AQY195">
        <v>0</v>
      </c>
      <c r="AQZ195">
        <v>0</v>
      </c>
      <c r="ARA195">
        <v>0</v>
      </c>
      <c r="ARB195">
        <v>0</v>
      </c>
      <c r="ARC195">
        <v>0</v>
      </c>
      <c r="ARD195">
        <v>0</v>
      </c>
      <c r="ARF195" t="s">
        <v>2466</v>
      </c>
      <c r="ARG195" t="s">
        <v>2275</v>
      </c>
      <c r="ARH195" t="s">
        <v>2451</v>
      </c>
      <c r="ARI195">
        <v>0</v>
      </c>
      <c r="ARJ195">
        <v>0</v>
      </c>
      <c r="ARK195">
        <v>0</v>
      </c>
      <c r="ARL195">
        <v>0</v>
      </c>
      <c r="ARM195">
        <v>1</v>
      </c>
      <c r="ARN195">
        <v>0</v>
      </c>
      <c r="ARP195" t="s">
        <v>2312</v>
      </c>
      <c r="ARX195" t="s">
        <v>2262</v>
      </c>
      <c r="ARY195" t="s">
        <v>2239</v>
      </c>
      <c r="ARZ195">
        <v>1</v>
      </c>
      <c r="ASA195">
        <v>0</v>
      </c>
      <c r="ASB195">
        <v>0</v>
      </c>
      <c r="ASC195">
        <v>0</v>
      </c>
      <c r="ASD195">
        <v>0</v>
      </c>
      <c r="ASE195">
        <v>0</v>
      </c>
      <c r="ASF195">
        <v>0</v>
      </c>
      <c r="ASG195">
        <v>0</v>
      </c>
      <c r="ASH195">
        <v>0</v>
      </c>
      <c r="ASI195">
        <v>0</v>
      </c>
      <c r="ASK195" t="s">
        <v>2239</v>
      </c>
      <c r="ASL195">
        <v>1</v>
      </c>
      <c r="ASM195">
        <v>0</v>
      </c>
      <c r="ASN195">
        <v>0</v>
      </c>
      <c r="ASO195">
        <v>0</v>
      </c>
      <c r="ASP195">
        <v>0</v>
      </c>
      <c r="ASQ195">
        <v>0</v>
      </c>
      <c r="ASR195">
        <v>0</v>
      </c>
      <c r="ASS195">
        <v>0</v>
      </c>
      <c r="AST195">
        <v>0</v>
      </c>
      <c r="ASU195">
        <v>0</v>
      </c>
      <c r="ASW195" t="s">
        <v>2239</v>
      </c>
      <c r="ASX195">
        <v>1</v>
      </c>
      <c r="ASY195">
        <v>0</v>
      </c>
      <c r="ASZ195">
        <v>0</v>
      </c>
      <c r="ATA195">
        <v>0</v>
      </c>
      <c r="ATB195">
        <v>0</v>
      </c>
      <c r="ATC195">
        <v>0</v>
      </c>
      <c r="ATD195">
        <v>0</v>
      </c>
      <c r="ATE195">
        <v>0</v>
      </c>
      <c r="ATF195">
        <v>0</v>
      </c>
      <c r="ATH195" t="s">
        <v>2239</v>
      </c>
      <c r="ATI195">
        <v>1</v>
      </c>
      <c r="ATJ195">
        <v>0</v>
      </c>
      <c r="ATK195">
        <v>0</v>
      </c>
      <c r="ATL195">
        <v>0</v>
      </c>
      <c r="ATM195">
        <v>0</v>
      </c>
      <c r="ATN195">
        <v>0</v>
      </c>
      <c r="ATO195">
        <v>0</v>
      </c>
      <c r="ATP195">
        <v>0</v>
      </c>
      <c r="ATQ195">
        <v>0</v>
      </c>
      <c r="ATS195" t="s">
        <v>2468</v>
      </c>
      <c r="ATW195" t="s">
        <v>2468</v>
      </c>
      <c r="AUA195" t="s">
        <v>3027</v>
      </c>
      <c r="AUF195">
        <v>509097223</v>
      </c>
      <c r="AUG195" s="166">
        <v>45256.697604166657</v>
      </c>
      <c r="AUJ195" t="s">
        <v>2255</v>
      </c>
      <c r="AUK195" t="s">
        <v>2256</v>
      </c>
      <c r="AUL195" t="s">
        <v>2257</v>
      </c>
    </row>
    <row r="196" spans="1:565 1125:1234" x14ac:dyDescent="0.35">
      <c r="A196">
        <v>195</v>
      </c>
      <c r="B196" t="s">
        <v>3028</v>
      </c>
      <c r="C196" s="166">
        <v>45256</v>
      </c>
      <c r="D196" t="s">
        <v>2774</v>
      </c>
      <c r="E196" t="s">
        <v>2775</v>
      </c>
      <c r="F196" s="166">
        <v>45256.677495578697</v>
      </c>
      <c r="G196" s="166">
        <v>45256.700323506942</v>
      </c>
      <c r="H196" t="s">
        <v>2225</v>
      </c>
      <c r="K196" t="s">
        <v>2226</v>
      </c>
      <c r="L196" s="166">
        <v>45256</v>
      </c>
      <c r="M196" t="s">
        <v>81</v>
      </c>
      <c r="N196" t="s">
        <v>2430</v>
      </c>
      <c r="O196" t="s">
        <v>86</v>
      </c>
      <c r="P196" t="s">
        <v>2228</v>
      </c>
      <c r="S196" t="s">
        <v>2229</v>
      </c>
      <c r="T196" t="s">
        <v>2776</v>
      </c>
      <c r="V196" t="s">
        <v>2231</v>
      </c>
      <c r="X196" t="s">
        <v>2232</v>
      </c>
      <c r="AA196" t="s">
        <v>2239</v>
      </c>
      <c r="AB196">
        <v>0</v>
      </c>
      <c r="AC196">
        <v>0</v>
      </c>
      <c r="AD196">
        <v>0</v>
      </c>
      <c r="AE196">
        <v>1</v>
      </c>
      <c r="AF196">
        <v>1</v>
      </c>
      <c r="AI196"/>
      <c r="EK196" t="s">
        <v>2239</v>
      </c>
      <c r="EL196">
        <v>0</v>
      </c>
      <c r="EM196">
        <v>0</v>
      </c>
      <c r="EN196">
        <v>0</v>
      </c>
      <c r="EO196">
        <v>0</v>
      </c>
      <c r="EP196">
        <v>1</v>
      </c>
      <c r="EQ196">
        <v>1</v>
      </c>
      <c r="JB196" t="s">
        <v>3029</v>
      </c>
      <c r="JC196">
        <v>0</v>
      </c>
      <c r="JD196">
        <v>0</v>
      </c>
      <c r="JE196">
        <v>0</v>
      </c>
      <c r="JF196">
        <v>1</v>
      </c>
      <c r="JG196">
        <v>1</v>
      </c>
      <c r="JH196">
        <v>0</v>
      </c>
      <c r="JI196">
        <v>1</v>
      </c>
      <c r="JJ196">
        <v>1</v>
      </c>
      <c r="JK196">
        <v>1</v>
      </c>
      <c r="JL196">
        <v>1</v>
      </c>
      <c r="JM196">
        <v>0</v>
      </c>
      <c r="JN196">
        <v>0</v>
      </c>
      <c r="JO196">
        <v>1</v>
      </c>
      <c r="JP196">
        <v>0</v>
      </c>
      <c r="JQ196">
        <v>1</v>
      </c>
      <c r="JR196">
        <v>0</v>
      </c>
      <c r="JS196">
        <v>8</v>
      </c>
      <c r="JT196">
        <v>10</v>
      </c>
      <c r="LM196" t="s">
        <v>2234</v>
      </c>
      <c r="LN196">
        <v>1200</v>
      </c>
      <c r="LO196" t="s">
        <v>2288</v>
      </c>
      <c r="LR196">
        <v>25</v>
      </c>
      <c r="LS196">
        <v>7</v>
      </c>
      <c r="LT196">
        <v>0</v>
      </c>
      <c r="LU196">
        <v>40</v>
      </c>
      <c r="LV196">
        <v>40</v>
      </c>
      <c r="LX196" t="s">
        <v>2234</v>
      </c>
      <c r="LY196">
        <v>600</v>
      </c>
      <c r="LZ196" t="s">
        <v>2288</v>
      </c>
      <c r="MC196">
        <v>20</v>
      </c>
      <c r="MD196">
        <v>7</v>
      </c>
      <c r="ME196">
        <v>0</v>
      </c>
      <c r="MF196">
        <v>40</v>
      </c>
      <c r="MG196">
        <v>40</v>
      </c>
      <c r="MT196" t="s">
        <v>2318</v>
      </c>
      <c r="MU196">
        <v>100</v>
      </c>
      <c r="MV196" t="s">
        <v>2235</v>
      </c>
      <c r="MY196">
        <v>7</v>
      </c>
      <c r="MZ196">
        <v>2</v>
      </c>
      <c r="NA196">
        <v>0</v>
      </c>
      <c r="NB196">
        <v>24</v>
      </c>
      <c r="NC196">
        <v>24</v>
      </c>
      <c r="NE196" t="s">
        <v>2234</v>
      </c>
      <c r="NF196" t="s">
        <v>2815</v>
      </c>
      <c r="NG196">
        <v>0</v>
      </c>
      <c r="NH196">
        <v>1</v>
      </c>
      <c r="NI196">
        <v>1</v>
      </c>
      <c r="NK196">
        <v>1000</v>
      </c>
      <c r="NL196">
        <v>2000</v>
      </c>
      <c r="NM196" t="s">
        <v>2235</v>
      </c>
      <c r="NP196">
        <v>25</v>
      </c>
      <c r="NQ196">
        <v>2</v>
      </c>
      <c r="NR196">
        <v>0</v>
      </c>
      <c r="NS196">
        <v>12</v>
      </c>
      <c r="NT196">
        <v>12</v>
      </c>
      <c r="NV196" t="s">
        <v>2318</v>
      </c>
      <c r="NW196">
        <v>2000</v>
      </c>
      <c r="NX196" t="s">
        <v>2235</v>
      </c>
      <c r="OA196">
        <v>30</v>
      </c>
      <c r="OB196">
        <v>2</v>
      </c>
      <c r="OC196">
        <v>0</v>
      </c>
      <c r="OD196">
        <v>15</v>
      </c>
      <c r="OE196">
        <v>15</v>
      </c>
      <c r="OG196" t="s">
        <v>2318</v>
      </c>
      <c r="OH196">
        <v>3500</v>
      </c>
      <c r="OI196" t="s">
        <v>2235</v>
      </c>
      <c r="OL196">
        <v>30</v>
      </c>
      <c r="OM196">
        <v>2</v>
      </c>
      <c r="ON196">
        <v>0</v>
      </c>
      <c r="OO196">
        <v>40</v>
      </c>
      <c r="OP196">
        <v>40</v>
      </c>
      <c r="PN196" t="s">
        <v>2318</v>
      </c>
      <c r="PO196">
        <v>2000</v>
      </c>
      <c r="PP196" t="s">
        <v>2235</v>
      </c>
      <c r="PS196">
        <v>15</v>
      </c>
      <c r="PT196">
        <v>2</v>
      </c>
      <c r="PU196">
        <v>0</v>
      </c>
      <c r="PV196">
        <v>100</v>
      </c>
      <c r="PW196">
        <v>100</v>
      </c>
      <c r="QM196" t="s">
        <v>2318</v>
      </c>
      <c r="QN196">
        <v>300</v>
      </c>
      <c r="QO196" t="s">
        <v>2235</v>
      </c>
      <c r="QR196">
        <v>5</v>
      </c>
      <c r="QS196">
        <v>2</v>
      </c>
      <c r="QT196">
        <v>0</v>
      </c>
      <c r="QU196">
        <v>300</v>
      </c>
      <c r="QV196">
        <v>300</v>
      </c>
      <c r="QX196" t="s">
        <v>2312</v>
      </c>
      <c r="SF196" t="s">
        <v>2241</v>
      </c>
      <c r="SG196">
        <v>1</v>
      </c>
      <c r="SH196">
        <v>0</v>
      </c>
      <c r="SI196">
        <v>0</v>
      </c>
      <c r="SJ196">
        <v>0</v>
      </c>
      <c r="AQG196" t="s">
        <v>2239</v>
      </c>
      <c r="AQH196">
        <v>1</v>
      </c>
      <c r="AQI196">
        <v>0</v>
      </c>
      <c r="AQJ196">
        <v>0</v>
      </c>
      <c r="AQK196">
        <v>0</v>
      </c>
      <c r="AQL196">
        <v>0</v>
      </c>
      <c r="AQM196">
        <v>0</v>
      </c>
      <c r="AQN196">
        <v>0</v>
      </c>
      <c r="AQO196">
        <v>0</v>
      </c>
      <c r="AQP196">
        <v>0</v>
      </c>
      <c r="AQQ196">
        <v>0</v>
      </c>
      <c r="AQS196" t="s">
        <v>2243</v>
      </c>
      <c r="AQT196">
        <v>0</v>
      </c>
      <c r="AQU196">
        <v>0</v>
      </c>
      <c r="AQV196">
        <v>0</v>
      </c>
      <c r="AQW196">
        <v>1</v>
      </c>
      <c r="AQX196">
        <v>0</v>
      </c>
      <c r="AQY196">
        <v>0</v>
      </c>
      <c r="AQZ196">
        <v>0</v>
      </c>
      <c r="ARA196">
        <v>0</v>
      </c>
      <c r="ARB196">
        <v>0</v>
      </c>
      <c r="ARC196">
        <v>0</v>
      </c>
      <c r="ARD196">
        <v>0</v>
      </c>
      <c r="ARF196" t="s">
        <v>2466</v>
      </c>
      <c r="ARG196" t="s">
        <v>2321</v>
      </c>
      <c r="ARH196" t="s">
        <v>2246</v>
      </c>
      <c r="ARI196">
        <v>0</v>
      </c>
      <c r="ARJ196">
        <v>1</v>
      </c>
      <c r="ARK196">
        <v>0</v>
      </c>
      <c r="ARL196">
        <v>0</v>
      </c>
      <c r="ARM196">
        <v>0</v>
      </c>
      <c r="ARN196">
        <v>0</v>
      </c>
      <c r="ARP196" t="s">
        <v>2312</v>
      </c>
      <c r="ARX196" t="s">
        <v>2262</v>
      </c>
      <c r="ARY196" t="s">
        <v>2239</v>
      </c>
      <c r="ARZ196">
        <v>1</v>
      </c>
      <c r="ASA196">
        <v>0</v>
      </c>
      <c r="ASB196">
        <v>0</v>
      </c>
      <c r="ASC196">
        <v>0</v>
      </c>
      <c r="ASD196">
        <v>0</v>
      </c>
      <c r="ASE196">
        <v>0</v>
      </c>
      <c r="ASF196">
        <v>0</v>
      </c>
      <c r="ASG196">
        <v>0</v>
      </c>
      <c r="ASH196">
        <v>0</v>
      </c>
      <c r="ASI196">
        <v>0</v>
      </c>
      <c r="ASK196" t="s">
        <v>2239</v>
      </c>
      <c r="ASL196">
        <v>1</v>
      </c>
      <c r="ASM196">
        <v>0</v>
      </c>
      <c r="ASN196">
        <v>0</v>
      </c>
      <c r="ASO196">
        <v>0</v>
      </c>
      <c r="ASP196">
        <v>0</v>
      </c>
      <c r="ASQ196">
        <v>0</v>
      </c>
      <c r="ASR196">
        <v>0</v>
      </c>
      <c r="ASS196">
        <v>0</v>
      </c>
      <c r="AST196">
        <v>0</v>
      </c>
      <c r="ASU196">
        <v>0</v>
      </c>
      <c r="ASW196" t="s">
        <v>2239</v>
      </c>
      <c r="ASX196">
        <v>1</v>
      </c>
      <c r="ASY196">
        <v>0</v>
      </c>
      <c r="ASZ196">
        <v>0</v>
      </c>
      <c r="ATA196">
        <v>0</v>
      </c>
      <c r="ATB196">
        <v>0</v>
      </c>
      <c r="ATC196">
        <v>0</v>
      </c>
      <c r="ATD196">
        <v>0</v>
      </c>
      <c r="ATE196">
        <v>0</v>
      </c>
      <c r="ATF196">
        <v>0</v>
      </c>
      <c r="ATH196" t="s">
        <v>2239</v>
      </c>
      <c r="ATI196">
        <v>1</v>
      </c>
      <c r="ATJ196">
        <v>0</v>
      </c>
      <c r="ATK196">
        <v>0</v>
      </c>
      <c r="ATL196">
        <v>0</v>
      </c>
      <c r="ATM196">
        <v>0</v>
      </c>
      <c r="ATN196">
        <v>0</v>
      </c>
      <c r="ATO196">
        <v>0</v>
      </c>
      <c r="ATP196">
        <v>0</v>
      </c>
      <c r="ATQ196">
        <v>0</v>
      </c>
      <c r="ATS196" t="s">
        <v>2468</v>
      </c>
      <c r="ATW196" t="s">
        <v>2468</v>
      </c>
      <c r="AUF196">
        <v>509100597</v>
      </c>
      <c r="AUG196" s="166">
        <v>45256.704074074078</v>
      </c>
      <c r="AUJ196" t="s">
        <v>2255</v>
      </c>
      <c r="AUK196" t="s">
        <v>2256</v>
      </c>
      <c r="AUL196" t="s">
        <v>2257</v>
      </c>
    </row>
    <row r="197" spans="1:565 1125:1234" x14ac:dyDescent="0.35">
      <c r="A197">
        <v>196</v>
      </c>
      <c r="B197" t="s">
        <v>3030</v>
      </c>
      <c r="C197" s="166">
        <v>45256</v>
      </c>
      <c r="D197" t="s">
        <v>3031</v>
      </c>
      <c r="E197" t="s">
        <v>3032</v>
      </c>
      <c r="F197" s="166">
        <v>45256.408300474533</v>
      </c>
      <c r="G197" s="166">
        <v>45256.617634872688</v>
      </c>
      <c r="H197" t="s">
        <v>2225</v>
      </c>
      <c r="K197" t="s">
        <v>2666</v>
      </c>
      <c r="L197" s="166">
        <v>45256</v>
      </c>
      <c r="M197" t="s">
        <v>2667</v>
      </c>
      <c r="N197" t="s">
        <v>3033</v>
      </c>
      <c r="O197" t="s">
        <v>65</v>
      </c>
      <c r="P197" t="s">
        <v>2228</v>
      </c>
      <c r="S197" t="s">
        <v>2669</v>
      </c>
      <c r="T197" t="s">
        <v>3034</v>
      </c>
      <c r="V197" t="s">
        <v>2231</v>
      </c>
      <c r="X197" t="s">
        <v>2306</v>
      </c>
      <c r="AA197" t="s">
        <v>2286</v>
      </c>
      <c r="AB197">
        <v>0</v>
      </c>
      <c r="AC197">
        <v>0</v>
      </c>
      <c r="AD197">
        <v>1</v>
      </c>
      <c r="AE197">
        <v>0</v>
      </c>
      <c r="AF197">
        <v>1</v>
      </c>
      <c r="AI197"/>
      <c r="BH197" t="s">
        <v>2318</v>
      </c>
      <c r="BI197" t="s">
        <v>2341</v>
      </c>
      <c r="BJ197">
        <v>1</v>
      </c>
      <c r="BK197">
        <v>1</v>
      </c>
      <c r="BL197">
        <v>500</v>
      </c>
      <c r="BM197">
        <v>300</v>
      </c>
      <c r="BN197" t="s">
        <v>2235</v>
      </c>
      <c r="BQ197">
        <v>30</v>
      </c>
      <c r="BR197">
        <v>2</v>
      </c>
      <c r="BS197">
        <v>0</v>
      </c>
      <c r="BT197">
        <v>640</v>
      </c>
      <c r="BU197">
        <v>640</v>
      </c>
      <c r="BW197" t="s">
        <v>2312</v>
      </c>
      <c r="CS197" t="s">
        <v>2241</v>
      </c>
      <c r="CT197">
        <v>1</v>
      </c>
      <c r="CU197">
        <v>0</v>
      </c>
      <c r="CV197">
        <v>0</v>
      </c>
      <c r="CW197">
        <v>0</v>
      </c>
      <c r="EK197" t="s">
        <v>2239</v>
      </c>
      <c r="EL197">
        <v>0</v>
      </c>
      <c r="EM197">
        <v>0</v>
      </c>
      <c r="EN197">
        <v>0</v>
      </c>
      <c r="EO197">
        <v>0</v>
      </c>
      <c r="EP197">
        <v>1</v>
      </c>
      <c r="EQ197">
        <v>1</v>
      </c>
      <c r="JB197" t="s">
        <v>2464</v>
      </c>
      <c r="JC197">
        <v>0</v>
      </c>
      <c r="JD197">
        <v>0</v>
      </c>
      <c r="JE197">
        <v>1</v>
      </c>
      <c r="JF197">
        <v>0</v>
      </c>
      <c r="JG197">
        <v>0</v>
      </c>
      <c r="JH197">
        <v>0</v>
      </c>
      <c r="JI197">
        <v>0</v>
      </c>
      <c r="JJ197">
        <v>0</v>
      </c>
      <c r="JK197">
        <v>0</v>
      </c>
      <c r="JL197">
        <v>0</v>
      </c>
      <c r="JM197">
        <v>0</v>
      </c>
      <c r="JN197">
        <v>0</v>
      </c>
      <c r="JO197">
        <v>0</v>
      </c>
      <c r="JP197">
        <v>0</v>
      </c>
      <c r="JQ197">
        <v>0</v>
      </c>
      <c r="JR197">
        <v>0</v>
      </c>
      <c r="JS197">
        <v>1</v>
      </c>
      <c r="JT197">
        <v>3</v>
      </c>
      <c r="KV197" t="s">
        <v>2318</v>
      </c>
      <c r="KW197" t="s">
        <v>2465</v>
      </c>
      <c r="KX197">
        <v>0</v>
      </c>
      <c r="KY197">
        <v>1</v>
      </c>
      <c r="KZ197">
        <v>1</v>
      </c>
      <c r="LB197">
        <v>32500</v>
      </c>
      <c r="LC197">
        <v>37500</v>
      </c>
      <c r="LD197" t="s">
        <v>2235</v>
      </c>
      <c r="LG197">
        <v>90</v>
      </c>
      <c r="LH197">
        <v>2</v>
      </c>
      <c r="LI197">
        <v>0</v>
      </c>
      <c r="LJ197">
        <v>50</v>
      </c>
      <c r="LK197">
        <v>50</v>
      </c>
      <c r="QX197" t="s">
        <v>2312</v>
      </c>
      <c r="SF197" t="s">
        <v>2241</v>
      </c>
      <c r="SG197">
        <v>1</v>
      </c>
      <c r="SH197">
        <v>0</v>
      </c>
      <c r="SI197">
        <v>0</v>
      </c>
      <c r="SJ197">
        <v>0</v>
      </c>
      <c r="AQG197" t="s">
        <v>2239</v>
      </c>
      <c r="AQH197">
        <v>1</v>
      </c>
      <c r="AQI197">
        <v>0</v>
      </c>
      <c r="AQJ197">
        <v>0</v>
      </c>
      <c r="AQK197">
        <v>0</v>
      </c>
      <c r="AQL197">
        <v>0</v>
      </c>
      <c r="AQM197">
        <v>0</v>
      </c>
      <c r="AQN197">
        <v>0</v>
      </c>
      <c r="AQO197">
        <v>0</v>
      </c>
      <c r="AQP197">
        <v>0</v>
      </c>
      <c r="AQQ197">
        <v>0</v>
      </c>
      <c r="AQS197" t="s">
        <v>2451</v>
      </c>
      <c r="AQT197">
        <v>0</v>
      </c>
      <c r="AQU197">
        <v>0</v>
      </c>
      <c r="AQV197">
        <v>0</v>
      </c>
      <c r="AQW197">
        <v>0</v>
      </c>
      <c r="AQX197">
        <v>0</v>
      </c>
      <c r="AQY197">
        <v>0</v>
      </c>
      <c r="AQZ197">
        <v>0</v>
      </c>
      <c r="ARA197">
        <v>0</v>
      </c>
      <c r="ARB197">
        <v>0</v>
      </c>
      <c r="ARC197">
        <v>1</v>
      </c>
      <c r="ARD197">
        <v>0</v>
      </c>
      <c r="ARF197" t="s">
        <v>2466</v>
      </c>
      <c r="ARG197" t="s">
        <v>2275</v>
      </c>
      <c r="ARH197" t="s">
        <v>2312</v>
      </c>
      <c r="ARI197">
        <v>1</v>
      </c>
      <c r="ARJ197">
        <v>0</v>
      </c>
      <c r="ARK197">
        <v>0</v>
      </c>
      <c r="ARL197">
        <v>0</v>
      </c>
      <c r="ARM197">
        <v>0</v>
      </c>
      <c r="ARN197">
        <v>0</v>
      </c>
      <c r="ARP197" t="s">
        <v>2312</v>
      </c>
      <c r="ARX197" t="s">
        <v>2262</v>
      </c>
      <c r="ARY197" t="s">
        <v>2239</v>
      </c>
      <c r="ARZ197">
        <v>1</v>
      </c>
      <c r="ASA197">
        <v>0</v>
      </c>
      <c r="ASB197">
        <v>0</v>
      </c>
      <c r="ASC197">
        <v>0</v>
      </c>
      <c r="ASD197">
        <v>0</v>
      </c>
      <c r="ASE197">
        <v>0</v>
      </c>
      <c r="ASF197">
        <v>0</v>
      </c>
      <c r="ASG197">
        <v>0</v>
      </c>
      <c r="ASH197">
        <v>0</v>
      </c>
      <c r="ASI197">
        <v>0</v>
      </c>
      <c r="ASK197" t="s">
        <v>2239</v>
      </c>
      <c r="ASL197">
        <v>1</v>
      </c>
      <c r="ASM197">
        <v>0</v>
      </c>
      <c r="ASN197">
        <v>0</v>
      </c>
      <c r="ASO197">
        <v>0</v>
      </c>
      <c r="ASP197">
        <v>0</v>
      </c>
      <c r="ASQ197">
        <v>0</v>
      </c>
      <c r="ASR197">
        <v>0</v>
      </c>
      <c r="ASS197">
        <v>0</v>
      </c>
      <c r="AST197">
        <v>0</v>
      </c>
      <c r="ASU197">
        <v>0</v>
      </c>
      <c r="ASW197" t="s">
        <v>2239</v>
      </c>
      <c r="ASX197">
        <v>1</v>
      </c>
      <c r="ASY197">
        <v>0</v>
      </c>
      <c r="ASZ197">
        <v>0</v>
      </c>
      <c r="ATA197">
        <v>0</v>
      </c>
      <c r="ATB197">
        <v>0</v>
      </c>
      <c r="ATC197">
        <v>0</v>
      </c>
      <c r="ATD197">
        <v>0</v>
      </c>
      <c r="ATE197">
        <v>0</v>
      </c>
      <c r="ATF197">
        <v>0</v>
      </c>
      <c r="ATH197" t="s">
        <v>2239</v>
      </c>
      <c r="ATI197">
        <v>1</v>
      </c>
      <c r="ATJ197">
        <v>0</v>
      </c>
      <c r="ATK197">
        <v>0</v>
      </c>
      <c r="ATL197">
        <v>0</v>
      </c>
      <c r="ATM197">
        <v>0</v>
      </c>
      <c r="ATN197">
        <v>0</v>
      </c>
      <c r="ATO197">
        <v>0</v>
      </c>
      <c r="ATP197">
        <v>0</v>
      </c>
      <c r="ATQ197">
        <v>0</v>
      </c>
      <c r="ATS197" t="s">
        <v>2468</v>
      </c>
      <c r="ATW197" t="s">
        <v>2468</v>
      </c>
      <c r="AUF197">
        <v>509127486</v>
      </c>
      <c r="AUG197" s="166">
        <v>45256.760034722218</v>
      </c>
      <c r="AUJ197" t="s">
        <v>2255</v>
      </c>
      <c r="AUK197" t="s">
        <v>2256</v>
      </c>
      <c r="AUL197" t="s">
        <v>2257</v>
      </c>
    </row>
    <row r="198" spans="1:565 1125:1234" x14ac:dyDescent="0.35">
      <c r="A198">
        <v>197</v>
      </c>
      <c r="B198" t="s">
        <v>3035</v>
      </c>
      <c r="C198" s="166">
        <v>45256</v>
      </c>
      <c r="D198" t="s">
        <v>3031</v>
      </c>
      <c r="E198" t="s">
        <v>3032</v>
      </c>
      <c r="F198" s="166">
        <v>45256.375644583328</v>
      </c>
      <c r="G198" s="166">
        <v>45256.381429988433</v>
      </c>
      <c r="H198" t="s">
        <v>2225</v>
      </c>
      <c r="K198" t="s">
        <v>2666</v>
      </c>
      <c r="L198" s="166">
        <v>45256</v>
      </c>
      <c r="M198" t="s">
        <v>2667</v>
      </c>
      <c r="N198" t="s">
        <v>3033</v>
      </c>
      <c r="O198" t="s">
        <v>65</v>
      </c>
      <c r="P198" t="s">
        <v>2431</v>
      </c>
      <c r="S198" t="s">
        <v>2669</v>
      </c>
      <c r="T198" t="s">
        <v>3034</v>
      </c>
      <c r="V198" t="s">
        <v>2231</v>
      </c>
      <c r="X198" t="s">
        <v>2306</v>
      </c>
      <c r="AA198" t="s">
        <v>2286</v>
      </c>
      <c r="AB198">
        <v>0</v>
      </c>
      <c r="AC198">
        <v>0</v>
      </c>
      <c r="AD198">
        <v>1</v>
      </c>
      <c r="AE198">
        <v>0</v>
      </c>
      <c r="AF198">
        <v>1</v>
      </c>
      <c r="AI198"/>
      <c r="BH198" t="s">
        <v>2318</v>
      </c>
      <c r="BI198" t="s">
        <v>2341</v>
      </c>
      <c r="BJ198">
        <v>1</v>
      </c>
      <c r="BK198">
        <v>1</v>
      </c>
      <c r="BL198">
        <v>500</v>
      </c>
      <c r="BM198">
        <v>300</v>
      </c>
      <c r="BN198" t="s">
        <v>2446</v>
      </c>
      <c r="BQ198">
        <v>30</v>
      </c>
      <c r="BR198">
        <v>1</v>
      </c>
      <c r="BS198">
        <v>0</v>
      </c>
      <c r="BT198">
        <v>75</v>
      </c>
      <c r="BU198">
        <v>640</v>
      </c>
      <c r="BW198" t="s">
        <v>2312</v>
      </c>
      <c r="CS198" t="s">
        <v>2241</v>
      </c>
      <c r="CT198">
        <v>1</v>
      </c>
      <c r="CU198">
        <v>0</v>
      </c>
      <c r="CV198">
        <v>0</v>
      </c>
      <c r="CW198">
        <v>0</v>
      </c>
      <c r="EK198" t="s">
        <v>2239</v>
      </c>
      <c r="EL198">
        <v>0</v>
      </c>
      <c r="EM198">
        <v>0</v>
      </c>
      <c r="EN198">
        <v>0</v>
      </c>
      <c r="EO198">
        <v>0</v>
      </c>
      <c r="EP198">
        <v>1</v>
      </c>
      <c r="EQ198">
        <v>1</v>
      </c>
      <c r="JB198" t="s">
        <v>2289</v>
      </c>
      <c r="JC198">
        <v>0</v>
      </c>
      <c r="JD198">
        <v>0</v>
      </c>
      <c r="JE198">
        <v>0</v>
      </c>
      <c r="JF198">
        <v>0</v>
      </c>
      <c r="JG198">
        <v>0</v>
      </c>
      <c r="JH198">
        <v>0</v>
      </c>
      <c r="JI198">
        <v>0</v>
      </c>
      <c r="JJ198">
        <v>0</v>
      </c>
      <c r="JK198">
        <v>0</v>
      </c>
      <c r="JL198">
        <v>0</v>
      </c>
      <c r="JM198">
        <v>0</v>
      </c>
      <c r="JN198">
        <v>0</v>
      </c>
      <c r="JO198">
        <v>1</v>
      </c>
      <c r="JP198">
        <v>0</v>
      </c>
      <c r="JQ198">
        <v>1</v>
      </c>
      <c r="JR198">
        <v>0</v>
      </c>
      <c r="JS198">
        <v>2</v>
      </c>
      <c r="JT198">
        <v>4</v>
      </c>
      <c r="PN198" t="s">
        <v>2318</v>
      </c>
      <c r="PO198">
        <v>1250</v>
      </c>
      <c r="PP198" t="s">
        <v>2446</v>
      </c>
      <c r="PS198">
        <v>60</v>
      </c>
      <c r="PT198">
        <v>1</v>
      </c>
      <c r="PU198">
        <v>0</v>
      </c>
      <c r="PV198">
        <v>20</v>
      </c>
      <c r="PW198">
        <v>100</v>
      </c>
      <c r="QM198" t="s">
        <v>2318</v>
      </c>
      <c r="QN198">
        <v>250</v>
      </c>
      <c r="QO198" t="s">
        <v>2446</v>
      </c>
      <c r="QR198">
        <v>30</v>
      </c>
      <c r="QS198">
        <v>1</v>
      </c>
      <c r="QT198">
        <v>0</v>
      </c>
      <c r="QU198">
        <v>50</v>
      </c>
      <c r="QV198">
        <v>100</v>
      </c>
      <c r="QX198" t="s">
        <v>2312</v>
      </c>
      <c r="SF198" t="s">
        <v>2241</v>
      </c>
      <c r="SG198">
        <v>1</v>
      </c>
      <c r="SH198">
        <v>0</v>
      </c>
      <c r="SI198">
        <v>0</v>
      </c>
      <c r="SJ198">
        <v>0</v>
      </c>
      <c r="AQG198" t="s">
        <v>2239</v>
      </c>
      <c r="AQH198">
        <v>1</v>
      </c>
      <c r="AQI198">
        <v>0</v>
      </c>
      <c r="AQJ198">
        <v>0</v>
      </c>
      <c r="AQK198">
        <v>0</v>
      </c>
      <c r="AQL198">
        <v>0</v>
      </c>
      <c r="AQM198">
        <v>0</v>
      </c>
      <c r="AQN198">
        <v>0</v>
      </c>
      <c r="AQO198">
        <v>0</v>
      </c>
      <c r="AQP198">
        <v>0</v>
      </c>
      <c r="AQQ198">
        <v>0</v>
      </c>
      <c r="AQS198" t="s">
        <v>2448</v>
      </c>
      <c r="AQT198">
        <v>1</v>
      </c>
      <c r="AQU198">
        <v>0</v>
      </c>
      <c r="AQV198">
        <v>0</v>
      </c>
      <c r="AQW198">
        <v>0</v>
      </c>
      <c r="AQX198">
        <v>0</v>
      </c>
      <c r="AQY198">
        <v>0</v>
      </c>
      <c r="AQZ198">
        <v>0</v>
      </c>
      <c r="ARA198">
        <v>0</v>
      </c>
      <c r="ARB198">
        <v>0</v>
      </c>
      <c r="ARC198">
        <v>0</v>
      </c>
      <c r="ARD198">
        <v>0</v>
      </c>
      <c r="ARF198" t="s">
        <v>2466</v>
      </c>
      <c r="ARG198" t="s">
        <v>2275</v>
      </c>
      <c r="ARH198" t="s">
        <v>2451</v>
      </c>
      <c r="ARI198">
        <v>0</v>
      </c>
      <c r="ARJ198">
        <v>0</v>
      </c>
      <c r="ARK198">
        <v>0</v>
      </c>
      <c r="ARL198">
        <v>0</v>
      </c>
      <c r="ARM198">
        <v>1</v>
      </c>
      <c r="ARN198">
        <v>0</v>
      </c>
      <c r="ARO198" t="s">
        <v>2517</v>
      </c>
      <c r="ARP198" t="s">
        <v>2312</v>
      </c>
      <c r="ARX198" t="s">
        <v>2262</v>
      </c>
      <c r="ARY198" t="s">
        <v>2239</v>
      </c>
      <c r="ARZ198">
        <v>1</v>
      </c>
      <c r="ASA198">
        <v>0</v>
      </c>
      <c r="ASB198">
        <v>0</v>
      </c>
      <c r="ASC198">
        <v>0</v>
      </c>
      <c r="ASD198">
        <v>0</v>
      </c>
      <c r="ASE198">
        <v>0</v>
      </c>
      <c r="ASF198">
        <v>0</v>
      </c>
      <c r="ASG198">
        <v>0</v>
      </c>
      <c r="ASH198">
        <v>0</v>
      </c>
      <c r="ASI198">
        <v>0</v>
      </c>
      <c r="ASK198" t="s">
        <v>2239</v>
      </c>
      <c r="ASL198">
        <v>1</v>
      </c>
      <c r="ASM198">
        <v>0</v>
      </c>
      <c r="ASN198">
        <v>0</v>
      </c>
      <c r="ASO198">
        <v>0</v>
      </c>
      <c r="ASP198">
        <v>0</v>
      </c>
      <c r="ASQ198">
        <v>0</v>
      </c>
      <c r="ASR198">
        <v>0</v>
      </c>
      <c r="ASS198">
        <v>0</v>
      </c>
      <c r="AST198">
        <v>0</v>
      </c>
      <c r="ASU198">
        <v>0</v>
      </c>
      <c r="ASW198" t="s">
        <v>2239</v>
      </c>
      <c r="ASX198">
        <v>1</v>
      </c>
      <c r="ASY198">
        <v>0</v>
      </c>
      <c r="ASZ198">
        <v>0</v>
      </c>
      <c r="ATA198">
        <v>0</v>
      </c>
      <c r="ATB198">
        <v>0</v>
      </c>
      <c r="ATC198">
        <v>0</v>
      </c>
      <c r="ATD198">
        <v>0</v>
      </c>
      <c r="ATE198">
        <v>0</v>
      </c>
      <c r="ATF198">
        <v>0</v>
      </c>
      <c r="ATH198" t="s">
        <v>2239</v>
      </c>
      <c r="ATI198">
        <v>1</v>
      </c>
      <c r="ATJ198">
        <v>0</v>
      </c>
      <c r="ATK198">
        <v>0</v>
      </c>
      <c r="ATL198">
        <v>0</v>
      </c>
      <c r="ATM198">
        <v>0</v>
      </c>
      <c r="ATN198">
        <v>0</v>
      </c>
      <c r="ATO198">
        <v>0</v>
      </c>
      <c r="ATP198">
        <v>0</v>
      </c>
      <c r="ATQ198">
        <v>0</v>
      </c>
      <c r="ATS198" t="s">
        <v>2468</v>
      </c>
      <c r="ATW198" t="s">
        <v>2468</v>
      </c>
      <c r="AUF198">
        <v>509127494</v>
      </c>
      <c r="AUG198" s="166">
        <v>45256.760081018518</v>
      </c>
      <c r="AUJ198" t="s">
        <v>2255</v>
      </c>
      <c r="AUK198" t="s">
        <v>2256</v>
      </c>
      <c r="AUL198" t="s">
        <v>2257</v>
      </c>
    </row>
    <row r="199" spans="1:565 1125:1234" x14ac:dyDescent="0.35">
      <c r="A199">
        <v>198</v>
      </c>
      <c r="B199" t="s">
        <v>3036</v>
      </c>
      <c r="C199" s="166">
        <v>45255</v>
      </c>
      <c r="D199" t="s">
        <v>3031</v>
      </c>
      <c r="E199" t="s">
        <v>3032</v>
      </c>
      <c r="F199" s="166">
        <v>45255.700434224527</v>
      </c>
      <c r="G199" s="166">
        <v>45255.742064942133</v>
      </c>
      <c r="H199" t="s">
        <v>2225</v>
      </c>
      <c r="K199" t="s">
        <v>2666</v>
      </c>
      <c r="L199" s="166">
        <v>45255</v>
      </c>
      <c r="M199" t="s">
        <v>2667</v>
      </c>
      <c r="N199" t="s">
        <v>3033</v>
      </c>
      <c r="O199" t="s">
        <v>65</v>
      </c>
      <c r="P199" t="s">
        <v>2228</v>
      </c>
      <c r="S199" t="s">
        <v>2669</v>
      </c>
      <c r="T199" t="s">
        <v>3034</v>
      </c>
      <c r="V199" t="s">
        <v>2231</v>
      </c>
      <c r="X199" t="s">
        <v>2306</v>
      </c>
      <c r="AA199" t="s">
        <v>2239</v>
      </c>
      <c r="AB199">
        <v>0</v>
      </c>
      <c r="AC199">
        <v>0</v>
      </c>
      <c r="AD199">
        <v>0</v>
      </c>
      <c r="AE199">
        <v>1</v>
      </c>
      <c r="AF199">
        <v>1</v>
      </c>
      <c r="AI199"/>
      <c r="EK199" t="s">
        <v>2239</v>
      </c>
      <c r="EL199">
        <v>0</v>
      </c>
      <c r="EM199">
        <v>0</v>
      </c>
      <c r="EN199">
        <v>0</v>
      </c>
      <c r="EO199">
        <v>0</v>
      </c>
      <c r="EP199">
        <v>1</v>
      </c>
      <c r="EQ199">
        <v>1</v>
      </c>
      <c r="JB199" t="s">
        <v>3037</v>
      </c>
      <c r="JC199">
        <v>0</v>
      </c>
      <c r="JD199">
        <v>0</v>
      </c>
      <c r="JE199">
        <v>0</v>
      </c>
      <c r="JF199">
        <v>0</v>
      </c>
      <c r="JG199">
        <v>0</v>
      </c>
      <c r="JH199">
        <v>0</v>
      </c>
      <c r="JI199">
        <v>0</v>
      </c>
      <c r="JJ199">
        <v>0</v>
      </c>
      <c r="JK199">
        <v>0</v>
      </c>
      <c r="JL199">
        <v>0</v>
      </c>
      <c r="JM199">
        <v>1</v>
      </c>
      <c r="JN199">
        <v>1</v>
      </c>
      <c r="JO199">
        <v>0</v>
      </c>
      <c r="JP199">
        <v>1</v>
      </c>
      <c r="JQ199">
        <v>0</v>
      </c>
      <c r="JR199">
        <v>0</v>
      </c>
      <c r="JS199">
        <v>3</v>
      </c>
      <c r="JT199">
        <v>5</v>
      </c>
      <c r="OR199" t="s">
        <v>2318</v>
      </c>
      <c r="OS199">
        <v>3000</v>
      </c>
      <c r="OT199" t="s">
        <v>2235</v>
      </c>
      <c r="OW199">
        <v>60</v>
      </c>
      <c r="OX199">
        <v>2</v>
      </c>
      <c r="OY199">
        <v>0</v>
      </c>
      <c r="OZ199">
        <v>100</v>
      </c>
      <c r="PA199">
        <v>100</v>
      </c>
      <c r="PC199" t="s">
        <v>2318</v>
      </c>
      <c r="PD199">
        <v>3000</v>
      </c>
      <c r="PE199" t="s">
        <v>2235</v>
      </c>
      <c r="PH199">
        <v>60</v>
      </c>
      <c r="PI199">
        <v>2</v>
      </c>
      <c r="PJ199">
        <v>0</v>
      </c>
      <c r="PK199">
        <v>100</v>
      </c>
      <c r="PL199">
        <v>200</v>
      </c>
      <c r="PY199" t="s">
        <v>2318</v>
      </c>
      <c r="PZ199" t="s">
        <v>2231</v>
      </c>
      <c r="QA199">
        <v>3000</v>
      </c>
      <c r="QD199" t="s">
        <v>2235</v>
      </c>
      <c r="QG199">
        <v>30</v>
      </c>
      <c r="QH199">
        <v>2</v>
      </c>
      <c r="QI199">
        <v>0</v>
      </c>
      <c r="QJ199">
        <v>300</v>
      </c>
      <c r="QK199">
        <v>3000</v>
      </c>
      <c r="QX199" t="s">
        <v>2312</v>
      </c>
      <c r="SF199" t="s">
        <v>2241</v>
      </c>
      <c r="SG199">
        <v>1</v>
      </c>
      <c r="SH199">
        <v>0</v>
      </c>
      <c r="SI199">
        <v>0</v>
      </c>
      <c r="SJ199">
        <v>0</v>
      </c>
      <c r="AQG199" t="s">
        <v>2239</v>
      </c>
      <c r="AQH199">
        <v>1</v>
      </c>
      <c r="AQI199">
        <v>0</v>
      </c>
      <c r="AQJ199">
        <v>0</v>
      </c>
      <c r="AQK199">
        <v>0</v>
      </c>
      <c r="AQL199">
        <v>0</v>
      </c>
      <c r="AQM199">
        <v>0</v>
      </c>
      <c r="AQN199">
        <v>0</v>
      </c>
      <c r="AQO199">
        <v>0</v>
      </c>
      <c r="AQP199">
        <v>0</v>
      </c>
      <c r="AQQ199">
        <v>0</v>
      </c>
      <c r="AQS199" t="s">
        <v>2451</v>
      </c>
      <c r="AQT199">
        <v>0</v>
      </c>
      <c r="AQU199">
        <v>0</v>
      </c>
      <c r="AQV199">
        <v>0</v>
      </c>
      <c r="AQW199">
        <v>0</v>
      </c>
      <c r="AQX199">
        <v>0</v>
      </c>
      <c r="AQY199">
        <v>0</v>
      </c>
      <c r="AQZ199">
        <v>0</v>
      </c>
      <c r="ARA199">
        <v>0</v>
      </c>
      <c r="ARB199">
        <v>0</v>
      </c>
      <c r="ARC199">
        <v>1</v>
      </c>
      <c r="ARD199">
        <v>0</v>
      </c>
      <c r="ARF199" t="s">
        <v>2466</v>
      </c>
      <c r="ARG199" t="s">
        <v>2275</v>
      </c>
      <c r="ARH199" t="s">
        <v>2451</v>
      </c>
      <c r="ARI199">
        <v>0</v>
      </c>
      <c r="ARJ199">
        <v>0</v>
      </c>
      <c r="ARK199">
        <v>0</v>
      </c>
      <c r="ARL199">
        <v>0</v>
      </c>
      <c r="ARM199">
        <v>1</v>
      </c>
      <c r="ARN199">
        <v>0</v>
      </c>
      <c r="ARP199" t="s">
        <v>2312</v>
      </c>
      <c r="ARX199" t="s">
        <v>2262</v>
      </c>
      <c r="ARY199" t="s">
        <v>2239</v>
      </c>
      <c r="ARZ199">
        <v>1</v>
      </c>
      <c r="ASA199">
        <v>0</v>
      </c>
      <c r="ASB199">
        <v>0</v>
      </c>
      <c r="ASC199">
        <v>0</v>
      </c>
      <c r="ASD199">
        <v>0</v>
      </c>
      <c r="ASE199">
        <v>0</v>
      </c>
      <c r="ASF199">
        <v>0</v>
      </c>
      <c r="ASG199">
        <v>0</v>
      </c>
      <c r="ASH199">
        <v>0</v>
      </c>
      <c r="ASI199">
        <v>0</v>
      </c>
      <c r="ASK199" t="s">
        <v>2239</v>
      </c>
      <c r="ASL199">
        <v>1</v>
      </c>
      <c r="ASM199">
        <v>0</v>
      </c>
      <c r="ASN199">
        <v>0</v>
      </c>
      <c r="ASO199">
        <v>0</v>
      </c>
      <c r="ASP199">
        <v>0</v>
      </c>
      <c r="ASQ199">
        <v>0</v>
      </c>
      <c r="ASR199">
        <v>0</v>
      </c>
      <c r="ASS199">
        <v>0</v>
      </c>
      <c r="AST199">
        <v>0</v>
      </c>
      <c r="ASU199">
        <v>0</v>
      </c>
      <c r="ASW199" t="s">
        <v>2239</v>
      </c>
      <c r="ASX199">
        <v>1</v>
      </c>
      <c r="ASY199">
        <v>0</v>
      </c>
      <c r="ASZ199">
        <v>0</v>
      </c>
      <c r="ATA199">
        <v>0</v>
      </c>
      <c r="ATB199">
        <v>0</v>
      </c>
      <c r="ATC199">
        <v>0</v>
      </c>
      <c r="ATD199">
        <v>0</v>
      </c>
      <c r="ATE199">
        <v>0</v>
      </c>
      <c r="ATF199">
        <v>0</v>
      </c>
      <c r="ATH199" t="s">
        <v>2239</v>
      </c>
      <c r="ATI199">
        <v>1</v>
      </c>
      <c r="ATJ199">
        <v>0</v>
      </c>
      <c r="ATK199">
        <v>0</v>
      </c>
      <c r="ATL199">
        <v>0</v>
      </c>
      <c r="ATM199">
        <v>0</v>
      </c>
      <c r="ATN199">
        <v>0</v>
      </c>
      <c r="ATO199">
        <v>0</v>
      </c>
      <c r="ATP199">
        <v>0</v>
      </c>
      <c r="ATQ199">
        <v>0</v>
      </c>
      <c r="ATS199" t="s">
        <v>2468</v>
      </c>
      <c r="ATW199" t="s">
        <v>2440</v>
      </c>
      <c r="ATX199" t="s">
        <v>2451</v>
      </c>
      <c r="AUF199">
        <v>509127502</v>
      </c>
      <c r="AUG199" s="166">
        <v>45256.760127314818</v>
      </c>
      <c r="AUJ199" t="s">
        <v>2255</v>
      </c>
      <c r="AUK199" t="s">
        <v>2256</v>
      </c>
      <c r="AUL199" t="s">
        <v>2257</v>
      </c>
    </row>
    <row r="200" spans="1:565 1125:1234" x14ac:dyDescent="0.35">
      <c r="A200">
        <v>199</v>
      </c>
      <c r="B200" t="s">
        <v>3038</v>
      </c>
      <c r="C200" s="166">
        <v>45255</v>
      </c>
      <c r="D200" t="s">
        <v>3031</v>
      </c>
      <c r="E200" t="s">
        <v>3032</v>
      </c>
      <c r="F200" s="166">
        <v>45255.692657789346</v>
      </c>
      <c r="G200" s="166">
        <v>45256.397884664351</v>
      </c>
      <c r="H200" t="s">
        <v>2225</v>
      </c>
      <c r="K200" t="s">
        <v>2666</v>
      </c>
      <c r="L200" s="166">
        <v>45256</v>
      </c>
      <c r="M200" t="s">
        <v>2667</v>
      </c>
      <c r="N200" t="s">
        <v>3033</v>
      </c>
      <c r="O200" t="s">
        <v>65</v>
      </c>
      <c r="P200" t="s">
        <v>2228</v>
      </c>
      <c r="S200" t="s">
        <v>2669</v>
      </c>
      <c r="T200" t="s">
        <v>3034</v>
      </c>
      <c r="V200" t="s">
        <v>2231</v>
      </c>
      <c r="X200" t="s">
        <v>2232</v>
      </c>
      <c r="AA200" t="s">
        <v>2239</v>
      </c>
      <c r="AB200">
        <v>0</v>
      </c>
      <c r="AC200">
        <v>0</v>
      </c>
      <c r="AD200">
        <v>0</v>
      </c>
      <c r="AE200">
        <v>1</v>
      </c>
      <c r="AF200">
        <v>1</v>
      </c>
      <c r="AI200"/>
      <c r="EK200" t="s">
        <v>2239</v>
      </c>
      <c r="EL200">
        <v>0</v>
      </c>
      <c r="EM200">
        <v>0</v>
      </c>
      <c r="EN200">
        <v>0</v>
      </c>
      <c r="EO200">
        <v>0</v>
      </c>
      <c r="EP200">
        <v>1</v>
      </c>
      <c r="EQ200">
        <v>1</v>
      </c>
      <c r="JB200" t="s">
        <v>3039</v>
      </c>
      <c r="JC200">
        <v>0</v>
      </c>
      <c r="JD200">
        <v>0</v>
      </c>
      <c r="JE200">
        <v>0</v>
      </c>
      <c r="JF200">
        <v>0</v>
      </c>
      <c r="JG200">
        <v>0</v>
      </c>
      <c r="JH200">
        <v>0</v>
      </c>
      <c r="JI200">
        <v>0</v>
      </c>
      <c r="JJ200">
        <v>0</v>
      </c>
      <c r="JK200">
        <v>0</v>
      </c>
      <c r="JL200">
        <v>0</v>
      </c>
      <c r="JM200">
        <v>1</v>
      </c>
      <c r="JN200">
        <v>1</v>
      </c>
      <c r="JO200">
        <v>0</v>
      </c>
      <c r="JP200">
        <v>1</v>
      </c>
      <c r="JQ200">
        <v>0</v>
      </c>
      <c r="JR200">
        <v>0</v>
      </c>
      <c r="JS200">
        <v>3</v>
      </c>
      <c r="JT200">
        <v>5</v>
      </c>
      <c r="OR200" t="s">
        <v>2318</v>
      </c>
      <c r="OS200">
        <v>3000</v>
      </c>
      <c r="OT200" t="s">
        <v>2235</v>
      </c>
      <c r="OW200">
        <v>60</v>
      </c>
      <c r="OX200">
        <v>2</v>
      </c>
      <c r="OY200">
        <v>0</v>
      </c>
      <c r="OZ200">
        <v>100</v>
      </c>
      <c r="PA200">
        <v>200</v>
      </c>
      <c r="PC200" t="s">
        <v>2318</v>
      </c>
      <c r="PD200">
        <v>3000</v>
      </c>
      <c r="PE200" t="s">
        <v>2235</v>
      </c>
      <c r="PH200">
        <v>60</v>
      </c>
      <c r="PI200">
        <v>2</v>
      </c>
      <c r="PJ200">
        <v>0</v>
      </c>
      <c r="PK200">
        <v>100</v>
      </c>
      <c r="PL200">
        <v>200</v>
      </c>
      <c r="PY200" t="s">
        <v>2318</v>
      </c>
      <c r="PZ200" t="s">
        <v>2231</v>
      </c>
      <c r="QA200">
        <v>3000</v>
      </c>
      <c r="QD200" t="s">
        <v>2542</v>
      </c>
      <c r="QE200" t="s">
        <v>3040</v>
      </c>
      <c r="QG200">
        <v>30</v>
      </c>
      <c r="QH200">
        <v>7</v>
      </c>
      <c r="QI200">
        <v>0</v>
      </c>
      <c r="QJ200">
        <v>3000</v>
      </c>
      <c r="QK200">
        <v>300</v>
      </c>
      <c r="QX200" t="s">
        <v>2312</v>
      </c>
      <c r="SF200" t="s">
        <v>2241</v>
      </c>
      <c r="SG200">
        <v>1</v>
      </c>
      <c r="SH200">
        <v>0</v>
      </c>
      <c r="SI200">
        <v>0</v>
      </c>
      <c r="SJ200">
        <v>0</v>
      </c>
      <c r="AQG200" t="s">
        <v>2239</v>
      </c>
      <c r="AQH200">
        <v>1</v>
      </c>
      <c r="AQI200">
        <v>0</v>
      </c>
      <c r="AQJ200">
        <v>0</v>
      </c>
      <c r="AQK200">
        <v>0</v>
      </c>
      <c r="AQL200">
        <v>0</v>
      </c>
      <c r="AQM200">
        <v>0</v>
      </c>
      <c r="AQN200">
        <v>0</v>
      </c>
      <c r="AQO200">
        <v>0</v>
      </c>
      <c r="AQP200">
        <v>0</v>
      </c>
      <c r="AQQ200">
        <v>0</v>
      </c>
      <c r="AQS200" t="s">
        <v>2448</v>
      </c>
      <c r="AQT200">
        <v>1</v>
      </c>
      <c r="AQU200">
        <v>0</v>
      </c>
      <c r="AQV200">
        <v>0</v>
      </c>
      <c r="AQW200">
        <v>0</v>
      </c>
      <c r="AQX200">
        <v>0</v>
      </c>
      <c r="AQY200">
        <v>0</v>
      </c>
      <c r="AQZ200">
        <v>0</v>
      </c>
      <c r="ARA200">
        <v>0</v>
      </c>
      <c r="ARB200">
        <v>0</v>
      </c>
      <c r="ARC200">
        <v>0</v>
      </c>
      <c r="ARD200">
        <v>0</v>
      </c>
      <c r="ARF200" t="s">
        <v>2466</v>
      </c>
      <c r="ARG200" t="s">
        <v>2275</v>
      </c>
      <c r="ARH200" t="s">
        <v>2451</v>
      </c>
      <c r="ARI200">
        <v>0</v>
      </c>
      <c r="ARJ200">
        <v>0</v>
      </c>
      <c r="ARK200">
        <v>0</v>
      </c>
      <c r="ARL200">
        <v>0</v>
      </c>
      <c r="ARM200">
        <v>1</v>
      </c>
      <c r="ARN200">
        <v>0</v>
      </c>
      <c r="ARO200" t="s">
        <v>2450</v>
      </c>
      <c r="ARP200" t="s">
        <v>2312</v>
      </c>
      <c r="ARX200" t="s">
        <v>2262</v>
      </c>
      <c r="ARY200" t="s">
        <v>2239</v>
      </c>
      <c r="ARZ200">
        <v>1</v>
      </c>
      <c r="ASA200">
        <v>0</v>
      </c>
      <c r="ASB200">
        <v>0</v>
      </c>
      <c r="ASC200">
        <v>0</v>
      </c>
      <c r="ASD200">
        <v>0</v>
      </c>
      <c r="ASE200">
        <v>0</v>
      </c>
      <c r="ASF200">
        <v>0</v>
      </c>
      <c r="ASG200">
        <v>0</v>
      </c>
      <c r="ASH200">
        <v>0</v>
      </c>
      <c r="ASI200">
        <v>0</v>
      </c>
      <c r="ASK200" t="s">
        <v>2239</v>
      </c>
      <c r="ASL200">
        <v>1</v>
      </c>
      <c r="ASM200">
        <v>0</v>
      </c>
      <c r="ASN200">
        <v>0</v>
      </c>
      <c r="ASO200">
        <v>0</v>
      </c>
      <c r="ASP200">
        <v>0</v>
      </c>
      <c r="ASQ200">
        <v>0</v>
      </c>
      <c r="ASR200">
        <v>0</v>
      </c>
      <c r="ASS200">
        <v>0</v>
      </c>
      <c r="AST200">
        <v>0</v>
      </c>
      <c r="ASU200">
        <v>0</v>
      </c>
      <c r="ASW200" t="s">
        <v>2239</v>
      </c>
      <c r="ASX200">
        <v>1</v>
      </c>
      <c r="ASY200">
        <v>0</v>
      </c>
      <c r="ASZ200">
        <v>0</v>
      </c>
      <c r="ATA200">
        <v>0</v>
      </c>
      <c r="ATB200">
        <v>0</v>
      </c>
      <c r="ATC200">
        <v>0</v>
      </c>
      <c r="ATD200">
        <v>0</v>
      </c>
      <c r="ATE200">
        <v>0</v>
      </c>
      <c r="ATF200">
        <v>0</v>
      </c>
      <c r="ATH200" t="s">
        <v>2239</v>
      </c>
      <c r="ATI200">
        <v>1</v>
      </c>
      <c r="ATJ200">
        <v>0</v>
      </c>
      <c r="ATK200">
        <v>0</v>
      </c>
      <c r="ATL200">
        <v>0</v>
      </c>
      <c r="ATM200">
        <v>0</v>
      </c>
      <c r="ATN200">
        <v>0</v>
      </c>
      <c r="ATO200">
        <v>0</v>
      </c>
      <c r="ATP200">
        <v>0</v>
      </c>
      <c r="ATQ200">
        <v>0</v>
      </c>
      <c r="ATS200" t="s">
        <v>2468</v>
      </c>
      <c r="ATW200" t="s">
        <v>2440</v>
      </c>
      <c r="ATX200" t="s">
        <v>2312</v>
      </c>
      <c r="AUF200">
        <v>509127517</v>
      </c>
      <c r="AUG200" s="166">
        <v>45256.76017361111</v>
      </c>
      <c r="AUJ200" t="s">
        <v>2255</v>
      </c>
      <c r="AUK200" t="s">
        <v>2256</v>
      </c>
      <c r="AUL200" t="s">
        <v>2257</v>
      </c>
    </row>
    <row r="201" spans="1:565 1125:1234" x14ac:dyDescent="0.35">
      <c r="A201">
        <v>200</v>
      </c>
      <c r="B201" t="s">
        <v>3041</v>
      </c>
      <c r="C201" s="166">
        <v>45255</v>
      </c>
      <c r="D201" t="s">
        <v>3031</v>
      </c>
      <c r="E201" t="s">
        <v>3032</v>
      </c>
      <c r="F201" s="166">
        <v>45255.688498877324</v>
      </c>
      <c r="G201" s="166">
        <v>45255.700300868048</v>
      </c>
      <c r="H201" t="s">
        <v>2225</v>
      </c>
      <c r="K201" t="s">
        <v>2666</v>
      </c>
      <c r="L201" s="166">
        <v>45255</v>
      </c>
      <c r="M201" t="s">
        <v>2667</v>
      </c>
      <c r="N201" t="s">
        <v>3033</v>
      </c>
      <c r="O201" t="s">
        <v>65</v>
      </c>
      <c r="P201" t="s">
        <v>2431</v>
      </c>
      <c r="S201" t="s">
        <v>2669</v>
      </c>
      <c r="T201" t="s">
        <v>3034</v>
      </c>
      <c r="V201" t="s">
        <v>2231</v>
      </c>
      <c r="X201" t="s">
        <v>2232</v>
      </c>
      <c r="AA201" t="s">
        <v>2239</v>
      </c>
      <c r="AB201">
        <v>0</v>
      </c>
      <c r="AC201">
        <v>0</v>
      </c>
      <c r="AD201">
        <v>0</v>
      </c>
      <c r="AE201">
        <v>1</v>
      </c>
      <c r="AF201">
        <v>1</v>
      </c>
      <c r="AI201"/>
      <c r="EK201" t="s">
        <v>2239</v>
      </c>
      <c r="EL201">
        <v>0</v>
      </c>
      <c r="EM201">
        <v>0</v>
      </c>
      <c r="EN201">
        <v>0</v>
      </c>
      <c r="EO201">
        <v>0</v>
      </c>
      <c r="EP201">
        <v>1</v>
      </c>
      <c r="EQ201">
        <v>1</v>
      </c>
      <c r="JB201" t="s">
        <v>2937</v>
      </c>
      <c r="JC201">
        <v>1</v>
      </c>
      <c r="JD201">
        <v>1</v>
      </c>
      <c r="JE201">
        <v>0</v>
      </c>
      <c r="JF201">
        <v>0</v>
      </c>
      <c r="JG201">
        <v>0</v>
      </c>
      <c r="JH201">
        <v>0</v>
      </c>
      <c r="JI201">
        <v>0</v>
      </c>
      <c r="JJ201">
        <v>0</v>
      </c>
      <c r="JK201">
        <v>0</v>
      </c>
      <c r="JL201">
        <v>0</v>
      </c>
      <c r="JM201">
        <v>0</v>
      </c>
      <c r="JN201">
        <v>0</v>
      </c>
      <c r="JO201">
        <v>0</v>
      </c>
      <c r="JP201">
        <v>0</v>
      </c>
      <c r="JQ201">
        <v>0</v>
      </c>
      <c r="JR201">
        <v>0</v>
      </c>
      <c r="JS201">
        <v>2</v>
      </c>
      <c r="JT201">
        <v>4</v>
      </c>
      <c r="JV201" t="s">
        <v>2318</v>
      </c>
      <c r="JW201">
        <v>500</v>
      </c>
      <c r="JX201" t="s">
        <v>2307</v>
      </c>
      <c r="KA201">
        <v>30</v>
      </c>
      <c r="KB201">
        <v>7</v>
      </c>
      <c r="KC201">
        <v>0</v>
      </c>
      <c r="KD201">
        <v>2</v>
      </c>
      <c r="KE201">
        <v>1</v>
      </c>
      <c r="KG201" t="s">
        <v>2318</v>
      </c>
      <c r="KH201" t="s">
        <v>2581</v>
      </c>
      <c r="KI201">
        <v>1</v>
      </c>
      <c r="KJ201">
        <v>1</v>
      </c>
      <c r="KK201">
        <v>5000</v>
      </c>
      <c r="KL201">
        <v>100</v>
      </c>
      <c r="KM201" t="s">
        <v>2446</v>
      </c>
      <c r="KP201">
        <v>14</v>
      </c>
      <c r="KQ201">
        <v>14</v>
      </c>
      <c r="KR201">
        <v>1</v>
      </c>
      <c r="KS201">
        <v>20</v>
      </c>
      <c r="KT201">
        <v>5</v>
      </c>
      <c r="QX201" t="s">
        <v>2312</v>
      </c>
      <c r="SF201" t="s">
        <v>2241</v>
      </c>
      <c r="SG201">
        <v>1</v>
      </c>
      <c r="SH201">
        <v>0</v>
      </c>
      <c r="SI201">
        <v>0</v>
      </c>
      <c r="SJ201">
        <v>0</v>
      </c>
      <c r="AQG201" t="s">
        <v>2239</v>
      </c>
      <c r="AQH201">
        <v>1</v>
      </c>
      <c r="AQI201">
        <v>0</v>
      </c>
      <c r="AQJ201">
        <v>0</v>
      </c>
      <c r="AQK201">
        <v>0</v>
      </c>
      <c r="AQL201">
        <v>0</v>
      </c>
      <c r="AQM201">
        <v>0</v>
      </c>
      <c r="AQN201">
        <v>0</v>
      </c>
      <c r="AQO201">
        <v>0</v>
      </c>
      <c r="AQP201">
        <v>0</v>
      </c>
      <c r="AQQ201">
        <v>0</v>
      </c>
      <c r="AQS201" t="s">
        <v>2448</v>
      </c>
      <c r="AQT201">
        <v>1</v>
      </c>
      <c r="AQU201">
        <v>0</v>
      </c>
      <c r="AQV201">
        <v>0</v>
      </c>
      <c r="AQW201">
        <v>0</v>
      </c>
      <c r="AQX201">
        <v>0</v>
      </c>
      <c r="AQY201">
        <v>0</v>
      </c>
      <c r="AQZ201">
        <v>0</v>
      </c>
      <c r="ARA201">
        <v>0</v>
      </c>
      <c r="ARB201">
        <v>0</v>
      </c>
      <c r="ARC201">
        <v>0</v>
      </c>
      <c r="ARD201">
        <v>0</v>
      </c>
      <c r="ARF201" t="s">
        <v>2449</v>
      </c>
      <c r="ARG201" t="s">
        <v>2439</v>
      </c>
      <c r="ARH201" t="s">
        <v>2451</v>
      </c>
      <c r="ARI201">
        <v>0</v>
      </c>
      <c r="ARJ201">
        <v>0</v>
      </c>
      <c r="ARK201">
        <v>0</v>
      </c>
      <c r="ARL201">
        <v>0</v>
      </c>
      <c r="ARM201">
        <v>1</v>
      </c>
      <c r="ARN201">
        <v>0</v>
      </c>
      <c r="ARO201" t="s">
        <v>2450</v>
      </c>
      <c r="ARP201" t="s">
        <v>2312</v>
      </c>
      <c r="ARX201" t="s">
        <v>2262</v>
      </c>
      <c r="ARY201" t="s">
        <v>2239</v>
      </c>
      <c r="ARZ201">
        <v>1</v>
      </c>
      <c r="ASA201">
        <v>0</v>
      </c>
      <c r="ASB201">
        <v>0</v>
      </c>
      <c r="ASC201">
        <v>0</v>
      </c>
      <c r="ASD201">
        <v>0</v>
      </c>
      <c r="ASE201">
        <v>0</v>
      </c>
      <c r="ASF201">
        <v>0</v>
      </c>
      <c r="ASG201">
        <v>0</v>
      </c>
      <c r="ASH201">
        <v>0</v>
      </c>
      <c r="ASI201">
        <v>0</v>
      </c>
      <c r="ASK201" t="s">
        <v>2239</v>
      </c>
      <c r="ASL201">
        <v>1</v>
      </c>
      <c r="ASM201">
        <v>0</v>
      </c>
      <c r="ASN201">
        <v>0</v>
      </c>
      <c r="ASO201">
        <v>0</v>
      </c>
      <c r="ASP201">
        <v>0</v>
      </c>
      <c r="ASQ201">
        <v>0</v>
      </c>
      <c r="ASR201">
        <v>0</v>
      </c>
      <c r="ASS201">
        <v>0</v>
      </c>
      <c r="AST201">
        <v>0</v>
      </c>
      <c r="ASU201">
        <v>0</v>
      </c>
      <c r="ASW201" t="s">
        <v>2239</v>
      </c>
      <c r="ASX201">
        <v>1</v>
      </c>
      <c r="ASY201">
        <v>0</v>
      </c>
      <c r="ASZ201">
        <v>0</v>
      </c>
      <c r="ATA201">
        <v>0</v>
      </c>
      <c r="ATB201">
        <v>0</v>
      </c>
      <c r="ATC201">
        <v>0</v>
      </c>
      <c r="ATD201">
        <v>0</v>
      </c>
      <c r="ATE201">
        <v>0</v>
      </c>
      <c r="ATF201">
        <v>0</v>
      </c>
      <c r="ATH201" t="s">
        <v>2239</v>
      </c>
      <c r="ATI201">
        <v>1</v>
      </c>
      <c r="ATJ201">
        <v>0</v>
      </c>
      <c r="ATK201">
        <v>0</v>
      </c>
      <c r="ATL201">
        <v>0</v>
      </c>
      <c r="ATM201">
        <v>0</v>
      </c>
      <c r="ATN201">
        <v>0</v>
      </c>
      <c r="ATO201">
        <v>0</v>
      </c>
      <c r="ATP201">
        <v>0</v>
      </c>
      <c r="ATQ201">
        <v>0</v>
      </c>
      <c r="ATS201" t="s">
        <v>2468</v>
      </c>
      <c r="ATW201" t="s">
        <v>2468</v>
      </c>
      <c r="AUF201">
        <v>509127531</v>
      </c>
      <c r="AUG201" s="166">
        <v>45256.760231481487</v>
      </c>
      <c r="AUJ201" t="s">
        <v>2255</v>
      </c>
      <c r="AUK201" t="s">
        <v>2256</v>
      </c>
      <c r="AUL201" t="s">
        <v>2257</v>
      </c>
    </row>
    <row r="202" spans="1:565 1125:1234" x14ac:dyDescent="0.35">
      <c r="A202">
        <v>201</v>
      </c>
      <c r="B202" t="s">
        <v>3042</v>
      </c>
      <c r="C202" s="166">
        <v>45255</v>
      </c>
      <c r="D202" t="s">
        <v>3031</v>
      </c>
      <c r="E202" t="s">
        <v>3032</v>
      </c>
      <c r="F202" s="166">
        <v>45255.670713784733</v>
      </c>
      <c r="G202" s="166">
        <v>45256.636562395834</v>
      </c>
      <c r="H202" t="s">
        <v>2225</v>
      </c>
      <c r="K202" t="s">
        <v>2666</v>
      </c>
      <c r="L202" s="166">
        <v>45255</v>
      </c>
      <c r="M202" t="s">
        <v>2667</v>
      </c>
      <c r="N202" t="s">
        <v>3033</v>
      </c>
      <c r="O202" t="s">
        <v>65</v>
      </c>
      <c r="P202" t="s">
        <v>2228</v>
      </c>
      <c r="S202" t="s">
        <v>2669</v>
      </c>
      <c r="T202" t="s">
        <v>3034</v>
      </c>
      <c r="V202" t="s">
        <v>2231</v>
      </c>
      <c r="X202" t="s">
        <v>2232</v>
      </c>
      <c r="AA202" t="s">
        <v>2239</v>
      </c>
      <c r="AB202">
        <v>0</v>
      </c>
      <c r="AC202">
        <v>0</v>
      </c>
      <c r="AD202">
        <v>0</v>
      </c>
      <c r="AE202">
        <v>1</v>
      </c>
      <c r="AF202">
        <v>1</v>
      </c>
      <c r="AI202"/>
      <c r="EK202" t="s">
        <v>2463</v>
      </c>
      <c r="EL202">
        <v>1</v>
      </c>
      <c r="EM202">
        <v>0</v>
      </c>
      <c r="EN202">
        <v>1</v>
      </c>
      <c r="EO202">
        <v>1</v>
      </c>
      <c r="EP202">
        <v>0</v>
      </c>
      <c r="EQ202">
        <v>3</v>
      </c>
      <c r="ES202" t="s">
        <v>2318</v>
      </c>
      <c r="ET202">
        <v>5000</v>
      </c>
      <c r="EU202" t="s">
        <v>2235</v>
      </c>
      <c r="EX202">
        <v>90</v>
      </c>
      <c r="EY202">
        <v>2</v>
      </c>
      <c r="EZ202">
        <v>0</v>
      </c>
      <c r="FA202">
        <v>50</v>
      </c>
      <c r="FB202">
        <v>100</v>
      </c>
      <c r="FO202" t="s">
        <v>2318</v>
      </c>
      <c r="FP202">
        <v>1250</v>
      </c>
      <c r="FQ202" t="s">
        <v>2235</v>
      </c>
      <c r="FT202">
        <v>60</v>
      </c>
      <c r="FU202">
        <v>2</v>
      </c>
      <c r="FV202">
        <v>0</v>
      </c>
      <c r="FW202">
        <v>50</v>
      </c>
      <c r="FX202">
        <v>100</v>
      </c>
      <c r="FZ202" t="s">
        <v>2318</v>
      </c>
      <c r="GA202">
        <v>2000</v>
      </c>
      <c r="GB202" t="s">
        <v>2235</v>
      </c>
      <c r="GE202">
        <v>30</v>
      </c>
      <c r="GF202">
        <v>2</v>
      </c>
      <c r="GG202">
        <v>0</v>
      </c>
      <c r="GH202">
        <v>50</v>
      </c>
      <c r="GI202">
        <v>100</v>
      </c>
      <c r="GK202" t="s">
        <v>2312</v>
      </c>
      <c r="HH202" t="s">
        <v>2241</v>
      </c>
      <c r="HI202">
        <v>1</v>
      </c>
      <c r="HJ202">
        <v>0</v>
      </c>
      <c r="HK202">
        <v>0</v>
      </c>
      <c r="HL202">
        <v>0</v>
      </c>
      <c r="JB202" t="s">
        <v>2546</v>
      </c>
      <c r="JC202">
        <v>0</v>
      </c>
      <c r="JD202">
        <v>0</v>
      </c>
      <c r="JE202">
        <v>0</v>
      </c>
      <c r="JF202">
        <v>0</v>
      </c>
      <c r="JG202">
        <v>0</v>
      </c>
      <c r="JH202">
        <v>0</v>
      </c>
      <c r="JI202">
        <v>0</v>
      </c>
      <c r="JJ202">
        <v>0</v>
      </c>
      <c r="JK202">
        <v>0</v>
      </c>
      <c r="JL202">
        <v>0</v>
      </c>
      <c r="JM202">
        <v>0</v>
      </c>
      <c r="JN202">
        <v>0</v>
      </c>
      <c r="JO202">
        <v>0</v>
      </c>
      <c r="JP202">
        <v>0</v>
      </c>
      <c r="JQ202">
        <v>1</v>
      </c>
      <c r="JR202">
        <v>0</v>
      </c>
      <c r="JS202">
        <v>1</v>
      </c>
      <c r="JT202">
        <v>5</v>
      </c>
      <c r="QM202" t="s">
        <v>2318</v>
      </c>
      <c r="QN202">
        <v>250</v>
      </c>
      <c r="QO202" t="s">
        <v>2235</v>
      </c>
      <c r="QR202">
        <v>30</v>
      </c>
      <c r="QS202">
        <v>2</v>
      </c>
      <c r="QT202">
        <v>0</v>
      </c>
      <c r="QU202">
        <v>100</v>
      </c>
      <c r="QV202">
        <v>200</v>
      </c>
      <c r="QX202" t="s">
        <v>2312</v>
      </c>
      <c r="SF202" t="s">
        <v>2241</v>
      </c>
      <c r="SG202">
        <v>1</v>
      </c>
      <c r="SH202">
        <v>0</v>
      </c>
      <c r="SI202">
        <v>0</v>
      </c>
      <c r="SJ202">
        <v>0</v>
      </c>
      <c r="AQG202" t="s">
        <v>2239</v>
      </c>
      <c r="AQH202">
        <v>1</v>
      </c>
      <c r="AQI202">
        <v>0</v>
      </c>
      <c r="AQJ202">
        <v>0</v>
      </c>
      <c r="AQK202">
        <v>0</v>
      </c>
      <c r="AQL202">
        <v>0</v>
      </c>
      <c r="AQM202">
        <v>0</v>
      </c>
      <c r="AQN202">
        <v>0</v>
      </c>
      <c r="AQO202">
        <v>0</v>
      </c>
      <c r="AQP202">
        <v>0</v>
      </c>
      <c r="AQQ202">
        <v>0</v>
      </c>
      <c r="AQS202" t="s">
        <v>2451</v>
      </c>
      <c r="AQT202">
        <v>0</v>
      </c>
      <c r="AQU202">
        <v>0</v>
      </c>
      <c r="AQV202">
        <v>0</v>
      </c>
      <c r="AQW202">
        <v>0</v>
      </c>
      <c r="AQX202">
        <v>0</v>
      </c>
      <c r="AQY202">
        <v>0</v>
      </c>
      <c r="AQZ202">
        <v>0</v>
      </c>
      <c r="ARA202">
        <v>0</v>
      </c>
      <c r="ARB202">
        <v>0</v>
      </c>
      <c r="ARC202">
        <v>1</v>
      </c>
      <c r="ARD202">
        <v>0</v>
      </c>
      <c r="ARF202" t="s">
        <v>2466</v>
      </c>
      <c r="ARG202" t="s">
        <v>2275</v>
      </c>
      <c r="ARH202" t="s">
        <v>2312</v>
      </c>
      <c r="ARI202">
        <v>1</v>
      </c>
      <c r="ARJ202">
        <v>0</v>
      </c>
      <c r="ARK202">
        <v>0</v>
      </c>
      <c r="ARL202">
        <v>0</v>
      </c>
      <c r="ARM202">
        <v>0</v>
      </c>
      <c r="ARN202">
        <v>0</v>
      </c>
      <c r="ARP202" t="s">
        <v>2312</v>
      </c>
      <c r="ARX202" t="s">
        <v>2262</v>
      </c>
      <c r="ARY202" t="s">
        <v>2239</v>
      </c>
      <c r="ARZ202">
        <v>1</v>
      </c>
      <c r="ASA202">
        <v>0</v>
      </c>
      <c r="ASB202">
        <v>0</v>
      </c>
      <c r="ASC202">
        <v>0</v>
      </c>
      <c r="ASD202">
        <v>0</v>
      </c>
      <c r="ASE202">
        <v>0</v>
      </c>
      <c r="ASF202">
        <v>0</v>
      </c>
      <c r="ASG202">
        <v>0</v>
      </c>
      <c r="ASH202">
        <v>0</v>
      </c>
      <c r="ASI202">
        <v>0</v>
      </c>
      <c r="ASK202" t="s">
        <v>2239</v>
      </c>
      <c r="ASL202">
        <v>1</v>
      </c>
      <c r="ASM202">
        <v>0</v>
      </c>
      <c r="ASN202">
        <v>0</v>
      </c>
      <c r="ASO202">
        <v>0</v>
      </c>
      <c r="ASP202">
        <v>0</v>
      </c>
      <c r="ASQ202">
        <v>0</v>
      </c>
      <c r="ASR202">
        <v>0</v>
      </c>
      <c r="ASS202">
        <v>0</v>
      </c>
      <c r="AST202">
        <v>0</v>
      </c>
      <c r="ASU202">
        <v>0</v>
      </c>
      <c r="ASW202" t="s">
        <v>2239</v>
      </c>
      <c r="ASX202">
        <v>1</v>
      </c>
      <c r="ASY202">
        <v>0</v>
      </c>
      <c r="ASZ202">
        <v>0</v>
      </c>
      <c r="ATA202">
        <v>0</v>
      </c>
      <c r="ATB202">
        <v>0</v>
      </c>
      <c r="ATC202">
        <v>0</v>
      </c>
      <c r="ATD202">
        <v>0</v>
      </c>
      <c r="ATE202">
        <v>0</v>
      </c>
      <c r="ATF202">
        <v>0</v>
      </c>
      <c r="ATH202" t="s">
        <v>2239</v>
      </c>
      <c r="ATI202">
        <v>1</v>
      </c>
      <c r="ATJ202">
        <v>0</v>
      </c>
      <c r="ATK202">
        <v>0</v>
      </c>
      <c r="ATL202">
        <v>0</v>
      </c>
      <c r="ATM202">
        <v>0</v>
      </c>
      <c r="ATN202">
        <v>0</v>
      </c>
      <c r="ATO202">
        <v>0</v>
      </c>
      <c r="ATP202">
        <v>0</v>
      </c>
      <c r="ATQ202">
        <v>0</v>
      </c>
      <c r="ATS202" t="s">
        <v>2468</v>
      </c>
      <c r="ATW202" t="s">
        <v>2468</v>
      </c>
      <c r="AUF202">
        <v>509127552</v>
      </c>
      <c r="AUG202" s="166">
        <v>45256.760289351849</v>
      </c>
      <c r="AUJ202" t="s">
        <v>2255</v>
      </c>
      <c r="AUK202" t="s">
        <v>2256</v>
      </c>
      <c r="AUL202" t="s">
        <v>2257</v>
      </c>
    </row>
    <row r="203" spans="1:565 1125:1234" x14ac:dyDescent="0.35">
      <c r="A203">
        <v>202</v>
      </c>
      <c r="B203" t="s">
        <v>3043</v>
      </c>
      <c r="C203" s="166">
        <v>45255</v>
      </c>
      <c r="D203" t="s">
        <v>3031</v>
      </c>
      <c r="E203" t="s">
        <v>3032</v>
      </c>
      <c r="F203" s="166">
        <v>45255.666318275456</v>
      </c>
      <c r="G203" s="166">
        <v>45255.705608055563</v>
      </c>
      <c r="H203" t="s">
        <v>2225</v>
      </c>
      <c r="K203" t="s">
        <v>2666</v>
      </c>
      <c r="L203" s="166">
        <v>45255</v>
      </c>
      <c r="M203" t="s">
        <v>2667</v>
      </c>
      <c r="N203" t="s">
        <v>3033</v>
      </c>
      <c r="O203" t="s">
        <v>65</v>
      </c>
      <c r="P203" t="s">
        <v>2228</v>
      </c>
      <c r="S203" t="s">
        <v>2669</v>
      </c>
      <c r="T203" t="s">
        <v>3034</v>
      </c>
      <c r="V203" t="s">
        <v>2231</v>
      </c>
      <c r="X203" t="s">
        <v>2232</v>
      </c>
      <c r="AA203" t="s">
        <v>2239</v>
      </c>
      <c r="AB203">
        <v>0</v>
      </c>
      <c r="AC203">
        <v>0</v>
      </c>
      <c r="AD203">
        <v>0</v>
      </c>
      <c r="AE203">
        <v>1</v>
      </c>
      <c r="AF203">
        <v>1</v>
      </c>
      <c r="AI203"/>
      <c r="EK203" t="s">
        <v>2463</v>
      </c>
      <c r="EL203">
        <v>1</v>
      </c>
      <c r="EM203">
        <v>0</v>
      </c>
      <c r="EN203">
        <v>1</v>
      </c>
      <c r="EO203">
        <v>1</v>
      </c>
      <c r="EP203">
        <v>0</v>
      </c>
      <c r="EQ203">
        <v>3</v>
      </c>
      <c r="ES203" t="s">
        <v>2318</v>
      </c>
      <c r="ET203">
        <v>5000</v>
      </c>
      <c r="EU203" t="s">
        <v>2235</v>
      </c>
      <c r="EX203">
        <v>90</v>
      </c>
      <c r="EY203">
        <v>2</v>
      </c>
      <c r="EZ203">
        <v>0</v>
      </c>
      <c r="FA203">
        <v>50</v>
      </c>
      <c r="FB203">
        <v>100</v>
      </c>
      <c r="FO203" t="s">
        <v>2318</v>
      </c>
      <c r="FP203">
        <v>1250</v>
      </c>
      <c r="FQ203" t="s">
        <v>2235</v>
      </c>
      <c r="FT203">
        <v>90</v>
      </c>
      <c r="FU203">
        <v>2</v>
      </c>
      <c r="FV203">
        <v>0</v>
      </c>
      <c r="FW203">
        <v>50</v>
      </c>
      <c r="FX203">
        <v>100</v>
      </c>
      <c r="FZ203" t="s">
        <v>2318</v>
      </c>
      <c r="GA203">
        <v>2000</v>
      </c>
      <c r="GB203" t="s">
        <v>2235</v>
      </c>
      <c r="GE203">
        <v>60</v>
      </c>
      <c r="GF203">
        <v>2</v>
      </c>
      <c r="GG203">
        <v>0</v>
      </c>
      <c r="GH203">
        <v>100</v>
      </c>
      <c r="GI203">
        <v>200</v>
      </c>
      <c r="GK203" t="s">
        <v>2312</v>
      </c>
      <c r="HH203" t="s">
        <v>2241</v>
      </c>
      <c r="HI203">
        <v>1</v>
      </c>
      <c r="HJ203">
        <v>0</v>
      </c>
      <c r="HK203">
        <v>0</v>
      </c>
      <c r="HL203">
        <v>0</v>
      </c>
      <c r="JB203" t="s">
        <v>2546</v>
      </c>
      <c r="JC203">
        <v>0</v>
      </c>
      <c r="JD203">
        <v>0</v>
      </c>
      <c r="JE203">
        <v>0</v>
      </c>
      <c r="JF203">
        <v>0</v>
      </c>
      <c r="JG203">
        <v>0</v>
      </c>
      <c r="JH203">
        <v>0</v>
      </c>
      <c r="JI203">
        <v>0</v>
      </c>
      <c r="JJ203">
        <v>0</v>
      </c>
      <c r="JK203">
        <v>0</v>
      </c>
      <c r="JL203">
        <v>0</v>
      </c>
      <c r="JM203">
        <v>0</v>
      </c>
      <c r="JN203">
        <v>0</v>
      </c>
      <c r="JO203">
        <v>0</v>
      </c>
      <c r="JP203">
        <v>0</v>
      </c>
      <c r="JQ203">
        <v>1</v>
      </c>
      <c r="JR203">
        <v>0</v>
      </c>
      <c r="JS203">
        <v>1</v>
      </c>
      <c r="JT203">
        <v>5</v>
      </c>
      <c r="QM203" t="s">
        <v>2318</v>
      </c>
      <c r="QN203">
        <v>250</v>
      </c>
      <c r="QO203" t="s">
        <v>2235</v>
      </c>
      <c r="QR203">
        <v>30</v>
      </c>
      <c r="QS203">
        <v>2</v>
      </c>
      <c r="QT203">
        <v>0</v>
      </c>
      <c r="QU203">
        <v>200</v>
      </c>
      <c r="QV203">
        <v>1000</v>
      </c>
      <c r="QX203" t="s">
        <v>2312</v>
      </c>
      <c r="SF203" t="s">
        <v>2241</v>
      </c>
      <c r="SG203">
        <v>1</v>
      </c>
      <c r="SH203">
        <v>0</v>
      </c>
      <c r="SI203">
        <v>0</v>
      </c>
      <c r="SJ203">
        <v>0</v>
      </c>
      <c r="AQG203" t="s">
        <v>2239</v>
      </c>
      <c r="AQH203">
        <v>1</v>
      </c>
      <c r="AQI203">
        <v>0</v>
      </c>
      <c r="AQJ203">
        <v>0</v>
      </c>
      <c r="AQK203">
        <v>0</v>
      </c>
      <c r="AQL203">
        <v>0</v>
      </c>
      <c r="AQM203">
        <v>0</v>
      </c>
      <c r="AQN203">
        <v>0</v>
      </c>
      <c r="AQO203">
        <v>0</v>
      </c>
      <c r="AQP203">
        <v>0</v>
      </c>
      <c r="AQQ203">
        <v>0</v>
      </c>
      <c r="AQS203" t="s">
        <v>2448</v>
      </c>
      <c r="AQT203">
        <v>1</v>
      </c>
      <c r="AQU203">
        <v>0</v>
      </c>
      <c r="AQV203">
        <v>0</v>
      </c>
      <c r="AQW203">
        <v>0</v>
      </c>
      <c r="AQX203">
        <v>0</v>
      </c>
      <c r="AQY203">
        <v>0</v>
      </c>
      <c r="AQZ203">
        <v>0</v>
      </c>
      <c r="ARA203">
        <v>0</v>
      </c>
      <c r="ARB203">
        <v>0</v>
      </c>
      <c r="ARC203">
        <v>0</v>
      </c>
      <c r="ARD203">
        <v>0</v>
      </c>
      <c r="ARF203" t="s">
        <v>2472</v>
      </c>
      <c r="ARG203" t="s">
        <v>2275</v>
      </c>
      <c r="ARH203" t="s">
        <v>2451</v>
      </c>
      <c r="ARI203">
        <v>0</v>
      </c>
      <c r="ARJ203">
        <v>0</v>
      </c>
      <c r="ARK203">
        <v>0</v>
      </c>
      <c r="ARL203">
        <v>0</v>
      </c>
      <c r="ARM203">
        <v>1</v>
      </c>
      <c r="ARN203">
        <v>0</v>
      </c>
      <c r="ARO203" t="s">
        <v>2517</v>
      </c>
      <c r="ARP203" t="s">
        <v>2312</v>
      </c>
      <c r="ARX203" t="s">
        <v>2262</v>
      </c>
      <c r="ARY203" t="s">
        <v>2239</v>
      </c>
      <c r="ARZ203">
        <v>1</v>
      </c>
      <c r="ASA203">
        <v>0</v>
      </c>
      <c r="ASB203">
        <v>0</v>
      </c>
      <c r="ASC203">
        <v>0</v>
      </c>
      <c r="ASD203">
        <v>0</v>
      </c>
      <c r="ASE203">
        <v>0</v>
      </c>
      <c r="ASF203">
        <v>0</v>
      </c>
      <c r="ASG203">
        <v>0</v>
      </c>
      <c r="ASH203">
        <v>0</v>
      </c>
      <c r="ASI203">
        <v>0</v>
      </c>
      <c r="ASK203" t="s">
        <v>2239</v>
      </c>
      <c r="ASL203">
        <v>1</v>
      </c>
      <c r="ASM203">
        <v>0</v>
      </c>
      <c r="ASN203">
        <v>0</v>
      </c>
      <c r="ASO203">
        <v>0</v>
      </c>
      <c r="ASP203">
        <v>0</v>
      </c>
      <c r="ASQ203">
        <v>0</v>
      </c>
      <c r="ASR203">
        <v>0</v>
      </c>
      <c r="ASS203">
        <v>0</v>
      </c>
      <c r="AST203">
        <v>0</v>
      </c>
      <c r="ASU203">
        <v>0</v>
      </c>
      <c r="ASW203" t="s">
        <v>2239</v>
      </c>
      <c r="ASX203">
        <v>1</v>
      </c>
      <c r="ASY203">
        <v>0</v>
      </c>
      <c r="ASZ203">
        <v>0</v>
      </c>
      <c r="ATA203">
        <v>0</v>
      </c>
      <c r="ATB203">
        <v>0</v>
      </c>
      <c r="ATC203">
        <v>0</v>
      </c>
      <c r="ATD203">
        <v>0</v>
      </c>
      <c r="ATE203">
        <v>0</v>
      </c>
      <c r="ATF203">
        <v>0</v>
      </c>
      <c r="ATH203" t="s">
        <v>2239</v>
      </c>
      <c r="ATI203">
        <v>1</v>
      </c>
      <c r="ATJ203">
        <v>0</v>
      </c>
      <c r="ATK203">
        <v>0</v>
      </c>
      <c r="ATL203">
        <v>0</v>
      </c>
      <c r="ATM203">
        <v>0</v>
      </c>
      <c r="ATN203">
        <v>0</v>
      </c>
      <c r="ATO203">
        <v>0</v>
      </c>
      <c r="ATP203">
        <v>0</v>
      </c>
      <c r="ATQ203">
        <v>0</v>
      </c>
      <c r="ATS203" t="s">
        <v>2468</v>
      </c>
      <c r="ATW203" t="s">
        <v>2468</v>
      </c>
      <c r="AUF203">
        <v>509127569</v>
      </c>
      <c r="AUG203" s="166">
        <v>45256.760335648149</v>
      </c>
      <c r="AUJ203" t="s">
        <v>2255</v>
      </c>
      <c r="AUK203" t="s">
        <v>2256</v>
      </c>
      <c r="AUL203" t="s">
        <v>2257</v>
      </c>
    </row>
    <row r="204" spans="1:565 1125:1234" x14ac:dyDescent="0.35">
      <c r="A204">
        <v>203</v>
      </c>
      <c r="B204" t="s">
        <v>3044</v>
      </c>
      <c r="C204" s="166">
        <v>45255</v>
      </c>
      <c r="D204" t="s">
        <v>3031</v>
      </c>
      <c r="E204" t="s">
        <v>3032</v>
      </c>
      <c r="F204" s="166">
        <v>45255.663695451389</v>
      </c>
      <c r="G204" s="166">
        <v>45255.716668715279</v>
      </c>
      <c r="H204" t="s">
        <v>2225</v>
      </c>
      <c r="K204" t="s">
        <v>2666</v>
      </c>
      <c r="L204" s="166">
        <v>45255</v>
      </c>
      <c r="M204" t="s">
        <v>2667</v>
      </c>
      <c r="N204" t="s">
        <v>3033</v>
      </c>
      <c r="O204" t="s">
        <v>65</v>
      </c>
      <c r="P204" t="s">
        <v>2228</v>
      </c>
      <c r="S204" t="s">
        <v>2669</v>
      </c>
      <c r="T204" t="s">
        <v>3034</v>
      </c>
      <c r="V204" t="s">
        <v>2231</v>
      </c>
      <c r="X204" t="s">
        <v>2306</v>
      </c>
      <c r="AA204" t="s">
        <v>2286</v>
      </c>
      <c r="AB204">
        <v>0</v>
      </c>
      <c r="AC204">
        <v>0</v>
      </c>
      <c r="AD204">
        <v>1</v>
      </c>
      <c r="AE204">
        <v>0</v>
      </c>
      <c r="AF204">
        <v>1</v>
      </c>
      <c r="AI204"/>
      <c r="BH204" t="s">
        <v>2318</v>
      </c>
      <c r="BI204" t="s">
        <v>2341</v>
      </c>
      <c r="BJ204">
        <v>1</v>
      </c>
      <c r="BK204">
        <v>1</v>
      </c>
      <c r="BL204">
        <v>500</v>
      </c>
      <c r="BM204">
        <v>300</v>
      </c>
      <c r="BN204" t="s">
        <v>2235</v>
      </c>
      <c r="BQ204">
        <v>30</v>
      </c>
      <c r="BR204">
        <v>2</v>
      </c>
      <c r="BS204">
        <v>0</v>
      </c>
      <c r="BT204">
        <v>480</v>
      </c>
      <c r="BU204">
        <v>2400</v>
      </c>
      <c r="BW204" t="s">
        <v>2312</v>
      </c>
      <c r="CS204" t="s">
        <v>2241</v>
      </c>
      <c r="CT204">
        <v>1</v>
      </c>
      <c r="CU204">
        <v>0</v>
      </c>
      <c r="CV204">
        <v>0</v>
      </c>
      <c r="CW204">
        <v>0</v>
      </c>
      <c r="EK204" t="s">
        <v>2239</v>
      </c>
      <c r="EL204">
        <v>0</v>
      </c>
      <c r="EM204">
        <v>0</v>
      </c>
      <c r="EN204">
        <v>0</v>
      </c>
      <c r="EO204">
        <v>0</v>
      </c>
      <c r="EP204">
        <v>1</v>
      </c>
      <c r="EQ204">
        <v>1</v>
      </c>
      <c r="JB204" t="s">
        <v>2464</v>
      </c>
      <c r="JC204">
        <v>0</v>
      </c>
      <c r="JD204">
        <v>0</v>
      </c>
      <c r="JE204">
        <v>1</v>
      </c>
      <c r="JF204">
        <v>0</v>
      </c>
      <c r="JG204">
        <v>0</v>
      </c>
      <c r="JH204">
        <v>0</v>
      </c>
      <c r="JI204">
        <v>0</v>
      </c>
      <c r="JJ204">
        <v>0</v>
      </c>
      <c r="JK204">
        <v>0</v>
      </c>
      <c r="JL204">
        <v>0</v>
      </c>
      <c r="JM204">
        <v>0</v>
      </c>
      <c r="JN204">
        <v>0</v>
      </c>
      <c r="JO204">
        <v>0</v>
      </c>
      <c r="JP204">
        <v>0</v>
      </c>
      <c r="JQ204">
        <v>0</v>
      </c>
      <c r="JR204">
        <v>0</v>
      </c>
      <c r="JS204">
        <v>1</v>
      </c>
      <c r="JT204">
        <v>3</v>
      </c>
      <c r="KV204" t="s">
        <v>2318</v>
      </c>
      <c r="KW204" t="s">
        <v>2465</v>
      </c>
      <c r="KX204">
        <v>0</v>
      </c>
      <c r="KY204">
        <v>1</v>
      </c>
      <c r="KZ204">
        <v>1</v>
      </c>
      <c r="LB204">
        <v>30000</v>
      </c>
      <c r="LC204">
        <v>35000</v>
      </c>
      <c r="LD204" t="s">
        <v>2235</v>
      </c>
      <c r="LG204">
        <v>60</v>
      </c>
      <c r="LH204">
        <v>3</v>
      </c>
      <c r="LI204">
        <v>0</v>
      </c>
      <c r="LJ204">
        <v>100</v>
      </c>
      <c r="LK204">
        <v>200</v>
      </c>
      <c r="QX204" t="s">
        <v>2312</v>
      </c>
      <c r="SF204" t="s">
        <v>2241</v>
      </c>
      <c r="SG204">
        <v>1</v>
      </c>
      <c r="SH204">
        <v>0</v>
      </c>
      <c r="SI204">
        <v>0</v>
      </c>
      <c r="SJ204">
        <v>0</v>
      </c>
      <c r="AQG204" t="s">
        <v>2239</v>
      </c>
      <c r="AQH204">
        <v>1</v>
      </c>
      <c r="AQI204">
        <v>0</v>
      </c>
      <c r="AQJ204">
        <v>0</v>
      </c>
      <c r="AQK204">
        <v>0</v>
      </c>
      <c r="AQL204">
        <v>0</v>
      </c>
      <c r="AQM204">
        <v>0</v>
      </c>
      <c r="AQN204">
        <v>0</v>
      </c>
      <c r="AQO204">
        <v>0</v>
      </c>
      <c r="AQP204">
        <v>0</v>
      </c>
      <c r="AQQ204">
        <v>0</v>
      </c>
      <c r="AQS204" t="s">
        <v>2451</v>
      </c>
      <c r="AQT204">
        <v>0</v>
      </c>
      <c r="AQU204">
        <v>0</v>
      </c>
      <c r="AQV204">
        <v>0</v>
      </c>
      <c r="AQW204">
        <v>0</v>
      </c>
      <c r="AQX204">
        <v>0</v>
      </c>
      <c r="AQY204">
        <v>0</v>
      </c>
      <c r="AQZ204">
        <v>0</v>
      </c>
      <c r="ARA204">
        <v>0</v>
      </c>
      <c r="ARB204">
        <v>0</v>
      </c>
      <c r="ARC204">
        <v>1</v>
      </c>
      <c r="ARD204">
        <v>0</v>
      </c>
      <c r="ARF204" t="s">
        <v>2466</v>
      </c>
      <c r="ARG204" t="s">
        <v>2275</v>
      </c>
      <c r="ARH204" t="s">
        <v>2451</v>
      </c>
      <c r="ARI204">
        <v>0</v>
      </c>
      <c r="ARJ204">
        <v>0</v>
      </c>
      <c r="ARK204">
        <v>0</v>
      </c>
      <c r="ARL204">
        <v>0</v>
      </c>
      <c r="ARM204">
        <v>1</v>
      </c>
      <c r="ARN204">
        <v>0</v>
      </c>
      <c r="ARP204" t="s">
        <v>2312</v>
      </c>
      <c r="ARX204" t="s">
        <v>2262</v>
      </c>
      <c r="ARY204" t="s">
        <v>2239</v>
      </c>
      <c r="ARZ204">
        <v>1</v>
      </c>
      <c r="ASA204">
        <v>0</v>
      </c>
      <c r="ASB204">
        <v>0</v>
      </c>
      <c r="ASC204">
        <v>0</v>
      </c>
      <c r="ASD204">
        <v>0</v>
      </c>
      <c r="ASE204">
        <v>0</v>
      </c>
      <c r="ASF204">
        <v>0</v>
      </c>
      <c r="ASG204">
        <v>0</v>
      </c>
      <c r="ASH204">
        <v>0</v>
      </c>
      <c r="ASI204">
        <v>0</v>
      </c>
      <c r="ASK204" t="s">
        <v>2239</v>
      </c>
      <c r="ASL204">
        <v>1</v>
      </c>
      <c r="ASM204">
        <v>0</v>
      </c>
      <c r="ASN204">
        <v>0</v>
      </c>
      <c r="ASO204">
        <v>0</v>
      </c>
      <c r="ASP204">
        <v>0</v>
      </c>
      <c r="ASQ204">
        <v>0</v>
      </c>
      <c r="ASR204">
        <v>0</v>
      </c>
      <c r="ASS204">
        <v>0</v>
      </c>
      <c r="AST204">
        <v>0</v>
      </c>
      <c r="ASU204">
        <v>0</v>
      </c>
      <c r="ASW204" t="s">
        <v>2239</v>
      </c>
      <c r="ASX204">
        <v>1</v>
      </c>
      <c r="ASY204">
        <v>0</v>
      </c>
      <c r="ASZ204">
        <v>0</v>
      </c>
      <c r="ATA204">
        <v>0</v>
      </c>
      <c r="ATB204">
        <v>0</v>
      </c>
      <c r="ATC204">
        <v>0</v>
      </c>
      <c r="ATD204">
        <v>0</v>
      </c>
      <c r="ATE204">
        <v>0</v>
      </c>
      <c r="ATF204">
        <v>0</v>
      </c>
      <c r="ATH204" t="s">
        <v>2239</v>
      </c>
      <c r="ATI204">
        <v>1</v>
      </c>
      <c r="ATJ204">
        <v>0</v>
      </c>
      <c r="ATK204">
        <v>0</v>
      </c>
      <c r="ATL204">
        <v>0</v>
      </c>
      <c r="ATM204">
        <v>0</v>
      </c>
      <c r="ATN204">
        <v>0</v>
      </c>
      <c r="ATO204">
        <v>0</v>
      </c>
      <c r="ATP204">
        <v>0</v>
      </c>
      <c r="ATQ204">
        <v>0</v>
      </c>
      <c r="ATS204" t="s">
        <v>2468</v>
      </c>
      <c r="ATW204" t="s">
        <v>2440</v>
      </c>
      <c r="ATX204" t="s">
        <v>2451</v>
      </c>
      <c r="AUF204">
        <v>509127585</v>
      </c>
      <c r="AUG204" s="166">
        <v>45256.760393518518</v>
      </c>
      <c r="AUJ204" t="s">
        <v>2255</v>
      </c>
      <c r="AUK204" t="s">
        <v>2256</v>
      </c>
      <c r="AUL204" t="s">
        <v>2257</v>
      </c>
    </row>
    <row r="205" spans="1:565 1125:1234" x14ac:dyDescent="0.35">
      <c r="A205">
        <v>204</v>
      </c>
      <c r="B205" t="s">
        <v>3045</v>
      </c>
      <c r="C205" s="166">
        <v>45255</v>
      </c>
      <c r="D205" t="s">
        <v>3031</v>
      </c>
      <c r="E205" t="s">
        <v>3032</v>
      </c>
      <c r="F205" s="166">
        <v>45255.579340879631</v>
      </c>
      <c r="G205" s="166">
        <v>45255.65324295139</v>
      </c>
      <c r="H205" t="s">
        <v>2225</v>
      </c>
      <c r="K205" t="s">
        <v>2666</v>
      </c>
      <c r="L205" s="166">
        <v>45255</v>
      </c>
      <c r="M205" t="s">
        <v>2667</v>
      </c>
      <c r="N205" t="s">
        <v>3033</v>
      </c>
      <c r="O205" t="s">
        <v>65</v>
      </c>
      <c r="P205" t="s">
        <v>2431</v>
      </c>
      <c r="S205" t="s">
        <v>2669</v>
      </c>
      <c r="T205" t="s">
        <v>3034</v>
      </c>
      <c r="V205" t="s">
        <v>2231</v>
      </c>
      <c r="X205" t="s">
        <v>2232</v>
      </c>
      <c r="AA205" t="s">
        <v>2239</v>
      </c>
      <c r="AB205">
        <v>0</v>
      </c>
      <c r="AC205">
        <v>0</v>
      </c>
      <c r="AD205">
        <v>0</v>
      </c>
      <c r="AE205">
        <v>1</v>
      </c>
      <c r="AF205">
        <v>1</v>
      </c>
      <c r="AI205"/>
      <c r="EK205" t="s">
        <v>2239</v>
      </c>
      <c r="EL205">
        <v>0</v>
      </c>
      <c r="EM205">
        <v>0</v>
      </c>
      <c r="EN205">
        <v>0</v>
      </c>
      <c r="EO205">
        <v>0</v>
      </c>
      <c r="EP205">
        <v>1</v>
      </c>
      <c r="EQ205">
        <v>1</v>
      </c>
      <c r="JB205" t="s">
        <v>2937</v>
      </c>
      <c r="JC205">
        <v>1</v>
      </c>
      <c r="JD205">
        <v>1</v>
      </c>
      <c r="JE205">
        <v>0</v>
      </c>
      <c r="JF205">
        <v>0</v>
      </c>
      <c r="JG205">
        <v>0</v>
      </c>
      <c r="JH205">
        <v>0</v>
      </c>
      <c r="JI205">
        <v>0</v>
      </c>
      <c r="JJ205">
        <v>0</v>
      </c>
      <c r="JK205">
        <v>0</v>
      </c>
      <c r="JL205">
        <v>0</v>
      </c>
      <c r="JM205">
        <v>0</v>
      </c>
      <c r="JN205">
        <v>0</v>
      </c>
      <c r="JO205">
        <v>0</v>
      </c>
      <c r="JP205">
        <v>0</v>
      </c>
      <c r="JQ205">
        <v>0</v>
      </c>
      <c r="JR205">
        <v>0</v>
      </c>
      <c r="JS205">
        <v>2</v>
      </c>
      <c r="JT205">
        <v>4</v>
      </c>
      <c r="JV205" t="s">
        <v>2318</v>
      </c>
      <c r="JW205">
        <v>200</v>
      </c>
      <c r="JX205" t="s">
        <v>2307</v>
      </c>
      <c r="KA205">
        <v>30</v>
      </c>
      <c r="KB205">
        <v>7</v>
      </c>
      <c r="KC205">
        <v>0</v>
      </c>
      <c r="KD205">
        <v>2</v>
      </c>
      <c r="KE205">
        <v>1</v>
      </c>
      <c r="KG205" t="s">
        <v>2318</v>
      </c>
      <c r="KH205" t="s">
        <v>2581</v>
      </c>
      <c r="KI205">
        <v>1</v>
      </c>
      <c r="KJ205">
        <v>1</v>
      </c>
      <c r="KK205">
        <v>5000</v>
      </c>
      <c r="KL205">
        <v>100</v>
      </c>
      <c r="KM205" t="s">
        <v>2307</v>
      </c>
      <c r="KP205">
        <v>30</v>
      </c>
      <c r="KQ205">
        <v>14</v>
      </c>
      <c r="KR205">
        <v>0</v>
      </c>
      <c r="KS205">
        <v>20</v>
      </c>
      <c r="KT205">
        <v>5</v>
      </c>
      <c r="QX205" t="s">
        <v>2312</v>
      </c>
      <c r="SF205" t="s">
        <v>2494</v>
      </c>
      <c r="SG205">
        <v>0</v>
      </c>
      <c r="SH205">
        <v>0</v>
      </c>
      <c r="SI205">
        <v>1</v>
      </c>
      <c r="SJ205">
        <v>0</v>
      </c>
      <c r="TP205" t="s">
        <v>2455</v>
      </c>
      <c r="TQ205">
        <v>1</v>
      </c>
      <c r="TR205">
        <v>0</v>
      </c>
      <c r="TS205">
        <v>0</v>
      </c>
      <c r="TT205">
        <v>0</v>
      </c>
      <c r="TU205">
        <v>0</v>
      </c>
      <c r="TV205">
        <v>0</v>
      </c>
      <c r="TW205">
        <v>0</v>
      </c>
      <c r="TX205">
        <v>0</v>
      </c>
      <c r="TY205">
        <v>0</v>
      </c>
      <c r="TZ205">
        <v>0</v>
      </c>
      <c r="UA205">
        <v>0</v>
      </c>
      <c r="UB205">
        <v>0</v>
      </c>
      <c r="UC205">
        <v>0</v>
      </c>
      <c r="UD205">
        <v>0</v>
      </c>
      <c r="UE205">
        <v>0</v>
      </c>
      <c r="UF205">
        <v>0</v>
      </c>
      <c r="UG205" t="s">
        <v>2521</v>
      </c>
      <c r="UH205">
        <v>0</v>
      </c>
      <c r="UI205">
        <v>0</v>
      </c>
      <c r="UJ205">
        <v>0</v>
      </c>
      <c r="UK205">
        <v>0</v>
      </c>
      <c r="UL205">
        <v>0</v>
      </c>
      <c r="UM205">
        <v>1</v>
      </c>
      <c r="UN205">
        <v>0</v>
      </c>
      <c r="UO205">
        <v>0</v>
      </c>
      <c r="UP205">
        <v>0</v>
      </c>
      <c r="UQ205">
        <v>0</v>
      </c>
      <c r="UR205">
        <v>0</v>
      </c>
      <c r="US205">
        <v>0</v>
      </c>
      <c r="AQG205" t="s">
        <v>2239</v>
      </c>
      <c r="AQH205">
        <v>1</v>
      </c>
      <c r="AQI205">
        <v>0</v>
      </c>
      <c r="AQJ205">
        <v>0</v>
      </c>
      <c r="AQK205">
        <v>0</v>
      </c>
      <c r="AQL205">
        <v>0</v>
      </c>
      <c r="AQM205">
        <v>0</v>
      </c>
      <c r="AQN205">
        <v>0</v>
      </c>
      <c r="AQO205">
        <v>0</v>
      </c>
      <c r="AQP205">
        <v>0</v>
      </c>
      <c r="AQQ205">
        <v>0</v>
      </c>
      <c r="AQS205" t="s">
        <v>2448</v>
      </c>
      <c r="AQT205">
        <v>1</v>
      </c>
      <c r="AQU205">
        <v>0</v>
      </c>
      <c r="AQV205">
        <v>0</v>
      </c>
      <c r="AQW205">
        <v>0</v>
      </c>
      <c r="AQX205">
        <v>0</v>
      </c>
      <c r="AQY205">
        <v>0</v>
      </c>
      <c r="AQZ205">
        <v>0</v>
      </c>
      <c r="ARA205">
        <v>0</v>
      </c>
      <c r="ARB205">
        <v>0</v>
      </c>
      <c r="ARC205">
        <v>0</v>
      </c>
      <c r="ARD205">
        <v>0</v>
      </c>
      <c r="ARF205" t="s">
        <v>2449</v>
      </c>
      <c r="ARG205" t="s">
        <v>2439</v>
      </c>
      <c r="ARH205" t="s">
        <v>2451</v>
      </c>
      <c r="ARI205">
        <v>0</v>
      </c>
      <c r="ARJ205">
        <v>0</v>
      </c>
      <c r="ARK205">
        <v>0</v>
      </c>
      <c r="ARL205">
        <v>0</v>
      </c>
      <c r="ARM205">
        <v>1</v>
      </c>
      <c r="ARN205">
        <v>0</v>
      </c>
      <c r="ARO205" t="s">
        <v>2450</v>
      </c>
      <c r="ARP205" t="s">
        <v>2312</v>
      </c>
      <c r="ARX205" t="s">
        <v>2262</v>
      </c>
      <c r="ARY205" t="s">
        <v>2239</v>
      </c>
      <c r="ARZ205">
        <v>1</v>
      </c>
      <c r="ASA205">
        <v>0</v>
      </c>
      <c r="ASB205">
        <v>0</v>
      </c>
      <c r="ASC205">
        <v>0</v>
      </c>
      <c r="ASD205">
        <v>0</v>
      </c>
      <c r="ASE205">
        <v>0</v>
      </c>
      <c r="ASF205">
        <v>0</v>
      </c>
      <c r="ASG205">
        <v>0</v>
      </c>
      <c r="ASH205">
        <v>0</v>
      </c>
      <c r="ASI205">
        <v>0</v>
      </c>
      <c r="ASK205" t="s">
        <v>2239</v>
      </c>
      <c r="ASL205">
        <v>1</v>
      </c>
      <c r="ASM205">
        <v>0</v>
      </c>
      <c r="ASN205">
        <v>0</v>
      </c>
      <c r="ASO205">
        <v>0</v>
      </c>
      <c r="ASP205">
        <v>0</v>
      </c>
      <c r="ASQ205">
        <v>0</v>
      </c>
      <c r="ASR205">
        <v>0</v>
      </c>
      <c r="ASS205">
        <v>0</v>
      </c>
      <c r="AST205">
        <v>0</v>
      </c>
      <c r="ASU205">
        <v>0</v>
      </c>
      <c r="ASW205" t="s">
        <v>2239</v>
      </c>
      <c r="ASX205">
        <v>1</v>
      </c>
      <c r="ASY205">
        <v>0</v>
      </c>
      <c r="ASZ205">
        <v>0</v>
      </c>
      <c r="ATA205">
        <v>0</v>
      </c>
      <c r="ATB205">
        <v>0</v>
      </c>
      <c r="ATC205">
        <v>0</v>
      </c>
      <c r="ATD205">
        <v>0</v>
      </c>
      <c r="ATE205">
        <v>0</v>
      </c>
      <c r="ATF205">
        <v>0</v>
      </c>
      <c r="ATH205" t="s">
        <v>2239</v>
      </c>
      <c r="ATI205">
        <v>1</v>
      </c>
      <c r="ATJ205">
        <v>0</v>
      </c>
      <c r="ATK205">
        <v>0</v>
      </c>
      <c r="ATL205">
        <v>0</v>
      </c>
      <c r="ATM205">
        <v>0</v>
      </c>
      <c r="ATN205">
        <v>0</v>
      </c>
      <c r="ATO205">
        <v>0</v>
      </c>
      <c r="ATP205">
        <v>0</v>
      </c>
      <c r="ATQ205">
        <v>0</v>
      </c>
      <c r="ATS205" t="s">
        <v>2468</v>
      </c>
      <c r="ATW205" t="s">
        <v>2468</v>
      </c>
      <c r="AUF205">
        <v>509127604</v>
      </c>
      <c r="AUG205" s="166">
        <v>45256.760451388887</v>
      </c>
      <c r="AUJ205" t="s">
        <v>2255</v>
      </c>
      <c r="AUK205" t="s">
        <v>2256</v>
      </c>
      <c r="AUL205" t="s">
        <v>2257</v>
      </c>
    </row>
    <row r="206" spans="1:565 1125:1234" x14ac:dyDescent="0.35">
      <c r="A206">
        <v>205</v>
      </c>
      <c r="B206" t="s">
        <v>3046</v>
      </c>
      <c r="C206" s="166">
        <v>45254</v>
      </c>
      <c r="D206" t="s">
        <v>3031</v>
      </c>
      <c r="E206" t="s">
        <v>3032</v>
      </c>
      <c r="F206" s="166">
        <v>45254.663436342598</v>
      </c>
      <c r="G206" s="166">
        <v>45255.322791932871</v>
      </c>
      <c r="H206" t="s">
        <v>2225</v>
      </c>
      <c r="K206" t="s">
        <v>2666</v>
      </c>
      <c r="L206" s="166">
        <v>45255</v>
      </c>
      <c r="M206" t="s">
        <v>2667</v>
      </c>
      <c r="N206" t="s">
        <v>3033</v>
      </c>
      <c r="O206" t="s">
        <v>65</v>
      </c>
      <c r="P206" t="s">
        <v>2431</v>
      </c>
      <c r="S206" t="s">
        <v>2669</v>
      </c>
      <c r="T206" t="s">
        <v>3034</v>
      </c>
      <c r="V206" t="s">
        <v>2231</v>
      </c>
      <c r="X206" t="s">
        <v>2232</v>
      </c>
      <c r="AA206" t="s">
        <v>2233</v>
      </c>
      <c r="AB206">
        <v>1</v>
      </c>
      <c r="AC206">
        <v>0</v>
      </c>
      <c r="AD206">
        <v>0</v>
      </c>
      <c r="AE206">
        <v>0</v>
      </c>
      <c r="AF206">
        <v>1</v>
      </c>
      <c r="AH206" t="s">
        <v>2318</v>
      </c>
      <c r="AI206">
        <v>1000</v>
      </c>
      <c r="AJ206" t="s">
        <v>2446</v>
      </c>
      <c r="AM206">
        <v>60</v>
      </c>
      <c r="AN206">
        <v>1</v>
      </c>
      <c r="AO206">
        <v>0</v>
      </c>
      <c r="AP206">
        <v>20</v>
      </c>
      <c r="AQ206">
        <v>50</v>
      </c>
      <c r="BW206" t="s">
        <v>2312</v>
      </c>
      <c r="CS206" t="s">
        <v>2241</v>
      </c>
      <c r="CT206">
        <v>1</v>
      </c>
      <c r="CU206">
        <v>0</v>
      </c>
      <c r="CV206">
        <v>0</v>
      </c>
      <c r="CW206">
        <v>0</v>
      </c>
      <c r="EK206" t="s">
        <v>2239</v>
      </c>
      <c r="EL206">
        <v>0</v>
      </c>
      <c r="EM206">
        <v>0</v>
      </c>
      <c r="EN206">
        <v>0</v>
      </c>
      <c r="EO206">
        <v>0</v>
      </c>
      <c r="EP206">
        <v>1</v>
      </c>
      <c r="EQ206">
        <v>1</v>
      </c>
      <c r="JB206" t="s">
        <v>3047</v>
      </c>
      <c r="JC206">
        <v>0</v>
      </c>
      <c r="JD206">
        <v>0</v>
      </c>
      <c r="JE206">
        <v>0</v>
      </c>
      <c r="JF206">
        <v>1</v>
      </c>
      <c r="JG206">
        <v>1</v>
      </c>
      <c r="JH206">
        <v>1</v>
      </c>
      <c r="JI206">
        <v>1</v>
      </c>
      <c r="JJ206">
        <v>1</v>
      </c>
      <c r="JK206">
        <v>1</v>
      </c>
      <c r="JL206">
        <v>1</v>
      </c>
      <c r="JM206">
        <v>1</v>
      </c>
      <c r="JN206">
        <v>0</v>
      </c>
      <c r="JO206">
        <v>0</v>
      </c>
      <c r="JP206">
        <v>0</v>
      </c>
      <c r="JQ206">
        <v>1</v>
      </c>
      <c r="JR206">
        <v>0</v>
      </c>
      <c r="JS206">
        <v>9</v>
      </c>
      <c r="JT206">
        <v>11</v>
      </c>
      <c r="LM206" t="s">
        <v>2318</v>
      </c>
      <c r="LN206">
        <v>7500</v>
      </c>
      <c r="LO206" t="s">
        <v>2446</v>
      </c>
      <c r="LR206">
        <v>90</v>
      </c>
      <c r="LS206">
        <v>1</v>
      </c>
      <c r="LT206">
        <v>0</v>
      </c>
      <c r="LU206">
        <v>20</v>
      </c>
      <c r="LV206">
        <v>50</v>
      </c>
      <c r="LX206" t="s">
        <v>2318</v>
      </c>
      <c r="LY206">
        <v>5500</v>
      </c>
      <c r="LZ206" t="s">
        <v>2446</v>
      </c>
      <c r="MC206">
        <v>60</v>
      </c>
      <c r="MD206">
        <v>1</v>
      </c>
      <c r="ME206">
        <v>0</v>
      </c>
      <c r="MF206">
        <v>20</v>
      </c>
      <c r="MG206">
        <v>50</v>
      </c>
      <c r="MI206" t="s">
        <v>2318</v>
      </c>
      <c r="MJ206">
        <v>500</v>
      </c>
      <c r="MK206" t="s">
        <v>2446</v>
      </c>
      <c r="MN206">
        <v>30</v>
      </c>
      <c r="MO206">
        <v>1</v>
      </c>
      <c r="MP206">
        <v>0</v>
      </c>
      <c r="MQ206">
        <v>60</v>
      </c>
      <c r="MR206">
        <v>120</v>
      </c>
      <c r="MT206" t="s">
        <v>2318</v>
      </c>
      <c r="MU206">
        <v>150</v>
      </c>
      <c r="MV206" t="s">
        <v>2446</v>
      </c>
      <c r="MY206">
        <v>60</v>
      </c>
      <c r="MZ206">
        <v>1</v>
      </c>
      <c r="NA206">
        <v>0</v>
      </c>
      <c r="NB206">
        <v>50</v>
      </c>
      <c r="NC206">
        <v>100</v>
      </c>
      <c r="NE206" t="s">
        <v>2318</v>
      </c>
      <c r="NF206" t="s">
        <v>3048</v>
      </c>
      <c r="NG206">
        <v>1</v>
      </c>
      <c r="NH206">
        <v>1</v>
      </c>
      <c r="NI206">
        <v>1</v>
      </c>
      <c r="NJ206">
        <v>750</v>
      </c>
      <c r="NK206">
        <v>850</v>
      </c>
      <c r="NL206">
        <v>1200</v>
      </c>
      <c r="NM206" t="s">
        <v>2446</v>
      </c>
      <c r="NP206">
        <v>60</v>
      </c>
      <c r="NQ206">
        <v>1</v>
      </c>
      <c r="NR206">
        <v>0</v>
      </c>
      <c r="NS206">
        <v>25</v>
      </c>
      <c r="NT206">
        <v>50</v>
      </c>
      <c r="NV206" t="s">
        <v>2318</v>
      </c>
      <c r="NW206">
        <v>2000</v>
      </c>
      <c r="NX206" t="s">
        <v>2446</v>
      </c>
      <c r="OA206">
        <v>30</v>
      </c>
      <c r="OB206">
        <v>1</v>
      </c>
      <c r="OC206">
        <v>0</v>
      </c>
      <c r="OD206">
        <v>20</v>
      </c>
      <c r="OE206">
        <v>50</v>
      </c>
      <c r="OG206" t="s">
        <v>2318</v>
      </c>
      <c r="OH206">
        <v>3000</v>
      </c>
      <c r="OI206" t="s">
        <v>2446</v>
      </c>
      <c r="OL206">
        <v>90</v>
      </c>
      <c r="OM206">
        <v>1</v>
      </c>
      <c r="ON206">
        <v>0</v>
      </c>
      <c r="OO206">
        <v>20</v>
      </c>
      <c r="OP206">
        <v>100</v>
      </c>
      <c r="OR206" t="s">
        <v>2318</v>
      </c>
      <c r="OS206">
        <v>3500</v>
      </c>
      <c r="OT206" t="s">
        <v>2446</v>
      </c>
      <c r="OW206">
        <v>30</v>
      </c>
      <c r="OX206">
        <v>1</v>
      </c>
      <c r="OY206">
        <v>0</v>
      </c>
      <c r="OZ206">
        <v>10</v>
      </c>
      <c r="PA206">
        <v>20</v>
      </c>
      <c r="QM206" t="s">
        <v>2318</v>
      </c>
      <c r="QN206">
        <v>250</v>
      </c>
      <c r="QO206" t="s">
        <v>2446</v>
      </c>
      <c r="QR206">
        <v>30</v>
      </c>
      <c r="QS206">
        <v>1</v>
      </c>
      <c r="QT206">
        <v>0</v>
      </c>
      <c r="QU206">
        <v>50</v>
      </c>
      <c r="QV206">
        <v>100</v>
      </c>
      <c r="QX206" t="s">
        <v>2312</v>
      </c>
      <c r="SF206" t="s">
        <v>2241</v>
      </c>
      <c r="SG206">
        <v>1</v>
      </c>
      <c r="SH206">
        <v>0</v>
      </c>
      <c r="SI206">
        <v>0</v>
      </c>
      <c r="SJ206">
        <v>0</v>
      </c>
      <c r="AQG206" t="s">
        <v>2239</v>
      </c>
      <c r="AQH206">
        <v>1</v>
      </c>
      <c r="AQI206">
        <v>0</v>
      </c>
      <c r="AQJ206">
        <v>0</v>
      </c>
      <c r="AQK206">
        <v>0</v>
      </c>
      <c r="AQL206">
        <v>0</v>
      </c>
      <c r="AQM206">
        <v>0</v>
      </c>
      <c r="AQN206">
        <v>0</v>
      </c>
      <c r="AQO206">
        <v>0</v>
      </c>
      <c r="AQP206">
        <v>0</v>
      </c>
      <c r="AQQ206">
        <v>0</v>
      </c>
      <c r="AQS206" t="s">
        <v>2451</v>
      </c>
      <c r="AQT206">
        <v>0</v>
      </c>
      <c r="AQU206">
        <v>0</v>
      </c>
      <c r="AQV206">
        <v>0</v>
      </c>
      <c r="AQW206">
        <v>0</v>
      </c>
      <c r="AQX206">
        <v>0</v>
      </c>
      <c r="AQY206">
        <v>0</v>
      </c>
      <c r="AQZ206">
        <v>0</v>
      </c>
      <c r="ARA206">
        <v>0</v>
      </c>
      <c r="ARB206">
        <v>0</v>
      </c>
      <c r="ARC206">
        <v>1</v>
      </c>
      <c r="ARD206">
        <v>0</v>
      </c>
      <c r="ARF206" t="s">
        <v>2466</v>
      </c>
      <c r="ARG206" t="s">
        <v>2275</v>
      </c>
      <c r="ARH206" t="s">
        <v>2451</v>
      </c>
      <c r="ARI206">
        <v>0</v>
      </c>
      <c r="ARJ206">
        <v>0</v>
      </c>
      <c r="ARK206">
        <v>0</v>
      </c>
      <c r="ARL206">
        <v>0</v>
      </c>
      <c r="ARM206">
        <v>1</v>
      </c>
      <c r="ARN206">
        <v>0</v>
      </c>
      <c r="ARP206" t="s">
        <v>2312</v>
      </c>
      <c r="ARX206" t="s">
        <v>2262</v>
      </c>
      <c r="ARY206" t="s">
        <v>2239</v>
      </c>
      <c r="ARZ206">
        <v>1</v>
      </c>
      <c r="ASA206">
        <v>0</v>
      </c>
      <c r="ASB206">
        <v>0</v>
      </c>
      <c r="ASC206">
        <v>0</v>
      </c>
      <c r="ASD206">
        <v>0</v>
      </c>
      <c r="ASE206">
        <v>0</v>
      </c>
      <c r="ASF206">
        <v>0</v>
      </c>
      <c r="ASG206">
        <v>0</v>
      </c>
      <c r="ASH206">
        <v>0</v>
      </c>
      <c r="ASI206">
        <v>0</v>
      </c>
      <c r="ASK206" t="s">
        <v>2239</v>
      </c>
      <c r="ASL206">
        <v>1</v>
      </c>
      <c r="ASM206">
        <v>0</v>
      </c>
      <c r="ASN206">
        <v>0</v>
      </c>
      <c r="ASO206">
        <v>0</v>
      </c>
      <c r="ASP206">
        <v>0</v>
      </c>
      <c r="ASQ206">
        <v>0</v>
      </c>
      <c r="ASR206">
        <v>0</v>
      </c>
      <c r="ASS206">
        <v>0</v>
      </c>
      <c r="AST206">
        <v>0</v>
      </c>
      <c r="ASU206">
        <v>0</v>
      </c>
      <c r="ASW206" t="s">
        <v>2239</v>
      </c>
      <c r="ASX206">
        <v>1</v>
      </c>
      <c r="ASY206">
        <v>0</v>
      </c>
      <c r="ASZ206">
        <v>0</v>
      </c>
      <c r="ATA206">
        <v>0</v>
      </c>
      <c r="ATB206">
        <v>0</v>
      </c>
      <c r="ATC206">
        <v>0</v>
      </c>
      <c r="ATD206">
        <v>0</v>
      </c>
      <c r="ATE206">
        <v>0</v>
      </c>
      <c r="ATF206">
        <v>0</v>
      </c>
      <c r="ATH206" t="s">
        <v>2239</v>
      </c>
      <c r="ATI206">
        <v>1</v>
      </c>
      <c r="ATJ206">
        <v>0</v>
      </c>
      <c r="ATK206">
        <v>0</v>
      </c>
      <c r="ATL206">
        <v>0</v>
      </c>
      <c r="ATM206">
        <v>0</v>
      </c>
      <c r="ATN206">
        <v>0</v>
      </c>
      <c r="ATO206">
        <v>0</v>
      </c>
      <c r="ATP206">
        <v>0</v>
      </c>
      <c r="ATQ206">
        <v>0</v>
      </c>
      <c r="ATS206" t="s">
        <v>2468</v>
      </c>
      <c r="ATW206" t="s">
        <v>2440</v>
      </c>
      <c r="ATX206" t="s">
        <v>2451</v>
      </c>
      <c r="AUF206">
        <v>509127629</v>
      </c>
      <c r="AUG206" s="166">
        <v>45256.760509259257</v>
      </c>
      <c r="AUJ206" t="s">
        <v>2255</v>
      </c>
      <c r="AUK206" t="s">
        <v>2256</v>
      </c>
      <c r="AUL206" t="s">
        <v>2257</v>
      </c>
    </row>
    <row r="207" spans="1:565 1125:1234" x14ac:dyDescent="0.35">
      <c r="A207">
        <v>206</v>
      </c>
      <c r="B207" t="s">
        <v>3049</v>
      </c>
      <c r="C207" s="166">
        <v>45253</v>
      </c>
      <c r="D207" t="s">
        <v>3031</v>
      </c>
      <c r="E207" t="s">
        <v>3032</v>
      </c>
      <c r="F207" s="166">
        <v>45253.450396203712</v>
      </c>
      <c r="G207" s="166">
        <v>45255.566744444441</v>
      </c>
      <c r="H207" t="s">
        <v>2225</v>
      </c>
      <c r="K207" t="s">
        <v>2666</v>
      </c>
      <c r="L207" s="166">
        <v>45253</v>
      </c>
      <c r="M207" t="s">
        <v>2667</v>
      </c>
      <c r="N207" t="s">
        <v>3033</v>
      </c>
      <c r="O207" t="s">
        <v>65</v>
      </c>
      <c r="P207" t="s">
        <v>2228</v>
      </c>
      <c r="S207" t="s">
        <v>2669</v>
      </c>
      <c r="T207" t="s">
        <v>3034</v>
      </c>
      <c r="V207" t="s">
        <v>2231</v>
      </c>
      <c r="X207" t="s">
        <v>2232</v>
      </c>
      <c r="AA207" t="s">
        <v>2233</v>
      </c>
      <c r="AB207">
        <v>1</v>
      </c>
      <c r="AC207">
        <v>0</v>
      </c>
      <c r="AD207">
        <v>0</v>
      </c>
      <c r="AE207">
        <v>0</v>
      </c>
      <c r="AF207">
        <v>1</v>
      </c>
      <c r="AH207" t="s">
        <v>2318</v>
      </c>
      <c r="AI207">
        <v>1200</v>
      </c>
      <c r="AJ207" t="s">
        <v>2235</v>
      </c>
      <c r="AM207">
        <v>30</v>
      </c>
      <c r="AN207">
        <v>2</v>
      </c>
      <c r="AO207">
        <v>0</v>
      </c>
      <c r="AP207">
        <v>50</v>
      </c>
      <c r="AQ207">
        <v>100</v>
      </c>
      <c r="BW207" t="s">
        <v>2312</v>
      </c>
      <c r="CS207" t="s">
        <v>2241</v>
      </c>
      <c r="CT207">
        <v>1</v>
      </c>
      <c r="CU207">
        <v>0</v>
      </c>
      <c r="CV207">
        <v>0</v>
      </c>
      <c r="CW207">
        <v>0</v>
      </c>
      <c r="EK207" t="s">
        <v>2239</v>
      </c>
      <c r="EL207">
        <v>0</v>
      </c>
      <c r="EM207">
        <v>0</v>
      </c>
      <c r="EN207">
        <v>0</v>
      </c>
      <c r="EO207">
        <v>0</v>
      </c>
      <c r="EP207">
        <v>1</v>
      </c>
      <c r="EQ207">
        <v>1</v>
      </c>
      <c r="JB207" t="s">
        <v>2867</v>
      </c>
      <c r="JC207">
        <v>0</v>
      </c>
      <c r="JD207">
        <v>0</v>
      </c>
      <c r="JE207">
        <v>0</v>
      </c>
      <c r="JF207">
        <v>1</v>
      </c>
      <c r="JG207">
        <v>1</v>
      </c>
      <c r="JH207">
        <v>1</v>
      </c>
      <c r="JI207">
        <v>1</v>
      </c>
      <c r="JJ207">
        <v>1</v>
      </c>
      <c r="JK207">
        <v>1</v>
      </c>
      <c r="JL207">
        <v>1</v>
      </c>
      <c r="JM207">
        <v>0</v>
      </c>
      <c r="JN207">
        <v>0</v>
      </c>
      <c r="JO207">
        <v>0</v>
      </c>
      <c r="JP207">
        <v>0</v>
      </c>
      <c r="JQ207">
        <v>0</v>
      </c>
      <c r="JR207">
        <v>0</v>
      </c>
      <c r="JS207">
        <v>7</v>
      </c>
      <c r="JT207">
        <v>9</v>
      </c>
      <c r="LM207" t="s">
        <v>2318</v>
      </c>
      <c r="LN207">
        <v>8000</v>
      </c>
      <c r="LO207" t="s">
        <v>2235</v>
      </c>
      <c r="LR207">
        <v>90</v>
      </c>
      <c r="LS207">
        <v>2</v>
      </c>
      <c r="LT207">
        <v>0</v>
      </c>
      <c r="LU207">
        <v>50</v>
      </c>
      <c r="LV207">
        <v>100</v>
      </c>
      <c r="LX207" t="s">
        <v>2318</v>
      </c>
      <c r="LY207">
        <v>6000</v>
      </c>
      <c r="LZ207" t="s">
        <v>2235</v>
      </c>
      <c r="MC207">
        <v>90</v>
      </c>
      <c r="MD207">
        <v>2</v>
      </c>
      <c r="ME207">
        <v>0</v>
      </c>
      <c r="MF207">
        <v>50</v>
      </c>
      <c r="MG207">
        <v>100</v>
      </c>
      <c r="MI207" t="s">
        <v>2318</v>
      </c>
      <c r="MJ207">
        <v>400</v>
      </c>
      <c r="MK207" t="s">
        <v>2235</v>
      </c>
      <c r="MN207">
        <v>60</v>
      </c>
      <c r="MO207">
        <v>2</v>
      </c>
      <c r="MP207">
        <v>0</v>
      </c>
      <c r="MQ207">
        <v>240</v>
      </c>
      <c r="MR207">
        <v>1200</v>
      </c>
      <c r="MT207" t="s">
        <v>2318</v>
      </c>
      <c r="MU207">
        <v>125</v>
      </c>
      <c r="MV207" t="s">
        <v>2235</v>
      </c>
      <c r="MY207">
        <v>30</v>
      </c>
      <c r="MZ207">
        <v>2</v>
      </c>
      <c r="NA207">
        <v>0</v>
      </c>
      <c r="NB207">
        <v>100</v>
      </c>
      <c r="NC207">
        <v>200</v>
      </c>
      <c r="NE207" t="s">
        <v>2318</v>
      </c>
      <c r="NF207" t="s">
        <v>2481</v>
      </c>
      <c r="NG207">
        <v>1</v>
      </c>
      <c r="NH207">
        <v>1</v>
      </c>
      <c r="NI207">
        <v>1</v>
      </c>
      <c r="NJ207">
        <v>800</v>
      </c>
      <c r="NK207">
        <v>1000</v>
      </c>
      <c r="NL207">
        <v>1200</v>
      </c>
      <c r="NM207" t="s">
        <v>2235</v>
      </c>
      <c r="NP207">
        <v>60</v>
      </c>
      <c r="NQ207">
        <v>2</v>
      </c>
      <c r="NR207">
        <v>0</v>
      </c>
      <c r="NS207">
        <v>50</v>
      </c>
      <c r="NT207">
        <v>100</v>
      </c>
      <c r="NV207" t="s">
        <v>2318</v>
      </c>
      <c r="NW207">
        <v>2000</v>
      </c>
      <c r="NX207" t="s">
        <v>2235</v>
      </c>
      <c r="OA207">
        <v>60</v>
      </c>
      <c r="OB207">
        <v>2</v>
      </c>
      <c r="OC207">
        <v>0</v>
      </c>
      <c r="OD207">
        <v>100</v>
      </c>
      <c r="OE207">
        <v>200</v>
      </c>
      <c r="OG207" t="s">
        <v>2318</v>
      </c>
      <c r="OH207">
        <v>3000</v>
      </c>
      <c r="OI207" t="s">
        <v>2446</v>
      </c>
      <c r="OL207">
        <v>90</v>
      </c>
      <c r="OM207">
        <v>2</v>
      </c>
      <c r="ON207">
        <v>0</v>
      </c>
      <c r="OO207">
        <v>50</v>
      </c>
      <c r="OP207">
        <v>100</v>
      </c>
      <c r="QX207" t="s">
        <v>2312</v>
      </c>
      <c r="SF207" t="s">
        <v>2241</v>
      </c>
      <c r="SG207">
        <v>1</v>
      </c>
      <c r="SH207">
        <v>0</v>
      </c>
      <c r="SI207">
        <v>0</v>
      </c>
      <c r="SJ207">
        <v>0</v>
      </c>
      <c r="AQG207" t="s">
        <v>2239</v>
      </c>
      <c r="AQH207">
        <v>1</v>
      </c>
      <c r="AQI207">
        <v>0</v>
      </c>
      <c r="AQJ207">
        <v>0</v>
      </c>
      <c r="AQK207">
        <v>0</v>
      </c>
      <c r="AQL207">
        <v>0</v>
      </c>
      <c r="AQM207">
        <v>0</v>
      </c>
      <c r="AQN207">
        <v>0</v>
      </c>
      <c r="AQO207">
        <v>0</v>
      </c>
      <c r="AQP207">
        <v>0</v>
      </c>
      <c r="AQQ207">
        <v>0</v>
      </c>
      <c r="AQS207" t="s">
        <v>2451</v>
      </c>
      <c r="AQT207">
        <v>0</v>
      </c>
      <c r="AQU207">
        <v>0</v>
      </c>
      <c r="AQV207">
        <v>0</v>
      </c>
      <c r="AQW207">
        <v>0</v>
      </c>
      <c r="AQX207">
        <v>0</v>
      </c>
      <c r="AQY207">
        <v>0</v>
      </c>
      <c r="AQZ207">
        <v>0</v>
      </c>
      <c r="ARA207">
        <v>0</v>
      </c>
      <c r="ARB207">
        <v>0</v>
      </c>
      <c r="ARC207">
        <v>1</v>
      </c>
      <c r="ARD207">
        <v>0</v>
      </c>
      <c r="ARF207" t="s">
        <v>2466</v>
      </c>
      <c r="ARG207" t="s">
        <v>2275</v>
      </c>
      <c r="ARH207" t="s">
        <v>2451</v>
      </c>
      <c r="ARI207">
        <v>0</v>
      </c>
      <c r="ARJ207">
        <v>0</v>
      </c>
      <c r="ARK207">
        <v>0</v>
      </c>
      <c r="ARL207">
        <v>0</v>
      </c>
      <c r="ARM207">
        <v>1</v>
      </c>
      <c r="ARN207">
        <v>0</v>
      </c>
      <c r="ARP207" t="s">
        <v>2312</v>
      </c>
      <c r="ARX207" t="s">
        <v>2262</v>
      </c>
      <c r="ARY207" t="s">
        <v>2239</v>
      </c>
      <c r="ARZ207">
        <v>1</v>
      </c>
      <c r="ASA207">
        <v>0</v>
      </c>
      <c r="ASB207">
        <v>0</v>
      </c>
      <c r="ASC207">
        <v>0</v>
      </c>
      <c r="ASD207">
        <v>0</v>
      </c>
      <c r="ASE207">
        <v>0</v>
      </c>
      <c r="ASF207">
        <v>0</v>
      </c>
      <c r="ASG207">
        <v>0</v>
      </c>
      <c r="ASH207">
        <v>0</v>
      </c>
      <c r="ASI207">
        <v>0</v>
      </c>
      <c r="ASK207" t="s">
        <v>2239</v>
      </c>
      <c r="ASL207">
        <v>1</v>
      </c>
      <c r="ASM207">
        <v>0</v>
      </c>
      <c r="ASN207">
        <v>0</v>
      </c>
      <c r="ASO207">
        <v>0</v>
      </c>
      <c r="ASP207">
        <v>0</v>
      </c>
      <c r="ASQ207">
        <v>0</v>
      </c>
      <c r="ASR207">
        <v>0</v>
      </c>
      <c r="ASS207">
        <v>0</v>
      </c>
      <c r="AST207">
        <v>0</v>
      </c>
      <c r="ASU207">
        <v>0</v>
      </c>
      <c r="ASW207" t="s">
        <v>2239</v>
      </c>
      <c r="ASX207">
        <v>1</v>
      </c>
      <c r="ASY207">
        <v>0</v>
      </c>
      <c r="ASZ207">
        <v>0</v>
      </c>
      <c r="ATA207">
        <v>0</v>
      </c>
      <c r="ATB207">
        <v>0</v>
      </c>
      <c r="ATC207">
        <v>0</v>
      </c>
      <c r="ATD207">
        <v>0</v>
      </c>
      <c r="ATE207">
        <v>0</v>
      </c>
      <c r="ATF207">
        <v>0</v>
      </c>
      <c r="ATH207" t="s">
        <v>2239</v>
      </c>
      <c r="ATI207">
        <v>1</v>
      </c>
      <c r="ATJ207">
        <v>0</v>
      </c>
      <c r="ATK207">
        <v>0</v>
      </c>
      <c r="ATL207">
        <v>0</v>
      </c>
      <c r="ATM207">
        <v>0</v>
      </c>
      <c r="ATN207">
        <v>0</v>
      </c>
      <c r="ATO207">
        <v>0</v>
      </c>
      <c r="ATP207">
        <v>0</v>
      </c>
      <c r="ATQ207">
        <v>0</v>
      </c>
      <c r="ATS207" t="s">
        <v>2468</v>
      </c>
      <c r="ATW207" t="s">
        <v>2440</v>
      </c>
      <c r="ATX207" t="s">
        <v>2231</v>
      </c>
      <c r="ATY207" t="s">
        <v>3050</v>
      </c>
      <c r="AUF207">
        <v>509127664</v>
      </c>
      <c r="AUG207" s="166">
        <v>45256.760578703703</v>
      </c>
      <c r="AUJ207" t="s">
        <v>2255</v>
      </c>
      <c r="AUK207" t="s">
        <v>2256</v>
      </c>
      <c r="AUL207" t="s">
        <v>2257</v>
      </c>
    </row>
    <row r="208" spans="1:565 1125:1234" x14ac:dyDescent="0.35">
      <c r="A208">
        <v>207</v>
      </c>
      <c r="B208" t="s">
        <v>3051</v>
      </c>
      <c r="C208" s="166">
        <v>45254</v>
      </c>
      <c r="D208" t="s">
        <v>3031</v>
      </c>
      <c r="E208" t="s">
        <v>3032</v>
      </c>
      <c r="F208" s="166">
        <v>45254.662594583337</v>
      </c>
      <c r="G208" s="166">
        <v>45255.578755115741</v>
      </c>
      <c r="H208" t="s">
        <v>2225</v>
      </c>
      <c r="K208" t="s">
        <v>2666</v>
      </c>
      <c r="L208" s="166">
        <v>45255</v>
      </c>
      <c r="M208" t="s">
        <v>2667</v>
      </c>
      <c r="N208" t="s">
        <v>3033</v>
      </c>
      <c r="O208" t="s">
        <v>65</v>
      </c>
      <c r="P208" t="s">
        <v>2431</v>
      </c>
      <c r="S208" t="s">
        <v>2669</v>
      </c>
      <c r="T208" t="s">
        <v>3034</v>
      </c>
      <c r="V208" t="s">
        <v>2231</v>
      </c>
      <c r="X208" t="s">
        <v>2232</v>
      </c>
      <c r="AA208" t="s">
        <v>2239</v>
      </c>
      <c r="AB208">
        <v>0</v>
      </c>
      <c r="AC208">
        <v>0</v>
      </c>
      <c r="AD208">
        <v>0</v>
      </c>
      <c r="AE208">
        <v>1</v>
      </c>
      <c r="AF208">
        <v>1</v>
      </c>
      <c r="AI208"/>
      <c r="EK208" t="s">
        <v>2463</v>
      </c>
      <c r="EL208">
        <v>1</v>
      </c>
      <c r="EM208">
        <v>0</v>
      </c>
      <c r="EN208">
        <v>1</v>
      </c>
      <c r="EO208">
        <v>1</v>
      </c>
      <c r="EP208">
        <v>0</v>
      </c>
      <c r="EQ208">
        <v>3</v>
      </c>
      <c r="ES208" t="s">
        <v>2318</v>
      </c>
      <c r="ET208">
        <v>4500</v>
      </c>
      <c r="EU208" t="s">
        <v>2235</v>
      </c>
      <c r="EX208">
        <v>60</v>
      </c>
      <c r="EY208">
        <v>1</v>
      </c>
      <c r="EZ208">
        <v>0</v>
      </c>
      <c r="FA208">
        <v>20</v>
      </c>
      <c r="FB208">
        <v>100</v>
      </c>
      <c r="FO208" t="s">
        <v>2318</v>
      </c>
      <c r="FP208">
        <v>1250</v>
      </c>
      <c r="FQ208" t="s">
        <v>2446</v>
      </c>
      <c r="FT208">
        <v>90</v>
      </c>
      <c r="FU208">
        <v>1</v>
      </c>
      <c r="FV208">
        <v>0</v>
      </c>
      <c r="FW208">
        <v>40</v>
      </c>
      <c r="FX208">
        <v>100</v>
      </c>
      <c r="FZ208" t="s">
        <v>2318</v>
      </c>
      <c r="GA208">
        <v>2250</v>
      </c>
      <c r="GB208" t="s">
        <v>2446</v>
      </c>
      <c r="GE208">
        <v>90</v>
      </c>
      <c r="GF208">
        <v>1</v>
      </c>
      <c r="GG208">
        <v>0</v>
      </c>
      <c r="GH208">
        <v>40</v>
      </c>
      <c r="GI208">
        <v>100</v>
      </c>
      <c r="GK208" t="s">
        <v>2312</v>
      </c>
      <c r="HH208" t="s">
        <v>2241</v>
      </c>
      <c r="HI208">
        <v>1</v>
      </c>
      <c r="HJ208">
        <v>0</v>
      </c>
      <c r="HK208">
        <v>0</v>
      </c>
      <c r="HL208">
        <v>0</v>
      </c>
      <c r="JB208" t="s">
        <v>2289</v>
      </c>
      <c r="JC208">
        <v>0</v>
      </c>
      <c r="JD208">
        <v>0</v>
      </c>
      <c r="JE208">
        <v>0</v>
      </c>
      <c r="JF208">
        <v>0</v>
      </c>
      <c r="JG208">
        <v>0</v>
      </c>
      <c r="JH208">
        <v>0</v>
      </c>
      <c r="JI208">
        <v>0</v>
      </c>
      <c r="JJ208">
        <v>0</v>
      </c>
      <c r="JK208">
        <v>0</v>
      </c>
      <c r="JL208">
        <v>0</v>
      </c>
      <c r="JM208">
        <v>0</v>
      </c>
      <c r="JN208">
        <v>0</v>
      </c>
      <c r="JO208">
        <v>1</v>
      </c>
      <c r="JP208">
        <v>0</v>
      </c>
      <c r="JQ208">
        <v>1</v>
      </c>
      <c r="JR208">
        <v>0</v>
      </c>
      <c r="JS208">
        <v>2</v>
      </c>
      <c r="JT208">
        <v>6</v>
      </c>
      <c r="PN208" t="s">
        <v>2318</v>
      </c>
      <c r="PO208">
        <v>1250</v>
      </c>
      <c r="PP208" t="s">
        <v>2446</v>
      </c>
      <c r="PS208">
        <v>30</v>
      </c>
      <c r="PT208">
        <v>1</v>
      </c>
      <c r="PU208">
        <v>0</v>
      </c>
      <c r="PV208">
        <v>20</v>
      </c>
      <c r="PW208">
        <v>50</v>
      </c>
      <c r="QM208" t="s">
        <v>2318</v>
      </c>
      <c r="QN208">
        <v>250</v>
      </c>
      <c r="QO208" t="s">
        <v>2446</v>
      </c>
      <c r="QR208">
        <v>30</v>
      </c>
      <c r="QS208">
        <v>1</v>
      </c>
      <c r="QT208">
        <v>0</v>
      </c>
      <c r="QU208">
        <v>200</v>
      </c>
      <c r="QV208">
        <v>1000</v>
      </c>
      <c r="QX208" t="s">
        <v>2312</v>
      </c>
      <c r="SF208" t="s">
        <v>2241</v>
      </c>
      <c r="SG208">
        <v>1</v>
      </c>
      <c r="SH208">
        <v>0</v>
      </c>
      <c r="SI208">
        <v>0</v>
      </c>
      <c r="SJ208">
        <v>0</v>
      </c>
      <c r="AQG208" t="s">
        <v>2239</v>
      </c>
      <c r="AQH208">
        <v>1</v>
      </c>
      <c r="AQI208">
        <v>0</v>
      </c>
      <c r="AQJ208">
        <v>0</v>
      </c>
      <c r="AQK208">
        <v>0</v>
      </c>
      <c r="AQL208">
        <v>0</v>
      </c>
      <c r="AQM208">
        <v>0</v>
      </c>
      <c r="AQN208">
        <v>0</v>
      </c>
      <c r="AQO208">
        <v>0</v>
      </c>
      <c r="AQP208">
        <v>0</v>
      </c>
      <c r="AQQ208">
        <v>0</v>
      </c>
      <c r="AQS208" t="s">
        <v>2448</v>
      </c>
      <c r="AQT208">
        <v>1</v>
      </c>
      <c r="AQU208">
        <v>0</v>
      </c>
      <c r="AQV208">
        <v>0</v>
      </c>
      <c r="AQW208">
        <v>0</v>
      </c>
      <c r="AQX208">
        <v>0</v>
      </c>
      <c r="AQY208">
        <v>0</v>
      </c>
      <c r="AQZ208">
        <v>0</v>
      </c>
      <c r="ARA208">
        <v>0</v>
      </c>
      <c r="ARB208">
        <v>0</v>
      </c>
      <c r="ARC208">
        <v>0</v>
      </c>
      <c r="ARD208">
        <v>0</v>
      </c>
      <c r="ARF208" t="s">
        <v>2466</v>
      </c>
      <c r="ARG208" t="s">
        <v>2275</v>
      </c>
      <c r="ARH208" t="s">
        <v>2451</v>
      </c>
      <c r="ARI208">
        <v>0</v>
      </c>
      <c r="ARJ208">
        <v>0</v>
      </c>
      <c r="ARK208">
        <v>0</v>
      </c>
      <c r="ARL208">
        <v>0</v>
      </c>
      <c r="ARM208">
        <v>1</v>
      </c>
      <c r="ARN208">
        <v>0</v>
      </c>
      <c r="ARO208" t="s">
        <v>2456</v>
      </c>
      <c r="ARP208" t="s">
        <v>2312</v>
      </c>
      <c r="ARX208" t="s">
        <v>2262</v>
      </c>
      <c r="ARY208" t="s">
        <v>2239</v>
      </c>
      <c r="ARZ208">
        <v>1</v>
      </c>
      <c r="ASA208">
        <v>0</v>
      </c>
      <c r="ASB208">
        <v>0</v>
      </c>
      <c r="ASC208">
        <v>0</v>
      </c>
      <c r="ASD208">
        <v>0</v>
      </c>
      <c r="ASE208">
        <v>0</v>
      </c>
      <c r="ASF208">
        <v>0</v>
      </c>
      <c r="ASG208">
        <v>0</v>
      </c>
      <c r="ASH208">
        <v>0</v>
      </c>
      <c r="ASI208">
        <v>0</v>
      </c>
      <c r="ASK208" t="s">
        <v>2239</v>
      </c>
      <c r="ASL208">
        <v>1</v>
      </c>
      <c r="ASM208">
        <v>0</v>
      </c>
      <c r="ASN208">
        <v>0</v>
      </c>
      <c r="ASO208">
        <v>0</v>
      </c>
      <c r="ASP208">
        <v>0</v>
      </c>
      <c r="ASQ208">
        <v>0</v>
      </c>
      <c r="ASR208">
        <v>0</v>
      </c>
      <c r="ASS208">
        <v>0</v>
      </c>
      <c r="AST208">
        <v>0</v>
      </c>
      <c r="ASU208">
        <v>0</v>
      </c>
      <c r="ASW208" t="s">
        <v>2239</v>
      </c>
      <c r="ASX208">
        <v>1</v>
      </c>
      <c r="ASY208">
        <v>0</v>
      </c>
      <c r="ASZ208">
        <v>0</v>
      </c>
      <c r="ATA208">
        <v>0</v>
      </c>
      <c r="ATB208">
        <v>0</v>
      </c>
      <c r="ATC208">
        <v>0</v>
      </c>
      <c r="ATD208">
        <v>0</v>
      </c>
      <c r="ATE208">
        <v>0</v>
      </c>
      <c r="ATF208">
        <v>0</v>
      </c>
      <c r="ATH208" t="s">
        <v>2239</v>
      </c>
      <c r="ATI208">
        <v>1</v>
      </c>
      <c r="ATJ208">
        <v>0</v>
      </c>
      <c r="ATK208">
        <v>0</v>
      </c>
      <c r="ATL208">
        <v>0</v>
      </c>
      <c r="ATM208">
        <v>0</v>
      </c>
      <c r="ATN208">
        <v>0</v>
      </c>
      <c r="ATO208">
        <v>0</v>
      </c>
      <c r="ATP208">
        <v>0</v>
      </c>
      <c r="ATQ208">
        <v>0</v>
      </c>
      <c r="ATS208" t="s">
        <v>2468</v>
      </c>
      <c r="ATW208" t="s">
        <v>2440</v>
      </c>
      <c r="ATX208" t="s">
        <v>2231</v>
      </c>
      <c r="ATY208" t="s">
        <v>3052</v>
      </c>
      <c r="AUF208">
        <v>509127687</v>
      </c>
      <c r="AUG208" s="166">
        <v>45256.760613425933</v>
      </c>
      <c r="AUJ208" t="s">
        <v>2255</v>
      </c>
      <c r="AUK208" t="s">
        <v>2256</v>
      </c>
      <c r="AUL208" t="s">
        <v>2257</v>
      </c>
    </row>
    <row r="209" spans="1:565 1125:1234" x14ac:dyDescent="0.35">
      <c r="A209">
        <v>208</v>
      </c>
      <c r="B209" t="s">
        <v>3053</v>
      </c>
      <c r="C209" s="166">
        <v>45253</v>
      </c>
      <c r="D209" t="s">
        <v>3031</v>
      </c>
      <c r="E209" t="s">
        <v>3032</v>
      </c>
      <c r="F209" s="166">
        <v>45253.448682858798</v>
      </c>
      <c r="G209" s="166">
        <v>45253.722544398137</v>
      </c>
      <c r="H209" t="s">
        <v>2225</v>
      </c>
      <c r="K209" t="s">
        <v>2666</v>
      </c>
      <c r="L209" s="166">
        <v>45253</v>
      </c>
      <c r="M209" t="s">
        <v>2667</v>
      </c>
      <c r="N209" t="s">
        <v>3033</v>
      </c>
      <c r="O209" t="s">
        <v>65</v>
      </c>
      <c r="P209" t="s">
        <v>2228</v>
      </c>
      <c r="S209" t="s">
        <v>2669</v>
      </c>
      <c r="T209" t="s">
        <v>3034</v>
      </c>
      <c r="V209" t="s">
        <v>2231</v>
      </c>
      <c r="X209" t="s">
        <v>2306</v>
      </c>
      <c r="AA209" t="s">
        <v>2239</v>
      </c>
      <c r="AB209">
        <v>0</v>
      </c>
      <c r="AC209">
        <v>0</v>
      </c>
      <c r="AD209">
        <v>0</v>
      </c>
      <c r="AE209">
        <v>1</v>
      </c>
      <c r="AF209">
        <v>1</v>
      </c>
      <c r="AI209"/>
      <c r="EK209" t="s">
        <v>2239</v>
      </c>
      <c r="EL209">
        <v>0</v>
      </c>
      <c r="EM209">
        <v>0</v>
      </c>
      <c r="EN209">
        <v>0</v>
      </c>
      <c r="EO209">
        <v>0</v>
      </c>
      <c r="EP209">
        <v>1</v>
      </c>
      <c r="EQ209">
        <v>1</v>
      </c>
      <c r="JB209" t="s">
        <v>3054</v>
      </c>
      <c r="JC209">
        <v>0</v>
      </c>
      <c r="JD209">
        <v>0</v>
      </c>
      <c r="JE209">
        <v>0</v>
      </c>
      <c r="JF209">
        <v>0</v>
      </c>
      <c r="JG209">
        <v>0</v>
      </c>
      <c r="JH209">
        <v>0</v>
      </c>
      <c r="JI209">
        <v>0</v>
      </c>
      <c r="JJ209">
        <v>0</v>
      </c>
      <c r="JK209">
        <v>0</v>
      </c>
      <c r="JL209">
        <v>0</v>
      </c>
      <c r="JM209">
        <v>1</v>
      </c>
      <c r="JN209">
        <v>1</v>
      </c>
      <c r="JO209">
        <v>0</v>
      </c>
      <c r="JP209">
        <v>1</v>
      </c>
      <c r="JQ209">
        <v>0</v>
      </c>
      <c r="JR209">
        <v>0</v>
      </c>
      <c r="JS209">
        <v>3</v>
      </c>
      <c r="JT209">
        <v>5</v>
      </c>
      <c r="OR209" t="s">
        <v>2318</v>
      </c>
      <c r="OS209">
        <v>3000</v>
      </c>
      <c r="OT209" t="s">
        <v>2235</v>
      </c>
      <c r="OW209">
        <v>30</v>
      </c>
      <c r="OX209">
        <v>2</v>
      </c>
      <c r="OY209">
        <v>0</v>
      </c>
      <c r="OZ209">
        <v>100</v>
      </c>
      <c r="PA209">
        <v>200</v>
      </c>
      <c r="PC209" t="s">
        <v>2318</v>
      </c>
      <c r="PD209">
        <v>2500</v>
      </c>
      <c r="PE209" t="s">
        <v>2235</v>
      </c>
      <c r="PH209">
        <v>30</v>
      </c>
      <c r="PI209">
        <v>2</v>
      </c>
      <c r="PJ209">
        <v>0</v>
      </c>
      <c r="PK209">
        <v>50</v>
      </c>
      <c r="PL209">
        <v>100</v>
      </c>
      <c r="PY209" t="s">
        <v>2318</v>
      </c>
      <c r="PZ209" t="s">
        <v>2231</v>
      </c>
      <c r="QA209">
        <v>3000</v>
      </c>
      <c r="QD209" t="s">
        <v>2542</v>
      </c>
      <c r="QE209" t="s">
        <v>3040</v>
      </c>
      <c r="QG209">
        <v>30</v>
      </c>
      <c r="QH209">
        <v>7</v>
      </c>
      <c r="QI209">
        <v>0</v>
      </c>
      <c r="QJ209">
        <v>3000</v>
      </c>
      <c r="QK209">
        <v>300</v>
      </c>
      <c r="QX209" t="s">
        <v>2312</v>
      </c>
      <c r="SF209" t="s">
        <v>2241</v>
      </c>
      <c r="SG209">
        <v>1</v>
      </c>
      <c r="SH209">
        <v>0</v>
      </c>
      <c r="SI209">
        <v>0</v>
      </c>
      <c r="SJ209">
        <v>0</v>
      </c>
      <c r="AQG209" t="s">
        <v>2239</v>
      </c>
      <c r="AQH209">
        <v>1</v>
      </c>
      <c r="AQI209">
        <v>0</v>
      </c>
      <c r="AQJ209">
        <v>0</v>
      </c>
      <c r="AQK209">
        <v>0</v>
      </c>
      <c r="AQL209">
        <v>0</v>
      </c>
      <c r="AQM209">
        <v>0</v>
      </c>
      <c r="AQN209">
        <v>0</v>
      </c>
      <c r="AQO209">
        <v>0</v>
      </c>
      <c r="AQP209">
        <v>0</v>
      </c>
      <c r="AQQ209">
        <v>0</v>
      </c>
      <c r="AQS209" t="s">
        <v>2448</v>
      </c>
      <c r="AQT209">
        <v>1</v>
      </c>
      <c r="AQU209">
        <v>0</v>
      </c>
      <c r="AQV209">
        <v>0</v>
      </c>
      <c r="AQW209">
        <v>0</v>
      </c>
      <c r="AQX209">
        <v>0</v>
      </c>
      <c r="AQY209">
        <v>0</v>
      </c>
      <c r="AQZ209">
        <v>0</v>
      </c>
      <c r="ARA209">
        <v>0</v>
      </c>
      <c r="ARB209">
        <v>0</v>
      </c>
      <c r="ARC209">
        <v>0</v>
      </c>
      <c r="ARD209">
        <v>0</v>
      </c>
      <c r="ARF209" t="s">
        <v>2466</v>
      </c>
      <c r="ARG209" t="s">
        <v>2275</v>
      </c>
      <c r="ARH209" t="s">
        <v>2451</v>
      </c>
      <c r="ARI209">
        <v>0</v>
      </c>
      <c r="ARJ209">
        <v>0</v>
      </c>
      <c r="ARK209">
        <v>0</v>
      </c>
      <c r="ARL209">
        <v>0</v>
      </c>
      <c r="ARM209">
        <v>1</v>
      </c>
      <c r="ARN209">
        <v>0</v>
      </c>
      <c r="ARO209" t="s">
        <v>2450</v>
      </c>
      <c r="ARP209" t="s">
        <v>2312</v>
      </c>
      <c r="ARX209" t="s">
        <v>2262</v>
      </c>
      <c r="ARY209" t="s">
        <v>2239</v>
      </c>
      <c r="ARZ209">
        <v>1</v>
      </c>
      <c r="ASA209">
        <v>0</v>
      </c>
      <c r="ASB209">
        <v>0</v>
      </c>
      <c r="ASC209">
        <v>0</v>
      </c>
      <c r="ASD209">
        <v>0</v>
      </c>
      <c r="ASE209">
        <v>0</v>
      </c>
      <c r="ASF209">
        <v>0</v>
      </c>
      <c r="ASG209">
        <v>0</v>
      </c>
      <c r="ASH209">
        <v>0</v>
      </c>
      <c r="ASI209">
        <v>0</v>
      </c>
      <c r="ASK209" t="s">
        <v>2239</v>
      </c>
      <c r="ASL209">
        <v>1</v>
      </c>
      <c r="ASM209">
        <v>0</v>
      </c>
      <c r="ASN209">
        <v>0</v>
      </c>
      <c r="ASO209">
        <v>0</v>
      </c>
      <c r="ASP209">
        <v>0</v>
      </c>
      <c r="ASQ209">
        <v>0</v>
      </c>
      <c r="ASR209">
        <v>0</v>
      </c>
      <c r="ASS209">
        <v>0</v>
      </c>
      <c r="AST209">
        <v>0</v>
      </c>
      <c r="ASU209">
        <v>0</v>
      </c>
      <c r="ASW209" t="s">
        <v>2239</v>
      </c>
      <c r="ASX209">
        <v>1</v>
      </c>
      <c r="ASY209">
        <v>0</v>
      </c>
      <c r="ASZ209">
        <v>0</v>
      </c>
      <c r="ATA209">
        <v>0</v>
      </c>
      <c r="ATB209">
        <v>0</v>
      </c>
      <c r="ATC209">
        <v>0</v>
      </c>
      <c r="ATD209">
        <v>0</v>
      </c>
      <c r="ATE209">
        <v>0</v>
      </c>
      <c r="ATF209">
        <v>0</v>
      </c>
      <c r="ATH209" t="s">
        <v>2239</v>
      </c>
      <c r="ATI209">
        <v>1</v>
      </c>
      <c r="ATJ209">
        <v>0</v>
      </c>
      <c r="ATK209">
        <v>0</v>
      </c>
      <c r="ATL209">
        <v>0</v>
      </c>
      <c r="ATM209">
        <v>0</v>
      </c>
      <c r="ATN209">
        <v>0</v>
      </c>
      <c r="ATO209">
        <v>0</v>
      </c>
      <c r="ATP209">
        <v>0</v>
      </c>
      <c r="ATQ209">
        <v>0</v>
      </c>
      <c r="ATS209" t="s">
        <v>2468</v>
      </c>
      <c r="ATW209" t="s">
        <v>2440</v>
      </c>
      <c r="ATX209" t="s">
        <v>2231</v>
      </c>
      <c r="ATY209" t="s">
        <v>3055</v>
      </c>
      <c r="AUF209">
        <v>509127719</v>
      </c>
      <c r="AUG209" s="166">
        <v>45256.760659722218</v>
      </c>
      <c r="AUJ209" t="s">
        <v>2255</v>
      </c>
      <c r="AUK209" t="s">
        <v>2256</v>
      </c>
      <c r="AUL209" t="s">
        <v>2257</v>
      </c>
    </row>
    <row r="210" spans="1:565 1125:1234" x14ac:dyDescent="0.35">
      <c r="A210">
        <v>209</v>
      </c>
      <c r="B210" t="s">
        <v>3056</v>
      </c>
      <c r="C210" s="166">
        <v>45253</v>
      </c>
      <c r="D210" t="s">
        <v>3031</v>
      </c>
      <c r="E210" t="s">
        <v>3032</v>
      </c>
      <c r="F210" s="166">
        <v>45253.441294652766</v>
      </c>
      <c r="G210" s="166">
        <v>45253.705050821758</v>
      </c>
      <c r="H210" t="s">
        <v>2225</v>
      </c>
      <c r="K210" t="s">
        <v>2666</v>
      </c>
      <c r="L210" s="166">
        <v>45253</v>
      </c>
      <c r="M210" t="s">
        <v>2667</v>
      </c>
      <c r="N210" t="s">
        <v>3033</v>
      </c>
      <c r="O210" t="s">
        <v>65</v>
      </c>
      <c r="P210" t="s">
        <v>2228</v>
      </c>
      <c r="S210" t="s">
        <v>2669</v>
      </c>
      <c r="T210" t="s">
        <v>3034</v>
      </c>
      <c r="V210" t="s">
        <v>2231</v>
      </c>
      <c r="X210" t="s">
        <v>2232</v>
      </c>
      <c r="AA210" t="s">
        <v>2233</v>
      </c>
      <c r="AB210">
        <v>1</v>
      </c>
      <c r="AC210">
        <v>0</v>
      </c>
      <c r="AD210">
        <v>0</v>
      </c>
      <c r="AE210">
        <v>0</v>
      </c>
      <c r="AF210">
        <v>1</v>
      </c>
      <c r="AH210" t="s">
        <v>2318</v>
      </c>
      <c r="AI210">
        <v>1200</v>
      </c>
      <c r="AJ210" t="s">
        <v>2235</v>
      </c>
      <c r="AM210">
        <v>30</v>
      </c>
      <c r="AN210">
        <v>2</v>
      </c>
      <c r="AO210">
        <v>0</v>
      </c>
      <c r="AP210">
        <v>50</v>
      </c>
      <c r="AQ210">
        <v>100</v>
      </c>
      <c r="BW210" t="s">
        <v>2312</v>
      </c>
      <c r="CS210" t="s">
        <v>2237</v>
      </c>
      <c r="CT210">
        <v>0</v>
      </c>
      <c r="CU210">
        <v>1</v>
      </c>
      <c r="CV210">
        <v>0</v>
      </c>
      <c r="CW210">
        <v>0</v>
      </c>
      <c r="CX210" t="s">
        <v>2233</v>
      </c>
      <c r="CY210">
        <v>1</v>
      </c>
      <c r="CZ210">
        <v>0</v>
      </c>
      <c r="DA210">
        <v>0</v>
      </c>
      <c r="DB210">
        <v>0</v>
      </c>
      <c r="DC210" t="s">
        <v>2447</v>
      </c>
      <c r="DD210">
        <v>0</v>
      </c>
      <c r="DE210">
        <v>0</v>
      </c>
      <c r="DF210">
        <v>0</v>
      </c>
      <c r="DG210">
        <v>0</v>
      </c>
      <c r="DH210">
        <v>0</v>
      </c>
      <c r="DI210">
        <v>1</v>
      </c>
      <c r="DJ210">
        <v>0</v>
      </c>
      <c r="DK210">
        <v>0</v>
      </c>
      <c r="DL210">
        <v>0</v>
      </c>
      <c r="DM210">
        <v>0</v>
      </c>
      <c r="DN210">
        <v>0</v>
      </c>
      <c r="DO210">
        <v>0</v>
      </c>
      <c r="EK210" t="s">
        <v>2239</v>
      </c>
      <c r="EL210">
        <v>0</v>
      </c>
      <c r="EM210">
        <v>0</v>
      </c>
      <c r="EN210">
        <v>0</v>
      </c>
      <c r="EO210">
        <v>0</v>
      </c>
      <c r="EP210">
        <v>1</v>
      </c>
      <c r="EQ210">
        <v>1</v>
      </c>
      <c r="JB210" t="s">
        <v>3057</v>
      </c>
      <c r="JC210">
        <v>0</v>
      </c>
      <c r="JD210">
        <v>0</v>
      </c>
      <c r="JE210">
        <v>0</v>
      </c>
      <c r="JF210">
        <v>1</v>
      </c>
      <c r="JG210">
        <v>1</v>
      </c>
      <c r="JH210">
        <v>1</v>
      </c>
      <c r="JI210">
        <v>1</v>
      </c>
      <c r="JJ210">
        <v>1</v>
      </c>
      <c r="JK210">
        <v>1</v>
      </c>
      <c r="JL210">
        <v>0</v>
      </c>
      <c r="JM210">
        <v>0</v>
      </c>
      <c r="JN210">
        <v>0</v>
      </c>
      <c r="JO210">
        <v>0</v>
      </c>
      <c r="JP210">
        <v>0</v>
      </c>
      <c r="JQ210">
        <v>0</v>
      </c>
      <c r="JR210">
        <v>0</v>
      </c>
      <c r="JS210">
        <v>6</v>
      </c>
      <c r="JT210">
        <v>8</v>
      </c>
      <c r="LM210" t="s">
        <v>2318</v>
      </c>
      <c r="LN210">
        <v>7500</v>
      </c>
      <c r="LO210" t="s">
        <v>2446</v>
      </c>
      <c r="LR210">
        <v>90</v>
      </c>
      <c r="LS210">
        <v>1</v>
      </c>
      <c r="LT210">
        <v>0</v>
      </c>
      <c r="LU210">
        <v>25</v>
      </c>
      <c r="LV210">
        <v>100</v>
      </c>
      <c r="LX210" t="s">
        <v>2318</v>
      </c>
      <c r="LY210">
        <v>5500</v>
      </c>
      <c r="LZ210" t="s">
        <v>2446</v>
      </c>
      <c r="MC210">
        <v>90</v>
      </c>
      <c r="MD210">
        <v>1</v>
      </c>
      <c r="ME210">
        <v>0</v>
      </c>
      <c r="MF210">
        <v>25</v>
      </c>
      <c r="MG210">
        <v>100</v>
      </c>
      <c r="MI210" t="s">
        <v>2318</v>
      </c>
      <c r="MJ210">
        <v>500</v>
      </c>
      <c r="MK210" t="s">
        <v>2235</v>
      </c>
      <c r="MN210">
        <v>30</v>
      </c>
      <c r="MO210">
        <v>2</v>
      </c>
      <c r="MP210">
        <v>0</v>
      </c>
      <c r="MQ210">
        <v>120</v>
      </c>
      <c r="MR210">
        <v>1200</v>
      </c>
      <c r="MT210" t="s">
        <v>2318</v>
      </c>
      <c r="MU210">
        <v>125</v>
      </c>
      <c r="MV210" t="s">
        <v>2235</v>
      </c>
      <c r="MY210">
        <v>30</v>
      </c>
      <c r="MZ210">
        <v>2</v>
      </c>
      <c r="NA210">
        <v>0</v>
      </c>
      <c r="NB210">
        <v>100</v>
      </c>
      <c r="NC210">
        <v>200</v>
      </c>
      <c r="NE210" t="s">
        <v>2318</v>
      </c>
      <c r="NF210" t="s">
        <v>2481</v>
      </c>
      <c r="NG210">
        <v>1</v>
      </c>
      <c r="NH210">
        <v>1</v>
      </c>
      <c r="NI210">
        <v>1</v>
      </c>
      <c r="NJ210">
        <v>650</v>
      </c>
      <c r="NK210">
        <v>750</v>
      </c>
      <c r="NL210">
        <v>1000</v>
      </c>
      <c r="NM210" t="s">
        <v>2235</v>
      </c>
      <c r="NP210">
        <v>60</v>
      </c>
      <c r="NQ210">
        <v>2</v>
      </c>
      <c r="NR210">
        <v>0</v>
      </c>
      <c r="NS210">
        <v>50</v>
      </c>
      <c r="NT210">
        <v>100</v>
      </c>
      <c r="NV210" t="s">
        <v>2318</v>
      </c>
      <c r="NW210">
        <v>2000</v>
      </c>
      <c r="NX210" t="s">
        <v>2235</v>
      </c>
      <c r="OA210">
        <v>60</v>
      </c>
      <c r="OB210">
        <v>2</v>
      </c>
      <c r="OC210">
        <v>0</v>
      </c>
      <c r="OD210">
        <v>50</v>
      </c>
      <c r="OE210">
        <v>100</v>
      </c>
      <c r="QX210" t="s">
        <v>2312</v>
      </c>
      <c r="SF210" t="s">
        <v>2241</v>
      </c>
      <c r="SG210">
        <v>1</v>
      </c>
      <c r="SH210">
        <v>0</v>
      </c>
      <c r="SI210">
        <v>0</v>
      </c>
      <c r="SJ210">
        <v>0</v>
      </c>
      <c r="AQG210" t="s">
        <v>2239</v>
      </c>
      <c r="AQH210">
        <v>1</v>
      </c>
      <c r="AQI210">
        <v>0</v>
      </c>
      <c r="AQJ210">
        <v>0</v>
      </c>
      <c r="AQK210">
        <v>0</v>
      </c>
      <c r="AQL210">
        <v>0</v>
      </c>
      <c r="AQM210">
        <v>0</v>
      </c>
      <c r="AQN210">
        <v>0</v>
      </c>
      <c r="AQO210">
        <v>0</v>
      </c>
      <c r="AQP210">
        <v>0</v>
      </c>
      <c r="AQQ210">
        <v>0</v>
      </c>
      <c r="AQS210" t="s">
        <v>2451</v>
      </c>
      <c r="AQT210">
        <v>0</v>
      </c>
      <c r="AQU210">
        <v>0</v>
      </c>
      <c r="AQV210">
        <v>0</v>
      </c>
      <c r="AQW210">
        <v>0</v>
      </c>
      <c r="AQX210">
        <v>0</v>
      </c>
      <c r="AQY210">
        <v>0</v>
      </c>
      <c r="AQZ210">
        <v>0</v>
      </c>
      <c r="ARA210">
        <v>0</v>
      </c>
      <c r="ARB210">
        <v>0</v>
      </c>
      <c r="ARC210">
        <v>1</v>
      </c>
      <c r="ARD210">
        <v>0</v>
      </c>
      <c r="ARF210" t="s">
        <v>2466</v>
      </c>
      <c r="ARG210" t="s">
        <v>2275</v>
      </c>
      <c r="ARH210" t="s">
        <v>2312</v>
      </c>
      <c r="ARI210">
        <v>1</v>
      </c>
      <c r="ARJ210">
        <v>0</v>
      </c>
      <c r="ARK210">
        <v>0</v>
      </c>
      <c r="ARL210">
        <v>0</v>
      </c>
      <c r="ARM210">
        <v>0</v>
      </c>
      <c r="ARN210">
        <v>0</v>
      </c>
      <c r="ARP210" t="s">
        <v>2312</v>
      </c>
      <c r="ARX210" t="s">
        <v>2262</v>
      </c>
      <c r="ARY210" t="s">
        <v>2239</v>
      </c>
      <c r="ARZ210">
        <v>1</v>
      </c>
      <c r="ASA210">
        <v>0</v>
      </c>
      <c r="ASB210">
        <v>0</v>
      </c>
      <c r="ASC210">
        <v>0</v>
      </c>
      <c r="ASD210">
        <v>0</v>
      </c>
      <c r="ASE210">
        <v>0</v>
      </c>
      <c r="ASF210">
        <v>0</v>
      </c>
      <c r="ASG210">
        <v>0</v>
      </c>
      <c r="ASH210">
        <v>0</v>
      </c>
      <c r="ASI210">
        <v>0</v>
      </c>
      <c r="ASK210" t="s">
        <v>2239</v>
      </c>
      <c r="ASL210">
        <v>1</v>
      </c>
      <c r="ASM210">
        <v>0</v>
      </c>
      <c r="ASN210">
        <v>0</v>
      </c>
      <c r="ASO210">
        <v>0</v>
      </c>
      <c r="ASP210">
        <v>0</v>
      </c>
      <c r="ASQ210">
        <v>0</v>
      </c>
      <c r="ASR210">
        <v>0</v>
      </c>
      <c r="ASS210">
        <v>0</v>
      </c>
      <c r="AST210">
        <v>0</v>
      </c>
      <c r="ASU210">
        <v>0</v>
      </c>
      <c r="ASW210" t="s">
        <v>2239</v>
      </c>
      <c r="ASX210">
        <v>1</v>
      </c>
      <c r="ASY210">
        <v>0</v>
      </c>
      <c r="ASZ210">
        <v>0</v>
      </c>
      <c r="ATA210">
        <v>0</v>
      </c>
      <c r="ATB210">
        <v>0</v>
      </c>
      <c r="ATC210">
        <v>0</v>
      </c>
      <c r="ATD210">
        <v>0</v>
      </c>
      <c r="ATE210">
        <v>0</v>
      </c>
      <c r="ATF210">
        <v>0</v>
      </c>
      <c r="ATH210" t="s">
        <v>2239</v>
      </c>
      <c r="ATI210">
        <v>1</v>
      </c>
      <c r="ATJ210">
        <v>0</v>
      </c>
      <c r="ATK210">
        <v>0</v>
      </c>
      <c r="ATL210">
        <v>0</v>
      </c>
      <c r="ATM210">
        <v>0</v>
      </c>
      <c r="ATN210">
        <v>0</v>
      </c>
      <c r="ATO210">
        <v>0</v>
      </c>
      <c r="ATP210">
        <v>0</v>
      </c>
      <c r="ATQ210">
        <v>0</v>
      </c>
      <c r="ATS210" t="s">
        <v>2468</v>
      </c>
      <c r="ATW210" t="s">
        <v>2440</v>
      </c>
      <c r="ATX210" t="s">
        <v>2451</v>
      </c>
      <c r="AUF210">
        <v>509127758</v>
      </c>
      <c r="AUG210" s="166">
        <v>45256.760729166657</v>
      </c>
      <c r="AUJ210" t="s">
        <v>2255</v>
      </c>
      <c r="AUK210" t="s">
        <v>2256</v>
      </c>
      <c r="AUL210" t="s">
        <v>2257</v>
      </c>
    </row>
    <row r="211" spans="1:565 1125:1234" x14ac:dyDescent="0.35">
      <c r="A211">
        <v>210</v>
      </c>
      <c r="B211" t="s">
        <v>3058</v>
      </c>
      <c r="C211" s="166">
        <v>45253</v>
      </c>
      <c r="D211" t="s">
        <v>3031</v>
      </c>
      <c r="E211" t="s">
        <v>3032</v>
      </c>
      <c r="F211" s="166">
        <v>45253.337357187498</v>
      </c>
      <c r="G211" s="166">
        <v>45253.681417592597</v>
      </c>
      <c r="H211" t="s">
        <v>2225</v>
      </c>
      <c r="K211" t="s">
        <v>2666</v>
      </c>
      <c r="L211" s="166">
        <v>45253</v>
      </c>
      <c r="M211" t="s">
        <v>2667</v>
      </c>
      <c r="N211" t="s">
        <v>3033</v>
      </c>
      <c r="O211" t="s">
        <v>65</v>
      </c>
      <c r="P211" t="s">
        <v>2431</v>
      </c>
      <c r="S211" t="s">
        <v>2669</v>
      </c>
      <c r="T211" t="s">
        <v>3034</v>
      </c>
      <c r="V211" t="s">
        <v>2231</v>
      </c>
      <c r="X211" t="s">
        <v>2232</v>
      </c>
      <c r="AA211" t="s">
        <v>2239</v>
      </c>
      <c r="AB211">
        <v>0</v>
      </c>
      <c r="AC211">
        <v>0</v>
      </c>
      <c r="AD211">
        <v>0</v>
      </c>
      <c r="AE211">
        <v>1</v>
      </c>
      <c r="AF211">
        <v>1</v>
      </c>
      <c r="AI211"/>
      <c r="EK211" t="s">
        <v>2463</v>
      </c>
      <c r="EL211">
        <v>1</v>
      </c>
      <c r="EM211">
        <v>0</v>
      </c>
      <c r="EN211">
        <v>1</v>
      </c>
      <c r="EO211">
        <v>1</v>
      </c>
      <c r="EP211">
        <v>0</v>
      </c>
      <c r="EQ211">
        <v>3</v>
      </c>
      <c r="ES211" t="s">
        <v>2318</v>
      </c>
      <c r="ET211">
        <v>5000</v>
      </c>
      <c r="EU211" t="s">
        <v>2446</v>
      </c>
      <c r="EX211">
        <v>60</v>
      </c>
      <c r="EY211">
        <v>1</v>
      </c>
      <c r="EZ211">
        <v>0</v>
      </c>
      <c r="FA211">
        <v>50</v>
      </c>
      <c r="FB211">
        <v>100</v>
      </c>
      <c r="FO211" t="s">
        <v>2318</v>
      </c>
      <c r="FP211">
        <v>1250</v>
      </c>
      <c r="FQ211" t="s">
        <v>2446</v>
      </c>
      <c r="FT211">
        <v>90</v>
      </c>
      <c r="FU211">
        <v>1</v>
      </c>
      <c r="FV211">
        <v>0</v>
      </c>
      <c r="FW211">
        <v>40</v>
      </c>
      <c r="FX211">
        <v>100</v>
      </c>
      <c r="FZ211" t="s">
        <v>2318</v>
      </c>
      <c r="GA211">
        <v>2000</v>
      </c>
      <c r="GB211" t="s">
        <v>2446</v>
      </c>
      <c r="GE211">
        <v>30</v>
      </c>
      <c r="GF211">
        <v>1</v>
      </c>
      <c r="GG211">
        <v>0</v>
      </c>
      <c r="GH211">
        <v>50</v>
      </c>
      <c r="GI211">
        <v>100</v>
      </c>
      <c r="GK211" t="s">
        <v>2312</v>
      </c>
      <c r="HH211" t="s">
        <v>2241</v>
      </c>
      <c r="HI211">
        <v>1</v>
      </c>
      <c r="HJ211">
        <v>0</v>
      </c>
      <c r="HK211">
        <v>0</v>
      </c>
      <c r="HL211">
        <v>0</v>
      </c>
      <c r="JB211" t="s">
        <v>2546</v>
      </c>
      <c r="JC211">
        <v>0</v>
      </c>
      <c r="JD211">
        <v>0</v>
      </c>
      <c r="JE211">
        <v>0</v>
      </c>
      <c r="JF211">
        <v>0</v>
      </c>
      <c r="JG211">
        <v>0</v>
      </c>
      <c r="JH211">
        <v>0</v>
      </c>
      <c r="JI211">
        <v>0</v>
      </c>
      <c r="JJ211">
        <v>0</v>
      </c>
      <c r="JK211">
        <v>0</v>
      </c>
      <c r="JL211">
        <v>0</v>
      </c>
      <c r="JM211">
        <v>0</v>
      </c>
      <c r="JN211">
        <v>0</v>
      </c>
      <c r="JO211">
        <v>0</v>
      </c>
      <c r="JP211">
        <v>0</v>
      </c>
      <c r="JQ211">
        <v>1</v>
      </c>
      <c r="JR211">
        <v>0</v>
      </c>
      <c r="JS211">
        <v>1</v>
      </c>
      <c r="JT211">
        <v>5</v>
      </c>
      <c r="QM211" t="s">
        <v>2318</v>
      </c>
      <c r="QN211">
        <v>250</v>
      </c>
      <c r="QO211" t="s">
        <v>2446</v>
      </c>
      <c r="QR211">
        <v>30</v>
      </c>
      <c r="QS211">
        <v>1</v>
      </c>
      <c r="QT211">
        <v>0</v>
      </c>
      <c r="QU211">
        <v>200</v>
      </c>
      <c r="QV211">
        <v>1000</v>
      </c>
      <c r="QX211" t="s">
        <v>2312</v>
      </c>
      <c r="SF211" t="s">
        <v>2241</v>
      </c>
      <c r="SG211">
        <v>1</v>
      </c>
      <c r="SH211">
        <v>0</v>
      </c>
      <c r="SI211">
        <v>0</v>
      </c>
      <c r="SJ211">
        <v>0</v>
      </c>
      <c r="AQG211" t="s">
        <v>2239</v>
      </c>
      <c r="AQH211">
        <v>1</v>
      </c>
      <c r="AQI211">
        <v>0</v>
      </c>
      <c r="AQJ211">
        <v>0</v>
      </c>
      <c r="AQK211">
        <v>0</v>
      </c>
      <c r="AQL211">
        <v>0</v>
      </c>
      <c r="AQM211">
        <v>0</v>
      </c>
      <c r="AQN211">
        <v>0</v>
      </c>
      <c r="AQO211">
        <v>0</v>
      </c>
      <c r="AQP211">
        <v>0</v>
      </c>
      <c r="AQQ211">
        <v>0</v>
      </c>
      <c r="AQS211" t="s">
        <v>2451</v>
      </c>
      <c r="AQT211">
        <v>0</v>
      </c>
      <c r="AQU211">
        <v>0</v>
      </c>
      <c r="AQV211">
        <v>0</v>
      </c>
      <c r="AQW211">
        <v>0</v>
      </c>
      <c r="AQX211">
        <v>0</v>
      </c>
      <c r="AQY211">
        <v>0</v>
      </c>
      <c r="AQZ211">
        <v>0</v>
      </c>
      <c r="ARA211">
        <v>0</v>
      </c>
      <c r="ARB211">
        <v>0</v>
      </c>
      <c r="ARC211">
        <v>1</v>
      </c>
      <c r="ARD211">
        <v>0</v>
      </c>
      <c r="ARF211" t="s">
        <v>2466</v>
      </c>
      <c r="ARG211" t="s">
        <v>2275</v>
      </c>
      <c r="ARH211" t="s">
        <v>2451</v>
      </c>
      <c r="ARI211">
        <v>0</v>
      </c>
      <c r="ARJ211">
        <v>0</v>
      </c>
      <c r="ARK211">
        <v>0</v>
      </c>
      <c r="ARL211">
        <v>0</v>
      </c>
      <c r="ARM211">
        <v>1</v>
      </c>
      <c r="ARN211">
        <v>0</v>
      </c>
      <c r="ARP211" t="s">
        <v>2312</v>
      </c>
      <c r="ARX211" t="s">
        <v>2262</v>
      </c>
      <c r="ARY211" t="s">
        <v>2239</v>
      </c>
      <c r="ARZ211">
        <v>1</v>
      </c>
      <c r="ASA211">
        <v>0</v>
      </c>
      <c r="ASB211">
        <v>0</v>
      </c>
      <c r="ASC211">
        <v>0</v>
      </c>
      <c r="ASD211">
        <v>0</v>
      </c>
      <c r="ASE211">
        <v>0</v>
      </c>
      <c r="ASF211">
        <v>0</v>
      </c>
      <c r="ASG211">
        <v>0</v>
      </c>
      <c r="ASH211">
        <v>0</v>
      </c>
      <c r="ASI211">
        <v>0</v>
      </c>
      <c r="ASK211" t="s">
        <v>2239</v>
      </c>
      <c r="ASL211">
        <v>1</v>
      </c>
      <c r="ASM211">
        <v>0</v>
      </c>
      <c r="ASN211">
        <v>0</v>
      </c>
      <c r="ASO211">
        <v>0</v>
      </c>
      <c r="ASP211">
        <v>0</v>
      </c>
      <c r="ASQ211">
        <v>0</v>
      </c>
      <c r="ASR211">
        <v>0</v>
      </c>
      <c r="ASS211">
        <v>0</v>
      </c>
      <c r="AST211">
        <v>0</v>
      </c>
      <c r="ASU211">
        <v>0</v>
      </c>
      <c r="ASW211" t="s">
        <v>2239</v>
      </c>
      <c r="ASX211">
        <v>1</v>
      </c>
      <c r="ASY211">
        <v>0</v>
      </c>
      <c r="ASZ211">
        <v>0</v>
      </c>
      <c r="ATA211">
        <v>0</v>
      </c>
      <c r="ATB211">
        <v>0</v>
      </c>
      <c r="ATC211">
        <v>0</v>
      </c>
      <c r="ATD211">
        <v>0</v>
      </c>
      <c r="ATE211">
        <v>0</v>
      </c>
      <c r="ATF211">
        <v>0</v>
      </c>
      <c r="ATH211" t="s">
        <v>2239</v>
      </c>
      <c r="ATI211">
        <v>1</v>
      </c>
      <c r="ATJ211">
        <v>0</v>
      </c>
      <c r="ATK211">
        <v>0</v>
      </c>
      <c r="ATL211">
        <v>0</v>
      </c>
      <c r="ATM211">
        <v>0</v>
      </c>
      <c r="ATN211">
        <v>0</v>
      </c>
      <c r="ATO211">
        <v>0</v>
      </c>
      <c r="ATP211">
        <v>0</v>
      </c>
      <c r="ATQ211">
        <v>0</v>
      </c>
      <c r="ATS211" t="s">
        <v>2468</v>
      </c>
      <c r="ATW211" t="s">
        <v>2440</v>
      </c>
      <c r="ATX211" t="s">
        <v>2451</v>
      </c>
      <c r="AUF211">
        <v>509127788</v>
      </c>
      <c r="AUG211" s="166">
        <v>45256.760775462957</v>
      </c>
      <c r="AUJ211" t="s">
        <v>2255</v>
      </c>
      <c r="AUK211" t="s">
        <v>2256</v>
      </c>
      <c r="AUL211" t="s">
        <v>2257</v>
      </c>
    </row>
    <row r="212" spans="1:565 1125:1234" x14ac:dyDescent="0.35">
      <c r="A212">
        <v>211</v>
      </c>
      <c r="B212" t="s">
        <v>3059</v>
      </c>
      <c r="C212" s="166">
        <v>45251</v>
      </c>
      <c r="D212" t="s">
        <v>3031</v>
      </c>
      <c r="E212" t="s">
        <v>3032</v>
      </c>
      <c r="F212" s="166">
        <v>45251.864795358793</v>
      </c>
      <c r="G212" s="166">
        <v>45253.336637129629</v>
      </c>
      <c r="H212" t="s">
        <v>2225</v>
      </c>
      <c r="K212" t="s">
        <v>2666</v>
      </c>
      <c r="L212" s="166">
        <v>45251</v>
      </c>
      <c r="M212" t="s">
        <v>2667</v>
      </c>
      <c r="N212" t="s">
        <v>3033</v>
      </c>
      <c r="O212" t="s">
        <v>65</v>
      </c>
      <c r="P212" t="s">
        <v>2431</v>
      </c>
      <c r="S212" t="s">
        <v>2669</v>
      </c>
      <c r="T212" t="s">
        <v>3034</v>
      </c>
      <c r="V212" t="s">
        <v>2231</v>
      </c>
      <c r="X212" t="s">
        <v>2232</v>
      </c>
      <c r="AA212" t="s">
        <v>2239</v>
      </c>
      <c r="AB212">
        <v>0</v>
      </c>
      <c r="AC212">
        <v>0</v>
      </c>
      <c r="AD212">
        <v>0</v>
      </c>
      <c r="AE212">
        <v>1</v>
      </c>
      <c r="AF212">
        <v>1</v>
      </c>
      <c r="AI212"/>
      <c r="EK212" t="s">
        <v>2239</v>
      </c>
      <c r="EL212">
        <v>0</v>
      </c>
      <c r="EM212">
        <v>0</v>
      </c>
      <c r="EN212">
        <v>0</v>
      </c>
      <c r="EO212">
        <v>0</v>
      </c>
      <c r="EP212">
        <v>1</v>
      </c>
      <c r="EQ212">
        <v>1</v>
      </c>
      <c r="JB212" t="s">
        <v>2616</v>
      </c>
      <c r="JC212">
        <v>1</v>
      </c>
      <c r="JD212">
        <v>1</v>
      </c>
      <c r="JE212">
        <v>0</v>
      </c>
      <c r="JF212">
        <v>0</v>
      </c>
      <c r="JG212">
        <v>0</v>
      </c>
      <c r="JH212">
        <v>0</v>
      </c>
      <c r="JI212">
        <v>0</v>
      </c>
      <c r="JJ212">
        <v>0</v>
      </c>
      <c r="JK212">
        <v>0</v>
      </c>
      <c r="JL212">
        <v>0</v>
      </c>
      <c r="JM212">
        <v>0</v>
      </c>
      <c r="JN212">
        <v>0</v>
      </c>
      <c r="JO212">
        <v>0</v>
      </c>
      <c r="JP212">
        <v>0</v>
      </c>
      <c r="JQ212">
        <v>0</v>
      </c>
      <c r="JR212">
        <v>0</v>
      </c>
      <c r="JS212">
        <v>2</v>
      </c>
      <c r="JT212">
        <v>4</v>
      </c>
      <c r="JV212" t="s">
        <v>2318</v>
      </c>
      <c r="JW212">
        <v>200</v>
      </c>
      <c r="JX212" t="s">
        <v>2446</v>
      </c>
      <c r="KA212">
        <v>30</v>
      </c>
      <c r="KB212">
        <v>7</v>
      </c>
      <c r="KC212">
        <v>0</v>
      </c>
      <c r="KD212">
        <v>2</v>
      </c>
      <c r="KE212">
        <v>1</v>
      </c>
      <c r="KG212" t="s">
        <v>2318</v>
      </c>
      <c r="KH212" t="s">
        <v>2581</v>
      </c>
      <c r="KI212">
        <v>1</v>
      </c>
      <c r="KJ212">
        <v>1</v>
      </c>
      <c r="KK212">
        <v>5000</v>
      </c>
      <c r="KL212">
        <v>100</v>
      </c>
      <c r="KM212" t="s">
        <v>2446</v>
      </c>
      <c r="KP212">
        <v>30</v>
      </c>
      <c r="KQ212">
        <v>14</v>
      </c>
      <c r="KR212">
        <v>0</v>
      </c>
      <c r="KS212">
        <v>10</v>
      </c>
      <c r="KT212">
        <v>3</v>
      </c>
      <c r="QX212" t="s">
        <v>2312</v>
      </c>
      <c r="SF212" t="s">
        <v>2494</v>
      </c>
      <c r="SG212">
        <v>0</v>
      </c>
      <c r="SH212">
        <v>0</v>
      </c>
      <c r="SI212">
        <v>1</v>
      </c>
      <c r="SJ212">
        <v>0</v>
      </c>
      <c r="TP212" t="s">
        <v>2434</v>
      </c>
      <c r="TQ212">
        <v>0</v>
      </c>
      <c r="TR212">
        <v>1</v>
      </c>
      <c r="TS212">
        <v>0</v>
      </c>
      <c r="TT212">
        <v>0</v>
      </c>
      <c r="TU212">
        <v>0</v>
      </c>
      <c r="TV212">
        <v>0</v>
      </c>
      <c r="TW212">
        <v>0</v>
      </c>
      <c r="TX212">
        <v>0</v>
      </c>
      <c r="TY212">
        <v>0</v>
      </c>
      <c r="TZ212">
        <v>0</v>
      </c>
      <c r="UA212">
        <v>0</v>
      </c>
      <c r="UB212">
        <v>0</v>
      </c>
      <c r="UC212">
        <v>0</v>
      </c>
      <c r="UD212">
        <v>0</v>
      </c>
      <c r="UE212">
        <v>0</v>
      </c>
      <c r="UF212">
        <v>0</v>
      </c>
      <c r="UG212" t="s">
        <v>2521</v>
      </c>
      <c r="UH212">
        <v>0</v>
      </c>
      <c r="UI212">
        <v>0</v>
      </c>
      <c r="UJ212">
        <v>0</v>
      </c>
      <c r="UK212">
        <v>0</v>
      </c>
      <c r="UL212">
        <v>0</v>
      </c>
      <c r="UM212">
        <v>1</v>
      </c>
      <c r="UN212">
        <v>0</v>
      </c>
      <c r="UO212">
        <v>0</v>
      </c>
      <c r="UP212">
        <v>0</v>
      </c>
      <c r="UQ212">
        <v>0</v>
      </c>
      <c r="UR212">
        <v>0</v>
      </c>
      <c r="US212">
        <v>0</v>
      </c>
      <c r="AQG212" t="s">
        <v>2239</v>
      </c>
      <c r="AQH212">
        <v>1</v>
      </c>
      <c r="AQI212">
        <v>0</v>
      </c>
      <c r="AQJ212">
        <v>0</v>
      </c>
      <c r="AQK212">
        <v>0</v>
      </c>
      <c r="AQL212">
        <v>0</v>
      </c>
      <c r="AQM212">
        <v>0</v>
      </c>
      <c r="AQN212">
        <v>0</v>
      </c>
      <c r="AQO212">
        <v>0</v>
      </c>
      <c r="AQP212">
        <v>0</v>
      </c>
      <c r="AQQ212">
        <v>0</v>
      </c>
      <c r="AQS212" t="s">
        <v>2448</v>
      </c>
      <c r="AQT212">
        <v>1</v>
      </c>
      <c r="AQU212">
        <v>0</v>
      </c>
      <c r="AQV212">
        <v>0</v>
      </c>
      <c r="AQW212">
        <v>0</v>
      </c>
      <c r="AQX212">
        <v>0</v>
      </c>
      <c r="AQY212">
        <v>0</v>
      </c>
      <c r="AQZ212">
        <v>0</v>
      </c>
      <c r="ARA212">
        <v>0</v>
      </c>
      <c r="ARB212">
        <v>0</v>
      </c>
      <c r="ARC212">
        <v>0</v>
      </c>
      <c r="ARD212">
        <v>0</v>
      </c>
      <c r="ARF212" t="s">
        <v>2393</v>
      </c>
      <c r="ARG212" t="s">
        <v>2439</v>
      </c>
      <c r="ARH212" t="s">
        <v>2451</v>
      </c>
      <c r="ARI212">
        <v>0</v>
      </c>
      <c r="ARJ212">
        <v>0</v>
      </c>
      <c r="ARK212">
        <v>0</v>
      </c>
      <c r="ARL212">
        <v>0</v>
      </c>
      <c r="ARM212">
        <v>1</v>
      </c>
      <c r="ARN212">
        <v>0</v>
      </c>
      <c r="ARO212" t="s">
        <v>2517</v>
      </c>
      <c r="ARP212" t="s">
        <v>2312</v>
      </c>
      <c r="ARX212" t="s">
        <v>2262</v>
      </c>
      <c r="ARY212" t="s">
        <v>2239</v>
      </c>
      <c r="ARZ212">
        <v>1</v>
      </c>
      <c r="ASA212">
        <v>0</v>
      </c>
      <c r="ASB212">
        <v>0</v>
      </c>
      <c r="ASC212">
        <v>0</v>
      </c>
      <c r="ASD212">
        <v>0</v>
      </c>
      <c r="ASE212">
        <v>0</v>
      </c>
      <c r="ASF212">
        <v>0</v>
      </c>
      <c r="ASG212">
        <v>0</v>
      </c>
      <c r="ASH212">
        <v>0</v>
      </c>
      <c r="ASI212">
        <v>0</v>
      </c>
      <c r="ASK212" t="s">
        <v>2239</v>
      </c>
      <c r="ASL212">
        <v>1</v>
      </c>
      <c r="ASM212">
        <v>0</v>
      </c>
      <c r="ASN212">
        <v>0</v>
      </c>
      <c r="ASO212">
        <v>0</v>
      </c>
      <c r="ASP212">
        <v>0</v>
      </c>
      <c r="ASQ212">
        <v>0</v>
      </c>
      <c r="ASR212">
        <v>0</v>
      </c>
      <c r="ASS212">
        <v>0</v>
      </c>
      <c r="AST212">
        <v>0</v>
      </c>
      <c r="ASU212">
        <v>0</v>
      </c>
      <c r="ASW212" t="s">
        <v>2239</v>
      </c>
      <c r="ASX212">
        <v>1</v>
      </c>
      <c r="ASY212">
        <v>0</v>
      </c>
      <c r="ASZ212">
        <v>0</v>
      </c>
      <c r="ATA212">
        <v>0</v>
      </c>
      <c r="ATB212">
        <v>0</v>
      </c>
      <c r="ATC212">
        <v>0</v>
      </c>
      <c r="ATD212">
        <v>0</v>
      </c>
      <c r="ATE212">
        <v>0</v>
      </c>
      <c r="ATF212">
        <v>0</v>
      </c>
      <c r="ATH212" t="s">
        <v>2239</v>
      </c>
      <c r="ATI212">
        <v>1</v>
      </c>
      <c r="ATJ212">
        <v>0</v>
      </c>
      <c r="ATK212">
        <v>0</v>
      </c>
      <c r="ATL212">
        <v>0</v>
      </c>
      <c r="ATM212">
        <v>0</v>
      </c>
      <c r="ATN212">
        <v>0</v>
      </c>
      <c r="ATO212">
        <v>0</v>
      </c>
      <c r="ATP212">
        <v>0</v>
      </c>
      <c r="ATQ212">
        <v>0</v>
      </c>
      <c r="ATS212" t="s">
        <v>2468</v>
      </c>
      <c r="ATW212" t="s">
        <v>2468</v>
      </c>
      <c r="AUF212">
        <v>509127811</v>
      </c>
      <c r="AUG212" s="166">
        <v>45256.760833333326</v>
      </c>
      <c r="AUJ212" t="s">
        <v>2255</v>
      </c>
      <c r="AUK212" t="s">
        <v>2256</v>
      </c>
      <c r="AUL212" t="s">
        <v>2257</v>
      </c>
    </row>
    <row r="213" spans="1:565 1125:1234" x14ac:dyDescent="0.35">
      <c r="A213">
        <v>212</v>
      </c>
      <c r="B213" t="s">
        <v>3060</v>
      </c>
      <c r="C213" s="166">
        <v>45253</v>
      </c>
      <c r="D213" t="s">
        <v>2223</v>
      </c>
      <c r="E213" t="s">
        <v>2224</v>
      </c>
      <c r="F213" s="166">
        <v>45253.520054814813</v>
      </c>
      <c r="G213" s="166">
        <v>45253.526000752317</v>
      </c>
      <c r="H213" t="s">
        <v>2225</v>
      </c>
      <c r="K213" t="s">
        <v>2226</v>
      </c>
      <c r="L213" s="166">
        <v>45253</v>
      </c>
      <c r="M213" t="s">
        <v>81</v>
      </c>
      <c r="N213" t="s">
        <v>2227</v>
      </c>
      <c r="O213" t="s">
        <v>90</v>
      </c>
      <c r="P213" t="s">
        <v>2228</v>
      </c>
      <c r="S213" t="s">
        <v>2229</v>
      </c>
      <c r="T213" t="s">
        <v>2230</v>
      </c>
      <c r="V213" t="s">
        <v>2231</v>
      </c>
      <c r="X213" t="s">
        <v>2232</v>
      </c>
      <c r="AA213" t="s">
        <v>2239</v>
      </c>
      <c r="AB213">
        <v>0</v>
      </c>
      <c r="AC213">
        <v>0</v>
      </c>
      <c r="AD213">
        <v>0</v>
      </c>
      <c r="AE213">
        <v>1</v>
      </c>
      <c r="AF213">
        <v>1</v>
      </c>
      <c r="AI213"/>
      <c r="EK213" t="s">
        <v>2239</v>
      </c>
      <c r="EL213">
        <v>0</v>
      </c>
      <c r="EM213">
        <v>0</v>
      </c>
      <c r="EN213">
        <v>0</v>
      </c>
      <c r="EO213">
        <v>0</v>
      </c>
      <c r="EP213">
        <v>1</v>
      </c>
      <c r="EQ213">
        <v>1</v>
      </c>
      <c r="JB213" t="s">
        <v>3061</v>
      </c>
      <c r="JC213">
        <v>0</v>
      </c>
      <c r="JD213">
        <v>0</v>
      </c>
      <c r="JE213">
        <v>0</v>
      </c>
      <c r="JF213">
        <v>0</v>
      </c>
      <c r="JG213">
        <v>0</v>
      </c>
      <c r="JH213">
        <v>0</v>
      </c>
      <c r="JI213">
        <v>0</v>
      </c>
      <c r="JJ213">
        <v>0</v>
      </c>
      <c r="JK213">
        <v>0</v>
      </c>
      <c r="JL213">
        <v>1</v>
      </c>
      <c r="JM213">
        <v>1</v>
      </c>
      <c r="JN213">
        <v>1</v>
      </c>
      <c r="JO213">
        <v>0</v>
      </c>
      <c r="JP213">
        <v>1</v>
      </c>
      <c r="JQ213">
        <v>0</v>
      </c>
      <c r="JR213">
        <v>0</v>
      </c>
      <c r="JS213">
        <v>4</v>
      </c>
      <c r="JT213">
        <v>6</v>
      </c>
      <c r="OG213" t="s">
        <v>2234</v>
      </c>
      <c r="OH213">
        <v>3000</v>
      </c>
      <c r="OI213" t="s">
        <v>2235</v>
      </c>
      <c r="OL213">
        <v>25</v>
      </c>
      <c r="OM213">
        <v>90</v>
      </c>
      <c r="ON213">
        <v>1</v>
      </c>
      <c r="OO213">
        <v>200</v>
      </c>
      <c r="OP213">
        <v>0</v>
      </c>
      <c r="OR213" t="s">
        <v>2234</v>
      </c>
      <c r="OS213">
        <v>2000</v>
      </c>
      <c r="OT213" t="s">
        <v>2235</v>
      </c>
      <c r="OW213">
        <v>15</v>
      </c>
      <c r="OX213">
        <v>90</v>
      </c>
      <c r="OY213">
        <v>1</v>
      </c>
      <c r="OZ213">
        <v>300</v>
      </c>
      <c r="PA213">
        <v>0</v>
      </c>
      <c r="PC213" t="s">
        <v>2234</v>
      </c>
      <c r="PD213">
        <v>2000</v>
      </c>
      <c r="PE213" t="s">
        <v>2235</v>
      </c>
      <c r="PH213">
        <v>7</v>
      </c>
      <c r="PI213">
        <v>90</v>
      </c>
      <c r="PJ213">
        <v>1</v>
      </c>
      <c r="PK213">
        <v>400</v>
      </c>
      <c r="PL213">
        <v>0</v>
      </c>
      <c r="PY213" t="s">
        <v>2234</v>
      </c>
      <c r="PZ213" t="s">
        <v>2312</v>
      </c>
      <c r="QB213">
        <v>3</v>
      </c>
      <c r="QC213">
        <v>1000</v>
      </c>
      <c r="QD213" t="s">
        <v>2235</v>
      </c>
      <c r="QG213">
        <v>14</v>
      </c>
      <c r="QH213">
        <v>90</v>
      </c>
      <c r="QI213">
        <v>1</v>
      </c>
      <c r="QJ213">
        <v>500</v>
      </c>
      <c r="QK213">
        <v>0</v>
      </c>
      <c r="QX213" t="s">
        <v>2231</v>
      </c>
      <c r="QZ213" t="s">
        <v>2703</v>
      </c>
      <c r="RA213">
        <v>0</v>
      </c>
      <c r="RB213">
        <v>0</v>
      </c>
      <c r="RC213">
        <v>0</v>
      </c>
      <c r="RD213">
        <v>0</v>
      </c>
      <c r="RE213">
        <v>0</v>
      </c>
      <c r="RF213">
        <v>0</v>
      </c>
      <c r="RG213">
        <v>0</v>
      </c>
      <c r="RH213">
        <v>0</v>
      </c>
      <c r="RI213">
        <v>0</v>
      </c>
      <c r="RJ213">
        <v>1</v>
      </c>
      <c r="RK213">
        <v>1</v>
      </c>
      <c r="RL213">
        <v>1</v>
      </c>
      <c r="RM213">
        <v>0</v>
      </c>
      <c r="RN213">
        <v>1</v>
      </c>
      <c r="RO213">
        <v>0</v>
      </c>
      <c r="RP213">
        <v>0</v>
      </c>
      <c r="RR213" t="s">
        <v>2236</v>
      </c>
      <c r="RS213">
        <v>1</v>
      </c>
      <c r="RT213">
        <v>0</v>
      </c>
      <c r="RU213">
        <v>0</v>
      </c>
      <c r="RV213">
        <v>0</v>
      </c>
      <c r="RW213">
        <v>0</v>
      </c>
      <c r="RX213">
        <v>1</v>
      </c>
      <c r="RY213">
        <v>0</v>
      </c>
      <c r="RZ213">
        <v>0</v>
      </c>
      <c r="SA213">
        <v>0</v>
      </c>
      <c r="SB213">
        <v>0</v>
      </c>
      <c r="SC213">
        <v>0</v>
      </c>
      <c r="SF213" t="s">
        <v>2241</v>
      </c>
      <c r="SG213">
        <v>1</v>
      </c>
      <c r="SH213">
        <v>0</v>
      </c>
      <c r="SI213">
        <v>0</v>
      </c>
      <c r="SJ213">
        <v>0</v>
      </c>
      <c r="AQG213" t="s">
        <v>2242</v>
      </c>
      <c r="AQH213">
        <v>0</v>
      </c>
      <c r="AQI213">
        <v>0</v>
      </c>
      <c r="AQJ213">
        <v>1</v>
      </c>
      <c r="AQK213">
        <v>0</v>
      </c>
      <c r="AQL213">
        <v>0</v>
      </c>
      <c r="AQM213">
        <v>1</v>
      </c>
      <c r="AQN213">
        <v>0</v>
      </c>
      <c r="AQO213">
        <v>0</v>
      </c>
      <c r="AQP213">
        <v>0</v>
      </c>
      <c r="AQQ213">
        <v>0</v>
      </c>
      <c r="AQS213" t="s">
        <v>2243</v>
      </c>
      <c r="AQT213">
        <v>0</v>
      </c>
      <c r="AQU213">
        <v>0</v>
      </c>
      <c r="AQV213">
        <v>0</v>
      </c>
      <c r="AQW213">
        <v>1</v>
      </c>
      <c r="AQX213">
        <v>0</v>
      </c>
      <c r="AQY213">
        <v>0</v>
      </c>
      <c r="AQZ213">
        <v>0</v>
      </c>
      <c r="ARA213">
        <v>0</v>
      </c>
      <c r="ARB213">
        <v>0</v>
      </c>
      <c r="ARC213">
        <v>0</v>
      </c>
      <c r="ARD213">
        <v>0</v>
      </c>
      <c r="ARF213" t="s">
        <v>2244</v>
      </c>
      <c r="ARG213" t="s">
        <v>2245</v>
      </c>
      <c r="ARH213" t="s">
        <v>2266</v>
      </c>
      <c r="ARI213">
        <v>0</v>
      </c>
      <c r="ARJ213">
        <v>1</v>
      </c>
      <c r="ARK213">
        <v>1</v>
      </c>
      <c r="ARL213">
        <v>0</v>
      </c>
      <c r="ARM213">
        <v>0</v>
      </c>
      <c r="ARN213">
        <v>0</v>
      </c>
      <c r="ARP213" t="s">
        <v>2231</v>
      </c>
      <c r="ARX213" t="s">
        <v>2262</v>
      </c>
      <c r="ARY213" t="s">
        <v>3062</v>
      </c>
      <c r="ARZ213">
        <v>0</v>
      </c>
      <c r="ASA213">
        <v>1</v>
      </c>
      <c r="ASB213">
        <v>1</v>
      </c>
      <c r="ASC213">
        <v>1</v>
      </c>
      <c r="ASD213">
        <v>0</v>
      </c>
      <c r="ASE213">
        <v>0</v>
      </c>
      <c r="ASF213">
        <v>0</v>
      </c>
      <c r="ASG213">
        <v>0</v>
      </c>
      <c r="ASH213">
        <v>0</v>
      </c>
      <c r="ASI213">
        <v>0</v>
      </c>
      <c r="ASK213" t="s">
        <v>2249</v>
      </c>
      <c r="ASL213">
        <v>0</v>
      </c>
      <c r="ASM213">
        <v>0</v>
      </c>
      <c r="ASN213">
        <v>0</v>
      </c>
      <c r="ASO213">
        <v>1</v>
      </c>
      <c r="ASP213">
        <v>0</v>
      </c>
      <c r="ASQ213">
        <v>0</v>
      </c>
      <c r="ASR213">
        <v>0</v>
      </c>
      <c r="ASS213">
        <v>0</v>
      </c>
      <c r="AST213">
        <v>0</v>
      </c>
      <c r="ASU213">
        <v>0</v>
      </c>
      <c r="ASW213" t="s">
        <v>2250</v>
      </c>
      <c r="ASX213">
        <v>0</v>
      </c>
      <c r="ASY213">
        <v>0</v>
      </c>
      <c r="ASZ213">
        <v>0</v>
      </c>
      <c r="ATA213">
        <v>0</v>
      </c>
      <c r="ATB213">
        <v>1</v>
      </c>
      <c r="ATC213">
        <v>0</v>
      </c>
      <c r="ATD213">
        <v>0</v>
      </c>
      <c r="ATE213">
        <v>0</v>
      </c>
      <c r="ATF213">
        <v>0</v>
      </c>
      <c r="ATH213" t="s">
        <v>2251</v>
      </c>
      <c r="ATI213">
        <v>0</v>
      </c>
      <c r="ATJ213">
        <v>0</v>
      </c>
      <c r="ATK213">
        <v>0</v>
      </c>
      <c r="ATL213">
        <v>0</v>
      </c>
      <c r="ATM213">
        <v>1</v>
      </c>
      <c r="ATN213">
        <v>1</v>
      </c>
      <c r="ATO213">
        <v>1</v>
      </c>
      <c r="ATP213">
        <v>0</v>
      </c>
      <c r="ATQ213">
        <v>0</v>
      </c>
      <c r="ATS213" t="s">
        <v>2252</v>
      </c>
      <c r="ATT213" t="s">
        <v>2231</v>
      </c>
      <c r="ATV213" t="s">
        <v>2253</v>
      </c>
      <c r="ATW213" t="s">
        <v>2252</v>
      </c>
      <c r="ATX213" t="s">
        <v>2231</v>
      </c>
      <c r="ATZ213" t="s">
        <v>2254</v>
      </c>
      <c r="AUF213">
        <v>509143166</v>
      </c>
      <c r="AUG213" s="166">
        <v>45256.813333333332</v>
      </c>
      <c r="AUJ213" t="s">
        <v>2255</v>
      </c>
      <c r="AUK213" t="s">
        <v>2256</v>
      </c>
      <c r="AUL213" t="s">
        <v>2257</v>
      </c>
    </row>
    <row r="214" spans="1:565 1125:1234" x14ac:dyDescent="0.35">
      <c r="A214">
        <v>213</v>
      </c>
      <c r="B214" t="s">
        <v>3063</v>
      </c>
      <c r="C214" s="166">
        <v>45253</v>
      </c>
      <c r="D214" t="s">
        <v>2223</v>
      </c>
      <c r="E214" t="s">
        <v>2224</v>
      </c>
      <c r="F214" s="166">
        <v>45253.559154745373</v>
      </c>
      <c r="G214" s="166">
        <v>45253.563431006944</v>
      </c>
      <c r="H214" t="s">
        <v>2225</v>
      </c>
      <c r="K214" t="s">
        <v>2226</v>
      </c>
      <c r="L214" s="166">
        <v>45253</v>
      </c>
      <c r="M214" t="s">
        <v>81</v>
      </c>
      <c r="N214" t="s">
        <v>2227</v>
      </c>
      <c r="O214" t="s">
        <v>90</v>
      </c>
      <c r="P214" t="s">
        <v>2228</v>
      </c>
      <c r="S214" t="s">
        <v>2229</v>
      </c>
      <c r="T214" t="s">
        <v>2230</v>
      </c>
      <c r="V214" t="s">
        <v>2231</v>
      </c>
      <c r="X214" t="s">
        <v>2232</v>
      </c>
      <c r="AA214" t="s">
        <v>2239</v>
      </c>
      <c r="AB214">
        <v>0</v>
      </c>
      <c r="AC214">
        <v>0</v>
      </c>
      <c r="AD214">
        <v>0</v>
      </c>
      <c r="AE214">
        <v>1</v>
      </c>
      <c r="AF214">
        <v>1</v>
      </c>
      <c r="AI214"/>
      <c r="EK214" t="s">
        <v>2239</v>
      </c>
      <c r="EL214">
        <v>0</v>
      </c>
      <c r="EM214">
        <v>0</v>
      </c>
      <c r="EN214">
        <v>0</v>
      </c>
      <c r="EO214">
        <v>0</v>
      </c>
      <c r="EP214">
        <v>1</v>
      </c>
      <c r="EQ214">
        <v>1</v>
      </c>
      <c r="JB214" t="s">
        <v>2703</v>
      </c>
      <c r="JC214">
        <v>0</v>
      </c>
      <c r="JD214">
        <v>0</v>
      </c>
      <c r="JE214">
        <v>0</v>
      </c>
      <c r="JF214">
        <v>0</v>
      </c>
      <c r="JG214">
        <v>0</v>
      </c>
      <c r="JH214">
        <v>0</v>
      </c>
      <c r="JI214">
        <v>0</v>
      </c>
      <c r="JJ214">
        <v>0</v>
      </c>
      <c r="JK214">
        <v>0</v>
      </c>
      <c r="JL214">
        <v>1</v>
      </c>
      <c r="JM214">
        <v>1</v>
      </c>
      <c r="JN214">
        <v>1</v>
      </c>
      <c r="JO214">
        <v>0</v>
      </c>
      <c r="JP214">
        <v>1</v>
      </c>
      <c r="JQ214">
        <v>0</v>
      </c>
      <c r="JR214">
        <v>0</v>
      </c>
      <c r="JS214">
        <v>4</v>
      </c>
      <c r="JT214">
        <v>6</v>
      </c>
      <c r="OG214" t="s">
        <v>2234</v>
      </c>
      <c r="OH214">
        <v>3000</v>
      </c>
      <c r="OI214" t="s">
        <v>2235</v>
      </c>
      <c r="OL214">
        <v>30</v>
      </c>
      <c r="OM214">
        <v>90</v>
      </c>
      <c r="ON214">
        <v>1</v>
      </c>
      <c r="OO214">
        <v>100</v>
      </c>
      <c r="OP214">
        <v>0</v>
      </c>
      <c r="OR214" t="s">
        <v>2234</v>
      </c>
      <c r="OS214">
        <v>2000</v>
      </c>
      <c r="OT214" t="s">
        <v>2235</v>
      </c>
      <c r="OW214">
        <v>15</v>
      </c>
      <c r="OX214">
        <v>90</v>
      </c>
      <c r="OY214">
        <v>1</v>
      </c>
      <c r="OZ214">
        <v>200</v>
      </c>
      <c r="PA214">
        <v>0</v>
      </c>
      <c r="PC214" t="s">
        <v>2234</v>
      </c>
      <c r="PD214">
        <v>2000</v>
      </c>
      <c r="PE214" t="s">
        <v>2235</v>
      </c>
      <c r="PH214">
        <v>7</v>
      </c>
      <c r="PI214">
        <v>90</v>
      </c>
      <c r="PJ214">
        <v>1</v>
      </c>
      <c r="PK214">
        <v>400</v>
      </c>
      <c r="PL214">
        <v>0</v>
      </c>
      <c r="PY214" t="s">
        <v>2234</v>
      </c>
      <c r="PZ214" t="s">
        <v>2312</v>
      </c>
      <c r="QB214">
        <v>3</v>
      </c>
      <c r="QC214">
        <v>1000</v>
      </c>
      <c r="QD214" t="s">
        <v>2235</v>
      </c>
      <c r="QG214">
        <v>14</v>
      </c>
      <c r="QH214">
        <v>90</v>
      </c>
      <c r="QI214">
        <v>1</v>
      </c>
      <c r="QJ214">
        <v>1000</v>
      </c>
      <c r="QK214">
        <v>0</v>
      </c>
      <c r="QX214" t="s">
        <v>2231</v>
      </c>
      <c r="QZ214" t="s">
        <v>2703</v>
      </c>
      <c r="RA214">
        <v>0</v>
      </c>
      <c r="RB214">
        <v>0</v>
      </c>
      <c r="RC214">
        <v>0</v>
      </c>
      <c r="RD214">
        <v>0</v>
      </c>
      <c r="RE214">
        <v>0</v>
      </c>
      <c r="RF214">
        <v>0</v>
      </c>
      <c r="RG214">
        <v>0</v>
      </c>
      <c r="RH214">
        <v>0</v>
      </c>
      <c r="RI214">
        <v>0</v>
      </c>
      <c r="RJ214">
        <v>1</v>
      </c>
      <c r="RK214">
        <v>1</v>
      </c>
      <c r="RL214">
        <v>1</v>
      </c>
      <c r="RM214">
        <v>0</v>
      </c>
      <c r="RN214">
        <v>1</v>
      </c>
      <c r="RO214">
        <v>0</v>
      </c>
      <c r="RP214">
        <v>0</v>
      </c>
      <c r="RR214" t="s">
        <v>2236</v>
      </c>
      <c r="RS214">
        <v>1</v>
      </c>
      <c r="RT214">
        <v>0</v>
      </c>
      <c r="RU214">
        <v>0</v>
      </c>
      <c r="RV214">
        <v>0</v>
      </c>
      <c r="RW214">
        <v>0</v>
      </c>
      <c r="RX214">
        <v>1</v>
      </c>
      <c r="RY214">
        <v>0</v>
      </c>
      <c r="RZ214">
        <v>0</v>
      </c>
      <c r="SA214">
        <v>0</v>
      </c>
      <c r="SB214">
        <v>0</v>
      </c>
      <c r="SC214">
        <v>0</v>
      </c>
      <c r="SF214" t="s">
        <v>2241</v>
      </c>
      <c r="SG214">
        <v>1</v>
      </c>
      <c r="SH214">
        <v>0</v>
      </c>
      <c r="SI214">
        <v>0</v>
      </c>
      <c r="SJ214">
        <v>0</v>
      </c>
      <c r="AQG214" t="s">
        <v>2298</v>
      </c>
      <c r="AQH214">
        <v>0</v>
      </c>
      <c r="AQI214">
        <v>0</v>
      </c>
      <c r="AQJ214">
        <v>0</v>
      </c>
      <c r="AQK214">
        <v>0</v>
      </c>
      <c r="AQL214">
        <v>0</v>
      </c>
      <c r="AQM214">
        <v>1</v>
      </c>
      <c r="AQN214">
        <v>0</v>
      </c>
      <c r="AQO214">
        <v>0</v>
      </c>
      <c r="AQP214">
        <v>0</v>
      </c>
      <c r="AQQ214">
        <v>0</v>
      </c>
      <c r="AQS214" t="s">
        <v>2243</v>
      </c>
      <c r="AQT214">
        <v>0</v>
      </c>
      <c r="AQU214">
        <v>0</v>
      </c>
      <c r="AQV214">
        <v>0</v>
      </c>
      <c r="AQW214">
        <v>1</v>
      </c>
      <c r="AQX214">
        <v>0</v>
      </c>
      <c r="AQY214">
        <v>0</v>
      </c>
      <c r="AQZ214">
        <v>0</v>
      </c>
      <c r="ARA214">
        <v>0</v>
      </c>
      <c r="ARB214">
        <v>0</v>
      </c>
      <c r="ARC214">
        <v>0</v>
      </c>
      <c r="ARD214">
        <v>0</v>
      </c>
      <c r="ARF214" t="s">
        <v>2244</v>
      </c>
      <c r="ARG214" t="s">
        <v>2245</v>
      </c>
      <c r="ARH214" t="s">
        <v>2270</v>
      </c>
      <c r="ARI214">
        <v>0</v>
      </c>
      <c r="ARJ214">
        <v>1</v>
      </c>
      <c r="ARK214">
        <v>1</v>
      </c>
      <c r="ARL214">
        <v>0</v>
      </c>
      <c r="ARM214">
        <v>0</v>
      </c>
      <c r="ARN214">
        <v>0</v>
      </c>
      <c r="ARP214" t="s">
        <v>2231</v>
      </c>
      <c r="ARX214" t="s">
        <v>2262</v>
      </c>
      <c r="ARY214" t="s">
        <v>3062</v>
      </c>
      <c r="ARZ214">
        <v>0</v>
      </c>
      <c r="ASA214">
        <v>1</v>
      </c>
      <c r="ASB214">
        <v>1</v>
      </c>
      <c r="ASC214">
        <v>1</v>
      </c>
      <c r="ASD214">
        <v>0</v>
      </c>
      <c r="ASE214">
        <v>0</v>
      </c>
      <c r="ASF214">
        <v>0</v>
      </c>
      <c r="ASG214">
        <v>0</v>
      </c>
      <c r="ASH214">
        <v>0</v>
      </c>
      <c r="ASI214">
        <v>0</v>
      </c>
      <c r="ASK214" t="s">
        <v>2249</v>
      </c>
      <c r="ASL214">
        <v>0</v>
      </c>
      <c r="ASM214">
        <v>0</v>
      </c>
      <c r="ASN214">
        <v>0</v>
      </c>
      <c r="ASO214">
        <v>1</v>
      </c>
      <c r="ASP214">
        <v>0</v>
      </c>
      <c r="ASQ214">
        <v>0</v>
      </c>
      <c r="ASR214">
        <v>0</v>
      </c>
      <c r="ASS214">
        <v>0</v>
      </c>
      <c r="AST214">
        <v>0</v>
      </c>
      <c r="ASU214">
        <v>0</v>
      </c>
      <c r="ASW214" t="s">
        <v>2250</v>
      </c>
      <c r="ASX214">
        <v>0</v>
      </c>
      <c r="ASY214">
        <v>0</v>
      </c>
      <c r="ASZ214">
        <v>0</v>
      </c>
      <c r="ATA214">
        <v>0</v>
      </c>
      <c r="ATB214">
        <v>1</v>
      </c>
      <c r="ATC214">
        <v>0</v>
      </c>
      <c r="ATD214">
        <v>0</v>
      </c>
      <c r="ATE214">
        <v>0</v>
      </c>
      <c r="ATF214">
        <v>0</v>
      </c>
      <c r="ATH214" t="s">
        <v>2251</v>
      </c>
      <c r="ATI214">
        <v>0</v>
      </c>
      <c r="ATJ214">
        <v>0</v>
      </c>
      <c r="ATK214">
        <v>0</v>
      </c>
      <c r="ATL214">
        <v>0</v>
      </c>
      <c r="ATM214">
        <v>1</v>
      </c>
      <c r="ATN214">
        <v>1</v>
      </c>
      <c r="ATO214">
        <v>1</v>
      </c>
      <c r="ATP214">
        <v>0</v>
      </c>
      <c r="ATQ214">
        <v>0</v>
      </c>
      <c r="ATS214" t="s">
        <v>2252</v>
      </c>
      <c r="ATT214" t="s">
        <v>2231</v>
      </c>
      <c r="ATV214" t="s">
        <v>2253</v>
      </c>
      <c r="ATW214" t="s">
        <v>2252</v>
      </c>
      <c r="ATX214" t="s">
        <v>2231</v>
      </c>
      <c r="ATZ214" t="s">
        <v>2254</v>
      </c>
      <c r="AUF214">
        <v>509143174</v>
      </c>
      <c r="AUG214" s="166">
        <v>45256.813391203701</v>
      </c>
      <c r="AUJ214" t="s">
        <v>2255</v>
      </c>
      <c r="AUK214" t="s">
        <v>2256</v>
      </c>
      <c r="AUL214" t="s">
        <v>2257</v>
      </c>
    </row>
    <row r="215" spans="1:565 1125:1234" x14ac:dyDescent="0.35">
      <c r="A215">
        <v>214</v>
      </c>
      <c r="B215" t="s">
        <v>3064</v>
      </c>
      <c r="C215" s="166">
        <v>45256</v>
      </c>
      <c r="D215" t="s">
        <v>3031</v>
      </c>
      <c r="E215" t="s">
        <v>3032</v>
      </c>
      <c r="F215" s="166">
        <v>45256.617723912037</v>
      </c>
      <c r="G215" s="166">
        <v>45256.763842986111</v>
      </c>
      <c r="H215" t="s">
        <v>2225</v>
      </c>
      <c r="K215" t="s">
        <v>2666</v>
      </c>
      <c r="L215" s="166">
        <v>45256</v>
      </c>
      <c r="M215" t="s">
        <v>2667</v>
      </c>
      <c r="N215" t="s">
        <v>3033</v>
      </c>
      <c r="O215" t="s">
        <v>65</v>
      </c>
      <c r="P215" t="s">
        <v>2431</v>
      </c>
      <c r="S215" t="s">
        <v>2669</v>
      </c>
      <c r="T215" t="s">
        <v>3034</v>
      </c>
      <c r="V215" t="s">
        <v>2231</v>
      </c>
      <c r="X215" t="s">
        <v>2306</v>
      </c>
      <c r="AA215" t="s">
        <v>2286</v>
      </c>
      <c r="AB215">
        <v>0</v>
      </c>
      <c r="AC215">
        <v>0</v>
      </c>
      <c r="AD215">
        <v>1</v>
      </c>
      <c r="AE215">
        <v>0</v>
      </c>
      <c r="AF215">
        <v>1</v>
      </c>
      <c r="AI215"/>
      <c r="BH215" t="s">
        <v>2318</v>
      </c>
      <c r="BI215" t="s">
        <v>2341</v>
      </c>
      <c r="BJ215">
        <v>1</v>
      </c>
      <c r="BK215">
        <v>1</v>
      </c>
      <c r="BL215">
        <v>500</v>
      </c>
      <c r="BM215">
        <v>300</v>
      </c>
      <c r="BN215" t="s">
        <v>2446</v>
      </c>
      <c r="BQ215">
        <v>30</v>
      </c>
      <c r="BR215">
        <v>1</v>
      </c>
      <c r="BS215">
        <v>0</v>
      </c>
      <c r="BT215">
        <v>128</v>
      </c>
      <c r="BU215">
        <v>270</v>
      </c>
      <c r="BW215" t="s">
        <v>2312</v>
      </c>
      <c r="CS215" t="s">
        <v>2241</v>
      </c>
      <c r="CT215">
        <v>1</v>
      </c>
      <c r="CU215">
        <v>0</v>
      </c>
      <c r="CV215">
        <v>0</v>
      </c>
      <c r="CW215">
        <v>0</v>
      </c>
      <c r="EK215" t="s">
        <v>2239</v>
      </c>
      <c r="EL215">
        <v>0</v>
      </c>
      <c r="EM215">
        <v>0</v>
      </c>
      <c r="EN215">
        <v>0</v>
      </c>
      <c r="EO215">
        <v>0</v>
      </c>
      <c r="EP215">
        <v>1</v>
      </c>
      <c r="EQ215">
        <v>1</v>
      </c>
      <c r="JB215" t="s">
        <v>3065</v>
      </c>
      <c r="JC215">
        <v>0</v>
      </c>
      <c r="JD215">
        <v>0</v>
      </c>
      <c r="JE215">
        <v>0</v>
      </c>
      <c r="JF215">
        <v>0</v>
      </c>
      <c r="JG215">
        <v>0</v>
      </c>
      <c r="JH215">
        <v>0</v>
      </c>
      <c r="JI215">
        <v>0</v>
      </c>
      <c r="JJ215">
        <v>0</v>
      </c>
      <c r="JK215">
        <v>0</v>
      </c>
      <c r="JL215">
        <v>1</v>
      </c>
      <c r="JM215">
        <v>0</v>
      </c>
      <c r="JN215">
        <v>0</v>
      </c>
      <c r="JO215">
        <v>1</v>
      </c>
      <c r="JP215">
        <v>0</v>
      </c>
      <c r="JQ215">
        <v>1</v>
      </c>
      <c r="JR215">
        <v>0</v>
      </c>
      <c r="JS215">
        <v>3</v>
      </c>
      <c r="JT215">
        <v>5</v>
      </c>
      <c r="OG215" t="s">
        <v>2318</v>
      </c>
      <c r="OH215">
        <v>3000</v>
      </c>
      <c r="OI215" t="s">
        <v>2446</v>
      </c>
      <c r="OL215">
        <v>180</v>
      </c>
      <c r="OM215">
        <v>1</v>
      </c>
      <c r="ON215">
        <v>0</v>
      </c>
      <c r="OO215">
        <v>20</v>
      </c>
      <c r="OP215">
        <v>50</v>
      </c>
      <c r="PN215" t="s">
        <v>2318</v>
      </c>
      <c r="PO215">
        <v>1500</v>
      </c>
      <c r="PP215" t="s">
        <v>2446</v>
      </c>
      <c r="PS215">
        <v>60</v>
      </c>
      <c r="PT215">
        <v>1</v>
      </c>
      <c r="PU215">
        <v>0</v>
      </c>
      <c r="PV215">
        <v>50</v>
      </c>
      <c r="PW215">
        <v>100</v>
      </c>
      <c r="QM215" t="s">
        <v>2318</v>
      </c>
      <c r="QN215">
        <v>250</v>
      </c>
      <c r="QO215" t="s">
        <v>2446</v>
      </c>
      <c r="QR215">
        <v>30</v>
      </c>
      <c r="QS215">
        <v>1</v>
      </c>
      <c r="QT215">
        <v>0</v>
      </c>
      <c r="QU215">
        <v>50</v>
      </c>
      <c r="QV215">
        <v>100</v>
      </c>
      <c r="QX215" t="s">
        <v>2312</v>
      </c>
      <c r="SF215" t="s">
        <v>2241</v>
      </c>
      <c r="SG215">
        <v>1</v>
      </c>
      <c r="SH215">
        <v>0</v>
      </c>
      <c r="SI215">
        <v>0</v>
      </c>
      <c r="SJ215">
        <v>0</v>
      </c>
      <c r="AQG215" t="s">
        <v>2239</v>
      </c>
      <c r="AQH215">
        <v>1</v>
      </c>
      <c r="AQI215">
        <v>0</v>
      </c>
      <c r="AQJ215">
        <v>0</v>
      </c>
      <c r="AQK215">
        <v>0</v>
      </c>
      <c r="AQL215">
        <v>0</v>
      </c>
      <c r="AQM215">
        <v>0</v>
      </c>
      <c r="AQN215">
        <v>0</v>
      </c>
      <c r="AQO215">
        <v>0</v>
      </c>
      <c r="AQP215">
        <v>0</v>
      </c>
      <c r="AQQ215">
        <v>0</v>
      </c>
      <c r="AQS215" t="s">
        <v>2451</v>
      </c>
      <c r="AQT215">
        <v>0</v>
      </c>
      <c r="AQU215">
        <v>0</v>
      </c>
      <c r="AQV215">
        <v>0</v>
      </c>
      <c r="AQW215">
        <v>0</v>
      </c>
      <c r="AQX215">
        <v>0</v>
      </c>
      <c r="AQY215">
        <v>0</v>
      </c>
      <c r="AQZ215">
        <v>0</v>
      </c>
      <c r="ARA215">
        <v>0</v>
      </c>
      <c r="ARB215">
        <v>0</v>
      </c>
      <c r="ARC215">
        <v>1</v>
      </c>
      <c r="ARD215">
        <v>0</v>
      </c>
      <c r="ARF215" t="s">
        <v>2393</v>
      </c>
      <c r="ARG215" t="s">
        <v>2275</v>
      </c>
      <c r="ARH215" t="s">
        <v>2312</v>
      </c>
      <c r="ARI215">
        <v>1</v>
      </c>
      <c r="ARJ215">
        <v>0</v>
      </c>
      <c r="ARK215">
        <v>0</v>
      </c>
      <c r="ARL215">
        <v>0</v>
      </c>
      <c r="ARM215">
        <v>0</v>
      </c>
      <c r="ARN215">
        <v>0</v>
      </c>
      <c r="ARP215" t="s">
        <v>2312</v>
      </c>
      <c r="ARX215" t="s">
        <v>2262</v>
      </c>
      <c r="ARY215" t="s">
        <v>2239</v>
      </c>
      <c r="ARZ215">
        <v>1</v>
      </c>
      <c r="ASA215">
        <v>0</v>
      </c>
      <c r="ASB215">
        <v>0</v>
      </c>
      <c r="ASC215">
        <v>0</v>
      </c>
      <c r="ASD215">
        <v>0</v>
      </c>
      <c r="ASE215">
        <v>0</v>
      </c>
      <c r="ASF215">
        <v>0</v>
      </c>
      <c r="ASG215">
        <v>0</v>
      </c>
      <c r="ASH215">
        <v>0</v>
      </c>
      <c r="ASI215">
        <v>0</v>
      </c>
      <c r="ASK215" t="s">
        <v>2239</v>
      </c>
      <c r="ASL215">
        <v>1</v>
      </c>
      <c r="ASM215">
        <v>0</v>
      </c>
      <c r="ASN215">
        <v>0</v>
      </c>
      <c r="ASO215">
        <v>0</v>
      </c>
      <c r="ASP215">
        <v>0</v>
      </c>
      <c r="ASQ215">
        <v>0</v>
      </c>
      <c r="ASR215">
        <v>0</v>
      </c>
      <c r="ASS215">
        <v>0</v>
      </c>
      <c r="AST215">
        <v>0</v>
      </c>
      <c r="ASU215">
        <v>0</v>
      </c>
      <c r="ASW215" t="s">
        <v>2239</v>
      </c>
      <c r="ASX215">
        <v>1</v>
      </c>
      <c r="ASY215">
        <v>0</v>
      </c>
      <c r="ASZ215">
        <v>0</v>
      </c>
      <c r="ATA215">
        <v>0</v>
      </c>
      <c r="ATB215">
        <v>0</v>
      </c>
      <c r="ATC215">
        <v>0</v>
      </c>
      <c r="ATD215">
        <v>0</v>
      </c>
      <c r="ATE215">
        <v>0</v>
      </c>
      <c r="ATF215">
        <v>0</v>
      </c>
      <c r="ATH215" t="s">
        <v>2239</v>
      </c>
      <c r="ATI215">
        <v>1</v>
      </c>
      <c r="ATJ215">
        <v>0</v>
      </c>
      <c r="ATK215">
        <v>0</v>
      </c>
      <c r="ATL215">
        <v>0</v>
      </c>
      <c r="ATM215">
        <v>0</v>
      </c>
      <c r="ATN215">
        <v>0</v>
      </c>
      <c r="ATO215">
        <v>0</v>
      </c>
      <c r="ATP215">
        <v>0</v>
      </c>
      <c r="ATQ215">
        <v>0</v>
      </c>
      <c r="ATS215" t="s">
        <v>2468</v>
      </c>
      <c r="ATW215" t="s">
        <v>2468</v>
      </c>
      <c r="AUF215">
        <v>509144057</v>
      </c>
      <c r="AUG215" s="166">
        <v>45256.816331018519</v>
      </c>
      <c r="AUJ215" t="s">
        <v>2255</v>
      </c>
      <c r="AUK215" t="s">
        <v>2256</v>
      </c>
      <c r="AUL215" t="s">
        <v>2257</v>
      </c>
    </row>
    <row r="216" spans="1:565 1125:1234" x14ac:dyDescent="0.35">
      <c r="A216">
        <v>215</v>
      </c>
      <c r="B216" t="s">
        <v>3066</v>
      </c>
      <c r="C216" s="166">
        <v>45256</v>
      </c>
      <c r="D216" t="s">
        <v>3031</v>
      </c>
      <c r="E216" t="s">
        <v>3032</v>
      </c>
      <c r="F216" s="166">
        <v>45256.765691215267</v>
      </c>
      <c r="G216" s="166">
        <v>45256.818339421297</v>
      </c>
      <c r="H216" t="s">
        <v>2225</v>
      </c>
      <c r="K216" t="s">
        <v>2666</v>
      </c>
      <c r="L216" s="166">
        <v>45256</v>
      </c>
      <c r="M216" t="s">
        <v>2667</v>
      </c>
      <c r="N216" t="s">
        <v>3033</v>
      </c>
      <c r="O216" t="s">
        <v>65</v>
      </c>
      <c r="P216" t="s">
        <v>2431</v>
      </c>
      <c r="S216" t="s">
        <v>2669</v>
      </c>
      <c r="T216" t="s">
        <v>3034</v>
      </c>
      <c r="V216" t="s">
        <v>2231</v>
      </c>
      <c r="X216" t="s">
        <v>2232</v>
      </c>
      <c r="AA216" t="s">
        <v>2239</v>
      </c>
      <c r="AB216">
        <v>0</v>
      </c>
      <c r="AC216">
        <v>0</v>
      </c>
      <c r="AD216">
        <v>0</v>
      </c>
      <c r="AE216">
        <v>1</v>
      </c>
      <c r="AF216">
        <v>1</v>
      </c>
      <c r="AI216"/>
      <c r="EK216" t="s">
        <v>2239</v>
      </c>
      <c r="EL216">
        <v>0</v>
      </c>
      <c r="EM216">
        <v>0</v>
      </c>
      <c r="EN216">
        <v>0</v>
      </c>
      <c r="EO216">
        <v>0</v>
      </c>
      <c r="EP216">
        <v>1</v>
      </c>
      <c r="EQ216">
        <v>1</v>
      </c>
      <c r="JB216" t="s">
        <v>2464</v>
      </c>
      <c r="JC216">
        <v>0</v>
      </c>
      <c r="JD216">
        <v>0</v>
      </c>
      <c r="JE216">
        <v>1</v>
      </c>
      <c r="JF216">
        <v>0</v>
      </c>
      <c r="JG216">
        <v>0</v>
      </c>
      <c r="JH216">
        <v>0</v>
      </c>
      <c r="JI216">
        <v>0</v>
      </c>
      <c r="JJ216">
        <v>0</v>
      </c>
      <c r="JK216">
        <v>0</v>
      </c>
      <c r="JL216">
        <v>0</v>
      </c>
      <c r="JM216">
        <v>0</v>
      </c>
      <c r="JN216">
        <v>0</v>
      </c>
      <c r="JO216">
        <v>0</v>
      </c>
      <c r="JP216">
        <v>0</v>
      </c>
      <c r="JQ216">
        <v>0</v>
      </c>
      <c r="JR216">
        <v>0</v>
      </c>
      <c r="JS216">
        <v>1</v>
      </c>
      <c r="JT216">
        <v>3</v>
      </c>
      <c r="KV216" t="s">
        <v>2318</v>
      </c>
      <c r="KW216" t="s">
        <v>2465</v>
      </c>
      <c r="KX216">
        <v>0</v>
      </c>
      <c r="KY216">
        <v>1</v>
      </c>
      <c r="KZ216">
        <v>1</v>
      </c>
      <c r="LB216">
        <v>31500</v>
      </c>
      <c r="LC216">
        <v>35000</v>
      </c>
      <c r="LD216" t="s">
        <v>2235</v>
      </c>
      <c r="LG216">
        <v>60</v>
      </c>
      <c r="LH216">
        <v>3</v>
      </c>
      <c r="LI216">
        <v>0</v>
      </c>
      <c r="LJ216">
        <v>40</v>
      </c>
      <c r="LK216">
        <v>100</v>
      </c>
      <c r="QX216" t="s">
        <v>2312</v>
      </c>
      <c r="SF216" t="s">
        <v>2241</v>
      </c>
      <c r="SG216">
        <v>1</v>
      </c>
      <c r="SH216">
        <v>0</v>
      </c>
      <c r="SI216">
        <v>0</v>
      </c>
      <c r="SJ216">
        <v>0</v>
      </c>
      <c r="AQG216" t="s">
        <v>2239</v>
      </c>
      <c r="AQH216">
        <v>1</v>
      </c>
      <c r="AQI216">
        <v>0</v>
      </c>
      <c r="AQJ216">
        <v>0</v>
      </c>
      <c r="AQK216">
        <v>0</v>
      </c>
      <c r="AQL216">
        <v>0</v>
      </c>
      <c r="AQM216">
        <v>0</v>
      </c>
      <c r="AQN216">
        <v>0</v>
      </c>
      <c r="AQO216">
        <v>0</v>
      </c>
      <c r="AQP216">
        <v>0</v>
      </c>
      <c r="AQQ216">
        <v>0</v>
      </c>
      <c r="AQS216" t="s">
        <v>2451</v>
      </c>
      <c r="AQT216">
        <v>0</v>
      </c>
      <c r="AQU216">
        <v>0</v>
      </c>
      <c r="AQV216">
        <v>0</v>
      </c>
      <c r="AQW216">
        <v>0</v>
      </c>
      <c r="AQX216">
        <v>0</v>
      </c>
      <c r="AQY216">
        <v>0</v>
      </c>
      <c r="AQZ216">
        <v>0</v>
      </c>
      <c r="ARA216">
        <v>0</v>
      </c>
      <c r="ARB216">
        <v>0</v>
      </c>
      <c r="ARC216">
        <v>1</v>
      </c>
      <c r="ARD216">
        <v>0</v>
      </c>
      <c r="ARF216" t="s">
        <v>2466</v>
      </c>
      <c r="ARG216" t="s">
        <v>2275</v>
      </c>
      <c r="ARH216" t="s">
        <v>2312</v>
      </c>
      <c r="ARI216">
        <v>1</v>
      </c>
      <c r="ARJ216">
        <v>0</v>
      </c>
      <c r="ARK216">
        <v>0</v>
      </c>
      <c r="ARL216">
        <v>0</v>
      </c>
      <c r="ARM216">
        <v>0</v>
      </c>
      <c r="ARN216">
        <v>0</v>
      </c>
      <c r="ARP216" t="s">
        <v>2312</v>
      </c>
      <c r="ARX216" t="s">
        <v>2262</v>
      </c>
      <c r="ARY216" t="s">
        <v>2239</v>
      </c>
      <c r="ARZ216">
        <v>1</v>
      </c>
      <c r="ASA216">
        <v>0</v>
      </c>
      <c r="ASB216">
        <v>0</v>
      </c>
      <c r="ASC216">
        <v>0</v>
      </c>
      <c r="ASD216">
        <v>0</v>
      </c>
      <c r="ASE216">
        <v>0</v>
      </c>
      <c r="ASF216">
        <v>0</v>
      </c>
      <c r="ASG216">
        <v>0</v>
      </c>
      <c r="ASH216">
        <v>0</v>
      </c>
      <c r="ASI216">
        <v>0</v>
      </c>
      <c r="ASK216" t="s">
        <v>2239</v>
      </c>
      <c r="ASL216">
        <v>1</v>
      </c>
      <c r="ASM216">
        <v>0</v>
      </c>
      <c r="ASN216">
        <v>0</v>
      </c>
      <c r="ASO216">
        <v>0</v>
      </c>
      <c r="ASP216">
        <v>0</v>
      </c>
      <c r="ASQ216">
        <v>0</v>
      </c>
      <c r="ASR216">
        <v>0</v>
      </c>
      <c r="ASS216">
        <v>0</v>
      </c>
      <c r="AST216">
        <v>0</v>
      </c>
      <c r="ASU216">
        <v>0</v>
      </c>
      <c r="ASW216" t="s">
        <v>2239</v>
      </c>
      <c r="ASX216">
        <v>1</v>
      </c>
      <c r="ASY216">
        <v>0</v>
      </c>
      <c r="ASZ216">
        <v>0</v>
      </c>
      <c r="ATA216">
        <v>0</v>
      </c>
      <c r="ATB216">
        <v>0</v>
      </c>
      <c r="ATC216">
        <v>0</v>
      </c>
      <c r="ATD216">
        <v>0</v>
      </c>
      <c r="ATE216">
        <v>0</v>
      </c>
      <c r="ATF216">
        <v>0</v>
      </c>
      <c r="ATH216" t="s">
        <v>2239</v>
      </c>
      <c r="ATI216">
        <v>1</v>
      </c>
      <c r="ATJ216">
        <v>0</v>
      </c>
      <c r="ATK216">
        <v>0</v>
      </c>
      <c r="ATL216">
        <v>0</v>
      </c>
      <c r="ATM216">
        <v>0</v>
      </c>
      <c r="ATN216">
        <v>0</v>
      </c>
      <c r="ATO216">
        <v>0</v>
      </c>
      <c r="ATP216">
        <v>0</v>
      </c>
      <c r="ATQ216">
        <v>0</v>
      </c>
      <c r="ATS216" t="s">
        <v>2468</v>
      </c>
      <c r="ATW216" t="s">
        <v>2468</v>
      </c>
      <c r="AUF216">
        <v>509144079</v>
      </c>
      <c r="AUG216" s="166">
        <v>45256.816388888888</v>
      </c>
      <c r="AUJ216" t="s">
        <v>2255</v>
      </c>
      <c r="AUK216" t="s">
        <v>2256</v>
      </c>
      <c r="AUL216" t="s">
        <v>2257</v>
      </c>
    </row>
    <row r="217" spans="1:565 1125:1234" x14ac:dyDescent="0.35">
      <c r="A217">
        <v>216</v>
      </c>
      <c r="B217" t="s">
        <v>3067</v>
      </c>
      <c r="C217" s="166">
        <v>45254</v>
      </c>
      <c r="D217" t="s">
        <v>2823</v>
      </c>
      <c r="E217" t="s">
        <v>2824</v>
      </c>
      <c r="F217" s="166">
        <v>45254.738400740738</v>
      </c>
      <c r="G217" s="166">
        <v>45256.886070844906</v>
      </c>
      <c r="H217" t="s">
        <v>2225</v>
      </c>
      <c r="K217" t="s">
        <v>2226</v>
      </c>
      <c r="L217" s="166">
        <v>45255</v>
      </c>
      <c r="M217" t="s">
        <v>81</v>
      </c>
      <c r="N217" t="s">
        <v>2430</v>
      </c>
      <c r="O217" t="s">
        <v>94</v>
      </c>
      <c r="P217" t="s">
        <v>2228</v>
      </c>
      <c r="S217" t="s">
        <v>2229</v>
      </c>
      <c r="T217" t="s">
        <v>2825</v>
      </c>
      <c r="V217" t="s">
        <v>2231</v>
      </c>
      <c r="X217" t="s">
        <v>2306</v>
      </c>
      <c r="AA217" t="s">
        <v>2760</v>
      </c>
      <c r="AB217">
        <v>1</v>
      </c>
      <c r="AC217">
        <v>0</v>
      </c>
      <c r="AD217">
        <v>1</v>
      </c>
      <c r="AE217">
        <v>0</v>
      </c>
      <c r="AF217">
        <v>2</v>
      </c>
      <c r="AH217" t="s">
        <v>2318</v>
      </c>
      <c r="AI217">
        <v>1000</v>
      </c>
      <c r="AJ217" t="s">
        <v>2235</v>
      </c>
      <c r="AM217">
        <v>21</v>
      </c>
      <c r="AN217">
        <v>2</v>
      </c>
      <c r="AO217">
        <v>0</v>
      </c>
      <c r="AP217">
        <v>120</v>
      </c>
      <c r="AQ217">
        <v>120</v>
      </c>
      <c r="BH217" t="s">
        <v>2318</v>
      </c>
      <c r="BI217" t="s">
        <v>2493</v>
      </c>
      <c r="BJ217">
        <v>0</v>
      </c>
      <c r="BK217">
        <v>1</v>
      </c>
      <c r="BM217">
        <v>300</v>
      </c>
      <c r="BN217" t="s">
        <v>2235</v>
      </c>
      <c r="BQ217">
        <v>14</v>
      </c>
      <c r="BR217">
        <v>2</v>
      </c>
      <c r="BS217">
        <v>0</v>
      </c>
      <c r="BT217">
        <v>240</v>
      </c>
      <c r="BU217">
        <v>240</v>
      </c>
      <c r="BW217" t="s">
        <v>2312</v>
      </c>
      <c r="CS217" t="s">
        <v>2241</v>
      </c>
      <c r="CT217">
        <v>1</v>
      </c>
      <c r="CU217">
        <v>0</v>
      </c>
      <c r="CV217">
        <v>0</v>
      </c>
      <c r="CW217">
        <v>0</v>
      </c>
      <c r="EK217" t="s">
        <v>2239</v>
      </c>
      <c r="EL217">
        <v>0</v>
      </c>
      <c r="EM217">
        <v>0</v>
      </c>
      <c r="EN217">
        <v>0</v>
      </c>
      <c r="EO217">
        <v>0</v>
      </c>
      <c r="EP217">
        <v>1</v>
      </c>
      <c r="EQ217">
        <v>1</v>
      </c>
      <c r="JB217" t="s">
        <v>2867</v>
      </c>
      <c r="JC217">
        <v>0</v>
      </c>
      <c r="JD217">
        <v>0</v>
      </c>
      <c r="JE217">
        <v>0</v>
      </c>
      <c r="JF217">
        <v>1</v>
      </c>
      <c r="JG217">
        <v>1</v>
      </c>
      <c r="JH217">
        <v>1</v>
      </c>
      <c r="JI217">
        <v>1</v>
      </c>
      <c r="JJ217">
        <v>1</v>
      </c>
      <c r="JK217">
        <v>1</v>
      </c>
      <c r="JL217">
        <v>1</v>
      </c>
      <c r="JM217">
        <v>0</v>
      </c>
      <c r="JN217">
        <v>0</v>
      </c>
      <c r="JO217">
        <v>0</v>
      </c>
      <c r="JP217">
        <v>0</v>
      </c>
      <c r="JQ217">
        <v>0</v>
      </c>
      <c r="JR217">
        <v>0</v>
      </c>
      <c r="JS217">
        <v>7</v>
      </c>
      <c r="JT217">
        <v>10</v>
      </c>
      <c r="LM217" t="s">
        <v>2318</v>
      </c>
      <c r="LN217">
        <v>7500</v>
      </c>
      <c r="LO217" t="s">
        <v>2235</v>
      </c>
      <c r="LR217">
        <v>30</v>
      </c>
      <c r="LS217">
        <v>10</v>
      </c>
      <c r="LT217">
        <v>0</v>
      </c>
      <c r="LU217">
        <v>40</v>
      </c>
      <c r="LV217">
        <v>10</v>
      </c>
      <c r="LX217" t="s">
        <v>2318</v>
      </c>
      <c r="LY217">
        <v>6500</v>
      </c>
      <c r="LZ217" t="s">
        <v>2235</v>
      </c>
      <c r="MC217">
        <v>30</v>
      </c>
      <c r="MD217">
        <v>10</v>
      </c>
      <c r="ME217">
        <v>0</v>
      </c>
      <c r="MF217">
        <v>40</v>
      </c>
      <c r="MG217">
        <v>10</v>
      </c>
      <c r="MI217" t="s">
        <v>2318</v>
      </c>
      <c r="MJ217">
        <v>500</v>
      </c>
      <c r="MK217" t="s">
        <v>2235</v>
      </c>
      <c r="MN217">
        <v>15</v>
      </c>
      <c r="MO217">
        <v>2</v>
      </c>
      <c r="MP217">
        <v>0</v>
      </c>
      <c r="MQ217">
        <v>100</v>
      </c>
      <c r="MR217">
        <v>100</v>
      </c>
      <c r="MT217" t="s">
        <v>2318</v>
      </c>
      <c r="MU217">
        <v>250</v>
      </c>
      <c r="MV217" t="s">
        <v>2235</v>
      </c>
      <c r="MY217">
        <v>21</v>
      </c>
      <c r="MZ217">
        <v>2</v>
      </c>
      <c r="NA217">
        <v>0</v>
      </c>
      <c r="NB217">
        <v>50</v>
      </c>
      <c r="NC217">
        <v>50</v>
      </c>
      <c r="NE217" t="s">
        <v>2318</v>
      </c>
      <c r="NF217" t="s">
        <v>2835</v>
      </c>
      <c r="NG217">
        <v>1</v>
      </c>
      <c r="NH217">
        <v>0</v>
      </c>
      <c r="NI217">
        <v>0</v>
      </c>
      <c r="NJ217">
        <v>500</v>
      </c>
      <c r="NM217" t="s">
        <v>2235</v>
      </c>
      <c r="NP217">
        <v>30</v>
      </c>
      <c r="NQ217">
        <v>2</v>
      </c>
      <c r="NR217">
        <v>0</v>
      </c>
      <c r="NS217">
        <v>30</v>
      </c>
      <c r="NT217">
        <v>30</v>
      </c>
      <c r="NV217" t="s">
        <v>2318</v>
      </c>
      <c r="NW217">
        <v>2500</v>
      </c>
      <c r="NX217" t="s">
        <v>2235</v>
      </c>
      <c r="OA217">
        <v>45</v>
      </c>
      <c r="OB217">
        <v>2</v>
      </c>
      <c r="OC217">
        <v>0</v>
      </c>
      <c r="OD217">
        <v>100</v>
      </c>
      <c r="OE217">
        <v>100</v>
      </c>
      <c r="OG217" t="s">
        <v>2318</v>
      </c>
      <c r="OH217">
        <v>3250</v>
      </c>
      <c r="OI217" t="s">
        <v>2235</v>
      </c>
      <c r="OL217">
        <v>60</v>
      </c>
      <c r="OM217">
        <v>3</v>
      </c>
      <c r="ON217">
        <v>0</v>
      </c>
      <c r="OO217">
        <v>100</v>
      </c>
      <c r="OP217">
        <v>100</v>
      </c>
      <c r="QX217" t="s">
        <v>2312</v>
      </c>
      <c r="SF217" t="s">
        <v>2237</v>
      </c>
      <c r="SG217">
        <v>0</v>
      </c>
      <c r="SH217">
        <v>1</v>
      </c>
      <c r="SI217">
        <v>0</v>
      </c>
      <c r="SJ217">
        <v>0</v>
      </c>
      <c r="SK217" t="s">
        <v>2621</v>
      </c>
      <c r="SL217">
        <v>0</v>
      </c>
      <c r="SM217">
        <v>0</v>
      </c>
      <c r="SN217">
        <v>0</v>
      </c>
      <c r="SO217">
        <v>0</v>
      </c>
      <c r="SP217">
        <v>0</v>
      </c>
      <c r="SQ217">
        <v>0</v>
      </c>
      <c r="SR217">
        <v>0</v>
      </c>
      <c r="SS217">
        <v>0</v>
      </c>
      <c r="ST217">
        <v>0</v>
      </c>
      <c r="SU217">
        <v>1</v>
      </c>
      <c r="SV217">
        <v>0</v>
      </c>
      <c r="SW217">
        <v>0</v>
      </c>
      <c r="SX217">
        <v>0</v>
      </c>
      <c r="SY217">
        <v>0</v>
      </c>
      <c r="SZ217">
        <v>0</v>
      </c>
      <c r="TA217">
        <v>0</v>
      </c>
      <c r="TB217" t="s">
        <v>2447</v>
      </c>
      <c r="TC217">
        <v>0</v>
      </c>
      <c r="TD217">
        <v>0</v>
      </c>
      <c r="TE217">
        <v>0</v>
      </c>
      <c r="TF217">
        <v>0</v>
      </c>
      <c r="TG217">
        <v>0</v>
      </c>
      <c r="TH217">
        <v>1</v>
      </c>
      <c r="TI217">
        <v>0</v>
      </c>
      <c r="TJ217">
        <v>0</v>
      </c>
      <c r="TK217">
        <v>0</v>
      </c>
      <c r="TL217">
        <v>0</v>
      </c>
      <c r="TM217">
        <v>0</v>
      </c>
      <c r="TN217">
        <v>0</v>
      </c>
      <c r="AQG217" t="s">
        <v>2239</v>
      </c>
      <c r="AQH217">
        <v>1</v>
      </c>
      <c r="AQI217">
        <v>0</v>
      </c>
      <c r="AQJ217">
        <v>0</v>
      </c>
      <c r="AQK217">
        <v>0</v>
      </c>
      <c r="AQL217">
        <v>0</v>
      </c>
      <c r="AQM217">
        <v>0</v>
      </c>
      <c r="AQN217">
        <v>0</v>
      </c>
      <c r="AQO217">
        <v>0</v>
      </c>
      <c r="AQP217">
        <v>0</v>
      </c>
      <c r="AQQ217">
        <v>0</v>
      </c>
      <c r="AQS217" t="s">
        <v>2576</v>
      </c>
      <c r="AQT217">
        <v>0</v>
      </c>
      <c r="AQU217">
        <v>0</v>
      </c>
      <c r="AQV217">
        <v>1</v>
      </c>
      <c r="AQW217">
        <v>1</v>
      </c>
      <c r="AQX217">
        <v>0</v>
      </c>
      <c r="AQY217">
        <v>0</v>
      </c>
      <c r="AQZ217">
        <v>0</v>
      </c>
      <c r="ARA217">
        <v>0</v>
      </c>
      <c r="ARB217">
        <v>0</v>
      </c>
      <c r="ARC217">
        <v>0</v>
      </c>
      <c r="ARD217">
        <v>0</v>
      </c>
      <c r="ARF217" t="s">
        <v>2466</v>
      </c>
      <c r="ARG217" t="s">
        <v>2275</v>
      </c>
      <c r="ARH217" t="s">
        <v>2451</v>
      </c>
      <c r="ARI217">
        <v>0</v>
      </c>
      <c r="ARJ217">
        <v>0</v>
      </c>
      <c r="ARK217">
        <v>0</v>
      </c>
      <c r="ARL217">
        <v>0</v>
      </c>
      <c r="ARM217">
        <v>1</v>
      </c>
      <c r="ARN217">
        <v>0</v>
      </c>
      <c r="ARP217" t="s">
        <v>2312</v>
      </c>
      <c r="ARX217" t="s">
        <v>2262</v>
      </c>
      <c r="ARY217" t="s">
        <v>2239</v>
      </c>
      <c r="ARZ217">
        <v>1</v>
      </c>
      <c r="ASA217">
        <v>0</v>
      </c>
      <c r="ASB217">
        <v>0</v>
      </c>
      <c r="ASC217">
        <v>0</v>
      </c>
      <c r="ASD217">
        <v>0</v>
      </c>
      <c r="ASE217">
        <v>0</v>
      </c>
      <c r="ASF217">
        <v>0</v>
      </c>
      <c r="ASG217">
        <v>0</v>
      </c>
      <c r="ASH217">
        <v>0</v>
      </c>
      <c r="ASI217">
        <v>0</v>
      </c>
      <c r="ASK217" t="s">
        <v>2239</v>
      </c>
      <c r="ASL217">
        <v>1</v>
      </c>
      <c r="ASM217">
        <v>0</v>
      </c>
      <c r="ASN217">
        <v>0</v>
      </c>
      <c r="ASO217">
        <v>0</v>
      </c>
      <c r="ASP217">
        <v>0</v>
      </c>
      <c r="ASQ217">
        <v>0</v>
      </c>
      <c r="ASR217">
        <v>0</v>
      </c>
      <c r="ASS217">
        <v>0</v>
      </c>
      <c r="AST217">
        <v>0</v>
      </c>
      <c r="ASU217">
        <v>0</v>
      </c>
      <c r="ASW217" t="s">
        <v>2239</v>
      </c>
      <c r="ASX217">
        <v>1</v>
      </c>
      <c r="ASY217">
        <v>0</v>
      </c>
      <c r="ASZ217">
        <v>0</v>
      </c>
      <c r="ATA217">
        <v>0</v>
      </c>
      <c r="ATB217">
        <v>0</v>
      </c>
      <c r="ATC217">
        <v>0</v>
      </c>
      <c r="ATD217">
        <v>0</v>
      </c>
      <c r="ATE217">
        <v>0</v>
      </c>
      <c r="ATF217">
        <v>0</v>
      </c>
      <c r="ATH217" t="s">
        <v>2239</v>
      </c>
      <c r="ATI217">
        <v>1</v>
      </c>
      <c r="ATJ217">
        <v>0</v>
      </c>
      <c r="ATK217">
        <v>0</v>
      </c>
      <c r="ATL217">
        <v>0</v>
      </c>
      <c r="ATM217">
        <v>0</v>
      </c>
      <c r="ATN217">
        <v>0</v>
      </c>
      <c r="ATO217">
        <v>0</v>
      </c>
      <c r="ATP217">
        <v>0</v>
      </c>
      <c r="ATQ217">
        <v>0</v>
      </c>
      <c r="ATS217" t="s">
        <v>2468</v>
      </c>
      <c r="ATW217" t="s">
        <v>2468</v>
      </c>
      <c r="AUA217" t="s">
        <v>2452</v>
      </c>
      <c r="AUF217">
        <v>509159490</v>
      </c>
      <c r="AUG217" s="166">
        <v>45256.886319444442</v>
      </c>
      <c r="AUJ217" t="s">
        <v>2255</v>
      </c>
      <c r="AUK217" t="s">
        <v>2256</v>
      </c>
      <c r="AUL217" t="s">
        <v>2257</v>
      </c>
    </row>
    <row r="218" spans="1:565 1125:1234" x14ac:dyDescent="0.35">
      <c r="A218">
        <v>217</v>
      </c>
      <c r="B218" t="s">
        <v>3068</v>
      </c>
      <c r="C218" s="166">
        <v>45254</v>
      </c>
      <c r="D218" t="s">
        <v>2823</v>
      </c>
      <c r="E218" t="s">
        <v>2824</v>
      </c>
      <c r="F218" s="166">
        <v>45254.740937511568</v>
      </c>
      <c r="G218" s="166">
        <v>45256.900150000001</v>
      </c>
      <c r="H218" t="s">
        <v>2225</v>
      </c>
      <c r="K218" t="s">
        <v>2226</v>
      </c>
      <c r="L218" s="166">
        <v>45255</v>
      </c>
      <c r="M218" t="s">
        <v>81</v>
      </c>
      <c r="N218" t="s">
        <v>2430</v>
      </c>
      <c r="O218" t="s">
        <v>94</v>
      </c>
      <c r="P218" t="s">
        <v>2228</v>
      </c>
      <c r="S218" t="s">
        <v>2229</v>
      </c>
      <c r="T218" t="s">
        <v>2825</v>
      </c>
      <c r="V218" t="s">
        <v>2231</v>
      </c>
      <c r="X218" t="s">
        <v>2306</v>
      </c>
      <c r="AA218" t="s">
        <v>2233</v>
      </c>
      <c r="AB218">
        <v>1</v>
      </c>
      <c r="AC218">
        <v>0</v>
      </c>
      <c r="AD218">
        <v>0</v>
      </c>
      <c r="AE218">
        <v>0</v>
      </c>
      <c r="AF218">
        <v>1</v>
      </c>
      <c r="AH218" t="s">
        <v>2318</v>
      </c>
      <c r="AI218">
        <v>1250</v>
      </c>
      <c r="AJ218" t="s">
        <v>2235</v>
      </c>
      <c r="AM218">
        <v>45</v>
      </c>
      <c r="AN218">
        <v>2</v>
      </c>
      <c r="AO218">
        <v>0</v>
      </c>
      <c r="AP218">
        <v>50</v>
      </c>
      <c r="AQ218">
        <v>50</v>
      </c>
      <c r="BW218" t="s">
        <v>2312</v>
      </c>
      <c r="CS218" t="s">
        <v>2241</v>
      </c>
      <c r="CT218">
        <v>1</v>
      </c>
      <c r="CU218">
        <v>0</v>
      </c>
      <c r="CV218">
        <v>0</v>
      </c>
      <c r="CW218">
        <v>0</v>
      </c>
      <c r="EK218" t="s">
        <v>2280</v>
      </c>
      <c r="EL218">
        <v>1</v>
      </c>
      <c r="EM218">
        <v>0</v>
      </c>
      <c r="EN218">
        <v>0</v>
      </c>
      <c r="EO218">
        <v>0</v>
      </c>
      <c r="EP218">
        <v>0</v>
      </c>
      <c r="EQ218">
        <v>1</v>
      </c>
      <c r="ES218" t="s">
        <v>2318</v>
      </c>
      <c r="ET218">
        <v>5000</v>
      </c>
      <c r="EU218" t="s">
        <v>2235</v>
      </c>
      <c r="EX218">
        <v>14</v>
      </c>
      <c r="EY218">
        <v>2</v>
      </c>
      <c r="EZ218">
        <v>0</v>
      </c>
      <c r="FA218">
        <v>50</v>
      </c>
      <c r="FB218">
        <v>50</v>
      </c>
      <c r="GK218" t="s">
        <v>2312</v>
      </c>
      <c r="HH218" t="s">
        <v>2241</v>
      </c>
      <c r="HI218">
        <v>1</v>
      </c>
      <c r="HJ218">
        <v>0</v>
      </c>
      <c r="HK218">
        <v>0</v>
      </c>
      <c r="HL218">
        <v>0</v>
      </c>
      <c r="JB218" t="s">
        <v>2867</v>
      </c>
      <c r="JC218">
        <v>0</v>
      </c>
      <c r="JD218">
        <v>0</v>
      </c>
      <c r="JE218">
        <v>0</v>
      </c>
      <c r="JF218">
        <v>1</v>
      </c>
      <c r="JG218">
        <v>1</v>
      </c>
      <c r="JH218">
        <v>1</v>
      </c>
      <c r="JI218">
        <v>1</v>
      </c>
      <c r="JJ218">
        <v>1</v>
      </c>
      <c r="JK218">
        <v>1</v>
      </c>
      <c r="JL218">
        <v>1</v>
      </c>
      <c r="JM218">
        <v>0</v>
      </c>
      <c r="JN218">
        <v>0</v>
      </c>
      <c r="JO218">
        <v>0</v>
      </c>
      <c r="JP218">
        <v>0</v>
      </c>
      <c r="JQ218">
        <v>0</v>
      </c>
      <c r="JR218">
        <v>0</v>
      </c>
      <c r="JS218">
        <v>7</v>
      </c>
      <c r="JT218">
        <v>9</v>
      </c>
      <c r="LM218" t="s">
        <v>2318</v>
      </c>
      <c r="LN218">
        <v>7750</v>
      </c>
      <c r="LO218" t="s">
        <v>2235</v>
      </c>
      <c r="LR218">
        <v>21</v>
      </c>
      <c r="LS218">
        <v>7</v>
      </c>
      <c r="LT218">
        <v>0</v>
      </c>
      <c r="LU218">
        <v>30</v>
      </c>
      <c r="LV218">
        <v>15</v>
      </c>
      <c r="LX218" t="s">
        <v>2318</v>
      </c>
      <c r="LY218">
        <v>6500</v>
      </c>
      <c r="LZ218" t="s">
        <v>2235</v>
      </c>
      <c r="MC218">
        <v>14</v>
      </c>
      <c r="MD218">
        <v>7</v>
      </c>
      <c r="ME218">
        <v>0</v>
      </c>
      <c r="MF218">
        <v>30</v>
      </c>
      <c r="MG218">
        <v>15</v>
      </c>
      <c r="MI218" t="s">
        <v>2318</v>
      </c>
      <c r="MJ218">
        <v>500</v>
      </c>
      <c r="MK218" t="s">
        <v>2235</v>
      </c>
      <c r="MN218">
        <v>21</v>
      </c>
      <c r="MO218">
        <v>2</v>
      </c>
      <c r="MP218">
        <v>0</v>
      </c>
      <c r="MQ218">
        <v>50</v>
      </c>
      <c r="MR218">
        <v>50</v>
      </c>
      <c r="MT218" t="s">
        <v>2318</v>
      </c>
      <c r="MU218">
        <v>300</v>
      </c>
      <c r="MV218" t="s">
        <v>2235</v>
      </c>
      <c r="MY218">
        <v>30</v>
      </c>
      <c r="MZ218">
        <v>2</v>
      </c>
      <c r="NA218">
        <v>0</v>
      </c>
      <c r="NB218">
        <v>50</v>
      </c>
      <c r="NC218">
        <v>50</v>
      </c>
      <c r="NE218" t="s">
        <v>2318</v>
      </c>
      <c r="NF218" t="s">
        <v>3026</v>
      </c>
      <c r="NG218">
        <v>1</v>
      </c>
      <c r="NH218">
        <v>1</v>
      </c>
      <c r="NI218">
        <v>0</v>
      </c>
      <c r="NJ218">
        <v>500</v>
      </c>
      <c r="NK218">
        <v>1000</v>
      </c>
      <c r="NM218" t="s">
        <v>2235</v>
      </c>
      <c r="NP218">
        <v>21</v>
      </c>
      <c r="NQ218">
        <v>2</v>
      </c>
      <c r="NR218">
        <v>0</v>
      </c>
      <c r="NS218">
        <v>50</v>
      </c>
      <c r="NT218">
        <v>50</v>
      </c>
      <c r="NV218" t="s">
        <v>2318</v>
      </c>
      <c r="NW218">
        <v>2500</v>
      </c>
      <c r="NX218" t="s">
        <v>2235</v>
      </c>
      <c r="OA218">
        <v>30</v>
      </c>
      <c r="OB218">
        <v>3</v>
      </c>
      <c r="OC218">
        <v>0</v>
      </c>
      <c r="OD218">
        <v>100</v>
      </c>
      <c r="OE218">
        <v>100</v>
      </c>
      <c r="OG218" t="s">
        <v>2318</v>
      </c>
      <c r="OH218">
        <v>3250</v>
      </c>
      <c r="OI218" t="s">
        <v>2235</v>
      </c>
      <c r="OL218">
        <v>14</v>
      </c>
      <c r="OM218">
        <v>3</v>
      </c>
      <c r="ON218">
        <v>0</v>
      </c>
      <c r="OO218">
        <v>150</v>
      </c>
      <c r="OP218">
        <v>100</v>
      </c>
      <c r="QX218" t="s">
        <v>2312</v>
      </c>
      <c r="SF218" t="s">
        <v>2241</v>
      </c>
      <c r="SG218">
        <v>1</v>
      </c>
      <c r="SH218">
        <v>0</v>
      </c>
      <c r="SI218">
        <v>0</v>
      </c>
      <c r="SJ218">
        <v>0</v>
      </c>
      <c r="AQG218" t="s">
        <v>2239</v>
      </c>
      <c r="AQH218">
        <v>1</v>
      </c>
      <c r="AQI218">
        <v>0</v>
      </c>
      <c r="AQJ218">
        <v>0</v>
      </c>
      <c r="AQK218">
        <v>0</v>
      </c>
      <c r="AQL218">
        <v>0</v>
      </c>
      <c r="AQM218">
        <v>0</v>
      </c>
      <c r="AQN218">
        <v>0</v>
      </c>
      <c r="AQO218">
        <v>0</v>
      </c>
      <c r="AQP218">
        <v>0</v>
      </c>
      <c r="AQQ218">
        <v>0</v>
      </c>
      <c r="AQS218" t="s">
        <v>2576</v>
      </c>
      <c r="AQT218">
        <v>0</v>
      </c>
      <c r="AQU218">
        <v>0</v>
      </c>
      <c r="AQV218">
        <v>1</v>
      </c>
      <c r="AQW218">
        <v>1</v>
      </c>
      <c r="AQX218">
        <v>0</v>
      </c>
      <c r="AQY218">
        <v>0</v>
      </c>
      <c r="AQZ218">
        <v>0</v>
      </c>
      <c r="ARA218">
        <v>0</v>
      </c>
      <c r="ARB218">
        <v>0</v>
      </c>
      <c r="ARC218">
        <v>0</v>
      </c>
      <c r="ARD218">
        <v>0</v>
      </c>
      <c r="ARF218" t="s">
        <v>2466</v>
      </c>
      <c r="ARG218" t="s">
        <v>2275</v>
      </c>
      <c r="ARH218" t="s">
        <v>2246</v>
      </c>
      <c r="ARI218">
        <v>0</v>
      </c>
      <c r="ARJ218">
        <v>1</v>
      </c>
      <c r="ARK218">
        <v>0</v>
      </c>
      <c r="ARL218">
        <v>0</v>
      </c>
      <c r="ARM218">
        <v>0</v>
      </c>
      <c r="ARN218">
        <v>0</v>
      </c>
      <c r="ARP218" t="s">
        <v>2312</v>
      </c>
      <c r="ARX218" t="s">
        <v>2262</v>
      </c>
      <c r="ARY218" t="s">
        <v>2239</v>
      </c>
      <c r="ARZ218">
        <v>1</v>
      </c>
      <c r="ASA218">
        <v>0</v>
      </c>
      <c r="ASB218">
        <v>0</v>
      </c>
      <c r="ASC218">
        <v>0</v>
      </c>
      <c r="ASD218">
        <v>0</v>
      </c>
      <c r="ASE218">
        <v>0</v>
      </c>
      <c r="ASF218">
        <v>0</v>
      </c>
      <c r="ASG218">
        <v>0</v>
      </c>
      <c r="ASH218">
        <v>0</v>
      </c>
      <c r="ASI218">
        <v>0</v>
      </c>
      <c r="ASK218" t="s">
        <v>2239</v>
      </c>
      <c r="ASL218">
        <v>1</v>
      </c>
      <c r="ASM218">
        <v>0</v>
      </c>
      <c r="ASN218">
        <v>0</v>
      </c>
      <c r="ASO218">
        <v>0</v>
      </c>
      <c r="ASP218">
        <v>0</v>
      </c>
      <c r="ASQ218">
        <v>0</v>
      </c>
      <c r="ASR218">
        <v>0</v>
      </c>
      <c r="ASS218">
        <v>0</v>
      </c>
      <c r="AST218">
        <v>0</v>
      </c>
      <c r="ASU218">
        <v>0</v>
      </c>
      <c r="ASW218" t="s">
        <v>2239</v>
      </c>
      <c r="ASX218">
        <v>1</v>
      </c>
      <c r="ASY218">
        <v>0</v>
      </c>
      <c r="ASZ218">
        <v>0</v>
      </c>
      <c r="ATA218">
        <v>0</v>
      </c>
      <c r="ATB218">
        <v>0</v>
      </c>
      <c r="ATC218">
        <v>0</v>
      </c>
      <c r="ATD218">
        <v>0</v>
      </c>
      <c r="ATE218">
        <v>0</v>
      </c>
      <c r="ATF218">
        <v>0</v>
      </c>
      <c r="ATH218" t="s">
        <v>2239</v>
      </c>
      <c r="ATI218">
        <v>1</v>
      </c>
      <c r="ATJ218">
        <v>0</v>
      </c>
      <c r="ATK218">
        <v>0</v>
      </c>
      <c r="ATL218">
        <v>0</v>
      </c>
      <c r="ATM218">
        <v>0</v>
      </c>
      <c r="ATN218">
        <v>0</v>
      </c>
      <c r="ATO218">
        <v>0</v>
      </c>
      <c r="ATP218">
        <v>0</v>
      </c>
      <c r="ATQ218">
        <v>0</v>
      </c>
      <c r="ATS218" t="s">
        <v>2468</v>
      </c>
      <c r="ATW218" t="s">
        <v>2468</v>
      </c>
      <c r="AUA218" t="s">
        <v>3069</v>
      </c>
      <c r="AUF218">
        <v>509161721</v>
      </c>
      <c r="AUG218" s="166">
        <v>45256.900300925918</v>
      </c>
      <c r="AUJ218" t="s">
        <v>2255</v>
      </c>
      <c r="AUK218" t="s">
        <v>2256</v>
      </c>
      <c r="AUL218" t="s">
        <v>2257</v>
      </c>
    </row>
    <row r="219" spans="1:565 1125:1234" x14ac:dyDescent="0.35">
      <c r="A219">
        <v>218</v>
      </c>
      <c r="B219" t="s">
        <v>3070</v>
      </c>
      <c r="C219" s="166">
        <v>45254</v>
      </c>
      <c r="D219" t="s">
        <v>2823</v>
      </c>
      <c r="E219" t="s">
        <v>2824</v>
      </c>
      <c r="F219" s="166">
        <v>45254.743707511567</v>
      </c>
      <c r="G219" s="166">
        <v>45256.922582268518</v>
      </c>
      <c r="H219" t="s">
        <v>2225</v>
      </c>
      <c r="K219" t="s">
        <v>2226</v>
      </c>
      <c r="L219" s="166">
        <v>45255</v>
      </c>
      <c r="M219" t="s">
        <v>81</v>
      </c>
      <c r="N219" t="s">
        <v>2430</v>
      </c>
      <c r="O219" t="s">
        <v>94</v>
      </c>
      <c r="P219" t="s">
        <v>2228</v>
      </c>
      <c r="S219" t="s">
        <v>2229</v>
      </c>
      <c r="T219" t="s">
        <v>2825</v>
      </c>
      <c r="V219" t="s">
        <v>2231</v>
      </c>
      <c r="X219" t="s">
        <v>2306</v>
      </c>
      <c r="AA219" t="s">
        <v>2239</v>
      </c>
      <c r="AB219">
        <v>0</v>
      </c>
      <c r="AC219">
        <v>0</v>
      </c>
      <c r="AD219">
        <v>0</v>
      </c>
      <c r="AE219">
        <v>1</v>
      </c>
      <c r="AF219">
        <v>1</v>
      </c>
      <c r="AI219"/>
      <c r="EK219" t="s">
        <v>2507</v>
      </c>
      <c r="EL219">
        <v>1</v>
      </c>
      <c r="EM219">
        <v>1</v>
      </c>
      <c r="EN219">
        <v>1</v>
      </c>
      <c r="EO219">
        <v>1</v>
      </c>
      <c r="EP219">
        <v>0</v>
      </c>
      <c r="EQ219">
        <v>4</v>
      </c>
      <c r="ES219" t="s">
        <v>2318</v>
      </c>
      <c r="ET219">
        <v>5000</v>
      </c>
      <c r="EU219" t="s">
        <v>2235</v>
      </c>
      <c r="EX219">
        <v>15</v>
      </c>
      <c r="EY219">
        <v>3</v>
      </c>
      <c r="EZ219">
        <v>0</v>
      </c>
      <c r="FA219">
        <v>50</v>
      </c>
      <c r="FB219">
        <v>50</v>
      </c>
      <c r="FD219" t="s">
        <v>2318</v>
      </c>
      <c r="FE219">
        <v>10000</v>
      </c>
      <c r="FF219" t="s">
        <v>2235</v>
      </c>
      <c r="FI219">
        <v>14</v>
      </c>
      <c r="FJ219">
        <v>2</v>
      </c>
      <c r="FK219">
        <v>0</v>
      </c>
      <c r="FL219">
        <v>50</v>
      </c>
      <c r="FM219">
        <v>50</v>
      </c>
      <c r="FO219" t="s">
        <v>2318</v>
      </c>
      <c r="FP219">
        <v>2250</v>
      </c>
      <c r="FQ219" t="s">
        <v>2235</v>
      </c>
      <c r="FT219">
        <v>60</v>
      </c>
      <c r="FU219">
        <v>2</v>
      </c>
      <c r="FV219">
        <v>0</v>
      </c>
      <c r="FW219">
        <v>100</v>
      </c>
      <c r="FX219">
        <v>100</v>
      </c>
      <c r="FZ219" t="s">
        <v>2318</v>
      </c>
      <c r="GA219">
        <v>2000</v>
      </c>
      <c r="GB219" t="s">
        <v>2235</v>
      </c>
      <c r="GE219">
        <v>15</v>
      </c>
      <c r="GF219">
        <v>2</v>
      </c>
      <c r="GG219">
        <v>0</v>
      </c>
      <c r="GH219">
        <v>30</v>
      </c>
      <c r="GI219">
        <v>30</v>
      </c>
      <c r="GK219" t="s">
        <v>2312</v>
      </c>
      <c r="HH219" t="s">
        <v>2241</v>
      </c>
      <c r="HI219">
        <v>1</v>
      </c>
      <c r="HJ219">
        <v>0</v>
      </c>
      <c r="HK219">
        <v>0</v>
      </c>
      <c r="HL219">
        <v>0</v>
      </c>
      <c r="JB219" t="s">
        <v>2289</v>
      </c>
      <c r="JC219">
        <v>0</v>
      </c>
      <c r="JD219">
        <v>0</v>
      </c>
      <c r="JE219">
        <v>0</v>
      </c>
      <c r="JF219">
        <v>0</v>
      </c>
      <c r="JG219">
        <v>0</v>
      </c>
      <c r="JH219">
        <v>0</v>
      </c>
      <c r="JI219">
        <v>0</v>
      </c>
      <c r="JJ219">
        <v>0</v>
      </c>
      <c r="JK219">
        <v>0</v>
      </c>
      <c r="JL219">
        <v>0</v>
      </c>
      <c r="JM219">
        <v>0</v>
      </c>
      <c r="JN219">
        <v>0</v>
      </c>
      <c r="JO219">
        <v>1</v>
      </c>
      <c r="JP219">
        <v>0</v>
      </c>
      <c r="JQ219">
        <v>1</v>
      </c>
      <c r="JR219">
        <v>0</v>
      </c>
      <c r="JS219">
        <v>2</v>
      </c>
      <c r="JT219">
        <v>7</v>
      </c>
      <c r="PN219" t="s">
        <v>2318</v>
      </c>
      <c r="PO219">
        <v>1750</v>
      </c>
      <c r="PP219" t="s">
        <v>2235</v>
      </c>
      <c r="PS219">
        <v>30</v>
      </c>
      <c r="PT219">
        <v>2</v>
      </c>
      <c r="PU219">
        <v>0</v>
      </c>
      <c r="PV219">
        <v>30</v>
      </c>
      <c r="PW219">
        <v>30</v>
      </c>
      <c r="QM219" t="s">
        <v>2318</v>
      </c>
      <c r="QN219">
        <v>300</v>
      </c>
      <c r="QO219" t="s">
        <v>2235</v>
      </c>
      <c r="QR219">
        <v>21</v>
      </c>
      <c r="QS219">
        <v>2</v>
      </c>
      <c r="QT219">
        <v>0</v>
      </c>
      <c r="QU219">
        <v>100</v>
      </c>
      <c r="QV219">
        <v>100</v>
      </c>
      <c r="QX219" t="s">
        <v>2312</v>
      </c>
      <c r="SF219" t="s">
        <v>2241</v>
      </c>
      <c r="SG219">
        <v>1</v>
      </c>
      <c r="SH219">
        <v>0</v>
      </c>
      <c r="SI219">
        <v>0</v>
      </c>
      <c r="SJ219">
        <v>0</v>
      </c>
      <c r="AQG219" t="s">
        <v>2239</v>
      </c>
      <c r="AQH219">
        <v>1</v>
      </c>
      <c r="AQI219">
        <v>0</v>
      </c>
      <c r="AQJ219">
        <v>0</v>
      </c>
      <c r="AQK219">
        <v>0</v>
      </c>
      <c r="AQL219">
        <v>0</v>
      </c>
      <c r="AQM219">
        <v>0</v>
      </c>
      <c r="AQN219">
        <v>0</v>
      </c>
      <c r="AQO219">
        <v>0</v>
      </c>
      <c r="AQP219">
        <v>0</v>
      </c>
      <c r="AQQ219">
        <v>0</v>
      </c>
      <c r="AQS219" t="s">
        <v>2576</v>
      </c>
      <c r="AQT219">
        <v>0</v>
      </c>
      <c r="AQU219">
        <v>0</v>
      </c>
      <c r="AQV219">
        <v>1</v>
      </c>
      <c r="AQW219">
        <v>1</v>
      </c>
      <c r="AQX219">
        <v>0</v>
      </c>
      <c r="AQY219">
        <v>0</v>
      </c>
      <c r="AQZ219">
        <v>0</v>
      </c>
      <c r="ARA219">
        <v>0</v>
      </c>
      <c r="ARB219">
        <v>0</v>
      </c>
      <c r="ARC219">
        <v>0</v>
      </c>
      <c r="ARD219">
        <v>0</v>
      </c>
      <c r="ARF219" t="s">
        <v>2466</v>
      </c>
      <c r="ARG219" t="s">
        <v>2275</v>
      </c>
      <c r="ARH219" t="s">
        <v>2451</v>
      </c>
      <c r="ARI219">
        <v>0</v>
      </c>
      <c r="ARJ219">
        <v>0</v>
      </c>
      <c r="ARK219">
        <v>0</v>
      </c>
      <c r="ARL219">
        <v>0</v>
      </c>
      <c r="ARM219">
        <v>1</v>
      </c>
      <c r="ARN219">
        <v>0</v>
      </c>
      <c r="ARP219" t="s">
        <v>2312</v>
      </c>
      <c r="ARX219" t="s">
        <v>2262</v>
      </c>
      <c r="ARY219" t="s">
        <v>2239</v>
      </c>
      <c r="ARZ219">
        <v>1</v>
      </c>
      <c r="ASA219">
        <v>0</v>
      </c>
      <c r="ASB219">
        <v>0</v>
      </c>
      <c r="ASC219">
        <v>0</v>
      </c>
      <c r="ASD219">
        <v>0</v>
      </c>
      <c r="ASE219">
        <v>0</v>
      </c>
      <c r="ASF219">
        <v>0</v>
      </c>
      <c r="ASG219">
        <v>0</v>
      </c>
      <c r="ASH219">
        <v>0</v>
      </c>
      <c r="ASI219">
        <v>0</v>
      </c>
      <c r="ASK219" t="s">
        <v>2239</v>
      </c>
      <c r="ASL219">
        <v>1</v>
      </c>
      <c r="ASM219">
        <v>0</v>
      </c>
      <c r="ASN219">
        <v>0</v>
      </c>
      <c r="ASO219">
        <v>0</v>
      </c>
      <c r="ASP219">
        <v>0</v>
      </c>
      <c r="ASQ219">
        <v>0</v>
      </c>
      <c r="ASR219">
        <v>0</v>
      </c>
      <c r="ASS219">
        <v>0</v>
      </c>
      <c r="AST219">
        <v>0</v>
      </c>
      <c r="ASU219">
        <v>0</v>
      </c>
      <c r="ASW219" t="s">
        <v>2239</v>
      </c>
      <c r="ASX219">
        <v>1</v>
      </c>
      <c r="ASY219">
        <v>0</v>
      </c>
      <c r="ASZ219">
        <v>0</v>
      </c>
      <c r="ATA219">
        <v>0</v>
      </c>
      <c r="ATB219">
        <v>0</v>
      </c>
      <c r="ATC219">
        <v>0</v>
      </c>
      <c r="ATD219">
        <v>0</v>
      </c>
      <c r="ATE219">
        <v>0</v>
      </c>
      <c r="ATF219">
        <v>0</v>
      </c>
      <c r="ATH219" t="s">
        <v>2239</v>
      </c>
      <c r="ATI219">
        <v>1</v>
      </c>
      <c r="ATJ219">
        <v>0</v>
      </c>
      <c r="ATK219">
        <v>0</v>
      </c>
      <c r="ATL219">
        <v>0</v>
      </c>
      <c r="ATM219">
        <v>0</v>
      </c>
      <c r="ATN219">
        <v>0</v>
      </c>
      <c r="ATO219">
        <v>0</v>
      </c>
      <c r="ATP219">
        <v>0</v>
      </c>
      <c r="ATQ219">
        <v>0</v>
      </c>
      <c r="ATS219" t="s">
        <v>2468</v>
      </c>
      <c r="ATW219" t="s">
        <v>2468</v>
      </c>
      <c r="AUA219" t="s">
        <v>2442</v>
      </c>
      <c r="AUF219">
        <v>509166102</v>
      </c>
      <c r="AUG219" s="166">
        <v>45256.922731481478</v>
      </c>
      <c r="AUJ219" t="s">
        <v>2255</v>
      </c>
      <c r="AUK219" t="s">
        <v>2256</v>
      </c>
      <c r="AUL219" t="s">
        <v>2257</v>
      </c>
    </row>
    <row r="220" spans="1:565 1125:1234" x14ac:dyDescent="0.35">
      <c r="A220">
        <v>219</v>
      </c>
      <c r="B220" t="s">
        <v>3071</v>
      </c>
      <c r="C220" s="166">
        <v>45254</v>
      </c>
      <c r="D220" t="s">
        <v>2823</v>
      </c>
      <c r="E220" t="s">
        <v>2824</v>
      </c>
      <c r="F220" s="166">
        <v>45254.744715729161</v>
      </c>
      <c r="G220" s="166">
        <v>45256.946936481487</v>
      </c>
      <c r="H220" t="s">
        <v>2225</v>
      </c>
      <c r="K220" t="s">
        <v>2226</v>
      </c>
      <c r="L220" s="166">
        <v>45255</v>
      </c>
      <c r="M220" t="s">
        <v>81</v>
      </c>
      <c r="N220" t="s">
        <v>2430</v>
      </c>
      <c r="O220" t="s">
        <v>94</v>
      </c>
      <c r="P220" t="s">
        <v>2228</v>
      </c>
      <c r="S220" t="s">
        <v>2229</v>
      </c>
      <c r="T220" t="s">
        <v>2825</v>
      </c>
      <c r="V220" t="s">
        <v>2231</v>
      </c>
      <c r="X220" t="s">
        <v>2647</v>
      </c>
      <c r="AA220" t="s">
        <v>2760</v>
      </c>
      <c r="AB220">
        <v>1</v>
      </c>
      <c r="AC220">
        <v>0</v>
      </c>
      <c r="AD220">
        <v>1</v>
      </c>
      <c r="AE220">
        <v>0</v>
      </c>
      <c r="AF220">
        <v>2</v>
      </c>
      <c r="AH220" t="s">
        <v>2318</v>
      </c>
      <c r="AI220">
        <v>1000</v>
      </c>
      <c r="AJ220" t="s">
        <v>2235</v>
      </c>
      <c r="AM220">
        <v>21</v>
      </c>
      <c r="AN220">
        <v>2</v>
      </c>
      <c r="AO220">
        <v>0</v>
      </c>
      <c r="AP220">
        <v>100</v>
      </c>
      <c r="AQ220">
        <v>100</v>
      </c>
      <c r="BH220" t="s">
        <v>2318</v>
      </c>
      <c r="BI220" t="s">
        <v>2341</v>
      </c>
      <c r="BJ220">
        <v>1</v>
      </c>
      <c r="BK220">
        <v>1</v>
      </c>
      <c r="BL220">
        <v>500</v>
      </c>
      <c r="BM220">
        <v>300</v>
      </c>
      <c r="BN220" t="s">
        <v>2235</v>
      </c>
      <c r="BQ220">
        <v>30</v>
      </c>
      <c r="BR220">
        <v>2</v>
      </c>
      <c r="BS220">
        <v>0</v>
      </c>
      <c r="BT220">
        <v>480</v>
      </c>
      <c r="BU220">
        <v>480</v>
      </c>
      <c r="BW220" t="s">
        <v>2312</v>
      </c>
      <c r="CS220" t="s">
        <v>2241</v>
      </c>
      <c r="CT220">
        <v>1</v>
      </c>
      <c r="CU220">
        <v>0</v>
      </c>
      <c r="CV220">
        <v>0</v>
      </c>
      <c r="CW220">
        <v>0</v>
      </c>
      <c r="EK220" t="s">
        <v>3072</v>
      </c>
      <c r="EL220">
        <v>0</v>
      </c>
      <c r="EM220">
        <v>1</v>
      </c>
      <c r="EN220">
        <v>1</v>
      </c>
      <c r="EO220">
        <v>1</v>
      </c>
      <c r="EP220">
        <v>0</v>
      </c>
      <c r="EQ220">
        <v>3</v>
      </c>
      <c r="FD220" t="s">
        <v>2318</v>
      </c>
      <c r="FE220">
        <v>10000</v>
      </c>
      <c r="FF220" t="s">
        <v>2235</v>
      </c>
      <c r="FI220">
        <v>30</v>
      </c>
      <c r="FJ220">
        <v>2</v>
      </c>
      <c r="FK220">
        <v>0</v>
      </c>
      <c r="FL220">
        <v>100</v>
      </c>
      <c r="FM220">
        <v>100</v>
      </c>
      <c r="FO220" t="s">
        <v>2318</v>
      </c>
      <c r="FP220">
        <v>2000</v>
      </c>
      <c r="FQ220" t="s">
        <v>2235</v>
      </c>
      <c r="FT220">
        <v>60</v>
      </c>
      <c r="FU220">
        <v>2</v>
      </c>
      <c r="FV220">
        <v>0</v>
      </c>
      <c r="FW220">
        <v>50</v>
      </c>
      <c r="FX220">
        <v>100</v>
      </c>
      <c r="FZ220" t="s">
        <v>2318</v>
      </c>
      <c r="GA220">
        <v>2000</v>
      </c>
      <c r="GB220" t="s">
        <v>2235</v>
      </c>
      <c r="GE220">
        <v>30</v>
      </c>
      <c r="GF220">
        <v>2</v>
      </c>
      <c r="GG220">
        <v>0</v>
      </c>
      <c r="GH220">
        <v>100</v>
      </c>
      <c r="GI220">
        <v>100</v>
      </c>
      <c r="GK220" t="s">
        <v>2312</v>
      </c>
      <c r="HH220" t="s">
        <v>2241</v>
      </c>
      <c r="HI220">
        <v>1</v>
      </c>
      <c r="HJ220">
        <v>0</v>
      </c>
      <c r="HK220">
        <v>0</v>
      </c>
      <c r="HL220">
        <v>0</v>
      </c>
      <c r="JB220" t="s">
        <v>3073</v>
      </c>
      <c r="JC220">
        <v>0</v>
      </c>
      <c r="JD220">
        <v>1</v>
      </c>
      <c r="JE220">
        <v>1</v>
      </c>
      <c r="JF220">
        <v>0</v>
      </c>
      <c r="JG220">
        <v>0</v>
      </c>
      <c r="JH220">
        <v>0</v>
      </c>
      <c r="JI220">
        <v>0</v>
      </c>
      <c r="JJ220">
        <v>0</v>
      </c>
      <c r="JK220">
        <v>0</v>
      </c>
      <c r="JL220">
        <v>0</v>
      </c>
      <c r="JM220">
        <v>1</v>
      </c>
      <c r="JN220">
        <v>0</v>
      </c>
      <c r="JO220">
        <v>0</v>
      </c>
      <c r="JP220">
        <v>1</v>
      </c>
      <c r="JQ220">
        <v>1</v>
      </c>
      <c r="JR220">
        <v>0</v>
      </c>
      <c r="JS220">
        <v>5</v>
      </c>
      <c r="JT220">
        <v>10</v>
      </c>
      <c r="KG220" t="s">
        <v>2234</v>
      </c>
      <c r="KH220" t="s">
        <v>2581</v>
      </c>
      <c r="KI220">
        <v>1</v>
      </c>
      <c r="KJ220">
        <v>1</v>
      </c>
      <c r="KK220">
        <v>7000</v>
      </c>
      <c r="KL220">
        <v>100</v>
      </c>
      <c r="KM220" t="s">
        <v>2351</v>
      </c>
      <c r="KP220">
        <v>10</v>
      </c>
      <c r="KQ220">
        <v>10</v>
      </c>
      <c r="KR220">
        <v>1</v>
      </c>
      <c r="KS220">
        <v>200</v>
      </c>
      <c r="KT220">
        <v>0</v>
      </c>
      <c r="KV220" t="s">
        <v>2561</v>
      </c>
      <c r="OR220" t="s">
        <v>2318</v>
      </c>
      <c r="OS220">
        <v>2500</v>
      </c>
      <c r="OT220" t="s">
        <v>2235</v>
      </c>
      <c r="OW220">
        <v>30</v>
      </c>
      <c r="OX220">
        <v>2</v>
      </c>
      <c r="OY220">
        <v>0</v>
      </c>
      <c r="OZ220">
        <v>50</v>
      </c>
      <c r="PA220">
        <v>50</v>
      </c>
      <c r="PY220" t="s">
        <v>2318</v>
      </c>
      <c r="PZ220" t="s">
        <v>2231</v>
      </c>
      <c r="QA220">
        <v>2000</v>
      </c>
      <c r="QD220" t="s">
        <v>2235</v>
      </c>
      <c r="QG220">
        <v>15</v>
      </c>
      <c r="QH220">
        <v>2</v>
      </c>
      <c r="QI220">
        <v>0</v>
      </c>
      <c r="QJ220">
        <v>48</v>
      </c>
      <c r="QK220">
        <v>48</v>
      </c>
      <c r="QM220" t="s">
        <v>2318</v>
      </c>
      <c r="QN220">
        <v>300</v>
      </c>
      <c r="QO220" t="s">
        <v>2235</v>
      </c>
      <c r="QR220">
        <v>14</v>
      </c>
      <c r="QS220">
        <v>2</v>
      </c>
      <c r="QT220">
        <v>0</v>
      </c>
      <c r="QU220">
        <v>100</v>
      </c>
      <c r="QV220">
        <v>100</v>
      </c>
      <c r="QX220" t="s">
        <v>2231</v>
      </c>
      <c r="QZ220" t="s">
        <v>2464</v>
      </c>
      <c r="RA220">
        <v>0</v>
      </c>
      <c r="RB220">
        <v>0</v>
      </c>
      <c r="RC220">
        <v>1</v>
      </c>
      <c r="RD220">
        <v>0</v>
      </c>
      <c r="RE220">
        <v>0</v>
      </c>
      <c r="RF220">
        <v>0</v>
      </c>
      <c r="RG220">
        <v>0</v>
      </c>
      <c r="RH220">
        <v>0</v>
      </c>
      <c r="RI220">
        <v>0</v>
      </c>
      <c r="RJ220">
        <v>0</v>
      </c>
      <c r="RK220">
        <v>0</v>
      </c>
      <c r="RL220">
        <v>0</v>
      </c>
      <c r="RM220">
        <v>0</v>
      </c>
      <c r="RN220">
        <v>0</v>
      </c>
      <c r="RO220">
        <v>0</v>
      </c>
      <c r="RP220">
        <v>0</v>
      </c>
      <c r="RR220" t="s">
        <v>506</v>
      </c>
      <c r="RS220">
        <v>0</v>
      </c>
      <c r="RT220">
        <v>0</v>
      </c>
      <c r="RU220">
        <v>0</v>
      </c>
      <c r="RV220">
        <v>0</v>
      </c>
      <c r="RW220">
        <v>0</v>
      </c>
      <c r="RX220">
        <v>0</v>
      </c>
      <c r="RY220">
        <v>0</v>
      </c>
      <c r="RZ220">
        <v>0</v>
      </c>
      <c r="SA220">
        <v>0</v>
      </c>
      <c r="SB220">
        <v>1</v>
      </c>
      <c r="SC220">
        <v>0</v>
      </c>
      <c r="SD220" t="s">
        <v>3074</v>
      </c>
      <c r="SF220" t="s">
        <v>2241</v>
      </c>
      <c r="SG220">
        <v>1</v>
      </c>
      <c r="SH220">
        <v>0</v>
      </c>
      <c r="SI220">
        <v>0</v>
      </c>
      <c r="SJ220">
        <v>0</v>
      </c>
      <c r="AQG220" t="s">
        <v>506</v>
      </c>
      <c r="AQH220">
        <v>0</v>
      </c>
      <c r="AQI220">
        <v>0</v>
      </c>
      <c r="AQJ220">
        <v>0</v>
      </c>
      <c r="AQK220">
        <v>0</v>
      </c>
      <c r="AQL220">
        <v>0</v>
      </c>
      <c r="AQM220">
        <v>0</v>
      </c>
      <c r="AQN220">
        <v>0</v>
      </c>
      <c r="AQO220">
        <v>1</v>
      </c>
      <c r="AQP220">
        <v>0</v>
      </c>
      <c r="AQQ220">
        <v>0</v>
      </c>
      <c r="AQR220" t="s">
        <v>3075</v>
      </c>
      <c r="AQS220" t="s">
        <v>2576</v>
      </c>
      <c r="AQT220">
        <v>0</v>
      </c>
      <c r="AQU220">
        <v>0</v>
      </c>
      <c r="AQV220">
        <v>1</v>
      </c>
      <c r="AQW220">
        <v>1</v>
      </c>
      <c r="AQX220">
        <v>0</v>
      </c>
      <c r="AQY220">
        <v>0</v>
      </c>
      <c r="AQZ220">
        <v>0</v>
      </c>
      <c r="ARA220">
        <v>0</v>
      </c>
      <c r="ARB220">
        <v>0</v>
      </c>
      <c r="ARC220">
        <v>0</v>
      </c>
      <c r="ARD220">
        <v>0</v>
      </c>
      <c r="ARF220" t="s">
        <v>2466</v>
      </c>
      <c r="ARG220" t="s">
        <v>2275</v>
      </c>
      <c r="ARH220" t="s">
        <v>2451</v>
      </c>
      <c r="ARI220">
        <v>0</v>
      </c>
      <c r="ARJ220">
        <v>0</v>
      </c>
      <c r="ARK220">
        <v>0</v>
      </c>
      <c r="ARL220">
        <v>0</v>
      </c>
      <c r="ARM220">
        <v>1</v>
      </c>
      <c r="ARN220">
        <v>0</v>
      </c>
      <c r="ARP220" t="s">
        <v>2312</v>
      </c>
      <c r="ARX220" t="s">
        <v>2262</v>
      </c>
      <c r="ARY220" t="s">
        <v>2239</v>
      </c>
      <c r="ARZ220">
        <v>1</v>
      </c>
      <c r="ASA220">
        <v>0</v>
      </c>
      <c r="ASB220">
        <v>0</v>
      </c>
      <c r="ASC220">
        <v>0</v>
      </c>
      <c r="ASD220">
        <v>0</v>
      </c>
      <c r="ASE220">
        <v>0</v>
      </c>
      <c r="ASF220">
        <v>0</v>
      </c>
      <c r="ASG220">
        <v>0</v>
      </c>
      <c r="ASH220">
        <v>0</v>
      </c>
      <c r="ASI220">
        <v>0</v>
      </c>
      <c r="ASK220" t="s">
        <v>2239</v>
      </c>
      <c r="ASL220">
        <v>1</v>
      </c>
      <c r="ASM220">
        <v>0</v>
      </c>
      <c r="ASN220">
        <v>0</v>
      </c>
      <c r="ASO220">
        <v>0</v>
      </c>
      <c r="ASP220">
        <v>0</v>
      </c>
      <c r="ASQ220">
        <v>0</v>
      </c>
      <c r="ASR220">
        <v>0</v>
      </c>
      <c r="ASS220">
        <v>0</v>
      </c>
      <c r="AST220">
        <v>0</v>
      </c>
      <c r="ASU220">
        <v>0</v>
      </c>
      <c r="ASW220" t="s">
        <v>2239</v>
      </c>
      <c r="ASX220">
        <v>1</v>
      </c>
      <c r="ASY220">
        <v>0</v>
      </c>
      <c r="ASZ220">
        <v>0</v>
      </c>
      <c r="ATA220">
        <v>0</v>
      </c>
      <c r="ATB220">
        <v>0</v>
      </c>
      <c r="ATC220">
        <v>0</v>
      </c>
      <c r="ATD220">
        <v>0</v>
      </c>
      <c r="ATE220">
        <v>0</v>
      </c>
      <c r="ATF220">
        <v>0</v>
      </c>
      <c r="ATH220" t="s">
        <v>2239</v>
      </c>
      <c r="ATI220">
        <v>1</v>
      </c>
      <c r="ATJ220">
        <v>0</v>
      </c>
      <c r="ATK220">
        <v>0</v>
      </c>
      <c r="ATL220">
        <v>0</v>
      </c>
      <c r="ATM220">
        <v>0</v>
      </c>
      <c r="ATN220">
        <v>0</v>
      </c>
      <c r="ATO220">
        <v>0</v>
      </c>
      <c r="ATP220">
        <v>0</v>
      </c>
      <c r="ATQ220">
        <v>0</v>
      </c>
      <c r="ATS220" t="s">
        <v>2468</v>
      </c>
      <c r="ATW220" t="s">
        <v>2468</v>
      </c>
      <c r="AUA220" t="s">
        <v>2442</v>
      </c>
      <c r="AUF220">
        <v>509169514</v>
      </c>
      <c r="AUG220" s="166">
        <v>45256.947164351848</v>
      </c>
      <c r="AUJ220" t="s">
        <v>2255</v>
      </c>
      <c r="AUK220" t="s">
        <v>2256</v>
      </c>
      <c r="AUL220" t="s">
        <v>2257</v>
      </c>
    </row>
    <row r="221" spans="1:565 1125:1234" x14ac:dyDescent="0.35">
      <c r="A221">
        <v>220</v>
      </c>
      <c r="B221" t="s">
        <v>3076</v>
      </c>
      <c r="C221" s="166">
        <v>45254</v>
      </c>
      <c r="D221" t="s">
        <v>2823</v>
      </c>
      <c r="E221" t="s">
        <v>2824</v>
      </c>
      <c r="F221" s="166">
        <v>45254.742473576393</v>
      </c>
      <c r="G221" s="166">
        <v>45256.953127048611</v>
      </c>
      <c r="H221" t="s">
        <v>2225</v>
      </c>
      <c r="K221" t="s">
        <v>2226</v>
      </c>
      <c r="L221" s="166">
        <v>45255</v>
      </c>
      <c r="M221" t="s">
        <v>81</v>
      </c>
      <c r="N221" t="s">
        <v>2430</v>
      </c>
      <c r="O221" t="s">
        <v>94</v>
      </c>
      <c r="P221" t="s">
        <v>2228</v>
      </c>
      <c r="S221" t="s">
        <v>2229</v>
      </c>
      <c r="T221" t="s">
        <v>2825</v>
      </c>
      <c r="V221" t="s">
        <v>2231</v>
      </c>
      <c r="X221" t="s">
        <v>2232</v>
      </c>
      <c r="AA221" t="s">
        <v>2239</v>
      </c>
      <c r="AB221">
        <v>0</v>
      </c>
      <c r="AC221">
        <v>0</v>
      </c>
      <c r="AD221">
        <v>0</v>
      </c>
      <c r="AE221">
        <v>1</v>
      </c>
      <c r="AF221">
        <v>1</v>
      </c>
      <c r="AI221"/>
      <c r="EK221" t="s">
        <v>2239</v>
      </c>
      <c r="EL221">
        <v>0</v>
      </c>
      <c r="EM221">
        <v>0</v>
      </c>
      <c r="EN221">
        <v>0</v>
      </c>
      <c r="EO221">
        <v>0</v>
      </c>
      <c r="EP221">
        <v>1</v>
      </c>
      <c r="EQ221">
        <v>1</v>
      </c>
      <c r="JB221" t="s">
        <v>2656</v>
      </c>
      <c r="JC221">
        <v>0</v>
      </c>
      <c r="JD221">
        <v>0</v>
      </c>
      <c r="JE221">
        <v>0</v>
      </c>
      <c r="JF221">
        <v>1</v>
      </c>
      <c r="JG221">
        <v>1</v>
      </c>
      <c r="JH221">
        <v>0</v>
      </c>
      <c r="JI221">
        <v>0</v>
      </c>
      <c r="JJ221">
        <v>0</v>
      </c>
      <c r="JK221">
        <v>0</v>
      </c>
      <c r="JL221">
        <v>0</v>
      </c>
      <c r="JM221">
        <v>0</v>
      </c>
      <c r="JN221">
        <v>0</v>
      </c>
      <c r="JO221">
        <v>0</v>
      </c>
      <c r="JP221">
        <v>0</v>
      </c>
      <c r="JQ221">
        <v>0</v>
      </c>
      <c r="JR221">
        <v>0</v>
      </c>
      <c r="JS221">
        <v>2</v>
      </c>
      <c r="JT221">
        <v>4</v>
      </c>
      <c r="LM221" t="s">
        <v>2318</v>
      </c>
      <c r="LN221">
        <v>7500</v>
      </c>
      <c r="LO221" t="s">
        <v>2235</v>
      </c>
      <c r="LR221">
        <v>30</v>
      </c>
      <c r="LS221">
        <v>7</v>
      </c>
      <c r="LT221">
        <v>0</v>
      </c>
      <c r="LU221">
        <v>40</v>
      </c>
      <c r="LV221">
        <v>10</v>
      </c>
      <c r="LX221" t="s">
        <v>2318</v>
      </c>
      <c r="LY221">
        <v>6000</v>
      </c>
      <c r="LZ221" t="s">
        <v>2235</v>
      </c>
      <c r="MC221">
        <v>45</v>
      </c>
      <c r="MD221">
        <v>7</v>
      </c>
      <c r="ME221">
        <v>0</v>
      </c>
      <c r="MF221">
        <v>40</v>
      </c>
      <c r="MG221">
        <v>10</v>
      </c>
      <c r="QX221" t="s">
        <v>2312</v>
      </c>
      <c r="SF221" t="s">
        <v>2241</v>
      </c>
      <c r="SG221">
        <v>1</v>
      </c>
      <c r="SH221">
        <v>0</v>
      </c>
      <c r="SI221">
        <v>0</v>
      </c>
      <c r="SJ221">
        <v>0</v>
      </c>
      <c r="AQG221" t="s">
        <v>2239</v>
      </c>
      <c r="AQH221">
        <v>1</v>
      </c>
      <c r="AQI221">
        <v>0</v>
      </c>
      <c r="AQJ221">
        <v>0</v>
      </c>
      <c r="AQK221">
        <v>0</v>
      </c>
      <c r="AQL221">
        <v>0</v>
      </c>
      <c r="AQM221">
        <v>0</v>
      </c>
      <c r="AQN221">
        <v>0</v>
      </c>
      <c r="AQO221">
        <v>0</v>
      </c>
      <c r="AQP221">
        <v>0</v>
      </c>
      <c r="AQQ221">
        <v>0</v>
      </c>
      <c r="AQS221" t="s">
        <v>2576</v>
      </c>
      <c r="AQT221">
        <v>0</v>
      </c>
      <c r="AQU221">
        <v>0</v>
      </c>
      <c r="AQV221">
        <v>1</v>
      </c>
      <c r="AQW221">
        <v>1</v>
      </c>
      <c r="AQX221">
        <v>0</v>
      </c>
      <c r="AQY221">
        <v>0</v>
      </c>
      <c r="AQZ221">
        <v>0</v>
      </c>
      <c r="ARA221">
        <v>0</v>
      </c>
      <c r="ARB221">
        <v>0</v>
      </c>
      <c r="ARC221">
        <v>0</v>
      </c>
      <c r="ARD221">
        <v>0</v>
      </c>
      <c r="ARF221" t="s">
        <v>2466</v>
      </c>
      <c r="ARG221" t="s">
        <v>2275</v>
      </c>
      <c r="ARH221" t="s">
        <v>2451</v>
      </c>
      <c r="ARI221">
        <v>0</v>
      </c>
      <c r="ARJ221">
        <v>0</v>
      </c>
      <c r="ARK221">
        <v>0</v>
      </c>
      <c r="ARL221">
        <v>0</v>
      </c>
      <c r="ARM221">
        <v>1</v>
      </c>
      <c r="ARN221">
        <v>0</v>
      </c>
      <c r="ARP221" t="s">
        <v>2312</v>
      </c>
      <c r="ARX221" t="s">
        <v>2262</v>
      </c>
      <c r="ARY221" t="s">
        <v>2239</v>
      </c>
      <c r="ARZ221">
        <v>1</v>
      </c>
      <c r="ASA221">
        <v>0</v>
      </c>
      <c r="ASB221">
        <v>0</v>
      </c>
      <c r="ASC221">
        <v>0</v>
      </c>
      <c r="ASD221">
        <v>0</v>
      </c>
      <c r="ASE221">
        <v>0</v>
      </c>
      <c r="ASF221">
        <v>0</v>
      </c>
      <c r="ASG221">
        <v>0</v>
      </c>
      <c r="ASH221">
        <v>0</v>
      </c>
      <c r="ASI221">
        <v>0</v>
      </c>
      <c r="ASK221" t="s">
        <v>2239</v>
      </c>
      <c r="ASL221">
        <v>1</v>
      </c>
      <c r="ASM221">
        <v>0</v>
      </c>
      <c r="ASN221">
        <v>0</v>
      </c>
      <c r="ASO221">
        <v>0</v>
      </c>
      <c r="ASP221">
        <v>0</v>
      </c>
      <c r="ASQ221">
        <v>0</v>
      </c>
      <c r="ASR221">
        <v>0</v>
      </c>
      <c r="ASS221">
        <v>0</v>
      </c>
      <c r="AST221">
        <v>0</v>
      </c>
      <c r="ASU221">
        <v>0</v>
      </c>
      <c r="ASW221" t="s">
        <v>2239</v>
      </c>
      <c r="ASX221">
        <v>1</v>
      </c>
      <c r="ASY221">
        <v>0</v>
      </c>
      <c r="ASZ221">
        <v>0</v>
      </c>
      <c r="ATA221">
        <v>0</v>
      </c>
      <c r="ATB221">
        <v>0</v>
      </c>
      <c r="ATC221">
        <v>0</v>
      </c>
      <c r="ATD221">
        <v>0</v>
      </c>
      <c r="ATE221">
        <v>0</v>
      </c>
      <c r="ATF221">
        <v>0</v>
      </c>
      <c r="ATH221" t="s">
        <v>2239</v>
      </c>
      <c r="ATI221">
        <v>1</v>
      </c>
      <c r="ATJ221">
        <v>0</v>
      </c>
      <c r="ATK221">
        <v>0</v>
      </c>
      <c r="ATL221">
        <v>0</v>
      </c>
      <c r="ATM221">
        <v>0</v>
      </c>
      <c r="ATN221">
        <v>0</v>
      </c>
      <c r="ATO221">
        <v>0</v>
      </c>
      <c r="ATP221">
        <v>0</v>
      </c>
      <c r="ATQ221">
        <v>0</v>
      </c>
      <c r="ATS221" t="s">
        <v>2468</v>
      </c>
      <c r="ATW221" t="s">
        <v>2468</v>
      </c>
      <c r="AUA221" t="s">
        <v>2442</v>
      </c>
      <c r="AUF221">
        <v>509170419</v>
      </c>
      <c r="AUG221" s="166">
        <v>45256.954537037032</v>
      </c>
      <c r="AUJ221" t="s">
        <v>2255</v>
      </c>
      <c r="AUK221" t="s">
        <v>2256</v>
      </c>
      <c r="AUL221" t="s">
        <v>2257</v>
      </c>
    </row>
    <row r="222" spans="1:565 1125:1234" x14ac:dyDescent="0.35">
      <c r="A222">
        <v>221</v>
      </c>
      <c r="B222" t="s">
        <v>3077</v>
      </c>
      <c r="C222" s="166">
        <v>45252</v>
      </c>
      <c r="D222" t="s">
        <v>3078</v>
      </c>
      <c r="E222" t="s">
        <v>3079</v>
      </c>
      <c r="F222" s="166">
        <v>45252.615552800933</v>
      </c>
      <c r="G222" s="166">
        <v>45257.713422349538</v>
      </c>
      <c r="H222" t="s">
        <v>2225</v>
      </c>
      <c r="K222" t="s">
        <v>2226</v>
      </c>
      <c r="L222" s="166">
        <v>45252</v>
      </c>
      <c r="M222" t="s">
        <v>81</v>
      </c>
      <c r="N222" t="s">
        <v>3080</v>
      </c>
      <c r="O222" t="s">
        <v>82</v>
      </c>
      <c r="P222" t="s">
        <v>2228</v>
      </c>
      <c r="S222" t="s">
        <v>2229</v>
      </c>
      <c r="T222" t="s">
        <v>3081</v>
      </c>
      <c r="V222" t="s">
        <v>2231</v>
      </c>
      <c r="X222" t="s">
        <v>2306</v>
      </c>
      <c r="AA222" t="s">
        <v>2760</v>
      </c>
      <c r="AB222">
        <v>1</v>
      </c>
      <c r="AC222">
        <v>0</v>
      </c>
      <c r="AD222">
        <v>1</v>
      </c>
      <c r="AE222">
        <v>0</v>
      </c>
      <c r="AF222">
        <v>2</v>
      </c>
      <c r="AH222" t="s">
        <v>2318</v>
      </c>
      <c r="AI222">
        <v>1300</v>
      </c>
      <c r="AJ222" t="s">
        <v>2288</v>
      </c>
      <c r="AM222">
        <v>3</v>
      </c>
      <c r="AN222">
        <v>14</v>
      </c>
      <c r="AO222">
        <v>1</v>
      </c>
      <c r="AP222">
        <v>150</v>
      </c>
      <c r="AQ222">
        <v>350</v>
      </c>
      <c r="BH222" t="s">
        <v>2318</v>
      </c>
      <c r="BI222" t="s">
        <v>2341</v>
      </c>
      <c r="BJ222">
        <v>1</v>
      </c>
      <c r="BK222">
        <v>1</v>
      </c>
      <c r="BL222">
        <v>600</v>
      </c>
      <c r="BM222">
        <v>400</v>
      </c>
      <c r="BN222" t="s">
        <v>2288</v>
      </c>
      <c r="BQ222">
        <v>14</v>
      </c>
      <c r="BR222">
        <v>3</v>
      </c>
      <c r="BS222">
        <v>0</v>
      </c>
      <c r="BT222">
        <v>450</v>
      </c>
      <c r="BU222">
        <v>1200</v>
      </c>
      <c r="BW222" t="s">
        <v>2312</v>
      </c>
      <c r="CS222" t="s">
        <v>2237</v>
      </c>
      <c r="CT222">
        <v>0</v>
      </c>
      <c r="CU222">
        <v>1</v>
      </c>
      <c r="CV222">
        <v>0</v>
      </c>
      <c r="CW222">
        <v>0</v>
      </c>
      <c r="CX222" t="s">
        <v>2760</v>
      </c>
      <c r="CY222">
        <v>1</v>
      </c>
      <c r="CZ222">
        <v>0</v>
      </c>
      <c r="DA222">
        <v>1</v>
      </c>
      <c r="DB222">
        <v>0</v>
      </c>
      <c r="DC222" t="s">
        <v>3082</v>
      </c>
      <c r="DD222">
        <v>1</v>
      </c>
      <c r="DE222">
        <v>0</v>
      </c>
      <c r="DF222">
        <v>1</v>
      </c>
      <c r="DG222">
        <v>1</v>
      </c>
      <c r="DH222">
        <v>1</v>
      </c>
      <c r="DI222">
        <v>1</v>
      </c>
      <c r="DJ222">
        <v>1</v>
      </c>
      <c r="DK222">
        <v>1</v>
      </c>
      <c r="DL222">
        <v>1</v>
      </c>
      <c r="DM222">
        <v>0</v>
      </c>
      <c r="DN222">
        <v>0</v>
      </c>
      <c r="DO222">
        <v>0</v>
      </c>
      <c r="EK222" t="s">
        <v>2507</v>
      </c>
      <c r="EL222">
        <v>1</v>
      </c>
      <c r="EM222">
        <v>1</v>
      </c>
      <c r="EN222">
        <v>1</v>
      </c>
      <c r="EO222">
        <v>1</v>
      </c>
      <c r="EP222">
        <v>0</v>
      </c>
      <c r="EQ222">
        <v>4</v>
      </c>
      <c r="ES222" t="s">
        <v>2318</v>
      </c>
      <c r="ET222">
        <v>7500</v>
      </c>
      <c r="EU222" t="s">
        <v>2288</v>
      </c>
      <c r="EX222">
        <v>14</v>
      </c>
      <c r="EY222">
        <v>3</v>
      </c>
      <c r="EZ222">
        <v>0</v>
      </c>
      <c r="FA222">
        <v>100</v>
      </c>
      <c r="FB222">
        <v>280</v>
      </c>
      <c r="FD222" t="s">
        <v>2318</v>
      </c>
      <c r="FE222">
        <v>6000</v>
      </c>
      <c r="FF222" t="s">
        <v>2288</v>
      </c>
      <c r="FI222">
        <v>14</v>
      </c>
      <c r="FJ222">
        <v>3</v>
      </c>
      <c r="FK222">
        <v>0</v>
      </c>
      <c r="FL222">
        <v>80</v>
      </c>
      <c r="FM222">
        <v>200</v>
      </c>
      <c r="FO222" t="s">
        <v>2318</v>
      </c>
      <c r="FP222">
        <v>750</v>
      </c>
      <c r="FQ222" t="s">
        <v>2288</v>
      </c>
      <c r="FT222">
        <v>14</v>
      </c>
      <c r="FU222">
        <v>3</v>
      </c>
      <c r="FV222">
        <v>0</v>
      </c>
      <c r="FW222">
        <v>200</v>
      </c>
      <c r="FX222">
        <v>500</v>
      </c>
      <c r="FZ222" t="s">
        <v>2318</v>
      </c>
      <c r="GA222">
        <v>2250</v>
      </c>
      <c r="GB222" t="s">
        <v>2288</v>
      </c>
      <c r="GE222">
        <v>14</v>
      </c>
      <c r="GF222">
        <v>3</v>
      </c>
      <c r="GG222">
        <v>0</v>
      </c>
      <c r="GH222">
        <v>150</v>
      </c>
      <c r="GI222">
        <v>450</v>
      </c>
      <c r="GK222" t="s">
        <v>2231</v>
      </c>
      <c r="GM222" t="s">
        <v>2507</v>
      </c>
      <c r="GN222">
        <v>1</v>
      </c>
      <c r="GO222">
        <v>1</v>
      </c>
      <c r="GP222">
        <v>1</v>
      </c>
      <c r="GQ222">
        <v>1</v>
      </c>
      <c r="GR222">
        <v>0</v>
      </c>
      <c r="GT222" t="s">
        <v>3083</v>
      </c>
      <c r="GU222">
        <v>1</v>
      </c>
      <c r="GV222">
        <v>0</v>
      </c>
      <c r="GW222">
        <v>0</v>
      </c>
      <c r="GX222">
        <v>1</v>
      </c>
      <c r="GY222">
        <v>1</v>
      </c>
      <c r="GZ222">
        <v>1</v>
      </c>
      <c r="HA222">
        <v>1</v>
      </c>
      <c r="HB222">
        <v>1</v>
      </c>
      <c r="HC222">
        <v>0</v>
      </c>
      <c r="HD222">
        <v>0</v>
      </c>
      <c r="HE222">
        <v>0</v>
      </c>
      <c r="HH222" t="s">
        <v>2241</v>
      </c>
      <c r="HI222">
        <v>1</v>
      </c>
      <c r="HJ222">
        <v>0</v>
      </c>
      <c r="HK222">
        <v>0</v>
      </c>
      <c r="HL222">
        <v>0</v>
      </c>
      <c r="JB222" t="s">
        <v>3084</v>
      </c>
      <c r="JC222">
        <v>0</v>
      </c>
      <c r="JD222">
        <v>0</v>
      </c>
      <c r="JE222">
        <v>0</v>
      </c>
      <c r="JF222">
        <v>1</v>
      </c>
      <c r="JG222">
        <v>1</v>
      </c>
      <c r="JH222">
        <v>1</v>
      </c>
      <c r="JI222">
        <v>1</v>
      </c>
      <c r="JJ222">
        <v>0</v>
      </c>
      <c r="JK222">
        <v>1</v>
      </c>
      <c r="JL222">
        <v>0</v>
      </c>
      <c r="JM222">
        <v>1</v>
      </c>
      <c r="JN222">
        <v>0</v>
      </c>
      <c r="JO222">
        <v>0</v>
      </c>
      <c r="JP222">
        <v>0</v>
      </c>
      <c r="JQ222">
        <v>1</v>
      </c>
      <c r="JR222">
        <v>0</v>
      </c>
      <c r="JS222">
        <v>7</v>
      </c>
      <c r="JT222">
        <v>13</v>
      </c>
      <c r="LM222" t="s">
        <v>2318</v>
      </c>
      <c r="LN222">
        <v>4500</v>
      </c>
      <c r="LO222" t="s">
        <v>2288</v>
      </c>
      <c r="LR222">
        <v>14</v>
      </c>
      <c r="LS222">
        <v>3</v>
      </c>
      <c r="LT222">
        <v>0</v>
      </c>
      <c r="LU222">
        <v>25</v>
      </c>
      <c r="LV222">
        <v>70</v>
      </c>
      <c r="LX222" t="s">
        <v>2318</v>
      </c>
      <c r="LY222">
        <v>3000</v>
      </c>
      <c r="LZ222" t="s">
        <v>2288</v>
      </c>
      <c r="MC222">
        <v>14</v>
      </c>
      <c r="MD222">
        <v>3</v>
      </c>
      <c r="ME222">
        <v>0</v>
      </c>
      <c r="MF222">
        <v>30</v>
      </c>
      <c r="MG222">
        <v>80</v>
      </c>
      <c r="MI222" t="s">
        <v>2318</v>
      </c>
      <c r="MJ222">
        <v>750</v>
      </c>
      <c r="MK222" t="s">
        <v>2288</v>
      </c>
      <c r="MN222">
        <v>14</v>
      </c>
      <c r="MO222">
        <v>3</v>
      </c>
      <c r="MP222">
        <v>0</v>
      </c>
      <c r="MQ222">
        <v>300</v>
      </c>
      <c r="MR222">
        <v>750</v>
      </c>
      <c r="MT222" t="s">
        <v>2318</v>
      </c>
      <c r="MU222">
        <v>100</v>
      </c>
      <c r="MV222" t="s">
        <v>2288</v>
      </c>
      <c r="MY222">
        <v>14</v>
      </c>
      <c r="MZ222">
        <v>3</v>
      </c>
      <c r="NA222">
        <v>0</v>
      </c>
      <c r="NB222">
        <v>300</v>
      </c>
      <c r="NC222">
        <v>750</v>
      </c>
      <c r="NV222" t="s">
        <v>2318</v>
      </c>
      <c r="NW222">
        <v>5000</v>
      </c>
      <c r="NX222" t="s">
        <v>2288</v>
      </c>
      <c r="OA222">
        <v>14</v>
      </c>
      <c r="OB222">
        <v>3</v>
      </c>
      <c r="OC222">
        <v>0</v>
      </c>
      <c r="OD222">
        <v>40</v>
      </c>
      <c r="OE222">
        <v>90</v>
      </c>
      <c r="OR222" t="s">
        <v>2318</v>
      </c>
      <c r="OS222">
        <v>2250</v>
      </c>
      <c r="OT222" t="s">
        <v>2288</v>
      </c>
      <c r="OW222">
        <v>14</v>
      </c>
      <c r="OX222">
        <v>3</v>
      </c>
      <c r="OY222">
        <v>0</v>
      </c>
      <c r="OZ222">
        <v>100</v>
      </c>
      <c r="PA222">
        <v>250</v>
      </c>
      <c r="QM222" t="s">
        <v>2318</v>
      </c>
      <c r="QN222">
        <v>300</v>
      </c>
      <c r="QO222" t="s">
        <v>2288</v>
      </c>
      <c r="QR222">
        <v>14</v>
      </c>
      <c r="QS222">
        <v>3</v>
      </c>
      <c r="QT222">
        <v>0</v>
      </c>
      <c r="QU222">
        <v>200</v>
      </c>
      <c r="QV222">
        <v>600</v>
      </c>
      <c r="QX222" t="s">
        <v>2231</v>
      </c>
      <c r="QZ222" t="s">
        <v>3084</v>
      </c>
      <c r="RA222">
        <v>0</v>
      </c>
      <c r="RB222">
        <v>0</v>
      </c>
      <c r="RC222">
        <v>0</v>
      </c>
      <c r="RD222">
        <v>1</v>
      </c>
      <c r="RE222">
        <v>1</v>
      </c>
      <c r="RF222">
        <v>1</v>
      </c>
      <c r="RG222">
        <v>1</v>
      </c>
      <c r="RH222">
        <v>0</v>
      </c>
      <c r="RI222">
        <v>1</v>
      </c>
      <c r="RJ222">
        <v>0</v>
      </c>
      <c r="RK222">
        <v>1</v>
      </c>
      <c r="RL222">
        <v>0</v>
      </c>
      <c r="RM222">
        <v>0</v>
      </c>
      <c r="RN222">
        <v>0</v>
      </c>
      <c r="RO222">
        <v>1</v>
      </c>
      <c r="RP222">
        <v>0</v>
      </c>
      <c r="RR222" t="s">
        <v>3085</v>
      </c>
      <c r="RS222">
        <v>1</v>
      </c>
      <c r="RT222">
        <v>0</v>
      </c>
      <c r="RU222">
        <v>0</v>
      </c>
      <c r="RV222">
        <v>1</v>
      </c>
      <c r="RW222">
        <v>1</v>
      </c>
      <c r="RX222">
        <v>1</v>
      </c>
      <c r="RY222">
        <v>1</v>
      </c>
      <c r="RZ222">
        <v>1</v>
      </c>
      <c r="SA222">
        <v>0</v>
      </c>
      <c r="SB222">
        <v>0</v>
      </c>
      <c r="SC222">
        <v>0</v>
      </c>
      <c r="SF222" t="s">
        <v>2241</v>
      </c>
      <c r="SG222">
        <v>1</v>
      </c>
      <c r="SH222">
        <v>0</v>
      </c>
      <c r="SI222">
        <v>0</v>
      </c>
      <c r="SJ222">
        <v>0</v>
      </c>
      <c r="AQG222" t="s">
        <v>3086</v>
      </c>
      <c r="AQH222">
        <v>0</v>
      </c>
      <c r="AQI222">
        <v>1</v>
      </c>
      <c r="AQJ222">
        <v>1</v>
      </c>
      <c r="AQK222">
        <v>1</v>
      </c>
      <c r="AQL222">
        <v>1</v>
      </c>
      <c r="AQM222">
        <v>1</v>
      </c>
      <c r="AQN222">
        <v>0</v>
      </c>
      <c r="AQO222">
        <v>0</v>
      </c>
      <c r="AQP222">
        <v>0</v>
      </c>
      <c r="AQQ222">
        <v>0</v>
      </c>
      <c r="AQS222" t="s">
        <v>3087</v>
      </c>
      <c r="AQT222">
        <v>0</v>
      </c>
      <c r="AQU222">
        <v>0</v>
      </c>
      <c r="AQV222">
        <v>1</v>
      </c>
      <c r="AQW222">
        <v>1</v>
      </c>
      <c r="AQX222">
        <v>0</v>
      </c>
      <c r="AQY222">
        <v>1</v>
      </c>
      <c r="AQZ222">
        <v>0</v>
      </c>
      <c r="ARA222">
        <v>0</v>
      </c>
      <c r="ARB222">
        <v>0</v>
      </c>
      <c r="ARC222">
        <v>0</v>
      </c>
      <c r="ARD222">
        <v>0</v>
      </c>
      <c r="ARF222" t="s">
        <v>2244</v>
      </c>
      <c r="ARG222" t="s">
        <v>2321</v>
      </c>
      <c r="ARH222" t="s">
        <v>3088</v>
      </c>
      <c r="ARI222">
        <v>0</v>
      </c>
      <c r="ARJ222">
        <v>1</v>
      </c>
      <c r="ARK222">
        <v>1</v>
      </c>
      <c r="ARL222">
        <v>1</v>
      </c>
      <c r="ARM222">
        <v>0</v>
      </c>
      <c r="ARN222">
        <v>0</v>
      </c>
      <c r="ARP222" t="s">
        <v>2312</v>
      </c>
      <c r="ARX222" t="s">
        <v>2262</v>
      </c>
      <c r="ARY222" t="s">
        <v>3089</v>
      </c>
      <c r="ARZ222">
        <v>0</v>
      </c>
      <c r="ASA222">
        <v>1</v>
      </c>
      <c r="ASB222">
        <v>1</v>
      </c>
      <c r="ASC222">
        <v>1</v>
      </c>
      <c r="ASD222">
        <v>0</v>
      </c>
      <c r="ASE222">
        <v>0</v>
      </c>
      <c r="ASF222">
        <v>0</v>
      </c>
      <c r="ASG222">
        <v>0</v>
      </c>
      <c r="ASH222">
        <v>0</v>
      </c>
      <c r="ASI222">
        <v>0</v>
      </c>
      <c r="ASK222" t="s">
        <v>2239</v>
      </c>
      <c r="ASL222">
        <v>1</v>
      </c>
      <c r="ASM222">
        <v>0</v>
      </c>
      <c r="ASN222">
        <v>0</v>
      </c>
      <c r="ASO222">
        <v>0</v>
      </c>
      <c r="ASP222">
        <v>0</v>
      </c>
      <c r="ASQ222">
        <v>0</v>
      </c>
      <c r="ASR222">
        <v>0</v>
      </c>
      <c r="ASS222">
        <v>0</v>
      </c>
      <c r="AST222">
        <v>0</v>
      </c>
      <c r="ASU222">
        <v>0</v>
      </c>
      <c r="ASW222" t="s">
        <v>3090</v>
      </c>
      <c r="ASX222">
        <v>0</v>
      </c>
      <c r="ASY222">
        <v>1</v>
      </c>
      <c r="ASZ222">
        <v>1</v>
      </c>
      <c r="ATA222">
        <v>0</v>
      </c>
      <c r="ATB222">
        <v>1</v>
      </c>
      <c r="ATC222">
        <v>1</v>
      </c>
      <c r="ATD222">
        <v>0</v>
      </c>
      <c r="ATE222">
        <v>0</v>
      </c>
      <c r="ATF222">
        <v>0</v>
      </c>
      <c r="ATH222" t="s">
        <v>2239</v>
      </c>
      <c r="ATI222">
        <v>1</v>
      </c>
      <c r="ATJ222">
        <v>0</v>
      </c>
      <c r="ATK222">
        <v>0</v>
      </c>
      <c r="ATL222">
        <v>0</v>
      </c>
      <c r="ATM222">
        <v>0</v>
      </c>
      <c r="ATN222">
        <v>0</v>
      </c>
      <c r="ATO222">
        <v>0</v>
      </c>
      <c r="ATP222">
        <v>0</v>
      </c>
      <c r="ATQ222">
        <v>0</v>
      </c>
      <c r="ATS222" t="s">
        <v>2468</v>
      </c>
      <c r="ATW222" t="s">
        <v>2468</v>
      </c>
      <c r="AUA222" t="s">
        <v>3091</v>
      </c>
      <c r="AUC222" t="s">
        <v>3092</v>
      </c>
      <c r="AUF222">
        <v>509546578</v>
      </c>
      <c r="AUG222" s="166">
        <v>45257.71471064815</v>
      </c>
      <c r="AUJ222" t="s">
        <v>2255</v>
      </c>
      <c r="AUK222" t="s">
        <v>2256</v>
      </c>
      <c r="AUL222" t="s">
        <v>2257</v>
      </c>
    </row>
    <row r="223" spans="1:565 1125:1234" x14ac:dyDescent="0.35">
      <c r="A223">
        <v>222</v>
      </c>
      <c r="B223" t="s">
        <v>3093</v>
      </c>
      <c r="C223" s="166">
        <v>45253</v>
      </c>
      <c r="D223" t="s">
        <v>3078</v>
      </c>
      <c r="E223" t="s">
        <v>3079</v>
      </c>
      <c r="F223" s="166">
        <v>45253.310667743062</v>
      </c>
      <c r="G223" s="166">
        <v>45257.714541689813</v>
      </c>
      <c r="H223" t="s">
        <v>2225</v>
      </c>
      <c r="K223" t="s">
        <v>2226</v>
      </c>
      <c r="L223" s="166">
        <v>45253</v>
      </c>
      <c r="M223" t="s">
        <v>81</v>
      </c>
      <c r="N223" t="s">
        <v>3080</v>
      </c>
      <c r="O223" t="s">
        <v>82</v>
      </c>
      <c r="P223" t="s">
        <v>2228</v>
      </c>
      <c r="S223" t="s">
        <v>2229</v>
      </c>
      <c r="T223" t="s">
        <v>3081</v>
      </c>
      <c r="V223" t="s">
        <v>2231</v>
      </c>
      <c r="X223" t="s">
        <v>2306</v>
      </c>
      <c r="AA223" t="s">
        <v>3094</v>
      </c>
      <c r="AB223">
        <v>1</v>
      </c>
      <c r="AC223">
        <v>1</v>
      </c>
      <c r="AD223">
        <v>1</v>
      </c>
      <c r="AE223">
        <v>0</v>
      </c>
      <c r="AF223">
        <v>3</v>
      </c>
      <c r="AH223" t="s">
        <v>2318</v>
      </c>
      <c r="AI223">
        <v>1250</v>
      </c>
      <c r="AJ223" t="s">
        <v>2288</v>
      </c>
      <c r="AM223">
        <v>9</v>
      </c>
      <c r="AN223">
        <v>3</v>
      </c>
      <c r="AO223">
        <v>0</v>
      </c>
      <c r="AP223">
        <v>50</v>
      </c>
      <c r="AQ223">
        <v>250</v>
      </c>
      <c r="AS223" t="s">
        <v>2318</v>
      </c>
      <c r="AT223" t="s">
        <v>2479</v>
      </c>
      <c r="AU223">
        <v>1</v>
      </c>
      <c r="AV223">
        <v>0</v>
      </c>
      <c r="AW223">
        <v>1000</v>
      </c>
      <c r="AY223" t="s">
        <v>2288</v>
      </c>
      <c r="BB223">
        <v>9</v>
      </c>
      <c r="BC223">
        <v>3</v>
      </c>
      <c r="BD223">
        <v>0</v>
      </c>
      <c r="BE223">
        <v>50</v>
      </c>
      <c r="BF223">
        <v>150</v>
      </c>
      <c r="BH223" t="s">
        <v>2318</v>
      </c>
      <c r="BI223" t="s">
        <v>2341</v>
      </c>
      <c r="BJ223">
        <v>1</v>
      </c>
      <c r="BK223">
        <v>1</v>
      </c>
      <c r="BL223">
        <v>600</v>
      </c>
      <c r="BM223">
        <v>350</v>
      </c>
      <c r="BN223" t="s">
        <v>2288</v>
      </c>
      <c r="BQ223">
        <v>9</v>
      </c>
      <c r="BR223">
        <v>3</v>
      </c>
      <c r="BS223">
        <v>0</v>
      </c>
      <c r="BT223">
        <v>200</v>
      </c>
      <c r="BU223">
        <v>600</v>
      </c>
      <c r="BW223" t="s">
        <v>2231</v>
      </c>
      <c r="BY223" t="s">
        <v>2503</v>
      </c>
      <c r="BZ223">
        <v>1</v>
      </c>
      <c r="CA223">
        <v>1</v>
      </c>
      <c r="CB223">
        <v>1</v>
      </c>
      <c r="CC223">
        <v>0</v>
      </c>
      <c r="CE223" t="s">
        <v>3095</v>
      </c>
      <c r="CF223">
        <v>1</v>
      </c>
      <c r="CG223">
        <v>0</v>
      </c>
      <c r="CH223">
        <v>0</v>
      </c>
      <c r="CI223">
        <v>1</v>
      </c>
      <c r="CJ223">
        <v>1</v>
      </c>
      <c r="CK223">
        <v>1</v>
      </c>
      <c r="CL223">
        <v>1</v>
      </c>
      <c r="CM223">
        <v>1</v>
      </c>
      <c r="CN223">
        <v>0</v>
      </c>
      <c r="CO223">
        <v>0</v>
      </c>
      <c r="CP223">
        <v>0</v>
      </c>
      <c r="CS223" t="s">
        <v>2237</v>
      </c>
      <c r="CT223">
        <v>0</v>
      </c>
      <c r="CU223">
        <v>1</v>
      </c>
      <c r="CV223">
        <v>0</v>
      </c>
      <c r="CW223">
        <v>0</v>
      </c>
      <c r="CX223" t="s">
        <v>2503</v>
      </c>
      <c r="CY223">
        <v>1</v>
      </c>
      <c r="CZ223">
        <v>1</v>
      </c>
      <c r="DA223">
        <v>1</v>
      </c>
      <c r="DB223">
        <v>0</v>
      </c>
      <c r="DC223" t="s">
        <v>3096</v>
      </c>
      <c r="DD223">
        <v>1</v>
      </c>
      <c r="DE223">
        <v>0</v>
      </c>
      <c r="DF223">
        <v>1</v>
      </c>
      <c r="DG223">
        <v>1</v>
      </c>
      <c r="DH223">
        <v>1</v>
      </c>
      <c r="DI223">
        <v>1</v>
      </c>
      <c r="DJ223">
        <v>1</v>
      </c>
      <c r="DK223">
        <v>1</v>
      </c>
      <c r="DL223">
        <v>1</v>
      </c>
      <c r="DM223">
        <v>0</v>
      </c>
      <c r="DN223">
        <v>0</v>
      </c>
      <c r="DO223">
        <v>0</v>
      </c>
      <c r="EK223" t="s">
        <v>2274</v>
      </c>
      <c r="EL223">
        <v>1</v>
      </c>
      <c r="EM223">
        <v>1</v>
      </c>
      <c r="EN223">
        <v>0</v>
      </c>
      <c r="EO223">
        <v>0</v>
      </c>
      <c r="EP223">
        <v>0</v>
      </c>
      <c r="EQ223">
        <v>2</v>
      </c>
      <c r="ES223" t="s">
        <v>2318</v>
      </c>
      <c r="ET223">
        <v>6750</v>
      </c>
      <c r="EU223" t="s">
        <v>2288</v>
      </c>
      <c r="EX223">
        <v>9</v>
      </c>
      <c r="EY223">
        <v>3</v>
      </c>
      <c r="EZ223">
        <v>0</v>
      </c>
      <c r="FA223">
        <v>70</v>
      </c>
      <c r="FB223">
        <v>150</v>
      </c>
      <c r="FD223" t="s">
        <v>2318</v>
      </c>
      <c r="FE223">
        <v>7750</v>
      </c>
      <c r="FF223" t="s">
        <v>2288</v>
      </c>
      <c r="FI223">
        <v>9</v>
      </c>
      <c r="FJ223">
        <v>3</v>
      </c>
      <c r="FK223">
        <v>0</v>
      </c>
      <c r="FL223">
        <v>50</v>
      </c>
      <c r="FM223">
        <v>120</v>
      </c>
      <c r="GK223" t="s">
        <v>2231</v>
      </c>
      <c r="GM223" t="s">
        <v>2274</v>
      </c>
      <c r="GN223">
        <v>1</v>
      </c>
      <c r="GO223">
        <v>1</v>
      </c>
      <c r="GP223">
        <v>0</v>
      </c>
      <c r="GQ223">
        <v>0</v>
      </c>
      <c r="GR223">
        <v>0</v>
      </c>
      <c r="GT223" t="s">
        <v>3097</v>
      </c>
      <c r="GU223">
        <v>1</v>
      </c>
      <c r="GV223">
        <v>0</v>
      </c>
      <c r="GW223">
        <v>0</v>
      </c>
      <c r="GX223">
        <v>1</v>
      </c>
      <c r="GY223">
        <v>1</v>
      </c>
      <c r="GZ223">
        <v>1</v>
      </c>
      <c r="HA223">
        <v>1</v>
      </c>
      <c r="HB223">
        <v>1</v>
      </c>
      <c r="HC223">
        <v>0</v>
      </c>
      <c r="HD223">
        <v>0</v>
      </c>
      <c r="HE223">
        <v>0</v>
      </c>
      <c r="HH223" t="s">
        <v>2241</v>
      </c>
      <c r="HI223">
        <v>1</v>
      </c>
      <c r="HJ223">
        <v>0</v>
      </c>
      <c r="HK223">
        <v>0</v>
      </c>
      <c r="HL223">
        <v>0</v>
      </c>
      <c r="JB223" t="s">
        <v>2594</v>
      </c>
      <c r="JC223">
        <v>0</v>
      </c>
      <c r="JD223">
        <v>0</v>
      </c>
      <c r="JE223">
        <v>0</v>
      </c>
      <c r="JF223">
        <v>1</v>
      </c>
      <c r="JG223">
        <v>1</v>
      </c>
      <c r="JH223">
        <v>1</v>
      </c>
      <c r="JI223">
        <v>1</v>
      </c>
      <c r="JJ223">
        <v>1</v>
      </c>
      <c r="JK223">
        <v>1</v>
      </c>
      <c r="JL223">
        <v>1</v>
      </c>
      <c r="JM223">
        <v>1</v>
      </c>
      <c r="JN223">
        <v>0</v>
      </c>
      <c r="JO223">
        <v>0</v>
      </c>
      <c r="JP223">
        <v>0</v>
      </c>
      <c r="JQ223">
        <v>0</v>
      </c>
      <c r="JR223">
        <v>0</v>
      </c>
      <c r="JS223">
        <v>8</v>
      </c>
      <c r="JT223">
        <v>13</v>
      </c>
      <c r="LM223" t="s">
        <v>2318</v>
      </c>
      <c r="LN223">
        <v>4500</v>
      </c>
      <c r="LO223" t="s">
        <v>2288</v>
      </c>
      <c r="LR223">
        <v>9</v>
      </c>
      <c r="LS223">
        <v>3</v>
      </c>
      <c r="LT223">
        <v>0</v>
      </c>
      <c r="LU223">
        <v>40</v>
      </c>
      <c r="LV223">
        <v>100</v>
      </c>
      <c r="LX223" t="s">
        <v>2318</v>
      </c>
      <c r="LY223">
        <v>3750</v>
      </c>
      <c r="LZ223" t="s">
        <v>2288</v>
      </c>
      <c r="MC223">
        <v>9</v>
      </c>
      <c r="MD223">
        <v>3</v>
      </c>
      <c r="ME223">
        <v>0</v>
      </c>
      <c r="MF223">
        <v>50</v>
      </c>
      <c r="MG223">
        <v>120</v>
      </c>
      <c r="MI223" t="s">
        <v>2318</v>
      </c>
      <c r="MJ223">
        <v>650</v>
      </c>
      <c r="MK223" t="s">
        <v>2288</v>
      </c>
      <c r="MN223">
        <v>9</v>
      </c>
      <c r="MO223">
        <v>3</v>
      </c>
      <c r="MP223">
        <v>0</v>
      </c>
      <c r="MQ223">
        <v>45</v>
      </c>
      <c r="MR223">
        <v>100</v>
      </c>
      <c r="MT223" t="s">
        <v>2318</v>
      </c>
      <c r="MU223">
        <v>175</v>
      </c>
      <c r="MV223" t="s">
        <v>2288</v>
      </c>
      <c r="MY223">
        <v>9</v>
      </c>
      <c r="MZ223">
        <v>3</v>
      </c>
      <c r="NA223">
        <v>0</v>
      </c>
      <c r="NB223">
        <v>100</v>
      </c>
      <c r="NC223">
        <v>350</v>
      </c>
      <c r="NE223" t="s">
        <v>2318</v>
      </c>
      <c r="NF223" t="s">
        <v>2481</v>
      </c>
      <c r="NG223">
        <v>1</v>
      </c>
      <c r="NH223">
        <v>1</v>
      </c>
      <c r="NI223">
        <v>1</v>
      </c>
      <c r="NJ223">
        <v>400</v>
      </c>
      <c r="NK223">
        <v>500</v>
      </c>
      <c r="NL223">
        <v>650</v>
      </c>
      <c r="NM223" t="s">
        <v>2288</v>
      </c>
      <c r="NP223">
        <v>9</v>
      </c>
      <c r="NQ223">
        <v>3</v>
      </c>
      <c r="NR223">
        <v>0</v>
      </c>
      <c r="NS223">
        <v>30</v>
      </c>
      <c r="NT223">
        <v>100</v>
      </c>
      <c r="NV223" t="s">
        <v>2318</v>
      </c>
      <c r="NW223">
        <v>4500</v>
      </c>
      <c r="NX223" t="s">
        <v>2288</v>
      </c>
      <c r="OA223">
        <v>9</v>
      </c>
      <c r="OB223">
        <v>3</v>
      </c>
      <c r="OC223">
        <v>0</v>
      </c>
      <c r="OD223">
        <v>25</v>
      </c>
      <c r="OE223">
        <v>75</v>
      </c>
      <c r="OG223" t="s">
        <v>2318</v>
      </c>
      <c r="OH223">
        <v>5000</v>
      </c>
      <c r="OI223" t="s">
        <v>2288</v>
      </c>
      <c r="OL223">
        <v>9</v>
      </c>
      <c r="OM223">
        <v>3</v>
      </c>
      <c r="ON223">
        <v>0</v>
      </c>
      <c r="OO223">
        <v>100</v>
      </c>
      <c r="OP223">
        <v>250</v>
      </c>
      <c r="OR223" t="s">
        <v>2318</v>
      </c>
      <c r="OS223">
        <v>2500</v>
      </c>
      <c r="OT223" t="s">
        <v>2288</v>
      </c>
      <c r="OW223">
        <v>9</v>
      </c>
      <c r="OX223">
        <v>3</v>
      </c>
      <c r="OY223">
        <v>0</v>
      </c>
      <c r="OZ223">
        <v>75</v>
      </c>
      <c r="PA223">
        <v>120</v>
      </c>
      <c r="QX223" t="s">
        <v>2231</v>
      </c>
      <c r="QZ223" t="s">
        <v>3098</v>
      </c>
      <c r="RA223">
        <v>0</v>
      </c>
      <c r="RB223">
        <v>0</v>
      </c>
      <c r="RC223">
        <v>0</v>
      </c>
      <c r="RD223">
        <v>1</v>
      </c>
      <c r="RE223">
        <v>1</v>
      </c>
      <c r="RF223">
        <v>1</v>
      </c>
      <c r="RG223">
        <v>1</v>
      </c>
      <c r="RH223">
        <v>1</v>
      </c>
      <c r="RI223">
        <v>1</v>
      </c>
      <c r="RJ223">
        <v>1</v>
      </c>
      <c r="RK223">
        <v>1</v>
      </c>
      <c r="RL223">
        <v>0</v>
      </c>
      <c r="RM223">
        <v>0</v>
      </c>
      <c r="RN223">
        <v>0</v>
      </c>
      <c r="RO223">
        <v>0</v>
      </c>
      <c r="RP223">
        <v>0</v>
      </c>
      <c r="RR223" t="s">
        <v>3099</v>
      </c>
      <c r="RS223">
        <v>1</v>
      </c>
      <c r="RT223">
        <v>0</v>
      </c>
      <c r="RU223">
        <v>0</v>
      </c>
      <c r="RV223">
        <v>1</v>
      </c>
      <c r="RW223">
        <v>1</v>
      </c>
      <c r="RX223">
        <v>1</v>
      </c>
      <c r="RY223">
        <v>1</v>
      </c>
      <c r="RZ223">
        <v>1</v>
      </c>
      <c r="SA223">
        <v>0</v>
      </c>
      <c r="SB223">
        <v>0</v>
      </c>
      <c r="SC223">
        <v>0</v>
      </c>
      <c r="SF223" t="s">
        <v>2241</v>
      </c>
      <c r="SG223">
        <v>1</v>
      </c>
      <c r="SH223">
        <v>0</v>
      </c>
      <c r="SI223">
        <v>0</v>
      </c>
      <c r="SJ223">
        <v>0</v>
      </c>
      <c r="AQG223" t="s">
        <v>3100</v>
      </c>
      <c r="AQH223">
        <v>0</v>
      </c>
      <c r="AQI223">
        <v>1</v>
      </c>
      <c r="AQJ223">
        <v>1</v>
      </c>
      <c r="AQK223">
        <v>1</v>
      </c>
      <c r="AQL223">
        <v>1</v>
      </c>
      <c r="AQM223">
        <v>1</v>
      </c>
      <c r="AQN223">
        <v>0</v>
      </c>
      <c r="AQO223">
        <v>0</v>
      </c>
      <c r="AQP223">
        <v>0</v>
      </c>
      <c r="AQQ223">
        <v>0</v>
      </c>
      <c r="AQS223" t="s">
        <v>3101</v>
      </c>
      <c r="AQT223">
        <v>0</v>
      </c>
      <c r="AQU223">
        <v>0</v>
      </c>
      <c r="AQV223">
        <v>1</v>
      </c>
      <c r="AQW223">
        <v>1</v>
      </c>
      <c r="AQX223">
        <v>1</v>
      </c>
      <c r="AQY223">
        <v>1</v>
      </c>
      <c r="AQZ223">
        <v>0</v>
      </c>
      <c r="ARA223">
        <v>0</v>
      </c>
      <c r="ARB223">
        <v>0</v>
      </c>
      <c r="ARC223">
        <v>0</v>
      </c>
      <c r="ARD223">
        <v>0</v>
      </c>
      <c r="ARF223" t="s">
        <v>2466</v>
      </c>
      <c r="ARG223" t="s">
        <v>2499</v>
      </c>
      <c r="ARH223" t="s">
        <v>3020</v>
      </c>
      <c r="ARI223">
        <v>0</v>
      </c>
      <c r="ARJ223">
        <v>1</v>
      </c>
      <c r="ARK223">
        <v>1</v>
      </c>
      <c r="ARL223">
        <v>1</v>
      </c>
      <c r="ARM223">
        <v>0</v>
      </c>
      <c r="ARN223">
        <v>0</v>
      </c>
      <c r="ARP223" t="s">
        <v>2312</v>
      </c>
      <c r="ARX223" t="s">
        <v>2262</v>
      </c>
      <c r="ARY223" t="s">
        <v>2239</v>
      </c>
      <c r="ARZ223">
        <v>1</v>
      </c>
      <c r="ASA223">
        <v>0</v>
      </c>
      <c r="ASB223">
        <v>0</v>
      </c>
      <c r="ASC223">
        <v>0</v>
      </c>
      <c r="ASD223">
        <v>0</v>
      </c>
      <c r="ASE223">
        <v>0</v>
      </c>
      <c r="ASF223">
        <v>0</v>
      </c>
      <c r="ASG223">
        <v>0</v>
      </c>
      <c r="ASH223">
        <v>0</v>
      </c>
      <c r="ASI223">
        <v>0</v>
      </c>
      <c r="ASK223" t="s">
        <v>2239</v>
      </c>
      <c r="ASL223">
        <v>1</v>
      </c>
      <c r="ASM223">
        <v>0</v>
      </c>
      <c r="ASN223">
        <v>0</v>
      </c>
      <c r="ASO223">
        <v>0</v>
      </c>
      <c r="ASP223">
        <v>0</v>
      </c>
      <c r="ASQ223">
        <v>0</v>
      </c>
      <c r="ASR223">
        <v>0</v>
      </c>
      <c r="ASS223">
        <v>0</v>
      </c>
      <c r="AST223">
        <v>0</v>
      </c>
      <c r="ASU223">
        <v>0</v>
      </c>
      <c r="ASW223" t="s">
        <v>2239</v>
      </c>
      <c r="ASX223">
        <v>1</v>
      </c>
      <c r="ASY223">
        <v>0</v>
      </c>
      <c r="ASZ223">
        <v>0</v>
      </c>
      <c r="ATA223">
        <v>0</v>
      </c>
      <c r="ATB223">
        <v>0</v>
      </c>
      <c r="ATC223">
        <v>0</v>
      </c>
      <c r="ATD223">
        <v>0</v>
      </c>
      <c r="ATE223">
        <v>0</v>
      </c>
      <c r="ATF223">
        <v>0</v>
      </c>
      <c r="ATH223" t="s">
        <v>3102</v>
      </c>
      <c r="ATI223">
        <v>0</v>
      </c>
      <c r="ATJ223">
        <v>0</v>
      </c>
      <c r="ATK223">
        <v>0</v>
      </c>
      <c r="ATL223">
        <v>1</v>
      </c>
      <c r="ATM223">
        <v>0</v>
      </c>
      <c r="ATN223">
        <v>1</v>
      </c>
      <c r="ATO223">
        <v>0</v>
      </c>
      <c r="ATP223">
        <v>0</v>
      </c>
      <c r="ATQ223">
        <v>0</v>
      </c>
      <c r="ATS223" t="s">
        <v>2468</v>
      </c>
      <c r="ATW223" t="s">
        <v>2468</v>
      </c>
      <c r="AUA223" t="s">
        <v>3103</v>
      </c>
      <c r="AUC223" t="s">
        <v>3104</v>
      </c>
      <c r="AUF223">
        <v>509546601</v>
      </c>
      <c r="AUG223" s="166">
        <v>45257.714745370373</v>
      </c>
      <c r="AUJ223" t="s">
        <v>2255</v>
      </c>
      <c r="AUK223" t="s">
        <v>2256</v>
      </c>
      <c r="AUL223" t="s">
        <v>2257</v>
      </c>
    </row>
    <row r="224" spans="1:565 1125:1234" x14ac:dyDescent="0.35">
      <c r="A224">
        <v>223</v>
      </c>
      <c r="B224" t="s">
        <v>3105</v>
      </c>
      <c r="C224" s="166">
        <v>45253</v>
      </c>
      <c r="D224" t="s">
        <v>3078</v>
      </c>
      <c r="E224" t="s">
        <v>3079</v>
      </c>
      <c r="F224" s="166">
        <v>45253.40288710648</v>
      </c>
      <c r="G224" s="166">
        <v>45257.713531284717</v>
      </c>
      <c r="H224" t="s">
        <v>2225</v>
      </c>
      <c r="K224" t="s">
        <v>2226</v>
      </c>
      <c r="L224" s="166">
        <v>45253</v>
      </c>
      <c r="M224" t="s">
        <v>81</v>
      </c>
      <c r="N224" t="s">
        <v>3080</v>
      </c>
      <c r="O224" t="s">
        <v>82</v>
      </c>
      <c r="P224" t="s">
        <v>2228</v>
      </c>
      <c r="S224" t="s">
        <v>2229</v>
      </c>
      <c r="T224" t="s">
        <v>3081</v>
      </c>
      <c r="V224" t="s">
        <v>2231</v>
      </c>
      <c r="X224" t="s">
        <v>2306</v>
      </c>
      <c r="AA224" t="s">
        <v>3106</v>
      </c>
      <c r="AB224">
        <v>1</v>
      </c>
      <c r="AC224">
        <v>1</v>
      </c>
      <c r="AD224">
        <v>1</v>
      </c>
      <c r="AE224">
        <v>0</v>
      </c>
      <c r="AF224">
        <v>3</v>
      </c>
      <c r="AH224" t="s">
        <v>2318</v>
      </c>
      <c r="AI224">
        <v>1250</v>
      </c>
      <c r="AJ224" t="s">
        <v>2288</v>
      </c>
      <c r="AM224">
        <v>15</v>
      </c>
      <c r="AN224">
        <v>3</v>
      </c>
      <c r="AO224">
        <v>0</v>
      </c>
      <c r="AP224">
        <v>40</v>
      </c>
      <c r="AQ224">
        <v>250</v>
      </c>
      <c r="AS224" t="s">
        <v>2318</v>
      </c>
      <c r="AT224" t="s">
        <v>2559</v>
      </c>
      <c r="AU224">
        <v>1</v>
      </c>
      <c r="AV224">
        <v>1</v>
      </c>
      <c r="AW224">
        <v>1300</v>
      </c>
      <c r="AX224">
        <v>1500</v>
      </c>
      <c r="AY224" t="s">
        <v>2288</v>
      </c>
      <c r="BB224">
        <v>15</v>
      </c>
      <c r="BC224">
        <v>3</v>
      </c>
      <c r="BD224">
        <v>0</v>
      </c>
      <c r="BE224">
        <v>100</v>
      </c>
      <c r="BF224">
        <v>250</v>
      </c>
      <c r="BH224" t="s">
        <v>2318</v>
      </c>
      <c r="BI224" t="s">
        <v>2341</v>
      </c>
      <c r="BJ224">
        <v>1</v>
      </c>
      <c r="BK224">
        <v>1</v>
      </c>
      <c r="BL224">
        <v>650</v>
      </c>
      <c r="BM224">
        <v>275</v>
      </c>
      <c r="BN224" t="s">
        <v>2288</v>
      </c>
      <c r="BQ224">
        <v>15</v>
      </c>
      <c r="BR224">
        <v>3</v>
      </c>
      <c r="BS224">
        <v>0</v>
      </c>
      <c r="BT224">
        <v>300</v>
      </c>
      <c r="BU224">
        <v>750</v>
      </c>
      <c r="BW224" t="s">
        <v>2312</v>
      </c>
      <c r="CS224" t="s">
        <v>2241</v>
      </c>
      <c r="CT224">
        <v>1</v>
      </c>
      <c r="CU224">
        <v>0</v>
      </c>
      <c r="CV224">
        <v>0</v>
      </c>
      <c r="CW224">
        <v>0</v>
      </c>
      <c r="EK224" t="s">
        <v>2274</v>
      </c>
      <c r="EL224">
        <v>1</v>
      </c>
      <c r="EM224">
        <v>1</v>
      </c>
      <c r="EN224">
        <v>0</v>
      </c>
      <c r="EO224">
        <v>0</v>
      </c>
      <c r="EP224">
        <v>0</v>
      </c>
      <c r="EQ224">
        <v>2</v>
      </c>
      <c r="ES224" t="s">
        <v>2318</v>
      </c>
      <c r="ET224">
        <v>7750</v>
      </c>
      <c r="EU224" t="s">
        <v>2288</v>
      </c>
      <c r="EX224">
        <v>15</v>
      </c>
      <c r="EY224">
        <v>3</v>
      </c>
      <c r="EZ224">
        <v>0</v>
      </c>
      <c r="FA224">
        <v>30</v>
      </c>
      <c r="FB224">
        <v>150</v>
      </c>
      <c r="FD224" t="s">
        <v>2318</v>
      </c>
      <c r="FE224">
        <v>7500</v>
      </c>
      <c r="FF224" t="s">
        <v>2288</v>
      </c>
      <c r="FI224">
        <v>15</v>
      </c>
      <c r="FJ224">
        <v>3</v>
      </c>
      <c r="FK224">
        <v>0</v>
      </c>
      <c r="FL224">
        <v>30</v>
      </c>
      <c r="FM224">
        <v>100</v>
      </c>
      <c r="GK224" t="s">
        <v>2312</v>
      </c>
      <c r="HH224" t="s">
        <v>2241</v>
      </c>
      <c r="HI224">
        <v>1</v>
      </c>
      <c r="HJ224">
        <v>0</v>
      </c>
      <c r="HK224">
        <v>0</v>
      </c>
      <c r="HL224">
        <v>0</v>
      </c>
      <c r="JB224" t="s">
        <v>3107</v>
      </c>
      <c r="JC224">
        <v>0</v>
      </c>
      <c r="JD224">
        <v>0</v>
      </c>
      <c r="JE224">
        <v>0</v>
      </c>
      <c r="JF224">
        <v>0</v>
      </c>
      <c r="JG224">
        <v>0</v>
      </c>
      <c r="JH224">
        <v>0</v>
      </c>
      <c r="JI224">
        <v>1</v>
      </c>
      <c r="JJ224">
        <v>0</v>
      </c>
      <c r="JK224">
        <v>0</v>
      </c>
      <c r="JL224">
        <v>1</v>
      </c>
      <c r="JM224">
        <v>1</v>
      </c>
      <c r="JN224">
        <v>1</v>
      </c>
      <c r="JO224">
        <v>0</v>
      </c>
      <c r="JP224">
        <v>1</v>
      </c>
      <c r="JQ224">
        <v>1</v>
      </c>
      <c r="JR224">
        <v>0</v>
      </c>
      <c r="JS224">
        <v>6</v>
      </c>
      <c r="JT224">
        <v>11</v>
      </c>
      <c r="MT224" t="s">
        <v>2318</v>
      </c>
      <c r="MU224">
        <v>150</v>
      </c>
      <c r="MV224" t="s">
        <v>2288</v>
      </c>
      <c r="MY224">
        <v>15</v>
      </c>
      <c r="MZ224">
        <v>3</v>
      </c>
      <c r="NA224">
        <v>0</v>
      </c>
      <c r="NB224">
        <v>100</v>
      </c>
      <c r="NC224">
        <v>300</v>
      </c>
      <c r="OG224" t="s">
        <v>2318</v>
      </c>
      <c r="OH224">
        <v>4500</v>
      </c>
      <c r="OI224" t="s">
        <v>2288</v>
      </c>
      <c r="OL224">
        <v>15</v>
      </c>
      <c r="OM224">
        <v>3</v>
      </c>
      <c r="ON224">
        <v>0</v>
      </c>
      <c r="OO224">
        <v>120</v>
      </c>
      <c r="OP224">
        <v>350</v>
      </c>
      <c r="OR224" t="s">
        <v>2318</v>
      </c>
      <c r="OS224">
        <v>2750</v>
      </c>
      <c r="OT224" t="s">
        <v>2288</v>
      </c>
      <c r="OW224">
        <v>15</v>
      </c>
      <c r="OX224">
        <v>3</v>
      </c>
      <c r="OY224">
        <v>0</v>
      </c>
      <c r="OZ224">
        <v>60</v>
      </c>
      <c r="PA224">
        <v>250</v>
      </c>
      <c r="PC224" t="s">
        <v>2318</v>
      </c>
      <c r="PD224">
        <v>2250</v>
      </c>
      <c r="PE224" t="s">
        <v>2288</v>
      </c>
      <c r="PH224">
        <v>15</v>
      </c>
      <c r="PI224">
        <v>3</v>
      </c>
      <c r="PJ224">
        <v>0</v>
      </c>
      <c r="PK224">
        <v>75</v>
      </c>
      <c r="PL224">
        <v>130</v>
      </c>
      <c r="PY224" t="s">
        <v>2318</v>
      </c>
      <c r="PZ224" t="s">
        <v>2231</v>
      </c>
      <c r="QA224">
        <v>7500</v>
      </c>
      <c r="QD224" t="s">
        <v>2288</v>
      </c>
      <c r="QG224">
        <v>15</v>
      </c>
      <c r="QH224">
        <v>3</v>
      </c>
      <c r="QI224">
        <v>0</v>
      </c>
      <c r="QJ224">
        <v>100</v>
      </c>
      <c r="QK224">
        <v>500</v>
      </c>
      <c r="QM224" t="s">
        <v>2318</v>
      </c>
      <c r="QN224">
        <v>275</v>
      </c>
      <c r="QO224" t="s">
        <v>2288</v>
      </c>
      <c r="QR224">
        <v>15</v>
      </c>
      <c r="QS224">
        <v>3</v>
      </c>
      <c r="QT224">
        <v>0</v>
      </c>
      <c r="QU224">
        <v>80</v>
      </c>
      <c r="QV224">
        <v>250</v>
      </c>
      <c r="QX224" t="s">
        <v>2312</v>
      </c>
      <c r="SF224" t="s">
        <v>2241</v>
      </c>
      <c r="SG224">
        <v>1</v>
      </c>
      <c r="SH224">
        <v>0</v>
      </c>
      <c r="SI224">
        <v>0</v>
      </c>
      <c r="SJ224">
        <v>0</v>
      </c>
      <c r="AQG224" t="s">
        <v>3108</v>
      </c>
      <c r="AQH224">
        <v>0</v>
      </c>
      <c r="AQI224">
        <v>1</v>
      </c>
      <c r="AQJ224">
        <v>1</v>
      </c>
      <c r="AQK224">
        <v>1</v>
      </c>
      <c r="AQL224">
        <v>1</v>
      </c>
      <c r="AQM224">
        <v>1</v>
      </c>
      <c r="AQN224">
        <v>0</v>
      </c>
      <c r="AQO224">
        <v>0</v>
      </c>
      <c r="AQP224">
        <v>0</v>
      </c>
      <c r="AQQ224">
        <v>0</v>
      </c>
      <c r="AQS224" t="s">
        <v>2576</v>
      </c>
      <c r="AQT224">
        <v>0</v>
      </c>
      <c r="AQU224">
        <v>0</v>
      </c>
      <c r="AQV224">
        <v>1</v>
      </c>
      <c r="AQW224">
        <v>1</v>
      </c>
      <c r="AQX224">
        <v>0</v>
      </c>
      <c r="AQY224">
        <v>0</v>
      </c>
      <c r="AQZ224">
        <v>0</v>
      </c>
      <c r="ARA224">
        <v>0</v>
      </c>
      <c r="ARB224">
        <v>0</v>
      </c>
      <c r="ARC224">
        <v>0</v>
      </c>
      <c r="ARD224">
        <v>0</v>
      </c>
      <c r="ARF224" t="s">
        <v>2388</v>
      </c>
      <c r="ARG224" t="s">
        <v>2439</v>
      </c>
      <c r="ARH224" t="s">
        <v>2266</v>
      </c>
      <c r="ARI224">
        <v>0</v>
      </c>
      <c r="ARJ224">
        <v>1</v>
      </c>
      <c r="ARK224">
        <v>1</v>
      </c>
      <c r="ARL224">
        <v>0</v>
      </c>
      <c r="ARM224">
        <v>0</v>
      </c>
      <c r="ARN224">
        <v>0</v>
      </c>
      <c r="ARP224" t="s">
        <v>2312</v>
      </c>
      <c r="ARX224" t="s">
        <v>2262</v>
      </c>
      <c r="ARY224" t="s">
        <v>2239</v>
      </c>
      <c r="ARZ224">
        <v>1</v>
      </c>
      <c r="ASA224">
        <v>0</v>
      </c>
      <c r="ASB224">
        <v>0</v>
      </c>
      <c r="ASC224">
        <v>0</v>
      </c>
      <c r="ASD224">
        <v>0</v>
      </c>
      <c r="ASE224">
        <v>0</v>
      </c>
      <c r="ASF224">
        <v>0</v>
      </c>
      <c r="ASG224">
        <v>0</v>
      </c>
      <c r="ASH224">
        <v>0</v>
      </c>
      <c r="ASI224">
        <v>0</v>
      </c>
      <c r="ASK224" t="s">
        <v>2239</v>
      </c>
      <c r="ASL224">
        <v>1</v>
      </c>
      <c r="ASM224">
        <v>0</v>
      </c>
      <c r="ASN224">
        <v>0</v>
      </c>
      <c r="ASO224">
        <v>0</v>
      </c>
      <c r="ASP224">
        <v>0</v>
      </c>
      <c r="ASQ224">
        <v>0</v>
      </c>
      <c r="ASR224">
        <v>0</v>
      </c>
      <c r="ASS224">
        <v>0</v>
      </c>
      <c r="AST224">
        <v>0</v>
      </c>
      <c r="ASU224">
        <v>0</v>
      </c>
      <c r="ASW224" t="s">
        <v>2239</v>
      </c>
      <c r="ASX224">
        <v>1</v>
      </c>
      <c r="ASY224">
        <v>0</v>
      </c>
      <c r="ASZ224">
        <v>0</v>
      </c>
      <c r="ATA224">
        <v>0</v>
      </c>
      <c r="ATB224">
        <v>0</v>
      </c>
      <c r="ATC224">
        <v>0</v>
      </c>
      <c r="ATD224">
        <v>0</v>
      </c>
      <c r="ATE224">
        <v>0</v>
      </c>
      <c r="ATF224">
        <v>0</v>
      </c>
      <c r="ATH224" t="s">
        <v>2239</v>
      </c>
      <c r="ATI224">
        <v>1</v>
      </c>
      <c r="ATJ224">
        <v>0</v>
      </c>
      <c r="ATK224">
        <v>0</v>
      </c>
      <c r="ATL224">
        <v>0</v>
      </c>
      <c r="ATM224">
        <v>0</v>
      </c>
      <c r="ATN224">
        <v>0</v>
      </c>
      <c r="ATO224">
        <v>0</v>
      </c>
      <c r="ATP224">
        <v>0</v>
      </c>
      <c r="ATQ224">
        <v>0</v>
      </c>
      <c r="ATS224" t="s">
        <v>2468</v>
      </c>
      <c r="ATW224" t="s">
        <v>2468</v>
      </c>
      <c r="AUA224" t="s">
        <v>3109</v>
      </c>
      <c r="AUF224">
        <v>509546628</v>
      </c>
      <c r="AUG224" s="166">
        <v>45257.714791666673</v>
      </c>
      <c r="AUJ224" t="s">
        <v>2255</v>
      </c>
      <c r="AUK224" t="s">
        <v>2256</v>
      </c>
      <c r="AUL224" t="s">
        <v>2257</v>
      </c>
    </row>
    <row r="225" spans="1:535 1125:1234" x14ac:dyDescent="0.35">
      <c r="A225">
        <v>224</v>
      </c>
      <c r="B225" t="s">
        <v>3110</v>
      </c>
      <c r="C225" s="166">
        <v>45253</v>
      </c>
      <c r="D225" t="s">
        <v>3078</v>
      </c>
      <c r="E225" t="s">
        <v>3079</v>
      </c>
      <c r="F225" s="166">
        <v>45253.429730104173</v>
      </c>
      <c r="G225" s="166">
        <v>45257.714396053241</v>
      </c>
      <c r="H225" t="s">
        <v>2225</v>
      </c>
      <c r="K225" t="s">
        <v>2226</v>
      </c>
      <c r="L225" s="166">
        <v>45253</v>
      </c>
      <c r="M225" t="s">
        <v>81</v>
      </c>
      <c r="N225" t="s">
        <v>3080</v>
      </c>
      <c r="O225" t="s">
        <v>82</v>
      </c>
      <c r="P225" t="s">
        <v>2228</v>
      </c>
      <c r="S225" t="s">
        <v>2229</v>
      </c>
      <c r="T225" t="s">
        <v>3081</v>
      </c>
      <c r="V225" t="s">
        <v>2231</v>
      </c>
      <c r="X225" t="s">
        <v>2306</v>
      </c>
      <c r="AA225" t="s">
        <v>2503</v>
      </c>
      <c r="AB225">
        <v>1</v>
      </c>
      <c r="AC225">
        <v>1</v>
      </c>
      <c r="AD225">
        <v>1</v>
      </c>
      <c r="AE225">
        <v>0</v>
      </c>
      <c r="AF225">
        <v>3</v>
      </c>
      <c r="AH225" t="s">
        <v>2234</v>
      </c>
      <c r="AI225">
        <v>1200</v>
      </c>
      <c r="AJ225" t="s">
        <v>2288</v>
      </c>
      <c r="AM225">
        <v>12</v>
      </c>
      <c r="AN225">
        <v>3</v>
      </c>
      <c r="AO225">
        <v>0</v>
      </c>
      <c r="AP225">
        <v>80</v>
      </c>
      <c r="AQ225">
        <v>150</v>
      </c>
      <c r="AS225" t="s">
        <v>2234</v>
      </c>
      <c r="AT225" t="s">
        <v>2559</v>
      </c>
      <c r="AU225">
        <v>1</v>
      </c>
      <c r="AV225">
        <v>1</v>
      </c>
      <c r="AW225">
        <v>1200</v>
      </c>
      <c r="AX225">
        <v>1500</v>
      </c>
      <c r="AY225" t="s">
        <v>2288</v>
      </c>
      <c r="BB225">
        <v>12</v>
      </c>
      <c r="BC225">
        <v>3</v>
      </c>
      <c r="BD225">
        <v>0</v>
      </c>
      <c r="BE225">
        <v>40</v>
      </c>
      <c r="BF225">
        <v>100</v>
      </c>
      <c r="BH225" t="s">
        <v>2234</v>
      </c>
      <c r="BI225" t="s">
        <v>2341</v>
      </c>
      <c r="BJ225">
        <v>1</v>
      </c>
      <c r="BK225">
        <v>1</v>
      </c>
      <c r="BL225">
        <v>600</v>
      </c>
      <c r="BM225">
        <v>300</v>
      </c>
      <c r="BN225" t="s">
        <v>2288</v>
      </c>
      <c r="BQ225">
        <v>12</v>
      </c>
      <c r="BR225">
        <v>3</v>
      </c>
      <c r="BS225">
        <v>0</v>
      </c>
      <c r="BT225">
        <v>250</v>
      </c>
      <c r="BU225">
        <v>400</v>
      </c>
      <c r="BW225" t="s">
        <v>2312</v>
      </c>
      <c r="CS225" t="s">
        <v>2241</v>
      </c>
      <c r="CT225">
        <v>1</v>
      </c>
      <c r="CU225">
        <v>0</v>
      </c>
      <c r="CV225">
        <v>0</v>
      </c>
      <c r="CW225">
        <v>0</v>
      </c>
      <c r="EK225" t="s">
        <v>2507</v>
      </c>
      <c r="EL225">
        <v>1</v>
      </c>
      <c r="EM225">
        <v>1</v>
      </c>
      <c r="EN225">
        <v>1</v>
      </c>
      <c r="EO225">
        <v>1</v>
      </c>
      <c r="EP225">
        <v>0</v>
      </c>
      <c r="EQ225">
        <v>4</v>
      </c>
      <c r="ES225" t="s">
        <v>2234</v>
      </c>
      <c r="ET225">
        <v>7500</v>
      </c>
      <c r="EU225" t="s">
        <v>2288</v>
      </c>
      <c r="EX225">
        <v>15</v>
      </c>
      <c r="EY225">
        <v>3</v>
      </c>
      <c r="EZ225">
        <v>0</v>
      </c>
      <c r="FA225">
        <v>100</v>
      </c>
      <c r="FB225">
        <v>350</v>
      </c>
      <c r="FD225" t="s">
        <v>2234</v>
      </c>
      <c r="FE225">
        <v>7750</v>
      </c>
      <c r="FF225" t="s">
        <v>2288</v>
      </c>
      <c r="FI225">
        <v>15</v>
      </c>
      <c r="FJ225">
        <v>3</v>
      </c>
      <c r="FK225">
        <v>0</v>
      </c>
      <c r="FL225">
        <v>50</v>
      </c>
      <c r="FM225">
        <v>150</v>
      </c>
      <c r="FO225" t="s">
        <v>2318</v>
      </c>
      <c r="FP225">
        <v>700</v>
      </c>
      <c r="FQ225" t="s">
        <v>2288</v>
      </c>
      <c r="FT225">
        <v>15</v>
      </c>
      <c r="FU225">
        <v>3</v>
      </c>
      <c r="FV225">
        <v>0</v>
      </c>
      <c r="FW225">
        <v>200</v>
      </c>
      <c r="FX225">
        <v>450</v>
      </c>
      <c r="FZ225" t="s">
        <v>2318</v>
      </c>
      <c r="GA225">
        <v>2250</v>
      </c>
      <c r="GB225" t="s">
        <v>2288</v>
      </c>
      <c r="GE225">
        <v>15</v>
      </c>
      <c r="GF225">
        <v>3</v>
      </c>
      <c r="GG225">
        <v>0</v>
      </c>
      <c r="GH225">
        <v>150</v>
      </c>
      <c r="GI225">
        <v>250</v>
      </c>
      <c r="GK225" t="s">
        <v>2312</v>
      </c>
      <c r="HH225" t="s">
        <v>2241</v>
      </c>
      <c r="HI225">
        <v>1</v>
      </c>
      <c r="HJ225">
        <v>0</v>
      </c>
      <c r="HK225">
        <v>0</v>
      </c>
      <c r="HL225">
        <v>0</v>
      </c>
      <c r="JB225" t="s">
        <v>3111</v>
      </c>
      <c r="JC225">
        <v>0</v>
      </c>
      <c r="JD225">
        <v>0</v>
      </c>
      <c r="JE225">
        <v>0</v>
      </c>
      <c r="JF225">
        <v>1</v>
      </c>
      <c r="JG225">
        <v>1</v>
      </c>
      <c r="JH225">
        <v>1</v>
      </c>
      <c r="JI225">
        <v>1</v>
      </c>
      <c r="JJ225">
        <v>0</v>
      </c>
      <c r="JK225">
        <v>1</v>
      </c>
      <c r="JL225">
        <v>1</v>
      </c>
      <c r="JM225">
        <v>1</v>
      </c>
      <c r="JN225">
        <v>1</v>
      </c>
      <c r="JO225">
        <v>0</v>
      </c>
      <c r="JP225">
        <v>0</v>
      </c>
      <c r="JQ225">
        <v>0</v>
      </c>
      <c r="JR225">
        <v>0</v>
      </c>
      <c r="JS225">
        <v>8</v>
      </c>
      <c r="JT225">
        <v>15</v>
      </c>
      <c r="LM225" t="s">
        <v>2234</v>
      </c>
      <c r="LN225">
        <v>5250</v>
      </c>
      <c r="LO225" t="s">
        <v>2288</v>
      </c>
      <c r="LR225">
        <v>15</v>
      </c>
      <c r="LS225">
        <v>3</v>
      </c>
      <c r="LT225">
        <v>0</v>
      </c>
      <c r="LU225">
        <v>25</v>
      </c>
      <c r="LV225">
        <v>75</v>
      </c>
      <c r="LX225" t="s">
        <v>2234</v>
      </c>
      <c r="LY225">
        <v>3750</v>
      </c>
      <c r="LZ225" t="s">
        <v>2288</v>
      </c>
      <c r="MC225">
        <v>15</v>
      </c>
      <c r="MD225">
        <v>3</v>
      </c>
      <c r="ME225">
        <v>0</v>
      </c>
      <c r="MF225">
        <v>25</v>
      </c>
      <c r="MG225">
        <v>75</v>
      </c>
      <c r="MI225" t="s">
        <v>2234</v>
      </c>
      <c r="MJ225">
        <v>750</v>
      </c>
      <c r="MK225" t="s">
        <v>2288</v>
      </c>
      <c r="MN225">
        <v>15</v>
      </c>
      <c r="MO225">
        <v>3</v>
      </c>
      <c r="MP225">
        <v>0</v>
      </c>
      <c r="MQ225">
        <v>75</v>
      </c>
      <c r="MR225">
        <v>300</v>
      </c>
      <c r="MT225" t="s">
        <v>2234</v>
      </c>
      <c r="MU225">
        <v>150</v>
      </c>
      <c r="MV225" t="s">
        <v>2288</v>
      </c>
      <c r="MY225">
        <v>15</v>
      </c>
      <c r="MZ225">
        <v>3</v>
      </c>
      <c r="NA225">
        <v>0</v>
      </c>
      <c r="NB225">
        <v>100</v>
      </c>
      <c r="NC225">
        <v>400</v>
      </c>
      <c r="NV225" t="s">
        <v>2234</v>
      </c>
      <c r="NW225">
        <v>4500</v>
      </c>
      <c r="NX225" t="s">
        <v>2288</v>
      </c>
      <c r="OA225">
        <v>15</v>
      </c>
      <c r="OB225">
        <v>3</v>
      </c>
      <c r="OC225">
        <v>0</v>
      </c>
      <c r="OD225">
        <v>50</v>
      </c>
      <c r="OE225">
        <v>150</v>
      </c>
      <c r="OG225" t="s">
        <v>2234</v>
      </c>
      <c r="OH225">
        <v>4750</v>
      </c>
      <c r="OI225" t="s">
        <v>2288</v>
      </c>
      <c r="OL225">
        <v>15</v>
      </c>
      <c r="OM225">
        <v>3</v>
      </c>
      <c r="ON225">
        <v>0</v>
      </c>
      <c r="OO225">
        <v>100</v>
      </c>
      <c r="OP225">
        <v>350</v>
      </c>
      <c r="OR225" t="s">
        <v>2234</v>
      </c>
      <c r="OS225">
        <v>2500</v>
      </c>
      <c r="OT225" t="s">
        <v>2288</v>
      </c>
      <c r="OW225">
        <v>15</v>
      </c>
      <c r="OX225">
        <v>3</v>
      </c>
      <c r="OY225">
        <v>0</v>
      </c>
      <c r="OZ225">
        <v>40</v>
      </c>
      <c r="PA225">
        <v>150</v>
      </c>
      <c r="PC225" t="s">
        <v>2234</v>
      </c>
      <c r="PD225">
        <v>2250</v>
      </c>
      <c r="PE225" t="s">
        <v>2288</v>
      </c>
      <c r="PH225">
        <v>15</v>
      </c>
      <c r="PI225">
        <v>3</v>
      </c>
      <c r="PJ225">
        <v>0</v>
      </c>
      <c r="PK225">
        <v>45</v>
      </c>
      <c r="PL225">
        <v>100</v>
      </c>
      <c r="QX225" t="s">
        <v>2312</v>
      </c>
      <c r="SF225" t="s">
        <v>2241</v>
      </c>
      <c r="SG225">
        <v>1</v>
      </c>
      <c r="SH225">
        <v>0</v>
      </c>
      <c r="SI225">
        <v>0</v>
      </c>
      <c r="SJ225">
        <v>0</v>
      </c>
      <c r="AQG225" t="s">
        <v>2239</v>
      </c>
      <c r="AQH225">
        <v>1</v>
      </c>
      <c r="AQI225">
        <v>0</v>
      </c>
      <c r="AQJ225">
        <v>0</v>
      </c>
      <c r="AQK225">
        <v>0</v>
      </c>
      <c r="AQL225">
        <v>0</v>
      </c>
      <c r="AQM225">
        <v>0</v>
      </c>
      <c r="AQN225">
        <v>0</v>
      </c>
      <c r="AQO225">
        <v>0</v>
      </c>
      <c r="AQP225">
        <v>0</v>
      </c>
      <c r="AQQ225">
        <v>0</v>
      </c>
      <c r="AQS225" t="s">
        <v>3112</v>
      </c>
      <c r="AQT225">
        <v>0</v>
      </c>
      <c r="AQU225">
        <v>0</v>
      </c>
      <c r="AQV225">
        <v>1</v>
      </c>
      <c r="AQW225">
        <v>1</v>
      </c>
      <c r="AQX225">
        <v>0</v>
      </c>
      <c r="AQY225">
        <v>1</v>
      </c>
      <c r="AQZ225">
        <v>0</v>
      </c>
      <c r="ARA225">
        <v>0</v>
      </c>
      <c r="ARB225">
        <v>0</v>
      </c>
      <c r="ARC225">
        <v>0</v>
      </c>
      <c r="ARD225">
        <v>0</v>
      </c>
      <c r="ARF225" t="s">
        <v>2472</v>
      </c>
      <c r="ARG225" t="s">
        <v>2321</v>
      </c>
      <c r="ARH225" t="s">
        <v>2246</v>
      </c>
      <c r="ARI225">
        <v>0</v>
      </c>
      <c r="ARJ225">
        <v>1</v>
      </c>
      <c r="ARK225">
        <v>0</v>
      </c>
      <c r="ARL225">
        <v>0</v>
      </c>
      <c r="ARM225">
        <v>0</v>
      </c>
      <c r="ARN225">
        <v>0</v>
      </c>
      <c r="ARP225" t="s">
        <v>2312</v>
      </c>
      <c r="ARX225" t="s">
        <v>2262</v>
      </c>
      <c r="ARY225" t="s">
        <v>2239</v>
      </c>
      <c r="ARZ225">
        <v>1</v>
      </c>
      <c r="ASA225">
        <v>0</v>
      </c>
      <c r="ASB225">
        <v>0</v>
      </c>
      <c r="ASC225">
        <v>0</v>
      </c>
      <c r="ASD225">
        <v>0</v>
      </c>
      <c r="ASE225">
        <v>0</v>
      </c>
      <c r="ASF225">
        <v>0</v>
      </c>
      <c r="ASG225">
        <v>0</v>
      </c>
      <c r="ASH225">
        <v>0</v>
      </c>
      <c r="ASI225">
        <v>0</v>
      </c>
      <c r="ASK225" t="s">
        <v>2239</v>
      </c>
      <c r="ASL225">
        <v>1</v>
      </c>
      <c r="ASM225">
        <v>0</v>
      </c>
      <c r="ASN225">
        <v>0</v>
      </c>
      <c r="ASO225">
        <v>0</v>
      </c>
      <c r="ASP225">
        <v>0</v>
      </c>
      <c r="ASQ225">
        <v>0</v>
      </c>
      <c r="ASR225">
        <v>0</v>
      </c>
      <c r="ASS225">
        <v>0</v>
      </c>
      <c r="AST225">
        <v>0</v>
      </c>
      <c r="ASU225">
        <v>0</v>
      </c>
      <c r="ASW225" t="s">
        <v>2239</v>
      </c>
      <c r="ASX225">
        <v>1</v>
      </c>
      <c r="ASY225">
        <v>0</v>
      </c>
      <c r="ASZ225">
        <v>0</v>
      </c>
      <c r="ATA225">
        <v>0</v>
      </c>
      <c r="ATB225">
        <v>0</v>
      </c>
      <c r="ATC225">
        <v>0</v>
      </c>
      <c r="ATD225">
        <v>0</v>
      </c>
      <c r="ATE225">
        <v>0</v>
      </c>
      <c r="ATF225">
        <v>0</v>
      </c>
      <c r="ATH225" t="s">
        <v>2239</v>
      </c>
      <c r="ATI225">
        <v>1</v>
      </c>
      <c r="ATJ225">
        <v>0</v>
      </c>
      <c r="ATK225">
        <v>0</v>
      </c>
      <c r="ATL225">
        <v>0</v>
      </c>
      <c r="ATM225">
        <v>0</v>
      </c>
      <c r="ATN225">
        <v>0</v>
      </c>
      <c r="ATO225">
        <v>0</v>
      </c>
      <c r="ATP225">
        <v>0</v>
      </c>
      <c r="ATQ225">
        <v>0</v>
      </c>
      <c r="ATS225" t="s">
        <v>2468</v>
      </c>
      <c r="ATW225" t="s">
        <v>2468</v>
      </c>
      <c r="AUA225" t="s">
        <v>3113</v>
      </c>
      <c r="AUF225">
        <v>509546654</v>
      </c>
      <c r="AUG225" s="166">
        <v>45257.714826388888</v>
      </c>
      <c r="AUJ225" t="s">
        <v>2255</v>
      </c>
      <c r="AUK225" t="s">
        <v>2256</v>
      </c>
      <c r="AUL225" t="s">
        <v>2257</v>
      </c>
    </row>
    <row r="226" spans="1:535 1125:1234" x14ac:dyDescent="0.35">
      <c r="A226">
        <v>225</v>
      </c>
      <c r="B226" t="s">
        <v>3114</v>
      </c>
      <c r="C226" s="166">
        <v>45253</v>
      </c>
      <c r="D226" t="s">
        <v>3078</v>
      </c>
      <c r="E226" t="s">
        <v>3079</v>
      </c>
      <c r="F226" s="166">
        <v>45253.461543703699</v>
      </c>
      <c r="G226" s="166">
        <v>45257.713626585653</v>
      </c>
      <c r="H226" t="s">
        <v>2225</v>
      </c>
      <c r="K226" t="s">
        <v>2226</v>
      </c>
      <c r="L226" s="166">
        <v>45253</v>
      </c>
      <c r="M226" t="s">
        <v>81</v>
      </c>
      <c r="N226" t="s">
        <v>3080</v>
      </c>
      <c r="O226" t="s">
        <v>82</v>
      </c>
      <c r="P226" t="s">
        <v>2228</v>
      </c>
      <c r="S226" t="s">
        <v>2229</v>
      </c>
      <c r="T226" t="s">
        <v>3081</v>
      </c>
      <c r="V226" t="s">
        <v>2231</v>
      </c>
      <c r="X226" t="s">
        <v>2306</v>
      </c>
      <c r="AA226" t="s">
        <v>2478</v>
      </c>
      <c r="AB226">
        <v>1</v>
      </c>
      <c r="AC226">
        <v>1</v>
      </c>
      <c r="AD226">
        <v>0</v>
      </c>
      <c r="AE226">
        <v>0</v>
      </c>
      <c r="AF226">
        <v>2</v>
      </c>
      <c r="AH226" t="s">
        <v>2318</v>
      </c>
      <c r="AI226">
        <v>1200</v>
      </c>
      <c r="AJ226" t="s">
        <v>2288</v>
      </c>
      <c r="AM226">
        <v>7</v>
      </c>
      <c r="AN226">
        <v>3</v>
      </c>
      <c r="AO226">
        <v>0</v>
      </c>
      <c r="AP226">
        <v>120</v>
      </c>
      <c r="AQ226">
        <v>500</v>
      </c>
      <c r="AS226" t="s">
        <v>2318</v>
      </c>
      <c r="AT226" t="s">
        <v>2559</v>
      </c>
      <c r="AU226">
        <v>1</v>
      </c>
      <c r="AV226">
        <v>1</v>
      </c>
      <c r="AW226">
        <v>1300</v>
      </c>
      <c r="AX226">
        <v>1500</v>
      </c>
      <c r="AY226" t="s">
        <v>2288</v>
      </c>
      <c r="BB226">
        <v>7</v>
      </c>
      <c r="BC226">
        <v>3</v>
      </c>
      <c r="BD226">
        <v>0</v>
      </c>
      <c r="BE226">
        <v>30</v>
      </c>
      <c r="BF226">
        <v>150</v>
      </c>
      <c r="BW226" t="s">
        <v>2312</v>
      </c>
      <c r="CS226" t="s">
        <v>2237</v>
      </c>
      <c r="CT226">
        <v>0</v>
      </c>
      <c r="CU226">
        <v>1</v>
      </c>
      <c r="CV226">
        <v>0</v>
      </c>
      <c r="CW226">
        <v>0</v>
      </c>
      <c r="CX226" t="s">
        <v>2478</v>
      </c>
      <c r="CY226">
        <v>1</v>
      </c>
      <c r="CZ226">
        <v>1</v>
      </c>
      <c r="DA226">
        <v>0</v>
      </c>
      <c r="DB226">
        <v>0</v>
      </c>
      <c r="DC226" t="s">
        <v>3115</v>
      </c>
      <c r="DD226">
        <v>1</v>
      </c>
      <c r="DE226">
        <v>0</v>
      </c>
      <c r="DF226">
        <v>0</v>
      </c>
      <c r="DG226">
        <v>1</v>
      </c>
      <c r="DH226">
        <v>1</v>
      </c>
      <c r="DI226">
        <v>1</v>
      </c>
      <c r="DJ226">
        <v>0</v>
      </c>
      <c r="DK226">
        <v>0</v>
      </c>
      <c r="DL226">
        <v>0</v>
      </c>
      <c r="DM226">
        <v>0</v>
      </c>
      <c r="DN226">
        <v>0</v>
      </c>
      <c r="DO226">
        <v>0</v>
      </c>
      <c r="EK226" t="s">
        <v>2812</v>
      </c>
      <c r="EL226">
        <v>0</v>
      </c>
      <c r="EM226">
        <v>0</v>
      </c>
      <c r="EN226">
        <v>1</v>
      </c>
      <c r="EO226">
        <v>1</v>
      </c>
      <c r="EP226">
        <v>0</v>
      </c>
      <c r="EQ226">
        <v>2</v>
      </c>
      <c r="FO226" t="s">
        <v>2318</v>
      </c>
      <c r="FP226">
        <v>800</v>
      </c>
      <c r="FQ226" t="s">
        <v>2288</v>
      </c>
      <c r="FT226">
        <v>7</v>
      </c>
      <c r="FU226">
        <v>3</v>
      </c>
      <c r="FV226">
        <v>0</v>
      </c>
      <c r="FW226">
        <v>100</v>
      </c>
      <c r="FX226">
        <v>500</v>
      </c>
      <c r="FZ226" t="s">
        <v>2318</v>
      </c>
      <c r="GA226">
        <v>2250</v>
      </c>
      <c r="GB226" t="s">
        <v>2288</v>
      </c>
      <c r="GE226">
        <v>7</v>
      </c>
      <c r="GF226">
        <v>3</v>
      </c>
      <c r="GG226">
        <v>0</v>
      </c>
      <c r="GH226">
        <v>80</v>
      </c>
      <c r="GI226">
        <v>250</v>
      </c>
      <c r="GK226" t="s">
        <v>2312</v>
      </c>
      <c r="HH226" t="s">
        <v>2237</v>
      </c>
      <c r="HI226">
        <v>0</v>
      </c>
      <c r="HJ226">
        <v>1</v>
      </c>
      <c r="HK226">
        <v>0</v>
      </c>
      <c r="HL226">
        <v>0</v>
      </c>
      <c r="HM226" t="s">
        <v>2812</v>
      </c>
      <c r="HN226">
        <v>0</v>
      </c>
      <c r="HO226">
        <v>0</v>
      </c>
      <c r="HP226">
        <v>1</v>
      </c>
      <c r="HQ226">
        <v>1</v>
      </c>
      <c r="HR226">
        <v>0</v>
      </c>
      <c r="HS226" t="s">
        <v>3116</v>
      </c>
      <c r="HT226">
        <v>1</v>
      </c>
      <c r="HU226">
        <v>0</v>
      </c>
      <c r="HV226">
        <v>0</v>
      </c>
      <c r="HW226">
        <v>0</v>
      </c>
      <c r="HX226">
        <v>1</v>
      </c>
      <c r="HY226">
        <v>1</v>
      </c>
      <c r="HZ226">
        <v>1</v>
      </c>
      <c r="IA226">
        <v>1</v>
      </c>
      <c r="IB226">
        <v>1</v>
      </c>
      <c r="IC226">
        <v>0</v>
      </c>
      <c r="ID226">
        <v>0</v>
      </c>
      <c r="IE226">
        <v>0</v>
      </c>
      <c r="JB226" t="s">
        <v>3117</v>
      </c>
      <c r="JC226">
        <v>0</v>
      </c>
      <c r="JD226">
        <v>0</v>
      </c>
      <c r="JE226">
        <v>1</v>
      </c>
      <c r="JF226">
        <v>0</v>
      </c>
      <c r="JG226">
        <v>0</v>
      </c>
      <c r="JH226">
        <v>0</v>
      </c>
      <c r="JI226">
        <v>0</v>
      </c>
      <c r="JJ226">
        <v>0</v>
      </c>
      <c r="JK226">
        <v>0</v>
      </c>
      <c r="JL226">
        <v>0</v>
      </c>
      <c r="JM226">
        <v>0</v>
      </c>
      <c r="JN226">
        <v>0</v>
      </c>
      <c r="JO226">
        <v>1</v>
      </c>
      <c r="JP226">
        <v>0</v>
      </c>
      <c r="JQ226">
        <v>1</v>
      </c>
      <c r="JR226">
        <v>0</v>
      </c>
      <c r="JS226">
        <v>3</v>
      </c>
      <c r="JT226">
        <v>7</v>
      </c>
      <c r="KV226" t="s">
        <v>2318</v>
      </c>
      <c r="KW226" t="s">
        <v>2465</v>
      </c>
      <c r="KX226">
        <v>0</v>
      </c>
      <c r="KY226">
        <v>1</v>
      </c>
      <c r="KZ226">
        <v>1</v>
      </c>
      <c r="LB226">
        <v>27500</v>
      </c>
      <c r="LC226">
        <v>47500</v>
      </c>
      <c r="LD226" t="s">
        <v>2288</v>
      </c>
      <c r="LG226">
        <v>7</v>
      </c>
      <c r="LH226">
        <v>3</v>
      </c>
      <c r="LI226">
        <v>0</v>
      </c>
      <c r="LJ226">
        <v>100</v>
      </c>
      <c r="LK226">
        <v>350</v>
      </c>
      <c r="PN226" t="s">
        <v>2318</v>
      </c>
      <c r="PO226">
        <v>1750</v>
      </c>
      <c r="PP226" t="s">
        <v>2288</v>
      </c>
      <c r="PS226">
        <v>7</v>
      </c>
      <c r="PT226">
        <v>3</v>
      </c>
      <c r="PU226">
        <v>0</v>
      </c>
      <c r="PV226">
        <v>50</v>
      </c>
      <c r="PW226">
        <v>120</v>
      </c>
      <c r="QM226" t="s">
        <v>2318</v>
      </c>
      <c r="QN226">
        <v>300</v>
      </c>
      <c r="QO226" t="s">
        <v>2288</v>
      </c>
      <c r="QR226">
        <v>7</v>
      </c>
      <c r="QS226">
        <v>3</v>
      </c>
      <c r="QT226">
        <v>0</v>
      </c>
      <c r="QU226">
        <v>100</v>
      </c>
      <c r="QV226">
        <v>300</v>
      </c>
      <c r="QX226" t="s">
        <v>2312</v>
      </c>
      <c r="SF226" t="s">
        <v>2237</v>
      </c>
      <c r="SG226">
        <v>0</v>
      </c>
      <c r="SH226">
        <v>1</v>
      </c>
      <c r="SI226">
        <v>0</v>
      </c>
      <c r="SJ226">
        <v>0</v>
      </c>
      <c r="SK226" t="s">
        <v>3118</v>
      </c>
      <c r="SL226">
        <v>0</v>
      </c>
      <c r="SM226">
        <v>0</v>
      </c>
      <c r="SN226">
        <v>1</v>
      </c>
      <c r="SO226">
        <v>0</v>
      </c>
      <c r="SP226">
        <v>0</v>
      </c>
      <c r="SQ226">
        <v>0</v>
      </c>
      <c r="SR226">
        <v>0</v>
      </c>
      <c r="SS226">
        <v>0</v>
      </c>
      <c r="ST226">
        <v>0</v>
      </c>
      <c r="SU226">
        <v>0</v>
      </c>
      <c r="SV226">
        <v>0</v>
      </c>
      <c r="SW226">
        <v>0</v>
      </c>
      <c r="SX226">
        <v>1</v>
      </c>
      <c r="SY226">
        <v>0</v>
      </c>
      <c r="SZ226">
        <v>1</v>
      </c>
      <c r="TA226">
        <v>0</v>
      </c>
      <c r="TB226" t="s">
        <v>3119</v>
      </c>
      <c r="TC226">
        <v>1</v>
      </c>
      <c r="TD226">
        <v>0</v>
      </c>
      <c r="TE226">
        <v>0</v>
      </c>
      <c r="TF226">
        <v>1</v>
      </c>
      <c r="TG226">
        <v>1</v>
      </c>
      <c r="TH226">
        <v>1</v>
      </c>
      <c r="TI226">
        <v>1</v>
      </c>
      <c r="TJ226">
        <v>0</v>
      </c>
      <c r="TK226">
        <v>1</v>
      </c>
      <c r="TL226">
        <v>0</v>
      </c>
      <c r="TM226">
        <v>0</v>
      </c>
      <c r="TN226">
        <v>0</v>
      </c>
      <c r="AQG226" t="s">
        <v>3120</v>
      </c>
      <c r="AQH226">
        <v>0</v>
      </c>
      <c r="AQI226">
        <v>0</v>
      </c>
      <c r="AQJ226">
        <v>0</v>
      </c>
      <c r="AQK226">
        <v>1</v>
      </c>
      <c r="AQL226">
        <v>1</v>
      </c>
      <c r="AQM226">
        <v>1</v>
      </c>
      <c r="AQN226">
        <v>0</v>
      </c>
      <c r="AQO226">
        <v>0</v>
      </c>
      <c r="AQP226">
        <v>0</v>
      </c>
      <c r="AQQ226">
        <v>0</v>
      </c>
      <c r="AQS226" t="s">
        <v>3087</v>
      </c>
      <c r="AQT226">
        <v>0</v>
      </c>
      <c r="AQU226">
        <v>0</v>
      </c>
      <c r="AQV226">
        <v>1</v>
      </c>
      <c r="AQW226">
        <v>1</v>
      </c>
      <c r="AQX226">
        <v>0</v>
      </c>
      <c r="AQY226">
        <v>1</v>
      </c>
      <c r="AQZ226">
        <v>0</v>
      </c>
      <c r="ARA226">
        <v>0</v>
      </c>
      <c r="ARB226">
        <v>0</v>
      </c>
      <c r="ARC226">
        <v>0</v>
      </c>
      <c r="ARD226">
        <v>0</v>
      </c>
      <c r="ARF226" t="s">
        <v>2244</v>
      </c>
      <c r="ARG226" t="s">
        <v>2439</v>
      </c>
      <c r="ARH226" t="s">
        <v>2312</v>
      </c>
      <c r="ARI226">
        <v>1</v>
      </c>
      <c r="ARJ226">
        <v>0</v>
      </c>
      <c r="ARK226">
        <v>0</v>
      </c>
      <c r="ARL226">
        <v>0</v>
      </c>
      <c r="ARM226">
        <v>0</v>
      </c>
      <c r="ARN226">
        <v>0</v>
      </c>
      <c r="ARP226" t="s">
        <v>2312</v>
      </c>
      <c r="ARX226" t="s">
        <v>2262</v>
      </c>
      <c r="ARY226" t="s">
        <v>2239</v>
      </c>
      <c r="ARZ226">
        <v>1</v>
      </c>
      <c r="ASA226">
        <v>0</v>
      </c>
      <c r="ASB226">
        <v>0</v>
      </c>
      <c r="ASC226">
        <v>0</v>
      </c>
      <c r="ASD226">
        <v>0</v>
      </c>
      <c r="ASE226">
        <v>0</v>
      </c>
      <c r="ASF226">
        <v>0</v>
      </c>
      <c r="ASG226">
        <v>0</v>
      </c>
      <c r="ASH226">
        <v>0</v>
      </c>
      <c r="ASI226">
        <v>0</v>
      </c>
      <c r="ASK226" t="s">
        <v>2239</v>
      </c>
      <c r="ASL226">
        <v>1</v>
      </c>
      <c r="ASM226">
        <v>0</v>
      </c>
      <c r="ASN226">
        <v>0</v>
      </c>
      <c r="ASO226">
        <v>0</v>
      </c>
      <c r="ASP226">
        <v>0</v>
      </c>
      <c r="ASQ226">
        <v>0</v>
      </c>
      <c r="ASR226">
        <v>0</v>
      </c>
      <c r="ASS226">
        <v>0</v>
      </c>
      <c r="AST226">
        <v>0</v>
      </c>
      <c r="ASU226">
        <v>0</v>
      </c>
      <c r="ASW226" t="s">
        <v>2239</v>
      </c>
      <c r="ASX226">
        <v>1</v>
      </c>
      <c r="ASY226">
        <v>0</v>
      </c>
      <c r="ASZ226">
        <v>0</v>
      </c>
      <c r="ATA226">
        <v>0</v>
      </c>
      <c r="ATB226">
        <v>0</v>
      </c>
      <c r="ATC226">
        <v>0</v>
      </c>
      <c r="ATD226">
        <v>0</v>
      </c>
      <c r="ATE226">
        <v>0</v>
      </c>
      <c r="ATF226">
        <v>0</v>
      </c>
      <c r="ATH226" t="s">
        <v>2239</v>
      </c>
      <c r="ATI226">
        <v>1</v>
      </c>
      <c r="ATJ226">
        <v>0</v>
      </c>
      <c r="ATK226">
        <v>0</v>
      </c>
      <c r="ATL226">
        <v>0</v>
      </c>
      <c r="ATM226">
        <v>0</v>
      </c>
      <c r="ATN226">
        <v>0</v>
      </c>
      <c r="ATO226">
        <v>0</v>
      </c>
      <c r="ATP226">
        <v>0</v>
      </c>
      <c r="ATQ226">
        <v>0</v>
      </c>
      <c r="ATS226" t="s">
        <v>2457</v>
      </c>
      <c r="ATT226" t="s">
        <v>2231</v>
      </c>
      <c r="ATU226" t="s">
        <v>3121</v>
      </c>
      <c r="ATW226" t="s">
        <v>2489</v>
      </c>
      <c r="ATX226" t="s">
        <v>2231</v>
      </c>
      <c r="ATY226" t="s">
        <v>3122</v>
      </c>
      <c r="AUA226" t="s">
        <v>3123</v>
      </c>
      <c r="AUF226">
        <v>509546666</v>
      </c>
      <c r="AUG226" s="166">
        <v>45257.714861111112</v>
      </c>
      <c r="AUJ226" t="s">
        <v>2255</v>
      </c>
      <c r="AUK226" t="s">
        <v>2256</v>
      </c>
      <c r="AUL226" t="s">
        <v>2257</v>
      </c>
    </row>
    <row r="227" spans="1:535 1125:1234" x14ac:dyDescent="0.35">
      <c r="A227">
        <v>226</v>
      </c>
      <c r="B227" t="s">
        <v>3124</v>
      </c>
      <c r="C227" s="166">
        <v>45253</v>
      </c>
      <c r="D227" t="s">
        <v>3078</v>
      </c>
      <c r="E227" t="s">
        <v>3079</v>
      </c>
      <c r="F227" s="166">
        <v>45253.498158518523</v>
      </c>
      <c r="G227" s="166">
        <v>45257.714287048613</v>
      </c>
      <c r="H227" t="s">
        <v>2225</v>
      </c>
      <c r="K227" t="s">
        <v>2226</v>
      </c>
      <c r="L227" s="166">
        <v>45253</v>
      </c>
      <c r="M227" t="s">
        <v>81</v>
      </c>
      <c r="N227" t="s">
        <v>3080</v>
      </c>
      <c r="O227" t="s">
        <v>82</v>
      </c>
      <c r="P227" t="s">
        <v>2228</v>
      </c>
      <c r="S227" t="s">
        <v>2229</v>
      </c>
      <c r="T227" t="s">
        <v>3081</v>
      </c>
      <c r="V227" t="s">
        <v>2231</v>
      </c>
      <c r="X227" t="s">
        <v>2232</v>
      </c>
      <c r="AA227" t="s">
        <v>2478</v>
      </c>
      <c r="AB227">
        <v>1</v>
      </c>
      <c r="AC227">
        <v>1</v>
      </c>
      <c r="AD227">
        <v>0</v>
      </c>
      <c r="AE227">
        <v>0</v>
      </c>
      <c r="AF227">
        <v>2</v>
      </c>
      <c r="AH227" t="s">
        <v>2318</v>
      </c>
      <c r="AI227">
        <v>1300</v>
      </c>
      <c r="AJ227" t="s">
        <v>2288</v>
      </c>
      <c r="AM227">
        <v>21</v>
      </c>
      <c r="AN227">
        <v>3</v>
      </c>
      <c r="AO227">
        <v>0</v>
      </c>
      <c r="AP227">
        <v>50</v>
      </c>
      <c r="AQ227">
        <v>250</v>
      </c>
      <c r="AS227" t="s">
        <v>2318</v>
      </c>
      <c r="AT227" t="s">
        <v>2559</v>
      </c>
      <c r="AU227">
        <v>1</v>
      </c>
      <c r="AV227">
        <v>1</v>
      </c>
      <c r="AW227">
        <v>1000</v>
      </c>
      <c r="AX227">
        <v>1500</v>
      </c>
      <c r="AY227" t="s">
        <v>2288</v>
      </c>
      <c r="BB227">
        <v>10</v>
      </c>
      <c r="BC227">
        <v>3</v>
      </c>
      <c r="BD227">
        <v>0</v>
      </c>
      <c r="BE227">
        <v>30</v>
      </c>
      <c r="BF227">
        <v>80</v>
      </c>
      <c r="BW227" t="s">
        <v>2312</v>
      </c>
      <c r="CS227" t="s">
        <v>2241</v>
      </c>
      <c r="CT227">
        <v>1</v>
      </c>
      <c r="CU227">
        <v>0</v>
      </c>
      <c r="CV227">
        <v>0</v>
      </c>
      <c r="CW227">
        <v>0</v>
      </c>
      <c r="EK227" t="s">
        <v>2239</v>
      </c>
      <c r="EL227">
        <v>0</v>
      </c>
      <c r="EM227">
        <v>0</v>
      </c>
      <c r="EN227">
        <v>0</v>
      </c>
      <c r="EO227">
        <v>0</v>
      </c>
      <c r="EP227">
        <v>1</v>
      </c>
      <c r="EQ227">
        <v>1</v>
      </c>
      <c r="JB227" t="s">
        <v>3125</v>
      </c>
      <c r="JC227">
        <v>1</v>
      </c>
      <c r="JD227">
        <v>1</v>
      </c>
      <c r="JE227">
        <v>0</v>
      </c>
      <c r="JF227">
        <v>0</v>
      </c>
      <c r="JG227">
        <v>0</v>
      </c>
      <c r="JH227">
        <v>0</v>
      </c>
      <c r="JI227">
        <v>0</v>
      </c>
      <c r="JJ227">
        <v>0</v>
      </c>
      <c r="JK227">
        <v>0</v>
      </c>
      <c r="JL227">
        <v>0</v>
      </c>
      <c r="JM227">
        <v>0</v>
      </c>
      <c r="JN227">
        <v>0</v>
      </c>
      <c r="JO227">
        <v>0</v>
      </c>
      <c r="JP227">
        <v>0</v>
      </c>
      <c r="JQ227">
        <v>1</v>
      </c>
      <c r="JR227">
        <v>0</v>
      </c>
      <c r="JS227">
        <v>3</v>
      </c>
      <c r="JT227">
        <v>6</v>
      </c>
      <c r="JV227" t="s">
        <v>2234</v>
      </c>
      <c r="JW227">
        <v>8000</v>
      </c>
      <c r="JX227" t="s">
        <v>2446</v>
      </c>
      <c r="KA227">
        <v>20</v>
      </c>
      <c r="KB227">
        <v>7</v>
      </c>
      <c r="KC227">
        <v>0</v>
      </c>
      <c r="KD227">
        <v>10</v>
      </c>
      <c r="KE227">
        <v>30</v>
      </c>
      <c r="KG227" t="s">
        <v>2234</v>
      </c>
      <c r="KH227" t="s">
        <v>2581</v>
      </c>
      <c r="KI227">
        <v>1</v>
      </c>
      <c r="KJ227">
        <v>1</v>
      </c>
      <c r="KK227">
        <v>7000</v>
      </c>
      <c r="KL227">
        <v>100</v>
      </c>
      <c r="KM227" t="s">
        <v>2288</v>
      </c>
      <c r="KP227">
        <v>10</v>
      </c>
      <c r="KQ227">
        <v>3</v>
      </c>
      <c r="KR227">
        <v>0</v>
      </c>
      <c r="KS227">
        <v>40</v>
      </c>
      <c r="KT227">
        <v>100</v>
      </c>
      <c r="QM227" t="s">
        <v>2318</v>
      </c>
      <c r="QN227">
        <v>275</v>
      </c>
      <c r="QO227" t="s">
        <v>2288</v>
      </c>
      <c r="QR227">
        <v>10</v>
      </c>
      <c r="QS227">
        <v>3</v>
      </c>
      <c r="QT227">
        <v>0</v>
      </c>
      <c r="QU227">
        <v>100</v>
      </c>
      <c r="QV227">
        <v>300</v>
      </c>
      <c r="QX227" t="s">
        <v>2312</v>
      </c>
      <c r="SF227" t="s">
        <v>2241</v>
      </c>
      <c r="SG227">
        <v>1</v>
      </c>
      <c r="SH227">
        <v>0</v>
      </c>
      <c r="SI227">
        <v>0</v>
      </c>
      <c r="SJ227">
        <v>0</v>
      </c>
      <c r="AQG227" t="s">
        <v>2239</v>
      </c>
      <c r="AQH227">
        <v>1</v>
      </c>
      <c r="AQI227">
        <v>0</v>
      </c>
      <c r="AQJ227">
        <v>0</v>
      </c>
      <c r="AQK227">
        <v>0</v>
      </c>
      <c r="AQL227">
        <v>0</v>
      </c>
      <c r="AQM227">
        <v>0</v>
      </c>
      <c r="AQN227">
        <v>0</v>
      </c>
      <c r="AQO227">
        <v>0</v>
      </c>
      <c r="AQP227">
        <v>0</v>
      </c>
      <c r="AQQ227">
        <v>0</v>
      </c>
      <c r="AQS227" t="s">
        <v>3087</v>
      </c>
      <c r="AQT227">
        <v>0</v>
      </c>
      <c r="AQU227">
        <v>0</v>
      </c>
      <c r="AQV227">
        <v>1</v>
      </c>
      <c r="AQW227">
        <v>1</v>
      </c>
      <c r="AQX227">
        <v>0</v>
      </c>
      <c r="AQY227">
        <v>1</v>
      </c>
      <c r="AQZ227">
        <v>0</v>
      </c>
      <c r="ARA227">
        <v>0</v>
      </c>
      <c r="ARB227">
        <v>0</v>
      </c>
      <c r="ARC227">
        <v>0</v>
      </c>
      <c r="ARD227">
        <v>0</v>
      </c>
      <c r="ARF227" t="s">
        <v>2449</v>
      </c>
      <c r="ARG227" t="s">
        <v>2439</v>
      </c>
      <c r="ARH227" t="s">
        <v>2312</v>
      </c>
      <c r="ARI227">
        <v>1</v>
      </c>
      <c r="ARJ227">
        <v>0</v>
      </c>
      <c r="ARK227">
        <v>0</v>
      </c>
      <c r="ARL227">
        <v>0</v>
      </c>
      <c r="ARM227">
        <v>0</v>
      </c>
      <c r="ARN227">
        <v>0</v>
      </c>
      <c r="ARP227" t="s">
        <v>2312</v>
      </c>
      <c r="ARX227" t="s">
        <v>2262</v>
      </c>
      <c r="ARY227" t="s">
        <v>2239</v>
      </c>
      <c r="ARZ227">
        <v>1</v>
      </c>
      <c r="ASA227">
        <v>0</v>
      </c>
      <c r="ASB227">
        <v>0</v>
      </c>
      <c r="ASC227">
        <v>0</v>
      </c>
      <c r="ASD227">
        <v>0</v>
      </c>
      <c r="ASE227">
        <v>0</v>
      </c>
      <c r="ASF227">
        <v>0</v>
      </c>
      <c r="ASG227">
        <v>0</v>
      </c>
      <c r="ASH227">
        <v>0</v>
      </c>
      <c r="ASI227">
        <v>0</v>
      </c>
      <c r="ASK227" t="s">
        <v>2239</v>
      </c>
      <c r="ASL227">
        <v>1</v>
      </c>
      <c r="ASM227">
        <v>0</v>
      </c>
      <c r="ASN227">
        <v>0</v>
      </c>
      <c r="ASO227">
        <v>0</v>
      </c>
      <c r="ASP227">
        <v>0</v>
      </c>
      <c r="ASQ227">
        <v>0</v>
      </c>
      <c r="ASR227">
        <v>0</v>
      </c>
      <c r="ASS227">
        <v>0</v>
      </c>
      <c r="AST227">
        <v>0</v>
      </c>
      <c r="ASU227">
        <v>0</v>
      </c>
      <c r="ASW227" t="s">
        <v>2239</v>
      </c>
      <c r="ASX227">
        <v>1</v>
      </c>
      <c r="ASY227">
        <v>0</v>
      </c>
      <c r="ASZ227">
        <v>0</v>
      </c>
      <c r="ATA227">
        <v>0</v>
      </c>
      <c r="ATB227">
        <v>0</v>
      </c>
      <c r="ATC227">
        <v>0</v>
      </c>
      <c r="ATD227">
        <v>0</v>
      </c>
      <c r="ATE227">
        <v>0</v>
      </c>
      <c r="ATF227">
        <v>0</v>
      </c>
      <c r="ATH227" t="s">
        <v>2239</v>
      </c>
      <c r="ATI227">
        <v>1</v>
      </c>
      <c r="ATJ227">
        <v>0</v>
      </c>
      <c r="ATK227">
        <v>0</v>
      </c>
      <c r="ATL227">
        <v>0</v>
      </c>
      <c r="ATM227">
        <v>0</v>
      </c>
      <c r="ATN227">
        <v>0</v>
      </c>
      <c r="ATO227">
        <v>0</v>
      </c>
      <c r="ATP227">
        <v>0</v>
      </c>
      <c r="ATQ227">
        <v>0</v>
      </c>
      <c r="ATS227" t="s">
        <v>2468</v>
      </c>
      <c r="ATW227" t="s">
        <v>2468</v>
      </c>
      <c r="AUF227">
        <v>509546678</v>
      </c>
      <c r="AUG227" s="166">
        <v>45257.714907407411</v>
      </c>
      <c r="AUJ227" t="s">
        <v>2255</v>
      </c>
      <c r="AUK227" t="s">
        <v>2256</v>
      </c>
      <c r="AUL227" t="s">
        <v>2257</v>
      </c>
    </row>
    <row r="228" spans="1:535 1125:1234" x14ac:dyDescent="0.35">
      <c r="A228">
        <v>227</v>
      </c>
      <c r="B228" t="s">
        <v>3126</v>
      </c>
      <c r="C228" s="166">
        <v>45254</v>
      </c>
      <c r="D228" t="s">
        <v>3078</v>
      </c>
      <c r="E228" t="s">
        <v>3079</v>
      </c>
      <c r="F228" s="166">
        <v>45254.293344039354</v>
      </c>
      <c r="G228" s="166">
        <v>45257.713729606483</v>
      </c>
      <c r="H228" t="s">
        <v>2225</v>
      </c>
      <c r="K228" t="s">
        <v>2226</v>
      </c>
      <c r="L228" s="166">
        <v>45254</v>
      </c>
      <c r="M228" t="s">
        <v>81</v>
      </c>
      <c r="N228" t="s">
        <v>3080</v>
      </c>
      <c r="O228" t="s">
        <v>82</v>
      </c>
      <c r="P228" t="s">
        <v>2228</v>
      </c>
      <c r="S228" t="s">
        <v>2229</v>
      </c>
      <c r="T228" t="s">
        <v>3081</v>
      </c>
      <c r="V228" t="s">
        <v>2231</v>
      </c>
      <c r="X228" t="s">
        <v>2232</v>
      </c>
      <c r="AA228" t="s">
        <v>2286</v>
      </c>
      <c r="AB228">
        <v>0</v>
      </c>
      <c r="AC228">
        <v>0</v>
      </c>
      <c r="AD228">
        <v>1</v>
      </c>
      <c r="AE228">
        <v>0</v>
      </c>
      <c r="AF228">
        <v>1</v>
      </c>
      <c r="AI228"/>
      <c r="BH228" t="s">
        <v>2318</v>
      </c>
      <c r="BI228" t="s">
        <v>2341</v>
      </c>
      <c r="BJ228">
        <v>1</v>
      </c>
      <c r="BK228">
        <v>1</v>
      </c>
      <c r="BL228">
        <v>650</v>
      </c>
      <c r="BM228">
        <v>350</v>
      </c>
      <c r="BN228" t="s">
        <v>2288</v>
      </c>
      <c r="BQ228">
        <v>9</v>
      </c>
      <c r="BR228">
        <v>3</v>
      </c>
      <c r="BS228">
        <v>0</v>
      </c>
      <c r="BT228">
        <v>250</v>
      </c>
      <c r="BU228">
        <v>500</v>
      </c>
      <c r="BW228" t="s">
        <v>2312</v>
      </c>
      <c r="CS228" t="s">
        <v>2241</v>
      </c>
      <c r="CT228">
        <v>1</v>
      </c>
      <c r="CU228">
        <v>0</v>
      </c>
      <c r="CV228">
        <v>0</v>
      </c>
      <c r="CW228">
        <v>0</v>
      </c>
      <c r="EK228" t="s">
        <v>2274</v>
      </c>
      <c r="EL228">
        <v>1</v>
      </c>
      <c r="EM228">
        <v>1</v>
      </c>
      <c r="EN228">
        <v>0</v>
      </c>
      <c r="EO228">
        <v>0</v>
      </c>
      <c r="EP228">
        <v>0</v>
      </c>
      <c r="EQ228">
        <v>2</v>
      </c>
      <c r="ES228" t="s">
        <v>2318</v>
      </c>
      <c r="ET228">
        <v>6750</v>
      </c>
      <c r="EU228" t="s">
        <v>2288</v>
      </c>
      <c r="EX228">
        <v>9</v>
      </c>
      <c r="EY228">
        <v>3</v>
      </c>
      <c r="EZ228">
        <v>0</v>
      </c>
      <c r="FA228">
        <v>150</v>
      </c>
      <c r="FB228">
        <v>400</v>
      </c>
      <c r="FD228" t="s">
        <v>2318</v>
      </c>
      <c r="FE228">
        <v>7750</v>
      </c>
      <c r="FF228" t="s">
        <v>2288</v>
      </c>
      <c r="FI228">
        <v>9</v>
      </c>
      <c r="FJ228">
        <v>3</v>
      </c>
      <c r="FK228">
        <v>0</v>
      </c>
      <c r="FL228">
        <v>100</v>
      </c>
      <c r="FM228">
        <v>300</v>
      </c>
      <c r="GK228" t="s">
        <v>2312</v>
      </c>
      <c r="HH228" t="s">
        <v>2241</v>
      </c>
      <c r="HI228">
        <v>1</v>
      </c>
      <c r="HJ228">
        <v>0</v>
      </c>
      <c r="HK228">
        <v>0</v>
      </c>
      <c r="HL228">
        <v>0</v>
      </c>
      <c r="JB228" t="s">
        <v>3127</v>
      </c>
      <c r="JC228">
        <v>0</v>
      </c>
      <c r="JD228">
        <v>0</v>
      </c>
      <c r="JE228">
        <v>0</v>
      </c>
      <c r="JF228">
        <v>0</v>
      </c>
      <c r="JG228">
        <v>0</v>
      </c>
      <c r="JH228">
        <v>0</v>
      </c>
      <c r="JI228">
        <v>1</v>
      </c>
      <c r="JJ228">
        <v>0</v>
      </c>
      <c r="JK228">
        <v>1</v>
      </c>
      <c r="JL228">
        <v>1</v>
      </c>
      <c r="JM228">
        <v>1</v>
      </c>
      <c r="JN228">
        <v>0</v>
      </c>
      <c r="JO228">
        <v>0</v>
      </c>
      <c r="JP228">
        <v>0</v>
      </c>
      <c r="JQ228">
        <v>1</v>
      </c>
      <c r="JR228">
        <v>0</v>
      </c>
      <c r="JS228">
        <v>5</v>
      </c>
      <c r="JT228">
        <v>8</v>
      </c>
      <c r="MT228" t="s">
        <v>2318</v>
      </c>
      <c r="MU228">
        <v>175</v>
      </c>
      <c r="MV228" t="s">
        <v>2288</v>
      </c>
      <c r="MY228">
        <v>9</v>
      </c>
      <c r="MZ228">
        <v>3</v>
      </c>
      <c r="NA228">
        <v>0</v>
      </c>
      <c r="NB228">
        <v>150</v>
      </c>
      <c r="NC228">
        <v>400</v>
      </c>
      <c r="NV228" t="s">
        <v>2318</v>
      </c>
      <c r="NW228">
        <v>4750</v>
      </c>
      <c r="NX228" t="s">
        <v>2288</v>
      </c>
      <c r="OA228">
        <v>9</v>
      </c>
      <c r="OB228">
        <v>3</v>
      </c>
      <c r="OC228">
        <v>0</v>
      </c>
      <c r="OD228">
        <v>100</v>
      </c>
      <c r="OE228">
        <v>350</v>
      </c>
      <c r="OG228" t="s">
        <v>2318</v>
      </c>
      <c r="OH228">
        <v>4750</v>
      </c>
      <c r="OI228" t="s">
        <v>2446</v>
      </c>
      <c r="OL228">
        <v>9</v>
      </c>
      <c r="OM228">
        <v>3</v>
      </c>
      <c r="ON228">
        <v>0</v>
      </c>
      <c r="OO228">
        <v>150</v>
      </c>
      <c r="OP228">
        <v>400</v>
      </c>
      <c r="OR228" t="s">
        <v>2318</v>
      </c>
      <c r="OS228">
        <v>2750</v>
      </c>
      <c r="OT228" t="s">
        <v>2288</v>
      </c>
      <c r="OW228">
        <v>9</v>
      </c>
      <c r="OX228">
        <v>3</v>
      </c>
      <c r="OY228">
        <v>0</v>
      </c>
      <c r="OZ228">
        <v>120</v>
      </c>
      <c r="PA228">
        <v>340</v>
      </c>
      <c r="QM228" t="s">
        <v>2318</v>
      </c>
      <c r="QN228">
        <v>300</v>
      </c>
      <c r="QO228" t="s">
        <v>2288</v>
      </c>
      <c r="QR228">
        <v>9</v>
      </c>
      <c r="QS228">
        <v>3</v>
      </c>
      <c r="QT228">
        <v>0</v>
      </c>
      <c r="QU228">
        <v>250</v>
      </c>
      <c r="QV228">
        <v>550</v>
      </c>
      <c r="QX228" t="s">
        <v>2312</v>
      </c>
      <c r="SF228" t="s">
        <v>2241</v>
      </c>
      <c r="SG228">
        <v>1</v>
      </c>
      <c r="SH228">
        <v>0</v>
      </c>
      <c r="SI228">
        <v>0</v>
      </c>
      <c r="SJ228">
        <v>0</v>
      </c>
      <c r="AQG228" t="s">
        <v>2239</v>
      </c>
      <c r="AQH228">
        <v>1</v>
      </c>
      <c r="AQI228">
        <v>0</v>
      </c>
      <c r="AQJ228">
        <v>0</v>
      </c>
      <c r="AQK228">
        <v>0</v>
      </c>
      <c r="AQL228">
        <v>0</v>
      </c>
      <c r="AQM228">
        <v>0</v>
      </c>
      <c r="AQN228">
        <v>0</v>
      </c>
      <c r="AQO228">
        <v>0</v>
      </c>
      <c r="AQP228">
        <v>0</v>
      </c>
      <c r="AQQ228">
        <v>0</v>
      </c>
      <c r="AQS228" t="s">
        <v>2576</v>
      </c>
      <c r="AQT228">
        <v>0</v>
      </c>
      <c r="AQU228">
        <v>0</v>
      </c>
      <c r="AQV228">
        <v>1</v>
      </c>
      <c r="AQW228">
        <v>1</v>
      </c>
      <c r="AQX228">
        <v>0</v>
      </c>
      <c r="AQY228">
        <v>0</v>
      </c>
      <c r="AQZ228">
        <v>0</v>
      </c>
      <c r="ARA228">
        <v>0</v>
      </c>
      <c r="ARB228">
        <v>0</v>
      </c>
      <c r="ARC228">
        <v>0</v>
      </c>
      <c r="ARD228">
        <v>0</v>
      </c>
      <c r="ARF228" t="s">
        <v>2472</v>
      </c>
      <c r="ARG228" t="s">
        <v>2439</v>
      </c>
      <c r="ARH228" t="s">
        <v>2312</v>
      </c>
      <c r="ARI228">
        <v>1</v>
      </c>
      <c r="ARJ228">
        <v>0</v>
      </c>
      <c r="ARK228">
        <v>0</v>
      </c>
      <c r="ARL228">
        <v>0</v>
      </c>
      <c r="ARM228">
        <v>0</v>
      </c>
      <c r="ARN228">
        <v>0</v>
      </c>
      <c r="ARP228" t="s">
        <v>2312</v>
      </c>
      <c r="ARX228" t="s">
        <v>2262</v>
      </c>
      <c r="ARY228" t="s">
        <v>2239</v>
      </c>
      <c r="ARZ228">
        <v>1</v>
      </c>
      <c r="ASA228">
        <v>0</v>
      </c>
      <c r="ASB228">
        <v>0</v>
      </c>
      <c r="ASC228">
        <v>0</v>
      </c>
      <c r="ASD228">
        <v>0</v>
      </c>
      <c r="ASE228">
        <v>0</v>
      </c>
      <c r="ASF228">
        <v>0</v>
      </c>
      <c r="ASG228">
        <v>0</v>
      </c>
      <c r="ASH228">
        <v>0</v>
      </c>
      <c r="ASI228">
        <v>0</v>
      </c>
      <c r="ASK228" t="s">
        <v>2239</v>
      </c>
      <c r="ASL228">
        <v>1</v>
      </c>
      <c r="ASM228">
        <v>0</v>
      </c>
      <c r="ASN228">
        <v>0</v>
      </c>
      <c r="ASO228">
        <v>0</v>
      </c>
      <c r="ASP228">
        <v>0</v>
      </c>
      <c r="ASQ228">
        <v>0</v>
      </c>
      <c r="ASR228">
        <v>0</v>
      </c>
      <c r="ASS228">
        <v>0</v>
      </c>
      <c r="AST228">
        <v>0</v>
      </c>
      <c r="ASU228">
        <v>0</v>
      </c>
      <c r="ASW228" t="s">
        <v>2239</v>
      </c>
      <c r="ASX228">
        <v>1</v>
      </c>
      <c r="ASY228">
        <v>0</v>
      </c>
      <c r="ASZ228">
        <v>0</v>
      </c>
      <c r="ATA228">
        <v>0</v>
      </c>
      <c r="ATB228">
        <v>0</v>
      </c>
      <c r="ATC228">
        <v>0</v>
      </c>
      <c r="ATD228">
        <v>0</v>
      </c>
      <c r="ATE228">
        <v>0</v>
      </c>
      <c r="ATF228">
        <v>0</v>
      </c>
      <c r="ATH228" t="s">
        <v>2239</v>
      </c>
      <c r="ATI228">
        <v>1</v>
      </c>
      <c r="ATJ228">
        <v>0</v>
      </c>
      <c r="ATK228">
        <v>0</v>
      </c>
      <c r="ATL228">
        <v>0</v>
      </c>
      <c r="ATM228">
        <v>0</v>
      </c>
      <c r="ATN228">
        <v>0</v>
      </c>
      <c r="ATO228">
        <v>0</v>
      </c>
      <c r="ATP228">
        <v>0</v>
      </c>
      <c r="ATQ228">
        <v>0</v>
      </c>
      <c r="ATS228" t="s">
        <v>2468</v>
      </c>
      <c r="ATW228" t="s">
        <v>2468</v>
      </c>
      <c r="AUA228" t="s">
        <v>3128</v>
      </c>
      <c r="AUF228">
        <v>509546686</v>
      </c>
      <c r="AUG228" s="166">
        <v>45257.714942129627</v>
      </c>
      <c r="AUJ228" t="s">
        <v>2255</v>
      </c>
      <c r="AUK228" t="s">
        <v>2256</v>
      </c>
      <c r="AUL228" t="s">
        <v>2257</v>
      </c>
    </row>
    <row r="229" spans="1:535 1125:1234" x14ac:dyDescent="0.35">
      <c r="A229">
        <v>228</v>
      </c>
      <c r="B229" t="s">
        <v>3129</v>
      </c>
      <c r="C229" s="166">
        <v>45254</v>
      </c>
      <c r="D229" t="s">
        <v>3078</v>
      </c>
      <c r="E229" t="s">
        <v>3079</v>
      </c>
      <c r="F229" s="166">
        <v>45254.333306400469</v>
      </c>
      <c r="G229" s="166">
        <v>45257.714182256939</v>
      </c>
      <c r="H229" t="s">
        <v>2225</v>
      </c>
      <c r="K229" t="s">
        <v>2226</v>
      </c>
      <c r="L229" s="166">
        <v>45254</v>
      </c>
      <c r="M229" t="s">
        <v>81</v>
      </c>
      <c r="N229" t="s">
        <v>3080</v>
      </c>
      <c r="O229" t="s">
        <v>82</v>
      </c>
      <c r="P229" t="s">
        <v>2228</v>
      </c>
      <c r="S229" t="s">
        <v>2229</v>
      </c>
      <c r="T229" t="s">
        <v>3081</v>
      </c>
      <c r="V229" t="s">
        <v>2231</v>
      </c>
      <c r="X229" t="s">
        <v>2306</v>
      </c>
      <c r="AA229" t="s">
        <v>2685</v>
      </c>
      <c r="AB229">
        <v>1</v>
      </c>
      <c r="AC229">
        <v>1</v>
      </c>
      <c r="AD229">
        <v>1</v>
      </c>
      <c r="AE229">
        <v>0</v>
      </c>
      <c r="AF229">
        <v>3</v>
      </c>
      <c r="AH229" t="s">
        <v>2318</v>
      </c>
      <c r="AI229">
        <v>1200</v>
      </c>
      <c r="AJ229" t="s">
        <v>2288</v>
      </c>
      <c r="AM229">
        <v>12</v>
      </c>
      <c r="AN229">
        <v>3</v>
      </c>
      <c r="AO229">
        <v>0</v>
      </c>
      <c r="AP229">
        <v>150</v>
      </c>
      <c r="AQ229">
        <v>320</v>
      </c>
      <c r="AS229" t="s">
        <v>2318</v>
      </c>
      <c r="AT229" t="s">
        <v>2559</v>
      </c>
      <c r="AU229">
        <v>1</v>
      </c>
      <c r="AV229">
        <v>1</v>
      </c>
      <c r="AW229">
        <v>1200</v>
      </c>
      <c r="AX229">
        <v>1600</v>
      </c>
      <c r="AY229" t="s">
        <v>2288</v>
      </c>
      <c r="BB229">
        <v>12</v>
      </c>
      <c r="BC229">
        <v>3</v>
      </c>
      <c r="BD229">
        <v>0</v>
      </c>
      <c r="BE229">
        <v>150</v>
      </c>
      <c r="BF229">
        <v>250</v>
      </c>
      <c r="BH229" t="s">
        <v>2318</v>
      </c>
      <c r="BI229" t="s">
        <v>2341</v>
      </c>
      <c r="BJ229">
        <v>1</v>
      </c>
      <c r="BK229">
        <v>1</v>
      </c>
      <c r="BL229">
        <v>600</v>
      </c>
      <c r="BM229">
        <v>375</v>
      </c>
      <c r="BN229" t="s">
        <v>2288</v>
      </c>
      <c r="BQ229">
        <v>12</v>
      </c>
      <c r="BR229">
        <v>3</v>
      </c>
      <c r="BS229">
        <v>0</v>
      </c>
      <c r="BT229">
        <v>300</v>
      </c>
      <c r="BU229">
        <v>650</v>
      </c>
      <c r="BW229" t="s">
        <v>2231</v>
      </c>
      <c r="BY229" t="s">
        <v>2558</v>
      </c>
      <c r="BZ229">
        <v>0</v>
      </c>
      <c r="CA229">
        <v>1</v>
      </c>
      <c r="CB229">
        <v>0</v>
      </c>
      <c r="CC229">
        <v>0</v>
      </c>
      <c r="CE229" t="s">
        <v>506</v>
      </c>
      <c r="CF229">
        <v>0</v>
      </c>
      <c r="CG229">
        <v>0</v>
      </c>
      <c r="CH229">
        <v>0</v>
      </c>
      <c r="CI229">
        <v>0</v>
      </c>
      <c r="CJ229">
        <v>0</v>
      </c>
      <c r="CK229">
        <v>0</v>
      </c>
      <c r="CL229">
        <v>0</v>
      </c>
      <c r="CM229">
        <v>0</v>
      </c>
      <c r="CN229">
        <v>0</v>
      </c>
      <c r="CO229">
        <v>1</v>
      </c>
      <c r="CP229">
        <v>0</v>
      </c>
      <c r="CQ229" t="s">
        <v>3130</v>
      </c>
      <c r="CS229" t="s">
        <v>2241</v>
      </c>
      <c r="CT229">
        <v>1</v>
      </c>
      <c r="CU229">
        <v>0</v>
      </c>
      <c r="CV229">
        <v>0</v>
      </c>
      <c r="CW229">
        <v>0</v>
      </c>
      <c r="EK229" t="s">
        <v>3131</v>
      </c>
      <c r="EL229">
        <v>1</v>
      </c>
      <c r="EM229">
        <v>1</v>
      </c>
      <c r="EN229">
        <v>0</v>
      </c>
      <c r="EO229">
        <v>0</v>
      </c>
      <c r="EP229">
        <v>0</v>
      </c>
      <c r="EQ229">
        <v>2</v>
      </c>
      <c r="ES229" t="s">
        <v>2318</v>
      </c>
      <c r="ET229">
        <v>6750</v>
      </c>
      <c r="EU229" t="s">
        <v>2288</v>
      </c>
      <c r="EX229">
        <v>7</v>
      </c>
      <c r="EY229">
        <v>3</v>
      </c>
      <c r="EZ229">
        <v>0</v>
      </c>
      <c r="FA229">
        <v>150</v>
      </c>
      <c r="FB229">
        <v>320</v>
      </c>
      <c r="FD229" t="s">
        <v>2318</v>
      </c>
      <c r="FE229">
        <v>6500</v>
      </c>
      <c r="FF229" t="s">
        <v>2288</v>
      </c>
      <c r="FI229">
        <v>7</v>
      </c>
      <c r="FJ229">
        <v>3</v>
      </c>
      <c r="FK229">
        <v>0</v>
      </c>
      <c r="FL229">
        <v>200</v>
      </c>
      <c r="FM229">
        <v>500</v>
      </c>
      <c r="GK229" t="s">
        <v>2312</v>
      </c>
      <c r="HH229" t="s">
        <v>2241</v>
      </c>
      <c r="HI229">
        <v>1</v>
      </c>
      <c r="HJ229">
        <v>0</v>
      </c>
      <c r="HK229">
        <v>0</v>
      </c>
      <c r="HL229">
        <v>0</v>
      </c>
      <c r="JB229" t="s">
        <v>3132</v>
      </c>
      <c r="JC229">
        <v>0</v>
      </c>
      <c r="JD229">
        <v>1</v>
      </c>
      <c r="JE229">
        <v>0</v>
      </c>
      <c r="JF229">
        <v>0</v>
      </c>
      <c r="JG229">
        <v>0</v>
      </c>
      <c r="JH229">
        <v>0</v>
      </c>
      <c r="JI229">
        <v>0</v>
      </c>
      <c r="JJ229">
        <v>0</v>
      </c>
      <c r="JK229">
        <v>0</v>
      </c>
      <c r="JL229">
        <v>1</v>
      </c>
      <c r="JM229">
        <v>1</v>
      </c>
      <c r="JN229">
        <v>0</v>
      </c>
      <c r="JO229">
        <v>0</v>
      </c>
      <c r="JP229">
        <v>1</v>
      </c>
      <c r="JQ229">
        <v>1</v>
      </c>
      <c r="JR229">
        <v>0</v>
      </c>
      <c r="JS229">
        <v>5</v>
      </c>
      <c r="JT229">
        <v>10</v>
      </c>
      <c r="KG229" t="s">
        <v>2234</v>
      </c>
      <c r="KH229" t="s">
        <v>2581</v>
      </c>
      <c r="KI229">
        <v>1</v>
      </c>
      <c r="KJ229">
        <v>1</v>
      </c>
      <c r="KK229">
        <v>6500</v>
      </c>
      <c r="KL229">
        <v>100</v>
      </c>
      <c r="KM229" t="s">
        <v>2288</v>
      </c>
      <c r="KP229">
        <v>21</v>
      </c>
      <c r="KQ229">
        <v>3</v>
      </c>
      <c r="KR229">
        <v>0</v>
      </c>
      <c r="KS229">
        <v>50</v>
      </c>
      <c r="KT229">
        <v>120</v>
      </c>
      <c r="OG229" t="s">
        <v>2318</v>
      </c>
      <c r="OH229">
        <v>4500</v>
      </c>
      <c r="OI229" t="s">
        <v>2288</v>
      </c>
      <c r="OL229">
        <v>21</v>
      </c>
      <c r="OM229">
        <v>3</v>
      </c>
      <c r="ON229">
        <v>0</v>
      </c>
      <c r="OO229">
        <v>100</v>
      </c>
      <c r="OP229">
        <v>250</v>
      </c>
      <c r="OR229" t="s">
        <v>2318</v>
      </c>
      <c r="OS229">
        <v>2000</v>
      </c>
      <c r="OT229" t="s">
        <v>2288</v>
      </c>
      <c r="OW229">
        <v>21</v>
      </c>
      <c r="OX229">
        <v>3</v>
      </c>
      <c r="OY229">
        <v>0</v>
      </c>
      <c r="OZ229">
        <v>200</v>
      </c>
      <c r="PA229">
        <v>450</v>
      </c>
      <c r="PY229" t="s">
        <v>2318</v>
      </c>
      <c r="PZ229" t="s">
        <v>2231</v>
      </c>
      <c r="QA229">
        <v>12000</v>
      </c>
      <c r="QD229" t="s">
        <v>2288</v>
      </c>
      <c r="QG229">
        <v>21</v>
      </c>
      <c r="QH229">
        <v>3</v>
      </c>
      <c r="QI229">
        <v>0</v>
      </c>
      <c r="QJ229">
        <v>150</v>
      </c>
      <c r="QK229">
        <v>250</v>
      </c>
      <c r="QM229" t="s">
        <v>2318</v>
      </c>
      <c r="QN229">
        <v>275</v>
      </c>
      <c r="QO229" t="s">
        <v>2288</v>
      </c>
      <c r="QR229">
        <v>21</v>
      </c>
      <c r="QS229">
        <v>3</v>
      </c>
      <c r="QT229">
        <v>0</v>
      </c>
      <c r="QU229">
        <v>150</v>
      </c>
      <c r="QV229">
        <v>400</v>
      </c>
      <c r="QX229" t="s">
        <v>2312</v>
      </c>
      <c r="SF229" t="s">
        <v>2241</v>
      </c>
      <c r="SG229">
        <v>1</v>
      </c>
      <c r="SH229">
        <v>0</v>
      </c>
      <c r="SI229">
        <v>0</v>
      </c>
      <c r="SJ229">
        <v>0</v>
      </c>
      <c r="AQG229" t="s">
        <v>2239</v>
      </c>
      <c r="AQH229">
        <v>1</v>
      </c>
      <c r="AQI229">
        <v>0</v>
      </c>
      <c r="AQJ229">
        <v>0</v>
      </c>
      <c r="AQK229">
        <v>0</v>
      </c>
      <c r="AQL229">
        <v>0</v>
      </c>
      <c r="AQM229">
        <v>0</v>
      </c>
      <c r="AQN229">
        <v>0</v>
      </c>
      <c r="AQO229">
        <v>0</v>
      </c>
      <c r="AQP229">
        <v>0</v>
      </c>
      <c r="AQQ229">
        <v>0</v>
      </c>
      <c r="AQS229" t="s">
        <v>3087</v>
      </c>
      <c r="AQT229">
        <v>0</v>
      </c>
      <c r="AQU229">
        <v>0</v>
      </c>
      <c r="AQV229">
        <v>1</v>
      </c>
      <c r="AQW229">
        <v>1</v>
      </c>
      <c r="AQX229">
        <v>0</v>
      </c>
      <c r="AQY229">
        <v>1</v>
      </c>
      <c r="AQZ229">
        <v>0</v>
      </c>
      <c r="ARA229">
        <v>0</v>
      </c>
      <c r="ARB229">
        <v>0</v>
      </c>
      <c r="ARC229">
        <v>0</v>
      </c>
      <c r="ARD229">
        <v>0</v>
      </c>
      <c r="ARF229" t="s">
        <v>2466</v>
      </c>
      <c r="ARG229" t="s">
        <v>2439</v>
      </c>
      <c r="ARH229" t="s">
        <v>2312</v>
      </c>
      <c r="ARI229">
        <v>1</v>
      </c>
      <c r="ARJ229">
        <v>0</v>
      </c>
      <c r="ARK229">
        <v>0</v>
      </c>
      <c r="ARL229">
        <v>0</v>
      </c>
      <c r="ARM229">
        <v>0</v>
      </c>
      <c r="ARN229">
        <v>0</v>
      </c>
      <c r="ARP229" t="s">
        <v>2312</v>
      </c>
      <c r="ARX229" t="s">
        <v>2262</v>
      </c>
      <c r="ARY229" t="s">
        <v>2239</v>
      </c>
      <c r="ARZ229">
        <v>1</v>
      </c>
      <c r="ASA229">
        <v>0</v>
      </c>
      <c r="ASB229">
        <v>0</v>
      </c>
      <c r="ASC229">
        <v>0</v>
      </c>
      <c r="ASD229">
        <v>0</v>
      </c>
      <c r="ASE229">
        <v>0</v>
      </c>
      <c r="ASF229">
        <v>0</v>
      </c>
      <c r="ASG229">
        <v>0</v>
      </c>
      <c r="ASH229">
        <v>0</v>
      </c>
      <c r="ASI229">
        <v>0</v>
      </c>
      <c r="ASK229" t="s">
        <v>2239</v>
      </c>
      <c r="ASL229">
        <v>1</v>
      </c>
      <c r="ASM229">
        <v>0</v>
      </c>
      <c r="ASN229">
        <v>0</v>
      </c>
      <c r="ASO229">
        <v>0</v>
      </c>
      <c r="ASP229">
        <v>0</v>
      </c>
      <c r="ASQ229">
        <v>0</v>
      </c>
      <c r="ASR229">
        <v>0</v>
      </c>
      <c r="ASS229">
        <v>0</v>
      </c>
      <c r="AST229">
        <v>0</v>
      </c>
      <c r="ASU229">
        <v>0</v>
      </c>
      <c r="ASW229" t="s">
        <v>2239</v>
      </c>
      <c r="ASX229">
        <v>1</v>
      </c>
      <c r="ASY229">
        <v>0</v>
      </c>
      <c r="ASZ229">
        <v>0</v>
      </c>
      <c r="ATA229">
        <v>0</v>
      </c>
      <c r="ATB229">
        <v>0</v>
      </c>
      <c r="ATC229">
        <v>0</v>
      </c>
      <c r="ATD229">
        <v>0</v>
      </c>
      <c r="ATE229">
        <v>0</v>
      </c>
      <c r="ATF229">
        <v>0</v>
      </c>
      <c r="ATH229" t="s">
        <v>2239</v>
      </c>
      <c r="ATI229">
        <v>1</v>
      </c>
      <c r="ATJ229">
        <v>0</v>
      </c>
      <c r="ATK229">
        <v>0</v>
      </c>
      <c r="ATL229">
        <v>0</v>
      </c>
      <c r="ATM229">
        <v>0</v>
      </c>
      <c r="ATN229">
        <v>0</v>
      </c>
      <c r="ATO229">
        <v>0</v>
      </c>
      <c r="ATP229">
        <v>0</v>
      </c>
      <c r="ATQ229">
        <v>0</v>
      </c>
      <c r="ATS229" t="s">
        <v>2468</v>
      </c>
      <c r="ATW229" t="s">
        <v>2468</v>
      </c>
      <c r="AUA229" t="s">
        <v>3133</v>
      </c>
      <c r="AUF229">
        <v>509546704</v>
      </c>
      <c r="AUG229" s="166">
        <v>45257.71497685185</v>
      </c>
      <c r="AUJ229" t="s">
        <v>2255</v>
      </c>
      <c r="AUK229" t="s">
        <v>2256</v>
      </c>
      <c r="AUL229" t="s">
        <v>2257</v>
      </c>
    </row>
    <row r="230" spans="1:535 1125:1234" x14ac:dyDescent="0.35">
      <c r="A230">
        <v>229</v>
      </c>
      <c r="B230" t="s">
        <v>3134</v>
      </c>
      <c r="C230" s="166">
        <v>45254</v>
      </c>
      <c r="D230" t="s">
        <v>3078</v>
      </c>
      <c r="E230" t="s">
        <v>3079</v>
      </c>
      <c r="F230" s="166">
        <v>45254.382964629629</v>
      </c>
      <c r="G230" s="166">
        <v>45257.713884386583</v>
      </c>
      <c r="H230" t="s">
        <v>2225</v>
      </c>
      <c r="K230" t="s">
        <v>2226</v>
      </c>
      <c r="L230" s="166">
        <v>45254</v>
      </c>
      <c r="M230" t="s">
        <v>81</v>
      </c>
      <c r="N230" t="s">
        <v>3080</v>
      </c>
      <c r="O230" t="s">
        <v>82</v>
      </c>
      <c r="P230" t="s">
        <v>2228</v>
      </c>
      <c r="S230" t="s">
        <v>2229</v>
      </c>
      <c r="T230" t="s">
        <v>3081</v>
      </c>
      <c r="V230" t="s">
        <v>2231</v>
      </c>
      <c r="X230" t="s">
        <v>2306</v>
      </c>
      <c r="AA230" t="s">
        <v>2685</v>
      </c>
      <c r="AB230">
        <v>1</v>
      </c>
      <c r="AC230">
        <v>1</v>
      </c>
      <c r="AD230">
        <v>1</v>
      </c>
      <c r="AE230">
        <v>0</v>
      </c>
      <c r="AF230">
        <v>3</v>
      </c>
      <c r="AH230" t="s">
        <v>2318</v>
      </c>
      <c r="AI230">
        <v>1300</v>
      </c>
      <c r="AJ230" t="s">
        <v>2288</v>
      </c>
      <c r="AM230">
        <v>15</v>
      </c>
      <c r="AN230">
        <v>3</v>
      </c>
      <c r="AO230">
        <v>0</v>
      </c>
      <c r="AP230">
        <v>100</v>
      </c>
      <c r="AQ230">
        <v>280</v>
      </c>
      <c r="AS230" t="s">
        <v>2561</v>
      </c>
      <c r="BH230" t="s">
        <v>2318</v>
      </c>
      <c r="BI230" t="s">
        <v>2341</v>
      </c>
      <c r="BJ230">
        <v>1</v>
      </c>
      <c r="BK230">
        <v>1</v>
      </c>
      <c r="BL230">
        <v>600</v>
      </c>
      <c r="BM230">
        <v>300</v>
      </c>
      <c r="BN230" t="s">
        <v>2288</v>
      </c>
      <c r="BQ230">
        <v>15</v>
      </c>
      <c r="BR230">
        <v>3</v>
      </c>
      <c r="BS230">
        <v>0</v>
      </c>
      <c r="BT230">
        <v>250</v>
      </c>
      <c r="BU230">
        <v>500</v>
      </c>
      <c r="BW230" t="s">
        <v>2231</v>
      </c>
      <c r="BY230" t="s">
        <v>2558</v>
      </c>
      <c r="BZ230">
        <v>0</v>
      </c>
      <c r="CA230">
        <v>1</v>
      </c>
      <c r="CB230">
        <v>0</v>
      </c>
      <c r="CC230">
        <v>0</v>
      </c>
      <c r="CE230" t="s">
        <v>506</v>
      </c>
      <c r="CF230">
        <v>0</v>
      </c>
      <c r="CG230">
        <v>0</v>
      </c>
      <c r="CH230">
        <v>0</v>
      </c>
      <c r="CI230">
        <v>0</v>
      </c>
      <c r="CJ230">
        <v>0</v>
      </c>
      <c r="CK230">
        <v>0</v>
      </c>
      <c r="CL230">
        <v>0</v>
      </c>
      <c r="CM230">
        <v>0</v>
      </c>
      <c r="CN230">
        <v>0</v>
      </c>
      <c r="CO230">
        <v>1</v>
      </c>
      <c r="CP230">
        <v>0</v>
      </c>
      <c r="CQ230" t="s">
        <v>3135</v>
      </c>
      <c r="CS230" t="s">
        <v>2241</v>
      </c>
      <c r="CT230">
        <v>1</v>
      </c>
      <c r="CU230">
        <v>0</v>
      </c>
      <c r="CV230">
        <v>0</v>
      </c>
      <c r="CW230">
        <v>0</v>
      </c>
      <c r="EK230" t="s">
        <v>2463</v>
      </c>
      <c r="EL230">
        <v>1</v>
      </c>
      <c r="EM230">
        <v>0</v>
      </c>
      <c r="EN230">
        <v>1</v>
      </c>
      <c r="EO230">
        <v>1</v>
      </c>
      <c r="EP230">
        <v>0</v>
      </c>
      <c r="EQ230">
        <v>3</v>
      </c>
      <c r="ES230" t="s">
        <v>2234</v>
      </c>
      <c r="ET230">
        <v>7500</v>
      </c>
      <c r="EU230" t="s">
        <v>2288</v>
      </c>
      <c r="EX230">
        <v>15</v>
      </c>
      <c r="EY230">
        <v>3</v>
      </c>
      <c r="EZ230">
        <v>0</v>
      </c>
      <c r="FA230">
        <v>80</v>
      </c>
      <c r="FB230">
        <v>200</v>
      </c>
      <c r="FO230" t="s">
        <v>2318</v>
      </c>
      <c r="FP230">
        <v>700</v>
      </c>
      <c r="FQ230" t="s">
        <v>2288</v>
      </c>
      <c r="FT230">
        <v>15</v>
      </c>
      <c r="FU230">
        <v>3</v>
      </c>
      <c r="FV230">
        <v>0</v>
      </c>
      <c r="FW230">
        <v>200</v>
      </c>
      <c r="FX230">
        <v>500</v>
      </c>
      <c r="FZ230" t="s">
        <v>2318</v>
      </c>
      <c r="GA230">
        <v>2250</v>
      </c>
      <c r="GB230" t="s">
        <v>2288</v>
      </c>
      <c r="GE230">
        <v>15</v>
      </c>
      <c r="GF230">
        <v>3</v>
      </c>
      <c r="GG230">
        <v>0</v>
      </c>
      <c r="GH230">
        <v>150</v>
      </c>
      <c r="GI230">
        <v>400</v>
      </c>
      <c r="GK230" t="s">
        <v>2312</v>
      </c>
      <c r="HH230" t="s">
        <v>2241</v>
      </c>
      <c r="HI230">
        <v>1</v>
      </c>
      <c r="HJ230">
        <v>0</v>
      </c>
      <c r="HK230">
        <v>0</v>
      </c>
      <c r="HL230">
        <v>0</v>
      </c>
      <c r="JB230" t="s">
        <v>3136</v>
      </c>
      <c r="JC230">
        <v>0</v>
      </c>
      <c r="JD230">
        <v>0</v>
      </c>
      <c r="JE230">
        <v>0</v>
      </c>
      <c r="JF230">
        <v>1</v>
      </c>
      <c r="JG230">
        <v>1</v>
      </c>
      <c r="JH230">
        <v>1</v>
      </c>
      <c r="JI230">
        <v>1</v>
      </c>
      <c r="JJ230">
        <v>0</v>
      </c>
      <c r="JK230">
        <v>0</v>
      </c>
      <c r="JL230">
        <v>0</v>
      </c>
      <c r="JM230">
        <v>0</v>
      </c>
      <c r="JN230">
        <v>0</v>
      </c>
      <c r="JO230">
        <v>0</v>
      </c>
      <c r="JP230">
        <v>0</v>
      </c>
      <c r="JQ230">
        <v>0</v>
      </c>
      <c r="JR230">
        <v>0</v>
      </c>
      <c r="JS230">
        <v>4</v>
      </c>
      <c r="JT230">
        <v>10</v>
      </c>
      <c r="LM230" t="s">
        <v>2234</v>
      </c>
      <c r="LN230">
        <v>4500</v>
      </c>
      <c r="LO230" t="s">
        <v>2288</v>
      </c>
      <c r="LR230">
        <v>15</v>
      </c>
      <c r="LS230">
        <v>3</v>
      </c>
      <c r="LT230">
        <v>0</v>
      </c>
      <c r="LU230">
        <v>50</v>
      </c>
      <c r="LV230">
        <v>120</v>
      </c>
      <c r="LX230" t="s">
        <v>2234</v>
      </c>
      <c r="LY230">
        <v>2750</v>
      </c>
      <c r="LZ230" t="s">
        <v>2288</v>
      </c>
      <c r="MC230">
        <v>15</v>
      </c>
      <c r="MD230">
        <v>3</v>
      </c>
      <c r="ME230">
        <v>0</v>
      </c>
      <c r="MF230">
        <v>50</v>
      </c>
      <c r="MG230">
        <v>120</v>
      </c>
      <c r="MI230" t="s">
        <v>2318</v>
      </c>
      <c r="MJ230">
        <v>650</v>
      </c>
      <c r="MK230" t="s">
        <v>2288</v>
      </c>
      <c r="MN230">
        <v>15</v>
      </c>
      <c r="MO230">
        <v>3</v>
      </c>
      <c r="MP230">
        <v>0</v>
      </c>
      <c r="MQ230">
        <v>150</v>
      </c>
      <c r="MR230">
        <v>400</v>
      </c>
      <c r="MT230" t="s">
        <v>2318</v>
      </c>
      <c r="MU230">
        <v>150</v>
      </c>
      <c r="MV230" t="s">
        <v>2288</v>
      </c>
      <c r="MY230">
        <v>15</v>
      </c>
      <c r="MZ230">
        <v>3</v>
      </c>
      <c r="NA230">
        <v>0</v>
      </c>
      <c r="NB230">
        <v>250</v>
      </c>
      <c r="NC230">
        <v>600</v>
      </c>
      <c r="QX230" t="s">
        <v>2312</v>
      </c>
      <c r="SF230" t="s">
        <v>2241</v>
      </c>
      <c r="SG230">
        <v>1</v>
      </c>
      <c r="SH230">
        <v>0</v>
      </c>
      <c r="SI230">
        <v>0</v>
      </c>
      <c r="SJ230">
        <v>0</v>
      </c>
      <c r="AQG230" t="s">
        <v>2239</v>
      </c>
      <c r="AQH230">
        <v>1</v>
      </c>
      <c r="AQI230">
        <v>0</v>
      </c>
      <c r="AQJ230">
        <v>0</v>
      </c>
      <c r="AQK230">
        <v>0</v>
      </c>
      <c r="AQL230">
        <v>0</v>
      </c>
      <c r="AQM230">
        <v>0</v>
      </c>
      <c r="AQN230">
        <v>0</v>
      </c>
      <c r="AQO230">
        <v>0</v>
      </c>
      <c r="AQP230">
        <v>0</v>
      </c>
      <c r="AQQ230">
        <v>0</v>
      </c>
      <c r="AQS230" t="s">
        <v>2471</v>
      </c>
      <c r="AQT230">
        <v>1</v>
      </c>
      <c r="AQU230">
        <v>0</v>
      </c>
      <c r="AQV230">
        <v>1</v>
      </c>
      <c r="AQW230">
        <v>1</v>
      </c>
      <c r="AQX230">
        <v>0</v>
      </c>
      <c r="AQY230">
        <v>0</v>
      </c>
      <c r="AQZ230">
        <v>0</v>
      </c>
      <c r="ARA230">
        <v>0</v>
      </c>
      <c r="ARB230">
        <v>0</v>
      </c>
      <c r="ARC230">
        <v>0</v>
      </c>
      <c r="ARD230">
        <v>0</v>
      </c>
      <c r="ARF230" t="s">
        <v>2466</v>
      </c>
      <c r="ARG230" t="s">
        <v>2439</v>
      </c>
      <c r="ARH230" t="s">
        <v>2312</v>
      </c>
      <c r="ARI230">
        <v>1</v>
      </c>
      <c r="ARJ230">
        <v>0</v>
      </c>
      <c r="ARK230">
        <v>0</v>
      </c>
      <c r="ARL230">
        <v>0</v>
      </c>
      <c r="ARM230">
        <v>0</v>
      </c>
      <c r="ARN230">
        <v>0</v>
      </c>
      <c r="ARO230" t="s">
        <v>2456</v>
      </c>
      <c r="ARP230" t="s">
        <v>2312</v>
      </c>
      <c r="ARX230" t="s">
        <v>2262</v>
      </c>
      <c r="ARY230" t="s">
        <v>2239</v>
      </c>
      <c r="ARZ230">
        <v>1</v>
      </c>
      <c r="ASA230">
        <v>0</v>
      </c>
      <c r="ASB230">
        <v>0</v>
      </c>
      <c r="ASC230">
        <v>0</v>
      </c>
      <c r="ASD230">
        <v>0</v>
      </c>
      <c r="ASE230">
        <v>0</v>
      </c>
      <c r="ASF230">
        <v>0</v>
      </c>
      <c r="ASG230">
        <v>0</v>
      </c>
      <c r="ASH230">
        <v>0</v>
      </c>
      <c r="ASI230">
        <v>0</v>
      </c>
      <c r="ASK230" t="s">
        <v>2239</v>
      </c>
      <c r="ASL230">
        <v>1</v>
      </c>
      <c r="ASM230">
        <v>0</v>
      </c>
      <c r="ASN230">
        <v>0</v>
      </c>
      <c r="ASO230">
        <v>0</v>
      </c>
      <c r="ASP230">
        <v>0</v>
      </c>
      <c r="ASQ230">
        <v>0</v>
      </c>
      <c r="ASR230">
        <v>0</v>
      </c>
      <c r="ASS230">
        <v>0</v>
      </c>
      <c r="AST230">
        <v>0</v>
      </c>
      <c r="ASU230">
        <v>0</v>
      </c>
      <c r="ASW230" t="s">
        <v>2239</v>
      </c>
      <c r="ASX230">
        <v>1</v>
      </c>
      <c r="ASY230">
        <v>0</v>
      </c>
      <c r="ASZ230">
        <v>0</v>
      </c>
      <c r="ATA230">
        <v>0</v>
      </c>
      <c r="ATB230">
        <v>0</v>
      </c>
      <c r="ATC230">
        <v>0</v>
      </c>
      <c r="ATD230">
        <v>0</v>
      </c>
      <c r="ATE230">
        <v>0</v>
      </c>
      <c r="ATF230">
        <v>0</v>
      </c>
      <c r="ATH230" t="s">
        <v>2239</v>
      </c>
      <c r="ATI230">
        <v>1</v>
      </c>
      <c r="ATJ230">
        <v>0</v>
      </c>
      <c r="ATK230">
        <v>0</v>
      </c>
      <c r="ATL230">
        <v>0</v>
      </c>
      <c r="ATM230">
        <v>0</v>
      </c>
      <c r="ATN230">
        <v>0</v>
      </c>
      <c r="ATO230">
        <v>0</v>
      </c>
      <c r="ATP230">
        <v>0</v>
      </c>
      <c r="ATQ230">
        <v>0</v>
      </c>
      <c r="ATS230" t="s">
        <v>2468</v>
      </c>
      <c r="ATW230" t="s">
        <v>2468</v>
      </c>
      <c r="AUC230" t="s">
        <v>3137</v>
      </c>
      <c r="AUF230">
        <v>509546716</v>
      </c>
      <c r="AUG230" s="166">
        <v>45257.715011574073</v>
      </c>
      <c r="AUJ230" t="s">
        <v>2255</v>
      </c>
      <c r="AUK230" t="s">
        <v>2256</v>
      </c>
      <c r="AUL230" t="s">
        <v>2257</v>
      </c>
    </row>
    <row r="231" spans="1:535 1125:1234" x14ac:dyDescent="0.35">
      <c r="A231">
        <v>230</v>
      </c>
      <c r="B231" t="s">
        <v>3138</v>
      </c>
      <c r="C231" s="166">
        <v>45254</v>
      </c>
      <c r="D231" t="s">
        <v>3078</v>
      </c>
      <c r="E231" t="s">
        <v>3079</v>
      </c>
      <c r="F231" s="166">
        <v>45254.420353981477</v>
      </c>
      <c r="G231" s="166">
        <v>45257.714078483797</v>
      </c>
      <c r="H231" t="s">
        <v>2225</v>
      </c>
      <c r="K231" t="s">
        <v>2226</v>
      </c>
      <c r="L231" s="166">
        <v>45254</v>
      </c>
      <c r="M231" t="s">
        <v>81</v>
      </c>
      <c r="N231" t="s">
        <v>3080</v>
      </c>
      <c r="O231" t="s">
        <v>82</v>
      </c>
      <c r="P231" t="s">
        <v>2228</v>
      </c>
      <c r="S231" t="s">
        <v>2229</v>
      </c>
      <c r="T231" t="s">
        <v>3081</v>
      </c>
      <c r="V231" t="s">
        <v>2231</v>
      </c>
      <c r="X231" t="s">
        <v>2306</v>
      </c>
      <c r="AA231" t="s">
        <v>3139</v>
      </c>
      <c r="AB231">
        <v>1</v>
      </c>
      <c r="AC231">
        <v>1</v>
      </c>
      <c r="AD231">
        <v>0</v>
      </c>
      <c r="AE231">
        <v>0</v>
      </c>
      <c r="AF231">
        <v>2</v>
      </c>
      <c r="AH231" t="s">
        <v>2318</v>
      </c>
      <c r="AI231">
        <v>1250</v>
      </c>
      <c r="AJ231" t="s">
        <v>2288</v>
      </c>
      <c r="AM231">
        <v>10</v>
      </c>
      <c r="AN231">
        <v>3</v>
      </c>
      <c r="AO231">
        <v>0</v>
      </c>
      <c r="AP231">
        <v>150</v>
      </c>
      <c r="AQ231">
        <v>400</v>
      </c>
      <c r="AS231" t="s">
        <v>2318</v>
      </c>
      <c r="AT231" t="s">
        <v>2559</v>
      </c>
      <c r="AU231">
        <v>1</v>
      </c>
      <c r="AV231">
        <v>1</v>
      </c>
      <c r="AW231">
        <v>1000</v>
      </c>
      <c r="AX231">
        <v>1500</v>
      </c>
      <c r="AY231" t="s">
        <v>2288</v>
      </c>
      <c r="BB231">
        <v>10</v>
      </c>
      <c r="BC231">
        <v>3</v>
      </c>
      <c r="BD231">
        <v>0</v>
      </c>
      <c r="BE231">
        <v>100</v>
      </c>
      <c r="BF231">
        <v>300</v>
      </c>
      <c r="BW231" t="s">
        <v>2312</v>
      </c>
      <c r="CS231" t="s">
        <v>2237</v>
      </c>
      <c r="CT231">
        <v>0</v>
      </c>
      <c r="CU231">
        <v>1</v>
      </c>
      <c r="CV231">
        <v>0</v>
      </c>
      <c r="CW231">
        <v>0</v>
      </c>
      <c r="CX231" t="s">
        <v>2478</v>
      </c>
      <c r="CY231">
        <v>1</v>
      </c>
      <c r="CZ231">
        <v>1</v>
      </c>
      <c r="DA231">
        <v>0</v>
      </c>
      <c r="DB231">
        <v>0</v>
      </c>
      <c r="DC231" t="s">
        <v>3140</v>
      </c>
      <c r="DD231">
        <v>1</v>
      </c>
      <c r="DE231">
        <v>0</v>
      </c>
      <c r="DF231">
        <v>0</v>
      </c>
      <c r="DG231">
        <v>1</v>
      </c>
      <c r="DH231">
        <v>1</v>
      </c>
      <c r="DI231">
        <v>0</v>
      </c>
      <c r="DJ231">
        <v>0</v>
      </c>
      <c r="DK231">
        <v>0</v>
      </c>
      <c r="DL231">
        <v>1</v>
      </c>
      <c r="DM231">
        <v>0</v>
      </c>
      <c r="DN231">
        <v>0</v>
      </c>
      <c r="DO231">
        <v>0</v>
      </c>
      <c r="EK231" t="s">
        <v>2507</v>
      </c>
      <c r="EL231">
        <v>1</v>
      </c>
      <c r="EM231">
        <v>1</v>
      </c>
      <c r="EN231">
        <v>1</v>
      </c>
      <c r="EO231">
        <v>1</v>
      </c>
      <c r="EP231">
        <v>0</v>
      </c>
      <c r="EQ231">
        <v>4</v>
      </c>
      <c r="ES231" t="s">
        <v>2318</v>
      </c>
      <c r="ET231">
        <v>7000</v>
      </c>
      <c r="EU231" t="s">
        <v>2288</v>
      </c>
      <c r="EX231">
        <v>10</v>
      </c>
      <c r="EY231">
        <v>3</v>
      </c>
      <c r="EZ231">
        <v>0</v>
      </c>
      <c r="FA231">
        <v>100</v>
      </c>
      <c r="FB231">
        <v>250</v>
      </c>
      <c r="FD231" t="s">
        <v>2318</v>
      </c>
      <c r="FE231">
        <v>7500</v>
      </c>
      <c r="FF231" t="s">
        <v>2446</v>
      </c>
      <c r="FI231">
        <v>10</v>
      </c>
      <c r="FJ231">
        <v>3</v>
      </c>
      <c r="FK231">
        <v>0</v>
      </c>
      <c r="FL231">
        <v>100</v>
      </c>
      <c r="FM231">
        <v>250</v>
      </c>
      <c r="FO231" t="s">
        <v>2318</v>
      </c>
      <c r="FP231">
        <v>700</v>
      </c>
      <c r="FQ231" t="s">
        <v>2288</v>
      </c>
      <c r="FT231">
        <v>10</v>
      </c>
      <c r="FU231">
        <v>3</v>
      </c>
      <c r="FV231">
        <v>0</v>
      </c>
      <c r="FW231">
        <v>200</v>
      </c>
      <c r="FX231">
        <v>800</v>
      </c>
      <c r="FZ231" t="s">
        <v>2318</v>
      </c>
      <c r="GA231">
        <v>2000</v>
      </c>
      <c r="GB231" t="s">
        <v>2288</v>
      </c>
      <c r="GE231">
        <v>10</v>
      </c>
      <c r="GF231">
        <v>3</v>
      </c>
      <c r="GG231">
        <v>0</v>
      </c>
      <c r="GH231">
        <v>150</v>
      </c>
      <c r="GI231">
        <v>300</v>
      </c>
      <c r="GK231" t="s">
        <v>2312</v>
      </c>
      <c r="HH231" t="s">
        <v>2237</v>
      </c>
      <c r="HI231">
        <v>0</v>
      </c>
      <c r="HJ231">
        <v>1</v>
      </c>
      <c r="HK231">
        <v>0</v>
      </c>
      <c r="HL231">
        <v>0</v>
      </c>
      <c r="HM231" t="s">
        <v>2519</v>
      </c>
      <c r="HN231">
        <v>1</v>
      </c>
      <c r="HO231">
        <v>1</v>
      </c>
      <c r="HP231">
        <v>1</v>
      </c>
      <c r="HQ231">
        <v>1</v>
      </c>
      <c r="HR231">
        <v>0</v>
      </c>
      <c r="HS231" t="s">
        <v>3141</v>
      </c>
      <c r="HT231">
        <v>0</v>
      </c>
      <c r="HU231">
        <v>0</v>
      </c>
      <c r="HV231">
        <v>0</v>
      </c>
      <c r="HW231">
        <v>1</v>
      </c>
      <c r="HX231">
        <v>1</v>
      </c>
      <c r="HY231">
        <v>1</v>
      </c>
      <c r="HZ231">
        <v>1</v>
      </c>
      <c r="IA231">
        <v>1</v>
      </c>
      <c r="IB231">
        <v>0</v>
      </c>
      <c r="IC231">
        <v>0</v>
      </c>
      <c r="ID231">
        <v>0</v>
      </c>
      <c r="IE231">
        <v>0</v>
      </c>
      <c r="JB231" t="s">
        <v>3142</v>
      </c>
      <c r="JC231">
        <v>0</v>
      </c>
      <c r="JD231">
        <v>0</v>
      </c>
      <c r="JE231">
        <v>1</v>
      </c>
      <c r="JF231">
        <v>0</v>
      </c>
      <c r="JG231">
        <v>0</v>
      </c>
      <c r="JH231">
        <v>0</v>
      </c>
      <c r="JI231">
        <v>0</v>
      </c>
      <c r="JJ231">
        <v>0</v>
      </c>
      <c r="JK231">
        <v>1</v>
      </c>
      <c r="JL231">
        <v>0</v>
      </c>
      <c r="JM231">
        <v>0</v>
      </c>
      <c r="JN231">
        <v>0</v>
      </c>
      <c r="JO231">
        <v>0</v>
      </c>
      <c r="JP231">
        <v>0</v>
      </c>
      <c r="JQ231">
        <v>1</v>
      </c>
      <c r="JR231">
        <v>0</v>
      </c>
      <c r="JS231">
        <v>3</v>
      </c>
      <c r="JT231">
        <v>9</v>
      </c>
      <c r="KV231" t="s">
        <v>2318</v>
      </c>
      <c r="KW231" t="s">
        <v>2465</v>
      </c>
      <c r="KX231">
        <v>0</v>
      </c>
      <c r="KY231">
        <v>1</v>
      </c>
      <c r="KZ231">
        <v>1</v>
      </c>
      <c r="LB231">
        <v>26000</v>
      </c>
      <c r="LC231">
        <v>51000</v>
      </c>
      <c r="LD231" t="s">
        <v>2288</v>
      </c>
      <c r="LG231">
        <v>10</v>
      </c>
      <c r="LH231">
        <v>3</v>
      </c>
      <c r="LI231">
        <v>0</v>
      </c>
      <c r="LJ231">
        <v>150</v>
      </c>
      <c r="LK231">
        <v>300</v>
      </c>
      <c r="NV231" t="s">
        <v>2234</v>
      </c>
      <c r="NW231">
        <v>5500</v>
      </c>
      <c r="NX231" t="s">
        <v>2288</v>
      </c>
      <c r="OA231">
        <v>10</v>
      </c>
      <c r="OB231">
        <v>3</v>
      </c>
      <c r="OC231">
        <v>0</v>
      </c>
      <c r="OD231">
        <v>50</v>
      </c>
      <c r="OE231">
        <v>150</v>
      </c>
      <c r="QM231" t="s">
        <v>2318</v>
      </c>
      <c r="QN231">
        <v>275</v>
      </c>
      <c r="QO231" t="s">
        <v>2288</v>
      </c>
      <c r="QR231">
        <v>10</v>
      </c>
      <c r="QS231">
        <v>3</v>
      </c>
      <c r="QT231">
        <v>0</v>
      </c>
      <c r="QU231">
        <v>250</v>
      </c>
      <c r="QV231">
        <v>400</v>
      </c>
      <c r="QX231" t="s">
        <v>2312</v>
      </c>
      <c r="SF231" t="s">
        <v>2237</v>
      </c>
      <c r="SG231">
        <v>0</v>
      </c>
      <c r="SH231">
        <v>1</v>
      </c>
      <c r="SI231">
        <v>0</v>
      </c>
      <c r="SJ231">
        <v>0</v>
      </c>
      <c r="SK231" t="s">
        <v>3143</v>
      </c>
      <c r="SL231">
        <v>0</v>
      </c>
      <c r="SM231">
        <v>0</v>
      </c>
      <c r="SN231">
        <v>1</v>
      </c>
      <c r="SO231">
        <v>0</v>
      </c>
      <c r="SP231">
        <v>0</v>
      </c>
      <c r="SQ231">
        <v>0</v>
      </c>
      <c r="SR231">
        <v>0</v>
      </c>
      <c r="SS231">
        <v>0</v>
      </c>
      <c r="ST231">
        <v>1</v>
      </c>
      <c r="SU231">
        <v>0</v>
      </c>
      <c r="SV231">
        <v>0</v>
      </c>
      <c r="SW231">
        <v>0</v>
      </c>
      <c r="SX231">
        <v>0</v>
      </c>
      <c r="SY231">
        <v>0</v>
      </c>
      <c r="SZ231">
        <v>1</v>
      </c>
      <c r="TA231">
        <v>0</v>
      </c>
      <c r="TB231" t="s">
        <v>3144</v>
      </c>
      <c r="TC231">
        <v>1</v>
      </c>
      <c r="TD231">
        <v>0</v>
      </c>
      <c r="TE231">
        <v>0</v>
      </c>
      <c r="TF231">
        <v>1</v>
      </c>
      <c r="TG231">
        <v>1</v>
      </c>
      <c r="TH231">
        <v>1</v>
      </c>
      <c r="TI231">
        <v>1</v>
      </c>
      <c r="TJ231">
        <v>1</v>
      </c>
      <c r="TK231">
        <v>1</v>
      </c>
      <c r="TL231">
        <v>0</v>
      </c>
      <c r="TM231">
        <v>0</v>
      </c>
      <c r="TN231">
        <v>0</v>
      </c>
      <c r="AQG231" t="s">
        <v>3145</v>
      </c>
      <c r="AQH231">
        <v>0</v>
      </c>
      <c r="AQI231">
        <v>1</v>
      </c>
      <c r="AQJ231">
        <v>1</v>
      </c>
      <c r="AQK231">
        <v>1</v>
      </c>
      <c r="AQL231">
        <v>1</v>
      </c>
      <c r="AQM231">
        <v>1</v>
      </c>
      <c r="AQN231">
        <v>0</v>
      </c>
      <c r="AQO231">
        <v>0</v>
      </c>
      <c r="AQP231">
        <v>0</v>
      </c>
      <c r="AQQ231">
        <v>0</v>
      </c>
      <c r="AQS231" t="s">
        <v>2576</v>
      </c>
      <c r="AQT231">
        <v>0</v>
      </c>
      <c r="AQU231">
        <v>0</v>
      </c>
      <c r="AQV231">
        <v>1</v>
      </c>
      <c r="AQW231">
        <v>1</v>
      </c>
      <c r="AQX231">
        <v>0</v>
      </c>
      <c r="AQY231">
        <v>0</v>
      </c>
      <c r="AQZ231">
        <v>0</v>
      </c>
      <c r="ARA231">
        <v>0</v>
      </c>
      <c r="ARB231">
        <v>0</v>
      </c>
      <c r="ARC231">
        <v>0</v>
      </c>
      <c r="ARD231">
        <v>0</v>
      </c>
      <c r="ARF231" t="s">
        <v>2466</v>
      </c>
      <c r="ARG231" t="s">
        <v>2439</v>
      </c>
      <c r="ARH231" t="s">
        <v>2312</v>
      </c>
      <c r="ARI231">
        <v>1</v>
      </c>
      <c r="ARJ231">
        <v>0</v>
      </c>
      <c r="ARK231">
        <v>0</v>
      </c>
      <c r="ARL231">
        <v>0</v>
      </c>
      <c r="ARM231">
        <v>0</v>
      </c>
      <c r="ARN231">
        <v>0</v>
      </c>
      <c r="ARP231" t="s">
        <v>2312</v>
      </c>
      <c r="ARX231" t="s">
        <v>2262</v>
      </c>
      <c r="ARY231" t="s">
        <v>2239</v>
      </c>
      <c r="ARZ231">
        <v>1</v>
      </c>
      <c r="ASA231">
        <v>0</v>
      </c>
      <c r="ASB231">
        <v>0</v>
      </c>
      <c r="ASC231">
        <v>0</v>
      </c>
      <c r="ASD231">
        <v>0</v>
      </c>
      <c r="ASE231">
        <v>0</v>
      </c>
      <c r="ASF231">
        <v>0</v>
      </c>
      <c r="ASG231">
        <v>0</v>
      </c>
      <c r="ASH231">
        <v>0</v>
      </c>
      <c r="ASI231">
        <v>0</v>
      </c>
      <c r="ASK231" t="s">
        <v>2239</v>
      </c>
      <c r="ASL231">
        <v>1</v>
      </c>
      <c r="ASM231">
        <v>0</v>
      </c>
      <c r="ASN231">
        <v>0</v>
      </c>
      <c r="ASO231">
        <v>0</v>
      </c>
      <c r="ASP231">
        <v>0</v>
      </c>
      <c r="ASQ231">
        <v>0</v>
      </c>
      <c r="ASR231">
        <v>0</v>
      </c>
      <c r="ASS231">
        <v>0</v>
      </c>
      <c r="AST231">
        <v>0</v>
      </c>
      <c r="ASU231">
        <v>0</v>
      </c>
      <c r="ASW231" t="s">
        <v>2239</v>
      </c>
      <c r="ASX231">
        <v>1</v>
      </c>
      <c r="ASY231">
        <v>0</v>
      </c>
      <c r="ASZ231">
        <v>0</v>
      </c>
      <c r="ATA231">
        <v>0</v>
      </c>
      <c r="ATB231">
        <v>0</v>
      </c>
      <c r="ATC231">
        <v>0</v>
      </c>
      <c r="ATD231">
        <v>0</v>
      </c>
      <c r="ATE231">
        <v>0</v>
      </c>
      <c r="ATF231">
        <v>0</v>
      </c>
      <c r="ATH231" t="s">
        <v>2239</v>
      </c>
      <c r="ATI231">
        <v>1</v>
      </c>
      <c r="ATJ231">
        <v>0</v>
      </c>
      <c r="ATK231">
        <v>0</v>
      </c>
      <c r="ATL231">
        <v>0</v>
      </c>
      <c r="ATM231">
        <v>0</v>
      </c>
      <c r="ATN231">
        <v>0</v>
      </c>
      <c r="ATO231">
        <v>0</v>
      </c>
      <c r="ATP231">
        <v>0</v>
      </c>
      <c r="ATQ231">
        <v>0</v>
      </c>
      <c r="ATS231" t="s">
        <v>2457</v>
      </c>
      <c r="ATT231" t="s">
        <v>2231</v>
      </c>
      <c r="ATU231" t="s">
        <v>3146</v>
      </c>
      <c r="ATW231" t="s">
        <v>2489</v>
      </c>
      <c r="ATX231" t="s">
        <v>2231</v>
      </c>
      <c r="ATY231" t="s">
        <v>3147</v>
      </c>
      <c r="AUA231" t="s">
        <v>3148</v>
      </c>
      <c r="AUF231">
        <v>509546737</v>
      </c>
      <c r="AUG231" s="166">
        <v>45257.715057870373</v>
      </c>
      <c r="AUJ231" t="s">
        <v>2255</v>
      </c>
      <c r="AUK231" t="s">
        <v>2256</v>
      </c>
      <c r="AUL231" t="s">
        <v>2257</v>
      </c>
    </row>
    <row r="232" spans="1:535 1125:1234" x14ac:dyDescent="0.35">
      <c r="A232">
        <v>231</v>
      </c>
      <c r="B232" t="s">
        <v>3149</v>
      </c>
      <c r="C232" s="166">
        <v>45256</v>
      </c>
      <c r="D232" t="s">
        <v>3031</v>
      </c>
      <c r="E232" t="s">
        <v>3032</v>
      </c>
      <c r="F232" s="166">
        <v>45256.673902974537</v>
      </c>
      <c r="G232" s="166">
        <v>45256.869702835647</v>
      </c>
      <c r="H232" t="s">
        <v>2225</v>
      </c>
      <c r="K232" t="s">
        <v>2666</v>
      </c>
      <c r="L232" s="166">
        <v>45256</v>
      </c>
      <c r="M232" t="s">
        <v>2667</v>
      </c>
      <c r="N232" t="s">
        <v>3033</v>
      </c>
      <c r="O232" t="s">
        <v>65</v>
      </c>
      <c r="P232" t="s">
        <v>2431</v>
      </c>
      <c r="S232" t="s">
        <v>2669</v>
      </c>
      <c r="T232" t="s">
        <v>3034</v>
      </c>
      <c r="V232" t="s">
        <v>2231</v>
      </c>
      <c r="X232" t="s">
        <v>2232</v>
      </c>
      <c r="AA232" t="s">
        <v>2239</v>
      </c>
      <c r="AB232">
        <v>0</v>
      </c>
      <c r="AC232">
        <v>0</v>
      </c>
      <c r="AD232">
        <v>0</v>
      </c>
      <c r="AE232">
        <v>1</v>
      </c>
      <c r="AF232">
        <v>1</v>
      </c>
      <c r="AI232"/>
      <c r="EK232" t="s">
        <v>2239</v>
      </c>
      <c r="EL232">
        <v>0</v>
      </c>
      <c r="EM232">
        <v>0</v>
      </c>
      <c r="EN232">
        <v>0</v>
      </c>
      <c r="EO232">
        <v>0</v>
      </c>
      <c r="EP232">
        <v>1</v>
      </c>
      <c r="EQ232">
        <v>1</v>
      </c>
      <c r="JB232" t="s">
        <v>2464</v>
      </c>
      <c r="JC232">
        <v>0</v>
      </c>
      <c r="JD232">
        <v>0</v>
      </c>
      <c r="JE232">
        <v>1</v>
      </c>
      <c r="JF232">
        <v>0</v>
      </c>
      <c r="JG232">
        <v>0</v>
      </c>
      <c r="JH232">
        <v>0</v>
      </c>
      <c r="JI232">
        <v>0</v>
      </c>
      <c r="JJ232">
        <v>0</v>
      </c>
      <c r="JK232">
        <v>0</v>
      </c>
      <c r="JL232">
        <v>0</v>
      </c>
      <c r="JM232">
        <v>0</v>
      </c>
      <c r="JN232">
        <v>0</v>
      </c>
      <c r="JO232">
        <v>0</v>
      </c>
      <c r="JP232">
        <v>0</v>
      </c>
      <c r="JQ232">
        <v>0</v>
      </c>
      <c r="JR232">
        <v>0</v>
      </c>
      <c r="JS232">
        <v>1</v>
      </c>
      <c r="JT232">
        <v>3</v>
      </c>
      <c r="KV232" t="s">
        <v>2318</v>
      </c>
      <c r="KW232" t="s">
        <v>2465</v>
      </c>
      <c r="KX232">
        <v>0</v>
      </c>
      <c r="KY232">
        <v>1</v>
      </c>
      <c r="KZ232">
        <v>1</v>
      </c>
      <c r="LB232">
        <v>32500</v>
      </c>
      <c r="LC232">
        <v>37500</v>
      </c>
      <c r="LD232" t="s">
        <v>2235</v>
      </c>
      <c r="LG232">
        <v>30</v>
      </c>
      <c r="LH232">
        <v>2</v>
      </c>
      <c r="LI232">
        <v>0</v>
      </c>
      <c r="LJ232">
        <v>100</v>
      </c>
      <c r="LK232">
        <v>100</v>
      </c>
      <c r="QX232" t="s">
        <v>2312</v>
      </c>
      <c r="SF232" t="s">
        <v>2241</v>
      </c>
      <c r="SG232">
        <v>1</v>
      </c>
      <c r="SH232">
        <v>0</v>
      </c>
      <c r="SI232">
        <v>0</v>
      </c>
      <c r="SJ232">
        <v>0</v>
      </c>
      <c r="AQG232" t="s">
        <v>2239</v>
      </c>
      <c r="AQH232">
        <v>1</v>
      </c>
      <c r="AQI232">
        <v>0</v>
      </c>
      <c r="AQJ232">
        <v>0</v>
      </c>
      <c r="AQK232">
        <v>0</v>
      </c>
      <c r="AQL232">
        <v>0</v>
      </c>
      <c r="AQM232">
        <v>0</v>
      </c>
      <c r="AQN232">
        <v>0</v>
      </c>
      <c r="AQO232">
        <v>0</v>
      </c>
      <c r="AQP232">
        <v>0</v>
      </c>
      <c r="AQQ232">
        <v>0</v>
      </c>
      <c r="AQS232" t="s">
        <v>2451</v>
      </c>
      <c r="AQT232">
        <v>0</v>
      </c>
      <c r="AQU232">
        <v>0</v>
      </c>
      <c r="AQV232">
        <v>0</v>
      </c>
      <c r="AQW232">
        <v>0</v>
      </c>
      <c r="AQX232">
        <v>0</v>
      </c>
      <c r="AQY232">
        <v>0</v>
      </c>
      <c r="AQZ232">
        <v>0</v>
      </c>
      <c r="ARA232">
        <v>0</v>
      </c>
      <c r="ARB232">
        <v>0</v>
      </c>
      <c r="ARC232">
        <v>1</v>
      </c>
      <c r="ARD232">
        <v>0</v>
      </c>
      <c r="ARF232" t="s">
        <v>2466</v>
      </c>
      <c r="ARG232" t="s">
        <v>2275</v>
      </c>
      <c r="ARH232" t="s">
        <v>2312</v>
      </c>
      <c r="ARI232">
        <v>1</v>
      </c>
      <c r="ARJ232">
        <v>0</v>
      </c>
      <c r="ARK232">
        <v>0</v>
      </c>
      <c r="ARL232">
        <v>0</v>
      </c>
      <c r="ARM232">
        <v>0</v>
      </c>
      <c r="ARN232">
        <v>0</v>
      </c>
      <c r="ARP232" t="s">
        <v>2312</v>
      </c>
      <c r="ARX232" t="s">
        <v>2262</v>
      </c>
      <c r="ARY232" t="s">
        <v>2239</v>
      </c>
      <c r="ARZ232">
        <v>1</v>
      </c>
      <c r="ASA232">
        <v>0</v>
      </c>
      <c r="ASB232">
        <v>0</v>
      </c>
      <c r="ASC232">
        <v>0</v>
      </c>
      <c r="ASD232">
        <v>0</v>
      </c>
      <c r="ASE232">
        <v>0</v>
      </c>
      <c r="ASF232">
        <v>0</v>
      </c>
      <c r="ASG232">
        <v>0</v>
      </c>
      <c r="ASH232">
        <v>0</v>
      </c>
      <c r="ASI232">
        <v>0</v>
      </c>
      <c r="ASK232" t="s">
        <v>2239</v>
      </c>
      <c r="ASL232">
        <v>1</v>
      </c>
      <c r="ASM232">
        <v>0</v>
      </c>
      <c r="ASN232">
        <v>0</v>
      </c>
      <c r="ASO232">
        <v>0</v>
      </c>
      <c r="ASP232">
        <v>0</v>
      </c>
      <c r="ASQ232">
        <v>0</v>
      </c>
      <c r="ASR232">
        <v>0</v>
      </c>
      <c r="ASS232">
        <v>0</v>
      </c>
      <c r="AST232">
        <v>0</v>
      </c>
      <c r="ASU232">
        <v>0</v>
      </c>
      <c r="ASW232" t="s">
        <v>2239</v>
      </c>
      <c r="ASX232">
        <v>1</v>
      </c>
      <c r="ASY232">
        <v>0</v>
      </c>
      <c r="ASZ232">
        <v>0</v>
      </c>
      <c r="ATA232">
        <v>0</v>
      </c>
      <c r="ATB232">
        <v>0</v>
      </c>
      <c r="ATC232">
        <v>0</v>
      </c>
      <c r="ATD232">
        <v>0</v>
      </c>
      <c r="ATE232">
        <v>0</v>
      </c>
      <c r="ATF232">
        <v>0</v>
      </c>
      <c r="ATH232" t="s">
        <v>2239</v>
      </c>
      <c r="ATI232">
        <v>1</v>
      </c>
      <c r="ATJ232">
        <v>0</v>
      </c>
      <c r="ATK232">
        <v>0</v>
      </c>
      <c r="ATL232">
        <v>0</v>
      </c>
      <c r="ATM232">
        <v>0</v>
      </c>
      <c r="ATN232">
        <v>0</v>
      </c>
      <c r="ATO232">
        <v>0</v>
      </c>
      <c r="ATP232">
        <v>0</v>
      </c>
      <c r="ATQ232">
        <v>0</v>
      </c>
      <c r="ATS232" t="s">
        <v>2468</v>
      </c>
      <c r="ATW232" t="s">
        <v>2440</v>
      </c>
      <c r="ATX232" t="s">
        <v>2451</v>
      </c>
      <c r="AUF232">
        <v>509552793</v>
      </c>
      <c r="AUG232" s="166">
        <v>45257.7268287037</v>
      </c>
      <c r="AUJ232" t="s">
        <v>2255</v>
      </c>
      <c r="AUK232" t="s">
        <v>2256</v>
      </c>
      <c r="AUL232" t="s">
        <v>2257</v>
      </c>
    </row>
    <row r="233" spans="1:535 1125:1234" x14ac:dyDescent="0.35">
      <c r="A233">
        <v>232</v>
      </c>
      <c r="B233" t="s">
        <v>3150</v>
      </c>
      <c r="C233" s="166">
        <v>45257</v>
      </c>
      <c r="D233" t="s">
        <v>3151</v>
      </c>
      <c r="E233" t="s">
        <v>3152</v>
      </c>
      <c r="F233" s="166">
        <v>45257.765687222221</v>
      </c>
      <c r="G233" s="166">
        <v>45257.789320509262</v>
      </c>
      <c r="H233" t="s">
        <v>2225</v>
      </c>
      <c r="K233" t="s">
        <v>2639</v>
      </c>
      <c r="L233" s="166">
        <v>45253</v>
      </c>
      <c r="M233" t="s">
        <v>99</v>
      </c>
      <c r="N233" t="s">
        <v>3153</v>
      </c>
      <c r="O233" t="s">
        <v>100</v>
      </c>
      <c r="P233" t="s">
        <v>2228</v>
      </c>
      <c r="S233" t="s">
        <v>2641</v>
      </c>
      <c r="T233" t="s">
        <v>3154</v>
      </c>
      <c r="V233" t="s">
        <v>2231</v>
      </c>
      <c r="X233" t="s">
        <v>2232</v>
      </c>
      <c r="AA233" t="s">
        <v>2503</v>
      </c>
      <c r="AB233">
        <v>1</v>
      </c>
      <c r="AC233">
        <v>1</v>
      </c>
      <c r="AD233">
        <v>1</v>
      </c>
      <c r="AE233">
        <v>0</v>
      </c>
      <c r="AF233">
        <v>3</v>
      </c>
      <c r="AH233" t="s">
        <v>2234</v>
      </c>
      <c r="AI233">
        <v>2000</v>
      </c>
      <c r="AJ233" t="s">
        <v>2235</v>
      </c>
      <c r="AM233">
        <v>15</v>
      </c>
      <c r="AN233">
        <v>120</v>
      </c>
      <c r="AO233">
        <v>1</v>
      </c>
      <c r="AP233">
        <v>200</v>
      </c>
      <c r="AQ233">
        <v>0</v>
      </c>
      <c r="AS233" t="s">
        <v>2561</v>
      </c>
      <c r="BH233" t="s">
        <v>2561</v>
      </c>
      <c r="BW233" t="s">
        <v>2231</v>
      </c>
      <c r="BY233" t="s">
        <v>2503</v>
      </c>
      <c r="BZ233">
        <v>1</v>
      </c>
      <c r="CA233">
        <v>1</v>
      </c>
      <c r="CB233">
        <v>1</v>
      </c>
      <c r="CC233">
        <v>0</v>
      </c>
      <c r="CE233" t="s">
        <v>3155</v>
      </c>
      <c r="CF233">
        <v>1</v>
      </c>
      <c r="CG233">
        <v>0</v>
      </c>
      <c r="CH233">
        <v>0</v>
      </c>
      <c r="CI233">
        <v>0</v>
      </c>
      <c r="CJ233">
        <v>0</v>
      </c>
      <c r="CK233">
        <v>0</v>
      </c>
      <c r="CL233">
        <v>0</v>
      </c>
      <c r="CM233">
        <v>0</v>
      </c>
      <c r="CN233">
        <v>0</v>
      </c>
      <c r="CO233">
        <v>1</v>
      </c>
      <c r="CP233">
        <v>0</v>
      </c>
      <c r="CQ233" t="s">
        <v>3156</v>
      </c>
      <c r="CS233" t="s">
        <v>2237</v>
      </c>
      <c r="CT233">
        <v>0</v>
      </c>
      <c r="CU233">
        <v>1</v>
      </c>
      <c r="CV233">
        <v>0</v>
      </c>
      <c r="CW233">
        <v>0</v>
      </c>
      <c r="CX233" t="s">
        <v>2233</v>
      </c>
      <c r="CY233">
        <v>1</v>
      </c>
      <c r="CZ233">
        <v>0</v>
      </c>
      <c r="DA233">
        <v>0</v>
      </c>
      <c r="DB233">
        <v>0</v>
      </c>
      <c r="DC233" t="s">
        <v>3157</v>
      </c>
      <c r="DD233">
        <v>0</v>
      </c>
      <c r="DE233">
        <v>0</v>
      </c>
      <c r="DF233">
        <v>0</v>
      </c>
      <c r="DG233">
        <v>0</v>
      </c>
      <c r="DH233">
        <v>0</v>
      </c>
      <c r="DI233">
        <v>0</v>
      </c>
      <c r="DJ233">
        <v>0</v>
      </c>
      <c r="DK233">
        <v>0</v>
      </c>
      <c r="DL233">
        <v>1</v>
      </c>
      <c r="DM233">
        <v>0</v>
      </c>
      <c r="DN233">
        <v>1</v>
      </c>
      <c r="DO233">
        <v>0</v>
      </c>
      <c r="DP233" t="s">
        <v>3158</v>
      </c>
      <c r="EK233" t="s">
        <v>2507</v>
      </c>
      <c r="EL233">
        <v>1</v>
      </c>
      <c r="EM233">
        <v>1</v>
      </c>
      <c r="EN233">
        <v>1</v>
      </c>
      <c r="EO233">
        <v>1</v>
      </c>
      <c r="EP233">
        <v>0</v>
      </c>
      <c r="EQ233">
        <v>4</v>
      </c>
      <c r="ES233" t="s">
        <v>2561</v>
      </c>
      <c r="FD233" t="s">
        <v>2561</v>
      </c>
      <c r="FO233" t="s">
        <v>2234</v>
      </c>
      <c r="FP233">
        <v>2000</v>
      </c>
      <c r="FQ233" t="s">
        <v>2235</v>
      </c>
      <c r="FT233">
        <v>20</v>
      </c>
      <c r="FU233">
        <v>120</v>
      </c>
      <c r="FV233">
        <v>1</v>
      </c>
      <c r="FW233">
        <v>300</v>
      </c>
      <c r="FX233">
        <v>0</v>
      </c>
      <c r="FZ233" t="s">
        <v>2234</v>
      </c>
      <c r="GA233">
        <v>3500</v>
      </c>
      <c r="GB233" t="s">
        <v>2235</v>
      </c>
      <c r="GE233">
        <v>20</v>
      </c>
      <c r="GF233">
        <v>120</v>
      </c>
      <c r="GG233">
        <v>1</v>
      </c>
      <c r="GH233">
        <v>200</v>
      </c>
      <c r="GI233">
        <v>0</v>
      </c>
      <c r="GK233" t="s">
        <v>2231</v>
      </c>
      <c r="GM233" t="s">
        <v>2507</v>
      </c>
      <c r="GN233">
        <v>1</v>
      </c>
      <c r="GO233">
        <v>1</v>
      </c>
      <c r="GP233">
        <v>1</v>
      </c>
      <c r="GQ233">
        <v>1</v>
      </c>
      <c r="GR233">
        <v>0</v>
      </c>
      <c r="GT233" t="s">
        <v>3155</v>
      </c>
      <c r="GU233">
        <v>1</v>
      </c>
      <c r="GV233">
        <v>0</v>
      </c>
      <c r="GW233">
        <v>0</v>
      </c>
      <c r="GX233">
        <v>0</v>
      </c>
      <c r="GY233">
        <v>0</v>
      </c>
      <c r="GZ233">
        <v>0</v>
      </c>
      <c r="HA233">
        <v>0</v>
      </c>
      <c r="HB233">
        <v>0</v>
      </c>
      <c r="HC233">
        <v>0</v>
      </c>
      <c r="HD233">
        <v>1</v>
      </c>
      <c r="HE233">
        <v>0</v>
      </c>
      <c r="HF233" t="s">
        <v>3159</v>
      </c>
      <c r="HH233" t="s">
        <v>2237</v>
      </c>
      <c r="HI233">
        <v>0</v>
      </c>
      <c r="HJ233">
        <v>1</v>
      </c>
      <c r="HK233">
        <v>0</v>
      </c>
      <c r="HL233">
        <v>0</v>
      </c>
      <c r="HM233" t="s">
        <v>2507</v>
      </c>
      <c r="HN233">
        <v>1</v>
      </c>
      <c r="HO233">
        <v>1</v>
      </c>
      <c r="HP233">
        <v>1</v>
      </c>
      <c r="HQ233">
        <v>1</v>
      </c>
      <c r="HR233">
        <v>0</v>
      </c>
      <c r="HS233" t="s">
        <v>3157</v>
      </c>
      <c r="HT233">
        <v>0</v>
      </c>
      <c r="HU233">
        <v>0</v>
      </c>
      <c r="HV233">
        <v>0</v>
      </c>
      <c r="HW233">
        <v>0</v>
      </c>
      <c r="HX233">
        <v>0</v>
      </c>
      <c r="HY233">
        <v>0</v>
      </c>
      <c r="HZ233">
        <v>0</v>
      </c>
      <c r="IA233">
        <v>0</v>
      </c>
      <c r="IB233">
        <v>1</v>
      </c>
      <c r="IC233">
        <v>0</v>
      </c>
      <c r="ID233">
        <v>1</v>
      </c>
      <c r="IE233">
        <v>0</v>
      </c>
      <c r="IF233" t="s">
        <v>3160</v>
      </c>
      <c r="JB233" t="s">
        <v>3161</v>
      </c>
      <c r="JC233">
        <v>0</v>
      </c>
      <c r="JD233">
        <v>0</v>
      </c>
      <c r="JE233">
        <v>0</v>
      </c>
      <c r="JF233">
        <v>1</v>
      </c>
      <c r="JG233">
        <v>1</v>
      </c>
      <c r="JH233">
        <v>1</v>
      </c>
      <c r="JI233">
        <v>1</v>
      </c>
      <c r="JJ233">
        <v>1</v>
      </c>
      <c r="JK233">
        <v>1</v>
      </c>
      <c r="JL233">
        <v>1</v>
      </c>
      <c r="JM233">
        <v>1</v>
      </c>
      <c r="JN233">
        <v>1</v>
      </c>
      <c r="JO233">
        <v>1</v>
      </c>
      <c r="JP233">
        <v>1</v>
      </c>
      <c r="JQ233">
        <v>0</v>
      </c>
      <c r="JR233">
        <v>0</v>
      </c>
      <c r="JS233">
        <v>11</v>
      </c>
      <c r="JT233">
        <v>18</v>
      </c>
      <c r="LM233" t="s">
        <v>2234</v>
      </c>
      <c r="LN233">
        <v>8000</v>
      </c>
      <c r="LO233" t="s">
        <v>2351</v>
      </c>
      <c r="LR233">
        <v>15</v>
      </c>
      <c r="LS233">
        <v>30</v>
      </c>
      <c r="LT233">
        <v>1</v>
      </c>
      <c r="LU233">
        <v>200</v>
      </c>
      <c r="LV233">
        <v>0</v>
      </c>
      <c r="LX233" t="s">
        <v>2234</v>
      </c>
      <c r="LY233">
        <v>6500</v>
      </c>
      <c r="LZ233" t="s">
        <v>2351</v>
      </c>
      <c r="MC233">
        <v>20</v>
      </c>
      <c r="MD233">
        <v>30</v>
      </c>
      <c r="ME233">
        <v>1</v>
      </c>
      <c r="MF233">
        <v>200</v>
      </c>
      <c r="MG233">
        <v>0</v>
      </c>
      <c r="MI233" t="s">
        <v>2561</v>
      </c>
      <c r="MT233" t="s">
        <v>2234</v>
      </c>
      <c r="MU233">
        <v>300</v>
      </c>
      <c r="MV233" t="s">
        <v>2235</v>
      </c>
      <c r="MY233">
        <v>20</v>
      </c>
      <c r="MZ233">
        <v>120</v>
      </c>
      <c r="NA233">
        <v>1</v>
      </c>
      <c r="NB233">
        <v>400</v>
      </c>
      <c r="NC233">
        <v>0</v>
      </c>
      <c r="NE233" t="s">
        <v>2561</v>
      </c>
      <c r="NV233" t="s">
        <v>2561</v>
      </c>
      <c r="OG233" t="s">
        <v>2234</v>
      </c>
      <c r="OH233">
        <v>4500</v>
      </c>
      <c r="OI233" t="s">
        <v>2235</v>
      </c>
      <c r="OL233">
        <v>15</v>
      </c>
      <c r="OM233">
        <v>120</v>
      </c>
      <c r="ON233">
        <v>1</v>
      </c>
      <c r="OO233">
        <v>400</v>
      </c>
      <c r="OP233">
        <v>0</v>
      </c>
      <c r="OR233" t="s">
        <v>2234</v>
      </c>
      <c r="OS233">
        <v>3000</v>
      </c>
      <c r="OT233" t="s">
        <v>2235</v>
      </c>
      <c r="OW233">
        <v>20</v>
      </c>
      <c r="OX233">
        <v>120</v>
      </c>
      <c r="OY233">
        <v>1</v>
      </c>
      <c r="OZ233">
        <v>400</v>
      </c>
      <c r="PA233">
        <v>0</v>
      </c>
      <c r="PC233" t="s">
        <v>2561</v>
      </c>
      <c r="PN233" t="s">
        <v>2561</v>
      </c>
      <c r="PY233" t="s">
        <v>2561</v>
      </c>
      <c r="QX233" t="s">
        <v>2231</v>
      </c>
      <c r="QZ233" t="s">
        <v>3162</v>
      </c>
      <c r="RA233">
        <v>0</v>
      </c>
      <c r="RB233">
        <v>0</v>
      </c>
      <c r="RC233">
        <v>0</v>
      </c>
      <c r="RD233">
        <v>1</v>
      </c>
      <c r="RE233">
        <v>1</v>
      </c>
      <c r="RF233">
        <v>1</v>
      </c>
      <c r="RG233">
        <v>1</v>
      </c>
      <c r="RH233">
        <v>1</v>
      </c>
      <c r="RI233">
        <v>1</v>
      </c>
      <c r="RJ233">
        <v>1</v>
      </c>
      <c r="RK233">
        <v>1</v>
      </c>
      <c r="RL233">
        <v>1</v>
      </c>
      <c r="RM233">
        <v>1</v>
      </c>
      <c r="RN233">
        <v>1</v>
      </c>
      <c r="RO233">
        <v>0</v>
      </c>
      <c r="RP233">
        <v>0</v>
      </c>
      <c r="RR233" t="s">
        <v>3155</v>
      </c>
      <c r="RS233">
        <v>1</v>
      </c>
      <c r="RT233">
        <v>0</v>
      </c>
      <c r="RU233">
        <v>0</v>
      </c>
      <c r="RV233">
        <v>0</v>
      </c>
      <c r="RW233">
        <v>0</v>
      </c>
      <c r="RX233">
        <v>0</v>
      </c>
      <c r="RY233">
        <v>0</v>
      </c>
      <c r="RZ233">
        <v>0</v>
      </c>
      <c r="SA233">
        <v>0</v>
      </c>
      <c r="SB233">
        <v>1</v>
      </c>
      <c r="SC233">
        <v>0</v>
      </c>
      <c r="SD233" t="s">
        <v>3160</v>
      </c>
      <c r="SF233" t="s">
        <v>2237</v>
      </c>
      <c r="SG233">
        <v>0</v>
      </c>
      <c r="SH233">
        <v>1</v>
      </c>
      <c r="SI233">
        <v>0</v>
      </c>
      <c r="SJ233">
        <v>0</v>
      </c>
      <c r="SK233" t="s">
        <v>3163</v>
      </c>
      <c r="SL233">
        <v>0</v>
      </c>
      <c r="SM233">
        <v>0</v>
      </c>
      <c r="SN233">
        <v>0</v>
      </c>
      <c r="SO233">
        <v>1</v>
      </c>
      <c r="SP233">
        <v>1</v>
      </c>
      <c r="SQ233">
        <v>1</v>
      </c>
      <c r="SR233">
        <v>1</v>
      </c>
      <c r="SS233">
        <v>1</v>
      </c>
      <c r="ST233">
        <v>1</v>
      </c>
      <c r="SU233">
        <v>1</v>
      </c>
      <c r="SV233">
        <v>1</v>
      </c>
      <c r="SW233">
        <v>1</v>
      </c>
      <c r="SX233">
        <v>1</v>
      </c>
      <c r="SY233">
        <v>1</v>
      </c>
      <c r="SZ233">
        <v>0</v>
      </c>
      <c r="TA233">
        <v>0</v>
      </c>
      <c r="TB233" t="s">
        <v>3157</v>
      </c>
      <c r="TC233">
        <v>0</v>
      </c>
      <c r="TD233">
        <v>0</v>
      </c>
      <c r="TE233">
        <v>0</v>
      </c>
      <c r="TF233">
        <v>0</v>
      </c>
      <c r="TG233">
        <v>0</v>
      </c>
      <c r="TH233">
        <v>0</v>
      </c>
      <c r="TI233">
        <v>0</v>
      </c>
      <c r="TJ233">
        <v>0</v>
      </c>
      <c r="TK233">
        <v>1</v>
      </c>
      <c r="TL233">
        <v>0</v>
      </c>
      <c r="TM233">
        <v>1</v>
      </c>
      <c r="TN233">
        <v>0</v>
      </c>
      <c r="TO233" t="s">
        <v>3164</v>
      </c>
      <c r="AQG233" t="s">
        <v>3165</v>
      </c>
      <c r="AQH233">
        <v>0</v>
      </c>
      <c r="AQI233">
        <v>0</v>
      </c>
      <c r="AQJ233">
        <v>0</v>
      </c>
      <c r="AQK233">
        <v>1</v>
      </c>
      <c r="AQL233">
        <v>0</v>
      </c>
      <c r="AQM233">
        <v>1</v>
      </c>
      <c r="AQN233">
        <v>0</v>
      </c>
      <c r="AQO233">
        <v>1</v>
      </c>
      <c r="AQP233">
        <v>0</v>
      </c>
      <c r="AQQ233">
        <v>0</v>
      </c>
      <c r="AQR233" t="s">
        <v>3166</v>
      </c>
      <c r="AQS233" t="s">
        <v>3167</v>
      </c>
      <c r="AQT233">
        <v>1</v>
      </c>
      <c r="AQU233">
        <v>0</v>
      </c>
      <c r="AQV233">
        <v>1</v>
      </c>
      <c r="AQW233">
        <v>0</v>
      </c>
      <c r="AQX233">
        <v>0</v>
      </c>
      <c r="AQY233">
        <v>1</v>
      </c>
      <c r="AQZ233">
        <v>0</v>
      </c>
      <c r="ARA233">
        <v>0</v>
      </c>
      <c r="ARB233">
        <v>0</v>
      </c>
      <c r="ARC233">
        <v>0</v>
      </c>
      <c r="ARD233">
        <v>0</v>
      </c>
      <c r="ARF233" t="s">
        <v>2466</v>
      </c>
      <c r="ARG233" t="s">
        <v>2275</v>
      </c>
      <c r="ARH233" t="s">
        <v>2246</v>
      </c>
      <c r="ARI233">
        <v>0</v>
      </c>
      <c r="ARJ233">
        <v>1</v>
      </c>
      <c r="ARK233">
        <v>0</v>
      </c>
      <c r="ARL233">
        <v>0</v>
      </c>
      <c r="ARM233">
        <v>0</v>
      </c>
      <c r="ARN233">
        <v>0</v>
      </c>
      <c r="ARO233" t="s">
        <v>2231</v>
      </c>
      <c r="ARP233" t="s">
        <v>2312</v>
      </c>
      <c r="ARX233" t="s">
        <v>2262</v>
      </c>
      <c r="ARY233" t="s">
        <v>3168</v>
      </c>
      <c r="ARZ233">
        <v>0</v>
      </c>
      <c r="ASA233">
        <v>1</v>
      </c>
      <c r="ASB233">
        <v>0</v>
      </c>
      <c r="ASC233">
        <v>0</v>
      </c>
      <c r="ASD233">
        <v>0</v>
      </c>
      <c r="ASE233">
        <v>0</v>
      </c>
      <c r="ASF233">
        <v>0</v>
      </c>
      <c r="ASG233">
        <v>1</v>
      </c>
      <c r="ASH233">
        <v>0</v>
      </c>
      <c r="ASI233">
        <v>0</v>
      </c>
      <c r="ASJ233" t="s">
        <v>3169</v>
      </c>
      <c r="ASK233" t="s">
        <v>506</v>
      </c>
      <c r="ASL233">
        <v>0</v>
      </c>
      <c r="ASM233">
        <v>0</v>
      </c>
      <c r="ASN233">
        <v>0</v>
      </c>
      <c r="ASO233">
        <v>0</v>
      </c>
      <c r="ASP233">
        <v>0</v>
      </c>
      <c r="ASQ233">
        <v>0</v>
      </c>
      <c r="ASR233">
        <v>0</v>
      </c>
      <c r="ASS233">
        <v>1</v>
      </c>
      <c r="AST233">
        <v>0</v>
      </c>
      <c r="ASU233">
        <v>0</v>
      </c>
      <c r="ASV233" t="s">
        <v>3170</v>
      </c>
      <c r="ASW233" t="s">
        <v>3171</v>
      </c>
      <c r="ASX233">
        <v>0</v>
      </c>
      <c r="ASY233">
        <v>0</v>
      </c>
      <c r="ASZ233">
        <v>0</v>
      </c>
      <c r="ATA233">
        <v>1</v>
      </c>
      <c r="ATB233">
        <v>0</v>
      </c>
      <c r="ATC233">
        <v>0</v>
      </c>
      <c r="ATD233">
        <v>1</v>
      </c>
      <c r="ATE233">
        <v>0</v>
      </c>
      <c r="ATF233">
        <v>0</v>
      </c>
      <c r="ATG233" t="s">
        <v>3172</v>
      </c>
      <c r="ATH233" t="s">
        <v>506</v>
      </c>
      <c r="ATI233">
        <v>0</v>
      </c>
      <c r="ATJ233">
        <v>0</v>
      </c>
      <c r="ATK233">
        <v>0</v>
      </c>
      <c r="ATL233">
        <v>0</v>
      </c>
      <c r="ATM233">
        <v>0</v>
      </c>
      <c r="ATN233">
        <v>0</v>
      </c>
      <c r="ATO233">
        <v>0</v>
      </c>
      <c r="ATP233">
        <v>1</v>
      </c>
      <c r="ATQ233">
        <v>0</v>
      </c>
      <c r="ATR233" t="s">
        <v>3173</v>
      </c>
      <c r="ATS233" t="s">
        <v>2441</v>
      </c>
      <c r="ATT233" t="s">
        <v>2231</v>
      </c>
      <c r="ATV233" t="s">
        <v>3174</v>
      </c>
      <c r="ATW233" t="s">
        <v>2441</v>
      </c>
      <c r="ATX233" t="s">
        <v>2231</v>
      </c>
      <c r="ATZ233" t="s">
        <v>3175</v>
      </c>
      <c r="AUA233" t="s">
        <v>3176</v>
      </c>
      <c r="AUF233">
        <v>509585519</v>
      </c>
      <c r="AUG233" s="166">
        <v>45257.800335648149</v>
      </c>
      <c r="AUJ233" t="s">
        <v>2255</v>
      </c>
      <c r="AUK233" t="s">
        <v>2256</v>
      </c>
      <c r="AUL233" t="s">
        <v>2257</v>
      </c>
    </row>
    <row r="234" spans="1:535 1125:1234" x14ac:dyDescent="0.35">
      <c r="A234">
        <v>233</v>
      </c>
      <c r="B234" t="s">
        <v>3177</v>
      </c>
      <c r="C234" s="166">
        <v>45252</v>
      </c>
      <c r="D234" t="s">
        <v>3151</v>
      </c>
      <c r="E234" t="s">
        <v>3152</v>
      </c>
      <c r="F234" s="166">
        <v>45252.477284652778</v>
      </c>
      <c r="G234" s="166">
        <v>45257.790086759262</v>
      </c>
      <c r="H234" t="s">
        <v>2225</v>
      </c>
      <c r="K234" t="s">
        <v>2639</v>
      </c>
      <c r="L234" s="166">
        <v>45252</v>
      </c>
      <c r="M234" t="s">
        <v>99</v>
      </c>
      <c r="N234" t="s">
        <v>3153</v>
      </c>
      <c r="O234" t="s">
        <v>100</v>
      </c>
      <c r="P234" t="s">
        <v>2228</v>
      </c>
      <c r="S234" t="s">
        <v>2641</v>
      </c>
      <c r="T234" t="s">
        <v>3154</v>
      </c>
      <c r="V234" t="s">
        <v>2231</v>
      </c>
      <c r="X234" t="s">
        <v>2232</v>
      </c>
      <c r="AA234" t="s">
        <v>2558</v>
      </c>
      <c r="AB234">
        <v>0</v>
      </c>
      <c r="AC234">
        <v>1</v>
      </c>
      <c r="AD234">
        <v>0</v>
      </c>
      <c r="AE234">
        <v>0</v>
      </c>
      <c r="AF234">
        <v>1</v>
      </c>
      <c r="AI234"/>
      <c r="AS234" t="s">
        <v>2234</v>
      </c>
      <c r="AT234" t="s">
        <v>2479</v>
      </c>
      <c r="AU234">
        <v>1</v>
      </c>
      <c r="AV234">
        <v>0</v>
      </c>
      <c r="AW234">
        <v>6000</v>
      </c>
      <c r="AY234" t="s">
        <v>2235</v>
      </c>
      <c r="BB234">
        <v>20</v>
      </c>
      <c r="BC234">
        <v>120</v>
      </c>
      <c r="BD234">
        <v>1</v>
      </c>
      <c r="BE234">
        <v>500</v>
      </c>
      <c r="BF234">
        <v>0</v>
      </c>
      <c r="BW234" t="s">
        <v>2231</v>
      </c>
      <c r="BY234" t="s">
        <v>2558</v>
      </c>
      <c r="BZ234">
        <v>0</v>
      </c>
      <c r="CA234">
        <v>1</v>
      </c>
      <c r="CB234">
        <v>0</v>
      </c>
      <c r="CC234">
        <v>0</v>
      </c>
      <c r="CE234" t="s">
        <v>3178</v>
      </c>
      <c r="CF234">
        <v>1</v>
      </c>
      <c r="CG234">
        <v>0</v>
      </c>
      <c r="CH234">
        <v>0</v>
      </c>
      <c r="CI234">
        <v>1</v>
      </c>
      <c r="CJ234">
        <v>1</v>
      </c>
      <c r="CK234">
        <v>1</v>
      </c>
      <c r="CL234">
        <v>0</v>
      </c>
      <c r="CM234">
        <v>0</v>
      </c>
      <c r="CN234">
        <v>0</v>
      </c>
      <c r="CO234">
        <v>0</v>
      </c>
      <c r="CP234">
        <v>0</v>
      </c>
      <c r="CS234" t="s">
        <v>2237</v>
      </c>
      <c r="CT234">
        <v>0</v>
      </c>
      <c r="CU234">
        <v>1</v>
      </c>
      <c r="CV234">
        <v>0</v>
      </c>
      <c r="CW234">
        <v>0</v>
      </c>
      <c r="CX234" t="s">
        <v>2558</v>
      </c>
      <c r="CY234">
        <v>0</v>
      </c>
      <c r="CZ234">
        <v>1</v>
      </c>
      <c r="DA234">
        <v>0</v>
      </c>
      <c r="DB234">
        <v>0</v>
      </c>
      <c r="DC234" t="s">
        <v>3157</v>
      </c>
      <c r="DD234">
        <v>0</v>
      </c>
      <c r="DE234">
        <v>0</v>
      </c>
      <c r="DF234">
        <v>0</v>
      </c>
      <c r="DG234">
        <v>0</v>
      </c>
      <c r="DH234">
        <v>0</v>
      </c>
      <c r="DI234">
        <v>0</v>
      </c>
      <c r="DJ234">
        <v>0</v>
      </c>
      <c r="DK234">
        <v>0</v>
      </c>
      <c r="DL234">
        <v>1</v>
      </c>
      <c r="DM234">
        <v>0</v>
      </c>
      <c r="DN234">
        <v>1</v>
      </c>
      <c r="DO234">
        <v>0</v>
      </c>
      <c r="DP234" t="s">
        <v>3160</v>
      </c>
      <c r="EK234" t="s">
        <v>2507</v>
      </c>
      <c r="EL234">
        <v>1</v>
      </c>
      <c r="EM234">
        <v>1</v>
      </c>
      <c r="EN234">
        <v>1</v>
      </c>
      <c r="EO234">
        <v>1</v>
      </c>
      <c r="EP234">
        <v>0</v>
      </c>
      <c r="EQ234">
        <v>4</v>
      </c>
      <c r="ES234" t="s">
        <v>2234</v>
      </c>
      <c r="ET234">
        <v>8500</v>
      </c>
      <c r="EU234" t="s">
        <v>2235</v>
      </c>
      <c r="EX234">
        <v>15</v>
      </c>
      <c r="EY234">
        <v>120</v>
      </c>
      <c r="EZ234">
        <v>1</v>
      </c>
      <c r="FA234">
        <v>200</v>
      </c>
      <c r="FB234">
        <v>0</v>
      </c>
      <c r="FD234" t="s">
        <v>2234</v>
      </c>
      <c r="FE234">
        <v>12500</v>
      </c>
      <c r="FF234" t="s">
        <v>2235</v>
      </c>
      <c r="FI234">
        <v>15</v>
      </c>
      <c r="FJ234">
        <v>120</v>
      </c>
      <c r="FK234">
        <v>1</v>
      </c>
      <c r="FL234">
        <v>60</v>
      </c>
      <c r="FM234">
        <v>0</v>
      </c>
      <c r="FO234" t="s">
        <v>2234</v>
      </c>
      <c r="FP234">
        <v>2000</v>
      </c>
      <c r="FQ234" t="s">
        <v>2235</v>
      </c>
      <c r="FT234">
        <v>15</v>
      </c>
      <c r="FU234">
        <v>120</v>
      </c>
      <c r="FV234">
        <v>1</v>
      </c>
      <c r="FW234">
        <v>150</v>
      </c>
      <c r="FX234">
        <v>0</v>
      </c>
      <c r="FZ234" t="s">
        <v>2234</v>
      </c>
      <c r="GA234">
        <v>3500</v>
      </c>
      <c r="GB234" t="s">
        <v>2235</v>
      </c>
      <c r="GE234">
        <v>20</v>
      </c>
      <c r="GF234">
        <v>120</v>
      </c>
      <c r="GG234">
        <v>1</v>
      </c>
      <c r="GH234">
        <v>500</v>
      </c>
      <c r="GI234">
        <v>0</v>
      </c>
      <c r="GK234" t="s">
        <v>2231</v>
      </c>
      <c r="GM234" t="s">
        <v>2507</v>
      </c>
      <c r="GN234">
        <v>1</v>
      </c>
      <c r="GO234">
        <v>1</v>
      </c>
      <c r="GP234">
        <v>1</v>
      </c>
      <c r="GQ234">
        <v>1</v>
      </c>
      <c r="GR234">
        <v>0</v>
      </c>
      <c r="GT234" t="s">
        <v>3155</v>
      </c>
      <c r="GU234">
        <v>1</v>
      </c>
      <c r="GV234">
        <v>0</v>
      </c>
      <c r="GW234">
        <v>0</v>
      </c>
      <c r="GX234">
        <v>0</v>
      </c>
      <c r="GY234">
        <v>0</v>
      </c>
      <c r="GZ234">
        <v>0</v>
      </c>
      <c r="HA234">
        <v>0</v>
      </c>
      <c r="HB234">
        <v>0</v>
      </c>
      <c r="HC234">
        <v>0</v>
      </c>
      <c r="HD234">
        <v>1</v>
      </c>
      <c r="HE234">
        <v>0</v>
      </c>
      <c r="HF234" t="s">
        <v>3179</v>
      </c>
      <c r="HH234" t="s">
        <v>2237</v>
      </c>
      <c r="HI234">
        <v>0</v>
      </c>
      <c r="HJ234">
        <v>1</v>
      </c>
      <c r="HK234">
        <v>0</v>
      </c>
      <c r="HL234">
        <v>0</v>
      </c>
      <c r="HM234" t="s">
        <v>2507</v>
      </c>
      <c r="HN234">
        <v>1</v>
      </c>
      <c r="HO234">
        <v>1</v>
      </c>
      <c r="HP234">
        <v>1</v>
      </c>
      <c r="HQ234">
        <v>1</v>
      </c>
      <c r="HR234">
        <v>0</v>
      </c>
      <c r="HS234" t="s">
        <v>3157</v>
      </c>
      <c r="HT234">
        <v>0</v>
      </c>
      <c r="HU234">
        <v>0</v>
      </c>
      <c r="HV234">
        <v>0</v>
      </c>
      <c r="HW234">
        <v>0</v>
      </c>
      <c r="HX234">
        <v>0</v>
      </c>
      <c r="HY234">
        <v>0</v>
      </c>
      <c r="HZ234">
        <v>0</v>
      </c>
      <c r="IA234">
        <v>0</v>
      </c>
      <c r="IB234">
        <v>1</v>
      </c>
      <c r="IC234">
        <v>0</v>
      </c>
      <c r="ID234">
        <v>1</v>
      </c>
      <c r="IE234">
        <v>0</v>
      </c>
      <c r="IF234" t="s">
        <v>3180</v>
      </c>
      <c r="JB234" t="s">
        <v>3161</v>
      </c>
      <c r="JC234">
        <v>0</v>
      </c>
      <c r="JD234">
        <v>0</v>
      </c>
      <c r="JE234">
        <v>0</v>
      </c>
      <c r="JF234">
        <v>1</v>
      </c>
      <c r="JG234">
        <v>1</v>
      </c>
      <c r="JH234">
        <v>1</v>
      </c>
      <c r="JI234">
        <v>1</v>
      </c>
      <c r="JJ234">
        <v>1</v>
      </c>
      <c r="JK234">
        <v>1</v>
      </c>
      <c r="JL234">
        <v>1</v>
      </c>
      <c r="JM234">
        <v>1</v>
      </c>
      <c r="JN234">
        <v>1</v>
      </c>
      <c r="JO234">
        <v>1</v>
      </c>
      <c r="JP234">
        <v>1</v>
      </c>
      <c r="JQ234">
        <v>0</v>
      </c>
      <c r="JR234">
        <v>0</v>
      </c>
      <c r="JS234">
        <v>11</v>
      </c>
      <c r="JT234">
        <v>16</v>
      </c>
      <c r="LM234" t="s">
        <v>2234</v>
      </c>
      <c r="LN234">
        <v>6500</v>
      </c>
      <c r="LO234" t="s">
        <v>2351</v>
      </c>
      <c r="LR234">
        <v>15</v>
      </c>
      <c r="LS234">
        <v>30</v>
      </c>
      <c r="LT234">
        <v>1</v>
      </c>
      <c r="LU234">
        <v>200</v>
      </c>
      <c r="LV234">
        <v>0</v>
      </c>
      <c r="LX234" t="s">
        <v>2234</v>
      </c>
      <c r="LY234">
        <v>6000</v>
      </c>
      <c r="LZ234" t="s">
        <v>2351</v>
      </c>
      <c r="MC234">
        <v>15</v>
      </c>
      <c r="MD234">
        <v>30</v>
      </c>
      <c r="ME234">
        <v>1</v>
      </c>
      <c r="MF234">
        <v>200</v>
      </c>
      <c r="MG234">
        <v>0</v>
      </c>
      <c r="MI234" t="s">
        <v>2561</v>
      </c>
      <c r="MT234" t="s">
        <v>2234</v>
      </c>
      <c r="MU234">
        <v>300</v>
      </c>
      <c r="MV234" t="s">
        <v>2235</v>
      </c>
      <c r="MY234">
        <v>15</v>
      </c>
      <c r="MZ234">
        <v>120</v>
      </c>
      <c r="NA234">
        <v>1</v>
      </c>
      <c r="NB234">
        <v>300</v>
      </c>
      <c r="NC234">
        <v>0</v>
      </c>
      <c r="NE234" t="s">
        <v>2561</v>
      </c>
      <c r="NV234" t="s">
        <v>2234</v>
      </c>
      <c r="NW234">
        <v>6000</v>
      </c>
      <c r="NX234" t="s">
        <v>2235</v>
      </c>
      <c r="OA234">
        <v>15</v>
      </c>
      <c r="OB234">
        <v>120</v>
      </c>
      <c r="OC234">
        <v>1</v>
      </c>
      <c r="OD234">
        <v>150</v>
      </c>
      <c r="OE234">
        <v>0</v>
      </c>
      <c r="OG234" t="s">
        <v>2234</v>
      </c>
      <c r="OH234">
        <v>4500</v>
      </c>
      <c r="OI234" t="s">
        <v>2235</v>
      </c>
      <c r="OL234">
        <v>15</v>
      </c>
      <c r="OM234">
        <v>120</v>
      </c>
      <c r="ON234">
        <v>1</v>
      </c>
      <c r="OO234">
        <v>300</v>
      </c>
      <c r="OP234">
        <v>0</v>
      </c>
      <c r="OR234" t="s">
        <v>2234</v>
      </c>
      <c r="OS234">
        <v>2750</v>
      </c>
      <c r="OT234" t="s">
        <v>2235</v>
      </c>
      <c r="OW234">
        <v>20</v>
      </c>
      <c r="OX234">
        <v>120</v>
      </c>
      <c r="OY234">
        <v>1</v>
      </c>
      <c r="OZ234">
        <v>200</v>
      </c>
      <c r="PA234">
        <v>0</v>
      </c>
      <c r="PC234" t="s">
        <v>2561</v>
      </c>
      <c r="PN234" t="s">
        <v>2234</v>
      </c>
      <c r="PO234">
        <v>1750</v>
      </c>
      <c r="PP234" t="s">
        <v>2235</v>
      </c>
      <c r="PS234">
        <v>15</v>
      </c>
      <c r="PT234">
        <v>120</v>
      </c>
      <c r="PU234">
        <v>1</v>
      </c>
      <c r="PV234">
        <v>300</v>
      </c>
      <c r="PW234">
        <v>0</v>
      </c>
      <c r="PY234" t="s">
        <v>2561</v>
      </c>
      <c r="QX234" t="s">
        <v>2231</v>
      </c>
      <c r="QZ234" t="s">
        <v>3181</v>
      </c>
      <c r="RA234">
        <v>0</v>
      </c>
      <c r="RB234">
        <v>0</v>
      </c>
      <c r="RC234">
        <v>0</v>
      </c>
      <c r="RD234">
        <v>1</v>
      </c>
      <c r="RE234">
        <v>1</v>
      </c>
      <c r="RF234">
        <v>1</v>
      </c>
      <c r="RG234">
        <v>1</v>
      </c>
      <c r="RH234">
        <v>1</v>
      </c>
      <c r="RI234">
        <v>1</v>
      </c>
      <c r="RJ234">
        <v>1</v>
      </c>
      <c r="RK234">
        <v>1</v>
      </c>
      <c r="RL234">
        <v>1</v>
      </c>
      <c r="RM234">
        <v>1</v>
      </c>
      <c r="RN234">
        <v>1</v>
      </c>
      <c r="RO234">
        <v>0</v>
      </c>
      <c r="RP234">
        <v>0</v>
      </c>
      <c r="RR234" t="s">
        <v>3182</v>
      </c>
      <c r="RS234">
        <v>1</v>
      </c>
      <c r="RT234">
        <v>0</v>
      </c>
      <c r="RU234">
        <v>0</v>
      </c>
      <c r="RV234">
        <v>0</v>
      </c>
      <c r="RW234">
        <v>0</v>
      </c>
      <c r="RX234">
        <v>1</v>
      </c>
      <c r="RY234">
        <v>1</v>
      </c>
      <c r="RZ234">
        <v>0</v>
      </c>
      <c r="SA234">
        <v>0</v>
      </c>
      <c r="SB234">
        <v>1</v>
      </c>
      <c r="SC234">
        <v>0</v>
      </c>
      <c r="SD234" t="s">
        <v>3179</v>
      </c>
      <c r="SF234" t="s">
        <v>2237</v>
      </c>
      <c r="SG234">
        <v>0</v>
      </c>
      <c r="SH234">
        <v>1</v>
      </c>
      <c r="SI234">
        <v>0</v>
      </c>
      <c r="SJ234">
        <v>0</v>
      </c>
      <c r="SK234" t="s">
        <v>3161</v>
      </c>
      <c r="SL234">
        <v>0</v>
      </c>
      <c r="SM234">
        <v>0</v>
      </c>
      <c r="SN234">
        <v>0</v>
      </c>
      <c r="SO234">
        <v>1</v>
      </c>
      <c r="SP234">
        <v>1</v>
      </c>
      <c r="SQ234">
        <v>1</v>
      </c>
      <c r="SR234">
        <v>1</v>
      </c>
      <c r="SS234">
        <v>1</v>
      </c>
      <c r="ST234">
        <v>1</v>
      </c>
      <c r="SU234">
        <v>1</v>
      </c>
      <c r="SV234">
        <v>1</v>
      </c>
      <c r="SW234">
        <v>1</v>
      </c>
      <c r="SX234">
        <v>1</v>
      </c>
      <c r="SY234">
        <v>1</v>
      </c>
      <c r="SZ234">
        <v>0</v>
      </c>
      <c r="TA234">
        <v>0</v>
      </c>
      <c r="TB234" t="s">
        <v>3183</v>
      </c>
      <c r="TC234">
        <v>0</v>
      </c>
      <c r="TD234">
        <v>0</v>
      </c>
      <c r="TE234">
        <v>0</v>
      </c>
      <c r="TF234">
        <v>0</v>
      </c>
      <c r="TG234">
        <v>0</v>
      </c>
      <c r="TH234">
        <v>0</v>
      </c>
      <c r="TI234">
        <v>0</v>
      </c>
      <c r="TJ234">
        <v>0</v>
      </c>
      <c r="TK234">
        <v>1</v>
      </c>
      <c r="TL234">
        <v>1</v>
      </c>
      <c r="TM234">
        <v>1</v>
      </c>
      <c r="TN234">
        <v>0</v>
      </c>
      <c r="TO234" t="s">
        <v>3179</v>
      </c>
      <c r="AQG234" t="s">
        <v>3184</v>
      </c>
      <c r="AQH234">
        <v>0</v>
      </c>
      <c r="AQI234">
        <v>1</v>
      </c>
      <c r="AQJ234">
        <v>1</v>
      </c>
      <c r="AQK234">
        <v>1</v>
      </c>
      <c r="AQL234">
        <v>0</v>
      </c>
      <c r="AQM234">
        <v>1</v>
      </c>
      <c r="AQN234">
        <v>0</v>
      </c>
      <c r="AQO234">
        <v>0</v>
      </c>
      <c r="AQP234">
        <v>0</v>
      </c>
      <c r="AQQ234">
        <v>0</v>
      </c>
      <c r="AQS234" t="s">
        <v>3167</v>
      </c>
      <c r="AQT234">
        <v>1</v>
      </c>
      <c r="AQU234">
        <v>0</v>
      </c>
      <c r="AQV234">
        <v>1</v>
      </c>
      <c r="AQW234">
        <v>0</v>
      </c>
      <c r="AQX234">
        <v>0</v>
      </c>
      <c r="AQY234">
        <v>1</v>
      </c>
      <c r="AQZ234">
        <v>0</v>
      </c>
      <c r="ARA234">
        <v>0</v>
      </c>
      <c r="ARB234">
        <v>0</v>
      </c>
      <c r="ARC234">
        <v>0</v>
      </c>
      <c r="ARD234">
        <v>0</v>
      </c>
      <c r="ARF234" t="s">
        <v>2466</v>
      </c>
      <c r="ARG234" t="s">
        <v>2245</v>
      </c>
      <c r="ARH234" t="s">
        <v>2246</v>
      </c>
      <c r="ARI234">
        <v>0</v>
      </c>
      <c r="ARJ234">
        <v>1</v>
      </c>
      <c r="ARK234">
        <v>0</v>
      </c>
      <c r="ARL234">
        <v>0</v>
      </c>
      <c r="ARM234">
        <v>0</v>
      </c>
      <c r="ARN234">
        <v>0</v>
      </c>
      <c r="ARO234" t="s">
        <v>2231</v>
      </c>
      <c r="ARP234" t="s">
        <v>2231</v>
      </c>
      <c r="ARX234" t="s">
        <v>2262</v>
      </c>
      <c r="ARY234" t="s">
        <v>3185</v>
      </c>
      <c r="ARZ234">
        <v>0</v>
      </c>
      <c r="ASA234">
        <v>1</v>
      </c>
      <c r="ASB234">
        <v>0</v>
      </c>
      <c r="ASC234">
        <v>0</v>
      </c>
      <c r="ASD234">
        <v>1</v>
      </c>
      <c r="ASE234">
        <v>0</v>
      </c>
      <c r="ASF234">
        <v>0</v>
      </c>
      <c r="ASG234">
        <v>1</v>
      </c>
      <c r="ASH234">
        <v>0</v>
      </c>
      <c r="ASI234">
        <v>0</v>
      </c>
      <c r="ASJ234" t="s">
        <v>3186</v>
      </c>
      <c r="ASK234" t="s">
        <v>2239</v>
      </c>
      <c r="ASL234">
        <v>1</v>
      </c>
      <c r="ASM234">
        <v>0</v>
      </c>
      <c r="ASN234">
        <v>0</v>
      </c>
      <c r="ASO234">
        <v>0</v>
      </c>
      <c r="ASP234">
        <v>0</v>
      </c>
      <c r="ASQ234">
        <v>0</v>
      </c>
      <c r="ASR234">
        <v>0</v>
      </c>
      <c r="ASS234">
        <v>0</v>
      </c>
      <c r="AST234">
        <v>0</v>
      </c>
      <c r="ASU234">
        <v>0</v>
      </c>
      <c r="ASW234" t="s">
        <v>506</v>
      </c>
      <c r="ASX234">
        <v>0</v>
      </c>
      <c r="ASY234">
        <v>0</v>
      </c>
      <c r="ASZ234">
        <v>0</v>
      </c>
      <c r="ATA234">
        <v>0</v>
      </c>
      <c r="ATB234">
        <v>0</v>
      </c>
      <c r="ATC234">
        <v>0</v>
      </c>
      <c r="ATD234">
        <v>1</v>
      </c>
      <c r="ATE234">
        <v>0</v>
      </c>
      <c r="ATF234">
        <v>0</v>
      </c>
      <c r="ATG234" t="s">
        <v>3187</v>
      </c>
      <c r="ATH234" t="s">
        <v>506</v>
      </c>
      <c r="ATI234">
        <v>0</v>
      </c>
      <c r="ATJ234">
        <v>0</v>
      </c>
      <c r="ATK234">
        <v>0</v>
      </c>
      <c r="ATL234">
        <v>0</v>
      </c>
      <c r="ATM234">
        <v>0</v>
      </c>
      <c r="ATN234">
        <v>0</v>
      </c>
      <c r="ATO234">
        <v>0</v>
      </c>
      <c r="ATP234">
        <v>1</v>
      </c>
      <c r="ATQ234">
        <v>0</v>
      </c>
      <c r="ATR234" t="s">
        <v>3188</v>
      </c>
      <c r="ATS234" t="s">
        <v>2441</v>
      </c>
      <c r="ATT234" t="s">
        <v>2231</v>
      </c>
      <c r="ATV234" t="s">
        <v>3189</v>
      </c>
      <c r="ATW234" t="s">
        <v>2441</v>
      </c>
      <c r="ATX234" t="s">
        <v>2231</v>
      </c>
      <c r="ATZ234" t="s">
        <v>3190</v>
      </c>
      <c r="AUA234" t="s">
        <v>3191</v>
      </c>
      <c r="AUC234" t="s">
        <v>2452</v>
      </c>
      <c r="AUF234">
        <v>509594834</v>
      </c>
      <c r="AUG234" s="166">
        <v>45257.818865740737</v>
      </c>
      <c r="AUJ234" t="s">
        <v>2255</v>
      </c>
      <c r="AUK234" t="s">
        <v>2256</v>
      </c>
      <c r="AUL234" t="s">
        <v>2257</v>
      </c>
    </row>
    <row r="235" spans="1:535 1125:1234" x14ac:dyDescent="0.35">
      <c r="A235">
        <v>234</v>
      </c>
      <c r="B235" t="s">
        <v>3192</v>
      </c>
      <c r="C235" s="166">
        <v>45256</v>
      </c>
      <c r="D235" t="s">
        <v>2901</v>
      </c>
      <c r="E235" t="s">
        <v>2902</v>
      </c>
      <c r="F235" s="166">
        <v>45256.633391932883</v>
      </c>
      <c r="G235" s="166">
        <v>45257.730021331023</v>
      </c>
      <c r="H235" t="s">
        <v>2225</v>
      </c>
      <c r="K235" t="s">
        <v>2226</v>
      </c>
      <c r="L235" s="166">
        <v>45257</v>
      </c>
      <c r="M235" t="s">
        <v>81</v>
      </c>
      <c r="N235" t="s">
        <v>2430</v>
      </c>
      <c r="O235" t="s">
        <v>92</v>
      </c>
      <c r="P235" t="s">
        <v>2228</v>
      </c>
      <c r="S235" t="s">
        <v>2229</v>
      </c>
      <c r="T235" t="s">
        <v>2903</v>
      </c>
      <c r="V235" t="s">
        <v>2231</v>
      </c>
      <c r="X235" t="s">
        <v>2232</v>
      </c>
      <c r="AA235" t="s">
        <v>2233</v>
      </c>
      <c r="AB235">
        <v>1</v>
      </c>
      <c r="AC235">
        <v>0</v>
      </c>
      <c r="AD235">
        <v>0</v>
      </c>
      <c r="AE235">
        <v>0</v>
      </c>
      <c r="AF235">
        <v>1</v>
      </c>
      <c r="AH235" t="s">
        <v>2318</v>
      </c>
      <c r="AI235">
        <v>1250</v>
      </c>
      <c r="AJ235" t="s">
        <v>2307</v>
      </c>
      <c r="AM235">
        <v>23</v>
      </c>
      <c r="AN235">
        <v>20</v>
      </c>
      <c r="AO235">
        <v>0</v>
      </c>
      <c r="AP235">
        <v>200</v>
      </c>
      <c r="AQ235">
        <v>150</v>
      </c>
      <c r="BW235" t="s">
        <v>2231</v>
      </c>
      <c r="BY235" t="s">
        <v>2233</v>
      </c>
      <c r="BZ235">
        <v>1</v>
      </c>
      <c r="CA235">
        <v>0</v>
      </c>
      <c r="CB235">
        <v>0</v>
      </c>
      <c r="CC235">
        <v>0</v>
      </c>
      <c r="CE235" t="s">
        <v>3193</v>
      </c>
      <c r="CF235">
        <v>0</v>
      </c>
      <c r="CG235">
        <v>0</v>
      </c>
      <c r="CH235">
        <v>0</v>
      </c>
      <c r="CI235">
        <v>1</v>
      </c>
      <c r="CJ235">
        <v>0</v>
      </c>
      <c r="CK235">
        <v>1</v>
      </c>
      <c r="CL235">
        <v>0</v>
      </c>
      <c r="CM235">
        <v>0</v>
      </c>
      <c r="CN235">
        <v>0</v>
      </c>
      <c r="CO235">
        <v>0</v>
      </c>
      <c r="CP235">
        <v>0</v>
      </c>
      <c r="CS235" t="s">
        <v>2237</v>
      </c>
      <c r="CT235">
        <v>0</v>
      </c>
      <c r="CU235">
        <v>1</v>
      </c>
      <c r="CV235">
        <v>0</v>
      </c>
      <c r="CW235">
        <v>0</v>
      </c>
      <c r="CX235" t="s">
        <v>2233</v>
      </c>
      <c r="CY235">
        <v>1</v>
      </c>
      <c r="CZ235">
        <v>0</v>
      </c>
      <c r="DA235">
        <v>0</v>
      </c>
      <c r="DB235">
        <v>0</v>
      </c>
      <c r="DC235" t="s">
        <v>2238</v>
      </c>
      <c r="DD235">
        <v>0</v>
      </c>
      <c r="DE235">
        <v>0</v>
      </c>
      <c r="DF235">
        <v>0</v>
      </c>
      <c r="DG235">
        <v>0</v>
      </c>
      <c r="DH235">
        <v>0</v>
      </c>
      <c r="DI235">
        <v>1</v>
      </c>
      <c r="DJ235">
        <v>0</v>
      </c>
      <c r="DK235">
        <v>0</v>
      </c>
      <c r="DL235">
        <v>1</v>
      </c>
      <c r="DM235">
        <v>0</v>
      </c>
      <c r="DN235">
        <v>0</v>
      </c>
      <c r="DO235">
        <v>0</v>
      </c>
      <c r="EK235" t="s">
        <v>2239</v>
      </c>
      <c r="EL235">
        <v>0</v>
      </c>
      <c r="EM235">
        <v>0</v>
      </c>
      <c r="EN235">
        <v>0</v>
      </c>
      <c r="EO235">
        <v>0</v>
      </c>
      <c r="EP235">
        <v>1</v>
      </c>
      <c r="EQ235">
        <v>1</v>
      </c>
      <c r="JB235" t="s">
        <v>2401</v>
      </c>
      <c r="JC235">
        <v>0</v>
      </c>
      <c r="JD235">
        <v>0</v>
      </c>
      <c r="JE235">
        <v>0</v>
      </c>
      <c r="JF235">
        <v>0</v>
      </c>
      <c r="JG235">
        <v>0</v>
      </c>
      <c r="JH235">
        <v>0</v>
      </c>
      <c r="JI235">
        <v>1</v>
      </c>
      <c r="JJ235">
        <v>0</v>
      </c>
      <c r="JK235">
        <v>0</v>
      </c>
      <c r="JL235">
        <v>0</v>
      </c>
      <c r="JM235">
        <v>0</v>
      </c>
      <c r="JN235">
        <v>0</v>
      </c>
      <c r="JO235">
        <v>0</v>
      </c>
      <c r="JP235">
        <v>0</v>
      </c>
      <c r="JQ235">
        <v>0</v>
      </c>
      <c r="JR235">
        <v>0</v>
      </c>
      <c r="JS235">
        <v>1</v>
      </c>
      <c r="JT235">
        <v>3</v>
      </c>
      <c r="MT235" t="s">
        <v>2318</v>
      </c>
      <c r="MU235">
        <v>500</v>
      </c>
      <c r="MV235" t="s">
        <v>2351</v>
      </c>
      <c r="MY235">
        <v>10</v>
      </c>
      <c r="MZ235">
        <v>2</v>
      </c>
      <c r="NA235">
        <v>0</v>
      </c>
      <c r="NB235">
        <v>180</v>
      </c>
      <c r="NC235">
        <v>100</v>
      </c>
      <c r="QX235" t="s">
        <v>2231</v>
      </c>
      <c r="QZ235" t="s">
        <v>2401</v>
      </c>
      <c r="RA235">
        <v>0</v>
      </c>
      <c r="RB235">
        <v>0</v>
      </c>
      <c r="RC235">
        <v>0</v>
      </c>
      <c r="RD235">
        <v>0</v>
      </c>
      <c r="RE235">
        <v>0</v>
      </c>
      <c r="RF235">
        <v>0</v>
      </c>
      <c r="RG235">
        <v>1</v>
      </c>
      <c r="RH235">
        <v>0</v>
      </c>
      <c r="RI235">
        <v>0</v>
      </c>
      <c r="RJ235">
        <v>0</v>
      </c>
      <c r="RK235">
        <v>0</v>
      </c>
      <c r="RL235">
        <v>0</v>
      </c>
      <c r="RM235">
        <v>0</v>
      </c>
      <c r="RN235">
        <v>0</v>
      </c>
      <c r="RO235">
        <v>0</v>
      </c>
      <c r="RP235">
        <v>0</v>
      </c>
      <c r="RR235" t="s">
        <v>3194</v>
      </c>
      <c r="RS235">
        <v>0</v>
      </c>
      <c r="RT235">
        <v>0</v>
      </c>
      <c r="RU235">
        <v>0</v>
      </c>
      <c r="RV235">
        <v>1</v>
      </c>
      <c r="RW235">
        <v>0</v>
      </c>
      <c r="RX235">
        <v>1</v>
      </c>
      <c r="RY235">
        <v>1</v>
      </c>
      <c r="RZ235">
        <v>1</v>
      </c>
      <c r="SA235">
        <v>1</v>
      </c>
      <c r="SB235">
        <v>0</v>
      </c>
      <c r="SC235">
        <v>0</v>
      </c>
      <c r="SF235" t="s">
        <v>2237</v>
      </c>
      <c r="SG235">
        <v>0</v>
      </c>
      <c r="SH235">
        <v>1</v>
      </c>
      <c r="SI235">
        <v>0</v>
      </c>
      <c r="SJ235">
        <v>0</v>
      </c>
      <c r="SK235" t="s">
        <v>2401</v>
      </c>
      <c r="SL235">
        <v>0</v>
      </c>
      <c r="SM235">
        <v>0</v>
      </c>
      <c r="SN235">
        <v>0</v>
      </c>
      <c r="SO235">
        <v>0</v>
      </c>
      <c r="SP235">
        <v>0</v>
      </c>
      <c r="SQ235">
        <v>0</v>
      </c>
      <c r="SR235">
        <v>1</v>
      </c>
      <c r="SS235">
        <v>0</v>
      </c>
      <c r="ST235">
        <v>0</v>
      </c>
      <c r="SU235">
        <v>0</v>
      </c>
      <c r="SV235">
        <v>0</v>
      </c>
      <c r="SW235">
        <v>0</v>
      </c>
      <c r="SX235">
        <v>0</v>
      </c>
      <c r="SY235">
        <v>0</v>
      </c>
      <c r="SZ235">
        <v>0</v>
      </c>
      <c r="TA235">
        <v>0</v>
      </c>
      <c r="TB235" t="s">
        <v>2259</v>
      </c>
      <c r="TC235">
        <v>0</v>
      </c>
      <c r="TD235">
        <v>0</v>
      </c>
      <c r="TE235">
        <v>0</v>
      </c>
      <c r="TF235">
        <v>0</v>
      </c>
      <c r="TG235">
        <v>0</v>
      </c>
      <c r="TH235">
        <v>0</v>
      </c>
      <c r="TI235">
        <v>0</v>
      </c>
      <c r="TJ235">
        <v>0</v>
      </c>
      <c r="TK235">
        <v>1</v>
      </c>
      <c r="TL235">
        <v>0</v>
      </c>
      <c r="TM235">
        <v>0</v>
      </c>
      <c r="TN235">
        <v>0</v>
      </c>
      <c r="AQG235" t="s">
        <v>2298</v>
      </c>
      <c r="AQH235">
        <v>0</v>
      </c>
      <c r="AQI235">
        <v>0</v>
      </c>
      <c r="AQJ235">
        <v>0</v>
      </c>
      <c r="AQK235">
        <v>0</v>
      </c>
      <c r="AQL235">
        <v>0</v>
      </c>
      <c r="AQM235">
        <v>1</v>
      </c>
      <c r="AQN235">
        <v>0</v>
      </c>
      <c r="AQO235">
        <v>0</v>
      </c>
      <c r="AQP235">
        <v>0</v>
      </c>
      <c r="AQQ235">
        <v>0</v>
      </c>
      <c r="AQS235" t="s">
        <v>2471</v>
      </c>
      <c r="AQT235">
        <v>1</v>
      </c>
      <c r="AQU235">
        <v>0</v>
      </c>
      <c r="AQV235">
        <v>1</v>
      </c>
      <c r="AQW235">
        <v>1</v>
      </c>
      <c r="AQX235">
        <v>0</v>
      </c>
      <c r="AQY235">
        <v>0</v>
      </c>
      <c r="AQZ235">
        <v>0</v>
      </c>
      <c r="ARA235">
        <v>0</v>
      </c>
      <c r="ARB235">
        <v>0</v>
      </c>
      <c r="ARC235">
        <v>0</v>
      </c>
      <c r="ARD235">
        <v>0</v>
      </c>
      <c r="ARF235" t="s">
        <v>2393</v>
      </c>
      <c r="ARG235" t="s">
        <v>2439</v>
      </c>
      <c r="ARH235" t="s">
        <v>2246</v>
      </c>
      <c r="ARI235">
        <v>0</v>
      </c>
      <c r="ARJ235">
        <v>1</v>
      </c>
      <c r="ARK235">
        <v>0</v>
      </c>
      <c r="ARL235">
        <v>0</v>
      </c>
      <c r="ARM235">
        <v>0</v>
      </c>
      <c r="ARN235">
        <v>0</v>
      </c>
      <c r="ARO235" t="s">
        <v>2456</v>
      </c>
      <c r="ARP235" t="s">
        <v>2312</v>
      </c>
      <c r="ARX235" t="s">
        <v>2262</v>
      </c>
      <c r="ARY235" t="s">
        <v>2239</v>
      </c>
      <c r="ARZ235">
        <v>1</v>
      </c>
      <c r="ASA235">
        <v>0</v>
      </c>
      <c r="ASB235">
        <v>0</v>
      </c>
      <c r="ASC235">
        <v>0</v>
      </c>
      <c r="ASD235">
        <v>0</v>
      </c>
      <c r="ASE235">
        <v>0</v>
      </c>
      <c r="ASF235">
        <v>0</v>
      </c>
      <c r="ASG235">
        <v>0</v>
      </c>
      <c r="ASH235">
        <v>0</v>
      </c>
      <c r="ASI235">
        <v>0</v>
      </c>
      <c r="ASK235" t="s">
        <v>2239</v>
      </c>
      <c r="ASL235">
        <v>1</v>
      </c>
      <c r="ASM235">
        <v>0</v>
      </c>
      <c r="ASN235">
        <v>0</v>
      </c>
      <c r="ASO235">
        <v>0</v>
      </c>
      <c r="ASP235">
        <v>0</v>
      </c>
      <c r="ASQ235">
        <v>0</v>
      </c>
      <c r="ASR235">
        <v>0</v>
      </c>
      <c r="ASS235">
        <v>0</v>
      </c>
      <c r="AST235">
        <v>0</v>
      </c>
      <c r="ASU235">
        <v>0</v>
      </c>
      <c r="ASW235" t="s">
        <v>2239</v>
      </c>
      <c r="ASX235">
        <v>1</v>
      </c>
      <c r="ASY235">
        <v>0</v>
      </c>
      <c r="ASZ235">
        <v>0</v>
      </c>
      <c r="ATA235">
        <v>0</v>
      </c>
      <c r="ATB235">
        <v>0</v>
      </c>
      <c r="ATC235">
        <v>0</v>
      </c>
      <c r="ATD235">
        <v>0</v>
      </c>
      <c r="ATE235">
        <v>0</v>
      </c>
      <c r="ATF235">
        <v>0</v>
      </c>
      <c r="ATH235" t="s">
        <v>2549</v>
      </c>
      <c r="ATI235">
        <v>0</v>
      </c>
      <c r="ATJ235">
        <v>0</v>
      </c>
      <c r="ATK235">
        <v>1</v>
      </c>
      <c r="ATL235">
        <v>0</v>
      </c>
      <c r="ATM235">
        <v>0</v>
      </c>
      <c r="ATN235">
        <v>0</v>
      </c>
      <c r="ATO235">
        <v>0</v>
      </c>
      <c r="ATP235">
        <v>0</v>
      </c>
      <c r="ATQ235">
        <v>0</v>
      </c>
      <c r="ATS235" t="s">
        <v>2489</v>
      </c>
      <c r="ATT235" t="s">
        <v>2231</v>
      </c>
      <c r="ATU235" t="s">
        <v>3195</v>
      </c>
      <c r="ATW235" t="s">
        <v>2489</v>
      </c>
      <c r="ATX235" t="s">
        <v>2231</v>
      </c>
      <c r="ATY235" t="s">
        <v>3196</v>
      </c>
      <c r="AUA235" t="s">
        <v>3197</v>
      </c>
      <c r="AUC235" t="s">
        <v>3198</v>
      </c>
      <c r="AUF235">
        <v>509624331</v>
      </c>
      <c r="AUG235" s="166">
        <v>45257.904918981483</v>
      </c>
      <c r="AUJ235" t="s">
        <v>2255</v>
      </c>
      <c r="AUK235" t="s">
        <v>2256</v>
      </c>
      <c r="AUL235" t="s">
        <v>2257</v>
      </c>
    </row>
  </sheetData>
  <autoFilter ref="A1:AUP1" xr:uid="{8DF81290-FC04-4819-A11C-B6BAE16CEBBC}"/>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A5194-DB73-4911-AE67-53A5AD0FAD01}">
  <dimension ref="A1:BY310"/>
  <sheetViews>
    <sheetView zoomScale="80" zoomScaleNormal="80" workbookViewId="0"/>
  </sheetViews>
  <sheetFormatPr baseColWidth="10" defaultColWidth="11.453125" defaultRowHeight="14.5" x14ac:dyDescent="0.35"/>
  <sheetData>
    <row r="1" spans="1:77" x14ac:dyDescent="0.35">
      <c r="A1" s="60" t="s">
        <v>111</v>
      </c>
      <c r="B1" s="60" t="s">
        <v>3199</v>
      </c>
      <c r="C1" t="s">
        <v>3200</v>
      </c>
      <c r="D1" s="60" t="s">
        <v>3201</v>
      </c>
      <c r="E1" s="60" t="s">
        <v>3202</v>
      </c>
      <c r="F1" s="60" t="s">
        <v>3203</v>
      </c>
      <c r="G1" s="60" t="s">
        <v>3204</v>
      </c>
      <c r="H1" s="60" t="s">
        <v>3205</v>
      </c>
      <c r="I1" s="60" t="s">
        <v>3206</v>
      </c>
      <c r="J1" s="60" t="s">
        <v>3207</v>
      </c>
      <c r="K1" s="60" t="s">
        <v>3208</v>
      </c>
      <c r="L1" s="60" t="s">
        <v>3209</v>
      </c>
      <c r="M1" s="60" t="s">
        <v>3210</v>
      </c>
      <c r="N1" s="60" t="s">
        <v>3211</v>
      </c>
      <c r="P1" t="s">
        <v>3212</v>
      </c>
      <c r="Q1" t="s">
        <v>3213</v>
      </c>
      <c r="R1" t="s">
        <v>3214</v>
      </c>
      <c r="S1" t="s">
        <v>3215</v>
      </c>
      <c r="T1" t="s">
        <v>3216</v>
      </c>
      <c r="U1" t="s">
        <v>3217</v>
      </c>
      <c r="V1" t="s">
        <v>3218</v>
      </c>
      <c r="W1" t="s">
        <v>3219</v>
      </c>
      <c r="X1" t="s">
        <v>3220</v>
      </c>
      <c r="Y1" t="s">
        <v>3221</v>
      </c>
      <c r="Z1" t="s">
        <v>3222</v>
      </c>
      <c r="AA1" t="s">
        <v>3223</v>
      </c>
      <c r="AB1" t="s">
        <v>3224</v>
      </c>
      <c r="AC1" t="s">
        <v>3225</v>
      </c>
      <c r="AD1" t="s">
        <v>3226</v>
      </c>
      <c r="AE1" t="s">
        <v>3227</v>
      </c>
      <c r="AF1" t="s">
        <v>3228</v>
      </c>
      <c r="AG1" t="s">
        <v>3229</v>
      </c>
      <c r="AH1" t="s">
        <v>3230</v>
      </c>
      <c r="AI1" t="s">
        <v>3231</v>
      </c>
      <c r="AJ1" t="s">
        <v>3232</v>
      </c>
      <c r="AK1" t="s">
        <v>3233</v>
      </c>
      <c r="AM1" t="s">
        <v>3234</v>
      </c>
      <c r="AN1" t="s">
        <v>3235</v>
      </c>
      <c r="AO1" t="s">
        <v>3236</v>
      </c>
      <c r="AP1" t="s">
        <v>3237</v>
      </c>
      <c r="AQ1" t="s">
        <v>3238</v>
      </c>
      <c r="AR1" t="s">
        <v>3239</v>
      </c>
      <c r="AS1" t="s">
        <v>3240</v>
      </c>
      <c r="AU1" t="s">
        <v>3241</v>
      </c>
      <c r="AV1" t="s">
        <v>3242</v>
      </c>
      <c r="AW1" t="s">
        <v>3243</v>
      </c>
      <c r="AX1" t="s">
        <v>3244</v>
      </c>
      <c r="AY1" t="s">
        <v>3245</v>
      </c>
      <c r="AZ1" t="s">
        <v>3246</v>
      </c>
      <c r="BA1" t="s">
        <v>3247</v>
      </c>
      <c r="BB1" t="s">
        <v>3248</v>
      </c>
      <c r="BC1" t="s">
        <v>3249</v>
      </c>
      <c r="BD1" t="s">
        <v>3250</v>
      </c>
      <c r="BE1" t="s">
        <v>3251</v>
      </c>
      <c r="BF1" t="s">
        <v>3252</v>
      </c>
      <c r="BG1" t="s">
        <v>3253</v>
      </c>
      <c r="BH1" t="s">
        <v>3254</v>
      </c>
      <c r="BI1" t="s">
        <v>3255</v>
      </c>
      <c r="BJ1" t="s">
        <v>3256</v>
      </c>
      <c r="BK1" t="s">
        <v>3257</v>
      </c>
      <c r="BL1" t="s">
        <v>3258</v>
      </c>
      <c r="BM1" t="s">
        <v>3259</v>
      </c>
      <c r="BN1" t="s">
        <v>3260</v>
      </c>
      <c r="BO1" t="s">
        <v>3261</v>
      </c>
      <c r="BP1" t="s">
        <v>3262</v>
      </c>
      <c r="BQ1" t="s">
        <v>3263</v>
      </c>
      <c r="BR1" t="s">
        <v>3264</v>
      </c>
      <c r="BS1" t="s">
        <v>3265</v>
      </c>
      <c r="BT1" t="s">
        <v>3266</v>
      </c>
      <c r="BU1" t="s">
        <v>3267</v>
      </c>
      <c r="BW1" s="6"/>
      <c r="BX1" s="73"/>
      <c r="BY1" s="6"/>
    </row>
    <row r="2" spans="1:77" x14ac:dyDescent="0.35">
      <c r="B2" s="60" t="s">
        <v>3268</v>
      </c>
      <c r="D2" s="60" t="s">
        <v>3269</v>
      </c>
      <c r="E2" s="60" t="s">
        <v>3270</v>
      </c>
      <c r="F2" s="60" t="s">
        <v>3271</v>
      </c>
      <c r="G2" s="60" t="s">
        <v>3272</v>
      </c>
      <c r="H2" s="60" t="s">
        <v>3273</v>
      </c>
      <c r="I2" s="60" t="s">
        <v>3274</v>
      </c>
      <c r="J2" s="60" t="s">
        <v>3275</v>
      </c>
      <c r="K2" s="60" t="s">
        <v>3276</v>
      </c>
      <c r="L2" s="60" t="s">
        <v>3277</v>
      </c>
      <c r="M2" s="60" t="s">
        <v>3278</v>
      </c>
      <c r="N2" s="60" t="s">
        <v>3279</v>
      </c>
      <c r="AM2" t="s">
        <v>3280</v>
      </c>
      <c r="AN2" t="s">
        <v>3281</v>
      </c>
      <c r="AO2" t="s">
        <v>3282</v>
      </c>
      <c r="AP2" t="s">
        <v>3283</v>
      </c>
      <c r="AQ2" t="s">
        <v>3284</v>
      </c>
      <c r="AR2" t="s">
        <v>3285</v>
      </c>
      <c r="AS2" t="s">
        <v>3286</v>
      </c>
    </row>
    <row r="3" spans="1:77" x14ac:dyDescent="0.35">
      <c r="A3" s="60"/>
      <c r="B3" s="60" t="s">
        <v>3287</v>
      </c>
      <c r="D3" s="60" t="s">
        <v>3288</v>
      </c>
      <c r="E3" s="60" t="s">
        <v>3289</v>
      </c>
      <c r="F3" s="60" t="s">
        <v>3290</v>
      </c>
      <c r="G3" s="60" t="s">
        <v>3291</v>
      </c>
      <c r="H3" s="60" t="s">
        <v>3292</v>
      </c>
      <c r="I3" s="60" t="s">
        <v>3293</v>
      </c>
      <c r="J3" s="60" t="s">
        <v>3294</v>
      </c>
      <c r="K3" s="60" t="s">
        <v>3295</v>
      </c>
      <c r="L3" s="60" t="s">
        <v>3296</v>
      </c>
      <c r="M3" s="60" t="s">
        <v>3297</v>
      </c>
      <c r="N3" s="60" t="s">
        <v>3298</v>
      </c>
      <c r="AM3" t="s">
        <v>3299</v>
      </c>
      <c r="AN3" t="s">
        <v>3300</v>
      </c>
      <c r="AO3" s="59" t="s">
        <v>3301</v>
      </c>
      <c r="AP3" t="s">
        <v>3302</v>
      </c>
      <c r="AQ3" t="s">
        <v>3303</v>
      </c>
      <c r="AR3" s="59" t="s">
        <v>3301</v>
      </c>
      <c r="AS3" s="59" t="s">
        <v>3304</v>
      </c>
    </row>
    <row r="4" spans="1:77" x14ac:dyDescent="0.35">
      <c r="A4" s="60"/>
      <c r="B4" s="60"/>
      <c r="D4" s="60"/>
      <c r="E4" s="60"/>
      <c r="F4" s="60"/>
      <c r="G4" s="60"/>
      <c r="H4" s="60"/>
      <c r="I4" s="60"/>
      <c r="J4" s="60"/>
      <c r="K4" s="60"/>
      <c r="L4" s="60"/>
      <c r="M4" s="60"/>
      <c r="N4" s="60"/>
      <c r="AM4" t="s">
        <v>3305</v>
      </c>
      <c r="AN4" t="s">
        <v>3306</v>
      </c>
      <c r="AO4" s="59" t="s">
        <v>3301</v>
      </c>
      <c r="AP4" s="59" t="s">
        <v>3301</v>
      </c>
      <c r="AQ4" s="59" t="s">
        <v>3301</v>
      </c>
      <c r="AR4" s="59" t="s">
        <v>3301</v>
      </c>
      <c r="AS4" s="59" t="s">
        <v>3301</v>
      </c>
    </row>
    <row r="5" spans="1:77" x14ac:dyDescent="0.35">
      <c r="A5" s="60"/>
      <c r="B5" s="60"/>
      <c r="D5" s="60"/>
      <c r="E5" s="60"/>
      <c r="F5" s="60"/>
      <c r="G5" s="60"/>
      <c r="H5" s="60"/>
      <c r="I5" s="60"/>
      <c r="J5" s="60"/>
      <c r="K5" s="60"/>
      <c r="L5" s="60"/>
      <c r="M5" s="60"/>
      <c r="N5" s="60"/>
      <c r="AM5" t="s">
        <v>3307</v>
      </c>
      <c r="AN5" s="59" t="s">
        <v>3301</v>
      </c>
      <c r="AO5" s="59" t="s">
        <v>3301</v>
      </c>
      <c r="AP5" s="59" t="s">
        <v>3301</v>
      </c>
      <c r="AQ5" s="59" t="s">
        <v>3301</v>
      </c>
      <c r="AR5" s="59" t="s">
        <v>3301</v>
      </c>
      <c r="AS5" s="59" t="s">
        <v>3301</v>
      </c>
    </row>
    <row r="6" spans="1:77" x14ac:dyDescent="0.35">
      <c r="A6" s="60"/>
      <c r="B6" s="60"/>
      <c r="D6" s="60"/>
      <c r="E6" s="60"/>
      <c r="F6" s="60"/>
      <c r="G6" s="60"/>
      <c r="H6" s="60"/>
      <c r="I6" s="60"/>
      <c r="J6" s="60"/>
      <c r="K6" s="60"/>
      <c r="L6" s="60"/>
      <c r="M6" s="60"/>
      <c r="N6" s="60"/>
      <c r="AM6" t="s">
        <v>3308</v>
      </c>
      <c r="AN6" s="59" t="s">
        <v>3301</v>
      </c>
      <c r="AO6" s="59" t="s">
        <v>3301</v>
      </c>
      <c r="AP6" s="59" t="s">
        <v>3301</v>
      </c>
      <c r="AQ6" s="59" t="s">
        <v>3301</v>
      </c>
      <c r="AR6" s="59" t="s">
        <v>3301</v>
      </c>
      <c r="AS6" s="59" t="s">
        <v>3301</v>
      </c>
    </row>
    <row r="7" spans="1:77" x14ac:dyDescent="0.35">
      <c r="A7" s="60"/>
      <c r="B7" s="60"/>
      <c r="D7" s="60"/>
      <c r="E7" s="60"/>
      <c r="F7" s="60"/>
      <c r="G7" s="60"/>
      <c r="H7" s="60"/>
      <c r="I7" s="60"/>
      <c r="J7" s="60"/>
      <c r="K7" s="60"/>
      <c r="L7" s="60"/>
      <c r="M7" s="60"/>
      <c r="N7" s="60"/>
      <c r="AM7" s="59" t="s">
        <v>3301</v>
      </c>
      <c r="AN7" s="59" t="s">
        <v>3301</v>
      </c>
      <c r="AO7" s="59" t="s">
        <v>3301</v>
      </c>
      <c r="AP7" s="59" t="s">
        <v>3301</v>
      </c>
      <c r="AQ7" s="59" t="s">
        <v>3301</v>
      </c>
      <c r="AR7" s="59" t="s">
        <v>3301</v>
      </c>
      <c r="AS7" s="59" t="s">
        <v>3301</v>
      </c>
    </row>
    <row r="8" spans="1:77" x14ac:dyDescent="0.35">
      <c r="A8" s="60"/>
      <c r="B8" s="60"/>
      <c r="D8" s="60"/>
      <c r="E8" s="60"/>
      <c r="F8" s="60"/>
      <c r="G8" s="60"/>
      <c r="H8" s="60"/>
      <c r="I8" s="60"/>
      <c r="J8" s="60"/>
      <c r="K8" s="60"/>
      <c r="L8" s="60"/>
      <c r="M8" s="60"/>
      <c r="N8" s="60"/>
    </row>
    <row r="9" spans="1:77" x14ac:dyDescent="0.35">
      <c r="A9" s="60"/>
      <c r="B9" s="60"/>
      <c r="D9" s="60"/>
      <c r="E9" s="60"/>
      <c r="F9" s="60"/>
      <c r="G9" s="60"/>
      <c r="H9" s="60"/>
      <c r="I9" s="60"/>
      <c r="J9" s="60"/>
      <c r="K9" s="60"/>
      <c r="L9" s="60"/>
      <c r="M9" s="60"/>
      <c r="N9" s="60"/>
    </row>
    <row r="10" spans="1:77" x14ac:dyDescent="0.35">
      <c r="A10" s="60"/>
      <c r="B10" s="60"/>
      <c r="D10" s="60"/>
      <c r="E10" s="60"/>
      <c r="F10" s="60"/>
      <c r="G10" s="60"/>
      <c r="H10" s="60"/>
      <c r="I10" s="60"/>
      <c r="J10" s="60"/>
      <c r="K10" s="60"/>
      <c r="L10" s="60"/>
      <c r="M10" s="60"/>
      <c r="N10" s="60"/>
    </row>
    <row r="11" spans="1:77" x14ac:dyDescent="0.35">
      <c r="A11" s="60"/>
      <c r="B11" s="60"/>
      <c r="D11" s="60"/>
      <c r="E11" s="60"/>
      <c r="F11" s="60"/>
      <c r="G11" s="60"/>
      <c r="H11" s="60"/>
      <c r="I11" s="60"/>
      <c r="J11" s="60"/>
      <c r="K11" s="60"/>
      <c r="L11" s="60"/>
      <c r="M11" s="60"/>
      <c r="N11" s="60"/>
    </row>
    <row r="12" spans="1:77" x14ac:dyDescent="0.35">
      <c r="A12" s="60"/>
      <c r="B12" s="60"/>
      <c r="D12" s="60"/>
      <c r="E12" s="60"/>
      <c r="F12" s="60"/>
      <c r="G12" s="60"/>
      <c r="H12" s="60"/>
      <c r="I12" s="60"/>
      <c r="J12" s="60"/>
      <c r="K12" s="60"/>
      <c r="L12" s="60"/>
      <c r="M12" s="60"/>
      <c r="N12" s="60"/>
    </row>
    <row r="13" spans="1:77" x14ac:dyDescent="0.35">
      <c r="A13" s="60"/>
      <c r="B13" s="60"/>
      <c r="D13" s="60"/>
      <c r="E13" s="60"/>
      <c r="F13" s="60"/>
      <c r="G13" s="60"/>
      <c r="H13" s="60"/>
      <c r="I13" s="60"/>
      <c r="J13" s="60"/>
      <c r="K13" s="60"/>
      <c r="L13" s="60"/>
      <c r="M13" s="60"/>
      <c r="N13" s="60"/>
    </row>
    <row r="15" spans="1:77" x14ac:dyDescent="0.35">
      <c r="A15" s="15" t="s">
        <v>3309</v>
      </c>
      <c r="B15" s="60" t="s">
        <v>75</v>
      </c>
      <c r="C15" t="s">
        <v>3310</v>
      </c>
      <c r="D15" t="s">
        <v>474</v>
      </c>
      <c r="E15" t="s">
        <v>478</v>
      </c>
      <c r="F15" t="s">
        <v>482</v>
      </c>
      <c r="G15" t="s">
        <v>486</v>
      </c>
      <c r="H15" t="s">
        <v>490</v>
      </c>
      <c r="I15" t="s">
        <v>494</v>
      </c>
      <c r="J15" t="s">
        <v>497</v>
      </c>
      <c r="K15" t="s">
        <v>500</v>
      </c>
      <c r="L15" t="s">
        <v>503</v>
      </c>
      <c r="M15" t="s">
        <v>506</v>
      </c>
      <c r="N15" t="s">
        <v>510</v>
      </c>
      <c r="O15" s="15" t="s">
        <v>3311</v>
      </c>
      <c r="P15" t="s">
        <v>424</v>
      </c>
      <c r="Q15" t="s">
        <v>455</v>
      </c>
      <c r="R15" t="s">
        <v>488</v>
      </c>
      <c r="S15" t="s">
        <v>541</v>
      </c>
      <c r="T15" t="s">
        <v>542</v>
      </c>
      <c r="U15" t="s">
        <v>543</v>
      </c>
      <c r="V15" t="s">
        <v>544</v>
      </c>
      <c r="W15" t="s">
        <v>545</v>
      </c>
      <c r="X15" t="s">
        <v>546</v>
      </c>
      <c r="Y15" t="s">
        <v>547</v>
      </c>
      <c r="Z15" t="s">
        <v>548</v>
      </c>
      <c r="AA15" t="s">
        <v>549</v>
      </c>
      <c r="AB15" t="s">
        <v>550</v>
      </c>
      <c r="AC15" t="s">
        <v>551</v>
      </c>
      <c r="AD15" t="s">
        <v>552</v>
      </c>
      <c r="AE15" t="s">
        <v>553</v>
      </c>
      <c r="AF15" t="s">
        <v>554</v>
      </c>
      <c r="AG15" t="s">
        <v>555</v>
      </c>
      <c r="AH15" t="s">
        <v>556</v>
      </c>
      <c r="AI15" t="s">
        <v>557</v>
      </c>
      <c r="AJ15" t="s">
        <v>558</v>
      </c>
      <c r="AK15" t="s">
        <v>559</v>
      </c>
      <c r="AL15" s="15" t="s">
        <v>3312</v>
      </c>
      <c r="AM15" t="s">
        <v>3313</v>
      </c>
      <c r="AN15" t="s">
        <v>3314</v>
      </c>
      <c r="AO15" t="s">
        <v>3315</v>
      </c>
      <c r="AP15" t="s">
        <v>3316</v>
      </c>
      <c r="AQ15" t="s">
        <v>3317</v>
      </c>
      <c r="AR15" t="s">
        <v>3318</v>
      </c>
      <c r="AS15" t="s">
        <v>3319</v>
      </c>
      <c r="AT15" s="15" t="s">
        <v>3309</v>
      </c>
      <c r="AU15" t="s">
        <v>571</v>
      </c>
      <c r="AV15" t="s">
        <v>572</v>
      </c>
      <c r="AW15" t="s">
        <v>573</v>
      </c>
      <c r="AX15" t="s">
        <v>574</v>
      </c>
      <c r="AY15" t="s">
        <v>575</v>
      </c>
      <c r="AZ15" t="s">
        <v>576</v>
      </c>
      <c r="BA15" t="s">
        <v>577</v>
      </c>
      <c r="BB15" t="s">
        <v>578</v>
      </c>
      <c r="BC15" t="s">
        <v>579</v>
      </c>
      <c r="BD15" t="s">
        <v>580</v>
      </c>
      <c r="BE15" t="s">
        <v>581</v>
      </c>
      <c r="BF15" t="s">
        <v>582</v>
      </c>
      <c r="BG15" t="s">
        <v>583</v>
      </c>
      <c r="BH15" t="s">
        <v>584</v>
      </c>
      <c r="BI15" t="s">
        <v>585</v>
      </c>
      <c r="BJ15" t="s">
        <v>586</v>
      </c>
      <c r="BK15" t="s">
        <v>587</v>
      </c>
      <c r="BL15" t="s">
        <v>588</v>
      </c>
      <c r="BM15" t="s">
        <v>589</v>
      </c>
      <c r="BN15" t="s">
        <v>590</v>
      </c>
      <c r="BO15" t="s">
        <v>591</v>
      </c>
      <c r="BP15" t="s">
        <v>592</v>
      </c>
      <c r="BQ15" t="s">
        <v>593</v>
      </c>
      <c r="BR15" t="s">
        <v>594</v>
      </c>
      <c r="BS15" t="s">
        <v>595</v>
      </c>
      <c r="BT15" t="s">
        <v>596</v>
      </c>
      <c r="BU15" t="s">
        <v>597</v>
      </c>
      <c r="BV15" s="15" t="s">
        <v>3320</v>
      </c>
    </row>
    <row r="16" spans="1:77" x14ac:dyDescent="0.35">
      <c r="A16" s="60">
        <v>1</v>
      </c>
    </row>
    <row r="17" spans="1:73" x14ac:dyDescent="0.35">
      <c r="A17" s="60">
        <f>A16+1</f>
        <v>2</v>
      </c>
      <c r="C17" t="str" cm="1">
        <f t="array" aca="1" ref="C17" ca="1">INDIRECT($A$1&amp;C$1&amp;$A17)</f>
        <v>marche_gayeri</v>
      </c>
      <c r="D17">
        <f t="shared" ref="D17:N26" ca="1" si="0">IF(SUM(INDIRECT($A$1&amp;D$1&amp;$A17),INDIRECT($A$1&amp;D$2&amp;$A17),INDIRECT($A$1&amp;D$3&amp;$A17))&gt;0,1,0)</f>
        <v>1</v>
      </c>
      <c r="E17">
        <f t="shared" ca="1" si="0"/>
        <v>0</v>
      </c>
      <c r="F17">
        <f t="shared" ca="1" si="0"/>
        <v>0</v>
      </c>
      <c r="G17">
        <f t="shared" ca="1" si="0"/>
        <v>0</v>
      </c>
      <c r="H17">
        <f t="shared" ca="1" si="0"/>
        <v>0</v>
      </c>
      <c r="I17">
        <f t="shared" ca="1" si="0"/>
        <v>1</v>
      </c>
      <c r="J17">
        <f t="shared" ca="1" si="0"/>
        <v>0</v>
      </c>
      <c r="K17">
        <f t="shared" ca="1" si="0"/>
        <v>0</v>
      </c>
      <c r="L17">
        <f t="shared" ca="1" si="0"/>
        <v>0</v>
      </c>
      <c r="M17">
        <f t="shared" ca="1" si="0"/>
        <v>0</v>
      </c>
      <c r="N17">
        <f t="shared" ca="1" si="0"/>
        <v>0</v>
      </c>
      <c r="P17" t="str" cm="1">
        <f t="array" aca="1" ref="P17" ca="1">INDIRECT($A$1&amp;P$1&amp;$A17)</f>
        <v>peudisponible</v>
      </c>
      <c r="Q17" cm="1">
        <f t="array" aca="1" ref="Q17" ca="1">INDIRECT($A$1&amp;Q$1&amp;$A17)</f>
        <v>0</v>
      </c>
      <c r="R17" cm="1">
        <f t="array" aca="1" ref="R17" ca="1">INDIRECT($A$1&amp;R$1&amp;$A17)</f>
        <v>0</v>
      </c>
      <c r="S17" cm="1">
        <f t="array" aca="1" ref="S17" ca="1">INDIRECT($A$1&amp;S$1&amp;$A17)</f>
        <v>0</v>
      </c>
      <c r="T17" cm="1">
        <f t="array" aca="1" ref="T17" ca="1">INDIRECT($A$1&amp;T$1&amp;$A17)</f>
        <v>0</v>
      </c>
      <c r="U17" cm="1">
        <f t="array" aca="1" ref="U17" ca="1">INDIRECT($A$1&amp;U$1&amp;$A17)</f>
        <v>0</v>
      </c>
      <c r="V17" cm="1">
        <f t="array" aca="1" ref="V17" ca="1">INDIRECT($A$1&amp;V$1&amp;$A17)</f>
        <v>0</v>
      </c>
      <c r="W17" cm="1">
        <f t="array" aca="1" ref="W17" ca="1">INDIRECT($A$1&amp;W$1&amp;$A17)</f>
        <v>0</v>
      </c>
      <c r="X17" cm="1">
        <f t="array" aca="1" ref="X17" ca="1">INDIRECT($A$1&amp;X$1&amp;$A17)</f>
        <v>0</v>
      </c>
      <c r="Y17" cm="1">
        <f t="array" aca="1" ref="Y17" ca="1">INDIRECT($A$1&amp;Y$1&amp;$A17)</f>
        <v>0</v>
      </c>
      <c r="Z17" cm="1">
        <f t="array" aca="1" ref="Z17" ca="1">INDIRECT($A$1&amp;Z$1&amp;$A17)</f>
        <v>0</v>
      </c>
      <c r="AA17" cm="1">
        <f t="array" aca="1" ref="AA17" ca="1">INDIRECT($A$1&amp;AA$1&amp;$A17)</f>
        <v>0</v>
      </c>
      <c r="AB17" cm="1">
        <f t="array" aca="1" ref="AB17" ca="1">INDIRECT($A$1&amp;AB$1&amp;$A17)</f>
        <v>0</v>
      </c>
      <c r="AC17" t="str" cm="1">
        <f t="array" aca="1" ref="AC17" ca="1">INDIRECT($A$1&amp;AC$1&amp;$A17)</f>
        <v>peudisponible</v>
      </c>
      <c r="AD17" cm="1">
        <f t="array" aca="1" ref="AD17" ca="1">INDIRECT($A$1&amp;AD$1&amp;$A17)</f>
        <v>0</v>
      </c>
      <c r="AE17" t="str" cm="1">
        <f t="array" aca="1" ref="AE17" ca="1">INDIRECT($A$1&amp;AE$1&amp;$A17)</f>
        <v>peudisponible</v>
      </c>
      <c r="AF17" cm="1">
        <f t="array" aca="1" ref="AF17" ca="1">INDIRECT($A$1&amp;AF$1&amp;$A17)</f>
        <v>0</v>
      </c>
      <c r="AG17" cm="1">
        <f t="array" aca="1" ref="AG17" ca="1">INDIRECT($A$1&amp;AG$1&amp;$A17)</f>
        <v>0</v>
      </c>
      <c r="AH17" cm="1">
        <f t="array" aca="1" ref="AH17" ca="1">INDIRECT($A$1&amp;AH$1&amp;$A17)</f>
        <v>0</v>
      </c>
      <c r="AI17" cm="1">
        <f t="array" aca="1" ref="AI17" ca="1">INDIRECT($A$1&amp;AI$1&amp;$A17)</f>
        <v>0</v>
      </c>
      <c r="AJ17" cm="1">
        <f t="array" aca="1" ref="AJ17" ca="1">INDIRECT($A$1&amp;AJ$1&amp;$A17)</f>
        <v>0</v>
      </c>
      <c r="AK17" cm="1">
        <f t="array" aca="1" ref="AK17" ca="1">INDIRECT($A$1&amp;AK$1&amp;$A17)</f>
        <v>0</v>
      </c>
      <c r="AM17">
        <f t="shared" ref="AM17:AS26" ca="1" si="1">IF(SUM(INDIRECT($A$1&amp;AM$1&amp;$A17),INDIRECT($A$1&amp;AM$2&amp;$A17),INDIRECT($A$1&amp;AM$3&amp;$A17),INDIRECT($A$1&amp;AM$4&amp;$A17),INDIRECT($A$1&amp;AM$5&amp;$A17),INDIRECT($A$1&amp;AM$6&amp;$A17),INDIRECT($A$1&amp;AM$7&amp;$A17))&gt;0,1,0)</f>
        <v>0</v>
      </c>
      <c r="AN17">
        <f t="shared" ca="1" si="1"/>
        <v>0</v>
      </c>
      <c r="AO17">
        <f t="shared" ca="1" si="1"/>
        <v>0</v>
      </c>
      <c r="AP17">
        <f t="shared" ca="1" si="1"/>
        <v>1</v>
      </c>
      <c r="AQ17">
        <f t="shared" ca="1" si="1"/>
        <v>0</v>
      </c>
      <c r="AR17">
        <f t="shared" ca="1" si="1"/>
        <v>0</v>
      </c>
      <c r="AS17">
        <f t="shared" ca="1" si="1"/>
        <v>1</v>
      </c>
      <c r="AU17" cm="1">
        <f t="array" aca="1" ref="AU17" ca="1">INDIRECT($A$1&amp;AU$1&amp;$A17)</f>
        <v>0</v>
      </c>
      <c r="AV17" cm="1">
        <f t="array" aca="1" ref="AV17" ca="1">INDIRECT($A$1&amp;AV$1&amp;$A17)</f>
        <v>0</v>
      </c>
      <c r="AW17" cm="1">
        <f t="array" aca="1" ref="AW17" ca="1">INDIRECT($A$1&amp;AW$1&amp;$A17)</f>
        <v>0</v>
      </c>
      <c r="AX17" cm="1">
        <f t="array" aca="1" ref="AX17" ca="1">INDIRECT($A$1&amp;AX$1&amp;$A17)</f>
        <v>0</v>
      </c>
      <c r="AY17" cm="1">
        <f t="array" aca="1" ref="AY17" ca="1">INDIRECT($A$1&amp;AY$1&amp;$A17)</f>
        <v>0</v>
      </c>
      <c r="AZ17" cm="1">
        <f t="array" aca="1" ref="AZ17" ca="1">INDIRECT($A$1&amp;AZ$1&amp;$A17)</f>
        <v>0</v>
      </c>
      <c r="BA17" cm="1">
        <f t="array" aca="1" ref="BA17" ca="1">INDIRECT($A$1&amp;BA$1&amp;$A17)</f>
        <v>0</v>
      </c>
      <c r="BB17" cm="1">
        <f t="array" aca="1" ref="BB17" ca="1">INDIRECT($A$1&amp;BB$1&amp;$A17)</f>
        <v>0</v>
      </c>
      <c r="BC17" cm="1">
        <f t="array" aca="1" ref="BC17" ca="1">INDIRECT($A$1&amp;BC$1&amp;$A17)</f>
        <v>0</v>
      </c>
      <c r="BD17" cm="1">
        <f t="array" aca="1" ref="BD17" ca="1">INDIRECT($A$1&amp;BD$1&amp;$A17)</f>
        <v>0</v>
      </c>
      <c r="BE17" cm="1">
        <f t="array" aca="1" ref="BE17" ca="1">INDIRECT($A$1&amp;BE$1&amp;$A17)</f>
        <v>0</v>
      </c>
      <c r="BF17" cm="1">
        <f t="array" aca="1" ref="BF17" ca="1">INDIRECT($A$1&amp;BF$1&amp;$A17)</f>
        <v>0</v>
      </c>
      <c r="BG17" cm="1">
        <f t="array" aca="1" ref="BG17" ca="1">INDIRECT($A$1&amp;BG$1&amp;$A17)</f>
        <v>0</v>
      </c>
      <c r="BH17" cm="1">
        <f t="array" aca="1" ref="BH17" ca="1">INDIRECT($A$1&amp;BH$1&amp;$A17)</f>
        <v>0</v>
      </c>
      <c r="BI17" cm="1">
        <f t="array" aca="1" ref="BI17" ca="1">INDIRECT($A$1&amp;BI$1&amp;$A17)</f>
        <v>0</v>
      </c>
      <c r="BJ17" cm="1">
        <f t="array" aca="1" ref="BJ17" ca="1">INDIRECT($A$1&amp;BJ$1&amp;$A17)</f>
        <v>0</v>
      </c>
      <c r="BK17" cm="1">
        <f t="array" aca="1" ref="BK17" ca="1">INDIRECT($A$1&amp;BK$1&amp;$A17)</f>
        <v>0</v>
      </c>
      <c r="BL17" cm="1">
        <f t="array" aca="1" ref="BL17" ca="1">INDIRECT($A$1&amp;BL$1&amp;$A17)</f>
        <v>0</v>
      </c>
      <c r="BM17" cm="1">
        <f t="array" aca="1" ref="BM17" ca="1">INDIRECT($A$1&amp;BM$1&amp;$A17)</f>
        <v>0</v>
      </c>
      <c r="BN17" cm="1">
        <f t="array" aca="1" ref="BN17" ca="1">INDIRECT($A$1&amp;BN$1&amp;$A17)</f>
        <v>0</v>
      </c>
      <c r="BO17" cm="1">
        <f t="array" aca="1" ref="BO17" ca="1">INDIRECT($A$1&amp;BO$1&amp;$A17)</f>
        <v>0</v>
      </c>
      <c r="BP17" cm="1">
        <f t="array" aca="1" ref="BP17" ca="1">INDIRECT($A$1&amp;BP$1&amp;$A17)</f>
        <v>0</v>
      </c>
      <c r="BQ17" cm="1">
        <f t="array" aca="1" ref="BQ17" ca="1">INDIRECT($A$1&amp;BQ$1&amp;$A17)</f>
        <v>0</v>
      </c>
      <c r="BR17" cm="1">
        <f t="array" aca="1" ref="BR17" ca="1">INDIRECT($A$1&amp;BR$1&amp;$A17)</f>
        <v>0</v>
      </c>
      <c r="BS17" cm="1">
        <f t="array" aca="1" ref="BS17" ca="1">INDIRECT($A$1&amp;BS$1&amp;$A17)</f>
        <v>0</v>
      </c>
      <c r="BT17" cm="1">
        <f t="array" aca="1" ref="BT17" ca="1">INDIRECT($A$1&amp;BT$1&amp;$A17)</f>
        <v>0</v>
      </c>
      <c r="BU17" cm="1">
        <f t="array" aca="1" ref="BU17" ca="1">INDIRECT($A$1&amp;BU$1&amp;$A17)</f>
        <v>0</v>
      </c>
    </row>
    <row r="18" spans="1:73" x14ac:dyDescent="0.35">
      <c r="A18" s="60">
        <f t="shared" ref="A18:A81" si="2">A17+1</f>
        <v>3</v>
      </c>
      <c r="C18" t="str" cm="1">
        <f t="array" aca="1" ref="C18" ca="1">INDIRECT($A$1&amp;C$1&amp;$A18)</f>
        <v>marche_gayeri</v>
      </c>
      <c r="D18">
        <f t="shared" ca="1" si="0"/>
        <v>1</v>
      </c>
      <c r="E18">
        <f t="shared" ca="1" si="0"/>
        <v>0</v>
      </c>
      <c r="F18">
        <f t="shared" ca="1" si="0"/>
        <v>0</v>
      </c>
      <c r="G18">
        <f t="shared" ca="1" si="0"/>
        <v>0</v>
      </c>
      <c r="H18">
        <f t="shared" ca="1" si="0"/>
        <v>0</v>
      </c>
      <c r="I18">
        <f t="shared" ca="1" si="0"/>
        <v>1</v>
      </c>
      <c r="J18">
        <f t="shared" ca="1" si="0"/>
        <v>0</v>
      </c>
      <c r="K18">
        <f t="shared" ca="1" si="0"/>
        <v>0</v>
      </c>
      <c r="L18">
        <f t="shared" ca="1" si="0"/>
        <v>0</v>
      </c>
      <c r="M18">
        <f t="shared" ca="1" si="0"/>
        <v>0</v>
      </c>
      <c r="N18">
        <f t="shared" ca="1" si="0"/>
        <v>0</v>
      </c>
      <c r="P18" t="str" cm="1">
        <f t="array" aca="1" ref="P18" ca="1">INDIRECT($A$1&amp;P$1&amp;$A18)</f>
        <v>peudisponible</v>
      </c>
      <c r="Q18" cm="1">
        <f t="array" aca="1" ref="Q18" ca="1">INDIRECT($A$1&amp;Q$1&amp;$A18)</f>
        <v>0</v>
      </c>
      <c r="R18" cm="1">
        <f t="array" aca="1" ref="R18" ca="1">INDIRECT($A$1&amp;R$1&amp;$A18)</f>
        <v>0</v>
      </c>
      <c r="S18" cm="1">
        <f t="array" aca="1" ref="S18" ca="1">INDIRECT($A$1&amp;S$1&amp;$A18)</f>
        <v>0</v>
      </c>
      <c r="T18" cm="1">
        <f t="array" aca="1" ref="T18" ca="1">INDIRECT($A$1&amp;T$1&amp;$A18)</f>
        <v>0</v>
      </c>
      <c r="U18" cm="1">
        <f t="array" aca="1" ref="U18" ca="1">INDIRECT($A$1&amp;U$1&amp;$A18)</f>
        <v>0</v>
      </c>
      <c r="V18" cm="1">
        <f t="array" aca="1" ref="V18" ca="1">INDIRECT($A$1&amp;V$1&amp;$A18)</f>
        <v>0</v>
      </c>
      <c r="W18" cm="1">
        <f t="array" aca="1" ref="W18" ca="1">INDIRECT($A$1&amp;W$1&amp;$A18)</f>
        <v>0</v>
      </c>
      <c r="X18" cm="1">
        <f t="array" aca="1" ref="X18" ca="1">INDIRECT($A$1&amp;X$1&amp;$A18)</f>
        <v>0</v>
      </c>
      <c r="Y18" cm="1">
        <f t="array" aca="1" ref="Y18" ca="1">INDIRECT($A$1&amp;Y$1&amp;$A18)</f>
        <v>0</v>
      </c>
      <c r="Z18" cm="1">
        <f t="array" aca="1" ref="Z18" ca="1">INDIRECT($A$1&amp;Z$1&amp;$A18)</f>
        <v>0</v>
      </c>
      <c r="AA18" cm="1">
        <f t="array" aca="1" ref="AA18" ca="1">INDIRECT($A$1&amp;AA$1&amp;$A18)</f>
        <v>0</v>
      </c>
      <c r="AB18" cm="1">
        <f t="array" aca="1" ref="AB18" ca="1">INDIRECT($A$1&amp;AB$1&amp;$A18)</f>
        <v>0</v>
      </c>
      <c r="AC18" t="str" cm="1">
        <f t="array" aca="1" ref="AC18" ca="1">INDIRECT($A$1&amp;AC$1&amp;$A18)</f>
        <v>peudisponible</v>
      </c>
      <c r="AD18" cm="1">
        <f t="array" aca="1" ref="AD18" ca="1">INDIRECT($A$1&amp;AD$1&amp;$A18)</f>
        <v>0</v>
      </c>
      <c r="AE18" t="str" cm="1">
        <f t="array" aca="1" ref="AE18" ca="1">INDIRECT($A$1&amp;AE$1&amp;$A18)</f>
        <v>peudisponible</v>
      </c>
      <c r="AF18" cm="1">
        <f t="array" aca="1" ref="AF18" ca="1">INDIRECT($A$1&amp;AF$1&amp;$A18)</f>
        <v>0</v>
      </c>
      <c r="AG18" cm="1">
        <f t="array" aca="1" ref="AG18" ca="1">INDIRECT($A$1&amp;AG$1&amp;$A18)</f>
        <v>0</v>
      </c>
      <c r="AH18" cm="1">
        <f t="array" aca="1" ref="AH18" ca="1">INDIRECT($A$1&amp;AH$1&amp;$A18)</f>
        <v>0</v>
      </c>
      <c r="AI18" cm="1">
        <f t="array" aca="1" ref="AI18" ca="1">INDIRECT($A$1&amp;AI$1&amp;$A18)</f>
        <v>0</v>
      </c>
      <c r="AJ18" cm="1">
        <f t="array" aca="1" ref="AJ18" ca="1">INDIRECT($A$1&amp;AJ$1&amp;$A18)</f>
        <v>0</v>
      </c>
      <c r="AK18" cm="1">
        <f t="array" aca="1" ref="AK18" ca="1">INDIRECT($A$1&amp;AK$1&amp;$A18)</f>
        <v>0</v>
      </c>
      <c r="AM18">
        <f t="shared" ca="1" si="1"/>
        <v>0</v>
      </c>
      <c r="AN18">
        <f t="shared" ca="1" si="1"/>
        <v>0</v>
      </c>
      <c r="AO18">
        <f t="shared" ca="1" si="1"/>
        <v>0</v>
      </c>
      <c r="AP18">
        <f t="shared" ca="1" si="1"/>
        <v>1</v>
      </c>
      <c r="AQ18">
        <f t="shared" ca="1" si="1"/>
        <v>0</v>
      </c>
      <c r="AR18">
        <f t="shared" ca="1" si="1"/>
        <v>0</v>
      </c>
      <c r="AS18">
        <f t="shared" ca="1" si="1"/>
        <v>1</v>
      </c>
      <c r="AU18" cm="1">
        <f t="array" aca="1" ref="AU18" ca="1">INDIRECT($A$1&amp;AU$1&amp;$A18)</f>
        <v>0</v>
      </c>
      <c r="AV18" cm="1">
        <f t="array" aca="1" ref="AV18" ca="1">INDIRECT($A$1&amp;AV$1&amp;$A18)</f>
        <v>0</v>
      </c>
      <c r="AW18" cm="1">
        <f t="array" aca="1" ref="AW18" ca="1">INDIRECT($A$1&amp;AW$1&amp;$A18)</f>
        <v>0</v>
      </c>
      <c r="AX18" cm="1">
        <f t="array" aca="1" ref="AX18" ca="1">INDIRECT($A$1&amp;AX$1&amp;$A18)</f>
        <v>0</v>
      </c>
      <c r="AY18" cm="1">
        <f t="array" aca="1" ref="AY18" ca="1">INDIRECT($A$1&amp;AY$1&amp;$A18)</f>
        <v>0</v>
      </c>
      <c r="AZ18" cm="1">
        <f t="array" aca="1" ref="AZ18" ca="1">INDIRECT($A$1&amp;AZ$1&amp;$A18)</f>
        <v>0</v>
      </c>
      <c r="BA18" cm="1">
        <f t="array" aca="1" ref="BA18" ca="1">INDIRECT($A$1&amp;BA$1&amp;$A18)</f>
        <v>0</v>
      </c>
      <c r="BB18" cm="1">
        <f t="array" aca="1" ref="BB18" ca="1">INDIRECT($A$1&amp;BB$1&amp;$A18)</f>
        <v>0</v>
      </c>
      <c r="BC18" cm="1">
        <f t="array" aca="1" ref="BC18" ca="1">INDIRECT($A$1&amp;BC$1&amp;$A18)</f>
        <v>0</v>
      </c>
      <c r="BD18" cm="1">
        <f t="array" aca="1" ref="BD18" ca="1">INDIRECT($A$1&amp;BD$1&amp;$A18)</f>
        <v>0</v>
      </c>
      <c r="BE18" cm="1">
        <f t="array" aca="1" ref="BE18" ca="1">INDIRECT($A$1&amp;BE$1&amp;$A18)</f>
        <v>0</v>
      </c>
      <c r="BF18" cm="1">
        <f t="array" aca="1" ref="BF18" ca="1">INDIRECT($A$1&amp;BF$1&amp;$A18)</f>
        <v>0</v>
      </c>
      <c r="BG18" cm="1">
        <f t="array" aca="1" ref="BG18" ca="1">INDIRECT($A$1&amp;BG$1&amp;$A18)</f>
        <v>0</v>
      </c>
      <c r="BH18" cm="1">
        <f t="array" aca="1" ref="BH18" ca="1">INDIRECT($A$1&amp;BH$1&amp;$A18)</f>
        <v>0</v>
      </c>
      <c r="BI18" cm="1">
        <f t="array" aca="1" ref="BI18" ca="1">INDIRECT($A$1&amp;BI$1&amp;$A18)</f>
        <v>0</v>
      </c>
      <c r="BJ18" cm="1">
        <f t="array" aca="1" ref="BJ18" ca="1">INDIRECT($A$1&amp;BJ$1&amp;$A18)</f>
        <v>0</v>
      </c>
      <c r="BK18" cm="1">
        <f t="array" aca="1" ref="BK18" ca="1">INDIRECT($A$1&amp;BK$1&amp;$A18)</f>
        <v>0</v>
      </c>
      <c r="BL18" cm="1">
        <f t="array" aca="1" ref="BL18" ca="1">INDIRECT($A$1&amp;BL$1&amp;$A18)</f>
        <v>0</v>
      </c>
      <c r="BM18" cm="1">
        <f t="array" aca="1" ref="BM18" ca="1">INDIRECT($A$1&amp;BM$1&amp;$A18)</f>
        <v>0</v>
      </c>
      <c r="BN18" cm="1">
        <f t="array" aca="1" ref="BN18" ca="1">INDIRECT($A$1&amp;BN$1&amp;$A18)</f>
        <v>0</v>
      </c>
      <c r="BO18" cm="1">
        <f t="array" aca="1" ref="BO18" ca="1">INDIRECT($A$1&amp;BO$1&amp;$A18)</f>
        <v>0</v>
      </c>
      <c r="BP18" cm="1">
        <f t="array" aca="1" ref="BP18" ca="1">INDIRECT($A$1&amp;BP$1&amp;$A18)</f>
        <v>0</v>
      </c>
      <c r="BQ18" cm="1">
        <f t="array" aca="1" ref="BQ18" ca="1">INDIRECT($A$1&amp;BQ$1&amp;$A18)</f>
        <v>0</v>
      </c>
      <c r="BR18" cm="1">
        <f t="array" aca="1" ref="BR18" ca="1">INDIRECT($A$1&amp;BR$1&amp;$A18)</f>
        <v>0</v>
      </c>
      <c r="BS18" cm="1">
        <f t="array" aca="1" ref="BS18" ca="1">INDIRECT($A$1&amp;BS$1&amp;$A18)</f>
        <v>0</v>
      </c>
      <c r="BT18" cm="1">
        <f t="array" aca="1" ref="BT18" ca="1">INDIRECT($A$1&amp;BT$1&amp;$A18)</f>
        <v>0</v>
      </c>
      <c r="BU18" cm="1">
        <f t="array" aca="1" ref="BU18" ca="1">INDIRECT($A$1&amp;BU$1&amp;$A18)</f>
        <v>0</v>
      </c>
    </row>
    <row r="19" spans="1:73" x14ac:dyDescent="0.35">
      <c r="A19" s="60">
        <f t="shared" si="2"/>
        <v>4</v>
      </c>
      <c r="C19" t="str" cm="1">
        <f t="array" aca="1" ref="C19" ca="1">INDIRECT($A$1&amp;C$1&amp;$A19)</f>
        <v>marche_gayeri</v>
      </c>
      <c r="D19">
        <f ca="1">IF(SUM(INDIRECT($A$1&amp;D$1&amp;$A19),INDIRECT($A$1&amp;D$2&amp;$A19),INDIRECT($A$1&amp;D$3&amp;$A19))&gt;0,1,0)</f>
        <v>1</v>
      </c>
      <c r="E19">
        <f t="shared" ca="1" si="0"/>
        <v>0</v>
      </c>
      <c r="F19">
        <f t="shared" ca="1" si="0"/>
        <v>0</v>
      </c>
      <c r="G19">
        <f t="shared" ca="1" si="0"/>
        <v>0</v>
      </c>
      <c r="H19">
        <f t="shared" ca="1" si="0"/>
        <v>0</v>
      </c>
      <c r="I19">
        <f t="shared" ca="1" si="0"/>
        <v>1</v>
      </c>
      <c r="J19">
        <f t="shared" ca="1" si="0"/>
        <v>0</v>
      </c>
      <c r="K19">
        <f t="shared" ca="1" si="0"/>
        <v>0</v>
      </c>
      <c r="L19">
        <f t="shared" ca="1" si="0"/>
        <v>0</v>
      </c>
      <c r="M19">
        <f t="shared" ca="1" si="0"/>
        <v>0</v>
      </c>
      <c r="N19">
        <f t="shared" ca="1" si="0"/>
        <v>0</v>
      </c>
      <c r="P19" t="str" cm="1">
        <f t="array" aca="1" ref="P19" ca="1">INDIRECT($A$1&amp;P$1&amp;$A19)</f>
        <v>peudisponible</v>
      </c>
      <c r="Q19" cm="1">
        <f t="array" aca="1" ref="Q19" ca="1">INDIRECT($A$1&amp;Q$1&amp;$A19)</f>
        <v>0</v>
      </c>
      <c r="R19" cm="1">
        <f t="array" aca="1" ref="R19" ca="1">INDIRECT($A$1&amp;R$1&amp;$A19)</f>
        <v>0</v>
      </c>
      <c r="S19" cm="1">
        <f t="array" aca="1" ref="S19" ca="1">INDIRECT($A$1&amp;S$1&amp;$A19)</f>
        <v>0</v>
      </c>
      <c r="T19" cm="1">
        <f t="array" aca="1" ref="T19" ca="1">INDIRECT($A$1&amp;T$1&amp;$A19)</f>
        <v>0</v>
      </c>
      <c r="U19" cm="1">
        <f t="array" aca="1" ref="U19" ca="1">INDIRECT($A$1&amp;U$1&amp;$A19)</f>
        <v>0</v>
      </c>
      <c r="V19" cm="1">
        <f t="array" aca="1" ref="V19" ca="1">INDIRECT($A$1&amp;V$1&amp;$A19)</f>
        <v>0</v>
      </c>
      <c r="W19" cm="1">
        <f t="array" aca="1" ref="W19" ca="1">INDIRECT($A$1&amp;W$1&amp;$A19)</f>
        <v>0</v>
      </c>
      <c r="X19" cm="1">
        <f t="array" aca="1" ref="X19" ca="1">INDIRECT($A$1&amp;X$1&amp;$A19)</f>
        <v>0</v>
      </c>
      <c r="Y19" cm="1">
        <f t="array" aca="1" ref="Y19" ca="1">INDIRECT($A$1&amp;Y$1&amp;$A19)</f>
        <v>0</v>
      </c>
      <c r="Z19" cm="1">
        <f t="array" aca="1" ref="Z19" ca="1">INDIRECT($A$1&amp;Z$1&amp;$A19)</f>
        <v>0</v>
      </c>
      <c r="AA19" cm="1">
        <f t="array" aca="1" ref="AA19" ca="1">INDIRECT($A$1&amp;AA$1&amp;$A19)</f>
        <v>0</v>
      </c>
      <c r="AB19" cm="1">
        <f t="array" aca="1" ref="AB19" ca="1">INDIRECT($A$1&amp;AB$1&amp;$A19)</f>
        <v>0</v>
      </c>
      <c r="AC19" t="str" cm="1">
        <f t="array" aca="1" ref="AC19" ca="1">INDIRECT($A$1&amp;AC$1&amp;$A19)</f>
        <v>peudisponible</v>
      </c>
      <c r="AD19" cm="1">
        <f t="array" aca="1" ref="AD19" ca="1">INDIRECT($A$1&amp;AD$1&amp;$A19)</f>
        <v>0</v>
      </c>
      <c r="AE19" t="str" cm="1">
        <f t="array" aca="1" ref="AE19" ca="1">INDIRECT($A$1&amp;AE$1&amp;$A19)</f>
        <v>peudisponible</v>
      </c>
      <c r="AF19" cm="1">
        <f t="array" aca="1" ref="AF19" ca="1">INDIRECT($A$1&amp;AF$1&amp;$A19)</f>
        <v>0</v>
      </c>
      <c r="AG19" cm="1">
        <f t="array" aca="1" ref="AG19" ca="1">INDIRECT($A$1&amp;AG$1&amp;$A19)</f>
        <v>0</v>
      </c>
      <c r="AH19" cm="1">
        <f t="array" aca="1" ref="AH19" ca="1">INDIRECT($A$1&amp;AH$1&amp;$A19)</f>
        <v>0</v>
      </c>
      <c r="AI19" cm="1">
        <f t="array" aca="1" ref="AI19" ca="1">INDIRECT($A$1&amp;AI$1&amp;$A19)</f>
        <v>0</v>
      </c>
      <c r="AJ19" cm="1">
        <f t="array" aca="1" ref="AJ19" ca="1">INDIRECT($A$1&amp;AJ$1&amp;$A19)</f>
        <v>0</v>
      </c>
      <c r="AK19" cm="1">
        <f t="array" aca="1" ref="AK19" ca="1">INDIRECT($A$1&amp;AK$1&amp;$A19)</f>
        <v>0</v>
      </c>
      <c r="AM19">
        <f t="shared" ca="1" si="1"/>
        <v>0</v>
      </c>
      <c r="AN19">
        <f t="shared" ca="1" si="1"/>
        <v>0</v>
      </c>
      <c r="AO19">
        <f t="shared" ca="1" si="1"/>
        <v>0</v>
      </c>
      <c r="AP19">
        <f t="shared" ca="1" si="1"/>
        <v>1</v>
      </c>
      <c r="AQ19">
        <f t="shared" ca="1" si="1"/>
        <v>0</v>
      </c>
      <c r="AR19">
        <f t="shared" ca="1" si="1"/>
        <v>0</v>
      </c>
      <c r="AS19">
        <f t="shared" ca="1" si="1"/>
        <v>1</v>
      </c>
      <c r="AU19" cm="1">
        <f t="array" aca="1" ref="AU19" ca="1">INDIRECT($A$1&amp;AU$1&amp;$A19)</f>
        <v>0</v>
      </c>
      <c r="AV19" cm="1">
        <f t="array" aca="1" ref="AV19" ca="1">INDIRECT($A$1&amp;AV$1&amp;$A19)</f>
        <v>0</v>
      </c>
      <c r="AW19" cm="1">
        <f t="array" aca="1" ref="AW19" ca="1">INDIRECT($A$1&amp;AW$1&amp;$A19)</f>
        <v>0</v>
      </c>
      <c r="AX19" cm="1">
        <f t="array" aca="1" ref="AX19" ca="1">INDIRECT($A$1&amp;AX$1&amp;$A19)</f>
        <v>0</v>
      </c>
      <c r="AY19" cm="1">
        <f t="array" aca="1" ref="AY19" ca="1">INDIRECT($A$1&amp;AY$1&amp;$A19)</f>
        <v>0</v>
      </c>
      <c r="AZ19" cm="1">
        <f t="array" aca="1" ref="AZ19" ca="1">INDIRECT($A$1&amp;AZ$1&amp;$A19)</f>
        <v>0</v>
      </c>
      <c r="BA19" cm="1">
        <f t="array" aca="1" ref="BA19" ca="1">INDIRECT($A$1&amp;BA$1&amp;$A19)</f>
        <v>0</v>
      </c>
      <c r="BB19" cm="1">
        <f t="array" aca="1" ref="BB19" ca="1">INDIRECT($A$1&amp;BB$1&amp;$A19)</f>
        <v>0</v>
      </c>
      <c r="BC19" cm="1">
        <f t="array" aca="1" ref="BC19" ca="1">INDIRECT($A$1&amp;BC$1&amp;$A19)</f>
        <v>0</v>
      </c>
      <c r="BD19" cm="1">
        <f t="array" aca="1" ref="BD19" ca="1">INDIRECT($A$1&amp;BD$1&amp;$A19)</f>
        <v>0</v>
      </c>
      <c r="BE19" cm="1">
        <f t="array" aca="1" ref="BE19" ca="1">INDIRECT($A$1&amp;BE$1&amp;$A19)</f>
        <v>0</v>
      </c>
      <c r="BF19" cm="1">
        <f t="array" aca="1" ref="BF19" ca="1">INDIRECT($A$1&amp;BF$1&amp;$A19)</f>
        <v>0</v>
      </c>
      <c r="BG19" cm="1">
        <f t="array" aca="1" ref="BG19" ca="1">INDIRECT($A$1&amp;BG$1&amp;$A19)</f>
        <v>0</v>
      </c>
      <c r="BH19" cm="1">
        <f t="array" aca="1" ref="BH19" ca="1">INDIRECT($A$1&amp;BH$1&amp;$A19)</f>
        <v>0</v>
      </c>
      <c r="BI19" cm="1">
        <f t="array" aca="1" ref="BI19" ca="1">INDIRECT($A$1&amp;BI$1&amp;$A19)</f>
        <v>0</v>
      </c>
      <c r="BJ19" cm="1">
        <f t="array" aca="1" ref="BJ19" ca="1">INDIRECT($A$1&amp;BJ$1&amp;$A19)</f>
        <v>0</v>
      </c>
      <c r="BK19" cm="1">
        <f t="array" aca="1" ref="BK19" ca="1">INDIRECT($A$1&amp;BK$1&amp;$A19)</f>
        <v>0</v>
      </c>
      <c r="BL19" cm="1">
        <f t="array" aca="1" ref="BL19" ca="1">INDIRECT($A$1&amp;BL$1&amp;$A19)</f>
        <v>0</v>
      </c>
      <c r="BM19" cm="1">
        <f t="array" aca="1" ref="BM19" ca="1">INDIRECT($A$1&amp;BM$1&amp;$A19)</f>
        <v>0</v>
      </c>
      <c r="BN19" cm="1">
        <f t="array" aca="1" ref="BN19" ca="1">INDIRECT($A$1&amp;BN$1&amp;$A19)</f>
        <v>0</v>
      </c>
      <c r="BO19" cm="1">
        <f t="array" aca="1" ref="BO19" ca="1">INDIRECT($A$1&amp;BO$1&amp;$A19)</f>
        <v>0</v>
      </c>
      <c r="BP19" cm="1">
        <f t="array" aca="1" ref="BP19" ca="1">INDIRECT($A$1&amp;BP$1&amp;$A19)</f>
        <v>0</v>
      </c>
      <c r="BQ19" cm="1">
        <f t="array" aca="1" ref="BQ19" ca="1">INDIRECT($A$1&amp;BQ$1&amp;$A19)</f>
        <v>0</v>
      </c>
      <c r="BR19" cm="1">
        <f t="array" aca="1" ref="BR19" ca="1">INDIRECT($A$1&amp;BR$1&amp;$A19)</f>
        <v>0</v>
      </c>
      <c r="BS19" cm="1">
        <f t="array" aca="1" ref="BS19" ca="1">INDIRECT($A$1&amp;BS$1&amp;$A19)</f>
        <v>0</v>
      </c>
      <c r="BT19" cm="1">
        <f t="array" aca="1" ref="BT19" ca="1">INDIRECT($A$1&amp;BT$1&amp;$A19)</f>
        <v>0</v>
      </c>
      <c r="BU19" cm="1">
        <f t="array" aca="1" ref="BU19" ca="1">INDIRECT($A$1&amp;BU$1&amp;$A19)</f>
        <v>0</v>
      </c>
    </row>
    <row r="20" spans="1:73" x14ac:dyDescent="0.35">
      <c r="A20" s="60">
        <f t="shared" si="2"/>
        <v>5</v>
      </c>
      <c r="C20" t="str" cm="1">
        <f t="array" aca="1" ref="C20" ca="1">INDIRECT($A$1&amp;C$1&amp;$A20)</f>
        <v>marche_gayeri</v>
      </c>
      <c r="D20">
        <f t="shared" ca="1" si="0"/>
        <v>1</v>
      </c>
      <c r="E20">
        <f t="shared" ca="1" si="0"/>
        <v>0</v>
      </c>
      <c r="F20">
        <f t="shared" ca="1" si="0"/>
        <v>0</v>
      </c>
      <c r="G20">
        <f t="shared" ca="1" si="0"/>
        <v>0</v>
      </c>
      <c r="H20">
        <f t="shared" ca="1" si="0"/>
        <v>0</v>
      </c>
      <c r="I20">
        <f t="shared" ca="1" si="0"/>
        <v>1</v>
      </c>
      <c r="J20">
        <f t="shared" ca="1" si="0"/>
        <v>0</v>
      </c>
      <c r="K20">
        <f t="shared" ca="1" si="0"/>
        <v>0</v>
      </c>
      <c r="L20">
        <f t="shared" ca="1" si="0"/>
        <v>0</v>
      </c>
      <c r="M20">
        <f t="shared" ca="1" si="0"/>
        <v>0</v>
      </c>
      <c r="N20">
        <f t="shared" ca="1" si="0"/>
        <v>0</v>
      </c>
      <c r="P20" t="str" cm="1">
        <f t="array" aca="1" ref="P20" ca="1">INDIRECT($A$1&amp;P$1&amp;$A20)</f>
        <v>peudisponible</v>
      </c>
      <c r="Q20" cm="1">
        <f t="array" aca="1" ref="Q20" ca="1">INDIRECT($A$1&amp;Q$1&amp;$A20)</f>
        <v>0</v>
      </c>
      <c r="R20" cm="1">
        <f t="array" aca="1" ref="R20" ca="1">INDIRECT($A$1&amp;R$1&amp;$A20)</f>
        <v>0</v>
      </c>
      <c r="S20" cm="1">
        <f t="array" aca="1" ref="S20" ca="1">INDIRECT($A$1&amp;S$1&amp;$A20)</f>
        <v>0</v>
      </c>
      <c r="T20" cm="1">
        <f t="array" aca="1" ref="T20" ca="1">INDIRECT($A$1&amp;T$1&amp;$A20)</f>
        <v>0</v>
      </c>
      <c r="U20" cm="1">
        <f t="array" aca="1" ref="U20" ca="1">INDIRECT($A$1&amp;U$1&amp;$A20)</f>
        <v>0</v>
      </c>
      <c r="V20" cm="1">
        <f t="array" aca="1" ref="V20" ca="1">INDIRECT($A$1&amp;V$1&amp;$A20)</f>
        <v>0</v>
      </c>
      <c r="W20" cm="1">
        <f t="array" aca="1" ref="W20" ca="1">INDIRECT($A$1&amp;W$1&amp;$A20)</f>
        <v>0</v>
      </c>
      <c r="X20" cm="1">
        <f t="array" aca="1" ref="X20" ca="1">INDIRECT($A$1&amp;X$1&amp;$A20)</f>
        <v>0</v>
      </c>
      <c r="Y20" cm="1">
        <f t="array" aca="1" ref="Y20" ca="1">INDIRECT($A$1&amp;Y$1&amp;$A20)</f>
        <v>0</v>
      </c>
      <c r="Z20" cm="1">
        <f t="array" aca="1" ref="Z20" ca="1">INDIRECT($A$1&amp;Z$1&amp;$A20)</f>
        <v>0</v>
      </c>
      <c r="AA20" cm="1">
        <f t="array" aca="1" ref="AA20" ca="1">INDIRECT($A$1&amp;AA$1&amp;$A20)</f>
        <v>0</v>
      </c>
      <c r="AB20" cm="1">
        <f t="array" aca="1" ref="AB20" ca="1">INDIRECT($A$1&amp;AB$1&amp;$A20)</f>
        <v>0</v>
      </c>
      <c r="AC20" t="str" cm="1">
        <f t="array" aca="1" ref="AC20" ca="1">INDIRECT($A$1&amp;AC$1&amp;$A20)</f>
        <v>peudisponible</v>
      </c>
      <c r="AD20" cm="1">
        <f t="array" aca="1" ref="AD20" ca="1">INDIRECT($A$1&amp;AD$1&amp;$A20)</f>
        <v>0</v>
      </c>
      <c r="AE20" t="str" cm="1">
        <f t="array" aca="1" ref="AE20" ca="1">INDIRECT($A$1&amp;AE$1&amp;$A20)</f>
        <v>peudisponible</v>
      </c>
      <c r="AF20" cm="1">
        <f t="array" aca="1" ref="AF20" ca="1">INDIRECT($A$1&amp;AF$1&amp;$A20)</f>
        <v>0</v>
      </c>
      <c r="AG20" cm="1">
        <f t="array" aca="1" ref="AG20" ca="1">INDIRECT($A$1&amp;AG$1&amp;$A20)</f>
        <v>0</v>
      </c>
      <c r="AH20" cm="1">
        <f t="array" aca="1" ref="AH20" ca="1">INDIRECT($A$1&amp;AH$1&amp;$A20)</f>
        <v>0</v>
      </c>
      <c r="AI20" cm="1">
        <f t="array" aca="1" ref="AI20" ca="1">INDIRECT($A$1&amp;AI$1&amp;$A20)</f>
        <v>0</v>
      </c>
      <c r="AJ20" cm="1">
        <f t="array" aca="1" ref="AJ20" ca="1">INDIRECT($A$1&amp;AJ$1&amp;$A20)</f>
        <v>0</v>
      </c>
      <c r="AK20" cm="1">
        <f t="array" aca="1" ref="AK20" ca="1">INDIRECT($A$1&amp;AK$1&amp;$A20)</f>
        <v>0</v>
      </c>
      <c r="AM20">
        <f t="shared" ca="1" si="1"/>
        <v>0</v>
      </c>
      <c r="AN20">
        <f t="shared" ca="1" si="1"/>
        <v>0</v>
      </c>
      <c r="AO20">
        <f t="shared" ca="1" si="1"/>
        <v>0</v>
      </c>
      <c r="AP20">
        <f t="shared" ca="1" si="1"/>
        <v>1</v>
      </c>
      <c r="AQ20">
        <f t="shared" ca="1" si="1"/>
        <v>0</v>
      </c>
      <c r="AR20">
        <f t="shared" ca="1" si="1"/>
        <v>0</v>
      </c>
      <c r="AS20">
        <f t="shared" ca="1" si="1"/>
        <v>1</v>
      </c>
      <c r="AU20" cm="1">
        <f t="array" aca="1" ref="AU20" ca="1">INDIRECT($A$1&amp;AU$1&amp;$A20)</f>
        <v>0</v>
      </c>
      <c r="AV20" cm="1">
        <f t="array" aca="1" ref="AV20" ca="1">INDIRECT($A$1&amp;AV$1&amp;$A20)</f>
        <v>0</v>
      </c>
      <c r="AW20" cm="1">
        <f t="array" aca="1" ref="AW20" ca="1">INDIRECT($A$1&amp;AW$1&amp;$A20)</f>
        <v>0</v>
      </c>
      <c r="AX20" cm="1">
        <f t="array" aca="1" ref="AX20" ca="1">INDIRECT($A$1&amp;AX$1&amp;$A20)</f>
        <v>0</v>
      </c>
      <c r="AY20" cm="1">
        <f t="array" aca="1" ref="AY20" ca="1">INDIRECT($A$1&amp;AY$1&amp;$A20)</f>
        <v>0</v>
      </c>
      <c r="AZ20" cm="1">
        <f t="array" aca="1" ref="AZ20" ca="1">INDIRECT($A$1&amp;AZ$1&amp;$A20)</f>
        <v>0</v>
      </c>
      <c r="BA20" cm="1">
        <f t="array" aca="1" ref="BA20" ca="1">INDIRECT($A$1&amp;BA$1&amp;$A20)</f>
        <v>0</v>
      </c>
      <c r="BB20" cm="1">
        <f t="array" aca="1" ref="BB20" ca="1">INDIRECT($A$1&amp;BB$1&amp;$A20)</f>
        <v>0</v>
      </c>
      <c r="BC20" cm="1">
        <f t="array" aca="1" ref="BC20" ca="1">INDIRECT($A$1&amp;BC$1&amp;$A20)</f>
        <v>0</v>
      </c>
      <c r="BD20" cm="1">
        <f t="array" aca="1" ref="BD20" ca="1">INDIRECT($A$1&amp;BD$1&amp;$A20)</f>
        <v>0</v>
      </c>
      <c r="BE20" cm="1">
        <f t="array" aca="1" ref="BE20" ca="1">INDIRECT($A$1&amp;BE$1&amp;$A20)</f>
        <v>0</v>
      </c>
      <c r="BF20" cm="1">
        <f t="array" aca="1" ref="BF20" ca="1">INDIRECT($A$1&amp;BF$1&amp;$A20)</f>
        <v>0</v>
      </c>
      <c r="BG20" cm="1">
        <f t="array" aca="1" ref="BG20" ca="1">INDIRECT($A$1&amp;BG$1&amp;$A20)</f>
        <v>0</v>
      </c>
      <c r="BH20" cm="1">
        <f t="array" aca="1" ref="BH20" ca="1">INDIRECT($A$1&amp;BH$1&amp;$A20)</f>
        <v>0</v>
      </c>
      <c r="BI20" cm="1">
        <f t="array" aca="1" ref="BI20" ca="1">INDIRECT($A$1&amp;BI$1&amp;$A20)</f>
        <v>0</v>
      </c>
      <c r="BJ20" cm="1">
        <f t="array" aca="1" ref="BJ20" ca="1">INDIRECT($A$1&amp;BJ$1&amp;$A20)</f>
        <v>0</v>
      </c>
      <c r="BK20" cm="1">
        <f t="array" aca="1" ref="BK20" ca="1">INDIRECT($A$1&amp;BK$1&amp;$A20)</f>
        <v>0</v>
      </c>
      <c r="BL20" cm="1">
        <f t="array" aca="1" ref="BL20" ca="1">INDIRECT($A$1&amp;BL$1&amp;$A20)</f>
        <v>0</v>
      </c>
      <c r="BM20" cm="1">
        <f t="array" aca="1" ref="BM20" ca="1">INDIRECT($A$1&amp;BM$1&amp;$A20)</f>
        <v>0</v>
      </c>
      <c r="BN20" cm="1">
        <f t="array" aca="1" ref="BN20" ca="1">INDIRECT($A$1&amp;BN$1&amp;$A20)</f>
        <v>0</v>
      </c>
      <c r="BO20" cm="1">
        <f t="array" aca="1" ref="BO20" ca="1">INDIRECT($A$1&amp;BO$1&amp;$A20)</f>
        <v>0</v>
      </c>
      <c r="BP20" cm="1">
        <f t="array" aca="1" ref="BP20" ca="1">INDIRECT($A$1&amp;BP$1&amp;$A20)</f>
        <v>0</v>
      </c>
      <c r="BQ20" cm="1">
        <f t="array" aca="1" ref="BQ20" ca="1">INDIRECT($A$1&amp;BQ$1&amp;$A20)</f>
        <v>0</v>
      </c>
      <c r="BR20" cm="1">
        <f t="array" aca="1" ref="BR20" ca="1">INDIRECT($A$1&amp;BR$1&amp;$A20)</f>
        <v>0</v>
      </c>
      <c r="BS20" cm="1">
        <f t="array" aca="1" ref="BS20" ca="1">INDIRECT($A$1&amp;BS$1&amp;$A20)</f>
        <v>0</v>
      </c>
      <c r="BT20" cm="1">
        <f t="array" aca="1" ref="BT20" ca="1">INDIRECT($A$1&amp;BT$1&amp;$A20)</f>
        <v>0</v>
      </c>
      <c r="BU20" cm="1">
        <f t="array" aca="1" ref="BU20" ca="1">INDIRECT($A$1&amp;BU$1&amp;$A20)</f>
        <v>0</v>
      </c>
    </row>
    <row r="21" spans="1:73" x14ac:dyDescent="0.35">
      <c r="A21" s="60">
        <f t="shared" si="2"/>
        <v>6</v>
      </c>
      <c r="C21" t="str" cm="1">
        <f t="array" aca="1" ref="C21" ca="1">INDIRECT($A$1&amp;C$1&amp;$A21)</f>
        <v>marche_gayeri</v>
      </c>
      <c r="D21">
        <f t="shared" ca="1" si="0"/>
        <v>1</v>
      </c>
      <c r="E21">
        <f t="shared" ca="1" si="0"/>
        <v>0</v>
      </c>
      <c r="F21">
        <f t="shared" ca="1" si="0"/>
        <v>0</v>
      </c>
      <c r="G21">
        <f t="shared" ca="1" si="0"/>
        <v>0</v>
      </c>
      <c r="H21">
        <f t="shared" ca="1" si="0"/>
        <v>0</v>
      </c>
      <c r="I21">
        <f t="shared" ca="1" si="0"/>
        <v>1</v>
      </c>
      <c r="J21">
        <f t="shared" ca="1" si="0"/>
        <v>0</v>
      </c>
      <c r="K21">
        <f t="shared" ca="1" si="0"/>
        <v>0</v>
      </c>
      <c r="L21">
        <f t="shared" ca="1" si="0"/>
        <v>0</v>
      </c>
      <c r="M21">
        <f t="shared" ca="1" si="0"/>
        <v>0</v>
      </c>
      <c r="N21">
        <f t="shared" ca="1" si="0"/>
        <v>0</v>
      </c>
      <c r="P21" cm="1">
        <f t="array" aca="1" ref="P21" ca="1">INDIRECT($A$1&amp;P$1&amp;$A21)</f>
        <v>0</v>
      </c>
      <c r="Q21" cm="1">
        <f t="array" aca="1" ref="Q21" ca="1">INDIRECT($A$1&amp;Q$1&amp;$A21)</f>
        <v>0</v>
      </c>
      <c r="R21" cm="1">
        <f t="array" aca="1" ref="R21" ca="1">INDIRECT($A$1&amp;R$1&amp;$A21)</f>
        <v>0</v>
      </c>
      <c r="S21" t="str" cm="1">
        <f t="array" aca="1" ref="S21" ca="1">INDIRECT($A$1&amp;S$1&amp;$A21)</f>
        <v>peudisponible</v>
      </c>
      <c r="T21" t="str" cm="1">
        <f t="array" aca="1" ref="T21" ca="1">INDIRECT($A$1&amp;T$1&amp;$A21)</f>
        <v>peudisponible</v>
      </c>
      <c r="U21" cm="1">
        <f t="array" aca="1" ref="U21" ca="1">INDIRECT($A$1&amp;U$1&amp;$A21)</f>
        <v>0</v>
      </c>
      <c r="V21" t="str" cm="1">
        <f t="array" aca="1" ref="V21" ca="1">INDIRECT($A$1&amp;V$1&amp;$A21)</f>
        <v>peudisponible</v>
      </c>
      <c r="W21" cm="1">
        <f t="array" aca="1" ref="W21" ca="1">INDIRECT($A$1&amp;W$1&amp;$A21)</f>
        <v>0</v>
      </c>
      <c r="X21" cm="1">
        <f t="array" aca="1" ref="X21" ca="1">INDIRECT($A$1&amp;X$1&amp;$A21)</f>
        <v>0</v>
      </c>
      <c r="Y21" cm="1">
        <f t="array" aca="1" ref="Y21" ca="1">INDIRECT($A$1&amp;Y$1&amp;$A21)</f>
        <v>0</v>
      </c>
      <c r="Z21" cm="1">
        <f t="array" aca="1" ref="Z21" ca="1">INDIRECT($A$1&amp;Z$1&amp;$A21)</f>
        <v>0</v>
      </c>
      <c r="AA21" cm="1">
        <f t="array" aca="1" ref="AA21" ca="1">INDIRECT($A$1&amp;AA$1&amp;$A21)</f>
        <v>0</v>
      </c>
      <c r="AB21" cm="1">
        <f t="array" aca="1" ref="AB21" ca="1">INDIRECT($A$1&amp;AB$1&amp;$A21)</f>
        <v>0</v>
      </c>
      <c r="AC21" cm="1">
        <f t="array" aca="1" ref="AC21" ca="1">INDIRECT($A$1&amp;AC$1&amp;$A21)</f>
        <v>0</v>
      </c>
      <c r="AD21" cm="1">
        <f t="array" aca="1" ref="AD21" ca="1">INDIRECT($A$1&amp;AD$1&amp;$A21)</f>
        <v>0</v>
      </c>
      <c r="AE21" cm="1">
        <f t="array" aca="1" ref="AE21" ca="1">INDIRECT($A$1&amp;AE$1&amp;$A21)</f>
        <v>0</v>
      </c>
      <c r="AF21" cm="1">
        <f t="array" aca="1" ref="AF21" ca="1">INDIRECT($A$1&amp;AF$1&amp;$A21)</f>
        <v>0</v>
      </c>
      <c r="AG21" cm="1">
        <f t="array" aca="1" ref="AG21" ca="1">INDIRECT($A$1&amp;AG$1&amp;$A21)</f>
        <v>0</v>
      </c>
      <c r="AH21" cm="1">
        <f t="array" aca="1" ref="AH21" ca="1">INDIRECT($A$1&amp;AH$1&amp;$A21)</f>
        <v>0</v>
      </c>
      <c r="AI21" cm="1">
        <f t="array" aca="1" ref="AI21" ca="1">INDIRECT($A$1&amp;AI$1&amp;$A21)</f>
        <v>0</v>
      </c>
      <c r="AJ21" cm="1">
        <f t="array" aca="1" ref="AJ21" ca="1">INDIRECT($A$1&amp;AJ$1&amp;$A21)</f>
        <v>0</v>
      </c>
      <c r="AK21" cm="1">
        <f t="array" aca="1" ref="AK21" ca="1">INDIRECT($A$1&amp;AK$1&amp;$A21)</f>
        <v>0</v>
      </c>
      <c r="AM21">
        <f t="shared" ca="1" si="1"/>
        <v>0</v>
      </c>
      <c r="AN21">
        <f t="shared" ca="1" si="1"/>
        <v>0</v>
      </c>
      <c r="AO21">
        <f t="shared" ca="1" si="1"/>
        <v>0</v>
      </c>
      <c r="AP21">
        <f t="shared" ca="1" si="1"/>
        <v>1</v>
      </c>
      <c r="AQ21">
        <f t="shared" ca="1" si="1"/>
        <v>0</v>
      </c>
      <c r="AR21">
        <f t="shared" ca="1" si="1"/>
        <v>0</v>
      </c>
      <c r="AS21">
        <f t="shared" ca="1" si="1"/>
        <v>1</v>
      </c>
      <c r="AU21" cm="1">
        <f t="array" aca="1" ref="AU21" ca="1">INDIRECT($A$1&amp;AU$1&amp;$A21)</f>
        <v>0</v>
      </c>
      <c r="AV21" cm="1">
        <f t="array" aca="1" ref="AV21" ca="1">INDIRECT($A$1&amp;AV$1&amp;$A21)</f>
        <v>0</v>
      </c>
      <c r="AW21" cm="1">
        <f t="array" aca="1" ref="AW21" ca="1">INDIRECT($A$1&amp;AW$1&amp;$A21)</f>
        <v>0</v>
      </c>
      <c r="AX21" cm="1">
        <f t="array" aca="1" ref="AX21" ca="1">INDIRECT($A$1&amp;AX$1&amp;$A21)</f>
        <v>0</v>
      </c>
      <c r="AY21" cm="1">
        <f t="array" aca="1" ref="AY21" ca="1">INDIRECT($A$1&amp;AY$1&amp;$A21)</f>
        <v>0</v>
      </c>
      <c r="AZ21" cm="1">
        <f t="array" aca="1" ref="AZ21" ca="1">INDIRECT($A$1&amp;AZ$1&amp;$A21)</f>
        <v>0</v>
      </c>
      <c r="BA21" cm="1">
        <f t="array" aca="1" ref="BA21" ca="1">INDIRECT($A$1&amp;BA$1&amp;$A21)</f>
        <v>0</v>
      </c>
      <c r="BB21" cm="1">
        <f t="array" aca="1" ref="BB21" ca="1">INDIRECT($A$1&amp;BB$1&amp;$A21)</f>
        <v>0</v>
      </c>
      <c r="BC21" cm="1">
        <f t="array" aca="1" ref="BC21" ca="1">INDIRECT($A$1&amp;BC$1&amp;$A21)</f>
        <v>0</v>
      </c>
      <c r="BD21" cm="1">
        <f t="array" aca="1" ref="BD21" ca="1">INDIRECT($A$1&amp;BD$1&amp;$A21)</f>
        <v>0</v>
      </c>
      <c r="BE21" cm="1">
        <f t="array" aca="1" ref="BE21" ca="1">INDIRECT($A$1&amp;BE$1&amp;$A21)</f>
        <v>0</v>
      </c>
      <c r="BF21" cm="1">
        <f t="array" aca="1" ref="BF21" ca="1">INDIRECT($A$1&amp;BF$1&amp;$A21)</f>
        <v>0</v>
      </c>
      <c r="BG21" cm="1">
        <f t="array" aca="1" ref="BG21" ca="1">INDIRECT($A$1&amp;BG$1&amp;$A21)</f>
        <v>0</v>
      </c>
      <c r="BH21" cm="1">
        <f t="array" aca="1" ref="BH21" ca="1">INDIRECT($A$1&amp;BH$1&amp;$A21)</f>
        <v>0</v>
      </c>
      <c r="BI21" cm="1">
        <f t="array" aca="1" ref="BI21" ca="1">INDIRECT($A$1&amp;BI$1&amp;$A21)</f>
        <v>0</v>
      </c>
      <c r="BJ21" cm="1">
        <f t="array" aca="1" ref="BJ21" ca="1">INDIRECT($A$1&amp;BJ$1&amp;$A21)</f>
        <v>0</v>
      </c>
      <c r="BK21" cm="1">
        <f t="array" aca="1" ref="BK21" ca="1">INDIRECT($A$1&amp;BK$1&amp;$A21)</f>
        <v>0</v>
      </c>
      <c r="BL21" cm="1">
        <f t="array" aca="1" ref="BL21" ca="1">INDIRECT($A$1&amp;BL$1&amp;$A21)</f>
        <v>0</v>
      </c>
      <c r="BM21" cm="1">
        <f t="array" aca="1" ref="BM21" ca="1">INDIRECT($A$1&amp;BM$1&amp;$A21)</f>
        <v>0</v>
      </c>
      <c r="BN21" cm="1">
        <f t="array" aca="1" ref="BN21" ca="1">INDIRECT($A$1&amp;BN$1&amp;$A21)</f>
        <v>0</v>
      </c>
      <c r="BO21" cm="1">
        <f t="array" aca="1" ref="BO21" ca="1">INDIRECT($A$1&amp;BO$1&amp;$A21)</f>
        <v>0</v>
      </c>
      <c r="BP21" cm="1">
        <f t="array" aca="1" ref="BP21" ca="1">INDIRECT($A$1&amp;BP$1&amp;$A21)</f>
        <v>0</v>
      </c>
      <c r="BQ21" cm="1">
        <f t="array" aca="1" ref="BQ21" ca="1">INDIRECT($A$1&amp;BQ$1&amp;$A21)</f>
        <v>0</v>
      </c>
      <c r="BR21" cm="1">
        <f t="array" aca="1" ref="BR21" ca="1">INDIRECT($A$1&amp;BR$1&amp;$A21)</f>
        <v>0</v>
      </c>
      <c r="BS21" cm="1">
        <f t="array" aca="1" ref="BS21" ca="1">INDIRECT($A$1&amp;BS$1&amp;$A21)</f>
        <v>0</v>
      </c>
      <c r="BT21" cm="1">
        <f t="array" aca="1" ref="BT21" ca="1">INDIRECT($A$1&amp;BT$1&amp;$A21)</f>
        <v>0</v>
      </c>
      <c r="BU21" cm="1">
        <f t="array" aca="1" ref="BU21" ca="1">INDIRECT($A$1&amp;BU$1&amp;$A21)</f>
        <v>0</v>
      </c>
    </row>
    <row r="22" spans="1:73" x14ac:dyDescent="0.35">
      <c r="A22" s="60">
        <f t="shared" si="2"/>
        <v>7</v>
      </c>
      <c r="C22" t="str" cm="1">
        <f t="array" aca="1" ref="C22" ca="1">INDIRECT($A$1&amp;C$1&amp;$A22)</f>
        <v>marche_gayeri</v>
      </c>
      <c r="D22">
        <f t="shared" ca="1" si="0"/>
        <v>1</v>
      </c>
      <c r="E22">
        <f t="shared" ca="1" si="0"/>
        <v>0</v>
      </c>
      <c r="F22">
        <f t="shared" ca="1" si="0"/>
        <v>0</v>
      </c>
      <c r="G22">
        <f t="shared" ca="1" si="0"/>
        <v>0</v>
      </c>
      <c r="H22">
        <f t="shared" ca="1" si="0"/>
        <v>0</v>
      </c>
      <c r="I22">
        <f t="shared" ca="1" si="0"/>
        <v>1</v>
      </c>
      <c r="J22">
        <f t="shared" ca="1" si="0"/>
        <v>0</v>
      </c>
      <c r="K22">
        <f t="shared" ca="1" si="0"/>
        <v>0</v>
      </c>
      <c r="L22">
        <f t="shared" ca="1" si="0"/>
        <v>0</v>
      </c>
      <c r="M22">
        <f t="shared" ca="1" si="0"/>
        <v>0</v>
      </c>
      <c r="N22">
        <f t="shared" ca="1" si="0"/>
        <v>0</v>
      </c>
      <c r="P22" cm="1">
        <f t="array" aca="1" ref="P22" ca="1">INDIRECT($A$1&amp;P$1&amp;$A22)</f>
        <v>0</v>
      </c>
      <c r="Q22" cm="1">
        <f t="array" aca="1" ref="Q22" ca="1">INDIRECT($A$1&amp;Q$1&amp;$A22)</f>
        <v>0</v>
      </c>
      <c r="R22" cm="1">
        <f t="array" aca="1" ref="R22" ca="1">INDIRECT($A$1&amp;R$1&amp;$A22)</f>
        <v>0</v>
      </c>
      <c r="S22" t="str" cm="1">
        <f t="array" aca="1" ref="S22" ca="1">INDIRECT($A$1&amp;S$1&amp;$A22)</f>
        <v>peudisponible</v>
      </c>
      <c r="T22" t="str" cm="1">
        <f t="array" aca="1" ref="T22" ca="1">INDIRECT($A$1&amp;T$1&amp;$A22)</f>
        <v>peudisponible</v>
      </c>
      <c r="U22" cm="1">
        <f t="array" aca="1" ref="U22" ca="1">INDIRECT($A$1&amp;U$1&amp;$A22)</f>
        <v>0</v>
      </c>
      <c r="V22" t="str" cm="1">
        <f t="array" aca="1" ref="V22" ca="1">INDIRECT($A$1&amp;V$1&amp;$A22)</f>
        <v>peudisponible</v>
      </c>
      <c r="W22" cm="1">
        <f t="array" aca="1" ref="W22" ca="1">INDIRECT($A$1&amp;W$1&amp;$A22)</f>
        <v>0</v>
      </c>
      <c r="X22" cm="1">
        <f t="array" aca="1" ref="X22" ca="1">INDIRECT($A$1&amp;X$1&amp;$A22)</f>
        <v>0</v>
      </c>
      <c r="Y22" cm="1">
        <f t="array" aca="1" ref="Y22" ca="1">INDIRECT($A$1&amp;Y$1&amp;$A22)</f>
        <v>0</v>
      </c>
      <c r="Z22" cm="1">
        <f t="array" aca="1" ref="Z22" ca="1">INDIRECT($A$1&amp;Z$1&amp;$A22)</f>
        <v>0</v>
      </c>
      <c r="AA22" cm="1">
        <f t="array" aca="1" ref="AA22" ca="1">INDIRECT($A$1&amp;AA$1&amp;$A22)</f>
        <v>0</v>
      </c>
      <c r="AB22" cm="1">
        <f t="array" aca="1" ref="AB22" ca="1">INDIRECT($A$1&amp;AB$1&amp;$A22)</f>
        <v>0</v>
      </c>
      <c r="AC22" cm="1">
        <f t="array" aca="1" ref="AC22" ca="1">INDIRECT($A$1&amp;AC$1&amp;$A22)</f>
        <v>0</v>
      </c>
      <c r="AD22" cm="1">
        <f t="array" aca="1" ref="AD22" ca="1">INDIRECT($A$1&amp;AD$1&amp;$A22)</f>
        <v>0</v>
      </c>
      <c r="AE22" cm="1">
        <f t="array" aca="1" ref="AE22" ca="1">INDIRECT($A$1&amp;AE$1&amp;$A22)</f>
        <v>0</v>
      </c>
      <c r="AF22" cm="1">
        <f t="array" aca="1" ref="AF22" ca="1">INDIRECT($A$1&amp;AF$1&amp;$A22)</f>
        <v>0</v>
      </c>
      <c r="AG22" cm="1">
        <f t="array" aca="1" ref="AG22" ca="1">INDIRECT($A$1&amp;AG$1&amp;$A22)</f>
        <v>0</v>
      </c>
      <c r="AH22" cm="1">
        <f t="array" aca="1" ref="AH22" ca="1">INDIRECT($A$1&amp;AH$1&amp;$A22)</f>
        <v>0</v>
      </c>
      <c r="AI22" cm="1">
        <f t="array" aca="1" ref="AI22" ca="1">INDIRECT($A$1&amp;AI$1&amp;$A22)</f>
        <v>0</v>
      </c>
      <c r="AJ22" cm="1">
        <f t="array" aca="1" ref="AJ22" ca="1">INDIRECT($A$1&amp;AJ$1&amp;$A22)</f>
        <v>0</v>
      </c>
      <c r="AK22" cm="1">
        <f t="array" aca="1" ref="AK22" ca="1">INDIRECT($A$1&amp;AK$1&amp;$A22)</f>
        <v>0</v>
      </c>
      <c r="AM22">
        <f t="shared" ca="1" si="1"/>
        <v>0</v>
      </c>
      <c r="AN22">
        <f t="shared" ca="1" si="1"/>
        <v>0</v>
      </c>
      <c r="AO22">
        <f t="shared" ca="1" si="1"/>
        <v>0</v>
      </c>
      <c r="AP22">
        <f t="shared" ca="1" si="1"/>
        <v>1</v>
      </c>
      <c r="AQ22">
        <f t="shared" ca="1" si="1"/>
        <v>0</v>
      </c>
      <c r="AR22">
        <f t="shared" ca="1" si="1"/>
        <v>0</v>
      </c>
      <c r="AS22">
        <f t="shared" ca="1" si="1"/>
        <v>1</v>
      </c>
      <c r="AU22" cm="1">
        <f t="array" aca="1" ref="AU22" ca="1">INDIRECT($A$1&amp;AU$1&amp;$A22)</f>
        <v>0</v>
      </c>
      <c r="AV22" cm="1">
        <f t="array" aca="1" ref="AV22" ca="1">INDIRECT($A$1&amp;AV$1&amp;$A22)</f>
        <v>0</v>
      </c>
      <c r="AW22" cm="1">
        <f t="array" aca="1" ref="AW22" ca="1">INDIRECT($A$1&amp;AW$1&amp;$A22)</f>
        <v>0</v>
      </c>
      <c r="AX22" cm="1">
        <f t="array" aca="1" ref="AX22" ca="1">INDIRECT($A$1&amp;AX$1&amp;$A22)</f>
        <v>0</v>
      </c>
      <c r="AY22" cm="1">
        <f t="array" aca="1" ref="AY22" ca="1">INDIRECT($A$1&amp;AY$1&amp;$A22)</f>
        <v>0</v>
      </c>
      <c r="AZ22" cm="1">
        <f t="array" aca="1" ref="AZ22" ca="1">INDIRECT($A$1&amp;AZ$1&amp;$A22)</f>
        <v>0</v>
      </c>
      <c r="BA22" cm="1">
        <f t="array" aca="1" ref="BA22" ca="1">INDIRECT($A$1&amp;BA$1&amp;$A22)</f>
        <v>0</v>
      </c>
      <c r="BB22" cm="1">
        <f t="array" aca="1" ref="BB22" ca="1">INDIRECT($A$1&amp;BB$1&amp;$A22)</f>
        <v>0</v>
      </c>
      <c r="BC22" cm="1">
        <f t="array" aca="1" ref="BC22" ca="1">INDIRECT($A$1&amp;BC$1&amp;$A22)</f>
        <v>0</v>
      </c>
      <c r="BD22" cm="1">
        <f t="array" aca="1" ref="BD22" ca="1">INDIRECT($A$1&amp;BD$1&amp;$A22)</f>
        <v>0</v>
      </c>
      <c r="BE22" cm="1">
        <f t="array" aca="1" ref="BE22" ca="1">INDIRECT($A$1&amp;BE$1&amp;$A22)</f>
        <v>0</v>
      </c>
      <c r="BF22" cm="1">
        <f t="array" aca="1" ref="BF22" ca="1">INDIRECT($A$1&amp;BF$1&amp;$A22)</f>
        <v>0</v>
      </c>
      <c r="BG22" cm="1">
        <f t="array" aca="1" ref="BG22" ca="1">INDIRECT($A$1&amp;BG$1&amp;$A22)</f>
        <v>0</v>
      </c>
      <c r="BH22" cm="1">
        <f t="array" aca="1" ref="BH22" ca="1">INDIRECT($A$1&amp;BH$1&amp;$A22)</f>
        <v>0</v>
      </c>
      <c r="BI22" cm="1">
        <f t="array" aca="1" ref="BI22" ca="1">INDIRECT($A$1&amp;BI$1&amp;$A22)</f>
        <v>0</v>
      </c>
      <c r="BJ22" cm="1">
        <f t="array" aca="1" ref="BJ22" ca="1">INDIRECT($A$1&amp;BJ$1&amp;$A22)</f>
        <v>0</v>
      </c>
      <c r="BK22" cm="1">
        <f t="array" aca="1" ref="BK22" ca="1">INDIRECT($A$1&amp;BK$1&amp;$A22)</f>
        <v>0</v>
      </c>
      <c r="BL22" cm="1">
        <f t="array" aca="1" ref="BL22" ca="1">INDIRECT($A$1&amp;BL$1&amp;$A22)</f>
        <v>0</v>
      </c>
      <c r="BM22" cm="1">
        <f t="array" aca="1" ref="BM22" ca="1">INDIRECT($A$1&amp;BM$1&amp;$A22)</f>
        <v>0</v>
      </c>
      <c r="BN22" cm="1">
        <f t="array" aca="1" ref="BN22" ca="1">INDIRECT($A$1&amp;BN$1&amp;$A22)</f>
        <v>0</v>
      </c>
      <c r="BO22" cm="1">
        <f t="array" aca="1" ref="BO22" ca="1">INDIRECT($A$1&amp;BO$1&amp;$A22)</f>
        <v>0</v>
      </c>
      <c r="BP22" cm="1">
        <f t="array" aca="1" ref="BP22" ca="1">INDIRECT($A$1&amp;BP$1&amp;$A22)</f>
        <v>0</v>
      </c>
      <c r="BQ22" cm="1">
        <f t="array" aca="1" ref="BQ22" ca="1">INDIRECT($A$1&amp;BQ$1&amp;$A22)</f>
        <v>0</v>
      </c>
      <c r="BR22" cm="1">
        <f t="array" aca="1" ref="BR22" ca="1">INDIRECT($A$1&amp;BR$1&amp;$A22)</f>
        <v>0</v>
      </c>
      <c r="BS22" cm="1">
        <f t="array" aca="1" ref="BS22" ca="1">INDIRECT($A$1&amp;BS$1&amp;$A22)</f>
        <v>0</v>
      </c>
      <c r="BT22" cm="1">
        <f t="array" aca="1" ref="BT22" ca="1">INDIRECT($A$1&amp;BT$1&amp;$A22)</f>
        <v>0</v>
      </c>
      <c r="BU22" cm="1">
        <f t="array" aca="1" ref="BU22" ca="1">INDIRECT($A$1&amp;BU$1&amp;$A22)</f>
        <v>0</v>
      </c>
    </row>
    <row r="23" spans="1:73" x14ac:dyDescent="0.35">
      <c r="A23" s="60">
        <f t="shared" si="2"/>
        <v>8</v>
      </c>
      <c r="C23" t="str" cm="1">
        <f t="array" aca="1" ref="C23" ca="1">INDIRECT($A$1&amp;C$1&amp;$A23)</f>
        <v>marche_gayeri</v>
      </c>
      <c r="D23">
        <f t="shared" ca="1" si="0"/>
        <v>1</v>
      </c>
      <c r="E23">
        <f t="shared" ca="1" si="0"/>
        <v>0</v>
      </c>
      <c r="F23">
        <f t="shared" ca="1" si="0"/>
        <v>0</v>
      </c>
      <c r="G23">
        <f t="shared" ca="1" si="0"/>
        <v>0</v>
      </c>
      <c r="H23">
        <f t="shared" ca="1" si="0"/>
        <v>0</v>
      </c>
      <c r="I23">
        <f t="shared" ca="1" si="0"/>
        <v>1</v>
      </c>
      <c r="J23">
        <f t="shared" ca="1" si="0"/>
        <v>0</v>
      </c>
      <c r="K23">
        <f t="shared" ca="1" si="0"/>
        <v>0</v>
      </c>
      <c r="L23">
        <f t="shared" ca="1" si="0"/>
        <v>0</v>
      </c>
      <c r="M23">
        <f t="shared" ca="1" si="0"/>
        <v>0</v>
      </c>
      <c r="N23">
        <f t="shared" ca="1" si="0"/>
        <v>0</v>
      </c>
      <c r="P23" cm="1">
        <f t="array" aca="1" ref="P23" ca="1">INDIRECT($A$1&amp;P$1&amp;$A23)</f>
        <v>0</v>
      </c>
      <c r="Q23" cm="1">
        <f t="array" aca="1" ref="Q23" ca="1">INDIRECT($A$1&amp;Q$1&amp;$A23)</f>
        <v>0</v>
      </c>
      <c r="R23" cm="1">
        <f t="array" aca="1" ref="R23" ca="1">INDIRECT($A$1&amp;R$1&amp;$A23)</f>
        <v>0</v>
      </c>
      <c r="S23" t="str" cm="1">
        <f t="array" aca="1" ref="S23" ca="1">INDIRECT($A$1&amp;S$1&amp;$A23)</f>
        <v>peudisponible</v>
      </c>
      <c r="T23" t="str" cm="1">
        <f t="array" aca="1" ref="T23" ca="1">INDIRECT($A$1&amp;T$1&amp;$A23)</f>
        <v>peudisponible</v>
      </c>
      <c r="U23" cm="1">
        <f t="array" aca="1" ref="U23" ca="1">INDIRECT($A$1&amp;U$1&amp;$A23)</f>
        <v>0</v>
      </c>
      <c r="V23" t="str" cm="1">
        <f t="array" aca="1" ref="V23" ca="1">INDIRECT($A$1&amp;V$1&amp;$A23)</f>
        <v>peudisponible</v>
      </c>
      <c r="W23" cm="1">
        <f t="array" aca="1" ref="W23" ca="1">INDIRECT($A$1&amp;W$1&amp;$A23)</f>
        <v>0</v>
      </c>
      <c r="X23" cm="1">
        <f t="array" aca="1" ref="X23" ca="1">INDIRECT($A$1&amp;X$1&amp;$A23)</f>
        <v>0</v>
      </c>
      <c r="Y23" cm="1">
        <f t="array" aca="1" ref="Y23" ca="1">INDIRECT($A$1&amp;Y$1&amp;$A23)</f>
        <v>0</v>
      </c>
      <c r="Z23" cm="1">
        <f t="array" aca="1" ref="Z23" ca="1">INDIRECT($A$1&amp;Z$1&amp;$A23)</f>
        <v>0</v>
      </c>
      <c r="AA23" cm="1">
        <f t="array" aca="1" ref="AA23" ca="1">INDIRECT($A$1&amp;AA$1&amp;$A23)</f>
        <v>0</v>
      </c>
      <c r="AB23" cm="1">
        <f t="array" aca="1" ref="AB23" ca="1">INDIRECT($A$1&amp;AB$1&amp;$A23)</f>
        <v>0</v>
      </c>
      <c r="AC23" cm="1">
        <f t="array" aca="1" ref="AC23" ca="1">INDIRECT($A$1&amp;AC$1&amp;$A23)</f>
        <v>0</v>
      </c>
      <c r="AD23" cm="1">
        <f t="array" aca="1" ref="AD23" ca="1">INDIRECT($A$1&amp;AD$1&amp;$A23)</f>
        <v>0</v>
      </c>
      <c r="AE23" cm="1">
        <f t="array" aca="1" ref="AE23" ca="1">INDIRECT($A$1&amp;AE$1&amp;$A23)</f>
        <v>0</v>
      </c>
      <c r="AF23" cm="1">
        <f t="array" aca="1" ref="AF23" ca="1">INDIRECT($A$1&amp;AF$1&amp;$A23)</f>
        <v>0</v>
      </c>
      <c r="AG23" cm="1">
        <f t="array" aca="1" ref="AG23" ca="1">INDIRECT($A$1&amp;AG$1&amp;$A23)</f>
        <v>0</v>
      </c>
      <c r="AH23" cm="1">
        <f t="array" aca="1" ref="AH23" ca="1">INDIRECT($A$1&amp;AH$1&amp;$A23)</f>
        <v>0</v>
      </c>
      <c r="AI23" cm="1">
        <f t="array" aca="1" ref="AI23" ca="1">INDIRECT($A$1&amp;AI$1&amp;$A23)</f>
        <v>0</v>
      </c>
      <c r="AJ23" cm="1">
        <f t="array" aca="1" ref="AJ23" ca="1">INDIRECT($A$1&amp;AJ$1&amp;$A23)</f>
        <v>0</v>
      </c>
      <c r="AK23" cm="1">
        <f t="array" aca="1" ref="AK23" ca="1">INDIRECT($A$1&amp;AK$1&amp;$A23)</f>
        <v>0</v>
      </c>
      <c r="AM23">
        <f t="shared" ca="1" si="1"/>
        <v>0</v>
      </c>
      <c r="AN23">
        <f t="shared" ca="1" si="1"/>
        <v>0</v>
      </c>
      <c r="AO23">
        <f t="shared" ca="1" si="1"/>
        <v>0</v>
      </c>
      <c r="AP23">
        <f t="shared" ca="1" si="1"/>
        <v>1</v>
      </c>
      <c r="AQ23">
        <f t="shared" ca="1" si="1"/>
        <v>0</v>
      </c>
      <c r="AR23">
        <f t="shared" ca="1" si="1"/>
        <v>0</v>
      </c>
      <c r="AS23">
        <f t="shared" ca="1" si="1"/>
        <v>1</v>
      </c>
      <c r="AU23" cm="1">
        <f t="array" aca="1" ref="AU23" ca="1">INDIRECT($A$1&amp;AU$1&amp;$A23)</f>
        <v>0</v>
      </c>
      <c r="AV23" cm="1">
        <f t="array" aca="1" ref="AV23" ca="1">INDIRECT($A$1&amp;AV$1&amp;$A23)</f>
        <v>0</v>
      </c>
      <c r="AW23" cm="1">
        <f t="array" aca="1" ref="AW23" ca="1">INDIRECT($A$1&amp;AW$1&amp;$A23)</f>
        <v>0</v>
      </c>
      <c r="AX23" cm="1">
        <f t="array" aca="1" ref="AX23" ca="1">INDIRECT($A$1&amp;AX$1&amp;$A23)</f>
        <v>0</v>
      </c>
      <c r="AY23" cm="1">
        <f t="array" aca="1" ref="AY23" ca="1">INDIRECT($A$1&amp;AY$1&amp;$A23)</f>
        <v>0</v>
      </c>
      <c r="AZ23" cm="1">
        <f t="array" aca="1" ref="AZ23" ca="1">INDIRECT($A$1&amp;AZ$1&amp;$A23)</f>
        <v>0</v>
      </c>
      <c r="BA23" cm="1">
        <f t="array" aca="1" ref="BA23" ca="1">INDIRECT($A$1&amp;BA$1&amp;$A23)</f>
        <v>0</v>
      </c>
      <c r="BB23" cm="1">
        <f t="array" aca="1" ref="BB23" ca="1">INDIRECT($A$1&amp;BB$1&amp;$A23)</f>
        <v>0</v>
      </c>
      <c r="BC23" cm="1">
        <f t="array" aca="1" ref="BC23" ca="1">INDIRECT($A$1&amp;BC$1&amp;$A23)</f>
        <v>0</v>
      </c>
      <c r="BD23" cm="1">
        <f t="array" aca="1" ref="BD23" ca="1">INDIRECT($A$1&amp;BD$1&amp;$A23)</f>
        <v>0</v>
      </c>
      <c r="BE23" cm="1">
        <f t="array" aca="1" ref="BE23" ca="1">INDIRECT($A$1&amp;BE$1&amp;$A23)</f>
        <v>0</v>
      </c>
      <c r="BF23" cm="1">
        <f t="array" aca="1" ref="BF23" ca="1">INDIRECT($A$1&amp;BF$1&amp;$A23)</f>
        <v>0</v>
      </c>
      <c r="BG23" cm="1">
        <f t="array" aca="1" ref="BG23" ca="1">INDIRECT($A$1&amp;BG$1&amp;$A23)</f>
        <v>0</v>
      </c>
      <c r="BH23" cm="1">
        <f t="array" aca="1" ref="BH23" ca="1">INDIRECT($A$1&amp;BH$1&amp;$A23)</f>
        <v>0</v>
      </c>
      <c r="BI23" cm="1">
        <f t="array" aca="1" ref="BI23" ca="1">INDIRECT($A$1&amp;BI$1&amp;$A23)</f>
        <v>0</v>
      </c>
      <c r="BJ23" cm="1">
        <f t="array" aca="1" ref="BJ23" ca="1">INDIRECT($A$1&amp;BJ$1&amp;$A23)</f>
        <v>0</v>
      </c>
      <c r="BK23" cm="1">
        <f t="array" aca="1" ref="BK23" ca="1">INDIRECT($A$1&amp;BK$1&amp;$A23)</f>
        <v>0</v>
      </c>
      <c r="BL23" cm="1">
        <f t="array" aca="1" ref="BL23" ca="1">INDIRECT($A$1&amp;BL$1&amp;$A23)</f>
        <v>0</v>
      </c>
      <c r="BM23" cm="1">
        <f t="array" aca="1" ref="BM23" ca="1">INDIRECT($A$1&amp;BM$1&amp;$A23)</f>
        <v>0</v>
      </c>
      <c r="BN23" cm="1">
        <f t="array" aca="1" ref="BN23" ca="1">INDIRECT($A$1&amp;BN$1&amp;$A23)</f>
        <v>0</v>
      </c>
      <c r="BO23" cm="1">
        <f t="array" aca="1" ref="BO23" ca="1">INDIRECT($A$1&amp;BO$1&amp;$A23)</f>
        <v>0</v>
      </c>
      <c r="BP23" cm="1">
        <f t="array" aca="1" ref="BP23" ca="1">INDIRECT($A$1&amp;BP$1&amp;$A23)</f>
        <v>0</v>
      </c>
      <c r="BQ23" cm="1">
        <f t="array" aca="1" ref="BQ23" ca="1">INDIRECT($A$1&amp;BQ$1&amp;$A23)</f>
        <v>0</v>
      </c>
      <c r="BR23" cm="1">
        <f t="array" aca="1" ref="BR23" ca="1">INDIRECT($A$1&amp;BR$1&amp;$A23)</f>
        <v>0</v>
      </c>
      <c r="BS23" cm="1">
        <f t="array" aca="1" ref="BS23" ca="1">INDIRECT($A$1&amp;BS$1&amp;$A23)</f>
        <v>0</v>
      </c>
      <c r="BT23" cm="1">
        <f t="array" aca="1" ref="BT23" ca="1">INDIRECT($A$1&amp;BT$1&amp;$A23)</f>
        <v>0</v>
      </c>
      <c r="BU23" cm="1">
        <f t="array" aca="1" ref="BU23" ca="1">INDIRECT($A$1&amp;BU$1&amp;$A23)</f>
        <v>0</v>
      </c>
    </row>
    <row r="24" spans="1:73" x14ac:dyDescent="0.35">
      <c r="A24" s="60">
        <f t="shared" si="2"/>
        <v>9</v>
      </c>
      <c r="C24" t="str" cm="1">
        <f t="array" aca="1" ref="C24" ca="1">INDIRECT($A$1&amp;C$1&amp;$A24)</f>
        <v>marche_gayeri</v>
      </c>
      <c r="D24">
        <f t="shared" ca="1" si="0"/>
        <v>1</v>
      </c>
      <c r="E24">
        <f t="shared" ca="1" si="0"/>
        <v>0</v>
      </c>
      <c r="F24">
        <f t="shared" ca="1" si="0"/>
        <v>0</v>
      </c>
      <c r="G24">
        <f t="shared" ca="1" si="0"/>
        <v>0</v>
      </c>
      <c r="H24">
        <f t="shared" ca="1" si="0"/>
        <v>0</v>
      </c>
      <c r="I24">
        <f t="shared" ca="1" si="0"/>
        <v>1</v>
      </c>
      <c r="J24">
        <f t="shared" ca="1" si="0"/>
        <v>0</v>
      </c>
      <c r="K24">
        <f t="shared" ca="1" si="0"/>
        <v>0</v>
      </c>
      <c r="L24">
        <f t="shared" ca="1" si="0"/>
        <v>0</v>
      </c>
      <c r="M24">
        <f t="shared" ca="1" si="0"/>
        <v>0</v>
      </c>
      <c r="N24">
        <f t="shared" ca="1" si="0"/>
        <v>0</v>
      </c>
      <c r="P24" cm="1">
        <f t="array" aca="1" ref="P24" ca="1">INDIRECT($A$1&amp;P$1&amp;$A24)</f>
        <v>0</v>
      </c>
      <c r="Q24" cm="1">
        <f t="array" aca="1" ref="Q24" ca="1">INDIRECT($A$1&amp;Q$1&amp;$A24)</f>
        <v>0</v>
      </c>
      <c r="R24" t="str" cm="1">
        <f t="array" aca="1" ref="R24" ca="1">INDIRECT($A$1&amp;R$1&amp;$A24)</f>
        <v>peudisponible</v>
      </c>
      <c r="S24" cm="1">
        <f t="array" aca="1" ref="S24" ca="1">INDIRECT($A$1&amp;S$1&amp;$A24)</f>
        <v>0</v>
      </c>
      <c r="T24" cm="1">
        <f t="array" aca="1" ref="T24" ca="1">INDIRECT($A$1&amp;T$1&amp;$A24)</f>
        <v>0</v>
      </c>
      <c r="U24" cm="1">
        <f t="array" aca="1" ref="U24" ca="1">INDIRECT($A$1&amp;U$1&amp;$A24)</f>
        <v>0</v>
      </c>
      <c r="V24" cm="1">
        <f t="array" aca="1" ref="V24" ca="1">INDIRECT($A$1&amp;V$1&amp;$A24)</f>
        <v>0</v>
      </c>
      <c r="W24" cm="1">
        <f t="array" aca="1" ref="W24" ca="1">INDIRECT($A$1&amp;W$1&amp;$A24)</f>
        <v>0</v>
      </c>
      <c r="X24" cm="1">
        <f t="array" aca="1" ref="X24" ca="1">INDIRECT($A$1&amp;X$1&amp;$A24)</f>
        <v>0</v>
      </c>
      <c r="Y24" cm="1">
        <f t="array" aca="1" ref="Y24" ca="1">INDIRECT($A$1&amp;Y$1&amp;$A24)</f>
        <v>0</v>
      </c>
      <c r="Z24" cm="1">
        <f t="array" aca="1" ref="Z24" ca="1">INDIRECT($A$1&amp;Z$1&amp;$A24)</f>
        <v>0</v>
      </c>
      <c r="AA24" cm="1">
        <f t="array" aca="1" ref="AA24" ca="1">INDIRECT($A$1&amp;AA$1&amp;$A24)</f>
        <v>0</v>
      </c>
      <c r="AB24" cm="1">
        <f t="array" aca="1" ref="AB24" ca="1">INDIRECT($A$1&amp;AB$1&amp;$A24)</f>
        <v>0</v>
      </c>
      <c r="AC24" cm="1">
        <f t="array" aca="1" ref="AC24" ca="1">INDIRECT($A$1&amp;AC$1&amp;$A24)</f>
        <v>0</v>
      </c>
      <c r="AD24" cm="1">
        <f t="array" aca="1" ref="AD24" ca="1">INDIRECT($A$1&amp;AD$1&amp;$A24)</f>
        <v>0</v>
      </c>
      <c r="AE24" cm="1">
        <f t="array" aca="1" ref="AE24" ca="1">INDIRECT($A$1&amp;AE$1&amp;$A24)</f>
        <v>0</v>
      </c>
      <c r="AF24" cm="1">
        <f t="array" aca="1" ref="AF24" ca="1">INDIRECT($A$1&amp;AF$1&amp;$A24)</f>
        <v>0</v>
      </c>
      <c r="AG24" cm="1">
        <f t="array" aca="1" ref="AG24" ca="1">INDIRECT($A$1&amp;AG$1&amp;$A24)</f>
        <v>0</v>
      </c>
      <c r="AH24" cm="1">
        <f t="array" aca="1" ref="AH24" ca="1">INDIRECT($A$1&amp;AH$1&amp;$A24)</f>
        <v>0</v>
      </c>
      <c r="AI24" t="str" cm="1">
        <f t="array" aca="1" ref="AI24" ca="1">INDIRECT($A$1&amp;AI$1&amp;$A24)</f>
        <v>peudisponible</v>
      </c>
      <c r="AJ24" cm="1">
        <f t="array" aca="1" ref="AJ24" ca="1">INDIRECT($A$1&amp;AJ$1&amp;$A24)</f>
        <v>0</v>
      </c>
      <c r="AK24" t="str" cm="1">
        <f t="array" aca="1" ref="AK24" ca="1">INDIRECT($A$1&amp;AK$1&amp;$A24)</f>
        <v>peudisponible</v>
      </c>
      <c r="AM24">
        <f t="shared" ca="1" si="1"/>
        <v>0</v>
      </c>
      <c r="AN24">
        <f t="shared" ca="1" si="1"/>
        <v>0</v>
      </c>
      <c r="AO24">
        <f t="shared" ca="1" si="1"/>
        <v>0</v>
      </c>
      <c r="AP24">
        <f t="shared" ca="1" si="1"/>
        <v>1</v>
      </c>
      <c r="AQ24">
        <f t="shared" ca="1" si="1"/>
        <v>0</v>
      </c>
      <c r="AR24">
        <f t="shared" ca="1" si="1"/>
        <v>0</v>
      </c>
      <c r="AS24">
        <f t="shared" ca="1" si="1"/>
        <v>1</v>
      </c>
      <c r="AU24" cm="1">
        <f t="array" aca="1" ref="AU24" ca="1">INDIRECT($A$1&amp;AU$1&amp;$A24)</f>
        <v>0</v>
      </c>
      <c r="AV24" cm="1">
        <f t="array" aca="1" ref="AV24" ca="1">INDIRECT($A$1&amp;AV$1&amp;$A24)</f>
        <v>0</v>
      </c>
      <c r="AW24" cm="1">
        <f t="array" aca="1" ref="AW24" ca="1">INDIRECT($A$1&amp;AW$1&amp;$A24)</f>
        <v>0</v>
      </c>
      <c r="AX24" cm="1">
        <f t="array" aca="1" ref="AX24" ca="1">INDIRECT($A$1&amp;AX$1&amp;$A24)</f>
        <v>0</v>
      </c>
      <c r="AY24" cm="1">
        <f t="array" aca="1" ref="AY24" ca="1">INDIRECT($A$1&amp;AY$1&amp;$A24)</f>
        <v>0</v>
      </c>
      <c r="AZ24" cm="1">
        <f t="array" aca="1" ref="AZ24" ca="1">INDIRECT($A$1&amp;AZ$1&amp;$A24)</f>
        <v>0</v>
      </c>
      <c r="BA24" cm="1">
        <f t="array" aca="1" ref="BA24" ca="1">INDIRECT($A$1&amp;BA$1&amp;$A24)</f>
        <v>0</v>
      </c>
      <c r="BB24" cm="1">
        <f t="array" aca="1" ref="BB24" ca="1">INDIRECT($A$1&amp;BB$1&amp;$A24)</f>
        <v>0</v>
      </c>
      <c r="BC24" cm="1">
        <f t="array" aca="1" ref="BC24" ca="1">INDIRECT($A$1&amp;BC$1&amp;$A24)</f>
        <v>0</v>
      </c>
      <c r="BD24" cm="1">
        <f t="array" aca="1" ref="BD24" ca="1">INDIRECT($A$1&amp;BD$1&amp;$A24)</f>
        <v>0</v>
      </c>
      <c r="BE24" cm="1">
        <f t="array" aca="1" ref="BE24" ca="1">INDIRECT($A$1&amp;BE$1&amp;$A24)</f>
        <v>0</v>
      </c>
      <c r="BF24" cm="1">
        <f t="array" aca="1" ref="BF24" ca="1">INDIRECT($A$1&amp;BF$1&amp;$A24)</f>
        <v>0</v>
      </c>
      <c r="BG24" cm="1">
        <f t="array" aca="1" ref="BG24" ca="1">INDIRECT($A$1&amp;BG$1&amp;$A24)</f>
        <v>0</v>
      </c>
      <c r="BH24" cm="1">
        <f t="array" aca="1" ref="BH24" ca="1">INDIRECT($A$1&amp;BH$1&amp;$A24)</f>
        <v>0</v>
      </c>
      <c r="BI24" cm="1">
        <f t="array" aca="1" ref="BI24" ca="1">INDIRECT($A$1&amp;BI$1&amp;$A24)</f>
        <v>0</v>
      </c>
      <c r="BJ24" cm="1">
        <f t="array" aca="1" ref="BJ24" ca="1">INDIRECT($A$1&amp;BJ$1&amp;$A24)</f>
        <v>0</v>
      </c>
      <c r="BK24" cm="1">
        <f t="array" aca="1" ref="BK24" ca="1">INDIRECT($A$1&amp;BK$1&amp;$A24)</f>
        <v>0</v>
      </c>
      <c r="BL24" cm="1">
        <f t="array" aca="1" ref="BL24" ca="1">INDIRECT($A$1&amp;BL$1&amp;$A24)</f>
        <v>0</v>
      </c>
      <c r="BM24" cm="1">
        <f t="array" aca="1" ref="BM24" ca="1">INDIRECT($A$1&amp;BM$1&amp;$A24)</f>
        <v>0</v>
      </c>
      <c r="BN24" cm="1">
        <f t="array" aca="1" ref="BN24" ca="1">INDIRECT($A$1&amp;BN$1&amp;$A24)</f>
        <v>0</v>
      </c>
      <c r="BO24" cm="1">
        <f t="array" aca="1" ref="BO24" ca="1">INDIRECT($A$1&amp;BO$1&amp;$A24)</f>
        <v>0</v>
      </c>
      <c r="BP24" cm="1">
        <f t="array" aca="1" ref="BP24" ca="1">INDIRECT($A$1&amp;BP$1&amp;$A24)</f>
        <v>0</v>
      </c>
      <c r="BQ24" cm="1">
        <f t="array" aca="1" ref="BQ24" ca="1">INDIRECT($A$1&amp;BQ$1&amp;$A24)</f>
        <v>0</v>
      </c>
      <c r="BR24" cm="1">
        <f t="array" aca="1" ref="BR24" ca="1">INDIRECT($A$1&amp;BR$1&amp;$A24)</f>
        <v>0</v>
      </c>
      <c r="BS24" cm="1">
        <f t="array" aca="1" ref="BS24" ca="1">INDIRECT($A$1&amp;BS$1&amp;$A24)</f>
        <v>0</v>
      </c>
      <c r="BT24" cm="1">
        <f t="array" aca="1" ref="BT24" ca="1">INDIRECT($A$1&amp;BT$1&amp;$A24)</f>
        <v>0</v>
      </c>
      <c r="BU24" cm="1">
        <f t="array" aca="1" ref="BU24" ca="1">INDIRECT($A$1&amp;BU$1&amp;$A24)</f>
        <v>0</v>
      </c>
    </row>
    <row r="25" spans="1:73" x14ac:dyDescent="0.35">
      <c r="A25" s="60">
        <f t="shared" si="2"/>
        <v>10</v>
      </c>
      <c r="C25" t="str" cm="1">
        <f t="array" aca="1" ref="C25" ca="1">INDIRECT($A$1&amp;C$1&amp;$A25)</f>
        <v>marche_gayeri</v>
      </c>
      <c r="D25">
        <f t="shared" ca="1" si="0"/>
        <v>1</v>
      </c>
      <c r="E25">
        <f t="shared" ca="1" si="0"/>
        <v>0</v>
      </c>
      <c r="F25">
        <f t="shared" ca="1" si="0"/>
        <v>0</v>
      </c>
      <c r="G25">
        <f t="shared" ca="1" si="0"/>
        <v>0</v>
      </c>
      <c r="H25">
        <f t="shared" ca="1" si="0"/>
        <v>0</v>
      </c>
      <c r="I25">
        <f t="shared" ca="1" si="0"/>
        <v>1</v>
      </c>
      <c r="J25">
        <f t="shared" ca="1" si="0"/>
        <v>0</v>
      </c>
      <c r="K25">
        <f t="shared" ca="1" si="0"/>
        <v>0</v>
      </c>
      <c r="L25">
        <f t="shared" ca="1" si="0"/>
        <v>0</v>
      </c>
      <c r="M25">
        <f t="shared" ca="1" si="0"/>
        <v>0</v>
      </c>
      <c r="N25">
        <f t="shared" ca="1" si="0"/>
        <v>0</v>
      </c>
      <c r="P25" cm="1">
        <f t="array" aca="1" ref="P25" ca="1">INDIRECT($A$1&amp;P$1&amp;$A25)</f>
        <v>0</v>
      </c>
      <c r="Q25" cm="1">
        <f t="array" aca="1" ref="Q25" ca="1">INDIRECT($A$1&amp;Q$1&amp;$A25)</f>
        <v>0</v>
      </c>
      <c r="R25" t="str" cm="1">
        <f t="array" aca="1" ref="R25" ca="1">INDIRECT($A$1&amp;R$1&amp;$A25)</f>
        <v>peudisponible</v>
      </c>
      <c r="S25" cm="1">
        <f t="array" aca="1" ref="S25" ca="1">INDIRECT($A$1&amp;S$1&amp;$A25)</f>
        <v>0</v>
      </c>
      <c r="T25" cm="1">
        <f t="array" aca="1" ref="T25" ca="1">INDIRECT($A$1&amp;T$1&amp;$A25)</f>
        <v>0</v>
      </c>
      <c r="U25" cm="1">
        <f t="array" aca="1" ref="U25" ca="1">INDIRECT($A$1&amp;U$1&amp;$A25)</f>
        <v>0</v>
      </c>
      <c r="V25" cm="1">
        <f t="array" aca="1" ref="V25" ca="1">INDIRECT($A$1&amp;V$1&amp;$A25)</f>
        <v>0</v>
      </c>
      <c r="W25" cm="1">
        <f t="array" aca="1" ref="W25" ca="1">INDIRECT($A$1&amp;W$1&amp;$A25)</f>
        <v>0</v>
      </c>
      <c r="X25" cm="1">
        <f t="array" aca="1" ref="X25" ca="1">INDIRECT($A$1&amp;X$1&amp;$A25)</f>
        <v>0</v>
      </c>
      <c r="Y25" cm="1">
        <f t="array" aca="1" ref="Y25" ca="1">INDIRECT($A$1&amp;Y$1&amp;$A25)</f>
        <v>0</v>
      </c>
      <c r="Z25" cm="1">
        <f t="array" aca="1" ref="Z25" ca="1">INDIRECT($A$1&amp;Z$1&amp;$A25)</f>
        <v>0</v>
      </c>
      <c r="AA25" cm="1">
        <f t="array" aca="1" ref="AA25" ca="1">INDIRECT($A$1&amp;AA$1&amp;$A25)</f>
        <v>0</v>
      </c>
      <c r="AB25" cm="1">
        <f t="array" aca="1" ref="AB25" ca="1">INDIRECT($A$1&amp;AB$1&amp;$A25)</f>
        <v>0</v>
      </c>
      <c r="AC25" cm="1">
        <f t="array" aca="1" ref="AC25" ca="1">INDIRECT($A$1&amp;AC$1&amp;$A25)</f>
        <v>0</v>
      </c>
      <c r="AD25" cm="1">
        <f t="array" aca="1" ref="AD25" ca="1">INDIRECT($A$1&amp;AD$1&amp;$A25)</f>
        <v>0</v>
      </c>
      <c r="AE25" cm="1">
        <f t="array" aca="1" ref="AE25" ca="1">INDIRECT($A$1&amp;AE$1&amp;$A25)</f>
        <v>0</v>
      </c>
      <c r="AF25" cm="1">
        <f t="array" aca="1" ref="AF25" ca="1">INDIRECT($A$1&amp;AF$1&amp;$A25)</f>
        <v>0</v>
      </c>
      <c r="AG25" cm="1">
        <f t="array" aca="1" ref="AG25" ca="1">INDIRECT($A$1&amp;AG$1&amp;$A25)</f>
        <v>0</v>
      </c>
      <c r="AH25" cm="1">
        <f t="array" aca="1" ref="AH25" ca="1">INDIRECT($A$1&amp;AH$1&amp;$A25)</f>
        <v>0</v>
      </c>
      <c r="AI25" t="str" cm="1">
        <f t="array" aca="1" ref="AI25" ca="1">INDIRECT($A$1&amp;AI$1&amp;$A25)</f>
        <v>peudisponible</v>
      </c>
      <c r="AJ25" cm="1">
        <f t="array" aca="1" ref="AJ25" ca="1">INDIRECT($A$1&amp;AJ$1&amp;$A25)</f>
        <v>0</v>
      </c>
      <c r="AK25" t="str" cm="1">
        <f t="array" aca="1" ref="AK25" ca="1">INDIRECT($A$1&amp;AK$1&amp;$A25)</f>
        <v>peudisponible</v>
      </c>
      <c r="AM25">
        <f t="shared" ca="1" si="1"/>
        <v>0</v>
      </c>
      <c r="AN25">
        <f t="shared" ca="1" si="1"/>
        <v>0</v>
      </c>
      <c r="AO25">
        <f t="shared" ca="1" si="1"/>
        <v>0</v>
      </c>
      <c r="AP25">
        <f t="shared" ca="1" si="1"/>
        <v>1</v>
      </c>
      <c r="AQ25">
        <f t="shared" ca="1" si="1"/>
        <v>0</v>
      </c>
      <c r="AR25">
        <f t="shared" ca="1" si="1"/>
        <v>0</v>
      </c>
      <c r="AS25">
        <f t="shared" ca="1" si="1"/>
        <v>1</v>
      </c>
      <c r="AU25" cm="1">
        <f t="array" aca="1" ref="AU25" ca="1">INDIRECT($A$1&amp;AU$1&amp;$A25)</f>
        <v>0</v>
      </c>
      <c r="AV25" cm="1">
        <f t="array" aca="1" ref="AV25" ca="1">INDIRECT($A$1&amp;AV$1&amp;$A25)</f>
        <v>0</v>
      </c>
      <c r="AW25" cm="1">
        <f t="array" aca="1" ref="AW25" ca="1">INDIRECT($A$1&amp;AW$1&amp;$A25)</f>
        <v>0</v>
      </c>
      <c r="AX25" cm="1">
        <f t="array" aca="1" ref="AX25" ca="1">INDIRECT($A$1&amp;AX$1&amp;$A25)</f>
        <v>0</v>
      </c>
      <c r="AY25" cm="1">
        <f t="array" aca="1" ref="AY25" ca="1">INDIRECT($A$1&amp;AY$1&amp;$A25)</f>
        <v>0</v>
      </c>
      <c r="AZ25" cm="1">
        <f t="array" aca="1" ref="AZ25" ca="1">INDIRECT($A$1&amp;AZ$1&amp;$A25)</f>
        <v>0</v>
      </c>
      <c r="BA25" cm="1">
        <f t="array" aca="1" ref="BA25" ca="1">INDIRECT($A$1&amp;BA$1&amp;$A25)</f>
        <v>0</v>
      </c>
      <c r="BB25" cm="1">
        <f t="array" aca="1" ref="BB25" ca="1">INDIRECT($A$1&amp;BB$1&amp;$A25)</f>
        <v>0</v>
      </c>
      <c r="BC25" cm="1">
        <f t="array" aca="1" ref="BC25" ca="1">INDIRECT($A$1&amp;BC$1&amp;$A25)</f>
        <v>0</v>
      </c>
      <c r="BD25" cm="1">
        <f t="array" aca="1" ref="BD25" ca="1">INDIRECT($A$1&amp;BD$1&amp;$A25)</f>
        <v>0</v>
      </c>
      <c r="BE25" cm="1">
        <f t="array" aca="1" ref="BE25" ca="1">INDIRECT($A$1&amp;BE$1&amp;$A25)</f>
        <v>0</v>
      </c>
      <c r="BF25" cm="1">
        <f t="array" aca="1" ref="BF25" ca="1">INDIRECT($A$1&amp;BF$1&amp;$A25)</f>
        <v>0</v>
      </c>
      <c r="BG25" cm="1">
        <f t="array" aca="1" ref="BG25" ca="1">INDIRECT($A$1&amp;BG$1&amp;$A25)</f>
        <v>0</v>
      </c>
      <c r="BH25" cm="1">
        <f t="array" aca="1" ref="BH25" ca="1">INDIRECT($A$1&amp;BH$1&amp;$A25)</f>
        <v>0</v>
      </c>
      <c r="BI25" cm="1">
        <f t="array" aca="1" ref="BI25" ca="1">INDIRECT($A$1&amp;BI$1&amp;$A25)</f>
        <v>0</v>
      </c>
      <c r="BJ25" cm="1">
        <f t="array" aca="1" ref="BJ25" ca="1">INDIRECT($A$1&amp;BJ$1&amp;$A25)</f>
        <v>0</v>
      </c>
      <c r="BK25" cm="1">
        <f t="array" aca="1" ref="BK25" ca="1">INDIRECT($A$1&amp;BK$1&amp;$A25)</f>
        <v>0</v>
      </c>
      <c r="BL25" cm="1">
        <f t="array" aca="1" ref="BL25" ca="1">INDIRECT($A$1&amp;BL$1&amp;$A25)</f>
        <v>0</v>
      </c>
      <c r="BM25" cm="1">
        <f t="array" aca="1" ref="BM25" ca="1">INDIRECT($A$1&amp;BM$1&amp;$A25)</f>
        <v>0</v>
      </c>
      <c r="BN25" cm="1">
        <f t="array" aca="1" ref="BN25" ca="1">INDIRECT($A$1&amp;BN$1&amp;$A25)</f>
        <v>0</v>
      </c>
      <c r="BO25" cm="1">
        <f t="array" aca="1" ref="BO25" ca="1">INDIRECT($A$1&amp;BO$1&amp;$A25)</f>
        <v>0</v>
      </c>
      <c r="BP25" cm="1">
        <f t="array" aca="1" ref="BP25" ca="1">INDIRECT($A$1&amp;BP$1&amp;$A25)</f>
        <v>0</v>
      </c>
      <c r="BQ25" cm="1">
        <f t="array" aca="1" ref="BQ25" ca="1">INDIRECT($A$1&amp;BQ$1&amp;$A25)</f>
        <v>0</v>
      </c>
      <c r="BR25" cm="1">
        <f t="array" aca="1" ref="BR25" ca="1">INDIRECT($A$1&amp;BR$1&amp;$A25)</f>
        <v>0</v>
      </c>
      <c r="BS25" cm="1">
        <f t="array" aca="1" ref="BS25" ca="1">INDIRECT($A$1&amp;BS$1&amp;$A25)</f>
        <v>0</v>
      </c>
      <c r="BT25" cm="1">
        <f t="array" aca="1" ref="BT25" ca="1">INDIRECT($A$1&amp;BT$1&amp;$A25)</f>
        <v>0</v>
      </c>
      <c r="BU25" cm="1">
        <f t="array" aca="1" ref="BU25" ca="1">INDIRECT($A$1&amp;BU$1&amp;$A25)</f>
        <v>0</v>
      </c>
    </row>
    <row r="26" spans="1:73" x14ac:dyDescent="0.35">
      <c r="A26" s="60">
        <f t="shared" si="2"/>
        <v>11</v>
      </c>
      <c r="C26" t="str" cm="1">
        <f t="array" aca="1" ref="C26" ca="1">INDIRECT($A$1&amp;C$1&amp;$A26)</f>
        <v>marche_gayeri</v>
      </c>
      <c r="D26">
        <f t="shared" ca="1" si="0"/>
        <v>1</v>
      </c>
      <c r="E26">
        <f t="shared" ca="1" si="0"/>
        <v>0</v>
      </c>
      <c r="F26">
        <f t="shared" ca="1" si="0"/>
        <v>0</v>
      </c>
      <c r="G26">
        <f t="shared" ca="1" si="0"/>
        <v>0</v>
      </c>
      <c r="H26">
        <f t="shared" ca="1" si="0"/>
        <v>0</v>
      </c>
      <c r="I26">
        <f t="shared" ca="1" si="0"/>
        <v>1</v>
      </c>
      <c r="J26">
        <f t="shared" ca="1" si="0"/>
        <v>0</v>
      </c>
      <c r="K26">
        <f t="shared" ca="1" si="0"/>
        <v>0</v>
      </c>
      <c r="L26">
        <f t="shared" ca="1" si="0"/>
        <v>0</v>
      </c>
      <c r="M26">
        <f t="shared" ca="1" si="0"/>
        <v>0</v>
      </c>
      <c r="N26">
        <f t="shared" ca="1" si="0"/>
        <v>0</v>
      </c>
      <c r="P26" cm="1">
        <f t="array" aca="1" ref="P26" ca="1">INDIRECT($A$1&amp;P$1&amp;$A26)</f>
        <v>0</v>
      </c>
      <c r="Q26" cm="1">
        <f t="array" aca="1" ref="Q26" ca="1">INDIRECT($A$1&amp;Q$1&amp;$A26)</f>
        <v>0</v>
      </c>
      <c r="R26" t="str" cm="1">
        <f t="array" aca="1" ref="R26" ca="1">INDIRECT($A$1&amp;R$1&amp;$A26)</f>
        <v>peudisponible</v>
      </c>
      <c r="S26" cm="1">
        <f t="array" aca="1" ref="S26" ca="1">INDIRECT($A$1&amp;S$1&amp;$A26)</f>
        <v>0</v>
      </c>
      <c r="T26" cm="1">
        <f t="array" aca="1" ref="T26" ca="1">INDIRECT($A$1&amp;T$1&amp;$A26)</f>
        <v>0</v>
      </c>
      <c r="U26" cm="1">
        <f t="array" aca="1" ref="U26" ca="1">INDIRECT($A$1&amp;U$1&amp;$A26)</f>
        <v>0</v>
      </c>
      <c r="V26" cm="1">
        <f t="array" aca="1" ref="V26" ca="1">INDIRECT($A$1&amp;V$1&amp;$A26)</f>
        <v>0</v>
      </c>
      <c r="W26" cm="1">
        <f t="array" aca="1" ref="W26" ca="1">INDIRECT($A$1&amp;W$1&amp;$A26)</f>
        <v>0</v>
      </c>
      <c r="X26" cm="1">
        <f t="array" aca="1" ref="X26" ca="1">INDIRECT($A$1&amp;X$1&amp;$A26)</f>
        <v>0</v>
      </c>
      <c r="Y26" cm="1">
        <f t="array" aca="1" ref="Y26" ca="1">INDIRECT($A$1&amp;Y$1&amp;$A26)</f>
        <v>0</v>
      </c>
      <c r="Z26" cm="1">
        <f t="array" aca="1" ref="Z26" ca="1">INDIRECT($A$1&amp;Z$1&amp;$A26)</f>
        <v>0</v>
      </c>
      <c r="AA26" cm="1">
        <f t="array" aca="1" ref="AA26" ca="1">INDIRECT($A$1&amp;AA$1&amp;$A26)</f>
        <v>0</v>
      </c>
      <c r="AB26" cm="1">
        <f t="array" aca="1" ref="AB26" ca="1">INDIRECT($A$1&amp;AB$1&amp;$A26)</f>
        <v>0</v>
      </c>
      <c r="AC26" cm="1">
        <f t="array" aca="1" ref="AC26" ca="1">INDIRECT($A$1&amp;AC$1&amp;$A26)</f>
        <v>0</v>
      </c>
      <c r="AD26" cm="1">
        <f t="array" aca="1" ref="AD26" ca="1">INDIRECT($A$1&amp;AD$1&amp;$A26)</f>
        <v>0</v>
      </c>
      <c r="AE26" cm="1">
        <f t="array" aca="1" ref="AE26" ca="1">INDIRECT($A$1&amp;AE$1&amp;$A26)</f>
        <v>0</v>
      </c>
      <c r="AF26" cm="1">
        <f t="array" aca="1" ref="AF26" ca="1">INDIRECT($A$1&amp;AF$1&amp;$A26)</f>
        <v>0</v>
      </c>
      <c r="AG26" cm="1">
        <f t="array" aca="1" ref="AG26" ca="1">INDIRECT($A$1&amp;AG$1&amp;$A26)</f>
        <v>0</v>
      </c>
      <c r="AH26" cm="1">
        <f t="array" aca="1" ref="AH26" ca="1">INDIRECT($A$1&amp;AH$1&amp;$A26)</f>
        <v>0</v>
      </c>
      <c r="AI26" t="str" cm="1">
        <f t="array" aca="1" ref="AI26" ca="1">INDIRECT($A$1&amp;AI$1&amp;$A26)</f>
        <v>peudisponible</v>
      </c>
      <c r="AJ26" cm="1">
        <f t="array" aca="1" ref="AJ26" ca="1">INDIRECT($A$1&amp;AJ$1&amp;$A26)</f>
        <v>0</v>
      </c>
      <c r="AK26" t="str" cm="1">
        <f t="array" aca="1" ref="AK26" ca="1">INDIRECT($A$1&amp;AK$1&amp;$A26)</f>
        <v>peudisponible</v>
      </c>
      <c r="AM26">
        <f t="shared" ca="1" si="1"/>
        <v>0</v>
      </c>
      <c r="AN26">
        <f t="shared" ca="1" si="1"/>
        <v>0</v>
      </c>
      <c r="AO26">
        <f t="shared" ca="1" si="1"/>
        <v>0</v>
      </c>
      <c r="AP26">
        <f t="shared" ca="1" si="1"/>
        <v>1</v>
      </c>
      <c r="AQ26">
        <f t="shared" ca="1" si="1"/>
        <v>0</v>
      </c>
      <c r="AR26">
        <f t="shared" ca="1" si="1"/>
        <v>0</v>
      </c>
      <c r="AS26">
        <f t="shared" ca="1" si="1"/>
        <v>1</v>
      </c>
      <c r="AU26" cm="1">
        <f t="array" aca="1" ref="AU26" ca="1">INDIRECT($A$1&amp;AU$1&amp;$A26)</f>
        <v>0</v>
      </c>
      <c r="AV26" cm="1">
        <f t="array" aca="1" ref="AV26" ca="1">INDIRECT($A$1&amp;AV$1&amp;$A26)</f>
        <v>0</v>
      </c>
      <c r="AW26" cm="1">
        <f t="array" aca="1" ref="AW26" ca="1">INDIRECT($A$1&amp;AW$1&amp;$A26)</f>
        <v>0</v>
      </c>
      <c r="AX26" cm="1">
        <f t="array" aca="1" ref="AX26" ca="1">INDIRECT($A$1&amp;AX$1&amp;$A26)</f>
        <v>0</v>
      </c>
      <c r="AY26" cm="1">
        <f t="array" aca="1" ref="AY26" ca="1">INDIRECT($A$1&amp;AY$1&amp;$A26)</f>
        <v>0</v>
      </c>
      <c r="AZ26" cm="1">
        <f t="array" aca="1" ref="AZ26" ca="1">INDIRECT($A$1&amp;AZ$1&amp;$A26)</f>
        <v>0</v>
      </c>
      <c r="BA26" cm="1">
        <f t="array" aca="1" ref="BA26" ca="1">INDIRECT($A$1&amp;BA$1&amp;$A26)</f>
        <v>0</v>
      </c>
      <c r="BB26" cm="1">
        <f t="array" aca="1" ref="BB26" ca="1">INDIRECT($A$1&amp;BB$1&amp;$A26)</f>
        <v>0</v>
      </c>
      <c r="BC26" cm="1">
        <f t="array" aca="1" ref="BC26" ca="1">INDIRECT($A$1&amp;BC$1&amp;$A26)</f>
        <v>0</v>
      </c>
      <c r="BD26" cm="1">
        <f t="array" aca="1" ref="BD26" ca="1">INDIRECT($A$1&amp;BD$1&amp;$A26)</f>
        <v>0</v>
      </c>
      <c r="BE26" cm="1">
        <f t="array" aca="1" ref="BE26" ca="1">INDIRECT($A$1&amp;BE$1&amp;$A26)</f>
        <v>0</v>
      </c>
      <c r="BF26" cm="1">
        <f t="array" aca="1" ref="BF26" ca="1">INDIRECT($A$1&amp;BF$1&amp;$A26)</f>
        <v>0</v>
      </c>
      <c r="BG26" cm="1">
        <f t="array" aca="1" ref="BG26" ca="1">INDIRECT($A$1&amp;BG$1&amp;$A26)</f>
        <v>0</v>
      </c>
      <c r="BH26" cm="1">
        <f t="array" aca="1" ref="BH26" ca="1">INDIRECT($A$1&amp;BH$1&amp;$A26)</f>
        <v>0</v>
      </c>
      <c r="BI26" cm="1">
        <f t="array" aca="1" ref="BI26" ca="1">INDIRECT($A$1&amp;BI$1&amp;$A26)</f>
        <v>0</v>
      </c>
      <c r="BJ26" cm="1">
        <f t="array" aca="1" ref="BJ26" ca="1">INDIRECT($A$1&amp;BJ$1&amp;$A26)</f>
        <v>0</v>
      </c>
      <c r="BK26" cm="1">
        <f t="array" aca="1" ref="BK26" ca="1">INDIRECT($A$1&amp;BK$1&amp;$A26)</f>
        <v>0</v>
      </c>
      <c r="BL26" cm="1">
        <f t="array" aca="1" ref="BL26" ca="1">INDIRECT($A$1&amp;BL$1&amp;$A26)</f>
        <v>0</v>
      </c>
      <c r="BM26" cm="1">
        <f t="array" aca="1" ref="BM26" ca="1">INDIRECT($A$1&amp;BM$1&amp;$A26)</f>
        <v>0</v>
      </c>
      <c r="BN26" cm="1">
        <f t="array" aca="1" ref="BN26" ca="1">INDIRECT($A$1&amp;BN$1&amp;$A26)</f>
        <v>0</v>
      </c>
      <c r="BO26" cm="1">
        <f t="array" aca="1" ref="BO26" ca="1">INDIRECT($A$1&amp;BO$1&amp;$A26)</f>
        <v>0</v>
      </c>
      <c r="BP26" cm="1">
        <f t="array" aca="1" ref="BP26" ca="1">INDIRECT($A$1&amp;BP$1&amp;$A26)</f>
        <v>0</v>
      </c>
      <c r="BQ26" cm="1">
        <f t="array" aca="1" ref="BQ26" ca="1">INDIRECT($A$1&amp;BQ$1&amp;$A26)</f>
        <v>0</v>
      </c>
      <c r="BR26" cm="1">
        <f t="array" aca="1" ref="BR26" ca="1">INDIRECT($A$1&amp;BR$1&amp;$A26)</f>
        <v>0</v>
      </c>
      <c r="BS26" cm="1">
        <f t="array" aca="1" ref="BS26" ca="1">INDIRECT($A$1&amp;BS$1&amp;$A26)</f>
        <v>0</v>
      </c>
      <c r="BT26" cm="1">
        <f t="array" aca="1" ref="BT26" ca="1">INDIRECT($A$1&amp;BT$1&amp;$A26)</f>
        <v>0</v>
      </c>
      <c r="BU26" cm="1">
        <f t="array" aca="1" ref="BU26" ca="1">INDIRECT($A$1&amp;BU$1&amp;$A26)</f>
        <v>0</v>
      </c>
    </row>
    <row r="27" spans="1:73" x14ac:dyDescent="0.35">
      <c r="A27" s="60">
        <f t="shared" si="2"/>
        <v>12</v>
      </c>
      <c r="C27" t="str" cm="1">
        <f t="array" aca="1" ref="C27" ca="1">INDIRECT($A$1&amp;C$1&amp;$A27)</f>
        <v>marche_gorgadji</v>
      </c>
      <c r="D27">
        <f t="shared" ref="D27:N36" ca="1" si="3">IF(SUM(INDIRECT($A$1&amp;D$1&amp;$A27),INDIRECT($A$1&amp;D$2&amp;$A27),INDIRECT($A$1&amp;D$3&amp;$A27))&gt;0,1,0)</f>
        <v>1</v>
      </c>
      <c r="E27">
        <f t="shared" ca="1" si="3"/>
        <v>0</v>
      </c>
      <c r="F27">
        <f t="shared" ca="1" si="3"/>
        <v>0</v>
      </c>
      <c r="G27">
        <f t="shared" ca="1" si="3"/>
        <v>1</v>
      </c>
      <c r="H27">
        <f t="shared" ca="1" si="3"/>
        <v>0</v>
      </c>
      <c r="I27">
        <f t="shared" ca="1" si="3"/>
        <v>0</v>
      </c>
      <c r="J27">
        <f t="shared" ca="1" si="3"/>
        <v>0</v>
      </c>
      <c r="K27">
        <f t="shared" ca="1" si="3"/>
        <v>0</v>
      </c>
      <c r="L27">
        <f t="shared" ca="1" si="3"/>
        <v>0</v>
      </c>
      <c r="M27">
        <f t="shared" ca="1" si="3"/>
        <v>0</v>
      </c>
      <c r="N27">
        <f t="shared" ca="1" si="3"/>
        <v>0</v>
      </c>
      <c r="P27" t="str" cm="1">
        <f t="array" aca="1" ref="P27" ca="1">INDIRECT($A$1&amp;P$1&amp;$A27)</f>
        <v>peudisponible</v>
      </c>
      <c r="Q27" cm="1">
        <f t="array" aca="1" ref="Q27" ca="1">INDIRECT($A$1&amp;Q$1&amp;$A27)</f>
        <v>0</v>
      </c>
      <c r="R27" cm="1">
        <f t="array" aca="1" ref="R27" ca="1">INDIRECT($A$1&amp;R$1&amp;$A27)</f>
        <v>0</v>
      </c>
      <c r="S27" cm="1">
        <f t="array" aca="1" ref="S27" ca="1">INDIRECT($A$1&amp;S$1&amp;$A27)</f>
        <v>0</v>
      </c>
      <c r="T27" cm="1">
        <f t="array" aca="1" ref="T27" ca="1">INDIRECT($A$1&amp;T$1&amp;$A27)</f>
        <v>0</v>
      </c>
      <c r="U27" cm="1">
        <f t="array" aca="1" ref="U27" ca="1">INDIRECT($A$1&amp;U$1&amp;$A27)</f>
        <v>0</v>
      </c>
      <c r="V27" cm="1">
        <f t="array" aca="1" ref="V27" ca="1">INDIRECT($A$1&amp;V$1&amp;$A27)</f>
        <v>0</v>
      </c>
      <c r="W27" cm="1">
        <f t="array" aca="1" ref="W27" ca="1">INDIRECT($A$1&amp;W$1&amp;$A27)</f>
        <v>0</v>
      </c>
      <c r="X27" cm="1">
        <f t="array" aca="1" ref="X27" ca="1">INDIRECT($A$1&amp;X$1&amp;$A27)</f>
        <v>0</v>
      </c>
      <c r="Y27" cm="1">
        <f t="array" aca="1" ref="Y27" ca="1">INDIRECT($A$1&amp;Y$1&amp;$A27)</f>
        <v>0</v>
      </c>
      <c r="Z27" cm="1">
        <f t="array" aca="1" ref="Z27" ca="1">INDIRECT($A$1&amp;Z$1&amp;$A27)</f>
        <v>0</v>
      </c>
      <c r="AA27" cm="1">
        <f t="array" aca="1" ref="AA27" ca="1">INDIRECT($A$1&amp;AA$1&amp;$A27)</f>
        <v>0</v>
      </c>
      <c r="AB27" cm="1">
        <f t="array" aca="1" ref="AB27" ca="1">INDIRECT($A$1&amp;AB$1&amp;$A27)</f>
        <v>0</v>
      </c>
      <c r="AC27" cm="1">
        <f t="array" aca="1" ref="AC27" ca="1">INDIRECT($A$1&amp;AC$1&amp;$A27)</f>
        <v>0</v>
      </c>
      <c r="AD27" cm="1">
        <f t="array" aca="1" ref="AD27" ca="1">INDIRECT($A$1&amp;AD$1&amp;$A27)</f>
        <v>0</v>
      </c>
      <c r="AE27" cm="1">
        <f t="array" aca="1" ref="AE27" ca="1">INDIRECT($A$1&amp;AE$1&amp;$A27)</f>
        <v>0</v>
      </c>
      <c r="AF27" cm="1">
        <f t="array" aca="1" ref="AF27" ca="1">INDIRECT($A$1&amp;AF$1&amp;$A27)</f>
        <v>0</v>
      </c>
      <c r="AG27" cm="1">
        <f t="array" aca="1" ref="AG27" ca="1">INDIRECT($A$1&amp;AG$1&amp;$A27)</f>
        <v>0</v>
      </c>
      <c r="AH27" cm="1">
        <f t="array" aca="1" ref="AH27" ca="1">INDIRECT($A$1&amp;AH$1&amp;$A27)</f>
        <v>0</v>
      </c>
      <c r="AI27" cm="1">
        <f t="array" aca="1" ref="AI27" ca="1">INDIRECT($A$1&amp;AI$1&amp;$A27)</f>
        <v>0</v>
      </c>
      <c r="AJ27" cm="1">
        <f t="array" aca="1" ref="AJ27" ca="1">INDIRECT($A$1&amp;AJ$1&amp;$A27)</f>
        <v>0</v>
      </c>
      <c r="AK27" cm="1">
        <f t="array" aca="1" ref="AK27" ca="1">INDIRECT($A$1&amp;AK$1&amp;$A27)</f>
        <v>0</v>
      </c>
      <c r="AM27">
        <f t="shared" ref="AM27:AS36" ca="1" si="4">IF(SUM(INDIRECT($A$1&amp;AM$1&amp;$A27),INDIRECT($A$1&amp;AM$2&amp;$A27),INDIRECT($A$1&amp;AM$3&amp;$A27),INDIRECT($A$1&amp;AM$4&amp;$A27),INDIRECT($A$1&amp;AM$5&amp;$A27),INDIRECT($A$1&amp;AM$6&amp;$A27),INDIRECT($A$1&amp;AM$7&amp;$A27))&gt;0,1,0)</f>
        <v>0</v>
      </c>
      <c r="AN27">
        <f t="shared" ca="1" si="4"/>
        <v>0</v>
      </c>
      <c r="AO27">
        <f t="shared" ca="1" si="4"/>
        <v>0</v>
      </c>
      <c r="AP27">
        <f t="shared" ca="1" si="4"/>
        <v>1</v>
      </c>
      <c r="AQ27">
        <f t="shared" ca="1" si="4"/>
        <v>0</v>
      </c>
      <c r="AR27">
        <f t="shared" ca="1" si="4"/>
        <v>0</v>
      </c>
      <c r="AS27">
        <f t="shared" ca="1" si="4"/>
        <v>0</v>
      </c>
      <c r="AU27" cm="1">
        <f t="array" aca="1" ref="AU27" ca="1">INDIRECT($A$1&amp;AU$1&amp;$A27)</f>
        <v>0</v>
      </c>
      <c r="AV27" cm="1">
        <f t="array" aca="1" ref="AV27" ca="1">INDIRECT($A$1&amp;AV$1&amp;$A27)</f>
        <v>0</v>
      </c>
      <c r="AW27" cm="1">
        <f t="array" aca="1" ref="AW27" ca="1">INDIRECT($A$1&amp;AW$1&amp;$A27)</f>
        <v>0</v>
      </c>
      <c r="AX27" cm="1">
        <f t="array" aca="1" ref="AX27" ca="1">INDIRECT($A$1&amp;AX$1&amp;$A27)</f>
        <v>0</v>
      </c>
      <c r="AY27" cm="1">
        <f t="array" aca="1" ref="AY27" ca="1">INDIRECT($A$1&amp;AY$1&amp;$A27)</f>
        <v>0</v>
      </c>
      <c r="AZ27" cm="1">
        <f t="array" aca="1" ref="AZ27" ca="1">INDIRECT($A$1&amp;AZ$1&amp;$A27)</f>
        <v>0</v>
      </c>
      <c r="BA27" cm="1">
        <f t="array" aca="1" ref="BA27" ca="1">INDIRECT($A$1&amp;BA$1&amp;$A27)</f>
        <v>0</v>
      </c>
      <c r="BB27" cm="1">
        <f t="array" aca="1" ref="BB27" ca="1">INDIRECT($A$1&amp;BB$1&amp;$A27)</f>
        <v>0</v>
      </c>
      <c r="BC27" cm="1">
        <f t="array" aca="1" ref="BC27" ca="1">INDIRECT($A$1&amp;BC$1&amp;$A27)</f>
        <v>0</v>
      </c>
      <c r="BD27" cm="1">
        <f t="array" aca="1" ref="BD27" ca="1">INDIRECT($A$1&amp;BD$1&amp;$A27)</f>
        <v>0</v>
      </c>
      <c r="BE27" cm="1">
        <f t="array" aca="1" ref="BE27" ca="1">INDIRECT($A$1&amp;BE$1&amp;$A27)</f>
        <v>0</v>
      </c>
      <c r="BF27" cm="1">
        <f t="array" aca="1" ref="BF27" ca="1">INDIRECT($A$1&amp;BF$1&amp;$A27)</f>
        <v>0</v>
      </c>
      <c r="BG27" cm="1">
        <f t="array" aca="1" ref="BG27" ca="1">INDIRECT($A$1&amp;BG$1&amp;$A27)</f>
        <v>0</v>
      </c>
      <c r="BH27" cm="1">
        <f t="array" aca="1" ref="BH27" ca="1">INDIRECT($A$1&amp;BH$1&amp;$A27)</f>
        <v>0</v>
      </c>
      <c r="BI27" cm="1">
        <f t="array" aca="1" ref="BI27" ca="1">INDIRECT($A$1&amp;BI$1&amp;$A27)</f>
        <v>0</v>
      </c>
      <c r="BJ27" cm="1">
        <f t="array" aca="1" ref="BJ27" ca="1">INDIRECT($A$1&amp;BJ$1&amp;$A27)</f>
        <v>0</v>
      </c>
      <c r="BK27" cm="1">
        <f t="array" aca="1" ref="BK27" ca="1">INDIRECT($A$1&amp;BK$1&amp;$A27)</f>
        <v>0</v>
      </c>
      <c r="BL27" cm="1">
        <f t="array" aca="1" ref="BL27" ca="1">INDIRECT($A$1&amp;BL$1&amp;$A27)</f>
        <v>0</v>
      </c>
      <c r="BM27" cm="1">
        <f t="array" aca="1" ref="BM27" ca="1">INDIRECT($A$1&amp;BM$1&amp;$A27)</f>
        <v>0</v>
      </c>
      <c r="BN27" cm="1">
        <f t="array" aca="1" ref="BN27" ca="1">INDIRECT($A$1&amp;BN$1&amp;$A27)</f>
        <v>0</v>
      </c>
      <c r="BO27" cm="1">
        <f t="array" aca="1" ref="BO27" ca="1">INDIRECT($A$1&amp;BO$1&amp;$A27)</f>
        <v>0</v>
      </c>
      <c r="BP27" cm="1">
        <f t="array" aca="1" ref="BP27" ca="1">INDIRECT($A$1&amp;BP$1&amp;$A27)</f>
        <v>0</v>
      </c>
      <c r="BQ27" cm="1">
        <f t="array" aca="1" ref="BQ27" ca="1">INDIRECT($A$1&amp;BQ$1&amp;$A27)</f>
        <v>0</v>
      </c>
      <c r="BR27" cm="1">
        <f t="array" aca="1" ref="BR27" ca="1">INDIRECT($A$1&amp;BR$1&amp;$A27)</f>
        <v>0</v>
      </c>
      <c r="BS27" cm="1">
        <f t="array" aca="1" ref="BS27" ca="1">INDIRECT($A$1&amp;BS$1&amp;$A27)</f>
        <v>0</v>
      </c>
      <c r="BT27" cm="1">
        <f t="array" aca="1" ref="BT27" ca="1">INDIRECT($A$1&amp;BT$1&amp;$A27)</f>
        <v>0</v>
      </c>
      <c r="BU27" cm="1">
        <f t="array" aca="1" ref="BU27" ca="1">INDIRECT($A$1&amp;BU$1&amp;$A27)</f>
        <v>0</v>
      </c>
    </row>
    <row r="28" spans="1:73" x14ac:dyDescent="0.35">
      <c r="A28" s="60">
        <f t="shared" si="2"/>
        <v>13</v>
      </c>
      <c r="C28" t="str" cm="1">
        <f t="array" aca="1" ref="C28" ca="1">INDIRECT($A$1&amp;C$1&amp;$A28)</f>
        <v>marche_gorgadji</v>
      </c>
      <c r="D28">
        <f t="shared" ca="1" si="3"/>
        <v>1</v>
      </c>
      <c r="E28">
        <f t="shared" ca="1" si="3"/>
        <v>0</v>
      </c>
      <c r="F28">
        <f t="shared" ca="1" si="3"/>
        <v>0</v>
      </c>
      <c r="G28">
        <f t="shared" ca="1" si="3"/>
        <v>1</v>
      </c>
      <c r="H28">
        <f t="shared" ca="1" si="3"/>
        <v>0</v>
      </c>
      <c r="I28">
        <f t="shared" ca="1" si="3"/>
        <v>0</v>
      </c>
      <c r="J28">
        <f t="shared" ca="1" si="3"/>
        <v>0</v>
      </c>
      <c r="K28">
        <f t="shared" ca="1" si="3"/>
        <v>0</v>
      </c>
      <c r="L28">
        <f t="shared" ca="1" si="3"/>
        <v>0</v>
      </c>
      <c r="M28">
        <f t="shared" ca="1" si="3"/>
        <v>0</v>
      </c>
      <c r="N28">
        <f t="shared" ca="1" si="3"/>
        <v>0</v>
      </c>
      <c r="P28" t="str" cm="1">
        <f t="array" aca="1" ref="P28" ca="1">INDIRECT($A$1&amp;P$1&amp;$A28)</f>
        <v>disponible</v>
      </c>
      <c r="Q28" cm="1">
        <f t="array" aca="1" ref="Q28" ca="1">INDIRECT($A$1&amp;Q$1&amp;$A28)</f>
        <v>0</v>
      </c>
      <c r="R28" cm="1">
        <f t="array" aca="1" ref="R28" ca="1">INDIRECT($A$1&amp;R$1&amp;$A28)</f>
        <v>0</v>
      </c>
      <c r="S28" cm="1">
        <f t="array" aca="1" ref="S28" ca="1">INDIRECT($A$1&amp;S$1&amp;$A28)</f>
        <v>0</v>
      </c>
      <c r="T28" cm="1">
        <f t="array" aca="1" ref="T28" ca="1">INDIRECT($A$1&amp;T$1&amp;$A28)</f>
        <v>0</v>
      </c>
      <c r="U28" cm="1">
        <f t="array" aca="1" ref="U28" ca="1">INDIRECT($A$1&amp;U$1&amp;$A28)</f>
        <v>0</v>
      </c>
      <c r="V28" cm="1">
        <f t="array" aca="1" ref="V28" ca="1">INDIRECT($A$1&amp;V$1&amp;$A28)</f>
        <v>0</v>
      </c>
      <c r="W28" cm="1">
        <f t="array" aca="1" ref="W28" ca="1">INDIRECT($A$1&amp;W$1&amp;$A28)</f>
        <v>0</v>
      </c>
      <c r="X28" cm="1">
        <f t="array" aca="1" ref="X28" ca="1">INDIRECT($A$1&amp;X$1&amp;$A28)</f>
        <v>0</v>
      </c>
      <c r="Y28" cm="1">
        <f t="array" aca="1" ref="Y28" ca="1">INDIRECT($A$1&amp;Y$1&amp;$A28)</f>
        <v>0</v>
      </c>
      <c r="Z28" cm="1">
        <f t="array" aca="1" ref="Z28" ca="1">INDIRECT($A$1&amp;Z$1&amp;$A28)</f>
        <v>0</v>
      </c>
      <c r="AA28" cm="1">
        <f t="array" aca="1" ref="AA28" ca="1">INDIRECT($A$1&amp;AA$1&amp;$A28)</f>
        <v>0</v>
      </c>
      <c r="AB28" cm="1">
        <f t="array" aca="1" ref="AB28" ca="1">INDIRECT($A$1&amp;AB$1&amp;$A28)</f>
        <v>0</v>
      </c>
      <c r="AC28" cm="1">
        <f t="array" aca="1" ref="AC28" ca="1">INDIRECT($A$1&amp;AC$1&amp;$A28)</f>
        <v>0</v>
      </c>
      <c r="AD28" cm="1">
        <f t="array" aca="1" ref="AD28" ca="1">INDIRECT($A$1&amp;AD$1&amp;$A28)</f>
        <v>0</v>
      </c>
      <c r="AE28" cm="1">
        <f t="array" aca="1" ref="AE28" ca="1">INDIRECT($A$1&amp;AE$1&amp;$A28)</f>
        <v>0</v>
      </c>
      <c r="AF28" cm="1">
        <f t="array" aca="1" ref="AF28" ca="1">INDIRECT($A$1&amp;AF$1&amp;$A28)</f>
        <v>0</v>
      </c>
      <c r="AG28" cm="1">
        <f t="array" aca="1" ref="AG28" ca="1">INDIRECT($A$1&amp;AG$1&amp;$A28)</f>
        <v>0</v>
      </c>
      <c r="AH28" cm="1">
        <f t="array" aca="1" ref="AH28" ca="1">INDIRECT($A$1&amp;AH$1&amp;$A28)</f>
        <v>0</v>
      </c>
      <c r="AI28" cm="1">
        <f t="array" aca="1" ref="AI28" ca="1">INDIRECT($A$1&amp;AI$1&amp;$A28)</f>
        <v>0</v>
      </c>
      <c r="AJ28" cm="1">
        <f t="array" aca="1" ref="AJ28" ca="1">INDIRECT($A$1&amp;AJ$1&amp;$A28)</f>
        <v>0</v>
      </c>
      <c r="AK28" cm="1">
        <f t="array" aca="1" ref="AK28" ca="1">INDIRECT($A$1&amp;AK$1&amp;$A28)</f>
        <v>0</v>
      </c>
      <c r="AM28">
        <f t="shared" ca="1" si="4"/>
        <v>0</v>
      </c>
      <c r="AN28">
        <f t="shared" ca="1" si="4"/>
        <v>0</v>
      </c>
      <c r="AO28">
        <f t="shared" ca="1" si="4"/>
        <v>0</v>
      </c>
      <c r="AP28">
        <f t="shared" ca="1" si="4"/>
        <v>1</v>
      </c>
      <c r="AQ28">
        <f t="shared" ca="1" si="4"/>
        <v>0</v>
      </c>
      <c r="AR28">
        <f t="shared" ca="1" si="4"/>
        <v>0</v>
      </c>
      <c r="AS28">
        <f t="shared" ca="1" si="4"/>
        <v>0</v>
      </c>
      <c r="AU28" cm="1">
        <f t="array" aca="1" ref="AU28" ca="1">INDIRECT($A$1&amp;AU$1&amp;$A28)</f>
        <v>0</v>
      </c>
      <c r="AV28" cm="1">
        <f t="array" aca="1" ref="AV28" ca="1">INDIRECT($A$1&amp;AV$1&amp;$A28)</f>
        <v>0</v>
      </c>
      <c r="AW28" cm="1">
        <f t="array" aca="1" ref="AW28" ca="1">INDIRECT($A$1&amp;AW$1&amp;$A28)</f>
        <v>0</v>
      </c>
      <c r="AX28" cm="1">
        <f t="array" aca="1" ref="AX28" ca="1">INDIRECT($A$1&amp;AX$1&amp;$A28)</f>
        <v>0</v>
      </c>
      <c r="AY28" cm="1">
        <f t="array" aca="1" ref="AY28" ca="1">INDIRECT($A$1&amp;AY$1&amp;$A28)</f>
        <v>0</v>
      </c>
      <c r="AZ28" cm="1">
        <f t="array" aca="1" ref="AZ28" ca="1">INDIRECT($A$1&amp;AZ$1&amp;$A28)</f>
        <v>0</v>
      </c>
      <c r="BA28" cm="1">
        <f t="array" aca="1" ref="BA28" ca="1">INDIRECT($A$1&amp;BA$1&amp;$A28)</f>
        <v>0</v>
      </c>
      <c r="BB28" cm="1">
        <f t="array" aca="1" ref="BB28" ca="1">INDIRECT($A$1&amp;BB$1&amp;$A28)</f>
        <v>0</v>
      </c>
      <c r="BC28" cm="1">
        <f t="array" aca="1" ref="BC28" ca="1">INDIRECT($A$1&amp;BC$1&amp;$A28)</f>
        <v>0</v>
      </c>
      <c r="BD28" cm="1">
        <f t="array" aca="1" ref="BD28" ca="1">INDIRECT($A$1&amp;BD$1&amp;$A28)</f>
        <v>0</v>
      </c>
      <c r="BE28" cm="1">
        <f t="array" aca="1" ref="BE28" ca="1">INDIRECT($A$1&amp;BE$1&amp;$A28)</f>
        <v>0</v>
      </c>
      <c r="BF28" cm="1">
        <f t="array" aca="1" ref="BF28" ca="1">INDIRECT($A$1&amp;BF$1&amp;$A28)</f>
        <v>0</v>
      </c>
      <c r="BG28" cm="1">
        <f t="array" aca="1" ref="BG28" ca="1">INDIRECT($A$1&amp;BG$1&amp;$A28)</f>
        <v>0</v>
      </c>
      <c r="BH28" cm="1">
        <f t="array" aca="1" ref="BH28" ca="1">INDIRECT($A$1&amp;BH$1&amp;$A28)</f>
        <v>0</v>
      </c>
      <c r="BI28" cm="1">
        <f t="array" aca="1" ref="BI28" ca="1">INDIRECT($A$1&amp;BI$1&amp;$A28)</f>
        <v>0</v>
      </c>
      <c r="BJ28" cm="1">
        <f t="array" aca="1" ref="BJ28" ca="1">INDIRECT($A$1&amp;BJ$1&amp;$A28)</f>
        <v>0</v>
      </c>
      <c r="BK28" cm="1">
        <f t="array" aca="1" ref="BK28" ca="1">INDIRECT($A$1&amp;BK$1&amp;$A28)</f>
        <v>0</v>
      </c>
      <c r="BL28" cm="1">
        <f t="array" aca="1" ref="BL28" ca="1">INDIRECT($A$1&amp;BL$1&amp;$A28)</f>
        <v>0</v>
      </c>
      <c r="BM28" cm="1">
        <f t="array" aca="1" ref="BM28" ca="1">INDIRECT($A$1&amp;BM$1&amp;$A28)</f>
        <v>0</v>
      </c>
      <c r="BN28" cm="1">
        <f t="array" aca="1" ref="BN28" ca="1">INDIRECT($A$1&amp;BN$1&amp;$A28)</f>
        <v>0</v>
      </c>
      <c r="BO28" cm="1">
        <f t="array" aca="1" ref="BO28" ca="1">INDIRECT($A$1&amp;BO$1&amp;$A28)</f>
        <v>0</v>
      </c>
      <c r="BP28" cm="1">
        <f t="array" aca="1" ref="BP28" ca="1">INDIRECT($A$1&amp;BP$1&amp;$A28)</f>
        <v>0</v>
      </c>
      <c r="BQ28" cm="1">
        <f t="array" aca="1" ref="BQ28" ca="1">INDIRECT($A$1&amp;BQ$1&amp;$A28)</f>
        <v>0</v>
      </c>
      <c r="BR28" cm="1">
        <f t="array" aca="1" ref="BR28" ca="1">INDIRECT($A$1&amp;BR$1&amp;$A28)</f>
        <v>0</v>
      </c>
      <c r="BS28" cm="1">
        <f t="array" aca="1" ref="BS28" ca="1">INDIRECT($A$1&amp;BS$1&amp;$A28)</f>
        <v>0</v>
      </c>
      <c r="BT28" cm="1">
        <f t="array" aca="1" ref="BT28" ca="1">INDIRECT($A$1&amp;BT$1&amp;$A28)</f>
        <v>0</v>
      </c>
      <c r="BU28" cm="1">
        <f t="array" aca="1" ref="BU28" ca="1">INDIRECT($A$1&amp;BU$1&amp;$A28)</f>
        <v>0</v>
      </c>
    </row>
    <row r="29" spans="1:73" x14ac:dyDescent="0.35">
      <c r="A29" s="60">
        <f t="shared" si="2"/>
        <v>14</v>
      </c>
      <c r="C29" t="str" cm="1">
        <f t="array" aca="1" ref="C29" ca="1">INDIRECT($A$1&amp;C$1&amp;$A29)</f>
        <v>marche_gorgadji</v>
      </c>
      <c r="D29">
        <f t="shared" ca="1" si="3"/>
        <v>1</v>
      </c>
      <c r="E29">
        <f t="shared" ca="1" si="3"/>
        <v>0</v>
      </c>
      <c r="F29">
        <f t="shared" ca="1" si="3"/>
        <v>0</v>
      </c>
      <c r="G29">
        <f t="shared" ca="1" si="3"/>
        <v>1</v>
      </c>
      <c r="H29">
        <f t="shared" ca="1" si="3"/>
        <v>0</v>
      </c>
      <c r="I29">
        <f t="shared" ca="1" si="3"/>
        <v>0</v>
      </c>
      <c r="J29">
        <f t="shared" ca="1" si="3"/>
        <v>1</v>
      </c>
      <c r="K29">
        <f t="shared" ca="1" si="3"/>
        <v>0</v>
      </c>
      <c r="L29">
        <f t="shared" ca="1" si="3"/>
        <v>0</v>
      </c>
      <c r="M29">
        <f t="shared" ca="1" si="3"/>
        <v>0</v>
      </c>
      <c r="N29">
        <f t="shared" ca="1" si="3"/>
        <v>0</v>
      </c>
      <c r="P29" t="str" cm="1">
        <f t="array" aca="1" ref="P29" ca="1">INDIRECT($A$1&amp;P$1&amp;$A29)</f>
        <v>disponible</v>
      </c>
      <c r="Q29" cm="1">
        <f t="array" aca="1" ref="Q29" ca="1">INDIRECT($A$1&amp;Q$1&amp;$A29)</f>
        <v>0</v>
      </c>
      <c r="R29" cm="1">
        <f t="array" aca="1" ref="R29" ca="1">INDIRECT($A$1&amp;R$1&amp;$A29)</f>
        <v>0</v>
      </c>
      <c r="S29" cm="1">
        <f t="array" aca="1" ref="S29" ca="1">INDIRECT($A$1&amp;S$1&amp;$A29)</f>
        <v>0</v>
      </c>
      <c r="T29" cm="1">
        <f t="array" aca="1" ref="T29" ca="1">INDIRECT($A$1&amp;T$1&amp;$A29)</f>
        <v>0</v>
      </c>
      <c r="U29" cm="1">
        <f t="array" aca="1" ref="U29" ca="1">INDIRECT($A$1&amp;U$1&amp;$A29)</f>
        <v>0</v>
      </c>
      <c r="V29" cm="1">
        <f t="array" aca="1" ref="V29" ca="1">INDIRECT($A$1&amp;V$1&amp;$A29)</f>
        <v>0</v>
      </c>
      <c r="W29" cm="1">
        <f t="array" aca="1" ref="W29" ca="1">INDIRECT($A$1&amp;W$1&amp;$A29)</f>
        <v>0</v>
      </c>
      <c r="X29" cm="1">
        <f t="array" aca="1" ref="X29" ca="1">INDIRECT($A$1&amp;X$1&amp;$A29)</f>
        <v>0</v>
      </c>
      <c r="Y29" cm="1">
        <f t="array" aca="1" ref="Y29" ca="1">INDIRECT($A$1&amp;Y$1&amp;$A29)</f>
        <v>0</v>
      </c>
      <c r="Z29" cm="1">
        <f t="array" aca="1" ref="Z29" ca="1">INDIRECT($A$1&amp;Z$1&amp;$A29)</f>
        <v>0</v>
      </c>
      <c r="AA29" cm="1">
        <f t="array" aca="1" ref="AA29" ca="1">INDIRECT($A$1&amp;AA$1&amp;$A29)</f>
        <v>0</v>
      </c>
      <c r="AB29" cm="1">
        <f t="array" aca="1" ref="AB29" ca="1">INDIRECT($A$1&amp;AB$1&amp;$A29)</f>
        <v>0</v>
      </c>
      <c r="AC29" cm="1">
        <f t="array" aca="1" ref="AC29" ca="1">INDIRECT($A$1&amp;AC$1&amp;$A29)</f>
        <v>0</v>
      </c>
      <c r="AD29" cm="1">
        <f t="array" aca="1" ref="AD29" ca="1">INDIRECT($A$1&amp;AD$1&amp;$A29)</f>
        <v>0</v>
      </c>
      <c r="AE29" cm="1">
        <f t="array" aca="1" ref="AE29" ca="1">INDIRECT($A$1&amp;AE$1&amp;$A29)</f>
        <v>0</v>
      </c>
      <c r="AF29" cm="1">
        <f t="array" aca="1" ref="AF29" ca="1">INDIRECT($A$1&amp;AF$1&amp;$A29)</f>
        <v>0</v>
      </c>
      <c r="AG29" cm="1">
        <f t="array" aca="1" ref="AG29" ca="1">INDIRECT($A$1&amp;AG$1&amp;$A29)</f>
        <v>0</v>
      </c>
      <c r="AH29" cm="1">
        <f t="array" aca="1" ref="AH29" ca="1">INDIRECT($A$1&amp;AH$1&amp;$A29)</f>
        <v>0</v>
      </c>
      <c r="AI29" cm="1">
        <f t="array" aca="1" ref="AI29" ca="1">INDIRECT($A$1&amp;AI$1&amp;$A29)</f>
        <v>0</v>
      </c>
      <c r="AJ29" cm="1">
        <f t="array" aca="1" ref="AJ29" ca="1">INDIRECT($A$1&amp;AJ$1&amp;$A29)</f>
        <v>0</v>
      </c>
      <c r="AK29" cm="1">
        <f t="array" aca="1" ref="AK29" ca="1">INDIRECT($A$1&amp;AK$1&amp;$A29)</f>
        <v>0</v>
      </c>
      <c r="AM29">
        <f t="shared" ca="1" si="4"/>
        <v>0</v>
      </c>
      <c r="AN29">
        <f t="shared" ca="1" si="4"/>
        <v>0</v>
      </c>
      <c r="AO29">
        <f t="shared" ca="1" si="4"/>
        <v>0</v>
      </c>
      <c r="AP29">
        <f t="shared" ca="1" si="4"/>
        <v>1</v>
      </c>
      <c r="AQ29">
        <f t="shared" ca="1" si="4"/>
        <v>0</v>
      </c>
      <c r="AR29">
        <f t="shared" ca="1" si="4"/>
        <v>0</v>
      </c>
      <c r="AS29">
        <f t="shared" ca="1" si="4"/>
        <v>0</v>
      </c>
      <c r="AU29" cm="1">
        <f t="array" aca="1" ref="AU29" ca="1">INDIRECT($A$1&amp;AU$1&amp;$A29)</f>
        <v>0</v>
      </c>
      <c r="AV29" cm="1">
        <f t="array" aca="1" ref="AV29" ca="1">INDIRECT($A$1&amp;AV$1&amp;$A29)</f>
        <v>0</v>
      </c>
      <c r="AW29" cm="1">
        <f t="array" aca="1" ref="AW29" ca="1">INDIRECT($A$1&amp;AW$1&amp;$A29)</f>
        <v>0</v>
      </c>
      <c r="AX29" cm="1">
        <f t="array" aca="1" ref="AX29" ca="1">INDIRECT($A$1&amp;AX$1&amp;$A29)</f>
        <v>0</v>
      </c>
      <c r="AY29" cm="1">
        <f t="array" aca="1" ref="AY29" ca="1">INDIRECT($A$1&amp;AY$1&amp;$A29)</f>
        <v>0</v>
      </c>
      <c r="AZ29" cm="1">
        <f t="array" aca="1" ref="AZ29" ca="1">INDIRECT($A$1&amp;AZ$1&amp;$A29)</f>
        <v>0</v>
      </c>
      <c r="BA29" cm="1">
        <f t="array" aca="1" ref="BA29" ca="1">INDIRECT($A$1&amp;BA$1&amp;$A29)</f>
        <v>0</v>
      </c>
      <c r="BB29" cm="1">
        <f t="array" aca="1" ref="BB29" ca="1">INDIRECT($A$1&amp;BB$1&amp;$A29)</f>
        <v>0</v>
      </c>
      <c r="BC29" cm="1">
        <f t="array" aca="1" ref="BC29" ca="1">INDIRECT($A$1&amp;BC$1&amp;$A29)</f>
        <v>0</v>
      </c>
      <c r="BD29" cm="1">
        <f t="array" aca="1" ref="BD29" ca="1">INDIRECT($A$1&amp;BD$1&amp;$A29)</f>
        <v>0</v>
      </c>
      <c r="BE29" cm="1">
        <f t="array" aca="1" ref="BE29" ca="1">INDIRECT($A$1&amp;BE$1&amp;$A29)</f>
        <v>0</v>
      </c>
      <c r="BF29" cm="1">
        <f t="array" aca="1" ref="BF29" ca="1">INDIRECT($A$1&amp;BF$1&amp;$A29)</f>
        <v>0</v>
      </c>
      <c r="BG29" cm="1">
        <f t="array" aca="1" ref="BG29" ca="1">INDIRECT($A$1&amp;BG$1&amp;$A29)</f>
        <v>0</v>
      </c>
      <c r="BH29" cm="1">
        <f t="array" aca="1" ref="BH29" ca="1">INDIRECT($A$1&amp;BH$1&amp;$A29)</f>
        <v>0</v>
      </c>
      <c r="BI29" cm="1">
        <f t="array" aca="1" ref="BI29" ca="1">INDIRECT($A$1&amp;BI$1&amp;$A29)</f>
        <v>0</v>
      </c>
      <c r="BJ29" cm="1">
        <f t="array" aca="1" ref="BJ29" ca="1">INDIRECT($A$1&amp;BJ$1&amp;$A29)</f>
        <v>0</v>
      </c>
      <c r="BK29" cm="1">
        <f t="array" aca="1" ref="BK29" ca="1">INDIRECT($A$1&amp;BK$1&amp;$A29)</f>
        <v>0</v>
      </c>
      <c r="BL29" cm="1">
        <f t="array" aca="1" ref="BL29" ca="1">INDIRECT($A$1&amp;BL$1&amp;$A29)</f>
        <v>0</v>
      </c>
      <c r="BM29" cm="1">
        <f t="array" aca="1" ref="BM29" ca="1">INDIRECT($A$1&amp;BM$1&amp;$A29)</f>
        <v>0</v>
      </c>
      <c r="BN29" cm="1">
        <f t="array" aca="1" ref="BN29" ca="1">INDIRECT($A$1&amp;BN$1&amp;$A29)</f>
        <v>0</v>
      </c>
      <c r="BO29" cm="1">
        <f t="array" aca="1" ref="BO29" ca="1">INDIRECT($A$1&amp;BO$1&amp;$A29)</f>
        <v>0</v>
      </c>
      <c r="BP29" cm="1">
        <f t="array" aca="1" ref="BP29" ca="1">INDIRECT($A$1&amp;BP$1&amp;$A29)</f>
        <v>0</v>
      </c>
      <c r="BQ29" cm="1">
        <f t="array" aca="1" ref="BQ29" ca="1">INDIRECT($A$1&amp;BQ$1&amp;$A29)</f>
        <v>0</v>
      </c>
      <c r="BR29" cm="1">
        <f t="array" aca="1" ref="BR29" ca="1">INDIRECT($A$1&amp;BR$1&amp;$A29)</f>
        <v>0</v>
      </c>
      <c r="BS29" cm="1">
        <f t="array" aca="1" ref="BS29" ca="1">INDIRECT($A$1&amp;BS$1&amp;$A29)</f>
        <v>0</v>
      </c>
      <c r="BT29" cm="1">
        <f t="array" aca="1" ref="BT29" ca="1">INDIRECT($A$1&amp;BT$1&amp;$A29)</f>
        <v>0</v>
      </c>
      <c r="BU29" cm="1">
        <f t="array" aca="1" ref="BU29" ca="1">INDIRECT($A$1&amp;BU$1&amp;$A29)</f>
        <v>0</v>
      </c>
    </row>
    <row r="30" spans="1:73" x14ac:dyDescent="0.35">
      <c r="A30" s="60">
        <f t="shared" si="2"/>
        <v>15</v>
      </c>
      <c r="C30" t="str" cm="1">
        <f t="array" aca="1" ref="C30" ca="1">INDIRECT($A$1&amp;C$1&amp;$A30)</f>
        <v>marche_gorgadji</v>
      </c>
      <c r="D30">
        <f t="shared" ca="1" si="3"/>
        <v>1</v>
      </c>
      <c r="E30">
        <f t="shared" ca="1" si="3"/>
        <v>0</v>
      </c>
      <c r="F30">
        <f t="shared" ca="1" si="3"/>
        <v>0</v>
      </c>
      <c r="G30">
        <f t="shared" ca="1" si="3"/>
        <v>1</v>
      </c>
      <c r="H30">
        <f t="shared" ca="1" si="3"/>
        <v>0</v>
      </c>
      <c r="I30">
        <f t="shared" ca="1" si="3"/>
        <v>0</v>
      </c>
      <c r="J30">
        <f t="shared" ca="1" si="3"/>
        <v>1</v>
      </c>
      <c r="K30">
        <f t="shared" ca="1" si="3"/>
        <v>0</v>
      </c>
      <c r="L30">
        <f t="shared" ca="1" si="3"/>
        <v>0</v>
      </c>
      <c r="M30">
        <f t="shared" ca="1" si="3"/>
        <v>0</v>
      </c>
      <c r="N30">
        <f t="shared" ca="1" si="3"/>
        <v>0</v>
      </c>
      <c r="P30" t="str" cm="1">
        <f t="array" aca="1" ref="P30" ca="1">INDIRECT($A$1&amp;P$1&amp;$A30)</f>
        <v>disponible</v>
      </c>
      <c r="Q30" cm="1">
        <f t="array" aca="1" ref="Q30" ca="1">INDIRECT($A$1&amp;Q$1&amp;$A30)</f>
        <v>0</v>
      </c>
      <c r="R30" cm="1">
        <f t="array" aca="1" ref="R30" ca="1">INDIRECT($A$1&amp;R$1&amp;$A30)</f>
        <v>0</v>
      </c>
      <c r="S30" cm="1">
        <f t="array" aca="1" ref="S30" ca="1">INDIRECT($A$1&amp;S$1&amp;$A30)</f>
        <v>0</v>
      </c>
      <c r="T30" cm="1">
        <f t="array" aca="1" ref="T30" ca="1">INDIRECT($A$1&amp;T$1&amp;$A30)</f>
        <v>0</v>
      </c>
      <c r="U30" cm="1">
        <f t="array" aca="1" ref="U30" ca="1">INDIRECT($A$1&amp;U$1&amp;$A30)</f>
        <v>0</v>
      </c>
      <c r="V30" cm="1">
        <f t="array" aca="1" ref="V30" ca="1">INDIRECT($A$1&amp;V$1&amp;$A30)</f>
        <v>0</v>
      </c>
      <c r="W30" cm="1">
        <f t="array" aca="1" ref="W30" ca="1">INDIRECT($A$1&amp;W$1&amp;$A30)</f>
        <v>0</v>
      </c>
      <c r="X30" cm="1">
        <f t="array" aca="1" ref="X30" ca="1">INDIRECT($A$1&amp;X$1&amp;$A30)</f>
        <v>0</v>
      </c>
      <c r="Y30" cm="1">
        <f t="array" aca="1" ref="Y30" ca="1">INDIRECT($A$1&amp;Y$1&amp;$A30)</f>
        <v>0</v>
      </c>
      <c r="Z30" cm="1">
        <f t="array" aca="1" ref="Z30" ca="1">INDIRECT($A$1&amp;Z$1&amp;$A30)</f>
        <v>0</v>
      </c>
      <c r="AA30" cm="1">
        <f t="array" aca="1" ref="AA30" ca="1">INDIRECT($A$1&amp;AA$1&amp;$A30)</f>
        <v>0</v>
      </c>
      <c r="AB30" cm="1">
        <f t="array" aca="1" ref="AB30" ca="1">INDIRECT($A$1&amp;AB$1&amp;$A30)</f>
        <v>0</v>
      </c>
      <c r="AC30" cm="1">
        <f t="array" aca="1" ref="AC30" ca="1">INDIRECT($A$1&amp;AC$1&amp;$A30)</f>
        <v>0</v>
      </c>
      <c r="AD30" cm="1">
        <f t="array" aca="1" ref="AD30" ca="1">INDIRECT($A$1&amp;AD$1&amp;$A30)</f>
        <v>0</v>
      </c>
      <c r="AE30" cm="1">
        <f t="array" aca="1" ref="AE30" ca="1">INDIRECT($A$1&amp;AE$1&amp;$A30)</f>
        <v>0</v>
      </c>
      <c r="AF30" cm="1">
        <f t="array" aca="1" ref="AF30" ca="1">INDIRECT($A$1&amp;AF$1&amp;$A30)</f>
        <v>0</v>
      </c>
      <c r="AG30" cm="1">
        <f t="array" aca="1" ref="AG30" ca="1">INDIRECT($A$1&amp;AG$1&amp;$A30)</f>
        <v>0</v>
      </c>
      <c r="AH30" cm="1">
        <f t="array" aca="1" ref="AH30" ca="1">INDIRECT($A$1&amp;AH$1&amp;$A30)</f>
        <v>0</v>
      </c>
      <c r="AI30" cm="1">
        <f t="array" aca="1" ref="AI30" ca="1">INDIRECT($A$1&amp;AI$1&amp;$A30)</f>
        <v>0</v>
      </c>
      <c r="AJ30" cm="1">
        <f t="array" aca="1" ref="AJ30" ca="1">INDIRECT($A$1&amp;AJ$1&amp;$A30)</f>
        <v>0</v>
      </c>
      <c r="AK30" cm="1">
        <f t="array" aca="1" ref="AK30" ca="1">INDIRECT($A$1&amp;AK$1&amp;$A30)</f>
        <v>0</v>
      </c>
      <c r="AM30">
        <f t="shared" ca="1" si="4"/>
        <v>0</v>
      </c>
      <c r="AN30">
        <f t="shared" ca="1" si="4"/>
        <v>0</v>
      </c>
      <c r="AO30">
        <f t="shared" ca="1" si="4"/>
        <v>0</v>
      </c>
      <c r="AP30">
        <f t="shared" ca="1" si="4"/>
        <v>1</v>
      </c>
      <c r="AQ30">
        <f t="shared" ca="1" si="4"/>
        <v>0</v>
      </c>
      <c r="AR30">
        <f t="shared" ca="1" si="4"/>
        <v>0</v>
      </c>
      <c r="AS30">
        <f t="shared" ca="1" si="4"/>
        <v>0</v>
      </c>
      <c r="AU30" cm="1">
        <f t="array" aca="1" ref="AU30" ca="1">INDIRECT($A$1&amp;AU$1&amp;$A30)</f>
        <v>0</v>
      </c>
      <c r="AV30" cm="1">
        <f t="array" aca="1" ref="AV30" ca="1">INDIRECT($A$1&amp;AV$1&amp;$A30)</f>
        <v>0</v>
      </c>
      <c r="AW30" cm="1">
        <f t="array" aca="1" ref="AW30" ca="1">INDIRECT($A$1&amp;AW$1&amp;$A30)</f>
        <v>0</v>
      </c>
      <c r="AX30" cm="1">
        <f t="array" aca="1" ref="AX30" ca="1">INDIRECT($A$1&amp;AX$1&amp;$A30)</f>
        <v>0</v>
      </c>
      <c r="AY30" cm="1">
        <f t="array" aca="1" ref="AY30" ca="1">INDIRECT($A$1&amp;AY$1&amp;$A30)</f>
        <v>0</v>
      </c>
      <c r="AZ30" cm="1">
        <f t="array" aca="1" ref="AZ30" ca="1">INDIRECT($A$1&amp;AZ$1&amp;$A30)</f>
        <v>0</v>
      </c>
      <c r="BA30" cm="1">
        <f t="array" aca="1" ref="BA30" ca="1">INDIRECT($A$1&amp;BA$1&amp;$A30)</f>
        <v>0</v>
      </c>
      <c r="BB30" cm="1">
        <f t="array" aca="1" ref="BB30" ca="1">INDIRECT($A$1&amp;BB$1&amp;$A30)</f>
        <v>0</v>
      </c>
      <c r="BC30" cm="1">
        <f t="array" aca="1" ref="BC30" ca="1">INDIRECT($A$1&amp;BC$1&amp;$A30)</f>
        <v>0</v>
      </c>
      <c r="BD30" cm="1">
        <f t="array" aca="1" ref="BD30" ca="1">INDIRECT($A$1&amp;BD$1&amp;$A30)</f>
        <v>0</v>
      </c>
      <c r="BE30" cm="1">
        <f t="array" aca="1" ref="BE30" ca="1">INDIRECT($A$1&amp;BE$1&amp;$A30)</f>
        <v>0</v>
      </c>
      <c r="BF30" cm="1">
        <f t="array" aca="1" ref="BF30" ca="1">INDIRECT($A$1&amp;BF$1&amp;$A30)</f>
        <v>0</v>
      </c>
      <c r="BG30" cm="1">
        <f t="array" aca="1" ref="BG30" ca="1">INDIRECT($A$1&amp;BG$1&amp;$A30)</f>
        <v>0</v>
      </c>
      <c r="BH30" cm="1">
        <f t="array" aca="1" ref="BH30" ca="1">INDIRECT($A$1&amp;BH$1&amp;$A30)</f>
        <v>0</v>
      </c>
      <c r="BI30" cm="1">
        <f t="array" aca="1" ref="BI30" ca="1">INDIRECT($A$1&amp;BI$1&amp;$A30)</f>
        <v>0</v>
      </c>
      <c r="BJ30" cm="1">
        <f t="array" aca="1" ref="BJ30" ca="1">INDIRECT($A$1&amp;BJ$1&amp;$A30)</f>
        <v>0</v>
      </c>
      <c r="BK30" cm="1">
        <f t="array" aca="1" ref="BK30" ca="1">INDIRECT($A$1&amp;BK$1&amp;$A30)</f>
        <v>0</v>
      </c>
      <c r="BL30" cm="1">
        <f t="array" aca="1" ref="BL30" ca="1">INDIRECT($A$1&amp;BL$1&amp;$A30)</f>
        <v>0</v>
      </c>
      <c r="BM30" cm="1">
        <f t="array" aca="1" ref="BM30" ca="1">INDIRECT($A$1&amp;BM$1&amp;$A30)</f>
        <v>0</v>
      </c>
      <c r="BN30" cm="1">
        <f t="array" aca="1" ref="BN30" ca="1">INDIRECT($A$1&amp;BN$1&amp;$A30)</f>
        <v>0</v>
      </c>
      <c r="BO30" cm="1">
        <f t="array" aca="1" ref="BO30" ca="1">INDIRECT($A$1&amp;BO$1&amp;$A30)</f>
        <v>0</v>
      </c>
      <c r="BP30" cm="1">
        <f t="array" aca="1" ref="BP30" ca="1">INDIRECT($A$1&amp;BP$1&amp;$A30)</f>
        <v>0</v>
      </c>
      <c r="BQ30" cm="1">
        <f t="array" aca="1" ref="BQ30" ca="1">INDIRECT($A$1&amp;BQ$1&amp;$A30)</f>
        <v>0</v>
      </c>
      <c r="BR30" cm="1">
        <f t="array" aca="1" ref="BR30" ca="1">INDIRECT($A$1&amp;BR$1&amp;$A30)</f>
        <v>0</v>
      </c>
      <c r="BS30" cm="1">
        <f t="array" aca="1" ref="BS30" ca="1">INDIRECT($A$1&amp;BS$1&amp;$A30)</f>
        <v>0</v>
      </c>
      <c r="BT30" cm="1">
        <f t="array" aca="1" ref="BT30" ca="1">INDIRECT($A$1&amp;BT$1&amp;$A30)</f>
        <v>0</v>
      </c>
      <c r="BU30" cm="1">
        <f t="array" aca="1" ref="BU30" ca="1">INDIRECT($A$1&amp;BU$1&amp;$A30)</f>
        <v>0</v>
      </c>
    </row>
    <row r="31" spans="1:73" x14ac:dyDescent="0.35">
      <c r="A31" s="60">
        <f t="shared" si="2"/>
        <v>16</v>
      </c>
      <c r="C31" t="str" cm="1">
        <f t="array" aca="1" ref="C31" ca="1">INDIRECT($A$1&amp;C$1&amp;$A31)</f>
        <v>marche_gorgadji</v>
      </c>
      <c r="D31">
        <f t="shared" ca="1" si="3"/>
        <v>1</v>
      </c>
      <c r="E31">
        <f t="shared" ca="1" si="3"/>
        <v>0</v>
      </c>
      <c r="F31">
        <f t="shared" ca="1" si="3"/>
        <v>0</v>
      </c>
      <c r="G31">
        <f t="shared" ca="1" si="3"/>
        <v>1</v>
      </c>
      <c r="H31">
        <f t="shared" ca="1" si="3"/>
        <v>0</v>
      </c>
      <c r="I31">
        <f t="shared" ca="1" si="3"/>
        <v>0</v>
      </c>
      <c r="J31">
        <f t="shared" ca="1" si="3"/>
        <v>1</v>
      </c>
      <c r="K31">
        <f t="shared" ca="1" si="3"/>
        <v>0</v>
      </c>
      <c r="L31">
        <f t="shared" ca="1" si="3"/>
        <v>0</v>
      </c>
      <c r="M31">
        <f t="shared" ca="1" si="3"/>
        <v>0</v>
      </c>
      <c r="N31">
        <f t="shared" ca="1" si="3"/>
        <v>0</v>
      </c>
      <c r="P31" cm="1">
        <f t="array" aca="1" ref="P31" ca="1">INDIRECT($A$1&amp;P$1&amp;$A31)</f>
        <v>0</v>
      </c>
      <c r="Q31" cm="1">
        <f t="array" aca="1" ref="Q31" ca="1">INDIRECT($A$1&amp;Q$1&amp;$A31)</f>
        <v>0</v>
      </c>
      <c r="R31" t="str" cm="1">
        <f t="array" aca="1" ref="R31" ca="1">INDIRECT($A$1&amp;R$1&amp;$A31)</f>
        <v>disponible</v>
      </c>
      <c r="S31" cm="1">
        <f t="array" aca="1" ref="S31" ca="1">INDIRECT($A$1&amp;S$1&amp;$A31)</f>
        <v>0</v>
      </c>
      <c r="T31" cm="1">
        <f t="array" aca="1" ref="T31" ca="1">INDIRECT($A$1&amp;T$1&amp;$A31)</f>
        <v>0</v>
      </c>
      <c r="U31" cm="1">
        <f t="array" aca="1" ref="U31" ca="1">INDIRECT($A$1&amp;U$1&amp;$A31)</f>
        <v>0</v>
      </c>
      <c r="V31" cm="1">
        <f t="array" aca="1" ref="V31" ca="1">INDIRECT($A$1&amp;V$1&amp;$A31)</f>
        <v>0</v>
      </c>
      <c r="W31" cm="1">
        <f t="array" aca="1" ref="W31" ca="1">INDIRECT($A$1&amp;W$1&amp;$A31)</f>
        <v>0</v>
      </c>
      <c r="X31" cm="1">
        <f t="array" aca="1" ref="X31" ca="1">INDIRECT($A$1&amp;X$1&amp;$A31)</f>
        <v>0</v>
      </c>
      <c r="Y31" cm="1">
        <f t="array" aca="1" ref="Y31" ca="1">INDIRECT($A$1&amp;Y$1&amp;$A31)</f>
        <v>0</v>
      </c>
      <c r="Z31" cm="1">
        <f t="array" aca="1" ref="Z31" ca="1">INDIRECT($A$1&amp;Z$1&amp;$A31)</f>
        <v>0</v>
      </c>
      <c r="AA31" cm="1">
        <f t="array" aca="1" ref="AA31" ca="1">INDIRECT($A$1&amp;AA$1&amp;$A31)</f>
        <v>0</v>
      </c>
      <c r="AB31" cm="1">
        <f t="array" aca="1" ref="AB31" ca="1">INDIRECT($A$1&amp;AB$1&amp;$A31)</f>
        <v>0</v>
      </c>
      <c r="AC31" cm="1">
        <f t="array" aca="1" ref="AC31" ca="1">INDIRECT($A$1&amp;AC$1&amp;$A31)</f>
        <v>0</v>
      </c>
      <c r="AD31" cm="1">
        <f t="array" aca="1" ref="AD31" ca="1">INDIRECT($A$1&amp;AD$1&amp;$A31)</f>
        <v>0</v>
      </c>
      <c r="AE31" cm="1">
        <f t="array" aca="1" ref="AE31" ca="1">INDIRECT($A$1&amp;AE$1&amp;$A31)</f>
        <v>0</v>
      </c>
      <c r="AF31" cm="1">
        <f t="array" aca="1" ref="AF31" ca="1">INDIRECT($A$1&amp;AF$1&amp;$A31)</f>
        <v>0</v>
      </c>
      <c r="AG31" cm="1">
        <f t="array" aca="1" ref="AG31" ca="1">INDIRECT($A$1&amp;AG$1&amp;$A31)</f>
        <v>0</v>
      </c>
      <c r="AH31" cm="1">
        <f t="array" aca="1" ref="AH31" ca="1">INDIRECT($A$1&amp;AH$1&amp;$A31)</f>
        <v>0</v>
      </c>
      <c r="AI31" cm="1">
        <f t="array" aca="1" ref="AI31" ca="1">INDIRECT($A$1&amp;AI$1&amp;$A31)</f>
        <v>0</v>
      </c>
      <c r="AJ31" cm="1">
        <f t="array" aca="1" ref="AJ31" ca="1">INDIRECT($A$1&amp;AJ$1&amp;$A31)</f>
        <v>0</v>
      </c>
      <c r="AK31" cm="1">
        <f t="array" aca="1" ref="AK31" ca="1">INDIRECT($A$1&amp;AK$1&amp;$A31)</f>
        <v>0</v>
      </c>
      <c r="AM31">
        <f t="shared" ca="1" si="4"/>
        <v>0</v>
      </c>
      <c r="AN31">
        <f t="shared" ca="1" si="4"/>
        <v>0</v>
      </c>
      <c r="AO31">
        <f t="shared" ca="1" si="4"/>
        <v>0</v>
      </c>
      <c r="AP31">
        <f t="shared" ca="1" si="4"/>
        <v>1</v>
      </c>
      <c r="AQ31">
        <f t="shared" ca="1" si="4"/>
        <v>0</v>
      </c>
      <c r="AR31">
        <f t="shared" ca="1" si="4"/>
        <v>0</v>
      </c>
      <c r="AS31">
        <f t="shared" ca="1" si="4"/>
        <v>0</v>
      </c>
      <c r="AU31" cm="1">
        <f t="array" aca="1" ref="AU31" ca="1">INDIRECT($A$1&amp;AU$1&amp;$A31)</f>
        <v>0</v>
      </c>
      <c r="AV31" cm="1">
        <f t="array" aca="1" ref="AV31" ca="1">INDIRECT($A$1&amp;AV$1&amp;$A31)</f>
        <v>0</v>
      </c>
      <c r="AW31" cm="1">
        <f t="array" aca="1" ref="AW31" ca="1">INDIRECT($A$1&amp;AW$1&amp;$A31)</f>
        <v>0</v>
      </c>
      <c r="AX31" cm="1">
        <f t="array" aca="1" ref="AX31" ca="1">INDIRECT($A$1&amp;AX$1&amp;$A31)</f>
        <v>0</v>
      </c>
      <c r="AY31" cm="1">
        <f t="array" aca="1" ref="AY31" ca="1">INDIRECT($A$1&amp;AY$1&amp;$A31)</f>
        <v>0</v>
      </c>
      <c r="AZ31" cm="1">
        <f t="array" aca="1" ref="AZ31" ca="1">INDIRECT($A$1&amp;AZ$1&amp;$A31)</f>
        <v>0</v>
      </c>
      <c r="BA31" cm="1">
        <f t="array" aca="1" ref="BA31" ca="1">INDIRECT($A$1&amp;BA$1&amp;$A31)</f>
        <v>0</v>
      </c>
      <c r="BB31" cm="1">
        <f t="array" aca="1" ref="BB31" ca="1">INDIRECT($A$1&amp;BB$1&amp;$A31)</f>
        <v>0</v>
      </c>
      <c r="BC31" cm="1">
        <f t="array" aca="1" ref="BC31" ca="1">INDIRECT($A$1&amp;BC$1&amp;$A31)</f>
        <v>0</v>
      </c>
      <c r="BD31" cm="1">
        <f t="array" aca="1" ref="BD31" ca="1">INDIRECT($A$1&amp;BD$1&amp;$A31)</f>
        <v>0</v>
      </c>
      <c r="BE31" cm="1">
        <f t="array" aca="1" ref="BE31" ca="1">INDIRECT($A$1&amp;BE$1&amp;$A31)</f>
        <v>0</v>
      </c>
      <c r="BF31" cm="1">
        <f t="array" aca="1" ref="BF31" ca="1">INDIRECT($A$1&amp;BF$1&amp;$A31)</f>
        <v>0</v>
      </c>
      <c r="BG31" cm="1">
        <f t="array" aca="1" ref="BG31" ca="1">INDIRECT($A$1&amp;BG$1&amp;$A31)</f>
        <v>0</v>
      </c>
      <c r="BH31" cm="1">
        <f t="array" aca="1" ref="BH31" ca="1">INDIRECT($A$1&amp;BH$1&amp;$A31)</f>
        <v>0</v>
      </c>
      <c r="BI31" cm="1">
        <f t="array" aca="1" ref="BI31" ca="1">INDIRECT($A$1&amp;BI$1&amp;$A31)</f>
        <v>0</v>
      </c>
      <c r="BJ31" cm="1">
        <f t="array" aca="1" ref="BJ31" ca="1">INDIRECT($A$1&amp;BJ$1&amp;$A31)</f>
        <v>0</v>
      </c>
      <c r="BK31" cm="1">
        <f t="array" aca="1" ref="BK31" ca="1">INDIRECT($A$1&amp;BK$1&amp;$A31)</f>
        <v>0</v>
      </c>
      <c r="BL31" cm="1">
        <f t="array" aca="1" ref="BL31" ca="1">INDIRECT($A$1&amp;BL$1&amp;$A31)</f>
        <v>0</v>
      </c>
      <c r="BM31" cm="1">
        <f t="array" aca="1" ref="BM31" ca="1">INDIRECT($A$1&amp;BM$1&amp;$A31)</f>
        <v>0</v>
      </c>
      <c r="BN31" cm="1">
        <f t="array" aca="1" ref="BN31" ca="1">INDIRECT($A$1&amp;BN$1&amp;$A31)</f>
        <v>0</v>
      </c>
      <c r="BO31" cm="1">
        <f t="array" aca="1" ref="BO31" ca="1">INDIRECT($A$1&amp;BO$1&amp;$A31)</f>
        <v>0</v>
      </c>
      <c r="BP31" cm="1">
        <f t="array" aca="1" ref="BP31" ca="1">INDIRECT($A$1&amp;BP$1&amp;$A31)</f>
        <v>0</v>
      </c>
      <c r="BQ31" cm="1">
        <f t="array" aca="1" ref="BQ31" ca="1">INDIRECT($A$1&amp;BQ$1&amp;$A31)</f>
        <v>0</v>
      </c>
      <c r="BR31" cm="1">
        <f t="array" aca="1" ref="BR31" ca="1">INDIRECT($A$1&amp;BR$1&amp;$A31)</f>
        <v>0</v>
      </c>
      <c r="BS31" cm="1">
        <f t="array" aca="1" ref="BS31" ca="1">INDIRECT($A$1&amp;BS$1&amp;$A31)</f>
        <v>0</v>
      </c>
      <c r="BT31" cm="1">
        <f t="array" aca="1" ref="BT31" ca="1">INDIRECT($A$1&amp;BT$1&amp;$A31)</f>
        <v>0</v>
      </c>
      <c r="BU31" cm="1">
        <f t="array" aca="1" ref="BU31" ca="1">INDIRECT($A$1&amp;BU$1&amp;$A31)</f>
        <v>0</v>
      </c>
    </row>
    <row r="32" spans="1:73" x14ac:dyDescent="0.35">
      <c r="A32" s="60">
        <f t="shared" si="2"/>
        <v>17</v>
      </c>
      <c r="C32" t="str" cm="1">
        <f t="array" aca="1" ref="C32" ca="1">INDIRECT($A$1&amp;C$1&amp;$A32)</f>
        <v>marche_gorgadji</v>
      </c>
      <c r="D32">
        <f t="shared" ca="1" si="3"/>
        <v>1</v>
      </c>
      <c r="E32">
        <f t="shared" ca="1" si="3"/>
        <v>0</v>
      </c>
      <c r="F32">
        <f t="shared" ca="1" si="3"/>
        <v>0</v>
      </c>
      <c r="G32">
        <f t="shared" ca="1" si="3"/>
        <v>1</v>
      </c>
      <c r="H32">
        <f t="shared" ca="1" si="3"/>
        <v>0</v>
      </c>
      <c r="I32">
        <f t="shared" ca="1" si="3"/>
        <v>0</v>
      </c>
      <c r="J32">
        <f t="shared" ca="1" si="3"/>
        <v>1</v>
      </c>
      <c r="K32">
        <f t="shared" ca="1" si="3"/>
        <v>0</v>
      </c>
      <c r="L32">
        <f t="shared" ca="1" si="3"/>
        <v>0</v>
      </c>
      <c r="M32">
        <f t="shared" ca="1" si="3"/>
        <v>0</v>
      </c>
      <c r="N32">
        <f t="shared" ca="1" si="3"/>
        <v>0</v>
      </c>
      <c r="P32" cm="1">
        <f t="array" aca="1" ref="P32" ca="1">INDIRECT($A$1&amp;P$1&amp;$A32)</f>
        <v>0</v>
      </c>
      <c r="Q32" cm="1">
        <f t="array" aca="1" ref="Q32" ca="1">INDIRECT($A$1&amp;Q$1&amp;$A32)</f>
        <v>0</v>
      </c>
      <c r="R32" t="str" cm="1">
        <f t="array" aca="1" ref="R32" ca="1">INDIRECT($A$1&amp;R$1&amp;$A32)</f>
        <v>disponible</v>
      </c>
      <c r="S32" cm="1">
        <f t="array" aca="1" ref="S32" ca="1">INDIRECT($A$1&amp;S$1&amp;$A32)</f>
        <v>0</v>
      </c>
      <c r="T32" cm="1">
        <f t="array" aca="1" ref="T32" ca="1">INDIRECT($A$1&amp;T$1&amp;$A32)</f>
        <v>0</v>
      </c>
      <c r="U32" cm="1">
        <f t="array" aca="1" ref="U32" ca="1">INDIRECT($A$1&amp;U$1&amp;$A32)</f>
        <v>0</v>
      </c>
      <c r="V32" cm="1">
        <f t="array" aca="1" ref="V32" ca="1">INDIRECT($A$1&amp;V$1&amp;$A32)</f>
        <v>0</v>
      </c>
      <c r="W32" cm="1">
        <f t="array" aca="1" ref="W32" ca="1">INDIRECT($A$1&amp;W$1&amp;$A32)</f>
        <v>0</v>
      </c>
      <c r="X32" cm="1">
        <f t="array" aca="1" ref="X32" ca="1">INDIRECT($A$1&amp;X$1&amp;$A32)</f>
        <v>0</v>
      </c>
      <c r="Y32" cm="1">
        <f t="array" aca="1" ref="Y32" ca="1">INDIRECT($A$1&amp;Y$1&amp;$A32)</f>
        <v>0</v>
      </c>
      <c r="Z32" cm="1">
        <f t="array" aca="1" ref="Z32" ca="1">INDIRECT($A$1&amp;Z$1&amp;$A32)</f>
        <v>0</v>
      </c>
      <c r="AA32" cm="1">
        <f t="array" aca="1" ref="AA32" ca="1">INDIRECT($A$1&amp;AA$1&amp;$A32)</f>
        <v>0</v>
      </c>
      <c r="AB32" cm="1">
        <f t="array" aca="1" ref="AB32" ca="1">INDIRECT($A$1&amp;AB$1&amp;$A32)</f>
        <v>0</v>
      </c>
      <c r="AC32" cm="1">
        <f t="array" aca="1" ref="AC32" ca="1">INDIRECT($A$1&amp;AC$1&amp;$A32)</f>
        <v>0</v>
      </c>
      <c r="AD32" cm="1">
        <f t="array" aca="1" ref="AD32" ca="1">INDIRECT($A$1&amp;AD$1&amp;$A32)</f>
        <v>0</v>
      </c>
      <c r="AE32" cm="1">
        <f t="array" aca="1" ref="AE32" ca="1">INDIRECT($A$1&amp;AE$1&amp;$A32)</f>
        <v>0</v>
      </c>
      <c r="AF32" cm="1">
        <f t="array" aca="1" ref="AF32" ca="1">INDIRECT($A$1&amp;AF$1&amp;$A32)</f>
        <v>0</v>
      </c>
      <c r="AG32" cm="1">
        <f t="array" aca="1" ref="AG32" ca="1">INDIRECT($A$1&amp;AG$1&amp;$A32)</f>
        <v>0</v>
      </c>
      <c r="AH32" cm="1">
        <f t="array" aca="1" ref="AH32" ca="1">INDIRECT($A$1&amp;AH$1&amp;$A32)</f>
        <v>0</v>
      </c>
      <c r="AI32" cm="1">
        <f t="array" aca="1" ref="AI32" ca="1">INDIRECT($A$1&amp;AI$1&amp;$A32)</f>
        <v>0</v>
      </c>
      <c r="AJ32" cm="1">
        <f t="array" aca="1" ref="AJ32" ca="1">INDIRECT($A$1&amp;AJ$1&amp;$A32)</f>
        <v>0</v>
      </c>
      <c r="AK32" cm="1">
        <f t="array" aca="1" ref="AK32" ca="1">INDIRECT($A$1&amp;AK$1&amp;$A32)</f>
        <v>0</v>
      </c>
      <c r="AM32">
        <f t="shared" ca="1" si="4"/>
        <v>0</v>
      </c>
      <c r="AN32">
        <f t="shared" ca="1" si="4"/>
        <v>0</v>
      </c>
      <c r="AO32">
        <f t="shared" ca="1" si="4"/>
        <v>0</v>
      </c>
      <c r="AP32">
        <f t="shared" ca="1" si="4"/>
        <v>1</v>
      </c>
      <c r="AQ32">
        <f t="shared" ca="1" si="4"/>
        <v>0</v>
      </c>
      <c r="AR32">
        <f t="shared" ca="1" si="4"/>
        <v>0</v>
      </c>
      <c r="AS32">
        <f t="shared" ca="1" si="4"/>
        <v>0</v>
      </c>
      <c r="AU32" cm="1">
        <f t="array" aca="1" ref="AU32" ca="1">INDIRECT($A$1&amp;AU$1&amp;$A32)</f>
        <v>0</v>
      </c>
      <c r="AV32" cm="1">
        <f t="array" aca="1" ref="AV32" ca="1">INDIRECT($A$1&amp;AV$1&amp;$A32)</f>
        <v>0</v>
      </c>
      <c r="AW32" cm="1">
        <f t="array" aca="1" ref="AW32" ca="1">INDIRECT($A$1&amp;AW$1&amp;$A32)</f>
        <v>0</v>
      </c>
      <c r="AX32" cm="1">
        <f t="array" aca="1" ref="AX32" ca="1">INDIRECT($A$1&amp;AX$1&amp;$A32)</f>
        <v>0</v>
      </c>
      <c r="AY32" cm="1">
        <f t="array" aca="1" ref="AY32" ca="1">INDIRECT($A$1&amp;AY$1&amp;$A32)</f>
        <v>0</v>
      </c>
      <c r="AZ32" cm="1">
        <f t="array" aca="1" ref="AZ32" ca="1">INDIRECT($A$1&amp;AZ$1&amp;$A32)</f>
        <v>0</v>
      </c>
      <c r="BA32" cm="1">
        <f t="array" aca="1" ref="BA32" ca="1">INDIRECT($A$1&amp;BA$1&amp;$A32)</f>
        <v>0</v>
      </c>
      <c r="BB32" cm="1">
        <f t="array" aca="1" ref="BB32" ca="1">INDIRECT($A$1&amp;BB$1&amp;$A32)</f>
        <v>0</v>
      </c>
      <c r="BC32" cm="1">
        <f t="array" aca="1" ref="BC32" ca="1">INDIRECT($A$1&amp;BC$1&amp;$A32)</f>
        <v>0</v>
      </c>
      <c r="BD32" cm="1">
        <f t="array" aca="1" ref="BD32" ca="1">INDIRECT($A$1&amp;BD$1&amp;$A32)</f>
        <v>0</v>
      </c>
      <c r="BE32" cm="1">
        <f t="array" aca="1" ref="BE32" ca="1">INDIRECT($A$1&amp;BE$1&amp;$A32)</f>
        <v>0</v>
      </c>
      <c r="BF32" cm="1">
        <f t="array" aca="1" ref="BF32" ca="1">INDIRECT($A$1&amp;BF$1&amp;$A32)</f>
        <v>0</v>
      </c>
      <c r="BG32" cm="1">
        <f t="array" aca="1" ref="BG32" ca="1">INDIRECT($A$1&amp;BG$1&amp;$A32)</f>
        <v>0</v>
      </c>
      <c r="BH32" cm="1">
        <f t="array" aca="1" ref="BH32" ca="1">INDIRECT($A$1&amp;BH$1&amp;$A32)</f>
        <v>0</v>
      </c>
      <c r="BI32" cm="1">
        <f t="array" aca="1" ref="BI32" ca="1">INDIRECT($A$1&amp;BI$1&amp;$A32)</f>
        <v>0</v>
      </c>
      <c r="BJ32" cm="1">
        <f t="array" aca="1" ref="BJ32" ca="1">INDIRECT($A$1&amp;BJ$1&amp;$A32)</f>
        <v>0</v>
      </c>
      <c r="BK32" cm="1">
        <f t="array" aca="1" ref="BK32" ca="1">INDIRECT($A$1&amp;BK$1&amp;$A32)</f>
        <v>0</v>
      </c>
      <c r="BL32" cm="1">
        <f t="array" aca="1" ref="BL32" ca="1">INDIRECT($A$1&amp;BL$1&amp;$A32)</f>
        <v>0</v>
      </c>
      <c r="BM32" cm="1">
        <f t="array" aca="1" ref="BM32" ca="1">INDIRECT($A$1&amp;BM$1&amp;$A32)</f>
        <v>0</v>
      </c>
      <c r="BN32" cm="1">
        <f t="array" aca="1" ref="BN32" ca="1">INDIRECT($A$1&amp;BN$1&amp;$A32)</f>
        <v>0</v>
      </c>
      <c r="BO32" cm="1">
        <f t="array" aca="1" ref="BO32" ca="1">INDIRECT($A$1&amp;BO$1&amp;$A32)</f>
        <v>0</v>
      </c>
      <c r="BP32" cm="1">
        <f t="array" aca="1" ref="BP32" ca="1">INDIRECT($A$1&amp;BP$1&amp;$A32)</f>
        <v>0</v>
      </c>
      <c r="BQ32" cm="1">
        <f t="array" aca="1" ref="BQ32" ca="1">INDIRECT($A$1&amp;BQ$1&amp;$A32)</f>
        <v>0</v>
      </c>
      <c r="BR32" cm="1">
        <f t="array" aca="1" ref="BR32" ca="1">INDIRECT($A$1&amp;BR$1&amp;$A32)</f>
        <v>0</v>
      </c>
      <c r="BS32" cm="1">
        <f t="array" aca="1" ref="BS32" ca="1">INDIRECT($A$1&amp;BS$1&amp;$A32)</f>
        <v>0</v>
      </c>
      <c r="BT32" cm="1">
        <f t="array" aca="1" ref="BT32" ca="1">INDIRECT($A$1&amp;BT$1&amp;$A32)</f>
        <v>0</v>
      </c>
      <c r="BU32" cm="1">
        <f t="array" aca="1" ref="BU32" ca="1">INDIRECT($A$1&amp;BU$1&amp;$A32)</f>
        <v>0</v>
      </c>
    </row>
    <row r="33" spans="1:73" x14ac:dyDescent="0.35">
      <c r="A33" s="60">
        <f t="shared" si="2"/>
        <v>18</v>
      </c>
      <c r="C33" t="str" cm="1">
        <f t="array" aca="1" ref="C33" ca="1">INDIRECT($A$1&amp;C$1&amp;$A33)</f>
        <v>marche_gorgadji</v>
      </c>
      <c r="D33">
        <f t="shared" ca="1" si="3"/>
        <v>1</v>
      </c>
      <c r="E33">
        <f t="shared" ca="1" si="3"/>
        <v>0</v>
      </c>
      <c r="F33">
        <f t="shared" ca="1" si="3"/>
        <v>0</v>
      </c>
      <c r="G33">
        <f t="shared" ca="1" si="3"/>
        <v>1</v>
      </c>
      <c r="H33">
        <f t="shared" ca="1" si="3"/>
        <v>0</v>
      </c>
      <c r="I33">
        <f t="shared" ca="1" si="3"/>
        <v>0</v>
      </c>
      <c r="J33">
        <f t="shared" ca="1" si="3"/>
        <v>1</v>
      </c>
      <c r="K33">
        <f t="shared" ca="1" si="3"/>
        <v>0</v>
      </c>
      <c r="L33">
        <f t="shared" ca="1" si="3"/>
        <v>0</v>
      </c>
      <c r="M33">
        <f t="shared" ca="1" si="3"/>
        <v>0</v>
      </c>
      <c r="N33">
        <f t="shared" ca="1" si="3"/>
        <v>0</v>
      </c>
      <c r="P33" cm="1">
        <f t="array" aca="1" ref="P33" ca="1">INDIRECT($A$1&amp;P$1&amp;$A33)</f>
        <v>0</v>
      </c>
      <c r="Q33" cm="1">
        <f t="array" aca="1" ref="Q33" ca="1">INDIRECT($A$1&amp;Q$1&amp;$A33)</f>
        <v>0</v>
      </c>
      <c r="R33" t="str" cm="1">
        <f t="array" aca="1" ref="R33" ca="1">INDIRECT($A$1&amp;R$1&amp;$A33)</f>
        <v>peudisponible</v>
      </c>
      <c r="S33" cm="1">
        <f t="array" aca="1" ref="S33" ca="1">INDIRECT($A$1&amp;S$1&amp;$A33)</f>
        <v>0</v>
      </c>
      <c r="T33" cm="1">
        <f t="array" aca="1" ref="T33" ca="1">INDIRECT($A$1&amp;T$1&amp;$A33)</f>
        <v>0</v>
      </c>
      <c r="U33" cm="1">
        <f t="array" aca="1" ref="U33" ca="1">INDIRECT($A$1&amp;U$1&amp;$A33)</f>
        <v>0</v>
      </c>
      <c r="V33" cm="1">
        <f t="array" aca="1" ref="V33" ca="1">INDIRECT($A$1&amp;V$1&amp;$A33)</f>
        <v>0</v>
      </c>
      <c r="W33" cm="1">
        <f t="array" aca="1" ref="W33" ca="1">INDIRECT($A$1&amp;W$1&amp;$A33)</f>
        <v>0</v>
      </c>
      <c r="X33" cm="1">
        <f t="array" aca="1" ref="X33" ca="1">INDIRECT($A$1&amp;X$1&amp;$A33)</f>
        <v>0</v>
      </c>
      <c r="Y33" cm="1">
        <f t="array" aca="1" ref="Y33" ca="1">INDIRECT($A$1&amp;Y$1&amp;$A33)</f>
        <v>0</v>
      </c>
      <c r="Z33" cm="1">
        <f t="array" aca="1" ref="Z33" ca="1">INDIRECT($A$1&amp;Z$1&amp;$A33)</f>
        <v>0</v>
      </c>
      <c r="AA33" cm="1">
        <f t="array" aca="1" ref="AA33" ca="1">INDIRECT($A$1&amp;AA$1&amp;$A33)</f>
        <v>0</v>
      </c>
      <c r="AB33" cm="1">
        <f t="array" aca="1" ref="AB33" ca="1">INDIRECT($A$1&amp;AB$1&amp;$A33)</f>
        <v>0</v>
      </c>
      <c r="AC33" cm="1">
        <f t="array" aca="1" ref="AC33" ca="1">INDIRECT($A$1&amp;AC$1&amp;$A33)</f>
        <v>0</v>
      </c>
      <c r="AD33" cm="1">
        <f t="array" aca="1" ref="AD33" ca="1">INDIRECT($A$1&amp;AD$1&amp;$A33)</f>
        <v>0</v>
      </c>
      <c r="AE33" cm="1">
        <f t="array" aca="1" ref="AE33" ca="1">INDIRECT($A$1&amp;AE$1&amp;$A33)</f>
        <v>0</v>
      </c>
      <c r="AF33" cm="1">
        <f t="array" aca="1" ref="AF33" ca="1">INDIRECT($A$1&amp;AF$1&amp;$A33)</f>
        <v>0</v>
      </c>
      <c r="AG33" cm="1">
        <f t="array" aca="1" ref="AG33" ca="1">INDIRECT($A$1&amp;AG$1&amp;$A33)</f>
        <v>0</v>
      </c>
      <c r="AH33" cm="1">
        <f t="array" aca="1" ref="AH33" ca="1">INDIRECT($A$1&amp;AH$1&amp;$A33)</f>
        <v>0</v>
      </c>
      <c r="AI33" cm="1">
        <f t="array" aca="1" ref="AI33" ca="1">INDIRECT($A$1&amp;AI$1&amp;$A33)</f>
        <v>0</v>
      </c>
      <c r="AJ33" cm="1">
        <f t="array" aca="1" ref="AJ33" ca="1">INDIRECT($A$1&amp;AJ$1&amp;$A33)</f>
        <v>0</v>
      </c>
      <c r="AK33" cm="1">
        <f t="array" aca="1" ref="AK33" ca="1">INDIRECT($A$1&amp;AK$1&amp;$A33)</f>
        <v>0</v>
      </c>
      <c r="AM33">
        <f t="shared" ca="1" si="4"/>
        <v>0</v>
      </c>
      <c r="AN33">
        <f t="shared" ca="1" si="4"/>
        <v>0</v>
      </c>
      <c r="AO33">
        <f t="shared" ca="1" si="4"/>
        <v>0</v>
      </c>
      <c r="AP33">
        <f t="shared" ca="1" si="4"/>
        <v>1</v>
      </c>
      <c r="AQ33">
        <f t="shared" ca="1" si="4"/>
        <v>0</v>
      </c>
      <c r="AR33">
        <f t="shared" ca="1" si="4"/>
        <v>0</v>
      </c>
      <c r="AS33">
        <f t="shared" ca="1" si="4"/>
        <v>1</v>
      </c>
      <c r="AU33" cm="1">
        <f t="array" aca="1" ref="AU33" ca="1">INDIRECT($A$1&amp;AU$1&amp;$A33)</f>
        <v>0</v>
      </c>
      <c r="AV33" cm="1">
        <f t="array" aca="1" ref="AV33" ca="1">INDIRECT($A$1&amp;AV$1&amp;$A33)</f>
        <v>0</v>
      </c>
      <c r="AW33" cm="1">
        <f t="array" aca="1" ref="AW33" ca="1">INDIRECT($A$1&amp;AW$1&amp;$A33)</f>
        <v>0</v>
      </c>
      <c r="AX33" cm="1">
        <f t="array" aca="1" ref="AX33" ca="1">INDIRECT($A$1&amp;AX$1&amp;$A33)</f>
        <v>0</v>
      </c>
      <c r="AY33" cm="1">
        <f t="array" aca="1" ref="AY33" ca="1">INDIRECT($A$1&amp;AY$1&amp;$A33)</f>
        <v>0</v>
      </c>
      <c r="AZ33" cm="1">
        <f t="array" aca="1" ref="AZ33" ca="1">INDIRECT($A$1&amp;AZ$1&amp;$A33)</f>
        <v>0</v>
      </c>
      <c r="BA33" cm="1">
        <f t="array" aca="1" ref="BA33" ca="1">INDIRECT($A$1&amp;BA$1&amp;$A33)</f>
        <v>0</v>
      </c>
      <c r="BB33" cm="1">
        <f t="array" aca="1" ref="BB33" ca="1">INDIRECT($A$1&amp;BB$1&amp;$A33)</f>
        <v>0</v>
      </c>
      <c r="BC33" cm="1">
        <f t="array" aca="1" ref="BC33" ca="1">INDIRECT($A$1&amp;BC$1&amp;$A33)</f>
        <v>0</v>
      </c>
      <c r="BD33" cm="1">
        <f t="array" aca="1" ref="BD33" ca="1">INDIRECT($A$1&amp;BD$1&amp;$A33)</f>
        <v>0</v>
      </c>
      <c r="BE33" cm="1">
        <f t="array" aca="1" ref="BE33" ca="1">INDIRECT($A$1&amp;BE$1&amp;$A33)</f>
        <v>0</v>
      </c>
      <c r="BF33" cm="1">
        <f t="array" aca="1" ref="BF33" ca="1">INDIRECT($A$1&amp;BF$1&amp;$A33)</f>
        <v>0</v>
      </c>
      <c r="BG33" cm="1">
        <f t="array" aca="1" ref="BG33" ca="1">INDIRECT($A$1&amp;BG$1&amp;$A33)</f>
        <v>0</v>
      </c>
      <c r="BH33" cm="1">
        <f t="array" aca="1" ref="BH33" ca="1">INDIRECT($A$1&amp;BH$1&amp;$A33)</f>
        <v>0</v>
      </c>
      <c r="BI33" cm="1">
        <f t="array" aca="1" ref="BI33" ca="1">INDIRECT($A$1&amp;BI$1&amp;$A33)</f>
        <v>0</v>
      </c>
      <c r="BJ33" cm="1">
        <f t="array" aca="1" ref="BJ33" ca="1">INDIRECT($A$1&amp;BJ$1&amp;$A33)</f>
        <v>0</v>
      </c>
      <c r="BK33" cm="1">
        <f t="array" aca="1" ref="BK33" ca="1">INDIRECT($A$1&amp;BK$1&amp;$A33)</f>
        <v>0</v>
      </c>
      <c r="BL33" cm="1">
        <f t="array" aca="1" ref="BL33" ca="1">INDIRECT($A$1&amp;BL$1&amp;$A33)</f>
        <v>0</v>
      </c>
      <c r="BM33" cm="1">
        <f t="array" aca="1" ref="BM33" ca="1">INDIRECT($A$1&amp;BM$1&amp;$A33)</f>
        <v>0</v>
      </c>
      <c r="BN33" cm="1">
        <f t="array" aca="1" ref="BN33" ca="1">INDIRECT($A$1&amp;BN$1&amp;$A33)</f>
        <v>0</v>
      </c>
      <c r="BO33" cm="1">
        <f t="array" aca="1" ref="BO33" ca="1">INDIRECT($A$1&amp;BO$1&amp;$A33)</f>
        <v>0</v>
      </c>
      <c r="BP33" cm="1">
        <f t="array" aca="1" ref="BP33" ca="1">INDIRECT($A$1&amp;BP$1&amp;$A33)</f>
        <v>0</v>
      </c>
      <c r="BQ33" cm="1">
        <f t="array" aca="1" ref="BQ33" ca="1">INDIRECT($A$1&amp;BQ$1&amp;$A33)</f>
        <v>0</v>
      </c>
      <c r="BR33" cm="1">
        <f t="array" aca="1" ref="BR33" ca="1">INDIRECT($A$1&amp;BR$1&amp;$A33)</f>
        <v>0</v>
      </c>
      <c r="BS33" cm="1">
        <f t="array" aca="1" ref="BS33" ca="1">INDIRECT($A$1&amp;BS$1&amp;$A33)</f>
        <v>0</v>
      </c>
      <c r="BT33" cm="1">
        <f t="array" aca="1" ref="BT33" ca="1">INDIRECT($A$1&amp;BT$1&amp;$A33)</f>
        <v>0</v>
      </c>
      <c r="BU33" cm="1">
        <f t="array" aca="1" ref="BU33" ca="1">INDIRECT($A$1&amp;BU$1&amp;$A33)</f>
        <v>0</v>
      </c>
    </row>
    <row r="34" spans="1:73" x14ac:dyDescent="0.35">
      <c r="A34" s="60">
        <f t="shared" si="2"/>
        <v>19</v>
      </c>
      <c r="C34" t="str" cm="1">
        <f t="array" aca="1" ref="C34" ca="1">INDIRECT($A$1&amp;C$1&amp;$A34)</f>
        <v>marche_gorgadji</v>
      </c>
      <c r="D34">
        <f t="shared" ca="1" si="3"/>
        <v>1</v>
      </c>
      <c r="E34">
        <f t="shared" ca="1" si="3"/>
        <v>0</v>
      </c>
      <c r="F34">
        <f t="shared" ca="1" si="3"/>
        <v>0</v>
      </c>
      <c r="G34">
        <f t="shared" ca="1" si="3"/>
        <v>1</v>
      </c>
      <c r="H34">
        <f t="shared" ca="1" si="3"/>
        <v>0</v>
      </c>
      <c r="I34">
        <f t="shared" ca="1" si="3"/>
        <v>0</v>
      </c>
      <c r="J34">
        <f t="shared" ca="1" si="3"/>
        <v>0</v>
      </c>
      <c r="K34">
        <f t="shared" ca="1" si="3"/>
        <v>0</v>
      </c>
      <c r="L34">
        <f t="shared" ca="1" si="3"/>
        <v>0</v>
      </c>
      <c r="M34">
        <f t="shared" ca="1" si="3"/>
        <v>0</v>
      </c>
      <c r="N34">
        <f t="shared" ca="1" si="3"/>
        <v>0</v>
      </c>
      <c r="P34" cm="1">
        <f t="array" aca="1" ref="P34" ca="1">INDIRECT($A$1&amp;P$1&amp;$A34)</f>
        <v>0</v>
      </c>
      <c r="Q34" cm="1">
        <f t="array" aca="1" ref="Q34" ca="1">INDIRECT($A$1&amp;Q$1&amp;$A34)</f>
        <v>0</v>
      </c>
      <c r="R34" t="str" cm="1">
        <f t="array" aca="1" ref="R34" ca="1">INDIRECT($A$1&amp;R$1&amp;$A34)</f>
        <v>peudisponible</v>
      </c>
      <c r="S34" cm="1">
        <f t="array" aca="1" ref="S34" ca="1">INDIRECT($A$1&amp;S$1&amp;$A34)</f>
        <v>0</v>
      </c>
      <c r="T34" cm="1">
        <f t="array" aca="1" ref="T34" ca="1">INDIRECT($A$1&amp;T$1&amp;$A34)</f>
        <v>0</v>
      </c>
      <c r="U34" cm="1">
        <f t="array" aca="1" ref="U34" ca="1">INDIRECT($A$1&amp;U$1&amp;$A34)</f>
        <v>0</v>
      </c>
      <c r="V34" cm="1">
        <f t="array" aca="1" ref="V34" ca="1">INDIRECT($A$1&amp;V$1&amp;$A34)</f>
        <v>0</v>
      </c>
      <c r="W34" cm="1">
        <f t="array" aca="1" ref="W34" ca="1">INDIRECT($A$1&amp;W$1&amp;$A34)</f>
        <v>0</v>
      </c>
      <c r="X34" cm="1">
        <f t="array" aca="1" ref="X34" ca="1">INDIRECT($A$1&amp;X$1&amp;$A34)</f>
        <v>0</v>
      </c>
      <c r="Y34" cm="1">
        <f t="array" aca="1" ref="Y34" ca="1">INDIRECT($A$1&amp;Y$1&amp;$A34)</f>
        <v>0</v>
      </c>
      <c r="Z34" cm="1">
        <f t="array" aca="1" ref="Z34" ca="1">INDIRECT($A$1&amp;Z$1&amp;$A34)</f>
        <v>0</v>
      </c>
      <c r="AA34" cm="1">
        <f t="array" aca="1" ref="AA34" ca="1">INDIRECT($A$1&amp;AA$1&amp;$A34)</f>
        <v>0</v>
      </c>
      <c r="AB34" cm="1">
        <f t="array" aca="1" ref="AB34" ca="1">INDIRECT($A$1&amp;AB$1&amp;$A34)</f>
        <v>0</v>
      </c>
      <c r="AC34" cm="1">
        <f t="array" aca="1" ref="AC34" ca="1">INDIRECT($A$1&amp;AC$1&amp;$A34)</f>
        <v>0</v>
      </c>
      <c r="AD34" cm="1">
        <f t="array" aca="1" ref="AD34" ca="1">INDIRECT($A$1&amp;AD$1&amp;$A34)</f>
        <v>0</v>
      </c>
      <c r="AE34" cm="1">
        <f t="array" aca="1" ref="AE34" ca="1">INDIRECT($A$1&amp;AE$1&amp;$A34)</f>
        <v>0</v>
      </c>
      <c r="AF34" cm="1">
        <f t="array" aca="1" ref="AF34" ca="1">INDIRECT($A$1&amp;AF$1&amp;$A34)</f>
        <v>0</v>
      </c>
      <c r="AG34" cm="1">
        <f t="array" aca="1" ref="AG34" ca="1">INDIRECT($A$1&amp;AG$1&amp;$A34)</f>
        <v>0</v>
      </c>
      <c r="AH34" cm="1">
        <f t="array" aca="1" ref="AH34" ca="1">INDIRECT($A$1&amp;AH$1&amp;$A34)</f>
        <v>0</v>
      </c>
      <c r="AI34" cm="1">
        <f t="array" aca="1" ref="AI34" ca="1">INDIRECT($A$1&amp;AI$1&amp;$A34)</f>
        <v>0</v>
      </c>
      <c r="AJ34" cm="1">
        <f t="array" aca="1" ref="AJ34" ca="1">INDIRECT($A$1&amp;AJ$1&amp;$A34)</f>
        <v>0</v>
      </c>
      <c r="AK34" cm="1">
        <f t="array" aca="1" ref="AK34" ca="1">INDIRECT($A$1&amp;AK$1&amp;$A34)</f>
        <v>0</v>
      </c>
      <c r="AM34">
        <f t="shared" ca="1" si="4"/>
        <v>0</v>
      </c>
      <c r="AN34">
        <f t="shared" ca="1" si="4"/>
        <v>0</v>
      </c>
      <c r="AO34">
        <f t="shared" ca="1" si="4"/>
        <v>0</v>
      </c>
      <c r="AP34">
        <f t="shared" ca="1" si="4"/>
        <v>1</v>
      </c>
      <c r="AQ34">
        <f t="shared" ca="1" si="4"/>
        <v>0</v>
      </c>
      <c r="AR34">
        <f t="shared" ca="1" si="4"/>
        <v>0</v>
      </c>
      <c r="AS34">
        <f t="shared" ca="1" si="4"/>
        <v>1</v>
      </c>
      <c r="AU34" cm="1">
        <f t="array" aca="1" ref="AU34" ca="1">INDIRECT($A$1&amp;AU$1&amp;$A34)</f>
        <v>0</v>
      </c>
      <c r="AV34" cm="1">
        <f t="array" aca="1" ref="AV34" ca="1">INDIRECT($A$1&amp;AV$1&amp;$A34)</f>
        <v>0</v>
      </c>
      <c r="AW34" cm="1">
        <f t="array" aca="1" ref="AW34" ca="1">INDIRECT($A$1&amp;AW$1&amp;$A34)</f>
        <v>0</v>
      </c>
      <c r="AX34" cm="1">
        <f t="array" aca="1" ref="AX34" ca="1">INDIRECT($A$1&amp;AX$1&amp;$A34)</f>
        <v>0</v>
      </c>
      <c r="AY34" cm="1">
        <f t="array" aca="1" ref="AY34" ca="1">INDIRECT($A$1&amp;AY$1&amp;$A34)</f>
        <v>0</v>
      </c>
      <c r="AZ34" cm="1">
        <f t="array" aca="1" ref="AZ34" ca="1">INDIRECT($A$1&amp;AZ$1&amp;$A34)</f>
        <v>0</v>
      </c>
      <c r="BA34" cm="1">
        <f t="array" aca="1" ref="BA34" ca="1">INDIRECT($A$1&amp;BA$1&amp;$A34)</f>
        <v>0</v>
      </c>
      <c r="BB34" cm="1">
        <f t="array" aca="1" ref="BB34" ca="1">INDIRECT($A$1&amp;BB$1&amp;$A34)</f>
        <v>0</v>
      </c>
      <c r="BC34" cm="1">
        <f t="array" aca="1" ref="BC34" ca="1">INDIRECT($A$1&amp;BC$1&amp;$A34)</f>
        <v>0</v>
      </c>
      <c r="BD34" cm="1">
        <f t="array" aca="1" ref="BD34" ca="1">INDIRECT($A$1&amp;BD$1&amp;$A34)</f>
        <v>0</v>
      </c>
      <c r="BE34" cm="1">
        <f t="array" aca="1" ref="BE34" ca="1">INDIRECT($A$1&amp;BE$1&amp;$A34)</f>
        <v>0</v>
      </c>
      <c r="BF34" cm="1">
        <f t="array" aca="1" ref="BF34" ca="1">INDIRECT($A$1&amp;BF$1&amp;$A34)</f>
        <v>0</v>
      </c>
      <c r="BG34" cm="1">
        <f t="array" aca="1" ref="BG34" ca="1">INDIRECT($A$1&amp;BG$1&amp;$A34)</f>
        <v>0</v>
      </c>
      <c r="BH34" cm="1">
        <f t="array" aca="1" ref="BH34" ca="1">INDIRECT($A$1&amp;BH$1&amp;$A34)</f>
        <v>0</v>
      </c>
      <c r="BI34" cm="1">
        <f t="array" aca="1" ref="BI34" ca="1">INDIRECT($A$1&amp;BI$1&amp;$A34)</f>
        <v>0</v>
      </c>
      <c r="BJ34" cm="1">
        <f t="array" aca="1" ref="BJ34" ca="1">INDIRECT($A$1&amp;BJ$1&amp;$A34)</f>
        <v>0</v>
      </c>
      <c r="BK34" cm="1">
        <f t="array" aca="1" ref="BK34" ca="1">INDIRECT($A$1&amp;BK$1&amp;$A34)</f>
        <v>0</v>
      </c>
      <c r="BL34" cm="1">
        <f t="array" aca="1" ref="BL34" ca="1">INDIRECT($A$1&amp;BL$1&amp;$A34)</f>
        <v>0</v>
      </c>
      <c r="BM34" cm="1">
        <f t="array" aca="1" ref="BM34" ca="1">INDIRECT($A$1&amp;BM$1&amp;$A34)</f>
        <v>0</v>
      </c>
      <c r="BN34" cm="1">
        <f t="array" aca="1" ref="BN34" ca="1">INDIRECT($A$1&amp;BN$1&amp;$A34)</f>
        <v>0</v>
      </c>
      <c r="BO34" cm="1">
        <f t="array" aca="1" ref="BO34" ca="1">INDIRECT($A$1&amp;BO$1&amp;$A34)</f>
        <v>0</v>
      </c>
      <c r="BP34" cm="1">
        <f t="array" aca="1" ref="BP34" ca="1">INDIRECT($A$1&amp;BP$1&amp;$A34)</f>
        <v>0</v>
      </c>
      <c r="BQ34" cm="1">
        <f t="array" aca="1" ref="BQ34" ca="1">INDIRECT($A$1&amp;BQ$1&amp;$A34)</f>
        <v>0</v>
      </c>
      <c r="BR34" cm="1">
        <f t="array" aca="1" ref="BR34" ca="1">INDIRECT($A$1&amp;BR$1&amp;$A34)</f>
        <v>0</v>
      </c>
      <c r="BS34" cm="1">
        <f t="array" aca="1" ref="BS34" ca="1">INDIRECT($A$1&amp;BS$1&amp;$A34)</f>
        <v>0</v>
      </c>
      <c r="BT34" cm="1">
        <f t="array" aca="1" ref="BT34" ca="1">INDIRECT($A$1&amp;BT$1&amp;$A34)</f>
        <v>0</v>
      </c>
      <c r="BU34" cm="1">
        <f t="array" aca="1" ref="BU34" ca="1">INDIRECT($A$1&amp;BU$1&amp;$A34)</f>
        <v>0</v>
      </c>
    </row>
    <row r="35" spans="1:73" x14ac:dyDescent="0.35">
      <c r="A35" s="60">
        <f t="shared" si="2"/>
        <v>20</v>
      </c>
      <c r="C35" t="str" cm="1">
        <f t="array" aca="1" ref="C35" ca="1">INDIRECT($A$1&amp;C$1&amp;$A35)</f>
        <v>marche_gorgadji</v>
      </c>
      <c r="D35">
        <f t="shared" ca="1" si="3"/>
        <v>1</v>
      </c>
      <c r="E35">
        <f t="shared" ca="1" si="3"/>
        <v>0</v>
      </c>
      <c r="F35">
        <f t="shared" ca="1" si="3"/>
        <v>0</v>
      </c>
      <c r="G35">
        <f t="shared" ca="1" si="3"/>
        <v>1</v>
      </c>
      <c r="H35">
        <f t="shared" ca="1" si="3"/>
        <v>0</v>
      </c>
      <c r="I35">
        <f t="shared" ca="1" si="3"/>
        <v>0</v>
      </c>
      <c r="J35">
        <f t="shared" ca="1" si="3"/>
        <v>1</v>
      </c>
      <c r="K35">
        <f t="shared" ca="1" si="3"/>
        <v>0</v>
      </c>
      <c r="L35">
        <f t="shared" ca="1" si="3"/>
        <v>0</v>
      </c>
      <c r="M35">
        <f t="shared" ca="1" si="3"/>
        <v>0</v>
      </c>
      <c r="N35">
        <f t="shared" ca="1" si="3"/>
        <v>0</v>
      </c>
      <c r="P35" cm="1">
        <f t="array" aca="1" ref="P35" ca="1">INDIRECT($A$1&amp;P$1&amp;$A35)</f>
        <v>0</v>
      </c>
      <c r="Q35" cm="1">
        <f t="array" aca="1" ref="Q35" ca="1">INDIRECT($A$1&amp;Q$1&amp;$A35)</f>
        <v>0</v>
      </c>
      <c r="R35" cm="1">
        <f t="array" aca="1" ref="R35" ca="1">INDIRECT($A$1&amp;R$1&amp;$A35)</f>
        <v>0</v>
      </c>
      <c r="S35" cm="1">
        <f t="array" aca="1" ref="S35" ca="1">INDIRECT($A$1&amp;S$1&amp;$A35)</f>
        <v>0</v>
      </c>
      <c r="T35" cm="1">
        <f t="array" aca="1" ref="T35" ca="1">INDIRECT($A$1&amp;T$1&amp;$A35)</f>
        <v>0</v>
      </c>
      <c r="U35" cm="1">
        <f t="array" aca="1" ref="U35" ca="1">INDIRECT($A$1&amp;U$1&amp;$A35)</f>
        <v>0</v>
      </c>
      <c r="V35" t="str" cm="1">
        <f t="array" aca="1" ref="V35" ca="1">INDIRECT($A$1&amp;V$1&amp;$A35)</f>
        <v>peudisponible</v>
      </c>
      <c r="W35" cm="1">
        <f t="array" aca="1" ref="W35" ca="1">INDIRECT($A$1&amp;W$1&amp;$A35)</f>
        <v>0</v>
      </c>
      <c r="X35" cm="1">
        <f t="array" aca="1" ref="X35" ca="1">INDIRECT($A$1&amp;X$1&amp;$A35)</f>
        <v>0</v>
      </c>
      <c r="Y35" cm="1">
        <f t="array" aca="1" ref="Y35" ca="1">INDIRECT($A$1&amp;Y$1&amp;$A35)</f>
        <v>0</v>
      </c>
      <c r="Z35" cm="1">
        <f t="array" aca="1" ref="Z35" ca="1">INDIRECT($A$1&amp;Z$1&amp;$A35)</f>
        <v>0</v>
      </c>
      <c r="AA35" cm="1">
        <f t="array" aca="1" ref="AA35" ca="1">INDIRECT($A$1&amp;AA$1&amp;$A35)</f>
        <v>0</v>
      </c>
      <c r="AB35" cm="1">
        <f t="array" aca="1" ref="AB35" ca="1">INDIRECT($A$1&amp;AB$1&amp;$A35)</f>
        <v>0</v>
      </c>
      <c r="AC35" cm="1">
        <f t="array" aca="1" ref="AC35" ca="1">INDIRECT($A$1&amp;AC$1&amp;$A35)</f>
        <v>0</v>
      </c>
      <c r="AD35" cm="1">
        <f t="array" aca="1" ref="AD35" ca="1">INDIRECT($A$1&amp;AD$1&amp;$A35)</f>
        <v>0</v>
      </c>
      <c r="AE35" cm="1">
        <f t="array" aca="1" ref="AE35" ca="1">INDIRECT($A$1&amp;AE$1&amp;$A35)</f>
        <v>0</v>
      </c>
      <c r="AF35" cm="1">
        <f t="array" aca="1" ref="AF35" ca="1">INDIRECT($A$1&amp;AF$1&amp;$A35)</f>
        <v>0</v>
      </c>
      <c r="AG35" cm="1">
        <f t="array" aca="1" ref="AG35" ca="1">INDIRECT($A$1&amp;AG$1&amp;$A35)</f>
        <v>0</v>
      </c>
      <c r="AH35" cm="1">
        <f t="array" aca="1" ref="AH35" ca="1">INDIRECT($A$1&amp;AH$1&amp;$A35)</f>
        <v>0</v>
      </c>
      <c r="AI35" cm="1">
        <f t="array" aca="1" ref="AI35" ca="1">INDIRECT($A$1&amp;AI$1&amp;$A35)</f>
        <v>0</v>
      </c>
      <c r="AJ35" cm="1">
        <f t="array" aca="1" ref="AJ35" ca="1">INDIRECT($A$1&amp;AJ$1&amp;$A35)</f>
        <v>0</v>
      </c>
      <c r="AK35" cm="1">
        <f t="array" aca="1" ref="AK35" ca="1">INDIRECT($A$1&amp;AK$1&amp;$A35)</f>
        <v>0</v>
      </c>
      <c r="AM35">
        <f t="shared" ca="1" si="4"/>
        <v>0</v>
      </c>
      <c r="AN35">
        <f t="shared" ca="1" si="4"/>
        <v>0</v>
      </c>
      <c r="AO35">
        <f t="shared" ca="1" si="4"/>
        <v>0</v>
      </c>
      <c r="AP35">
        <f t="shared" ca="1" si="4"/>
        <v>1</v>
      </c>
      <c r="AQ35">
        <f t="shared" ca="1" si="4"/>
        <v>0</v>
      </c>
      <c r="AR35">
        <f t="shared" ca="1" si="4"/>
        <v>0</v>
      </c>
      <c r="AS35">
        <f t="shared" ca="1" si="4"/>
        <v>0</v>
      </c>
      <c r="AU35" cm="1">
        <f t="array" aca="1" ref="AU35" ca="1">INDIRECT($A$1&amp;AU$1&amp;$A35)</f>
        <v>0</v>
      </c>
      <c r="AV35" cm="1">
        <f t="array" aca="1" ref="AV35" ca="1">INDIRECT($A$1&amp;AV$1&amp;$A35)</f>
        <v>0</v>
      </c>
      <c r="AW35" cm="1">
        <f t="array" aca="1" ref="AW35" ca="1">INDIRECT($A$1&amp;AW$1&amp;$A35)</f>
        <v>0</v>
      </c>
      <c r="AX35" cm="1">
        <f t="array" aca="1" ref="AX35" ca="1">INDIRECT($A$1&amp;AX$1&amp;$A35)</f>
        <v>0</v>
      </c>
      <c r="AY35" cm="1">
        <f t="array" aca="1" ref="AY35" ca="1">INDIRECT($A$1&amp;AY$1&amp;$A35)</f>
        <v>0</v>
      </c>
      <c r="AZ35" cm="1">
        <f t="array" aca="1" ref="AZ35" ca="1">INDIRECT($A$1&amp;AZ$1&amp;$A35)</f>
        <v>0</v>
      </c>
      <c r="BA35" cm="1">
        <f t="array" aca="1" ref="BA35" ca="1">INDIRECT($A$1&amp;BA$1&amp;$A35)</f>
        <v>0</v>
      </c>
      <c r="BB35" cm="1">
        <f t="array" aca="1" ref="BB35" ca="1">INDIRECT($A$1&amp;BB$1&amp;$A35)</f>
        <v>0</v>
      </c>
      <c r="BC35" cm="1">
        <f t="array" aca="1" ref="BC35" ca="1">INDIRECT($A$1&amp;BC$1&amp;$A35)</f>
        <v>0</v>
      </c>
      <c r="BD35" cm="1">
        <f t="array" aca="1" ref="BD35" ca="1">INDIRECT($A$1&amp;BD$1&amp;$A35)</f>
        <v>0</v>
      </c>
      <c r="BE35" cm="1">
        <f t="array" aca="1" ref="BE35" ca="1">INDIRECT($A$1&amp;BE$1&amp;$A35)</f>
        <v>0</v>
      </c>
      <c r="BF35" cm="1">
        <f t="array" aca="1" ref="BF35" ca="1">INDIRECT($A$1&amp;BF$1&amp;$A35)</f>
        <v>0</v>
      </c>
      <c r="BG35" cm="1">
        <f t="array" aca="1" ref="BG35" ca="1">INDIRECT($A$1&amp;BG$1&amp;$A35)</f>
        <v>0</v>
      </c>
      <c r="BH35" cm="1">
        <f t="array" aca="1" ref="BH35" ca="1">INDIRECT($A$1&amp;BH$1&amp;$A35)</f>
        <v>0</v>
      </c>
      <c r="BI35" cm="1">
        <f t="array" aca="1" ref="BI35" ca="1">INDIRECT($A$1&amp;BI$1&amp;$A35)</f>
        <v>0</v>
      </c>
      <c r="BJ35" cm="1">
        <f t="array" aca="1" ref="BJ35" ca="1">INDIRECT($A$1&amp;BJ$1&amp;$A35)</f>
        <v>0</v>
      </c>
      <c r="BK35" cm="1">
        <f t="array" aca="1" ref="BK35" ca="1">INDIRECT($A$1&amp;BK$1&amp;$A35)</f>
        <v>0</v>
      </c>
      <c r="BL35" cm="1">
        <f t="array" aca="1" ref="BL35" ca="1">INDIRECT($A$1&amp;BL$1&amp;$A35)</f>
        <v>0</v>
      </c>
      <c r="BM35" cm="1">
        <f t="array" aca="1" ref="BM35" ca="1">INDIRECT($A$1&amp;BM$1&amp;$A35)</f>
        <v>0</v>
      </c>
      <c r="BN35" cm="1">
        <f t="array" aca="1" ref="BN35" ca="1">INDIRECT($A$1&amp;BN$1&amp;$A35)</f>
        <v>0</v>
      </c>
      <c r="BO35" cm="1">
        <f t="array" aca="1" ref="BO35" ca="1">INDIRECT($A$1&amp;BO$1&amp;$A35)</f>
        <v>0</v>
      </c>
      <c r="BP35" cm="1">
        <f t="array" aca="1" ref="BP35" ca="1">INDIRECT($A$1&amp;BP$1&amp;$A35)</f>
        <v>0</v>
      </c>
      <c r="BQ35" cm="1">
        <f t="array" aca="1" ref="BQ35" ca="1">INDIRECT($A$1&amp;BQ$1&amp;$A35)</f>
        <v>0</v>
      </c>
      <c r="BR35" cm="1">
        <f t="array" aca="1" ref="BR35" ca="1">INDIRECT($A$1&amp;BR$1&amp;$A35)</f>
        <v>0</v>
      </c>
      <c r="BS35" cm="1">
        <f t="array" aca="1" ref="BS35" ca="1">INDIRECT($A$1&amp;BS$1&amp;$A35)</f>
        <v>0</v>
      </c>
      <c r="BT35" cm="1">
        <f t="array" aca="1" ref="BT35" ca="1">INDIRECT($A$1&amp;BT$1&amp;$A35)</f>
        <v>0</v>
      </c>
      <c r="BU35" cm="1">
        <f t="array" aca="1" ref="BU35" ca="1">INDIRECT($A$1&amp;BU$1&amp;$A35)</f>
        <v>0</v>
      </c>
    </row>
    <row r="36" spans="1:73" x14ac:dyDescent="0.35">
      <c r="A36" s="60">
        <f t="shared" si="2"/>
        <v>21</v>
      </c>
      <c r="C36" t="str" cm="1">
        <f t="array" aca="1" ref="C36" ca="1">INDIRECT($A$1&amp;C$1&amp;$A36)</f>
        <v>marche_gorgadji</v>
      </c>
      <c r="D36">
        <f t="shared" ca="1" si="3"/>
        <v>1</v>
      </c>
      <c r="E36">
        <f t="shared" ca="1" si="3"/>
        <v>0</v>
      </c>
      <c r="F36">
        <f t="shared" ca="1" si="3"/>
        <v>0</v>
      </c>
      <c r="G36">
        <f t="shared" ca="1" si="3"/>
        <v>0</v>
      </c>
      <c r="H36">
        <f t="shared" ca="1" si="3"/>
        <v>0</v>
      </c>
      <c r="I36">
        <f t="shared" ca="1" si="3"/>
        <v>0</v>
      </c>
      <c r="J36">
        <f t="shared" ca="1" si="3"/>
        <v>0</v>
      </c>
      <c r="K36">
        <f t="shared" ca="1" si="3"/>
        <v>0</v>
      </c>
      <c r="L36">
        <f t="shared" ca="1" si="3"/>
        <v>0</v>
      </c>
      <c r="M36">
        <f t="shared" ca="1" si="3"/>
        <v>0</v>
      </c>
      <c r="N36">
        <f t="shared" ca="1" si="3"/>
        <v>0</v>
      </c>
      <c r="P36" cm="1">
        <f t="array" aca="1" ref="P36" ca="1">INDIRECT($A$1&amp;P$1&amp;$A36)</f>
        <v>0</v>
      </c>
      <c r="Q36" cm="1">
        <f t="array" aca="1" ref="Q36" ca="1">INDIRECT($A$1&amp;Q$1&amp;$A36)</f>
        <v>0</v>
      </c>
      <c r="R36" cm="1">
        <f t="array" aca="1" ref="R36" ca="1">INDIRECT($A$1&amp;R$1&amp;$A36)</f>
        <v>0</v>
      </c>
      <c r="S36" cm="1">
        <f t="array" aca="1" ref="S36" ca="1">INDIRECT($A$1&amp;S$1&amp;$A36)</f>
        <v>0</v>
      </c>
      <c r="T36" cm="1">
        <f t="array" aca="1" ref="T36" ca="1">INDIRECT($A$1&amp;T$1&amp;$A36)</f>
        <v>0</v>
      </c>
      <c r="U36" cm="1">
        <f t="array" aca="1" ref="U36" ca="1">INDIRECT($A$1&amp;U$1&amp;$A36)</f>
        <v>0</v>
      </c>
      <c r="V36" t="str" cm="1">
        <f t="array" aca="1" ref="V36" ca="1">INDIRECT($A$1&amp;V$1&amp;$A36)</f>
        <v>peudisponible</v>
      </c>
      <c r="W36" cm="1">
        <f t="array" aca="1" ref="W36" ca="1">INDIRECT($A$1&amp;W$1&amp;$A36)</f>
        <v>0</v>
      </c>
      <c r="X36" cm="1">
        <f t="array" aca="1" ref="X36" ca="1">INDIRECT($A$1&amp;X$1&amp;$A36)</f>
        <v>0</v>
      </c>
      <c r="Y36" cm="1">
        <f t="array" aca="1" ref="Y36" ca="1">INDIRECT($A$1&amp;Y$1&amp;$A36)</f>
        <v>0</v>
      </c>
      <c r="Z36" cm="1">
        <f t="array" aca="1" ref="Z36" ca="1">INDIRECT($A$1&amp;Z$1&amp;$A36)</f>
        <v>0</v>
      </c>
      <c r="AA36" cm="1">
        <f t="array" aca="1" ref="AA36" ca="1">INDIRECT($A$1&amp;AA$1&amp;$A36)</f>
        <v>0</v>
      </c>
      <c r="AB36" cm="1">
        <f t="array" aca="1" ref="AB36" ca="1">INDIRECT($A$1&amp;AB$1&amp;$A36)</f>
        <v>0</v>
      </c>
      <c r="AC36" cm="1">
        <f t="array" aca="1" ref="AC36" ca="1">INDIRECT($A$1&amp;AC$1&amp;$A36)</f>
        <v>0</v>
      </c>
      <c r="AD36" cm="1">
        <f t="array" aca="1" ref="AD36" ca="1">INDIRECT($A$1&amp;AD$1&amp;$A36)</f>
        <v>0</v>
      </c>
      <c r="AE36" cm="1">
        <f t="array" aca="1" ref="AE36" ca="1">INDIRECT($A$1&amp;AE$1&amp;$A36)</f>
        <v>0</v>
      </c>
      <c r="AF36" cm="1">
        <f t="array" aca="1" ref="AF36" ca="1">INDIRECT($A$1&amp;AF$1&amp;$A36)</f>
        <v>0</v>
      </c>
      <c r="AG36" cm="1">
        <f t="array" aca="1" ref="AG36" ca="1">INDIRECT($A$1&amp;AG$1&amp;$A36)</f>
        <v>0</v>
      </c>
      <c r="AH36" cm="1">
        <f t="array" aca="1" ref="AH36" ca="1">INDIRECT($A$1&amp;AH$1&amp;$A36)</f>
        <v>0</v>
      </c>
      <c r="AI36" cm="1">
        <f t="array" aca="1" ref="AI36" ca="1">INDIRECT($A$1&amp;AI$1&amp;$A36)</f>
        <v>0</v>
      </c>
      <c r="AJ36" cm="1">
        <f t="array" aca="1" ref="AJ36" ca="1">INDIRECT($A$1&amp;AJ$1&amp;$A36)</f>
        <v>0</v>
      </c>
      <c r="AK36" cm="1">
        <f t="array" aca="1" ref="AK36" ca="1">INDIRECT($A$1&amp;AK$1&amp;$A36)</f>
        <v>0</v>
      </c>
      <c r="AM36">
        <f t="shared" ca="1" si="4"/>
        <v>0</v>
      </c>
      <c r="AN36">
        <f t="shared" ca="1" si="4"/>
        <v>0</v>
      </c>
      <c r="AO36">
        <f t="shared" ca="1" si="4"/>
        <v>0</v>
      </c>
      <c r="AP36">
        <f t="shared" ca="1" si="4"/>
        <v>1</v>
      </c>
      <c r="AQ36">
        <f t="shared" ca="1" si="4"/>
        <v>0</v>
      </c>
      <c r="AR36">
        <f t="shared" ca="1" si="4"/>
        <v>0</v>
      </c>
      <c r="AS36">
        <f t="shared" ca="1" si="4"/>
        <v>0</v>
      </c>
      <c r="AU36" cm="1">
        <f t="array" aca="1" ref="AU36" ca="1">INDIRECT($A$1&amp;AU$1&amp;$A36)</f>
        <v>0</v>
      </c>
      <c r="AV36" cm="1">
        <f t="array" aca="1" ref="AV36" ca="1">INDIRECT($A$1&amp;AV$1&amp;$A36)</f>
        <v>0</v>
      </c>
      <c r="AW36" cm="1">
        <f t="array" aca="1" ref="AW36" ca="1">INDIRECT($A$1&amp;AW$1&amp;$A36)</f>
        <v>0</v>
      </c>
      <c r="AX36" cm="1">
        <f t="array" aca="1" ref="AX36" ca="1">INDIRECT($A$1&amp;AX$1&amp;$A36)</f>
        <v>0</v>
      </c>
      <c r="AY36" cm="1">
        <f t="array" aca="1" ref="AY36" ca="1">INDIRECT($A$1&amp;AY$1&amp;$A36)</f>
        <v>0</v>
      </c>
      <c r="AZ36" cm="1">
        <f t="array" aca="1" ref="AZ36" ca="1">INDIRECT($A$1&amp;AZ$1&amp;$A36)</f>
        <v>0</v>
      </c>
      <c r="BA36" cm="1">
        <f t="array" aca="1" ref="BA36" ca="1">INDIRECT($A$1&amp;BA$1&amp;$A36)</f>
        <v>0</v>
      </c>
      <c r="BB36" cm="1">
        <f t="array" aca="1" ref="BB36" ca="1">INDIRECT($A$1&amp;BB$1&amp;$A36)</f>
        <v>0</v>
      </c>
      <c r="BC36" cm="1">
        <f t="array" aca="1" ref="BC36" ca="1">INDIRECT($A$1&amp;BC$1&amp;$A36)</f>
        <v>0</v>
      </c>
      <c r="BD36" cm="1">
        <f t="array" aca="1" ref="BD36" ca="1">INDIRECT($A$1&amp;BD$1&amp;$A36)</f>
        <v>0</v>
      </c>
      <c r="BE36" cm="1">
        <f t="array" aca="1" ref="BE36" ca="1">INDIRECT($A$1&amp;BE$1&amp;$A36)</f>
        <v>0</v>
      </c>
      <c r="BF36" cm="1">
        <f t="array" aca="1" ref="BF36" ca="1">INDIRECT($A$1&amp;BF$1&amp;$A36)</f>
        <v>0</v>
      </c>
      <c r="BG36" cm="1">
        <f t="array" aca="1" ref="BG36" ca="1">INDIRECT($A$1&amp;BG$1&amp;$A36)</f>
        <v>0</v>
      </c>
      <c r="BH36" cm="1">
        <f t="array" aca="1" ref="BH36" ca="1">INDIRECT($A$1&amp;BH$1&amp;$A36)</f>
        <v>0</v>
      </c>
      <c r="BI36" cm="1">
        <f t="array" aca="1" ref="BI36" ca="1">INDIRECT($A$1&amp;BI$1&amp;$A36)</f>
        <v>0</v>
      </c>
      <c r="BJ36" cm="1">
        <f t="array" aca="1" ref="BJ36" ca="1">INDIRECT($A$1&amp;BJ$1&amp;$A36)</f>
        <v>0</v>
      </c>
      <c r="BK36" cm="1">
        <f t="array" aca="1" ref="BK36" ca="1">INDIRECT($A$1&amp;BK$1&amp;$A36)</f>
        <v>0</v>
      </c>
      <c r="BL36" cm="1">
        <f t="array" aca="1" ref="BL36" ca="1">INDIRECT($A$1&amp;BL$1&amp;$A36)</f>
        <v>0</v>
      </c>
      <c r="BM36" cm="1">
        <f t="array" aca="1" ref="BM36" ca="1">INDIRECT($A$1&amp;BM$1&amp;$A36)</f>
        <v>0</v>
      </c>
      <c r="BN36" cm="1">
        <f t="array" aca="1" ref="BN36" ca="1">INDIRECT($A$1&amp;BN$1&amp;$A36)</f>
        <v>0</v>
      </c>
      <c r="BO36" cm="1">
        <f t="array" aca="1" ref="BO36" ca="1">INDIRECT($A$1&amp;BO$1&amp;$A36)</f>
        <v>0</v>
      </c>
      <c r="BP36" cm="1">
        <f t="array" aca="1" ref="BP36" ca="1">INDIRECT($A$1&amp;BP$1&amp;$A36)</f>
        <v>0</v>
      </c>
      <c r="BQ36" cm="1">
        <f t="array" aca="1" ref="BQ36" ca="1">INDIRECT($A$1&amp;BQ$1&amp;$A36)</f>
        <v>0</v>
      </c>
      <c r="BR36" cm="1">
        <f t="array" aca="1" ref="BR36" ca="1">INDIRECT($A$1&amp;BR$1&amp;$A36)</f>
        <v>0</v>
      </c>
      <c r="BS36" cm="1">
        <f t="array" aca="1" ref="BS36" ca="1">INDIRECT($A$1&amp;BS$1&amp;$A36)</f>
        <v>0</v>
      </c>
      <c r="BT36" cm="1">
        <f t="array" aca="1" ref="BT36" ca="1">INDIRECT($A$1&amp;BT$1&amp;$A36)</f>
        <v>0</v>
      </c>
      <c r="BU36" cm="1">
        <f t="array" aca="1" ref="BU36" ca="1">INDIRECT($A$1&amp;BU$1&amp;$A36)</f>
        <v>0</v>
      </c>
    </row>
    <row r="37" spans="1:73" x14ac:dyDescent="0.35">
      <c r="A37" s="60">
        <f t="shared" si="2"/>
        <v>22</v>
      </c>
      <c r="C37" t="str" cm="1">
        <f t="array" aca="1" ref="C37" ca="1">INDIRECT($A$1&amp;C$1&amp;$A37)</f>
        <v>marche_gorgadji</v>
      </c>
      <c r="D37">
        <f t="shared" ref="D37:N46" ca="1" si="5">IF(SUM(INDIRECT($A$1&amp;D$1&amp;$A37),INDIRECT($A$1&amp;D$2&amp;$A37),INDIRECT($A$1&amp;D$3&amp;$A37))&gt;0,1,0)</f>
        <v>1</v>
      </c>
      <c r="E37">
        <f t="shared" ca="1" si="5"/>
        <v>0</v>
      </c>
      <c r="F37">
        <f t="shared" ca="1" si="5"/>
        <v>0</v>
      </c>
      <c r="G37">
        <f t="shared" ca="1" si="5"/>
        <v>1</v>
      </c>
      <c r="H37">
        <f t="shared" ca="1" si="5"/>
        <v>0</v>
      </c>
      <c r="I37">
        <f t="shared" ca="1" si="5"/>
        <v>0</v>
      </c>
      <c r="J37">
        <f t="shared" ca="1" si="5"/>
        <v>1</v>
      </c>
      <c r="K37">
        <f t="shared" ca="1" si="5"/>
        <v>0</v>
      </c>
      <c r="L37">
        <f t="shared" ca="1" si="5"/>
        <v>0</v>
      </c>
      <c r="M37">
        <f t="shared" ca="1" si="5"/>
        <v>0</v>
      </c>
      <c r="N37">
        <f t="shared" ca="1" si="5"/>
        <v>0</v>
      </c>
      <c r="P37" cm="1">
        <f t="array" aca="1" ref="P37" ca="1">INDIRECT($A$1&amp;P$1&amp;$A37)</f>
        <v>0</v>
      </c>
      <c r="Q37" cm="1">
        <f t="array" aca="1" ref="Q37" ca="1">INDIRECT($A$1&amp;Q$1&amp;$A37)</f>
        <v>0</v>
      </c>
      <c r="R37" cm="1">
        <f t="array" aca="1" ref="R37" ca="1">INDIRECT($A$1&amp;R$1&amp;$A37)</f>
        <v>0</v>
      </c>
      <c r="S37" cm="1">
        <f t="array" aca="1" ref="S37" ca="1">INDIRECT($A$1&amp;S$1&amp;$A37)</f>
        <v>0</v>
      </c>
      <c r="T37" cm="1">
        <f t="array" aca="1" ref="T37" ca="1">INDIRECT($A$1&amp;T$1&amp;$A37)</f>
        <v>0</v>
      </c>
      <c r="U37" cm="1">
        <f t="array" aca="1" ref="U37" ca="1">INDIRECT($A$1&amp;U$1&amp;$A37)</f>
        <v>0</v>
      </c>
      <c r="V37" t="str" cm="1">
        <f t="array" aca="1" ref="V37" ca="1">INDIRECT($A$1&amp;V$1&amp;$A37)</f>
        <v>peudisponible</v>
      </c>
      <c r="W37" cm="1">
        <f t="array" aca="1" ref="W37" ca="1">INDIRECT($A$1&amp;W$1&amp;$A37)</f>
        <v>0</v>
      </c>
      <c r="X37" cm="1">
        <f t="array" aca="1" ref="X37" ca="1">INDIRECT($A$1&amp;X$1&amp;$A37)</f>
        <v>0</v>
      </c>
      <c r="Y37" cm="1">
        <f t="array" aca="1" ref="Y37" ca="1">INDIRECT($A$1&amp;Y$1&amp;$A37)</f>
        <v>0</v>
      </c>
      <c r="Z37" cm="1">
        <f t="array" aca="1" ref="Z37" ca="1">INDIRECT($A$1&amp;Z$1&amp;$A37)</f>
        <v>0</v>
      </c>
      <c r="AA37" cm="1">
        <f t="array" aca="1" ref="AA37" ca="1">INDIRECT($A$1&amp;AA$1&amp;$A37)</f>
        <v>0</v>
      </c>
      <c r="AB37" cm="1">
        <f t="array" aca="1" ref="AB37" ca="1">INDIRECT($A$1&amp;AB$1&amp;$A37)</f>
        <v>0</v>
      </c>
      <c r="AC37" cm="1">
        <f t="array" aca="1" ref="AC37" ca="1">INDIRECT($A$1&amp;AC$1&amp;$A37)</f>
        <v>0</v>
      </c>
      <c r="AD37" cm="1">
        <f t="array" aca="1" ref="AD37" ca="1">INDIRECT($A$1&amp;AD$1&amp;$A37)</f>
        <v>0</v>
      </c>
      <c r="AE37" cm="1">
        <f t="array" aca="1" ref="AE37" ca="1">INDIRECT($A$1&amp;AE$1&amp;$A37)</f>
        <v>0</v>
      </c>
      <c r="AF37" cm="1">
        <f t="array" aca="1" ref="AF37" ca="1">INDIRECT($A$1&amp;AF$1&amp;$A37)</f>
        <v>0</v>
      </c>
      <c r="AG37" cm="1">
        <f t="array" aca="1" ref="AG37" ca="1">INDIRECT($A$1&amp;AG$1&amp;$A37)</f>
        <v>0</v>
      </c>
      <c r="AH37" cm="1">
        <f t="array" aca="1" ref="AH37" ca="1">INDIRECT($A$1&amp;AH$1&amp;$A37)</f>
        <v>0</v>
      </c>
      <c r="AI37" cm="1">
        <f t="array" aca="1" ref="AI37" ca="1">INDIRECT($A$1&amp;AI$1&amp;$A37)</f>
        <v>0</v>
      </c>
      <c r="AJ37" cm="1">
        <f t="array" aca="1" ref="AJ37" ca="1">INDIRECT($A$1&amp;AJ$1&amp;$A37)</f>
        <v>0</v>
      </c>
      <c r="AK37" cm="1">
        <f t="array" aca="1" ref="AK37" ca="1">INDIRECT($A$1&amp;AK$1&amp;$A37)</f>
        <v>0</v>
      </c>
      <c r="AM37">
        <f t="shared" ref="AM37:AS46" ca="1" si="6">IF(SUM(INDIRECT($A$1&amp;AM$1&amp;$A37),INDIRECT($A$1&amp;AM$2&amp;$A37),INDIRECT($A$1&amp;AM$3&amp;$A37),INDIRECT($A$1&amp;AM$4&amp;$A37),INDIRECT($A$1&amp;AM$5&amp;$A37),INDIRECT($A$1&amp;AM$6&amp;$A37),INDIRECT($A$1&amp;AM$7&amp;$A37))&gt;0,1,0)</f>
        <v>0</v>
      </c>
      <c r="AN37">
        <f t="shared" ca="1" si="6"/>
        <v>0</v>
      </c>
      <c r="AO37">
        <f t="shared" ca="1" si="6"/>
        <v>0</v>
      </c>
      <c r="AP37">
        <f t="shared" ca="1" si="6"/>
        <v>1</v>
      </c>
      <c r="AQ37">
        <f t="shared" ca="1" si="6"/>
        <v>0</v>
      </c>
      <c r="AR37">
        <f t="shared" ca="1" si="6"/>
        <v>0</v>
      </c>
      <c r="AS37">
        <f t="shared" ca="1" si="6"/>
        <v>0</v>
      </c>
      <c r="AU37" cm="1">
        <f t="array" aca="1" ref="AU37" ca="1">INDIRECT($A$1&amp;AU$1&amp;$A37)</f>
        <v>0</v>
      </c>
      <c r="AV37" cm="1">
        <f t="array" aca="1" ref="AV37" ca="1">INDIRECT($A$1&amp;AV$1&amp;$A37)</f>
        <v>0</v>
      </c>
      <c r="AW37" cm="1">
        <f t="array" aca="1" ref="AW37" ca="1">INDIRECT($A$1&amp;AW$1&amp;$A37)</f>
        <v>0</v>
      </c>
      <c r="AX37" cm="1">
        <f t="array" aca="1" ref="AX37" ca="1">INDIRECT($A$1&amp;AX$1&amp;$A37)</f>
        <v>0</v>
      </c>
      <c r="AY37" cm="1">
        <f t="array" aca="1" ref="AY37" ca="1">INDIRECT($A$1&amp;AY$1&amp;$A37)</f>
        <v>0</v>
      </c>
      <c r="AZ37" cm="1">
        <f t="array" aca="1" ref="AZ37" ca="1">INDIRECT($A$1&amp;AZ$1&amp;$A37)</f>
        <v>0</v>
      </c>
      <c r="BA37" cm="1">
        <f t="array" aca="1" ref="BA37" ca="1">INDIRECT($A$1&amp;BA$1&amp;$A37)</f>
        <v>0</v>
      </c>
      <c r="BB37" cm="1">
        <f t="array" aca="1" ref="BB37" ca="1">INDIRECT($A$1&amp;BB$1&amp;$A37)</f>
        <v>0</v>
      </c>
      <c r="BC37" cm="1">
        <f t="array" aca="1" ref="BC37" ca="1">INDIRECT($A$1&amp;BC$1&amp;$A37)</f>
        <v>0</v>
      </c>
      <c r="BD37" cm="1">
        <f t="array" aca="1" ref="BD37" ca="1">INDIRECT($A$1&amp;BD$1&amp;$A37)</f>
        <v>0</v>
      </c>
      <c r="BE37" cm="1">
        <f t="array" aca="1" ref="BE37" ca="1">INDIRECT($A$1&amp;BE$1&amp;$A37)</f>
        <v>0</v>
      </c>
      <c r="BF37" cm="1">
        <f t="array" aca="1" ref="BF37" ca="1">INDIRECT($A$1&amp;BF$1&amp;$A37)</f>
        <v>0</v>
      </c>
      <c r="BG37" cm="1">
        <f t="array" aca="1" ref="BG37" ca="1">INDIRECT($A$1&amp;BG$1&amp;$A37)</f>
        <v>0</v>
      </c>
      <c r="BH37" cm="1">
        <f t="array" aca="1" ref="BH37" ca="1">INDIRECT($A$1&amp;BH$1&amp;$A37)</f>
        <v>0</v>
      </c>
      <c r="BI37" cm="1">
        <f t="array" aca="1" ref="BI37" ca="1">INDIRECT($A$1&amp;BI$1&amp;$A37)</f>
        <v>0</v>
      </c>
      <c r="BJ37" cm="1">
        <f t="array" aca="1" ref="BJ37" ca="1">INDIRECT($A$1&amp;BJ$1&amp;$A37)</f>
        <v>0</v>
      </c>
      <c r="BK37" cm="1">
        <f t="array" aca="1" ref="BK37" ca="1">INDIRECT($A$1&amp;BK$1&amp;$A37)</f>
        <v>0</v>
      </c>
      <c r="BL37" cm="1">
        <f t="array" aca="1" ref="BL37" ca="1">INDIRECT($A$1&amp;BL$1&amp;$A37)</f>
        <v>0</v>
      </c>
      <c r="BM37" cm="1">
        <f t="array" aca="1" ref="BM37" ca="1">INDIRECT($A$1&amp;BM$1&amp;$A37)</f>
        <v>0</v>
      </c>
      <c r="BN37" cm="1">
        <f t="array" aca="1" ref="BN37" ca="1">INDIRECT($A$1&amp;BN$1&amp;$A37)</f>
        <v>0</v>
      </c>
      <c r="BO37" cm="1">
        <f t="array" aca="1" ref="BO37" ca="1">INDIRECT($A$1&amp;BO$1&amp;$A37)</f>
        <v>0</v>
      </c>
      <c r="BP37" cm="1">
        <f t="array" aca="1" ref="BP37" ca="1">INDIRECT($A$1&amp;BP$1&amp;$A37)</f>
        <v>0</v>
      </c>
      <c r="BQ37" cm="1">
        <f t="array" aca="1" ref="BQ37" ca="1">INDIRECT($A$1&amp;BQ$1&amp;$A37)</f>
        <v>0</v>
      </c>
      <c r="BR37" cm="1">
        <f t="array" aca="1" ref="BR37" ca="1">INDIRECT($A$1&amp;BR$1&amp;$A37)</f>
        <v>0</v>
      </c>
      <c r="BS37" cm="1">
        <f t="array" aca="1" ref="BS37" ca="1">INDIRECT($A$1&amp;BS$1&amp;$A37)</f>
        <v>0</v>
      </c>
      <c r="BT37" cm="1">
        <f t="array" aca="1" ref="BT37" ca="1">INDIRECT($A$1&amp;BT$1&amp;$A37)</f>
        <v>0</v>
      </c>
      <c r="BU37" cm="1">
        <f t="array" aca="1" ref="BU37" ca="1">INDIRECT($A$1&amp;BU$1&amp;$A37)</f>
        <v>0</v>
      </c>
    </row>
    <row r="38" spans="1:73" x14ac:dyDescent="0.35">
      <c r="A38" s="60">
        <f t="shared" si="2"/>
        <v>23</v>
      </c>
      <c r="C38" t="str" cm="1">
        <f t="array" aca="1" ref="C38" ca="1">INDIRECT($A$1&amp;C$1&amp;$A38)</f>
        <v>marche_gorgadji</v>
      </c>
      <c r="D38">
        <f t="shared" ca="1" si="5"/>
        <v>1</v>
      </c>
      <c r="E38">
        <f t="shared" ca="1" si="5"/>
        <v>0</v>
      </c>
      <c r="F38">
        <f t="shared" ca="1" si="5"/>
        <v>0</v>
      </c>
      <c r="G38">
        <f t="shared" ca="1" si="5"/>
        <v>1</v>
      </c>
      <c r="H38">
        <f t="shared" ca="1" si="5"/>
        <v>0</v>
      </c>
      <c r="I38">
        <f t="shared" ca="1" si="5"/>
        <v>0</v>
      </c>
      <c r="J38">
        <f t="shared" ca="1" si="5"/>
        <v>1</v>
      </c>
      <c r="K38">
        <f t="shared" ca="1" si="5"/>
        <v>0</v>
      </c>
      <c r="L38">
        <f t="shared" ca="1" si="5"/>
        <v>0</v>
      </c>
      <c r="M38">
        <f t="shared" ca="1" si="5"/>
        <v>0</v>
      </c>
      <c r="N38">
        <f t="shared" ca="1" si="5"/>
        <v>0</v>
      </c>
      <c r="P38" cm="1">
        <f t="array" aca="1" ref="P38" ca="1">INDIRECT($A$1&amp;P$1&amp;$A38)</f>
        <v>0</v>
      </c>
      <c r="Q38" cm="1">
        <f t="array" aca="1" ref="Q38" ca="1">INDIRECT($A$1&amp;Q$1&amp;$A38)</f>
        <v>0</v>
      </c>
      <c r="R38" cm="1">
        <f t="array" aca="1" ref="R38" ca="1">INDIRECT($A$1&amp;R$1&amp;$A38)</f>
        <v>0</v>
      </c>
      <c r="S38" cm="1">
        <f t="array" aca="1" ref="S38" ca="1">INDIRECT($A$1&amp;S$1&amp;$A38)</f>
        <v>0</v>
      </c>
      <c r="T38" cm="1">
        <f t="array" aca="1" ref="T38" ca="1">INDIRECT($A$1&amp;T$1&amp;$A38)</f>
        <v>0</v>
      </c>
      <c r="U38" cm="1">
        <f t="array" aca="1" ref="U38" ca="1">INDIRECT($A$1&amp;U$1&amp;$A38)</f>
        <v>0</v>
      </c>
      <c r="V38" t="str" cm="1">
        <f t="array" aca="1" ref="V38" ca="1">INDIRECT($A$1&amp;V$1&amp;$A38)</f>
        <v>peudisponible</v>
      </c>
      <c r="W38" cm="1">
        <f t="array" aca="1" ref="W38" ca="1">INDIRECT($A$1&amp;W$1&amp;$A38)</f>
        <v>0</v>
      </c>
      <c r="X38" cm="1">
        <f t="array" aca="1" ref="X38" ca="1">INDIRECT($A$1&amp;X$1&amp;$A38)</f>
        <v>0</v>
      </c>
      <c r="Y38" cm="1">
        <f t="array" aca="1" ref="Y38" ca="1">INDIRECT($A$1&amp;Y$1&amp;$A38)</f>
        <v>0</v>
      </c>
      <c r="Z38" cm="1">
        <f t="array" aca="1" ref="Z38" ca="1">INDIRECT($A$1&amp;Z$1&amp;$A38)</f>
        <v>0</v>
      </c>
      <c r="AA38" cm="1">
        <f t="array" aca="1" ref="AA38" ca="1">INDIRECT($A$1&amp;AA$1&amp;$A38)</f>
        <v>0</v>
      </c>
      <c r="AB38" cm="1">
        <f t="array" aca="1" ref="AB38" ca="1">INDIRECT($A$1&amp;AB$1&amp;$A38)</f>
        <v>0</v>
      </c>
      <c r="AC38" cm="1">
        <f t="array" aca="1" ref="AC38" ca="1">INDIRECT($A$1&amp;AC$1&amp;$A38)</f>
        <v>0</v>
      </c>
      <c r="AD38" cm="1">
        <f t="array" aca="1" ref="AD38" ca="1">INDIRECT($A$1&amp;AD$1&amp;$A38)</f>
        <v>0</v>
      </c>
      <c r="AE38" cm="1">
        <f t="array" aca="1" ref="AE38" ca="1">INDIRECT($A$1&amp;AE$1&amp;$A38)</f>
        <v>0</v>
      </c>
      <c r="AF38" cm="1">
        <f t="array" aca="1" ref="AF38" ca="1">INDIRECT($A$1&amp;AF$1&amp;$A38)</f>
        <v>0</v>
      </c>
      <c r="AG38" cm="1">
        <f t="array" aca="1" ref="AG38" ca="1">INDIRECT($A$1&amp;AG$1&amp;$A38)</f>
        <v>0</v>
      </c>
      <c r="AH38" cm="1">
        <f t="array" aca="1" ref="AH38" ca="1">INDIRECT($A$1&amp;AH$1&amp;$A38)</f>
        <v>0</v>
      </c>
      <c r="AI38" cm="1">
        <f t="array" aca="1" ref="AI38" ca="1">INDIRECT($A$1&amp;AI$1&amp;$A38)</f>
        <v>0</v>
      </c>
      <c r="AJ38" cm="1">
        <f t="array" aca="1" ref="AJ38" ca="1">INDIRECT($A$1&amp;AJ$1&amp;$A38)</f>
        <v>0</v>
      </c>
      <c r="AK38" cm="1">
        <f t="array" aca="1" ref="AK38" ca="1">INDIRECT($A$1&amp;AK$1&amp;$A38)</f>
        <v>0</v>
      </c>
      <c r="AM38">
        <f t="shared" ca="1" si="6"/>
        <v>0</v>
      </c>
      <c r="AN38">
        <f t="shared" ca="1" si="6"/>
        <v>0</v>
      </c>
      <c r="AO38">
        <f t="shared" ca="1" si="6"/>
        <v>0</v>
      </c>
      <c r="AP38">
        <f t="shared" ca="1" si="6"/>
        <v>1</v>
      </c>
      <c r="AQ38">
        <f t="shared" ca="1" si="6"/>
        <v>0</v>
      </c>
      <c r="AR38">
        <f t="shared" ca="1" si="6"/>
        <v>0</v>
      </c>
      <c r="AS38">
        <f t="shared" ca="1" si="6"/>
        <v>1</v>
      </c>
      <c r="AU38" cm="1">
        <f t="array" aca="1" ref="AU38" ca="1">INDIRECT($A$1&amp;AU$1&amp;$A38)</f>
        <v>0</v>
      </c>
      <c r="AV38" cm="1">
        <f t="array" aca="1" ref="AV38" ca="1">INDIRECT($A$1&amp;AV$1&amp;$A38)</f>
        <v>0</v>
      </c>
      <c r="AW38" cm="1">
        <f t="array" aca="1" ref="AW38" ca="1">INDIRECT($A$1&amp;AW$1&amp;$A38)</f>
        <v>0</v>
      </c>
      <c r="AX38" cm="1">
        <f t="array" aca="1" ref="AX38" ca="1">INDIRECT($A$1&amp;AX$1&amp;$A38)</f>
        <v>0</v>
      </c>
      <c r="AY38" cm="1">
        <f t="array" aca="1" ref="AY38" ca="1">INDIRECT($A$1&amp;AY$1&amp;$A38)</f>
        <v>0</v>
      </c>
      <c r="AZ38" cm="1">
        <f t="array" aca="1" ref="AZ38" ca="1">INDIRECT($A$1&amp;AZ$1&amp;$A38)</f>
        <v>0</v>
      </c>
      <c r="BA38" cm="1">
        <f t="array" aca="1" ref="BA38" ca="1">INDIRECT($A$1&amp;BA$1&amp;$A38)</f>
        <v>0</v>
      </c>
      <c r="BB38" cm="1">
        <f t="array" aca="1" ref="BB38" ca="1">INDIRECT($A$1&amp;BB$1&amp;$A38)</f>
        <v>0</v>
      </c>
      <c r="BC38" cm="1">
        <f t="array" aca="1" ref="BC38" ca="1">INDIRECT($A$1&amp;BC$1&amp;$A38)</f>
        <v>0</v>
      </c>
      <c r="BD38" cm="1">
        <f t="array" aca="1" ref="BD38" ca="1">INDIRECT($A$1&amp;BD$1&amp;$A38)</f>
        <v>0</v>
      </c>
      <c r="BE38" cm="1">
        <f t="array" aca="1" ref="BE38" ca="1">INDIRECT($A$1&amp;BE$1&amp;$A38)</f>
        <v>0</v>
      </c>
      <c r="BF38" cm="1">
        <f t="array" aca="1" ref="BF38" ca="1">INDIRECT($A$1&amp;BF$1&amp;$A38)</f>
        <v>0</v>
      </c>
      <c r="BG38" cm="1">
        <f t="array" aca="1" ref="BG38" ca="1">INDIRECT($A$1&amp;BG$1&amp;$A38)</f>
        <v>0</v>
      </c>
      <c r="BH38" cm="1">
        <f t="array" aca="1" ref="BH38" ca="1">INDIRECT($A$1&amp;BH$1&amp;$A38)</f>
        <v>0</v>
      </c>
      <c r="BI38" cm="1">
        <f t="array" aca="1" ref="BI38" ca="1">INDIRECT($A$1&amp;BI$1&amp;$A38)</f>
        <v>0</v>
      </c>
      <c r="BJ38" cm="1">
        <f t="array" aca="1" ref="BJ38" ca="1">INDIRECT($A$1&amp;BJ$1&amp;$A38)</f>
        <v>0</v>
      </c>
      <c r="BK38" cm="1">
        <f t="array" aca="1" ref="BK38" ca="1">INDIRECT($A$1&amp;BK$1&amp;$A38)</f>
        <v>0</v>
      </c>
      <c r="BL38" cm="1">
        <f t="array" aca="1" ref="BL38" ca="1">INDIRECT($A$1&amp;BL$1&amp;$A38)</f>
        <v>0</v>
      </c>
      <c r="BM38" cm="1">
        <f t="array" aca="1" ref="BM38" ca="1">INDIRECT($A$1&amp;BM$1&amp;$A38)</f>
        <v>0</v>
      </c>
      <c r="BN38" cm="1">
        <f t="array" aca="1" ref="BN38" ca="1">INDIRECT($A$1&amp;BN$1&amp;$A38)</f>
        <v>0</v>
      </c>
      <c r="BO38" cm="1">
        <f t="array" aca="1" ref="BO38" ca="1">INDIRECT($A$1&amp;BO$1&amp;$A38)</f>
        <v>0</v>
      </c>
      <c r="BP38" cm="1">
        <f t="array" aca="1" ref="BP38" ca="1">INDIRECT($A$1&amp;BP$1&amp;$A38)</f>
        <v>0</v>
      </c>
      <c r="BQ38" cm="1">
        <f t="array" aca="1" ref="BQ38" ca="1">INDIRECT($A$1&amp;BQ$1&amp;$A38)</f>
        <v>0</v>
      </c>
      <c r="BR38" cm="1">
        <f t="array" aca="1" ref="BR38" ca="1">INDIRECT($A$1&amp;BR$1&amp;$A38)</f>
        <v>0</v>
      </c>
      <c r="BS38" cm="1">
        <f t="array" aca="1" ref="BS38" ca="1">INDIRECT($A$1&amp;BS$1&amp;$A38)</f>
        <v>0</v>
      </c>
      <c r="BT38" cm="1">
        <f t="array" aca="1" ref="BT38" ca="1">INDIRECT($A$1&amp;BT$1&amp;$A38)</f>
        <v>0</v>
      </c>
      <c r="BU38" cm="1">
        <f t="array" aca="1" ref="BU38" ca="1">INDIRECT($A$1&amp;BU$1&amp;$A38)</f>
        <v>0</v>
      </c>
    </row>
    <row r="39" spans="1:73" x14ac:dyDescent="0.35">
      <c r="A39" s="60">
        <f t="shared" si="2"/>
        <v>24</v>
      </c>
      <c r="C39" t="str" cm="1">
        <f t="array" aca="1" ref="C39" ca="1">INDIRECT($A$1&amp;C$1&amp;$A39)</f>
        <v>marche_gorgadji</v>
      </c>
      <c r="D39">
        <f t="shared" ca="1" si="5"/>
        <v>1</v>
      </c>
      <c r="E39">
        <f t="shared" ca="1" si="5"/>
        <v>0</v>
      </c>
      <c r="F39">
        <f t="shared" ca="1" si="5"/>
        <v>0</v>
      </c>
      <c r="G39">
        <f t="shared" ca="1" si="5"/>
        <v>1</v>
      </c>
      <c r="H39">
        <f t="shared" ca="1" si="5"/>
        <v>0</v>
      </c>
      <c r="I39">
        <f t="shared" ca="1" si="5"/>
        <v>0</v>
      </c>
      <c r="J39">
        <f t="shared" ca="1" si="5"/>
        <v>1</v>
      </c>
      <c r="K39">
        <f t="shared" ca="1" si="5"/>
        <v>0</v>
      </c>
      <c r="L39">
        <f t="shared" ca="1" si="5"/>
        <v>0</v>
      </c>
      <c r="M39">
        <f t="shared" ca="1" si="5"/>
        <v>0</v>
      </c>
      <c r="N39">
        <f t="shared" ca="1" si="5"/>
        <v>0</v>
      </c>
      <c r="P39" cm="1">
        <f t="array" aca="1" ref="P39" ca="1">INDIRECT($A$1&amp;P$1&amp;$A39)</f>
        <v>0</v>
      </c>
      <c r="Q39" cm="1">
        <f t="array" aca="1" ref="Q39" ca="1">INDIRECT($A$1&amp;Q$1&amp;$A39)</f>
        <v>0</v>
      </c>
      <c r="R39" cm="1">
        <f t="array" aca="1" ref="R39" ca="1">INDIRECT($A$1&amp;R$1&amp;$A39)</f>
        <v>0</v>
      </c>
      <c r="S39" cm="1">
        <f t="array" aca="1" ref="S39" ca="1">INDIRECT($A$1&amp;S$1&amp;$A39)</f>
        <v>0</v>
      </c>
      <c r="T39" cm="1">
        <f t="array" aca="1" ref="T39" ca="1">INDIRECT($A$1&amp;T$1&amp;$A39)</f>
        <v>0</v>
      </c>
      <c r="U39" t="str" cm="1">
        <f t="array" aca="1" ref="U39" ca="1">INDIRECT($A$1&amp;U$1&amp;$A39)</f>
        <v>peudisponible</v>
      </c>
      <c r="V39" cm="1">
        <f t="array" aca="1" ref="V39" ca="1">INDIRECT($A$1&amp;V$1&amp;$A39)</f>
        <v>0</v>
      </c>
      <c r="W39" cm="1">
        <f t="array" aca="1" ref="W39" ca="1">INDIRECT($A$1&amp;W$1&amp;$A39)</f>
        <v>0</v>
      </c>
      <c r="X39" cm="1">
        <f t="array" aca="1" ref="X39" ca="1">INDIRECT($A$1&amp;X$1&amp;$A39)</f>
        <v>0</v>
      </c>
      <c r="Y39" cm="1">
        <f t="array" aca="1" ref="Y39" ca="1">INDIRECT($A$1&amp;Y$1&amp;$A39)</f>
        <v>0</v>
      </c>
      <c r="Z39" cm="1">
        <f t="array" aca="1" ref="Z39" ca="1">INDIRECT($A$1&amp;Z$1&amp;$A39)</f>
        <v>0</v>
      </c>
      <c r="AA39" cm="1">
        <f t="array" aca="1" ref="AA39" ca="1">INDIRECT($A$1&amp;AA$1&amp;$A39)</f>
        <v>0</v>
      </c>
      <c r="AB39" cm="1">
        <f t="array" aca="1" ref="AB39" ca="1">INDIRECT($A$1&amp;AB$1&amp;$A39)</f>
        <v>0</v>
      </c>
      <c r="AC39" cm="1">
        <f t="array" aca="1" ref="AC39" ca="1">INDIRECT($A$1&amp;AC$1&amp;$A39)</f>
        <v>0</v>
      </c>
      <c r="AD39" cm="1">
        <f t="array" aca="1" ref="AD39" ca="1">INDIRECT($A$1&amp;AD$1&amp;$A39)</f>
        <v>0</v>
      </c>
      <c r="AE39" cm="1">
        <f t="array" aca="1" ref="AE39" ca="1">INDIRECT($A$1&amp;AE$1&amp;$A39)</f>
        <v>0</v>
      </c>
      <c r="AF39" cm="1">
        <f t="array" aca="1" ref="AF39" ca="1">INDIRECT($A$1&amp;AF$1&amp;$A39)</f>
        <v>0</v>
      </c>
      <c r="AG39" cm="1">
        <f t="array" aca="1" ref="AG39" ca="1">INDIRECT($A$1&amp;AG$1&amp;$A39)</f>
        <v>0</v>
      </c>
      <c r="AH39" cm="1">
        <f t="array" aca="1" ref="AH39" ca="1">INDIRECT($A$1&amp;AH$1&amp;$A39)</f>
        <v>0</v>
      </c>
      <c r="AI39" cm="1">
        <f t="array" aca="1" ref="AI39" ca="1">INDIRECT($A$1&amp;AI$1&amp;$A39)</f>
        <v>0</v>
      </c>
      <c r="AJ39" cm="1">
        <f t="array" aca="1" ref="AJ39" ca="1">INDIRECT($A$1&amp;AJ$1&amp;$A39)</f>
        <v>0</v>
      </c>
      <c r="AK39" cm="1">
        <f t="array" aca="1" ref="AK39" ca="1">INDIRECT($A$1&amp;AK$1&amp;$A39)</f>
        <v>0</v>
      </c>
      <c r="AM39">
        <f t="shared" ca="1" si="6"/>
        <v>0</v>
      </c>
      <c r="AN39">
        <f t="shared" ca="1" si="6"/>
        <v>0</v>
      </c>
      <c r="AO39">
        <f t="shared" ca="1" si="6"/>
        <v>0</v>
      </c>
      <c r="AP39">
        <f t="shared" ca="1" si="6"/>
        <v>1</v>
      </c>
      <c r="AQ39">
        <f t="shared" ca="1" si="6"/>
        <v>0</v>
      </c>
      <c r="AR39">
        <f t="shared" ca="1" si="6"/>
        <v>0</v>
      </c>
      <c r="AS39">
        <f t="shared" ca="1" si="6"/>
        <v>0</v>
      </c>
      <c r="AU39" cm="1">
        <f t="array" aca="1" ref="AU39" ca="1">INDIRECT($A$1&amp;AU$1&amp;$A39)</f>
        <v>0</v>
      </c>
      <c r="AV39" cm="1">
        <f t="array" aca="1" ref="AV39" ca="1">INDIRECT($A$1&amp;AV$1&amp;$A39)</f>
        <v>0</v>
      </c>
      <c r="AW39" cm="1">
        <f t="array" aca="1" ref="AW39" ca="1">INDIRECT($A$1&amp;AW$1&amp;$A39)</f>
        <v>0</v>
      </c>
      <c r="AX39" cm="1">
        <f t="array" aca="1" ref="AX39" ca="1">INDIRECT($A$1&amp;AX$1&amp;$A39)</f>
        <v>0</v>
      </c>
      <c r="AY39" cm="1">
        <f t="array" aca="1" ref="AY39" ca="1">INDIRECT($A$1&amp;AY$1&amp;$A39)</f>
        <v>0</v>
      </c>
      <c r="AZ39" cm="1">
        <f t="array" aca="1" ref="AZ39" ca="1">INDIRECT($A$1&amp;AZ$1&amp;$A39)</f>
        <v>0</v>
      </c>
      <c r="BA39" cm="1">
        <f t="array" aca="1" ref="BA39" ca="1">INDIRECT($A$1&amp;BA$1&amp;$A39)</f>
        <v>0</v>
      </c>
      <c r="BB39" cm="1">
        <f t="array" aca="1" ref="BB39" ca="1">INDIRECT($A$1&amp;BB$1&amp;$A39)</f>
        <v>0</v>
      </c>
      <c r="BC39" cm="1">
        <f t="array" aca="1" ref="BC39" ca="1">INDIRECT($A$1&amp;BC$1&amp;$A39)</f>
        <v>0</v>
      </c>
      <c r="BD39" cm="1">
        <f t="array" aca="1" ref="BD39" ca="1">INDIRECT($A$1&amp;BD$1&amp;$A39)</f>
        <v>0</v>
      </c>
      <c r="BE39" cm="1">
        <f t="array" aca="1" ref="BE39" ca="1">INDIRECT($A$1&amp;BE$1&amp;$A39)</f>
        <v>0</v>
      </c>
      <c r="BF39" cm="1">
        <f t="array" aca="1" ref="BF39" ca="1">INDIRECT($A$1&amp;BF$1&amp;$A39)</f>
        <v>0</v>
      </c>
      <c r="BG39" cm="1">
        <f t="array" aca="1" ref="BG39" ca="1">INDIRECT($A$1&amp;BG$1&amp;$A39)</f>
        <v>0</v>
      </c>
      <c r="BH39" cm="1">
        <f t="array" aca="1" ref="BH39" ca="1">INDIRECT($A$1&amp;BH$1&amp;$A39)</f>
        <v>0</v>
      </c>
      <c r="BI39" cm="1">
        <f t="array" aca="1" ref="BI39" ca="1">INDIRECT($A$1&amp;BI$1&amp;$A39)</f>
        <v>0</v>
      </c>
      <c r="BJ39" cm="1">
        <f t="array" aca="1" ref="BJ39" ca="1">INDIRECT($A$1&amp;BJ$1&amp;$A39)</f>
        <v>0</v>
      </c>
      <c r="BK39" cm="1">
        <f t="array" aca="1" ref="BK39" ca="1">INDIRECT($A$1&amp;BK$1&amp;$A39)</f>
        <v>0</v>
      </c>
      <c r="BL39" cm="1">
        <f t="array" aca="1" ref="BL39" ca="1">INDIRECT($A$1&amp;BL$1&amp;$A39)</f>
        <v>0</v>
      </c>
      <c r="BM39" cm="1">
        <f t="array" aca="1" ref="BM39" ca="1">INDIRECT($A$1&amp;BM$1&amp;$A39)</f>
        <v>0</v>
      </c>
      <c r="BN39" cm="1">
        <f t="array" aca="1" ref="BN39" ca="1">INDIRECT($A$1&amp;BN$1&amp;$A39)</f>
        <v>0</v>
      </c>
      <c r="BO39" cm="1">
        <f t="array" aca="1" ref="BO39" ca="1">INDIRECT($A$1&amp;BO$1&amp;$A39)</f>
        <v>0</v>
      </c>
      <c r="BP39" cm="1">
        <f t="array" aca="1" ref="BP39" ca="1">INDIRECT($A$1&amp;BP$1&amp;$A39)</f>
        <v>0</v>
      </c>
      <c r="BQ39" cm="1">
        <f t="array" aca="1" ref="BQ39" ca="1">INDIRECT($A$1&amp;BQ$1&amp;$A39)</f>
        <v>0</v>
      </c>
      <c r="BR39" cm="1">
        <f t="array" aca="1" ref="BR39" ca="1">INDIRECT($A$1&amp;BR$1&amp;$A39)</f>
        <v>0</v>
      </c>
      <c r="BS39" cm="1">
        <f t="array" aca="1" ref="BS39" ca="1">INDIRECT($A$1&amp;BS$1&amp;$A39)</f>
        <v>0</v>
      </c>
      <c r="BT39" cm="1">
        <f t="array" aca="1" ref="BT39" ca="1">INDIRECT($A$1&amp;BT$1&amp;$A39)</f>
        <v>0</v>
      </c>
      <c r="BU39" cm="1">
        <f t="array" aca="1" ref="BU39" ca="1">INDIRECT($A$1&amp;BU$1&amp;$A39)</f>
        <v>0</v>
      </c>
    </row>
    <row r="40" spans="1:73" x14ac:dyDescent="0.35">
      <c r="A40" s="60">
        <f t="shared" si="2"/>
        <v>25</v>
      </c>
      <c r="C40" t="str" cm="1">
        <f t="array" aca="1" ref="C40" ca="1">INDIRECT($A$1&amp;C$1&amp;$A40)</f>
        <v>marche_gorgadji</v>
      </c>
      <c r="D40">
        <f t="shared" ca="1" si="5"/>
        <v>1</v>
      </c>
      <c r="E40">
        <f t="shared" ca="1" si="5"/>
        <v>0</v>
      </c>
      <c r="F40">
        <f t="shared" ca="1" si="5"/>
        <v>0</v>
      </c>
      <c r="G40">
        <f t="shared" ca="1" si="5"/>
        <v>1</v>
      </c>
      <c r="H40">
        <f t="shared" ca="1" si="5"/>
        <v>0</v>
      </c>
      <c r="I40">
        <f t="shared" ca="1" si="5"/>
        <v>1</v>
      </c>
      <c r="J40">
        <f t="shared" ca="1" si="5"/>
        <v>0</v>
      </c>
      <c r="K40">
        <f t="shared" ca="1" si="5"/>
        <v>0</v>
      </c>
      <c r="L40">
        <f t="shared" ca="1" si="5"/>
        <v>0</v>
      </c>
      <c r="M40">
        <f t="shared" ca="1" si="5"/>
        <v>0</v>
      </c>
      <c r="N40">
        <f t="shared" ca="1" si="5"/>
        <v>0</v>
      </c>
      <c r="P40" cm="1">
        <f t="array" aca="1" ref="P40" ca="1">INDIRECT($A$1&amp;P$1&amp;$A40)</f>
        <v>0</v>
      </c>
      <c r="Q40" cm="1">
        <f t="array" aca="1" ref="Q40" ca="1">INDIRECT($A$1&amp;Q$1&amp;$A40)</f>
        <v>0</v>
      </c>
      <c r="R40" cm="1">
        <f t="array" aca="1" ref="R40" ca="1">INDIRECT($A$1&amp;R$1&amp;$A40)</f>
        <v>0</v>
      </c>
      <c r="S40" cm="1">
        <f t="array" aca="1" ref="S40" ca="1">INDIRECT($A$1&amp;S$1&amp;$A40)</f>
        <v>0</v>
      </c>
      <c r="T40" cm="1">
        <f t="array" aca="1" ref="T40" ca="1">INDIRECT($A$1&amp;T$1&amp;$A40)</f>
        <v>0</v>
      </c>
      <c r="U40" t="str" cm="1">
        <f t="array" aca="1" ref="U40" ca="1">INDIRECT($A$1&amp;U$1&amp;$A40)</f>
        <v>peudisponible</v>
      </c>
      <c r="V40" cm="1">
        <f t="array" aca="1" ref="V40" ca="1">INDIRECT($A$1&amp;V$1&amp;$A40)</f>
        <v>0</v>
      </c>
      <c r="W40" cm="1">
        <f t="array" aca="1" ref="W40" ca="1">INDIRECT($A$1&amp;W$1&amp;$A40)</f>
        <v>0</v>
      </c>
      <c r="X40" cm="1">
        <f t="array" aca="1" ref="X40" ca="1">INDIRECT($A$1&amp;X$1&amp;$A40)</f>
        <v>0</v>
      </c>
      <c r="Y40" cm="1">
        <f t="array" aca="1" ref="Y40" ca="1">INDIRECT($A$1&amp;Y$1&amp;$A40)</f>
        <v>0</v>
      </c>
      <c r="Z40" cm="1">
        <f t="array" aca="1" ref="Z40" ca="1">INDIRECT($A$1&amp;Z$1&amp;$A40)</f>
        <v>0</v>
      </c>
      <c r="AA40" cm="1">
        <f t="array" aca="1" ref="AA40" ca="1">INDIRECT($A$1&amp;AA$1&amp;$A40)</f>
        <v>0</v>
      </c>
      <c r="AB40" cm="1">
        <f t="array" aca="1" ref="AB40" ca="1">INDIRECT($A$1&amp;AB$1&amp;$A40)</f>
        <v>0</v>
      </c>
      <c r="AC40" cm="1">
        <f t="array" aca="1" ref="AC40" ca="1">INDIRECT($A$1&amp;AC$1&amp;$A40)</f>
        <v>0</v>
      </c>
      <c r="AD40" cm="1">
        <f t="array" aca="1" ref="AD40" ca="1">INDIRECT($A$1&amp;AD$1&amp;$A40)</f>
        <v>0</v>
      </c>
      <c r="AE40" cm="1">
        <f t="array" aca="1" ref="AE40" ca="1">INDIRECT($A$1&amp;AE$1&amp;$A40)</f>
        <v>0</v>
      </c>
      <c r="AF40" cm="1">
        <f t="array" aca="1" ref="AF40" ca="1">INDIRECT($A$1&amp;AF$1&amp;$A40)</f>
        <v>0</v>
      </c>
      <c r="AG40" cm="1">
        <f t="array" aca="1" ref="AG40" ca="1">INDIRECT($A$1&amp;AG$1&amp;$A40)</f>
        <v>0</v>
      </c>
      <c r="AH40" cm="1">
        <f t="array" aca="1" ref="AH40" ca="1">INDIRECT($A$1&amp;AH$1&amp;$A40)</f>
        <v>0</v>
      </c>
      <c r="AI40" cm="1">
        <f t="array" aca="1" ref="AI40" ca="1">INDIRECT($A$1&amp;AI$1&amp;$A40)</f>
        <v>0</v>
      </c>
      <c r="AJ40" cm="1">
        <f t="array" aca="1" ref="AJ40" ca="1">INDIRECT($A$1&amp;AJ$1&amp;$A40)</f>
        <v>0</v>
      </c>
      <c r="AK40" cm="1">
        <f t="array" aca="1" ref="AK40" ca="1">INDIRECT($A$1&amp;AK$1&amp;$A40)</f>
        <v>0</v>
      </c>
      <c r="AM40">
        <f t="shared" ca="1" si="6"/>
        <v>0</v>
      </c>
      <c r="AN40">
        <f t="shared" ca="1" si="6"/>
        <v>0</v>
      </c>
      <c r="AO40">
        <f t="shared" ca="1" si="6"/>
        <v>0</v>
      </c>
      <c r="AP40">
        <f t="shared" ca="1" si="6"/>
        <v>1</v>
      </c>
      <c r="AQ40">
        <f t="shared" ca="1" si="6"/>
        <v>0</v>
      </c>
      <c r="AR40">
        <f t="shared" ca="1" si="6"/>
        <v>0</v>
      </c>
      <c r="AS40">
        <f t="shared" ca="1" si="6"/>
        <v>1</v>
      </c>
      <c r="AU40" cm="1">
        <f t="array" aca="1" ref="AU40" ca="1">INDIRECT($A$1&amp;AU$1&amp;$A40)</f>
        <v>0</v>
      </c>
      <c r="AV40" cm="1">
        <f t="array" aca="1" ref="AV40" ca="1">INDIRECT($A$1&amp;AV$1&amp;$A40)</f>
        <v>0</v>
      </c>
      <c r="AW40" cm="1">
        <f t="array" aca="1" ref="AW40" ca="1">INDIRECT($A$1&amp;AW$1&amp;$A40)</f>
        <v>0</v>
      </c>
      <c r="AX40" cm="1">
        <f t="array" aca="1" ref="AX40" ca="1">INDIRECT($A$1&amp;AX$1&amp;$A40)</f>
        <v>0</v>
      </c>
      <c r="AY40" cm="1">
        <f t="array" aca="1" ref="AY40" ca="1">INDIRECT($A$1&amp;AY$1&amp;$A40)</f>
        <v>0</v>
      </c>
      <c r="AZ40" cm="1">
        <f t="array" aca="1" ref="AZ40" ca="1">INDIRECT($A$1&amp;AZ$1&amp;$A40)</f>
        <v>0</v>
      </c>
      <c r="BA40" cm="1">
        <f t="array" aca="1" ref="BA40" ca="1">INDIRECT($A$1&amp;BA$1&amp;$A40)</f>
        <v>0</v>
      </c>
      <c r="BB40" cm="1">
        <f t="array" aca="1" ref="BB40" ca="1">INDIRECT($A$1&amp;BB$1&amp;$A40)</f>
        <v>0</v>
      </c>
      <c r="BC40" cm="1">
        <f t="array" aca="1" ref="BC40" ca="1">INDIRECT($A$1&amp;BC$1&amp;$A40)</f>
        <v>0</v>
      </c>
      <c r="BD40" cm="1">
        <f t="array" aca="1" ref="BD40" ca="1">INDIRECT($A$1&amp;BD$1&amp;$A40)</f>
        <v>0</v>
      </c>
      <c r="BE40" cm="1">
        <f t="array" aca="1" ref="BE40" ca="1">INDIRECT($A$1&amp;BE$1&amp;$A40)</f>
        <v>0</v>
      </c>
      <c r="BF40" cm="1">
        <f t="array" aca="1" ref="BF40" ca="1">INDIRECT($A$1&amp;BF$1&amp;$A40)</f>
        <v>0</v>
      </c>
      <c r="BG40" cm="1">
        <f t="array" aca="1" ref="BG40" ca="1">INDIRECT($A$1&amp;BG$1&amp;$A40)</f>
        <v>0</v>
      </c>
      <c r="BH40" cm="1">
        <f t="array" aca="1" ref="BH40" ca="1">INDIRECT($A$1&amp;BH$1&amp;$A40)</f>
        <v>0</v>
      </c>
      <c r="BI40" cm="1">
        <f t="array" aca="1" ref="BI40" ca="1">INDIRECT($A$1&amp;BI$1&amp;$A40)</f>
        <v>0</v>
      </c>
      <c r="BJ40" cm="1">
        <f t="array" aca="1" ref="BJ40" ca="1">INDIRECT($A$1&amp;BJ$1&amp;$A40)</f>
        <v>0</v>
      </c>
      <c r="BK40" cm="1">
        <f t="array" aca="1" ref="BK40" ca="1">INDIRECT($A$1&amp;BK$1&amp;$A40)</f>
        <v>0</v>
      </c>
      <c r="BL40" cm="1">
        <f t="array" aca="1" ref="BL40" ca="1">INDIRECT($A$1&amp;BL$1&amp;$A40)</f>
        <v>0</v>
      </c>
      <c r="BM40" cm="1">
        <f t="array" aca="1" ref="BM40" ca="1">INDIRECT($A$1&amp;BM$1&amp;$A40)</f>
        <v>0</v>
      </c>
      <c r="BN40" cm="1">
        <f t="array" aca="1" ref="BN40" ca="1">INDIRECT($A$1&amp;BN$1&amp;$A40)</f>
        <v>0</v>
      </c>
      <c r="BO40" cm="1">
        <f t="array" aca="1" ref="BO40" ca="1">INDIRECT($A$1&amp;BO$1&amp;$A40)</f>
        <v>0</v>
      </c>
      <c r="BP40" cm="1">
        <f t="array" aca="1" ref="BP40" ca="1">INDIRECT($A$1&amp;BP$1&amp;$A40)</f>
        <v>0</v>
      </c>
      <c r="BQ40" cm="1">
        <f t="array" aca="1" ref="BQ40" ca="1">INDIRECT($A$1&amp;BQ$1&amp;$A40)</f>
        <v>0</v>
      </c>
      <c r="BR40" cm="1">
        <f t="array" aca="1" ref="BR40" ca="1">INDIRECT($A$1&amp;BR$1&amp;$A40)</f>
        <v>0</v>
      </c>
      <c r="BS40" cm="1">
        <f t="array" aca="1" ref="BS40" ca="1">INDIRECT($A$1&amp;BS$1&amp;$A40)</f>
        <v>0</v>
      </c>
      <c r="BT40" cm="1">
        <f t="array" aca="1" ref="BT40" ca="1">INDIRECT($A$1&amp;BT$1&amp;$A40)</f>
        <v>0</v>
      </c>
      <c r="BU40" cm="1">
        <f t="array" aca="1" ref="BU40" ca="1">INDIRECT($A$1&amp;BU$1&amp;$A40)</f>
        <v>0</v>
      </c>
    </row>
    <row r="41" spans="1:73" x14ac:dyDescent="0.35">
      <c r="A41" s="60">
        <f t="shared" si="2"/>
        <v>26</v>
      </c>
      <c r="C41" t="str" cm="1">
        <f t="array" aca="1" ref="C41" ca="1">INDIRECT($A$1&amp;C$1&amp;$A41)</f>
        <v>marche_gorgadji</v>
      </c>
      <c r="D41">
        <f t="shared" ca="1" si="5"/>
        <v>1</v>
      </c>
      <c r="E41">
        <f t="shared" ca="1" si="5"/>
        <v>0</v>
      </c>
      <c r="F41">
        <f t="shared" ca="1" si="5"/>
        <v>0</v>
      </c>
      <c r="G41">
        <f t="shared" ca="1" si="5"/>
        <v>1</v>
      </c>
      <c r="H41">
        <f t="shared" ca="1" si="5"/>
        <v>0</v>
      </c>
      <c r="I41">
        <f t="shared" ca="1" si="5"/>
        <v>0</v>
      </c>
      <c r="J41">
        <f t="shared" ca="1" si="5"/>
        <v>0</v>
      </c>
      <c r="K41">
        <f t="shared" ca="1" si="5"/>
        <v>0</v>
      </c>
      <c r="L41">
        <f t="shared" ca="1" si="5"/>
        <v>0</v>
      </c>
      <c r="M41">
        <f t="shared" ca="1" si="5"/>
        <v>0</v>
      </c>
      <c r="N41">
        <f t="shared" ca="1" si="5"/>
        <v>0</v>
      </c>
      <c r="P41" cm="1">
        <f t="array" aca="1" ref="P41" ca="1">INDIRECT($A$1&amp;P$1&amp;$A41)</f>
        <v>0</v>
      </c>
      <c r="Q41" cm="1">
        <f t="array" aca="1" ref="Q41" ca="1">INDIRECT($A$1&amp;Q$1&amp;$A41)</f>
        <v>0</v>
      </c>
      <c r="R41" cm="1">
        <f t="array" aca="1" ref="R41" ca="1">INDIRECT($A$1&amp;R$1&amp;$A41)</f>
        <v>0</v>
      </c>
      <c r="S41" cm="1">
        <f t="array" aca="1" ref="S41" ca="1">INDIRECT($A$1&amp;S$1&amp;$A41)</f>
        <v>0</v>
      </c>
      <c r="T41" cm="1">
        <f t="array" aca="1" ref="T41" ca="1">INDIRECT($A$1&amp;T$1&amp;$A41)</f>
        <v>0</v>
      </c>
      <c r="U41" t="str" cm="1">
        <f t="array" aca="1" ref="U41" ca="1">INDIRECT($A$1&amp;U$1&amp;$A41)</f>
        <v>peudisponible</v>
      </c>
      <c r="V41" cm="1">
        <f t="array" aca="1" ref="V41" ca="1">INDIRECT($A$1&amp;V$1&amp;$A41)</f>
        <v>0</v>
      </c>
      <c r="W41" cm="1">
        <f t="array" aca="1" ref="W41" ca="1">INDIRECT($A$1&amp;W$1&amp;$A41)</f>
        <v>0</v>
      </c>
      <c r="X41" cm="1">
        <f t="array" aca="1" ref="X41" ca="1">INDIRECT($A$1&amp;X$1&amp;$A41)</f>
        <v>0</v>
      </c>
      <c r="Y41" cm="1">
        <f t="array" aca="1" ref="Y41" ca="1">INDIRECT($A$1&amp;Y$1&amp;$A41)</f>
        <v>0</v>
      </c>
      <c r="Z41" cm="1">
        <f t="array" aca="1" ref="Z41" ca="1">INDIRECT($A$1&amp;Z$1&amp;$A41)</f>
        <v>0</v>
      </c>
      <c r="AA41" cm="1">
        <f t="array" aca="1" ref="AA41" ca="1">INDIRECT($A$1&amp;AA$1&amp;$A41)</f>
        <v>0</v>
      </c>
      <c r="AB41" cm="1">
        <f t="array" aca="1" ref="AB41" ca="1">INDIRECT($A$1&amp;AB$1&amp;$A41)</f>
        <v>0</v>
      </c>
      <c r="AC41" cm="1">
        <f t="array" aca="1" ref="AC41" ca="1">INDIRECT($A$1&amp;AC$1&amp;$A41)</f>
        <v>0</v>
      </c>
      <c r="AD41" cm="1">
        <f t="array" aca="1" ref="AD41" ca="1">INDIRECT($A$1&amp;AD$1&amp;$A41)</f>
        <v>0</v>
      </c>
      <c r="AE41" cm="1">
        <f t="array" aca="1" ref="AE41" ca="1">INDIRECT($A$1&amp;AE$1&amp;$A41)</f>
        <v>0</v>
      </c>
      <c r="AF41" cm="1">
        <f t="array" aca="1" ref="AF41" ca="1">INDIRECT($A$1&amp;AF$1&amp;$A41)</f>
        <v>0</v>
      </c>
      <c r="AG41" cm="1">
        <f t="array" aca="1" ref="AG41" ca="1">INDIRECT($A$1&amp;AG$1&amp;$A41)</f>
        <v>0</v>
      </c>
      <c r="AH41" cm="1">
        <f t="array" aca="1" ref="AH41" ca="1">INDIRECT($A$1&amp;AH$1&amp;$A41)</f>
        <v>0</v>
      </c>
      <c r="AI41" cm="1">
        <f t="array" aca="1" ref="AI41" ca="1">INDIRECT($A$1&amp;AI$1&amp;$A41)</f>
        <v>0</v>
      </c>
      <c r="AJ41" cm="1">
        <f t="array" aca="1" ref="AJ41" ca="1">INDIRECT($A$1&amp;AJ$1&amp;$A41)</f>
        <v>0</v>
      </c>
      <c r="AK41" cm="1">
        <f t="array" aca="1" ref="AK41" ca="1">INDIRECT($A$1&amp;AK$1&amp;$A41)</f>
        <v>0</v>
      </c>
      <c r="AM41">
        <f t="shared" ca="1" si="6"/>
        <v>0</v>
      </c>
      <c r="AN41">
        <f t="shared" ca="1" si="6"/>
        <v>0</v>
      </c>
      <c r="AO41">
        <f t="shared" ca="1" si="6"/>
        <v>0</v>
      </c>
      <c r="AP41">
        <f t="shared" ca="1" si="6"/>
        <v>1</v>
      </c>
      <c r="AQ41">
        <f t="shared" ca="1" si="6"/>
        <v>0</v>
      </c>
      <c r="AR41">
        <f t="shared" ca="1" si="6"/>
        <v>0</v>
      </c>
      <c r="AS41">
        <f t="shared" ca="1" si="6"/>
        <v>1</v>
      </c>
      <c r="AU41" cm="1">
        <f t="array" aca="1" ref="AU41" ca="1">INDIRECT($A$1&amp;AU$1&amp;$A41)</f>
        <v>0</v>
      </c>
      <c r="AV41" cm="1">
        <f t="array" aca="1" ref="AV41" ca="1">INDIRECT($A$1&amp;AV$1&amp;$A41)</f>
        <v>0</v>
      </c>
      <c r="AW41" cm="1">
        <f t="array" aca="1" ref="AW41" ca="1">INDIRECT($A$1&amp;AW$1&amp;$A41)</f>
        <v>0</v>
      </c>
      <c r="AX41" cm="1">
        <f t="array" aca="1" ref="AX41" ca="1">INDIRECT($A$1&amp;AX$1&amp;$A41)</f>
        <v>0</v>
      </c>
      <c r="AY41" cm="1">
        <f t="array" aca="1" ref="AY41" ca="1">INDIRECT($A$1&amp;AY$1&amp;$A41)</f>
        <v>0</v>
      </c>
      <c r="AZ41" cm="1">
        <f t="array" aca="1" ref="AZ41" ca="1">INDIRECT($A$1&amp;AZ$1&amp;$A41)</f>
        <v>0</v>
      </c>
      <c r="BA41" cm="1">
        <f t="array" aca="1" ref="BA41" ca="1">INDIRECT($A$1&amp;BA$1&amp;$A41)</f>
        <v>0</v>
      </c>
      <c r="BB41" cm="1">
        <f t="array" aca="1" ref="BB41" ca="1">INDIRECT($A$1&amp;BB$1&amp;$A41)</f>
        <v>0</v>
      </c>
      <c r="BC41" cm="1">
        <f t="array" aca="1" ref="BC41" ca="1">INDIRECT($A$1&amp;BC$1&amp;$A41)</f>
        <v>0</v>
      </c>
      <c r="BD41" cm="1">
        <f t="array" aca="1" ref="BD41" ca="1">INDIRECT($A$1&amp;BD$1&amp;$A41)</f>
        <v>0</v>
      </c>
      <c r="BE41" cm="1">
        <f t="array" aca="1" ref="BE41" ca="1">INDIRECT($A$1&amp;BE$1&amp;$A41)</f>
        <v>0</v>
      </c>
      <c r="BF41" cm="1">
        <f t="array" aca="1" ref="BF41" ca="1">INDIRECT($A$1&amp;BF$1&amp;$A41)</f>
        <v>0</v>
      </c>
      <c r="BG41" cm="1">
        <f t="array" aca="1" ref="BG41" ca="1">INDIRECT($A$1&amp;BG$1&amp;$A41)</f>
        <v>0</v>
      </c>
      <c r="BH41" cm="1">
        <f t="array" aca="1" ref="BH41" ca="1">INDIRECT($A$1&amp;BH$1&amp;$A41)</f>
        <v>0</v>
      </c>
      <c r="BI41" cm="1">
        <f t="array" aca="1" ref="BI41" ca="1">INDIRECT($A$1&amp;BI$1&amp;$A41)</f>
        <v>0</v>
      </c>
      <c r="BJ41" cm="1">
        <f t="array" aca="1" ref="BJ41" ca="1">INDIRECT($A$1&amp;BJ$1&amp;$A41)</f>
        <v>0</v>
      </c>
      <c r="BK41" cm="1">
        <f t="array" aca="1" ref="BK41" ca="1">INDIRECT($A$1&amp;BK$1&amp;$A41)</f>
        <v>0</v>
      </c>
      <c r="BL41" cm="1">
        <f t="array" aca="1" ref="BL41" ca="1">INDIRECT($A$1&amp;BL$1&amp;$A41)</f>
        <v>0</v>
      </c>
      <c r="BM41" cm="1">
        <f t="array" aca="1" ref="BM41" ca="1">INDIRECT($A$1&amp;BM$1&amp;$A41)</f>
        <v>0</v>
      </c>
      <c r="BN41" cm="1">
        <f t="array" aca="1" ref="BN41" ca="1">INDIRECT($A$1&amp;BN$1&amp;$A41)</f>
        <v>0</v>
      </c>
      <c r="BO41" cm="1">
        <f t="array" aca="1" ref="BO41" ca="1">INDIRECT($A$1&amp;BO$1&amp;$A41)</f>
        <v>0</v>
      </c>
      <c r="BP41" cm="1">
        <f t="array" aca="1" ref="BP41" ca="1">INDIRECT($A$1&amp;BP$1&amp;$A41)</f>
        <v>0</v>
      </c>
      <c r="BQ41" cm="1">
        <f t="array" aca="1" ref="BQ41" ca="1">INDIRECT($A$1&amp;BQ$1&amp;$A41)</f>
        <v>0</v>
      </c>
      <c r="BR41" cm="1">
        <f t="array" aca="1" ref="BR41" ca="1">INDIRECT($A$1&amp;BR$1&amp;$A41)</f>
        <v>0</v>
      </c>
      <c r="BS41" cm="1">
        <f t="array" aca="1" ref="BS41" ca="1">INDIRECT($A$1&amp;BS$1&amp;$A41)</f>
        <v>0</v>
      </c>
      <c r="BT41" cm="1">
        <f t="array" aca="1" ref="BT41" ca="1">INDIRECT($A$1&amp;BT$1&amp;$A41)</f>
        <v>0</v>
      </c>
      <c r="BU41" cm="1">
        <f t="array" aca="1" ref="BU41" ca="1">INDIRECT($A$1&amp;BU$1&amp;$A41)</f>
        <v>0</v>
      </c>
    </row>
    <row r="42" spans="1:73" x14ac:dyDescent="0.35">
      <c r="A42" s="60">
        <f t="shared" si="2"/>
        <v>27</v>
      </c>
      <c r="C42" t="str" cm="1">
        <f t="array" aca="1" ref="C42" ca="1">INDIRECT($A$1&amp;C$1&amp;$A42)</f>
        <v>marche_gorgadji</v>
      </c>
      <c r="D42">
        <f t="shared" ca="1" si="5"/>
        <v>1</v>
      </c>
      <c r="E42">
        <f t="shared" ca="1" si="5"/>
        <v>0</v>
      </c>
      <c r="F42">
        <f t="shared" ca="1" si="5"/>
        <v>0</v>
      </c>
      <c r="G42">
        <f t="shared" ca="1" si="5"/>
        <v>1</v>
      </c>
      <c r="H42">
        <f t="shared" ca="1" si="5"/>
        <v>0</v>
      </c>
      <c r="I42">
        <f t="shared" ca="1" si="5"/>
        <v>0</v>
      </c>
      <c r="J42">
        <f t="shared" ca="1" si="5"/>
        <v>1</v>
      </c>
      <c r="K42">
        <f t="shared" ca="1" si="5"/>
        <v>0</v>
      </c>
      <c r="L42">
        <f t="shared" ca="1" si="5"/>
        <v>0</v>
      </c>
      <c r="M42">
        <f t="shared" ca="1" si="5"/>
        <v>0</v>
      </c>
      <c r="N42">
        <f t="shared" ca="1" si="5"/>
        <v>0</v>
      </c>
      <c r="P42" cm="1">
        <f t="array" aca="1" ref="P42" ca="1">INDIRECT($A$1&amp;P$1&amp;$A42)</f>
        <v>0</v>
      </c>
      <c r="Q42" cm="1">
        <f t="array" aca="1" ref="Q42" ca="1">INDIRECT($A$1&amp;Q$1&amp;$A42)</f>
        <v>0</v>
      </c>
      <c r="R42" cm="1">
        <f t="array" aca="1" ref="R42" ca="1">INDIRECT($A$1&amp;R$1&amp;$A42)</f>
        <v>0</v>
      </c>
      <c r="S42" cm="1">
        <f t="array" aca="1" ref="S42" ca="1">INDIRECT($A$1&amp;S$1&amp;$A42)</f>
        <v>0</v>
      </c>
      <c r="T42" cm="1">
        <f t="array" aca="1" ref="T42" ca="1">INDIRECT($A$1&amp;T$1&amp;$A42)</f>
        <v>0</v>
      </c>
      <c r="U42" t="str" cm="1">
        <f t="array" aca="1" ref="U42" ca="1">INDIRECT($A$1&amp;U$1&amp;$A42)</f>
        <v>peudisponible</v>
      </c>
      <c r="V42" cm="1">
        <f t="array" aca="1" ref="V42" ca="1">INDIRECT($A$1&amp;V$1&amp;$A42)</f>
        <v>0</v>
      </c>
      <c r="W42" cm="1">
        <f t="array" aca="1" ref="W42" ca="1">INDIRECT($A$1&amp;W$1&amp;$A42)</f>
        <v>0</v>
      </c>
      <c r="X42" cm="1">
        <f t="array" aca="1" ref="X42" ca="1">INDIRECT($A$1&amp;X$1&amp;$A42)</f>
        <v>0</v>
      </c>
      <c r="Y42" cm="1">
        <f t="array" aca="1" ref="Y42" ca="1">INDIRECT($A$1&amp;Y$1&amp;$A42)</f>
        <v>0</v>
      </c>
      <c r="Z42" cm="1">
        <f t="array" aca="1" ref="Z42" ca="1">INDIRECT($A$1&amp;Z$1&amp;$A42)</f>
        <v>0</v>
      </c>
      <c r="AA42" cm="1">
        <f t="array" aca="1" ref="AA42" ca="1">INDIRECT($A$1&amp;AA$1&amp;$A42)</f>
        <v>0</v>
      </c>
      <c r="AB42" cm="1">
        <f t="array" aca="1" ref="AB42" ca="1">INDIRECT($A$1&amp;AB$1&amp;$A42)</f>
        <v>0</v>
      </c>
      <c r="AC42" cm="1">
        <f t="array" aca="1" ref="AC42" ca="1">INDIRECT($A$1&amp;AC$1&amp;$A42)</f>
        <v>0</v>
      </c>
      <c r="AD42" cm="1">
        <f t="array" aca="1" ref="AD42" ca="1">INDIRECT($A$1&amp;AD$1&amp;$A42)</f>
        <v>0</v>
      </c>
      <c r="AE42" cm="1">
        <f t="array" aca="1" ref="AE42" ca="1">INDIRECT($A$1&amp;AE$1&amp;$A42)</f>
        <v>0</v>
      </c>
      <c r="AF42" cm="1">
        <f t="array" aca="1" ref="AF42" ca="1">INDIRECT($A$1&amp;AF$1&amp;$A42)</f>
        <v>0</v>
      </c>
      <c r="AG42" cm="1">
        <f t="array" aca="1" ref="AG42" ca="1">INDIRECT($A$1&amp;AG$1&amp;$A42)</f>
        <v>0</v>
      </c>
      <c r="AH42" cm="1">
        <f t="array" aca="1" ref="AH42" ca="1">INDIRECT($A$1&amp;AH$1&amp;$A42)</f>
        <v>0</v>
      </c>
      <c r="AI42" cm="1">
        <f t="array" aca="1" ref="AI42" ca="1">INDIRECT($A$1&amp;AI$1&amp;$A42)</f>
        <v>0</v>
      </c>
      <c r="AJ42" cm="1">
        <f t="array" aca="1" ref="AJ42" ca="1">INDIRECT($A$1&amp;AJ$1&amp;$A42)</f>
        <v>0</v>
      </c>
      <c r="AK42" cm="1">
        <f t="array" aca="1" ref="AK42" ca="1">INDIRECT($A$1&amp;AK$1&amp;$A42)</f>
        <v>0</v>
      </c>
      <c r="AM42">
        <f t="shared" ca="1" si="6"/>
        <v>0</v>
      </c>
      <c r="AN42">
        <f t="shared" ca="1" si="6"/>
        <v>0</v>
      </c>
      <c r="AO42">
        <f t="shared" ca="1" si="6"/>
        <v>0</v>
      </c>
      <c r="AP42">
        <f t="shared" ca="1" si="6"/>
        <v>1</v>
      </c>
      <c r="AQ42">
        <f t="shared" ca="1" si="6"/>
        <v>0</v>
      </c>
      <c r="AR42">
        <f t="shared" ca="1" si="6"/>
        <v>0</v>
      </c>
      <c r="AS42">
        <f t="shared" ca="1" si="6"/>
        <v>1</v>
      </c>
      <c r="AU42" cm="1">
        <f t="array" aca="1" ref="AU42" ca="1">INDIRECT($A$1&amp;AU$1&amp;$A42)</f>
        <v>0</v>
      </c>
      <c r="AV42" cm="1">
        <f t="array" aca="1" ref="AV42" ca="1">INDIRECT($A$1&amp;AV$1&amp;$A42)</f>
        <v>0</v>
      </c>
      <c r="AW42" cm="1">
        <f t="array" aca="1" ref="AW42" ca="1">INDIRECT($A$1&amp;AW$1&amp;$A42)</f>
        <v>0</v>
      </c>
      <c r="AX42" cm="1">
        <f t="array" aca="1" ref="AX42" ca="1">INDIRECT($A$1&amp;AX$1&amp;$A42)</f>
        <v>0</v>
      </c>
      <c r="AY42" cm="1">
        <f t="array" aca="1" ref="AY42" ca="1">INDIRECT($A$1&amp;AY$1&amp;$A42)</f>
        <v>0</v>
      </c>
      <c r="AZ42" cm="1">
        <f t="array" aca="1" ref="AZ42" ca="1">INDIRECT($A$1&amp;AZ$1&amp;$A42)</f>
        <v>0</v>
      </c>
      <c r="BA42" cm="1">
        <f t="array" aca="1" ref="BA42" ca="1">INDIRECT($A$1&amp;BA$1&amp;$A42)</f>
        <v>0</v>
      </c>
      <c r="BB42" cm="1">
        <f t="array" aca="1" ref="BB42" ca="1">INDIRECT($A$1&amp;BB$1&amp;$A42)</f>
        <v>0</v>
      </c>
      <c r="BC42" cm="1">
        <f t="array" aca="1" ref="BC42" ca="1">INDIRECT($A$1&amp;BC$1&amp;$A42)</f>
        <v>0</v>
      </c>
      <c r="BD42" cm="1">
        <f t="array" aca="1" ref="BD42" ca="1">INDIRECT($A$1&amp;BD$1&amp;$A42)</f>
        <v>0</v>
      </c>
      <c r="BE42" cm="1">
        <f t="array" aca="1" ref="BE42" ca="1">INDIRECT($A$1&amp;BE$1&amp;$A42)</f>
        <v>0</v>
      </c>
      <c r="BF42" cm="1">
        <f t="array" aca="1" ref="BF42" ca="1">INDIRECT($A$1&amp;BF$1&amp;$A42)</f>
        <v>0</v>
      </c>
      <c r="BG42" cm="1">
        <f t="array" aca="1" ref="BG42" ca="1">INDIRECT($A$1&amp;BG$1&amp;$A42)</f>
        <v>0</v>
      </c>
      <c r="BH42" cm="1">
        <f t="array" aca="1" ref="BH42" ca="1">INDIRECT($A$1&amp;BH$1&amp;$A42)</f>
        <v>0</v>
      </c>
      <c r="BI42" cm="1">
        <f t="array" aca="1" ref="BI42" ca="1">INDIRECT($A$1&amp;BI$1&amp;$A42)</f>
        <v>0</v>
      </c>
      <c r="BJ42" cm="1">
        <f t="array" aca="1" ref="BJ42" ca="1">INDIRECT($A$1&amp;BJ$1&amp;$A42)</f>
        <v>0</v>
      </c>
      <c r="BK42" cm="1">
        <f t="array" aca="1" ref="BK42" ca="1">INDIRECT($A$1&amp;BK$1&amp;$A42)</f>
        <v>0</v>
      </c>
      <c r="BL42" cm="1">
        <f t="array" aca="1" ref="BL42" ca="1">INDIRECT($A$1&amp;BL$1&amp;$A42)</f>
        <v>0</v>
      </c>
      <c r="BM42" cm="1">
        <f t="array" aca="1" ref="BM42" ca="1">INDIRECT($A$1&amp;BM$1&amp;$A42)</f>
        <v>0</v>
      </c>
      <c r="BN42" cm="1">
        <f t="array" aca="1" ref="BN42" ca="1">INDIRECT($A$1&amp;BN$1&amp;$A42)</f>
        <v>0</v>
      </c>
      <c r="BO42" cm="1">
        <f t="array" aca="1" ref="BO42" ca="1">INDIRECT($A$1&amp;BO$1&amp;$A42)</f>
        <v>0</v>
      </c>
      <c r="BP42" cm="1">
        <f t="array" aca="1" ref="BP42" ca="1">INDIRECT($A$1&amp;BP$1&amp;$A42)</f>
        <v>0</v>
      </c>
      <c r="BQ42" cm="1">
        <f t="array" aca="1" ref="BQ42" ca="1">INDIRECT($A$1&amp;BQ$1&amp;$A42)</f>
        <v>0</v>
      </c>
      <c r="BR42" cm="1">
        <f t="array" aca="1" ref="BR42" ca="1">INDIRECT($A$1&amp;BR$1&amp;$A42)</f>
        <v>0</v>
      </c>
      <c r="BS42" cm="1">
        <f t="array" aca="1" ref="BS42" ca="1">INDIRECT($A$1&amp;BS$1&amp;$A42)</f>
        <v>0</v>
      </c>
      <c r="BT42" cm="1">
        <f t="array" aca="1" ref="BT42" ca="1">INDIRECT($A$1&amp;BT$1&amp;$A42)</f>
        <v>0</v>
      </c>
      <c r="BU42" cm="1">
        <f t="array" aca="1" ref="BU42" ca="1">INDIRECT($A$1&amp;BU$1&amp;$A42)</f>
        <v>0</v>
      </c>
    </row>
    <row r="43" spans="1:73" x14ac:dyDescent="0.35">
      <c r="A43" s="60">
        <f t="shared" si="2"/>
        <v>28</v>
      </c>
      <c r="C43" t="str" cm="1">
        <f t="array" aca="1" ref="C43" ca="1">INDIRECT($A$1&amp;C$1&amp;$A43)</f>
        <v>marche_gorgadji</v>
      </c>
      <c r="D43">
        <f t="shared" ca="1" si="5"/>
        <v>1</v>
      </c>
      <c r="E43">
        <f t="shared" ca="1" si="5"/>
        <v>0</v>
      </c>
      <c r="F43">
        <f t="shared" ca="1" si="5"/>
        <v>0</v>
      </c>
      <c r="G43">
        <f t="shared" ca="1" si="5"/>
        <v>0</v>
      </c>
      <c r="H43">
        <f t="shared" ca="1" si="5"/>
        <v>0</v>
      </c>
      <c r="I43">
        <f t="shared" ca="1" si="5"/>
        <v>1</v>
      </c>
      <c r="J43">
        <f t="shared" ca="1" si="5"/>
        <v>0</v>
      </c>
      <c r="K43">
        <f t="shared" ca="1" si="5"/>
        <v>0</v>
      </c>
      <c r="L43">
        <f t="shared" ca="1" si="5"/>
        <v>0</v>
      </c>
      <c r="M43">
        <f t="shared" ca="1" si="5"/>
        <v>0</v>
      </c>
      <c r="N43">
        <f t="shared" ca="1" si="5"/>
        <v>0</v>
      </c>
      <c r="P43" cm="1">
        <f t="array" aca="1" ref="P43" ca="1">INDIRECT($A$1&amp;P$1&amp;$A43)</f>
        <v>0</v>
      </c>
      <c r="Q43" cm="1">
        <f t="array" aca="1" ref="Q43" ca="1">INDIRECT($A$1&amp;Q$1&amp;$A43)</f>
        <v>0</v>
      </c>
      <c r="R43" cm="1">
        <f t="array" aca="1" ref="R43" ca="1">INDIRECT($A$1&amp;R$1&amp;$A43)</f>
        <v>0</v>
      </c>
      <c r="S43" t="str" cm="1">
        <f t="array" aca="1" ref="S43" ca="1">INDIRECT($A$1&amp;S$1&amp;$A43)</f>
        <v>peudisponible</v>
      </c>
      <c r="T43" cm="1">
        <f t="array" aca="1" ref="T43" ca="1">INDIRECT($A$1&amp;T$1&amp;$A43)</f>
        <v>0</v>
      </c>
      <c r="U43" cm="1">
        <f t="array" aca="1" ref="U43" ca="1">INDIRECT($A$1&amp;U$1&amp;$A43)</f>
        <v>0</v>
      </c>
      <c r="V43" cm="1">
        <f t="array" aca="1" ref="V43" ca="1">INDIRECT($A$1&amp;V$1&amp;$A43)</f>
        <v>0</v>
      </c>
      <c r="W43" cm="1">
        <f t="array" aca="1" ref="W43" ca="1">INDIRECT($A$1&amp;W$1&amp;$A43)</f>
        <v>0</v>
      </c>
      <c r="X43" cm="1">
        <f t="array" aca="1" ref="X43" ca="1">INDIRECT($A$1&amp;X$1&amp;$A43)</f>
        <v>0</v>
      </c>
      <c r="Y43" cm="1">
        <f t="array" aca="1" ref="Y43" ca="1">INDIRECT($A$1&amp;Y$1&amp;$A43)</f>
        <v>0</v>
      </c>
      <c r="Z43" cm="1">
        <f t="array" aca="1" ref="Z43" ca="1">INDIRECT($A$1&amp;Z$1&amp;$A43)</f>
        <v>0</v>
      </c>
      <c r="AA43" cm="1">
        <f t="array" aca="1" ref="AA43" ca="1">INDIRECT($A$1&amp;AA$1&amp;$A43)</f>
        <v>0</v>
      </c>
      <c r="AB43" cm="1">
        <f t="array" aca="1" ref="AB43" ca="1">INDIRECT($A$1&amp;AB$1&amp;$A43)</f>
        <v>0</v>
      </c>
      <c r="AC43" cm="1">
        <f t="array" aca="1" ref="AC43" ca="1">INDIRECT($A$1&amp;AC$1&amp;$A43)</f>
        <v>0</v>
      </c>
      <c r="AD43" cm="1">
        <f t="array" aca="1" ref="AD43" ca="1">INDIRECT($A$1&amp;AD$1&amp;$A43)</f>
        <v>0</v>
      </c>
      <c r="AE43" cm="1">
        <f t="array" aca="1" ref="AE43" ca="1">INDIRECT($A$1&amp;AE$1&amp;$A43)</f>
        <v>0</v>
      </c>
      <c r="AF43" cm="1">
        <f t="array" aca="1" ref="AF43" ca="1">INDIRECT($A$1&amp;AF$1&amp;$A43)</f>
        <v>0</v>
      </c>
      <c r="AG43" cm="1">
        <f t="array" aca="1" ref="AG43" ca="1">INDIRECT($A$1&amp;AG$1&amp;$A43)</f>
        <v>0</v>
      </c>
      <c r="AH43" cm="1">
        <f t="array" aca="1" ref="AH43" ca="1">INDIRECT($A$1&amp;AH$1&amp;$A43)</f>
        <v>0</v>
      </c>
      <c r="AI43" cm="1">
        <f t="array" aca="1" ref="AI43" ca="1">INDIRECT($A$1&amp;AI$1&amp;$A43)</f>
        <v>0</v>
      </c>
      <c r="AJ43" cm="1">
        <f t="array" aca="1" ref="AJ43" ca="1">INDIRECT($A$1&amp;AJ$1&amp;$A43)</f>
        <v>0</v>
      </c>
      <c r="AK43" cm="1">
        <f t="array" aca="1" ref="AK43" ca="1">INDIRECT($A$1&amp;AK$1&amp;$A43)</f>
        <v>0</v>
      </c>
      <c r="AM43">
        <f t="shared" ca="1" si="6"/>
        <v>0</v>
      </c>
      <c r="AN43">
        <f t="shared" ca="1" si="6"/>
        <v>0</v>
      </c>
      <c r="AO43">
        <f t="shared" ca="1" si="6"/>
        <v>0</v>
      </c>
      <c r="AP43">
        <f t="shared" ca="1" si="6"/>
        <v>1</v>
      </c>
      <c r="AQ43">
        <f t="shared" ca="1" si="6"/>
        <v>0</v>
      </c>
      <c r="AR43">
        <f t="shared" ca="1" si="6"/>
        <v>0</v>
      </c>
      <c r="AS43">
        <f t="shared" ca="1" si="6"/>
        <v>1</v>
      </c>
      <c r="AU43" cm="1">
        <f t="array" aca="1" ref="AU43" ca="1">INDIRECT($A$1&amp;AU$1&amp;$A43)</f>
        <v>0</v>
      </c>
      <c r="AV43" cm="1">
        <f t="array" aca="1" ref="AV43" ca="1">INDIRECT($A$1&amp;AV$1&amp;$A43)</f>
        <v>0</v>
      </c>
      <c r="AW43" cm="1">
        <f t="array" aca="1" ref="AW43" ca="1">INDIRECT($A$1&amp;AW$1&amp;$A43)</f>
        <v>0</v>
      </c>
      <c r="AX43" cm="1">
        <f t="array" aca="1" ref="AX43" ca="1">INDIRECT($A$1&amp;AX$1&amp;$A43)</f>
        <v>0</v>
      </c>
      <c r="AY43" cm="1">
        <f t="array" aca="1" ref="AY43" ca="1">INDIRECT($A$1&amp;AY$1&amp;$A43)</f>
        <v>0</v>
      </c>
      <c r="AZ43" cm="1">
        <f t="array" aca="1" ref="AZ43" ca="1">INDIRECT($A$1&amp;AZ$1&amp;$A43)</f>
        <v>0</v>
      </c>
      <c r="BA43" cm="1">
        <f t="array" aca="1" ref="BA43" ca="1">INDIRECT($A$1&amp;BA$1&amp;$A43)</f>
        <v>0</v>
      </c>
      <c r="BB43" cm="1">
        <f t="array" aca="1" ref="BB43" ca="1">INDIRECT($A$1&amp;BB$1&amp;$A43)</f>
        <v>0</v>
      </c>
      <c r="BC43" cm="1">
        <f t="array" aca="1" ref="BC43" ca="1">INDIRECT($A$1&amp;BC$1&amp;$A43)</f>
        <v>0</v>
      </c>
      <c r="BD43" cm="1">
        <f t="array" aca="1" ref="BD43" ca="1">INDIRECT($A$1&amp;BD$1&amp;$A43)</f>
        <v>0</v>
      </c>
      <c r="BE43" cm="1">
        <f t="array" aca="1" ref="BE43" ca="1">INDIRECT($A$1&amp;BE$1&amp;$A43)</f>
        <v>0</v>
      </c>
      <c r="BF43" cm="1">
        <f t="array" aca="1" ref="BF43" ca="1">INDIRECT($A$1&amp;BF$1&amp;$A43)</f>
        <v>0</v>
      </c>
      <c r="BG43" cm="1">
        <f t="array" aca="1" ref="BG43" ca="1">INDIRECT($A$1&amp;BG$1&amp;$A43)</f>
        <v>0</v>
      </c>
      <c r="BH43" cm="1">
        <f t="array" aca="1" ref="BH43" ca="1">INDIRECT($A$1&amp;BH$1&amp;$A43)</f>
        <v>0</v>
      </c>
      <c r="BI43" cm="1">
        <f t="array" aca="1" ref="BI43" ca="1">INDIRECT($A$1&amp;BI$1&amp;$A43)</f>
        <v>0</v>
      </c>
      <c r="BJ43" cm="1">
        <f t="array" aca="1" ref="BJ43" ca="1">INDIRECT($A$1&amp;BJ$1&amp;$A43)</f>
        <v>0</v>
      </c>
      <c r="BK43" cm="1">
        <f t="array" aca="1" ref="BK43" ca="1">INDIRECT($A$1&amp;BK$1&amp;$A43)</f>
        <v>0</v>
      </c>
      <c r="BL43" cm="1">
        <f t="array" aca="1" ref="BL43" ca="1">INDIRECT($A$1&amp;BL$1&amp;$A43)</f>
        <v>0</v>
      </c>
      <c r="BM43" cm="1">
        <f t="array" aca="1" ref="BM43" ca="1">INDIRECT($A$1&amp;BM$1&amp;$A43)</f>
        <v>0</v>
      </c>
      <c r="BN43" cm="1">
        <f t="array" aca="1" ref="BN43" ca="1">INDIRECT($A$1&amp;BN$1&amp;$A43)</f>
        <v>0</v>
      </c>
      <c r="BO43" cm="1">
        <f t="array" aca="1" ref="BO43" ca="1">INDIRECT($A$1&amp;BO$1&amp;$A43)</f>
        <v>0</v>
      </c>
      <c r="BP43" cm="1">
        <f t="array" aca="1" ref="BP43" ca="1">INDIRECT($A$1&amp;BP$1&amp;$A43)</f>
        <v>0</v>
      </c>
      <c r="BQ43" cm="1">
        <f t="array" aca="1" ref="BQ43" ca="1">INDIRECT($A$1&amp;BQ$1&amp;$A43)</f>
        <v>0</v>
      </c>
      <c r="BR43" cm="1">
        <f t="array" aca="1" ref="BR43" ca="1">INDIRECT($A$1&amp;BR$1&amp;$A43)</f>
        <v>0</v>
      </c>
      <c r="BS43" cm="1">
        <f t="array" aca="1" ref="BS43" ca="1">INDIRECT($A$1&amp;BS$1&amp;$A43)</f>
        <v>0</v>
      </c>
      <c r="BT43" cm="1">
        <f t="array" aca="1" ref="BT43" ca="1">INDIRECT($A$1&amp;BT$1&amp;$A43)</f>
        <v>0</v>
      </c>
      <c r="BU43" cm="1">
        <f t="array" aca="1" ref="BU43" ca="1">INDIRECT($A$1&amp;BU$1&amp;$A43)</f>
        <v>0</v>
      </c>
    </row>
    <row r="44" spans="1:73" x14ac:dyDescent="0.35">
      <c r="A44" s="60">
        <f t="shared" si="2"/>
        <v>29</v>
      </c>
      <c r="C44" t="str" cm="1">
        <f t="array" aca="1" ref="C44" ca="1">INDIRECT($A$1&amp;C$1&amp;$A44)</f>
        <v>marche_gorgadji</v>
      </c>
      <c r="D44">
        <f t="shared" ca="1" si="5"/>
        <v>1</v>
      </c>
      <c r="E44">
        <f t="shared" ca="1" si="5"/>
        <v>0</v>
      </c>
      <c r="F44">
        <f t="shared" ca="1" si="5"/>
        <v>0</v>
      </c>
      <c r="G44">
        <f t="shared" ca="1" si="5"/>
        <v>1</v>
      </c>
      <c r="H44">
        <f t="shared" ca="1" si="5"/>
        <v>0</v>
      </c>
      <c r="I44">
        <f t="shared" ca="1" si="5"/>
        <v>0</v>
      </c>
      <c r="J44">
        <f t="shared" ca="1" si="5"/>
        <v>1</v>
      </c>
      <c r="K44">
        <f t="shared" ca="1" si="5"/>
        <v>0</v>
      </c>
      <c r="L44">
        <f t="shared" ca="1" si="5"/>
        <v>0</v>
      </c>
      <c r="M44">
        <f t="shared" ca="1" si="5"/>
        <v>0</v>
      </c>
      <c r="N44">
        <f t="shared" ca="1" si="5"/>
        <v>0</v>
      </c>
      <c r="P44" cm="1">
        <f t="array" aca="1" ref="P44" ca="1">INDIRECT($A$1&amp;P$1&amp;$A44)</f>
        <v>0</v>
      </c>
      <c r="Q44" cm="1">
        <f t="array" aca="1" ref="Q44" ca="1">INDIRECT($A$1&amp;Q$1&amp;$A44)</f>
        <v>0</v>
      </c>
      <c r="R44" cm="1">
        <f t="array" aca="1" ref="R44" ca="1">INDIRECT($A$1&amp;R$1&amp;$A44)</f>
        <v>0</v>
      </c>
      <c r="S44" t="str" cm="1">
        <f t="array" aca="1" ref="S44" ca="1">INDIRECT($A$1&amp;S$1&amp;$A44)</f>
        <v>peudisponible</v>
      </c>
      <c r="T44" cm="1">
        <f t="array" aca="1" ref="T44" ca="1">INDIRECT($A$1&amp;T$1&amp;$A44)</f>
        <v>0</v>
      </c>
      <c r="U44" cm="1">
        <f t="array" aca="1" ref="U44" ca="1">INDIRECT($A$1&amp;U$1&amp;$A44)</f>
        <v>0</v>
      </c>
      <c r="V44" cm="1">
        <f t="array" aca="1" ref="V44" ca="1">INDIRECT($A$1&amp;V$1&amp;$A44)</f>
        <v>0</v>
      </c>
      <c r="W44" cm="1">
        <f t="array" aca="1" ref="W44" ca="1">INDIRECT($A$1&amp;W$1&amp;$A44)</f>
        <v>0</v>
      </c>
      <c r="X44" cm="1">
        <f t="array" aca="1" ref="X44" ca="1">INDIRECT($A$1&amp;X$1&amp;$A44)</f>
        <v>0</v>
      </c>
      <c r="Y44" cm="1">
        <f t="array" aca="1" ref="Y44" ca="1">INDIRECT($A$1&amp;Y$1&amp;$A44)</f>
        <v>0</v>
      </c>
      <c r="Z44" cm="1">
        <f t="array" aca="1" ref="Z44" ca="1">INDIRECT($A$1&amp;Z$1&amp;$A44)</f>
        <v>0</v>
      </c>
      <c r="AA44" cm="1">
        <f t="array" aca="1" ref="AA44" ca="1">INDIRECT($A$1&amp;AA$1&amp;$A44)</f>
        <v>0</v>
      </c>
      <c r="AB44" cm="1">
        <f t="array" aca="1" ref="AB44" ca="1">INDIRECT($A$1&amp;AB$1&amp;$A44)</f>
        <v>0</v>
      </c>
      <c r="AC44" cm="1">
        <f t="array" aca="1" ref="AC44" ca="1">INDIRECT($A$1&amp;AC$1&amp;$A44)</f>
        <v>0</v>
      </c>
      <c r="AD44" cm="1">
        <f t="array" aca="1" ref="AD44" ca="1">INDIRECT($A$1&amp;AD$1&amp;$A44)</f>
        <v>0</v>
      </c>
      <c r="AE44" cm="1">
        <f t="array" aca="1" ref="AE44" ca="1">INDIRECT($A$1&amp;AE$1&amp;$A44)</f>
        <v>0</v>
      </c>
      <c r="AF44" cm="1">
        <f t="array" aca="1" ref="AF44" ca="1">INDIRECT($A$1&amp;AF$1&amp;$A44)</f>
        <v>0</v>
      </c>
      <c r="AG44" cm="1">
        <f t="array" aca="1" ref="AG44" ca="1">INDIRECT($A$1&amp;AG$1&amp;$A44)</f>
        <v>0</v>
      </c>
      <c r="AH44" cm="1">
        <f t="array" aca="1" ref="AH44" ca="1">INDIRECT($A$1&amp;AH$1&amp;$A44)</f>
        <v>0</v>
      </c>
      <c r="AI44" cm="1">
        <f t="array" aca="1" ref="AI44" ca="1">INDIRECT($A$1&amp;AI$1&amp;$A44)</f>
        <v>0</v>
      </c>
      <c r="AJ44" cm="1">
        <f t="array" aca="1" ref="AJ44" ca="1">INDIRECT($A$1&amp;AJ$1&amp;$A44)</f>
        <v>0</v>
      </c>
      <c r="AK44" cm="1">
        <f t="array" aca="1" ref="AK44" ca="1">INDIRECT($A$1&amp;AK$1&amp;$A44)</f>
        <v>0</v>
      </c>
      <c r="AM44">
        <f t="shared" ca="1" si="6"/>
        <v>0</v>
      </c>
      <c r="AN44">
        <f t="shared" ca="1" si="6"/>
        <v>0</v>
      </c>
      <c r="AO44">
        <f t="shared" ca="1" si="6"/>
        <v>0</v>
      </c>
      <c r="AP44">
        <f t="shared" ca="1" si="6"/>
        <v>1</v>
      </c>
      <c r="AQ44">
        <f t="shared" ca="1" si="6"/>
        <v>0</v>
      </c>
      <c r="AR44">
        <f t="shared" ca="1" si="6"/>
        <v>0</v>
      </c>
      <c r="AS44">
        <f t="shared" ca="1" si="6"/>
        <v>1</v>
      </c>
      <c r="AU44" cm="1">
        <f t="array" aca="1" ref="AU44" ca="1">INDIRECT($A$1&amp;AU$1&amp;$A44)</f>
        <v>0</v>
      </c>
      <c r="AV44" cm="1">
        <f t="array" aca="1" ref="AV44" ca="1">INDIRECT($A$1&amp;AV$1&amp;$A44)</f>
        <v>0</v>
      </c>
      <c r="AW44" cm="1">
        <f t="array" aca="1" ref="AW44" ca="1">INDIRECT($A$1&amp;AW$1&amp;$A44)</f>
        <v>0</v>
      </c>
      <c r="AX44" cm="1">
        <f t="array" aca="1" ref="AX44" ca="1">INDIRECT($A$1&amp;AX$1&amp;$A44)</f>
        <v>0</v>
      </c>
      <c r="AY44" cm="1">
        <f t="array" aca="1" ref="AY44" ca="1">INDIRECT($A$1&amp;AY$1&amp;$A44)</f>
        <v>0</v>
      </c>
      <c r="AZ44" cm="1">
        <f t="array" aca="1" ref="AZ44" ca="1">INDIRECT($A$1&amp;AZ$1&amp;$A44)</f>
        <v>0</v>
      </c>
      <c r="BA44" cm="1">
        <f t="array" aca="1" ref="BA44" ca="1">INDIRECT($A$1&amp;BA$1&amp;$A44)</f>
        <v>0</v>
      </c>
      <c r="BB44" cm="1">
        <f t="array" aca="1" ref="BB44" ca="1">INDIRECT($A$1&amp;BB$1&amp;$A44)</f>
        <v>0</v>
      </c>
      <c r="BC44" cm="1">
        <f t="array" aca="1" ref="BC44" ca="1">INDIRECT($A$1&amp;BC$1&amp;$A44)</f>
        <v>0</v>
      </c>
      <c r="BD44" cm="1">
        <f t="array" aca="1" ref="BD44" ca="1">INDIRECT($A$1&amp;BD$1&amp;$A44)</f>
        <v>0</v>
      </c>
      <c r="BE44" cm="1">
        <f t="array" aca="1" ref="BE44" ca="1">INDIRECT($A$1&amp;BE$1&amp;$A44)</f>
        <v>0</v>
      </c>
      <c r="BF44" cm="1">
        <f t="array" aca="1" ref="BF44" ca="1">INDIRECT($A$1&amp;BF$1&amp;$A44)</f>
        <v>0</v>
      </c>
      <c r="BG44" cm="1">
        <f t="array" aca="1" ref="BG44" ca="1">INDIRECT($A$1&amp;BG$1&amp;$A44)</f>
        <v>0</v>
      </c>
      <c r="BH44" cm="1">
        <f t="array" aca="1" ref="BH44" ca="1">INDIRECT($A$1&amp;BH$1&amp;$A44)</f>
        <v>0</v>
      </c>
      <c r="BI44" cm="1">
        <f t="array" aca="1" ref="BI44" ca="1">INDIRECT($A$1&amp;BI$1&amp;$A44)</f>
        <v>0</v>
      </c>
      <c r="BJ44" cm="1">
        <f t="array" aca="1" ref="BJ44" ca="1">INDIRECT($A$1&amp;BJ$1&amp;$A44)</f>
        <v>0</v>
      </c>
      <c r="BK44" cm="1">
        <f t="array" aca="1" ref="BK44" ca="1">INDIRECT($A$1&amp;BK$1&amp;$A44)</f>
        <v>0</v>
      </c>
      <c r="BL44" cm="1">
        <f t="array" aca="1" ref="BL44" ca="1">INDIRECT($A$1&amp;BL$1&amp;$A44)</f>
        <v>0</v>
      </c>
      <c r="BM44" cm="1">
        <f t="array" aca="1" ref="BM44" ca="1">INDIRECT($A$1&amp;BM$1&amp;$A44)</f>
        <v>0</v>
      </c>
      <c r="BN44" cm="1">
        <f t="array" aca="1" ref="BN44" ca="1">INDIRECT($A$1&amp;BN$1&amp;$A44)</f>
        <v>0</v>
      </c>
      <c r="BO44" cm="1">
        <f t="array" aca="1" ref="BO44" ca="1">INDIRECT($A$1&amp;BO$1&amp;$A44)</f>
        <v>0</v>
      </c>
      <c r="BP44" cm="1">
        <f t="array" aca="1" ref="BP44" ca="1">INDIRECT($A$1&amp;BP$1&amp;$A44)</f>
        <v>0</v>
      </c>
      <c r="BQ44" cm="1">
        <f t="array" aca="1" ref="BQ44" ca="1">INDIRECT($A$1&amp;BQ$1&amp;$A44)</f>
        <v>0</v>
      </c>
      <c r="BR44" cm="1">
        <f t="array" aca="1" ref="BR44" ca="1">INDIRECT($A$1&amp;BR$1&amp;$A44)</f>
        <v>0</v>
      </c>
      <c r="BS44" cm="1">
        <f t="array" aca="1" ref="BS44" ca="1">INDIRECT($A$1&amp;BS$1&amp;$A44)</f>
        <v>0</v>
      </c>
      <c r="BT44" cm="1">
        <f t="array" aca="1" ref="BT44" ca="1">INDIRECT($A$1&amp;BT$1&amp;$A44)</f>
        <v>0</v>
      </c>
      <c r="BU44" cm="1">
        <f t="array" aca="1" ref="BU44" ca="1">INDIRECT($A$1&amp;BU$1&amp;$A44)</f>
        <v>0</v>
      </c>
    </row>
    <row r="45" spans="1:73" x14ac:dyDescent="0.35">
      <c r="A45" s="60">
        <f t="shared" si="2"/>
        <v>30</v>
      </c>
      <c r="C45" t="str" cm="1">
        <f t="array" aca="1" ref="C45" ca="1">INDIRECT($A$1&amp;C$1&amp;$A45)</f>
        <v>marche_gorgadji</v>
      </c>
      <c r="D45">
        <f t="shared" ca="1" si="5"/>
        <v>1</v>
      </c>
      <c r="E45">
        <f t="shared" ca="1" si="5"/>
        <v>0</v>
      </c>
      <c r="F45">
        <f t="shared" ca="1" si="5"/>
        <v>0</v>
      </c>
      <c r="G45">
        <f t="shared" ca="1" si="5"/>
        <v>1</v>
      </c>
      <c r="H45">
        <f t="shared" ca="1" si="5"/>
        <v>0</v>
      </c>
      <c r="I45">
        <f t="shared" ca="1" si="5"/>
        <v>0</v>
      </c>
      <c r="J45">
        <f t="shared" ca="1" si="5"/>
        <v>1</v>
      </c>
      <c r="K45">
        <f t="shared" ca="1" si="5"/>
        <v>0</v>
      </c>
      <c r="L45">
        <f t="shared" ca="1" si="5"/>
        <v>0</v>
      </c>
      <c r="M45">
        <f t="shared" ca="1" si="5"/>
        <v>0</v>
      </c>
      <c r="N45">
        <f t="shared" ca="1" si="5"/>
        <v>0</v>
      </c>
      <c r="P45" cm="1">
        <f t="array" aca="1" ref="P45" ca="1">INDIRECT($A$1&amp;P$1&amp;$A45)</f>
        <v>0</v>
      </c>
      <c r="Q45" cm="1">
        <f t="array" aca="1" ref="Q45" ca="1">INDIRECT($A$1&amp;Q$1&amp;$A45)</f>
        <v>0</v>
      </c>
      <c r="R45" cm="1">
        <f t="array" aca="1" ref="R45" ca="1">INDIRECT($A$1&amp;R$1&amp;$A45)</f>
        <v>0</v>
      </c>
      <c r="S45" t="str" cm="1">
        <f t="array" aca="1" ref="S45" ca="1">INDIRECT($A$1&amp;S$1&amp;$A45)</f>
        <v>peudisponible</v>
      </c>
      <c r="T45" cm="1">
        <f t="array" aca="1" ref="T45" ca="1">INDIRECT($A$1&amp;T$1&amp;$A45)</f>
        <v>0</v>
      </c>
      <c r="U45" cm="1">
        <f t="array" aca="1" ref="U45" ca="1">INDIRECT($A$1&amp;U$1&amp;$A45)</f>
        <v>0</v>
      </c>
      <c r="V45" cm="1">
        <f t="array" aca="1" ref="V45" ca="1">INDIRECT($A$1&amp;V$1&amp;$A45)</f>
        <v>0</v>
      </c>
      <c r="W45" cm="1">
        <f t="array" aca="1" ref="W45" ca="1">INDIRECT($A$1&amp;W$1&amp;$A45)</f>
        <v>0</v>
      </c>
      <c r="X45" cm="1">
        <f t="array" aca="1" ref="X45" ca="1">INDIRECT($A$1&amp;X$1&amp;$A45)</f>
        <v>0</v>
      </c>
      <c r="Y45" cm="1">
        <f t="array" aca="1" ref="Y45" ca="1">INDIRECT($A$1&amp;Y$1&amp;$A45)</f>
        <v>0</v>
      </c>
      <c r="Z45" cm="1">
        <f t="array" aca="1" ref="Z45" ca="1">INDIRECT($A$1&amp;Z$1&amp;$A45)</f>
        <v>0</v>
      </c>
      <c r="AA45" cm="1">
        <f t="array" aca="1" ref="AA45" ca="1">INDIRECT($A$1&amp;AA$1&amp;$A45)</f>
        <v>0</v>
      </c>
      <c r="AB45" cm="1">
        <f t="array" aca="1" ref="AB45" ca="1">INDIRECT($A$1&amp;AB$1&amp;$A45)</f>
        <v>0</v>
      </c>
      <c r="AC45" cm="1">
        <f t="array" aca="1" ref="AC45" ca="1">INDIRECT($A$1&amp;AC$1&amp;$A45)</f>
        <v>0</v>
      </c>
      <c r="AD45" cm="1">
        <f t="array" aca="1" ref="AD45" ca="1">INDIRECT($A$1&amp;AD$1&amp;$A45)</f>
        <v>0</v>
      </c>
      <c r="AE45" cm="1">
        <f t="array" aca="1" ref="AE45" ca="1">INDIRECT($A$1&amp;AE$1&amp;$A45)</f>
        <v>0</v>
      </c>
      <c r="AF45" cm="1">
        <f t="array" aca="1" ref="AF45" ca="1">INDIRECT($A$1&amp;AF$1&amp;$A45)</f>
        <v>0</v>
      </c>
      <c r="AG45" cm="1">
        <f t="array" aca="1" ref="AG45" ca="1">INDIRECT($A$1&amp;AG$1&amp;$A45)</f>
        <v>0</v>
      </c>
      <c r="AH45" cm="1">
        <f t="array" aca="1" ref="AH45" ca="1">INDIRECT($A$1&amp;AH$1&amp;$A45)</f>
        <v>0</v>
      </c>
      <c r="AI45" cm="1">
        <f t="array" aca="1" ref="AI45" ca="1">INDIRECT($A$1&amp;AI$1&amp;$A45)</f>
        <v>0</v>
      </c>
      <c r="AJ45" cm="1">
        <f t="array" aca="1" ref="AJ45" ca="1">INDIRECT($A$1&amp;AJ$1&amp;$A45)</f>
        <v>0</v>
      </c>
      <c r="AK45" cm="1">
        <f t="array" aca="1" ref="AK45" ca="1">INDIRECT($A$1&amp;AK$1&amp;$A45)</f>
        <v>0</v>
      </c>
      <c r="AM45">
        <f t="shared" ca="1" si="6"/>
        <v>0</v>
      </c>
      <c r="AN45">
        <f t="shared" ca="1" si="6"/>
        <v>0</v>
      </c>
      <c r="AO45">
        <f t="shared" ca="1" si="6"/>
        <v>0</v>
      </c>
      <c r="AP45">
        <f t="shared" ca="1" si="6"/>
        <v>1</v>
      </c>
      <c r="AQ45">
        <f t="shared" ca="1" si="6"/>
        <v>0</v>
      </c>
      <c r="AR45">
        <f t="shared" ca="1" si="6"/>
        <v>0</v>
      </c>
      <c r="AS45">
        <f t="shared" ca="1" si="6"/>
        <v>1</v>
      </c>
      <c r="AU45" cm="1">
        <f t="array" aca="1" ref="AU45" ca="1">INDIRECT($A$1&amp;AU$1&amp;$A45)</f>
        <v>0</v>
      </c>
      <c r="AV45" cm="1">
        <f t="array" aca="1" ref="AV45" ca="1">INDIRECT($A$1&amp;AV$1&amp;$A45)</f>
        <v>0</v>
      </c>
      <c r="AW45" cm="1">
        <f t="array" aca="1" ref="AW45" ca="1">INDIRECT($A$1&amp;AW$1&amp;$A45)</f>
        <v>0</v>
      </c>
      <c r="AX45" cm="1">
        <f t="array" aca="1" ref="AX45" ca="1">INDIRECT($A$1&amp;AX$1&amp;$A45)</f>
        <v>0</v>
      </c>
      <c r="AY45" cm="1">
        <f t="array" aca="1" ref="AY45" ca="1">INDIRECT($A$1&amp;AY$1&amp;$A45)</f>
        <v>0</v>
      </c>
      <c r="AZ45" cm="1">
        <f t="array" aca="1" ref="AZ45" ca="1">INDIRECT($A$1&amp;AZ$1&amp;$A45)</f>
        <v>0</v>
      </c>
      <c r="BA45" cm="1">
        <f t="array" aca="1" ref="BA45" ca="1">INDIRECT($A$1&amp;BA$1&amp;$A45)</f>
        <v>0</v>
      </c>
      <c r="BB45" cm="1">
        <f t="array" aca="1" ref="BB45" ca="1">INDIRECT($A$1&amp;BB$1&amp;$A45)</f>
        <v>0</v>
      </c>
      <c r="BC45" cm="1">
        <f t="array" aca="1" ref="BC45" ca="1">INDIRECT($A$1&amp;BC$1&amp;$A45)</f>
        <v>0</v>
      </c>
      <c r="BD45" cm="1">
        <f t="array" aca="1" ref="BD45" ca="1">INDIRECT($A$1&amp;BD$1&amp;$A45)</f>
        <v>0</v>
      </c>
      <c r="BE45" cm="1">
        <f t="array" aca="1" ref="BE45" ca="1">INDIRECT($A$1&amp;BE$1&amp;$A45)</f>
        <v>0</v>
      </c>
      <c r="BF45" cm="1">
        <f t="array" aca="1" ref="BF45" ca="1">INDIRECT($A$1&amp;BF$1&amp;$A45)</f>
        <v>0</v>
      </c>
      <c r="BG45" cm="1">
        <f t="array" aca="1" ref="BG45" ca="1">INDIRECT($A$1&amp;BG$1&amp;$A45)</f>
        <v>0</v>
      </c>
      <c r="BH45" cm="1">
        <f t="array" aca="1" ref="BH45" ca="1">INDIRECT($A$1&amp;BH$1&amp;$A45)</f>
        <v>0</v>
      </c>
      <c r="BI45" cm="1">
        <f t="array" aca="1" ref="BI45" ca="1">INDIRECT($A$1&amp;BI$1&amp;$A45)</f>
        <v>0</v>
      </c>
      <c r="BJ45" cm="1">
        <f t="array" aca="1" ref="BJ45" ca="1">INDIRECT($A$1&amp;BJ$1&amp;$A45)</f>
        <v>0</v>
      </c>
      <c r="BK45" cm="1">
        <f t="array" aca="1" ref="BK45" ca="1">INDIRECT($A$1&amp;BK$1&amp;$A45)</f>
        <v>0</v>
      </c>
      <c r="BL45" cm="1">
        <f t="array" aca="1" ref="BL45" ca="1">INDIRECT($A$1&amp;BL$1&amp;$A45)</f>
        <v>0</v>
      </c>
      <c r="BM45" cm="1">
        <f t="array" aca="1" ref="BM45" ca="1">INDIRECT($A$1&amp;BM$1&amp;$A45)</f>
        <v>0</v>
      </c>
      <c r="BN45" cm="1">
        <f t="array" aca="1" ref="BN45" ca="1">INDIRECT($A$1&amp;BN$1&amp;$A45)</f>
        <v>0</v>
      </c>
      <c r="BO45" cm="1">
        <f t="array" aca="1" ref="BO45" ca="1">INDIRECT($A$1&amp;BO$1&amp;$A45)</f>
        <v>0</v>
      </c>
      <c r="BP45" cm="1">
        <f t="array" aca="1" ref="BP45" ca="1">INDIRECT($A$1&amp;BP$1&amp;$A45)</f>
        <v>0</v>
      </c>
      <c r="BQ45" cm="1">
        <f t="array" aca="1" ref="BQ45" ca="1">INDIRECT($A$1&amp;BQ$1&amp;$A45)</f>
        <v>0</v>
      </c>
      <c r="BR45" cm="1">
        <f t="array" aca="1" ref="BR45" ca="1">INDIRECT($A$1&amp;BR$1&amp;$A45)</f>
        <v>0</v>
      </c>
      <c r="BS45" cm="1">
        <f t="array" aca="1" ref="BS45" ca="1">INDIRECT($A$1&amp;BS$1&amp;$A45)</f>
        <v>0</v>
      </c>
      <c r="BT45" cm="1">
        <f t="array" aca="1" ref="BT45" ca="1">INDIRECT($A$1&amp;BT$1&amp;$A45)</f>
        <v>0</v>
      </c>
      <c r="BU45" cm="1">
        <f t="array" aca="1" ref="BU45" ca="1">INDIRECT($A$1&amp;BU$1&amp;$A45)</f>
        <v>0</v>
      </c>
    </row>
    <row r="46" spans="1:73" x14ac:dyDescent="0.35">
      <c r="A46" s="60">
        <f t="shared" si="2"/>
        <v>31</v>
      </c>
      <c r="C46" t="str" cm="1">
        <f t="array" aca="1" ref="C46" ca="1">INDIRECT($A$1&amp;C$1&amp;$A46)</f>
        <v>marche_gorgadji</v>
      </c>
      <c r="D46">
        <f t="shared" ca="1" si="5"/>
        <v>1</v>
      </c>
      <c r="E46">
        <f t="shared" ca="1" si="5"/>
        <v>0</v>
      </c>
      <c r="F46">
        <f t="shared" ca="1" si="5"/>
        <v>0</v>
      </c>
      <c r="G46">
        <f t="shared" ca="1" si="5"/>
        <v>1</v>
      </c>
      <c r="H46">
        <f t="shared" ca="1" si="5"/>
        <v>0</v>
      </c>
      <c r="I46">
        <f t="shared" ca="1" si="5"/>
        <v>0</v>
      </c>
      <c r="J46">
        <f t="shared" ca="1" si="5"/>
        <v>1</v>
      </c>
      <c r="K46">
        <f t="shared" ca="1" si="5"/>
        <v>0</v>
      </c>
      <c r="L46">
        <f t="shared" ca="1" si="5"/>
        <v>0</v>
      </c>
      <c r="M46">
        <f t="shared" ca="1" si="5"/>
        <v>0</v>
      </c>
      <c r="N46">
        <f t="shared" ca="1" si="5"/>
        <v>0</v>
      </c>
      <c r="P46" cm="1">
        <f t="array" aca="1" ref="P46" ca="1">INDIRECT($A$1&amp;P$1&amp;$A46)</f>
        <v>0</v>
      </c>
      <c r="Q46" cm="1">
        <f t="array" aca="1" ref="Q46" ca="1">INDIRECT($A$1&amp;Q$1&amp;$A46)</f>
        <v>0</v>
      </c>
      <c r="R46" cm="1">
        <f t="array" aca="1" ref="R46" ca="1">INDIRECT($A$1&amp;R$1&amp;$A46)</f>
        <v>0</v>
      </c>
      <c r="S46" t="str" cm="1">
        <f t="array" aca="1" ref="S46" ca="1">INDIRECT($A$1&amp;S$1&amp;$A46)</f>
        <v>peudisponible</v>
      </c>
      <c r="T46" cm="1">
        <f t="array" aca="1" ref="T46" ca="1">INDIRECT($A$1&amp;T$1&amp;$A46)</f>
        <v>0</v>
      </c>
      <c r="U46" cm="1">
        <f t="array" aca="1" ref="U46" ca="1">INDIRECT($A$1&amp;U$1&amp;$A46)</f>
        <v>0</v>
      </c>
      <c r="V46" cm="1">
        <f t="array" aca="1" ref="V46" ca="1">INDIRECT($A$1&amp;V$1&amp;$A46)</f>
        <v>0</v>
      </c>
      <c r="W46" cm="1">
        <f t="array" aca="1" ref="W46" ca="1">INDIRECT($A$1&amp;W$1&amp;$A46)</f>
        <v>0</v>
      </c>
      <c r="X46" cm="1">
        <f t="array" aca="1" ref="X46" ca="1">INDIRECT($A$1&amp;X$1&amp;$A46)</f>
        <v>0</v>
      </c>
      <c r="Y46" cm="1">
        <f t="array" aca="1" ref="Y46" ca="1">INDIRECT($A$1&amp;Y$1&amp;$A46)</f>
        <v>0</v>
      </c>
      <c r="Z46" cm="1">
        <f t="array" aca="1" ref="Z46" ca="1">INDIRECT($A$1&amp;Z$1&amp;$A46)</f>
        <v>0</v>
      </c>
      <c r="AA46" cm="1">
        <f t="array" aca="1" ref="AA46" ca="1">INDIRECT($A$1&amp;AA$1&amp;$A46)</f>
        <v>0</v>
      </c>
      <c r="AB46" cm="1">
        <f t="array" aca="1" ref="AB46" ca="1">INDIRECT($A$1&amp;AB$1&amp;$A46)</f>
        <v>0</v>
      </c>
      <c r="AC46" cm="1">
        <f t="array" aca="1" ref="AC46" ca="1">INDIRECT($A$1&amp;AC$1&amp;$A46)</f>
        <v>0</v>
      </c>
      <c r="AD46" cm="1">
        <f t="array" aca="1" ref="AD46" ca="1">INDIRECT($A$1&amp;AD$1&amp;$A46)</f>
        <v>0</v>
      </c>
      <c r="AE46" cm="1">
        <f t="array" aca="1" ref="AE46" ca="1">INDIRECT($A$1&amp;AE$1&amp;$A46)</f>
        <v>0</v>
      </c>
      <c r="AF46" cm="1">
        <f t="array" aca="1" ref="AF46" ca="1">INDIRECT($A$1&amp;AF$1&amp;$A46)</f>
        <v>0</v>
      </c>
      <c r="AG46" cm="1">
        <f t="array" aca="1" ref="AG46" ca="1">INDIRECT($A$1&amp;AG$1&amp;$A46)</f>
        <v>0</v>
      </c>
      <c r="AH46" cm="1">
        <f t="array" aca="1" ref="AH46" ca="1">INDIRECT($A$1&amp;AH$1&amp;$A46)</f>
        <v>0</v>
      </c>
      <c r="AI46" cm="1">
        <f t="array" aca="1" ref="AI46" ca="1">INDIRECT($A$1&amp;AI$1&amp;$A46)</f>
        <v>0</v>
      </c>
      <c r="AJ46" cm="1">
        <f t="array" aca="1" ref="AJ46" ca="1">INDIRECT($A$1&amp;AJ$1&amp;$A46)</f>
        <v>0</v>
      </c>
      <c r="AK46" cm="1">
        <f t="array" aca="1" ref="AK46" ca="1">INDIRECT($A$1&amp;AK$1&amp;$A46)</f>
        <v>0</v>
      </c>
      <c r="AM46">
        <f t="shared" ca="1" si="6"/>
        <v>0</v>
      </c>
      <c r="AN46">
        <f t="shared" ca="1" si="6"/>
        <v>0</v>
      </c>
      <c r="AO46">
        <f t="shared" ca="1" si="6"/>
        <v>0</v>
      </c>
      <c r="AP46">
        <f t="shared" ca="1" si="6"/>
        <v>1</v>
      </c>
      <c r="AQ46">
        <f t="shared" ca="1" si="6"/>
        <v>0</v>
      </c>
      <c r="AR46">
        <f t="shared" ca="1" si="6"/>
        <v>0</v>
      </c>
      <c r="AS46">
        <f t="shared" ca="1" si="6"/>
        <v>1</v>
      </c>
      <c r="AU46" cm="1">
        <f t="array" aca="1" ref="AU46" ca="1">INDIRECT($A$1&amp;AU$1&amp;$A46)</f>
        <v>0</v>
      </c>
      <c r="AV46" cm="1">
        <f t="array" aca="1" ref="AV46" ca="1">INDIRECT($A$1&amp;AV$1&amp;$A46)</f>
        <v>0</v>
      </c>
      <c r="AW46" cm="1">
        <f t="array" aca="1" ref="AW46" ca="1">INDIRECT($A$1&amp;AW$1&amp;$A46)</f>
        <v>0</v>
      </c>
      <c r="AX46" cm="1">
        <f t="array" aca="1" ref="AX46" ca="1">INDIRECT($A$1&amp;AX$1&amp;$A46)</f>
        <v>0</v>
      </c>
      <c r="AY46" cm="1">
        <f t="array" aca="1" ref="AY46" ca="1">INDIRECT($A$1&amp;AY$1&amp;$A46)</f>
        <v>0</v>
      </c>
      <c r="AZ46" cm="1">
        <f t="array" aca="1" ref="AZ46" ca="1">INDIRECT($A$1&amp;AZ$1&amp;$A46)</f>
        <v>0</v>
      </c>
      <c r="BA46" cm="1">
        <f t="array" aca="1" ref="BA46" ca="1">INDIRECT($A$1&amp;BA$1&amp;$A46)</f>
        <v>0</v>
      </c>
      <c r="BB46" cm="1">
        <f t="array" aca="1" ref="BB46" ca="1">INDIRECT($A$1&amp;BB$1&amp;$A46)</f>
        <v>0</v>
      </c>
      <c r="BC46" cm="1">
        <f t="array" aca="1" ref="BC46" ca="1">INDIRECT($A$1&amp;BC$1&amp;$A46)</f>
        <v>0</v>
      </c>
      <c r="BD46" cm="1">
        <f t="array" aca="1" ref="BD46" ca="1">INDIRECT($A$1&amp;BD$1&amp;$A46)</f>
        <v>0</v>
      </c>
      <c r="BE46" cm="1">
        <f t="array" aca="1" ref="BE46" ca="1">INDIRECT($A$1&amp;BE$1&amp;$A46)</f>
        <v>0</v>
      </c>
      <c r="BF46" cm="1">
        <f t="array" aca="1" ref="BF46" ca="1">INDIRECT($A$1&amp;BF$1&amp;$A46)</f>
        <v>0</v>
      </c>
      <c r="BG46" cm="1">
        <f t="array" aca="1" ref="BG46" ca="1">INDIRECT($A$1&amp;BG$1&amp;$A46)</f>
        <v>0</v>
      </c>
      <c r="BH46" cm="1">
        <f t="array" aca="1" ref="BH46" ca="1">INDIRECT($A$1&amp;BH$1&amp;$A46)</f>
        <v>0</v>
      </c>
      <c r="BI46" cm="1">
        <f t="array" aca="1" ref="BI46" ca="1">INDIRECT($A$1&amp;BI$1&amp;$A46)</f>
        <v>0</v>
      </c>
      <c r="BJ46" cm="1">
        <f t="array" aca="1" ref="BJ46" ca="1">INDIRECT($A$1&amp;BJ$1&amp;$A46)</f>
        <v>0</v>
      </c>
      <c r="BK46" cm="1">
        <f t="array" aca="1" ref="BK46" ca="1">INDIRECT($A$1&amp;BK$1&amp;$A46)</f>
        <v>0</v>
      </c>
      <c r="BL46" cm="1">
        <f t="array" aca="1" ref="BL46" ca="1">INDIRECT($A$1&amp;BL$1&amp;$A46)</f>
        <v>0</v>
      </c>
      <c r="BM46" cm="1">
        <f t="array" aca="1" ref="BM46" ca="1">INDIRECT($A$1&amp;BM$1&amp;$A46)</f>
        <v>0</v>
      </c>
      <c r="BN46" cm="1">
        <f t="array" aca="1" ref="BN46" ca="1">INDIRECT($A$1&amp;BN$1&amp;$A46)</f>
        <v>0</v>
      </c>
      <c r="BO46" cm="1">
        <f t="array" aca="1" ref="BO46" ca="1">INDIRECT($A$1&amp;BO$1&amp;$A46)</f>
        <v>0</v>
      </c>
      <c r="BP46" cm="1">
        <f t="array" aca="1" ref="BP46" ca="1">INDIRECT($A$1&amp;BP$1&amp;$A46)</f>
        <v>0</v>
      </c>
      <c r="BQ46" cm="1">
        <f t="array" aca="1" ref="BQ46" ca="1">INDIRECT($A$1&amp;BQ$1&amp;$A46)</f>
        <v>0</v>
      </c>
      <c r="BR46" cm="1">
        <f t="array" aca="1" ref="BR46" ca="1">INDIRECT($A$1&amp;BR$1&amp;$A46)</f>
        <v>0</v>
      </c>
      <c r="BS46" cm="1">
        <f t="array" aca="1" ref="BS46" ca="1">INDIRECT($A$1&amp;BS$1&amp;$A46)</f>
        <v>0</v>
      </c>
      <c r="BT46" cm="1">
        <f t="array" aca="1" ref="BT46" ca="1">INDIRECT($A$1&amp;BT$1&amp;$A46)</f>
        <v>0</v>
      </c>
      <c r="BU46" cm="1">
        <f t="array" aca="1" ref="BU46" ca="1">INDIRECT($A$1&amp;BU$1&amp;$A46)</f>
        <v>0</v>
      </c>
    </row>
    <row r="47" spans="1:73" x14ac:dyDescent="0.35">
      <c r="A47" s="60">
        <f t="shared" si="2"/>
        <v>32</v>
      </c>
      <c r="C47" t="str" cm="1">
        <f t="array" aca="1" ref="C47" ca="1">INDIRECT($A$1&amp;C$1&amp;$A47)</f>
        <v>marche_gorgadji</v>
      </c>
      <c r="D47">
        <f t="shared" ref="D47:N56" ca="1" si="7">IF(SUM(INDIRECT($A$1&amp;D$1&amp;$A47),INDIRECT($A$1&amp;D$2&amp;$A47),INDIRECT($A$1&amp;D$3&amp;$A47))&gt;0,1,0)</f>
        <v>1</v>
      </c>
      <c r="E47">
        <f t="shared" ca="1" si="7"/>
        <v>0</v>
      </c>
      <c r="F47">
        <f t="shared" ca="1" si="7"/>
        <v>0</v>
      </c>
      <c r="G47">
        <f t="shared" ca="1" si="7"/>
        <v>1</v>
      </c>
      <c r="H47">
        <f t="shared" ca="1" si="7"/>
        <v>0</v>
      </c>
      <c r="I47">
        <f t="shared" ca="1" si="7"/>
        <v>0</v>
      </c>
      <c r="J47">
        <f t="shared" ca="1" si="7"/>
        <v>1</v>
      </c>
      <c r="K47">
        <f t="shared" ca="1" si="7"/>
        <v>0</v>
      </c>
      <c r="L47">
        <f t="shared" ca="1" si="7"/>
        <v>0</v>
      </c>
      <c r="M47">
        <f t="shared" ca="1" si="7"/>
        <v>0</v>
      </c>
      <c r="N47">
        <f t="shared" ca="1" si="7"/>
        <v>0</v>
      </c>
      <c r="P47" cm="1">
        <f t="array" aca="1" ref="P47" ca="1">INDIRECT($A$1&amp;P$1&amp;$A47)</f>
        <v>0</v>
      </c>
      <c r="Q47" cm="1">
        <f t="array" aca="1" ref="Q47" ca="1">INDIRECT($A$1&amp;Q$1&amp;$A47)</f>
        <v>0</v>
      </c>
      <c r="R47" cm="1">
        <f t="array" aca="1" ref="R47" ca="1">INDIRECT($A$1&amp;R$1&amp;$A47)</f>
        <v>0</v>
      </c>
      <c r="S47" cm="1">
        <f t="array" aca="1" ref="S47" ca="1">INDIRECT($A$1&amp;S$1&amp;$A47)</f>
        <v>0</v>
      </c>
      <c r="T47" cm="1">
        <f t="array" aca="1" ref="T47" ca="1">INDIRECT($A$1&amp;T$1&amp;$A47)</f>
        <v>0</v>
      </c>
      <c r="U47" cm="1">
        <f t="array" aca="1" ref="U47" ca="1">INDIRECT($A$1&amp;U$1&amp;$A47)</f>
        <v>0</v>
      </c>
      <c r="V47" cm="1">
        <f t="array" aca="1" ref="V47" ca="1">INDIRECT($A$1&amp;V$1&amp;$A47)</f>
        <v>0</v>
      </c>
      <c r="W47" cm="1">
        <f t="array" aca="1" ref="W47" ca="1">INDIRECT($A$1&amp;W$1&amp;$A47)</f>
        <v>0</v>
      </c>
      <c r="X47" cm="1">
        <f t="array" aca="1" ref="X47" ca="1">INDIRECT($A$1&amp;X$1&amp;$A47)</f>
        <v>0</v>
      </c>
      <c r="Y47" cm="1">
        <f t="array" aca="1" ref="Y47" ca="1">INDIRECT($A$1&amp;Y$1&amp;$A47)</f>
        <v>0</v>
      </c>
      <c r="Z47" cm="1">
        <f t="array" aca="1" ref="Z47" ca="1">INDIRECT($A$1&amp;Z$1&amp;$A47)</f>
        <v>0</v>
      </c>
      <c r="AA47" cm="1">
        <f t="array" aca="1" ref="AA47" ca="1">INDIRECT($A$1&amp;AA$1&amp;$A47)</f>
        <v>0</v>
      </c>
      <c r="AB47" cm="1">
        <f t="array" aca="1" ref="AB47" ca="1">INDIRECT($A$1&amp;AB$1&amp;$A47)</f>
        <v>0</v>
      </c>
      <c r="AC47" cm="1">
        <f t="array" aca="1" ref="AC47" ca="1">INDIRECT($A$1&amp;AC$1&amp;$A47)</f>
        <v>0</v>
      </c>
      <c r="AD47" cm="1">
        <f t="array" aca="1" ref="AD47" ca="1">INDIRECT($A$1&amp;AD$1&amp;$A47)</f>
        <v>0</v>
      </c>
      <c r="AE47" cm="1">
        <f t="array" aca="1" ref="AE47" ca="1">INDIRECT($A$1&amp;AE$1&amp;$A47)</f>
        <v>0</v>
      </c>
      <c r="AF47" cm="1">
        <f t="array" aca="1" ref="AF47" ca="1">INDIRECT($A$1&amp;AF$1&amp;$A47)</f>
        <v>0</v>
      </c>
      <c r="AG47" t="str" cm="1">
        <f t="array" aca="1" ref="AG47" ca="1">INDIRECT($A$1&amp;AG$1&amp;$A47)</f>
        <v>peudisponible</v>
      </c>
      <c r="AH47" cm="1">
        <f t="array" aca="1" ref="AH47" ca="1">INDIRECT($A$1&amp;AH$1&amp;$A47)</f>
        <v>0</v>
      </c>
      <c r="AI47" cm="1">
        <f t="array" aca="1" ref="AI47" ca="1">INDIRECT($A$1&amp;AI$1&amp;$A47)</f>
        <v>0</v>
      </c>
      <c r="AJ47" cm="1">
        <f t="array" aca="1" ref="AJ47" ca="1">INDIRECT($A$1&amp;AJ$1&amp;$A47)</f>
        <v>0</v>
      </c>
      <c r="AK47" cm="1">
        <f t="array" aca="1" ref="AK47" ca="1">INDIRECT($A$1&amp;AK$1&amp;$A47)</f>
        <v>0</v>
      </c>
      <c r="AM47">
        <f t="shared" ref="AM47:AS56" ca="1" si="8">IF(SUM(INDIRECT($A$1&amp;AM$1&amp;$A47),INDIRECT($A$1&amp;AM$2&amp;$A47),INDIRECT($A$1&amp;AM$3&amp;$A47),INDIRECT($A$1&amp;AM$4&amp;$A47),INDIRECT($A$1&amp;AM$5&amp;$A47),INDIRECT($A$1&amp;AM$6&amp;$A47),INDIRECT($A$1&amp;AM$7&amp;$A47))&gt;0,1,0)</f>
        <v>0</v>
      </c>
      <c r="AN47">
        <f t="shared" ca="1" si="8"/>
        <v>0</v>
      </c>
      <c r="AO47">
        <f t="shared" ca="1" si="8"/>
        <v>0</v>
      </c>
      <c r="AP47">
        <f t="shared" ca="1" si="8"/>
        <v>1</v>
      </c>
      <c r="AQ47">
        <f t="shared" ca="1" si="8"/>
        <v>0</v>
      </c>
      <c r="AR47">
        <f t="shared" ca="1" si="8"/>
        <v>0</v>
      </c>
      <c r="AS47">
        <f t="shared" ca="1" si="8"/>
        <v>1</v>
      </c>
      <c r="AU47" cm="1">
        <f t="array" aca="1" ref="AU47" ca="1">INDIRECT($A$1&amp;AU$1&amp;$A47)</f>
        <v>0</v>
      </c>
      <c r="AV47" cm="1">
        <f t="array" aca="1" ref="AV47" ca="1">INDIRECT($A$1&amp;AV$1&amp;$A47)</f>
        <v>0</v>
      </c>
      <c r="AW47" cm="1">
        <f t="array" aca="1" ref="AW47" ca="1">INDIRECT($A$1&amp;AW$1&amp;$A47)</f>
        <v>0</v>
      </c>
      <c r="AX47" cm="1">
        <f t="array" aca="1" ref="AX47" ca="1">INDIRECT($A$1&amp;AX$1&amp;$A47)</f>
        <v>0</v>
      </c>
      <c r="AY47" cm="1">
        <f t="array" aca="1" ref="AY47" ca="1">INDIRECT($A$1&amp;AY$1&amp;$A47)</f>
        <v>0</v>
      </c>
      <c r="AZ47" cm="1">
        <f t="array" aca="1" ref="AZ47" ca="1">INDIRECT($A$1&amp;AZ$1&amp;$A47)</f>
        <v>0</v>
      </c>
      <c r="BA47" cm="1">
        <f t="array" aca="1" ref="BA47" ca="1">INDIRECT($A$1&amp;BA$1&amp;$A47)</f>
        <v>0</v>
      </c>
      <c r="BB47" cm="1">
        <f t="array" aca="1" ref="BB47" ca="1">INDIRECT($A$1&amp;BB$1&amp;$A47)</f>
        <v>0</v>
      </c>
      <c r="BC47" cm="1">
        <f t="array" aca="1" ref="BC47" ca="1">INDIRECT($A$1&amp;BC$1&amp;$A47)</f>
        <v>0</v>
      </c>
      <c r="BD47" cm="1">
        <f t="array" aca="1" ref="BD47" ca="1">INDIRECT($A$1&amp;BD$1&amp;$A47)</f>
        <v>0</v>
      </c>
      <c r="BE47" cm="1">
        <f t="array" aca="1" ref="BE47" ca="1">INDIRECT($A$1&amp;BE$1&amp;$A47)</f>
        <v>0</v>
      </c>
      <c r="BF47" cm="1">
        <f t="array" aca="1" ref="BF47" ca="1">INDIRECT($A$1&amp;BF$1&amp;$A47)</f>
        <v>0</v>
      </c>
      <c r="BG47" cm="1">
        <f t="array" aca="1" ref="BG47" ca="1">INDIRECT($A$1&amp;BG$1&amp;$A47)</f>
        <v>0</v>
      </c>
      <c r="BH47" cm="1">
        <f t="array" aca="1" ref="BH47" ca="1">INDIRECT($A$1&amp;BH$1&amp;$A47)</f>
        <v>0</v>
      </c>
      <c r="BI47" cm="1">
        <f t="array" aca="1" ref="BI47" ca="1">INDIRECT($A$1&amp;BI$1&amp;$A47)</f>
        <v>0</v>
      </c>
      <c r="BJ47" cm="1">
        <f t="array" aca="1" ref="BJ47" ca="1">INDIRECT($A$1&amp;BJ$1&amp;$A47)</f>
        <v>0</v>
      </c>
      <c r="BK47" cm="1">
        <f t="array" aca="1" ref="BK47" ca="1">INDIRECT($A$1&amp;BK$1&amp;$A47)</f>
        <v>0</v>
      </c>
      <c r="BL47" cm="1">
        <f t="array" aca="1" ref="BL47" ca="1">INDIRECT($A$1&amp;BL$1&amp;$A47)</f>
        <v>0</v>
      </c>
      <c r="BM47" cm="1">
        <f t="array" aca="1" ref="BM47" ca="1">INDIRECT($A$1&amp;BM$1&amp;$A47)</f>
        <v>0</v>
      </c>
      <c r="BN47" cm="1">
        <f t="array" aca="1" ref="BN47" ca="1">INDIRECT($A$1&amp;BN$1&amp;$A47)</f>
        <v>0</v>
      </c>
      <c r="BO47" cm="1">
        <f t="array" aca="1" ref="BO47" ca="1">INDIRECT($A$1&amp;BO$1&amp;$A47)</f>
        <v>0</v>
      </c>
      <c r="BP47" cm="1">
        <f t="array" aca="1" ref="BP47" ca="1">INDIRECT($A$1&amp;BP$1&amp;$A47)</f>
        <v>0</v>
      </c>
      <c r="BQ47" cm="1">
        <f t="array" aca="1" ref="BQ47" ca="1">INDIRECT($A$1&amp;BQ$1&amp;$A47)</f>
        <v>0</v>
      </c>
      <c r="BR47" cm="1">
        <f t="array" aca="1" ref="BR47" ca="1">INDIRECT($A$1&amp;BR$1&amp;$A47)</f>
        <v>0</v>
      </c>
      <c r="BS47" cm="1">
        <f t="array" aca="1" ref="BS47" ca="1">INDIRECT($A$1&amp;BS$1&amp;$A47)</f>
        <v>0</v>
      </c>
      <c r="BT47" cm="1">
        <f t="array" aca="1" ref="BT47" ca="1">INDIRECT($A$1&amp;BT$1&amp;$A47)</f>
        <v>0</v>
      </c>
      <c r="BU47" cm="1">
        <f t="array" aca="1" ref="BU47" ca="1">INDIRECT($A$1&amp;BU$1&amp;$A47)</f>
        <v>0</v>
      </c>
    </row>
    <row r="48" spans="1:73" x14ac:dyDescent="0.35">
      <c r="A48" s="60">
        <f t="shared" si="2"/>
        <v>33</v>
      </c>
      <c r="C48" t="str" cm="1">
        <f t="array" aca="1" ref="C48" ca="1">INDIRECT($A$1&amp;C$1&amp;$A48)</f>
        <v>marche_gorgadji</v>
      </c>
      <c r="D48">
        <f t="shared" ca="1" si="7"/>
        <v>1</v>
      </c>
      <c r="E48">
        <f t="shared" ca="1" si="7"/>
        <v>0</v>
      </c>
      <c r="F48">
        <f t="shared" ca="1" si="7"/>
        <v>0</v>
      </c>
      <c r="G48">
        <f t="shared" ca="1" si="7"/>
        <v>1</v>
      </c>
      <c r="H48">
        <f t="shared" ca="1" si="7"/>
        <v>0</v>
      </c>
      <c r="I48">
        <f t="shared" ca="1" si="7"/>
        <v>0</v>
      </c>
      <c r="J48">
        <f t="shared" ca="1" si="7"/>
        <v>1</v>
      </c>
      <c r="K48">
        <f t="shared" ca="1" si="7"/>
        <v>0</v>
      </c>
      <c r="L48">
        <f t="shared" ca="1" si="7"/>
        <v>0</v>
      </c>
      <c r="M48">
        <f t="shared" ca="1" si="7"/>
        <v>0</v>
      </c>
      <c r="N48">
        <f t="shared" ca="1" si="7"/>
        <v>0</v>
      </c>
      <c r="P48" cm="1">
        <f t="array" aca="1" ref="P48" ca="1">INDIRECT($A$1&amp;P$1&amp;$A48)</f>
        <v>0</v>
      </c>
      <c r="Q48" cm="1">
        <f t="array" aca="1" ref="Q48" ca="1">INDIRECT($A$1&amp;Q$1&amp;$A48)</f>
        <v>0</v>
      </c>
      <c r="R48" cm="1">
        <f t="array" aca="1" ref="R48" ca="1">INDIRECT($A$1&amp;R$1&amp;$A48)</f>
        <v>0</v>
      </c>
      <c r="S48" cm="1">
        <f t="array" aca="1" ref="S48" ca="1">INDIRECT($A$1&amp;S$1&amp;$A48)</f>
        <v>0</v>
      </c>
      <c r="T48" cm="1">
        <f t="array" aca="1" ref="T48" ca="1">INDIRECT($A$1&amp;T$1&amp;$A48)</f>
        <v>0</v>
      </c>
      <c r="U48" cm="1">
        <f t="array" aca="1" ref="U48" ca="1">INDIRECT($A$1&amp;U$1&amp;$A48)</f>
        <v>0</v>
      </c>
      <c r="V48" cm="1">
        <f t="array" aca="1" ref="V48" ca="1">INDIRECT($A$1&amp;V$1&amp;$A48)</f>
        <v>0</v>
      </c>
      <c r="W48" cm="1">
        <f t="array" aca="1" ref="W48" ca="1">INDIRECT($A$1&amp;W$1&amp;$A48)</f>
        <v>0</v>
      </c>
      <c r="X48" cm="1">
        <f t="array" aca="1" ref="X48" ca="1">INDIRECT($A$1&amp;X$1&amp;$A48)</f>
        <v>0</v>
      </c>
      <c r="Y48" cm="1">
        <f t="array" aca="1" ref="Y48" ca="1">INDIRECT($A$1&amp;Y$1&amp;$A48)</f>
        <v>0</v>
      </c>
      <c r="Z48" cm="1">
        <f t="array" aca="1" ref="Z48" ca="1">INDIRECT($A$1&amp;Z$1&amp;$A48)</f>
        <v>0</v>
      </c>
      <c r="AA48" cm="1">
        <f t="array" aca="1" ref="AA48" ca="1">INDIRECT($A$1&amp;AA$1&amp;$A48)</f>
        <v>0</v>
      </c>
      <c r="AB48" cm="1">
        <f t="array" aca="1" ref="AB48" ca="1">INDIRECT($A$1&amp;AB$1&amp;$A48)</f>
        <v>0</v>
      </c>
      <c r="AC48" cm="1">
        <f t="array" aca="1" ref="AC48" ca="1">INDIRECT($A$1&amp;AC$1&amp;$A48)</f>
        <v>0</v>
      </c>
      <c r="AD48" cm="1">
        <f t="array" aca="1" ref="AD48" ca="1">INDIRECT($A$1&amp;AD$1&amp;$A48)</f>
        <v>0</v>
      </c>
      <c r="AE48" cm="1">
        <f t="array" aca="1" ref="AE48" ca="1">INDIRECT($A$1&amp;AE$1&amp;$A48)</f>
        <v>0</v>
      </c>
      <c r="AF48" cm="1">
        <f t="array" aca="1" ref="AF48" ca="1">INDIRECT($A$1&amp;AF$1&amp;$A48)</f>
        <v>0</v>
      </c>
      <c r="AG48" t="str" cm="1">
        <f t="array" aca="1" ref="AG48" ca="1">INDIRECT($A$1&amp;AG$1&amp;$A48)</f>
        <v>peudisponible</v>
      </c>
      <c r="AH48" cm="1">
        <f t="array" aca="1" ref="AH48" ca="1">INDIRECT($A$1&amp;AH$1&amp;$A48)</f>
        <v>0</v>
      </c>
      <c r="AI48" cm="1">
        <f t="array" aca="1" ref="AI48" ca="1">INDIRECT($A$1&amp;AI$1&amp;$A48)</f>
        <v>0</v>
      </c>
      <c r="AJ48" cm="1">
        <f t="array" aca="1" ref="AJ48" ca="1">INDIRECT($A$1&amp;AJ$1&amp;$A48)</f>
        <v>0</v>
      </c>
      <c r="AK48" cm="1">
        <f t="array" aca="1" ref="AK48" ca="1">INDIRECT($A$1&amp;AK$1&amp;$A48)</f>
        <v>0</v>
      </c>
      <c r="AM48">
        <f t="shared" ca="1" si="8"/>
        <v>0</v>
      </c>
      <c r="AN48">
        <f t="shared" ca="1" si="8"/>
        <v>0</v>
      </c>
      <c r="AO48">
        <f t="shared" ca="1" si="8"/>
        <v>0</v>
      </c>
      <c r="AP48">
        <f t="shared" ca="1" si="8"/>
        <v>1</v>
      </c>
      <c r="AQ48">
        <f t="shared" ca="1" si="8"/>
        <v>0</v>
      </c>
      <c r="AR48">
        <f t="shared" ca="1" si="8"/>
        <v>0</v>
      </c>
      <c r="AS48">
        <f t="shared" ca="1" si="8"/>
        <v>1</v>
      </c>
      <c r="AU48" cm="1">
        <f t="array" aca="1" ref="AU48" ca="1">INDIRECT($A$1&amp;AU$1&amp;$A48)</f>
        <v>0</v>
      </c>
      <c r="AV48" cm="1">
        <f t="array" aca="1" ref="AV48" ca="1">INDIRECT($A$1&amp;AV$1&amp;$A48)</f>
        <v>0</v>
      </c>
      <c r="AW48" cm="1">
        <f t="array" aca="1" ref="AW48" ca="1">INDIRECT($A$1&amp;AW$1&amp;$A48)</f>
        <v>0</v>
      </c>
      <c r="AX48" cm="1">
        <f t="array" aca="1" ref="AX48" ca="1">INDIRECT($A$1&amp;AX$1&amp;$A48)</f>
        <v>0</v>
      </c>
      <c r="AY48" cm="1">
        <f t="array" aca="1" ref="AY48" ca="1">INDIRECT($A$1&amp;AY$1&amp;$A48)</f>
        <v>0</v>
      </c>
      <c r="AZ48" cm="1">
        <f t="array" aca="1" ref="AZ48" ca="1">INDIRECT($A$1&amp;AZ$1&amp;$A48)</f>
        <v>0</v>
      </c>
      <c r="BA48" cm="1">
        <f t="array" aca="1" ref="BA48" ca="1">INDIRECT($A$1&amp;BA$1&amp;$A48)</f>
        <v>0</v>
      </c>
      <c r="BB48" cm="1">
        <f t="array" aca="1" ref="BB48" ca="1">INDIRECT($A$1&amp;BB$1&amp;$A48)</f>
        <v>0</v>
      </c>
      <c r="BC48" cm="1">
        <f t="array" aca="1" ref="BC48" ca="1">INDIRECT($A$1&amp;BC$1&amp;$A48)</f>
        <v>0</v>
      </c>
      <c r="BD48" cm="1">
        <f t="array" aca="1" ref="BD48" ca="1">INDIRECT($A$1&amp;BD$1&amp;$A48)</f>
        <v>0</v>
      </c>
      <c r="BE48" cm="1">
        <f t="array" aca="1" ref="BE48" ca="1">INDIRECT($A$1&amp;BE$1&amp;$A48)</f>
        <v>0</v>
      </c>
      <c r="BF48" cm="1">
        <f t="array" aca="1" ref="BF48" ca="1">INDIRECT($A$1&amp;BF$1&amp;$A48)</f>
        <v>0</v>
      </c>
      <c r="BG48" cm="1">
        <f t="array" aca="1" ref="BG48" ca="1">INDIRECT($A$1&amp;BG$1&amp;$A48)</f>
        <v>0</v>
      </c>
      <c r="BH48" cm="1">
        <f t="array" aca="1" ref="BH48" ca="1">INDIRECT($A$1&amp;BH$1&amp;$A48)</f>
        <v>0</v>
      </c>
      <c r="BI48" cm="1">
        <f t="array" aca="1" ref="BI48" ca="1">INDIRECT($A$1&amp;BI$1&amp;$A48)</f>
        <v>0</v>
      </c>
      <c r="BJ48" cm="1">
        <f t="array" aca="1" ref="BJ48" ca="1">INDIRECT($A$1&amp;BJ$1&amp;$A48)</f>
        <v>0</v>
      </c>
      <c r="BK48" cm="1">
        <f t="array" aca="1" ref="BK48" ca="1">INDIRECT($A$1&amp;BK$1&amp;$A48)</f>
        <v>0</v>
      </c>
      <c r="BL48" cm="1">
        <f t="array" aca="1" ref="BL48" ca="1">INDIRECT($A$1&amp;BL$1&amp;$A48)</f>
        <v>0</v>
      </c>
      <c r="BM48" cm="1">
        <f t="array" aca="1" ref="BM48" ca="1">INDIRECT($A$1&amp;BM$1&amp;$A48)</f>
        <v>0</v>
      </c>
      <c r="BN48" cm="1">
        <f t="array" aca="1" ref="BN48" ca="1">INDIRECT($A$1&amp;BN$1&amp;$A48)</f>
        <v>0</v>
      </c>
      <c r="BO48" cm="1">
        <f t="array" aca="1" ref="BO48" ca="1">INDIRECT($A$1&amp;BO$1&amp;$A48)</f>
        <v>0</v>
      </c>
      <c r="BP48" cm="1">
        <f t="array" aca="1" ref="BP48" ca="1">INDIRECT($A$1&amp;BP$1&amp;$A48)</f>
        <v>0</v>
      </c>
      <c r="BQ48" cm="1">
        <f t="array" aca="1" ref="BQ48" ca="1">INDIRECT($A$1&amp;BQ$1&amp;$A48)</f>
        <v>0</v>
      </c>
      <c r="BR48" cm="1">
        <f t="array" aca="1" ref="BR48" ca="1">INDIRECT($A$1&amp;BR$1&amp;$A48)</f>
        <v>0</v>
      </c>
      <c r="BS48" cm="1">
        <f t="array" aca="1" ref="BS48" ca="1">INDIRECT($A$1&amp;BS$1&amp;$A48)</f>
        <v>0</v>
      </c>
      <c r="BT48" cm="1">
        <f t="array" aca="1" ref="BT48" ca="1">INDIRECT($A$1&amp;BT$1&amp;$A48)</f>
        <v>0</v>
      </c>
      <c r="BU48" cm="1">
        <f t="array" aca="1" ref="BU48" ca="1">INDIRECT($A$1&amp;BU$1&amp;$A48)</f>
        <v>0</v>
      </c>
    </row>
    <row r="49" spans="1:73" x14ac:dyDescent="0.35">
      <c r="A49" s="60">
        <f t="shared" si="2"/>
        <v>34</v>
      </c>
      <c r="C49" t="str" cm="1">
        <f t="array" aca="1" ref="C49" ca="1">INDIRECT($A$1&amp;C$1&amp;$A49)</f>
        <v>marche_gorgadji</v>
      </c>
      <c r="D49">
        <f t="shared" ca="1" si="7"/>
        <v>1</v>
      </c>
      <c r="E49">
        <f t="shared" ca="1" si="7"/>
        <v>0</v>
      </c>
      <c r="F49">
        <f t="shared" ca="1" si="7"/>
        <v>0</v>
      </c>
      <c r="G49">
        <f t="shared" ca="1" si="7"/>
        <v>1</v>
      </c>
      <c r="H49">
        <f t="shared" ca="1" si="7"/>
        <v>0</v>
      </c>
      <c r="I49">
        <f t="shared" ca="1" si="7"/>
        <v>0</v>
      </c>
      <c r="J49">
        <f t="shared" ca="1" si="7"/>
        <v>1</v>
      </c>
      <c r="K49">
        <f t="shared" ca="1" si="7"/>
        <v>0</v>
      </c>
      <c r="L49">
        <f t="shared" ca="1" si="7"/>
        <v>0</v>
      </c>
      <c r="M49">
        <f t="shared" ca="1" si="7"/>
        <v>0</v>
      </c>
      <c r="N49">
        <f t="shared" ca="1" si="7"/>
        <v>0</v>
      </c>
      <c r="P49" cm="1">
        <f t="array" aca="1" ref="P49" ca="1">INDIRECT($A$1&amp;P$1&amp;$A49)</f>
        <v>0</v>
      </c>
      <c r="Q49" cm="1">
        <f t="array" aca="1" ref="Q49" ca="1">INDIRECT($A$1&amp;Q$1&amp;$A49)</f>
        <v>0</v>
      </c>
      <c r="R49" cm="1">
        <f t="array" aca="1" ref="R49" ca="1">INDIRECT($A$1&amp;R$1&amp;$A49)</f>
        <v>0</v>
      </c>
      <c r="S49" cm="1">
        <f t="array" aca="1" ref="S49" ca="1">INDIRECT($A$1&amp;S$1&amp;$A49)</f>
        <v>0</v>
      </c>
      <c r="T49" cm="1">
        <f t="array" aca="1" ref="T49" ca="1">INDIRECT($A$1&amp;T$1&amp;$A49)</f>
        <v>0</v>
      </c>
      <c r="U49" cm="1">
        <f t="array" aca="1" ref="U49" ca="1">INDIRECT($A$1&amp;U$1&amp;$A49)</f>
        <v>0</v>
      </c>
      <c r="V49" cm="1">
        <f t="array" aca="1" ref="V49" ca="1">INDIRECT($A$1&amp;V$1&amp;$A49)</f>
        <v>0</v>
      </c>
      <c r="W49" cm="1">
        <f t="array" aca="1" ref="W49" ca="1">INDIRECT($A$1&amp;W$1&amp;$A49)</f>
        <v>0</v>
      </c>
      <c r="X49" cm="1">
        <f t="array" aca="1" ref="X49" ca="1">INDIRECT($A$1&amp;X$1&amp;$A49)</f>
        <v>0</v>
      </c>
      <c r="Y49" cm="1">
        <f t="array" aca="1" ref="Y49" ca="1">INDIRECT($A$1&amp;Y$1&amp;$A49)</f>
        <v>0</v>
      </c>
      <c r="Z49" cm="1">
        <f t="array" aca="1" ref="Z49" ca="1">INDIRECT($A$1&amp;Z$1&amp;$A49)</f>
        <v>0</v>
      </c>
      <c r="AA49" cm="1">
        <f t="array" aca="1" ref="AA49" ca="1">INDIRECT($A$1&amp;AA$1&amp;$A49)</f>
        <v>0</v>
      </c>
      <c r="AB49" cm="1">
        <f t="array" aca="1" ref="AB49" ca="1">INDIRECT($A$1&amp;AB$1&amp;$A49)</f>
        <v>0</v>
      </c>
      <c r="AC49" cm="1">
        <f t="array" aca="1" ref="AC49" ca="1">INDIRECT($A$1&amp;AC$1&amp;$A49)</f>
        <v>0</v>
      </c>
      <c r="AD49" cm="1">
        <f t="array" aca="1" ref="AD49" ca="1">INDIRECT($A$1&amp;AD$1&amp;$A49)</f>
        <v>0</v>
      </c>
      <c r="AE49" cm="1">
        <f t="array" aca="1" ref="AE49" ca="1">INDIRECT($A$1&amp;AE$1&amp;$A49)</f>
        <v>0</v>
      </c>
      <c r="AF49" cm="1">
        <f t="array" aca="1" ref="AF49" ca="1">INDIRECT($A$1&amp;AF$1&amp;$A49)</f>
        <v>0</v>
      </c>
      <c r="AG49" t="str" cm="1">
        <f t="array" aca="1" ref="AG49" ca="1">INDIRECT($A$1&amp;AG$1&amp;$A49)</f>
        <v>peudisponible</v>
      </c>
      <c r="AH49" cm="1">
        <f t="array" aca="1" ref="AH49" ca="1">INDIRECT($A$1&amp;AH$1&amp;$A49)</f>
        <v>0</v>
      </c>
      <c r="AI49" cm="1">
        <f t="array" aca="1" ref="AI49" ca="1">INDIRECT($A$1&amp;AI$1&amp;$A49)</f>
        <v>0</v>
      </c>
      <c r="AJ49" cm="1">
        <f t="array" aca="1" ref="AJ49" ca="1">INDIRECT($A$1&amp;AJ$1&amp;$A49)</f>
        <v>0</v>
      </c>
      <c r="AK49" cm="1">
        <f t="array" aca="1" ref="AK49" ca="1">INDIRECT($A$1&amp;AK$1&amp;$A49)</f>
        <v>0</v>
      </c>
      <c r="AM49">
        <f t="shared" ca="1" si="8"/>
        <v>0</v>
      </c>
      <c r="AN49">
        <f t="shared" ca="1" si="8"/>
        <v>0</v>
      </c>
      <c r="AO49">
        <f t="shared" ca="1" si="8"/>
        <v>0</v>
      </c>
      <c r="AP49">
        <f t="shared" ca="1" si="8"/>
        <v>1</v>
      </c>
      <c r="AQ49">
        <f t="shared" ca="1" si="8"/>
        <v>0</v>
      </c>
      <c r="AR49">
        <f t="shared" ca="1" si="8"/>
        <v>0</v>
      </c>
      <c r="AS49">
        <f t="shared" ca="1" si="8"/>
        <v>1</v>
      </c>
      <c r="AU49" cm="1">
        <f t="array" aca="1" ref="AU49" ca="1">INDIRECT($A$1&amp;AU$1&amp;$A49)</f>
        <v>0</v>
      </c>
      <c r="AV49" cm="1">
        <f t="array" aca="1" ref="AV49" ca="1">INDIRECT($A$1&amp;AV$1&amp;$A49)</f>
        <v>0</v>
      </c>
      <c r="AW49" cm="1">
        <f t="array" aca="1" ref="AW49" ca="1">INDIRECT($A$1&amp;AW$1&amp;$A49)</f>
        <v>0</v>
      </c>
      <c r="AX49" cm="1">
        <f t="array" aca="1" ref="AX49" ca="1">INDIRECT($A$1&amp;AX$1&amp;$A49)</f>
        <v>0</v>
      </c>
      <c r="AY49" cm="1">
        <f t="array" aca="1" ref="AY49" ca="1">INDIRECT($A$1&amp;AY$1&amp;$A49)</f>
        <v>0</v>
      </c>
      <c r="AZ49" cm="1">
        <f t="array" aca="1" ref="AZ49" ca="1">INDIRECT($A$1&amp;AZ$1&amp;$A49)</f>
        <v>0</v>
      </c>
      <c r="BA49" cm="1">
        <f t="array" aca="1" ref="BA49" ca="1">INDIRECT($A$1&amp;BA$1&amp;$A49)</f>
        <v>0</v>
      </c>
      <c r="BB49" cm="1">
        <f t="array" aca="1" ref="BB49" ca="1">INDIRECT($A$1&amp;BB$1&amp;$A49)</f>
        <v>0</v>
      </c>
      <c r="BC49" cm="1">
        <f t="array" aca="1" ref="BC49" ca="1">INDIRECT($A$1&amp;BC$1&amp;$A49)</f>
        <v>0</v>
      </c>
      <c r="BD49" cm="1">
        <f t="array" aca="1" ref="BD49" ca="1">INDIRECT($A$1&amp;BD$1&amp;$A49)</f>
        <v>0</v>
      </c>
      <c r="BE49" cm="1">
        <f t="array" aca="1" ref="BE49" ca="1">INDIRECT($A$1&amp;BE$1&amp;$A49)</f>
        <v>0</v>
      </c>
      <c r="BF49" cm="1">
        <f t="array" aca="1" ref="BF49" ca="1">INDIRECT($A$1&amp;BF$1&amp;$A49)</f>
        <v>0</v>
      </c>
      <c r="BG49" cm="1">
        <f t="array" aca="1" ref="BG49" ca="1">INDIRECT($A$1&amp;BG$1&amp;$A49)</f>
        <v>0</v>
      </c>
      <c r="BH49" cm="1">
        <f t="array" aca="1" ref="BH49" ca="1">INDIRECT($A$1&amp;BH$1&amp;$A49)</f>
        <v>0</v>
      </c>
      <c r="BI49" cm="1">
        <f t="array" aca="1" ref="BI49" ca="1">INDIRECT($A$1&amp;BI$1&amp;$A49)</f>
        <v>0</v>
      </c>
      <c r="BJ49" cm="1">
        <f t="array" aca="1" ref="BJ49" ca="1">INDIRECT($A$1&amp;BJ$1&amp;$A49)</f>
        <v>0</v>
      </c>
      <c r="BK49" cm="1">
        <f t="array" aca="1" ref="BK49" ca="1">INDIRECT($A$1&amp;BK$1&amp;$A49)</f>
        <v>0</v>
      </c>
      <c r="BL49" cm="1">
        <f t="array" aca="1" ref="BL49" ca="1">INDIRECT($A$1&amp;BL$1&amp;$A49)</f>
        <v>0</v>
      </c>
      <c r="BM49" cm="1">
        <f t="array" aca="1" ref="BM49" ca="1">INDIRECT($A$1&amp;BM$1&amp;$A49)</f>
        <v>0</v>
      </c>
      <c r="BN49" cm="1">
        <f t="array" aca="1" ref="BN49" ca="1">INDIRECT($A$1&amp;BN$1&amp;$A49)</f>
        <v>0</v>
      </c>
      <c r="BO49" cm="1">
        <f t="array" aca="1" ref="BO49" ca="1">INDIRECT($A$1&amp;BO$1&amp;$A49)</f>
        <v>0</v>
      </c>
      <c r="BP49" cm="1">
        <f t="array" aca="1" ref="BP49" ca="1">INDIRECT($A$1&amp;BP$1&amp;$A49)</f>
        <v>0</v>
      </c>
      <c r="BQ49" cm="1">
        <f t="array" aca="1" ref="BQ49" ca="1">INDIRECT($A$1&amp;BQ$1&amp;$A49)</f>
        <v>0</v>
      </c>
      <c r="BR49" cm="1">
        <f t="array" aca="1" ref="BR49" ca="1">INDIRECT($A$1&amp;BR$1&amp;$A49)</f>
        <v>0</v>
      </c>
      <c r="BS49" cm="1">
        <f t="array" aca="1" ref="BS49" ca="1">INDIRECT($A$1&amp;BS$1&amp;$A49)</f>
        <v>0</v>
      </c>
      <c r="BT49" cm="1">
        <f t="array" aca="1" ref="BT49" ca="1">INDIRECT($A$1&amp;BT$1&amp;$A49)</f>
        <v>0</v>
      </c>
      <c r="BU49" cm="1">
        <f t="array" aca="1" ref="BU49" ca="1">INDIRECT($A$1&amp;BU$1&amp;$A49)</f>
        <v>0</v>
      </c>
    </row>
    <row r="50" spans="1:73" x14ac:dyDescent="0.35">
      <c r="A50" s="60">
        <f t="shared" si="2"/>
        <v>35</v>
      </c>
      <c r="C50" t="str" cm="1">
        <f t="array" aca="1" ref="C50" ca="1">INDIRECT($A$1&amp;C$1&amp;$A50)</f>
        <v>marche_gorgadji</v>
      </c>
      <c r="D50">
        <f t="shared" ca="1" si="7"/>
        <v>1</v>
      </c>
      <c r="E50">
        <f t="shared" ca="1" si="7"/>
        <v>0</v>
      </c>
      <c r="F50">
        <f t="shared" ca="1" si="7"/>
        <v>0</v>
      </c>
      <c r="G50">
        <f t="shared" ca="1" si="7"/>
        <v>1</v>
      </c>
      <c r="H50">
        <f t="shared" ca="1" si="7"/>
        <v>0</v>
      </c>
      <c r="I50">
        <f t="shared" ca="1" si="7"/>
        <v>0</v>
      </c>
      <c r="J50">
        <f t="shared" ca="1" si="7"/>
        <v>1</v>
      </c>
      <c r="K50">
        <f t="shared" ca="1" si="7"/>
        <v>0</v>
      </c>
      <c r="L50">
        <f t="shared" ca="1" si="7"/>
        <v>0</v>
      </c>
      <c r="M50">
        <f t="shared" ca="1" si="7"/>
        <v>0</v>
      </c>
      <c r="N50">
        <f t="shared" ca="1" si="7"/>
        <v>0</v>
      </c>
      <c r="P50" cm="1">
        <f t="array" aca="1" ref="P50" ca="1">INDIRECT($A$1&amp;P$1&amp;$A50)</f>
        <v>0</v>
      </c>
      <c r="Q50" cm="1">
        <f t="array" aca="1" ref="Q50" ca="1">INDIRECT($A$1&amp;Q$1&amp;$A50)</f>
        <v>0</v>
      </c>
      <c r="R50" cm="1">
        <f t="array" aca="1" ref="R50" ca="1">INDIRECT($A$1&amp;R$1&amp;$A50)</f>
        <v>0</v>
      </c>
      <c r="S50" cm="1">
        <f t="array" aca="1" ref="S50" ca="1">INDIRECT($A$1&amp;S$1&amp;$A50)</f>
        <v>0</v>
      </c>
      <c r="T50" cm="1">
        <f t="array" aca="1" ref="T50" ca="1">INDIRECT($A$1&amp;T$1&amp;$A50)</f>
        <v>0</v>
      </c>
      <c r="U50" cm="1">
        <f t="array" aca="1" ref="U50" ca="1">INDIRECT($A$1&amp;U$1&amp;$A50)</f>
        <v>0</v>
      </c>
      <c r="V50" cm="1">
        <f t="array" aca="1" ref="V50" ca="1">INDIRECT($A$1&amp;V$1&amp;$A50)</f>
        <v>0</v>
      </c>
      <c r="W50" cm="1">
        <f t="array" aca="1" ref="W50" ca="1">INDIRECT($A$1&amp;W$1&amp;$A50)</f>
        <v>0</v>
      </c>
      <c r="X50" cm="1">
        <f t="array" aca="1" ref="X50" ca="1">INDIRECT($A$1&amp;X$1&amp;$A50)</f>
        <v>0</v>
      </c>
      <c r="Y50" cm="1">
        <f t="array" aca="1" ref="Y50" ca="1">INDIRECT($A$1&amp;Y$1&amp;$A50)</f>
        <v>0</v>
      </c>
      <c r="Z50" cm="1">
        <f t="array" aca="1" ref="Z50" ca="1">INDIRECT($A$1&amp;Z$1&amp;$A50)</f>
        <v>0</v>
      </c>
      <c r="AA50" cm="1">
        <f t="array" aca="1" ref="AA50" ca="1">INDIRECT($A$1&amp;AA$1&amp;$A50)</f>
        <v>0</v>
      </c>
      <c r="AB50" cm="1">
        <f t="array" aca="1" ref="AB50" ca="1">INDIRECT($A$1&amp;AB$1&amp;$A50)</f>
        <v>0</v>
      </c>
      <c r="AC50" cm="1">
        <f t="array" aca="1" ref="AC50" ca="1">INDIRECT($A$1&amp;AC$1&amp;$A50)</f>
        <v>0</v>
      </c>
      <c r="AD50" cm="1">
        <f t="array" aca="1" ref="AD50" ca="1">INDIRECT($A$1&amp;AD$1&amp;$A50)</f>
        <v>0</v>
      </c>
      <c r="AE50" cm="1">
        <f t="array" aca="1" ref="AE50" ca="1">INDIRECT($A$1&amp;AE$1&amp;$A50)</f>
        <v>0</v>
      </c>
      <c r="AF50" cm="1">
        <f t="array" aca="1" ref="AF50" ca="1">INDIRECT($A$1&amp;AF$1&amp;$A50)</f>
        <v>0</v>
      </c>
      <c r="AG50" t="str" cm="1">
        <f t="array" aca="1" ref="AG50" ca="1">INDIRECT($A$1&amp;AG$1&amp;$A50)</f>
        <v>peudisponible</v>
      </c>
      <c r="AH50" cm="1">
        <f t="array" aca="1" ref="AH50" ca="1">INDIRECT($A$1&amp;AH$1&amp;$A50)</f>
        <v>0</v>
      </c>
      <c r="AI50" cm="1">
        <f t="array" aca="1" ref="AI50" ca="1">INDIRECT($A$1&amp;AI$1&amp;$A50)</f>
        <v>0</v>
      </c>
      <c r="AJ50" cm="1">
        <f t="array" aca="1" ref="AJ50" ca="1">INDIRECT($A$1&amp;AJ$1&amp;$A50)</f>
        <v>0</v>
      </c>
      <c r="AK50" cm="1">
        <f t="array" aca="1" ref="AK50" ca="1">INDIRECT($A$1&amp;AK$1&amp;$A50)</f>
        <v>0</v>
      </c>
      <c r="AM50">
        <f t="shared" ca="1" si="8"/>
        <v>0</v>
      </c>
      <c r="AN50">
        <f t="shared" ca="1" si="8"/>
        <v>0</v>
      </c>
      <c r="AO50">
        <f t="shared" ca="1" si="8"/>
        <v>0</v>
      </c>
      <c r="AP50">
        <f t="shared" ca="1" si="8"/>
        <v>1</v>
      </c>
      <c r="AQ50">
        <f t="shared" ca="1" si="8"/>
        <v>0</v>
      </c>
      <c r="AR50">
        <f t="shared" ca="1" si="8"/>
        <v>0</v>
      </c>
      <c r="AS50">
        <f t="shared" ca="1" si="8"/>
        <v>1</v>
      </c>
      <c r="AU50" cm="1">
        <f t="array" aca="1" ref="AU50" ca="1">INDIRECT($A$1&amp;AU$1&amp;$A50)</f>
        <v>0</v>
      </c>
      <c r="AV50" cm="1">
        <f t="array" aca="1" ref="AV50" ca="1">INDIRECT($A$1&amp;AV$1&amp;$A50)</f>
        <v>0</v>
      </c>
      <c r="AW50" cm="1">
        <f t="array" aca="1" ref="AW50" ca="1">INDIRECT($A$1&amp;AW$1&amp;$A50)</f>
        <v>0</v>
      </c>
      <c r="AX50" cm="1">
        <f t="array" aca="1" ref="AX50" ca="1">INDIRECT($A$1&amp;AX$1&amp;$A50)</f>
        <v>0</v>
      </c>
      <c r="AY50" cm="1">
        <f t="array" aca="1" ref="AY50" ca="1">INDIRECT($A$1&amp;AY$1&amp;$A50)</f>
        <v>0</v>
      </c>
      <c r="AZ50" cm="1">
        <f t="array" aca="1" ref="AZ50" ca="1">INDIRECT($A$1&amp;AZ$1&amp;$A50)</f>
        <v>0</v>
      </c>
      <c r="BA50" cm="1">
        <f t="array" aca="1" ref="BA50" ca="1">INDIRECT($A$1&amp;BA$1&amp;$A50)</f>
        <v>0</v>
      </c>
      <c r="BB50" cm="1">
        <f t="array" aca="1" ref="BB50" ca="1">INDIRECT($A$1&amp;BB$1&amp;$A50)</f>
        <v>0</v>
      </c>
      <c r="BC50" cm="1">
        <f t="array" aca="1" ref="BC50" ca="1">INDIRECT($A$1&amp;BC$1&amp;$A50)</f>
        <v>0</v>
      </c>
      <c r="BD50" cm="1">
        <f t="array" aca="1" ref="BD50" ca="1">INDIRECT($A$1&amp;BD$1&amp;$A50)</f>
        <v>0</v>
      </c>
      <c r="BE50" cm="1">
        <f t="array" aca="1" ref="BE50" ca="1">INDIRECT($A$1&amp;BE$1&amp;$A50)</f>
        <v>0</v>
      </c>
      <c r="BF50" cm="1">
        <f t="array" aca="1" ref="BF50" ca="1">INDIRECT($A$1&amp;BF$1&amp;$A50)</f>
        <v>0</v>
      </c>
      <c r="BG50" cm="1">
        <f t="array" aca="1" ref="BG50" ca="1">INDIRECT($A$1&amp;BG$1&amp;$A50)</f>
        <v>0</v>
      </c>
      <c r="BH50" cm="1">
        <f t="array" aca="1" ref="BH50" ca="1">INDIRECT($A$1&amp;BH$1&amp;$A50)</f>
        <v>0</v>
      </c>
      <c r="BI50" cm="1">
        <f t="array" aca="1" ref="BI50" ca="1">INDIRECT($A$1&amp;BI$1&amp;$A50)</f>
        <v>0</v>
      </c>
      <c r="BJ50" cm="1">
        <f t="array" aca="1" ref="BJ50" ca="1">INDIRECT($A$1&amp;BJ$1&amp;$A50)</f>
        <v>0</v>
      </c>
      <c r="BK50" cm="1">
        <f t="array" aca="1" ref="BK50" ca="1">INDIRECT($A$1&amp;BK$1&amp;$A50)</f>
        <v>0</v>
      </c>
      <c r="BL50" cm="1">
        <f t="array" aca="1" ref="BL50" ca="1">INDIRECT($A$1&amp;BL$1&amp;$A50)</f>
        <v>0</v>
      </c>
      <c r="BM50" cm="1">
        <f t="array" aca="1" ref="BM50" ca="1">INDIRECT($A$1&amp;BM$1&amp;$A50)</f>
        <v>0</v>
      </c>
      <c r="BN50" cm="1">
        <f t="array" aca="1" ref="BN50" ca="1">INDIRECT($A$1&amp;BN$1&amp;$A50)</f>
        <v>0</v>
      </c>
      <c r="BO50" cm="1">
        <f t="array" aca="1" ref="BO50" ca="1">INDIRECT($A$1&amp;BO$1&amp;$A50)</f>
        <v>0</v>
      </c>
      <c r="BP50" cm="1">
        <f t="array" aca="1" ref="BP50" ca="1">INDIRECT($A$1&amp;BP$1&amp;$A50)</f>
        <v>0</v>
      </c>
      <c r="BQ50" cm="1">
        <f t="array" aca="1" ref="BQ50" ca="1">INDIRECT($A$1&amp;BQ$1&amp;$A50)</f>
        <v>0</v>
      </c>
      <c r="BR50" cm="1">
        <f t="array" aca="1" ref="BR50" ca="1">INDIRECT($A$1&amp;BR$1&amp;$A50)</f>
        <v>0</v>
      </c>
      <c r="BS50" cm="1">
        <f t="array" aca="1" ref="BS50" ca="1">INDIRECT($A$1&amp;BS$1&amp;$A50)</f>
        <v>0</v>
      </c>
      <c r="BT50" cm="1">
        <f t="array" aca="1" ref="BT50" ca="1">INDIRECT($A$1&amp;BT$1&amp;$A50)</f>
        <v>0</v>
      </c>
      <c r="BU50" cm="1">
        <f t="array" aca="1" ref="BU50" ca="1">INDIRECT($A$1&amp;BU$1&amp;$A50)</f>
        <v>0</v>
      </c>
    </row>
    <row r="51" spans="1:73" x14ac:dyDescent="0.35">
      <c r="A51" s="60">
        <f t="shared" si="2"/>
        <v>36</v>
      </c>
      <c r="C51" t="str" cm="1">
        <f t="array" aca="1" ref="C51" ca="1">INDIRECT($A$1&amp;C$1&amp;$A51)</f>
        <v>marche_gorgadji</v>
      </c>
      <c r="D51">
        <f t="shared" ca="1" si="7"/>
        <v>1</v>
      </c>
      <c r="E51">
        <f t="shared" ca="1" si="7"/>
        <v>0</v>
      </c>
      <c r="F51">
        <f t="shared" ca="1" si="7"/>
        <v>0</v>
      </c>
      <c r="G51">
        <f t="shared" ca="1" si="7"/>
        <v>1</v>
      </c>
      <c r="H51">
        <f t="shared" ca="1" si="7"/>
        <v>0</v>
      </c>
      <c r="I51">
        <f t="shared" ca="1" si="7"/>
        <v>0</v>
      </c>
      <c r="J51">
        <f t="shared" ca="1" si="7"/>
        <v>0</v>
      </c>
      <c r="K51">
        <f t="shared" ca="1" si="7"/>
        <v>0</v>
      </c>
      <c r="L51">
        <f t="shared" ca="1" si="7"/>
        <v>0</v>
      </c>
      <c r="M51">
        <f t="shared" ca="1" si="7"/>
        <v>0</v>
      </c>
      <c r="N51">
        <f t="shared" ca="1" si="7"/>
        <v>0</v>
      </c>
      <c r="P51" cm="1">
        <f t="array" aca="1" ref="P51" ca="1">INDIRECT($A$1&amp;P$1&amp;$A51)</f>
        <v>0</v>
      </c>
      <c r="Q51" cm="1">
        <f t="array" aca="1" ref="Q51" ca="1">INDIRECT($A$1&amp;Q$1&amp;$A51)</f>
        <v>0</v>
      </c>
      <c r="R51" cm="1">
        <f t="array" aca="1" ref="R51" ca="1">INDIRECT($A$1&amp;R$1&amp;$A51)</f>
        <v>0</v>
      </c>
      <c r="S51" cm="1">
        <f t="array" aca="1" ref="S51" ca="1">INDIRECT($A$1&amp;S$1&amp;$A51)</f>
        <v>0</v>
      </c>
      <c r="T51" cm="1">
        <f t="array" aca="1" ref="T51" ca="1">INDIRECT($A$1&amp;T$1&amp;$A51)</f>
        <v>0</v>
      </c>
      <c r="U51" cm="1">
        <f t="array" aca="1" ref="U51" ca="1">INDIRECT($A$1&amp;U$1&amp;$A51)</f>
        <v>0</v>
      </c>
      <c r="V51" cm="1">
        <f t="array" aca="1" ref="V51" ca="1">INDIRECT($A$1&amp;V$1&amp;$A51)</f>
        <v>0</v>
      </c>
      <c r="W51" cm="1">
        <f t="array" aca="1" ref="W51" ca="1">INDIRECT($A$1&amp;W$1&amp;$A51)</f>
        <v>0</v>
      </c>
      <c r="X51" cm="1">
        <f t="array" aca="1" ref="X51" ca="1">INDIRECT($A$1&amp;X$1&amp;$A51)</f>
        <v>0</v>
      </c>
      <c r="Y51" cm="1">
        <f t="array" aca="1" ref="Y51" ca="1">INDIRECT($A$1&amp;Y$1&amp;$A51)</f>
        <v>0</v>
      </c>
      <c r="Z51" cm="1">
        <f t="array" aca="1" ref="Z51" ca="1">INDIRECT($A$1&amp;Z$1&amp;$A51)</f>
        <v>0</v>
      </c>
      <c r="AA51" cm="1">
        <f t="array" aca="1" ref="AA51" ca="1">INDIRECT($A$1&amp;AA$1&amp;$A51)</f>
        <v>0</v>
      </c>
      <c r="AB51" cm="1">
        <f t="array" aca="1" ref="AB51" ca="1">INDIRECT($A$1&amp;AB$1&amp;$A51)</f>
        <v>0</v>
      </c>
      <c r="AC51" t="str" cm="1">
        <f t="array" aca="1" ref="AC51" ca="1">INDIRECT($A$1&amp;AC$1&amp;$A51)</f>
        <v>peudisponible</v>
      </c>
      <c r="AD51" cm="1">
        <f t="array" aca="1" ref="AD51" ca="1">INDIRECT($A$1&amp;AD$1&amp;$A51)</f>
        <v>0</v>
      </c>
      <c r="AE51" cm="1">
        <f t="array" aca="1" ref="AE51" ca="1">INDIRECT($A$1&amp;AE$1&amp;$A51)</f>
        <v>0</v>
      </c>
      <c r="AF51" cm="1">
        <f t="array" aca="1" ref="AF51" ca="1">INDIRECT($A$1&amp;AF$1&amp;$A51)</f>
        <v>0</v>
      </c>
      <c r="AG51" cm="1">
        <f t="array" aca="1" ref="AG51" ca="1">INDIRECT($A$1&amp;AG$1&amp;$A51)</f>
        <v>0</v>
      </c>
      <c r="AH51" cm="1">
        <f t="array" aca="1" ref="AH51" ca="1">INDIRECT($A$1&amp;AH$1&amp;$A51)</f>
        <v>0</v>
      </c>
      <c r="AI51" cm="1">
        <f t="array" aca="1" ref="AI51" ca="1">INDIRECT($A$1&amp;AI$1&amp;$A51)</f>
        <v>0</v>
      </c>
      <c r="AJ51" cm="1">
        <f t="array" aca="1" ref="AJ51" ca="1">INDIRECT($A$1&amp;AJ$1&amp;$A51)</f>
        <v>0</v>
      </c>
      <c r="AK51" cm="1">
        <f t="array" aca="1" ref="AK51" ca="1">INDIRECT($A$1&amp;AK$1&amp;$A51)</f>
        <v>0</v>
      </c>
      <c r="AM51">
        <f t="shared" ca="1" si="8"/>
        <v>0</v>
      </c>
      <c r="AN51">
        <f t="shared" ca="1" si="8"/>
        <v>0</v>
      </c>
      <c r="AO51">
        <f t="shared" ca="1" si="8"/>
        <v>0</v>
      </c>
      <c r="AP51">
        <f t="shared" ca="1" si="8"/>
        <v>1</v>
      </c>
      <c r="AQ51">
        <f t="shared" ca="1" si="8"/>
        <v>0</v>
      </c>
      <c r="AR51">
        <f t="shared" ca="1" si="8"/>
        <v>0</v>
      </c>
      <c r="AS51">
        <f t="shared" ca="1" si="8"/>
        <v>1</v>
      </c>
      <c r="AU51" cm="1">
        <f t="array" aca="1" ref="AU51" ca="1">INDIRECT($A$1&amp;AU$1&amp;$A51)</f>
        <v>0</v>
      </c>
      <c r="AV51" cm="1">
        <f t="array" aca="1" ref="AV51" ca="1">INDIRECT($A$1&amp;AV$1&amp;$A51)</f>
        <v>0</v>
      </c>
      <c r="AW51" cm="1">
        <f t="array" aca="1" ref="AW51" ca="1">INDIRECT($A$1&amp;AW$1&amp;$A51)</f>
        <v>0</v>
      </c>
      <c r="AX51" cm="1">
        <f t="array" aca="1" ref="AX51" ca="1">INDIRECT($A$1&amp;AX$1&amp;$A51)</f>
        <v>0</v>
      </c>
      <c r="AY51" cm="1">
        <f t="array" aca="1" ref="AY51" ca="1">INDIRECT($A$1&amp;AY$1&amp;$A51)</f>
        <v>0</v>
      </c>
      <c r="AZ51" cm="1">
        <f t="array" aca="1" ref="AZ51" ca="1">INDIRECT($A$1&amp;AZ$1&amp;$A51)</f>
        <v>0</v>
      </c>
      <c r="BA51" cm="1">
        <f t="array" aca="1" ref="BA51" ca="1">INDIRECT($A$1&amp;BA$1&amp;$A51)</f>
        <v>0</v>
      </c>
      <c r="BB51" cm="1">
        <f t="array" aca="1" ref="BB51" ca="1">INDIRECT($A$1&amp;BB$1&amp;$A51)</f>
        <v>0</v>
      </c>
      <c r="BC51" cm="1">
        <f t="array" aca="1" ref="BC51" ca="1">INDIRECT($A$1&amp;BC$1&amp;$A51)</f>
        <v>0</v>
      </c>
      <c r="BD51" cm="1">
        <f t="array" aca="1" ref="BD51" ca="1">INDIRECT($A$1&amp;BD$1&amp;$A51)</f>
        <v>0</v>
      </c>
      <c r="BE51" cm="1">
        <f t="array" aca="1" ref="BE51" ca="1">INDIRECT($A$1&amp;BE$1&amp;$A51)</f>
        <v>0</v>
      </c>
      <c r="BF51" cm="1">
        <f t="array" aca="1" ref="BF51" ca="1">INDIRECT($A$1&amp;BF$1&amp;$A51)</f>
        <v>0</v>
      </c>
      <c r="BG51" cm="1">
        <f t="array" aca="1" ref="BG51" ca="1">INDIRECT($A$1&amp;BG$1&amp;$A51)</f>
        <v>0</v>
      </c>
      <c r="BH51" cm="1">
        <f t="array" aca="1" ref="BH51" ca="1">INDIRECT($A$1&amp;BH$1&amp;$A51)</f>
        <v>0</v>
      </c>
      <c r="BI51" cm="1">
        <f t="array" aca="1" ref="BI51" ca="1">INDIRECT($A$1&amp;BI$1&amp;$A51)</f>
        <v>0</v>
      </c>
      <c r="BJ51" cm="1">
        <f t="array" aca="1" ref="BJ51" ca="1">INDIRECT($A$1&amp;BJ$1&amp;$A51)</f>
        <v>0</v>
      </c>
      <c r="BK51" cm="1">
        <f t="array" aca="1" ref="BK51" ca="1">INDIRECT($A$1&amp;BK$1&amp;$A51)</f>
        <v>0</v>
      </c>
      <c r="BL51" cm="1">
        <f t="array" aca="1" ref="BL51" ca="1">INDIRECT($A$1&amp;BL$1&amp;$A51)</f>
        <v>0</v>
      </c>
      <c r="BM51" cm="1">
        <f t="array" aca="1" ref="BM51" ca="1">INDIRECT($A$1&amp;BM$1&amp;$A51)</f>
        <v>0</v>
      </c>
      <c r="BN51" cm="1">
        <f t="array" aca="1" ref="BN51" ca="1">INDIRECT($A$1&amp;BN$1&amp;$A51)</f>
        <v>0</v>
      </c>
      <c r="BO51" cm="1">
        <f t="array" aca="1" ref="BO51" ca="1">INDIRECT($A$1&amp;BO$1&amp;$A51)</f>
        <v>0</v>
      </c>
      <c r="BP51" cm="1">
        <f t="array" aca="1" ref="BP51" ca="1">INDIRECT($A$1&amp;BP$1&amp;$A51)</f>
        <v>0</v>
      </c>
      <c r="BQ51" cm="1">
        <f t="array" aca="1" ref="BQ51" ca="1">INDIRECT($A$1&amp;BQ$1&amp;$A51)</f>
        <v>0</v>
      </c>
      <c r="BR51" cm="1">
        <f t="array" aca="1" ref="BR51" ca="1">INDIRECT($A$1&amp;BR$1&amp;$A51)</f>
        <v>0</v>
      </c>
      <c r="BS51" cm="1">
        <f t="array" aca="1" ref="BS51" ca="1">INDIRECT($A$1&amp;BS$1&amp;$A51)</f>
        <v>0</v>
      </c>
      <c r="BT51" cm="1">
        <f t="array" aca="1" ref="BT51" ca="1">INDIRECT($A$1&amp;BT$1&amp;$A51)</f>
        <v>0</v>
      </c>
      <c r="BU51" cm="1">
        <f t="array" aca="1" ref="BU51" ca="1">INDIRECT($A$1&amp;BU$1&amp;$A51)</f>
        <v>0</v>
      </c>
    </row>
    <row r="52" spans="1:73" x14ac:dyDescent="0.35">
      <c r="A52" s="60">
        <f t="shared" si="2"/>
        <v>37</v>
      </c>
      <c r="C52" t="str" cm="1">
        <f t="array" aca="1" ref="C52" ca="1">INDIRECT($A$1&amp;C$1&amp;$A52)</f>
        <v>marche_gorgadji</v>
      </c>
      <c r="D52">
        <f t="shared" ca="1" si="7"/>
        <v>1</v>
      </c>
      <c r="E52">
        <f t="shared" ca="1" si="7"/>
        <v>0</v>
      </c>
      <c r="F52">
        <f t="shared" ca="1" si="7"/>
        <v>0</v>
      </c>
      <c r="G52">
        <f t="shared" ca="1" si="7"/>
        <v>1</v>
      </c>
      <c r="H52">
        <f t="shared" ca="1" si="7"/>
        <v>0</v>
      </c>
      <c r="I52">
        <f t="shared" ca="1" si="7"/>
        <v>0</v>
      </c>
      <c r="J52">
        <f t="shared" ca="1" si="7"/>
        <v>1</v>
      </c>
      <c r="K52">
        <f t="shared" ca="1" si="7"/>
        <v>0</v>
      </c>
      <c r="L52">
        <f t="shared" ca="1" si="7"/>
        <v>0</v>
      </c>
      <c r="M52">
        <f t="shared" ca="1" si="7"/>
        <v>0</v>
      </c>
      <c r="N52">
        <f t="shared" ca="1" si="7"/>
        <v>0</v>
      </c>
      <c r="P52" cm="1">
        <f t="array" aca="1" ref="P52" ca="1">INDIRECT($A$1&amp;P$1&amp;$A52)</f>
        <v>0</v>
      </c>
      <c r="Q52" cm="1">
        <f t="array" aca="1" ref="Q52" ca="1">INDIRECT($A$1&amp;Q$1&amp;$A52)</f>
        <v>0</v>
      </c>
      <c r="R52" cm="1">
        <f t="array" aca="1" ref="R52" ca="1">INDIRECT($A$1&amp;R$1&amp;$A52)</f>
        <v>0</v>
      </c>
      <c r="S52" cm="1">
        <f t="array" aca="1" ref="S52" ca="1">INDIRECT($A$1&amp;S$1&amp;$A52)</f>
        <v>0</v>
      </c>
      <c r="T52" cm="1">
        <f t="array" aca="1" ref="T52" ca="1">INDIRECT($A$1&amp;T$1&amp;$A52)</f>
        <v>0</v>
      </c>
      <c r="U52" cm="1">
        <f t="array" aca="1" ref="U52" ca="1">INDIRECT($A$1&amp;U$1&amp;$A52)</f>
        <v>0</v>
      </c>
      <c r="V52" cm="1">
        <f t="array" aca="1" ref="V52" ca="1">INDIRECT($A$1&amp;V$1&amp;$A52)</f>
        <v>0</v>
      </c>
      <c r="W52" cm="1">
        <f t="array" aca="1" ref="W52" ca="1">INDIRECT($A$1&amp;W$1&amp;$A52)</f>
        <v>0</v>
      </c>
      <c r="X52" cm="1">
        <f t="array" aca="1" ref="X52" ca="1">INDIRECT($A$1&amp;X$1&amp;$A52)</f>
        <v>0</v>
      </c>
      <c r="Y52" cm="1">
        <f t="array" aca="1" ref="Y52" ca="1">INDIRECT($A$1&amp;Y$1&amp;$A52)</f>
        <v>0</v>
      </c>
      <c r="Z52" cm="1">
        <f t="array" aca="1" ref="Z52" ca="1">INDIRECT($A$1&amp;Z$1&amp;$A52)</f>
        <v>0</v>
      </c>
      <c r="AA52" cm="1">
        <f t="array" aca="1" ref="AA52" ca="1">INDIRECT($A$1&amp;AA$1&amp;$A52)</f>
        <v>0</v>
      </c>
      <c r="AB52" cm="1">
        <f t="array" aca="1" ref="AB52" ca="1">INDIRECT($A$1&amp;AB$1&amp;$A52)</f>
        <v>0</v>
      </c>
      <c r="AC52" t="str" cm="1">
        <f t="array" aca="1" ref="AC52" ca="1">INDIRECT($A$1&amp;AC$1&amp;$A52)</f>
        <v>peudisponible</v>
      </c>
      <c r="AD52" cm="1">
        <f t="array" aca="1" ref="AD52" ca="1">INDIRECT($A$1&amp;AD$1&amp;$A52)</f>
        <v>0</v>
      </c>
      <c r="AE52" cm="1">
        <f t="array" aca="1" ref="AE52" ca="1">INDIRECT($A$1&amp;AE$1&amp;$A52)</f>
        <v>0</v>
      </c>
      <c r="AF52" cm="1">
        <f t="array" aca="1" ref="AF52" ca="1">INDIRECT($A$1&amp;AF$1&amp;$A52)</f>
        <v>0</v>
      </c>
      <c r="AG52" cm="1">
        <f t="array" aca="1" ref="AG52" ca="1">INDIRECT($A$1&amp;AG$1&amp;$A52)</f>
        <v>0</v>
      </c>
      <c r="AH52" cm="1">
        <f t="array" aca="1" ref="AH52" ca="1">INDIRECT($A$1&amp;AH$1&amp;$A52)</f>
        <v>0</v>
      </c>
      <c r="AI52" cm="1">
        <f t="array" aca="1" ref="AI52" ca="1">INDIRECT($A$1&amp;AI$1&amp;$A52)</f>
        <v>0</v>
      </c>
      <c r="AJ52" cm="1">
        <f t="array" aca="1" ref="AJ52" ca="1">INDIRECT($A$1&amp;AJ$1&amp;$A52)</f>
        <v>0</v>
      </c>
      <c r="AK52" cm="1">
        <f t="array" aca="1" ref="AK52" ca="1">INDIRECT($A$1&amp;AK$1&amp;$A52)</f>
        <v>0</v>
      </c>
      <c r="AM52">
        <f t="shared" ca="1" si="8"/>
        <v>0</v>
      </c>
      <c r="AN52">
        <f t="shared" ca="1" si="8"/>
        <v>0</v>
      </c>
      <c r="AO52">
        <f t="shared" ca="1" si="8"/>
        <v>0</v>
      </c>
      <c r="AP52">
        <f t="shared" ca="1" si="8"/>
        <v>1</v>
      </c>
      <c r="AQ52">
        <f t="shared" ca="1" si="8"/>
        <v>0</v>
      </c>
      <c r="AR52">
        <f t="shared" ca="1" si="8"/>
        <v>0</v>
      </c>
      <c r="AS52">
        <f t="shared" ca="1" si="8"/>
        <v>1</v>
      </c>
      <c r="AU52" cm="1">
        <f t="array" aca="1" ref="AU52" ca="1">INDIRECT($A$1&amp;AU$1&amp;$A52)</f>
        <v>0</v>
      </c>
      <c r="AV52" cm="1">
        <f t="array" aca="1" ref="AV52" ca="1">INDIRECT($A$1&amp;AV$1&amp;$A52)</f>
        <v>0</v>
      </c>
      <c r="AW52" cm="1">
        <f t="array" aca="1" ref="AW52" ca="1">INDIRECT($A$1&amp;AW$1&amp;$A52)</f>
        <v>0</v>
      </c>
      <c r="AX52" cm="1">
        <f t="array" aca="1" ref="AX52" ca="1">INDIRECT($A$1&amp;AX$1&amp;$A52)</f>
        <v>0</v>
      </c>
      <c r="AY52" cm="1">
        <f t="array" aca="1" ref="AY52" ca="1">INDIRECT($A$1&amp;AY$1&amp;$A52)</f>
        <v>0</v>
      </c>
      <c r="AZ52" cm="1">
        <f t="array" aca="1" ref="AZ52" ca="1">INDIRECT($A$1&amp;AZ$1&amp;$A52)</f>
        <v>0</v>
      </c>
      <c r="BA52" cm="1">
        <f t="array" aca="1" ref="BA52" ca="1">INDIRECT($A$1&amp;BA$1&amp;$A52)</f>
        <v>0</v>
      </c>
      <c r="BB52" cm="1">
        <f t="array" aca="1" ref="BB52" ca="1">INDIRECT($A$1&amp;BB$1&amp;$A52)</f>
        <v>0</v>
      </c>
      <c r="BC52" cm="1">
        <f t="array" aca="1" ref="BC52" ca="1">INDIRECT($A$1&amp;BC$1&amp;$A52)</f>
        <v>0</v>
      </c>
      <c r="BD52" cm="1">
        <f t="array" aca="1" ref="BD52" ca="1">INDIRECT($A$1&amp;BD$1&amp;$A52)</f>
        <v>0</v>
      </c>
      <c r="BE52" cm="1">
        <f t="array" aca="1" ref="BE52" ca="1">INDIRECT($A$1&amp;BE$1&amp;$A52)</f>
        <v>0</v>
      </c>
      <c r="BF52" cm="1">
        <f t="array" aca="1" ref="BF52" ca="1">INDIRECT($A$1&amp;BF$1&amp;$A52)</f>
        <v>0</v>
      </c>
      <c r="BG52" cm="1">
        <f t="array" aca="1" ref="BG52" ca="1">INDIRECT($A$1&amp;BG$1&amp;$A52)</f>
        <v>0</v>
      </c>
      <c r="BH52" cm="1">
        <f t="array" aca="1" ref="BH52" ca="1">INDIRECT($A$1&amp;BH$1&amp;$A52)</f>
        <v>0</v>
      </c>
      <c r="BI52" cm="1">
        <f t="array" aca="1" ref="BI52" ca="1">INDIRECT($A$1&amp;BI$1&amp;$A52)</f>
        <v>0</v>
      </c>
      <c r="BJ52" cm="1">
        <f t="array" aca="1" ref="BJ52" ca="1">INDIRECT($A$1&amp;BJ$1&amp;$A52)</f>
        <v>0</v>
      </c>
      <c r="BK52" cm="1">
        <f t="array" aca="1" ref="BK52" ca="1">INDIRECT($A$1&amp;BK$1&amp;$A52)</f>
        <v>0</v>
      </c>
      <c r="BL52" cm="1">
        <f t="array" aca="1" ref="BL52" ca="1">INDIRECT($A$1&amp;BL$1&amp;$A52)</f>
        <v>0</v>
      </c>
      <c r="BM52" cm="1">
        <f t="array" aca="1" ref="BM52" ca="1">INDIRECT($A$1&amp;BM$1&amp;$A52)</f>
        <v>0</v>
      </c>
      <c r="BN52" cm="1">
        <f t="array" aca="1" ref="BN52" ca="1">INDIRECT($A$1&amp;BN$1&amp;$A52)</f>
        <v>0</v>
      </c>
      <c r="BO52" cm="1">
        <f t="array" aca="1" ref="BO52" ca="1">INDIRECT($A$1&amp;BO$1&amp;$A52)</f>
        <v>0</v>
      </c>
      <c r="BP52" cm="1">
        <f t="array" aca="1" ref="BP52" ca="1">INDIRECT($A$1&amp;BP$1&amp;$A52)</f>
        <v>0</v>
      </c>
      <c r="BQ52" cm="1">
        <f t="array" aca="1" ref="BQ52" ca="1">INDIRECT($A$1&amp;BQ$1&amp;$A52)</f>
        <v>0</v>
      </c>
      <c r="BR52" cm="1">
        <f t="array" aca="1" ref="BR52" ca="1">INDIRECT($A$1&amp;BR$1&amp;$A52)</f>
        <v>0</v>
      </c>
      <c r="BS52" cm="1">
        <f t="array" aca="1" ref="BS52" ca="1">INDIRECT($A$1&amp;BS$1&amp;$A52)</f>
        <v>0</v>
      </c>
      <c r="BT52" cm="1">
        <f t="array" aca="1" ref="BT52" ca="1">INDIRECT($A$1&amp;BT$1&amp;$A52)</f>
        <v>0</v>
      </c>
      <c r="BU52" cm="1">
        <f t="array" aca="1" ref="BU52" ca="1">INDIRECT($A$1&amp;BU$1&amp;$A52)</f>
        <v>0</v>
      </c>
    </row>
    <row r="53" spans="1:73" x14ac:dyDescent="0.35">
      <c r="A53" s="60">
        <f t="shared" si="2"/>
        <v>38</v>
      </c>
      <c r="C53" t="str" cm="1">
        <f t="array" aca="1" ref="C53" ca="1">INDIRECT($A$1&amp;C$1&amp;$A53)</f>
        <v>marche_gorgadji</v>
      </c>
      <c r="D53">
        <f t="shared" ca="1" si="7"/>
        <v>1</v>
      </c>
      <c r="E53">
        <f t="shared" ca="1" si="7"/>
        <v>0</v>
      </c>
      <c r="F53">
        <f t="shared" ca="1" si="7"/>
        <v>0</v>
      </c>
      <c r="G53">
        <f t="shared" ca="1" si="7"/>
        <v>0</v>
      </c>
      <c r="H53">
        <f t="shared" ca="1" si="7"/>
        <v>0</v>
      </c>
      <c r="I53">
        <f t="shared" ca="1" si="7"/>
        <v>0</v>
      </c>
      <c r="J53">
        <f t="shared" ca="1" si="7"/>
        <v>1</v>
      </c>
      <c r="K53">
        <f t="shared" ca="1" si="7"/>
        <v>0</v>
      </c>
      <c r="L53">
        <f t="shared" ca="1" si="7"/>
        <v>0</v>
      </c>
      <c r="M53">
        <f t="shared" ca="1" si="7"/>
        <v>0</v>
      </c>
      <c r="N53">
        <f t="shared" ca="1" si="7"/>
        <v>0</v>
      </c>
      <c r="P53" cm="1">
        <f t="array" aca="1" ref="P53" ca="1">INDIRECT($A$1&amp;P$1&amp;$A53)</f>
        <v>0</v>
      </c>
      <c r="Q53" cm="1">
        <f t="array" aca="1" ref="Q53" ca="1">INDIRECT($A$1&amp;Q$1&amp;$A53)</f>
        <v>0</v>
      </c>
      <c r="R53" cm="1">
        <f t="array" aca="1" ref="R53" ca="1">INDIRECT($A$1&amp;R$1&amp;$A53)</f>
        <v>0</v>
      </c>
      <c r="S53" cm="1">
        <f t="array" aca="1" ref="S53" ca="1">INDIRECT($A$1&amp;S$1&amp;$A53)</f>
        <v>0</v>
      </c>
      <c r="T53" cm="1">
        <f t="array" aca="1" ref="T53" ca="1">INDIRECT($A$1&amp;T$1&amp;$A53)</f>
        <v>0</v>
      </c>
      <c r="U53" cm="1">
        <f t="array" aca="1" ref="U53" ca="1">INDIRECT($A$1&amp;U$1&amp;$A53)</f>
        <v>0</v>
      </c>
      <c r="V53" cm="1">
        <f t="array" aca="1" ref="V53" ca="1">INDIRECT($A$1&amp;V$1&amp;$A53)</f>
        <v>0</v>
      </c>
      <c r="W53" cm="1">
        <f t="array" aca="1" ref="W53" ca="1">INDIRECT($A$1&amp;W$1&amp;$A53)</f>
        <v>0</v>
      </c>
      <c r="X53" cm="1">
        <f t="array" aca="1" ref="X53" ca="1">INDIRECT($A$1&amp;X$1&amp;$A53)</f>
        <v>0</v>
      </c>
      <c r="Y53" cm="1">
        <f t="array" aca="1" ref="Y53" ca="1">INDIRECT($A$1&amp;Y$1&amp;$A53)</f>
        <v>0</v>
      </c>
      <c r="Z53" cm="1">
        <f t="array" aca="1" ref="Z53" ca="1">INDIRECT($A$1&amp;Z$1&amp;$A53)</f>
        <v>0</v>
      </c>
      <c r="AA53" cm="1">
        <f t="array" aca="1" ref="AA53" ca="1">INDIRECT($A$1&amp;AA$1&amp;$A53)</f>
        <v>0</v>
      </c>
      <c r="AB53" cm="1">
        <f t="array" aca="1" ref="AB53" ca="1">INDIRECT($A$1&amp;AB$1&amp;$A53)</f>
        <v>0</v>
      </c>
      <c r="AC53" t="str" cm="1">
        <f t="array" aca="1" ref="AC53" ca="1">INDIRECT($A$1&amp;AC$1&amp;$A53)</f>
        <v>peudisponible</v>
      </c>
      <c r="AD53" cm="1">
        <f t="array" aca="1" ref="AD53" ca="1">INDIRECT($A$1&amp;AD$1&amp;$A53)</f>
        <v>0</v>
      </c>
      <c r="AE53" cm="1">
        <f t="array" aca="1" ref="AE53" ca="1">INDIRECT($A$1&amp;AE$1&amp;$A53)</f>
        <v>0</v>
      </c>
      <c r="AF53" cm="1">
        <f t="array" aca="1" ref="AF53" ca="1">INDIRECT($A$1&amp;AF$1&amp;$A53)</f>
        <v>0</v>
      </c>
      <c r="AG53" cm="1">
        <f t="array" aca="1" ref="AG53" ca="1">INDIRECT($A$1&amp;AG$1&amp;$A53)</f>
        <v>0</v>
      </c>
      <c r="AH53" cm="1">
        <f t="array" aca="1" ref="AH53" ca="1">INDIRECT($A$1&amp;AH$1&amp;$A53)</f>
        <v>0</v>
      </c>
      <c r="AI53" cm="1">
        <f t="array" aca="1" ref="AI53" ca="1">INDIRECT($A$1&amp;AI$1&amp;$A53)</f>
        <v>0</v>
      </c>
      <c r="AJ53" cm="1">
        <f t="array" aca="1" ref="AJ53" ca="1">INDIRECT($A$1&amp;AJ$1&amp;$A53)</f>
        <v>0</v>
      </c>
      <c r="AK53" cm="1">
        <f t="array" aca="1" ref="AK53" ca="1">INDIRECT($A$1&amp;AK$1&amp;$A53)</f>
        <v>0</v>
      </c>
      <c r="AM53">
        <f t="shared" ca="1" si="8"/>
        <v>0</v>
      </c>
      <c r="AN53">
        <f t="shared" ca="1" si="8"/>
        <v>0</v>
      </c>
      <c r="AO53">
        <f t="shared" ca="1" si="8"/>
        <v>0</v>
      </c>
      <c r="AP53">
        <f t="shared" ca="1" si="8"/>
        <v>1</v>
      </c>
      <c r="AQ53">
        <f t="shared" ca="1" si="8"/>
        <v>0</v>
      </c>
      <c r="AR53">
        <f t="shared" ca="1" si="8"/>
        <v>0</v>
      </c>
      <c r="AS53">
        <f t="shared" ca="1" si="8"/>
        <v>1</v>
      </c>
      <c r="AU53" cm="1">
        <f t="array" aca="1" ref="AU53" ca="1">INDIRECT($A$1&amp;AU$1&amp;$A53)</f>
        <v>0</v>
      </c>
      <c r="AV53" cm="1">
        <f t="array" aca="1" ref="AV53" ca="1">INDIRECT($A$1&amp;AV$1&amp;$A53)</f>
        <v>0</v>
      </c>
      <c r="AW53" cm="1">
        <f t="array" aca="1" ref="AW53" ca="1">INDIRECT($A$1&amp;AW$1&amp;$A53)</f>
        <v>0</v>
      </c>
      <c r="AX53" cm="1">
        <f t="array" aca="1" ref="AX53" ca="1">INDIRECT($A$1&amp;AX$1&amp;$A53)</f>
        <v>0</v>
      </c>
      <c r="AY53" cm="1">
        <f t="array" aca="1" ref="AY53" ca="1">INDIRECT($A$1&amp;AY$1&amp;$A53)</f>
        <v>0</v>
      </c>
      <c r="AZ53" cm="1">
        <f t="array" aca="1" ref="AZ53" ca="1">INDIRECT($A$1&amp;AZ$1&amp;$A53)</f>
        <v>0</v>
      </c>
      <c r="BA53" cm="1">
        <f t="array" aca="1" ref="BA53" ca="1">INDIRECT($A$1&amp;BA$1&amp;$A53)</f>
        <v>0</v>
      </c>
      <c r="BB53" cm="1">
        <f t="array" aca="1" ref="BB53" ca="1">INDIRECT($A$1&amp;BB$1&amp;$A53)</f>
        <v>0</v>
      </c>
      <c r="BC53" cm="1">
        <f t="array" aca="1" ref="BC53" ca="1">INDIRECT($A$1&amp;BC$1&amp;$A53)</f>
        <v>0</v>
      </c>
      <c r="BD53" cm="1">
        <f t="array" aca="1" ref="BD53" ca="1">INDIRECT($A$1&amp;BD$1&amp;$A53)</f>
        <v>0</v>
      </c>
      <c r="BE53" cm="1">
        <f t="array" aca="1" ref="BE53" ca="1">INDIRECT($A$1&amp;BE$1&amp;$A53)</f>
        <v>0</v>
      </c>
      <c r="BF53" cm="1">
        <f t="array" aca="1" ref="BF53" ca="1">INDIRECT($A$1&amp;BF$1&amp;$A53)</f>
        <v>0</v>
      </c>
      <c r="BG53" cm="1">
        <f t="array" aca="1" ref="BG53" ca="1">INDIRECT($A$1&amp;BG$1&amp;$A53)</f>
        <v>0</v>
      </c>
      <c r="BH53" cm="1">
        <f t="array" aca="1" ref="BH53" ca="1">INDIRECT($A$1&amp;BH$1&amp;$A53)</f>
        <v>0</v>
      </c>
      <c r="BI53" cm="1">
        <f t="array" aca="1" ref="BI53" ca="1">INDIRECT($A$1&amp;BI$1&amp;$A53)</f>
        <v>0</v>
      </c>
      <c r="BJ53" cm="1">
        <f t="array" aca="1" ref="BJ53" ca="1">INDIRECT($A$1&amp;BJ$1&amp;$A53)</f>
        <v>0</v>
      </c>
      <c r="BK53" cm="1">
        <f t="array" aca="1" ref="BK53" ca="1">INDIRECT($A$1&amp;BK$1&amp;$A53)</f>
        <v>0</v>
      </c>
      <c r="BL53" cm="1">
        <f t="array" aca="1" ref="BL53" ca="1">INDIRECT($A$1&amp;BL$1&amp;$A53)</f>
        <v>0</v>
      </c>
      <c r="BM53" cm="1">
        <f t="array" aca="1" ref="BM53" ca="1">INDIRECT($A$1&amp;BM$1&amp;$A53)</f>
        <v>0</v>
      </c>
      <c r="BN53" cm="1">
        <f t="array" aca="1" ref="BN53" ca="1">INDIRECT($A$1&amp;BN$1&amp;$A53)</f>
        <v>0</v>
      </c>
      <c r="BO53" cm="1">
        <f t="array" aca="1" ref="BO53" ca="1">INDIRECT($A$1&amp;BO$1&amp;$A53)</f>
        <v>0</v>
      </c>
      <c r="BP53" cm="1">
        <f t="array" aca="1" ref="BP53" ca="1">INDIRECT($A$1&amp;BP$1&amp;$A53)</f>
        <v>0</v>
      </c>
      <c r="BQ53" cm="1">
        <f t="array" aca="1" ref="BQ53" ca="1">INDIRECT($A$1&amp;BQ$1&amp;$A53)</f>
        <v>0</v>
      </c>
      <c r="BR53" cm="1">
        <f t="array" aca="1" ref="BR53" ca="1">INDIRECT($A$1&amp;BR$1&amp;$A53)</f>
        <v>0</v>
      </c>
      <c r="BS53" cm="1">
        <f t="array" aca="1" ref="BS53" ca="1">INDIRECT($A$1&amp;BS$1&amp;$A53)</f>
        <v>0</v>
      </c>
      <c r="BT53" cm="1">
        <f t="array" aca="1" ref="BT53" ca="1">INDIRECT($A$1&amp;BT$1&amp;$A53)</f>
        <v>0</v>
      </c>
      <c r="BU53" cm="1">
        <f t="array" aca="1" ref="BU53" ca="1">INDIRECT($A$1&amp;BU$1&amp;$A53)</f>
        <v>0</v>
      </c>
    </row>
    <row r="54" spans="1:73" x14ac:dyDescent="0.35">
      <c r="A54" s="60">
        <f t="shared" si="2"/>
        <v>39</v>
      </c>
      <c r="C54" t="str" cm="1">
        <f t="array" aca="1" ref="C54" ca="1">INDIRECT($A$1&amp;C$1&amp;$A54)</f>
        <v>marche_gorgadji</v>
      </c>
      <c r="D54">
        <f t="shared" ca="1" si="7"/>
        <v>1</v>
      </c>
      <c r="E54">
        <f t="shared" ca="1" si="7"/>
        <v>0</v>
      </c>
      <c r="F54">
        <f t="shared" ca="1" si="7"/>
        <v>0</v>
      </c>
      <c r="G54">
        <f t="shared" ca="1" si="7"/>
        <v>0</v>
      </c>
      <c r="H54">
        <f t="shared" ca="1" si="7"/>
        <v>0</v>
      </c>
      <c r="I54">
        <f t="shared" ca="1" si="7"/>
        <v>0</v>
      </c>
      <c r="J54">
        <f t="shared" ca="1" si="7"/>
        <v>1</v>
      </c>
      <c r="K54">
        <f t="shared" ca="1" si="7"/>
        <v>0</v>
      </c>
      <c r="L54">
        <f t="shared" ca="1" si="7"/>
        <v>0</v>
      </c>
      <c r="M54">
        <f t="shared" ca="1" si="7"/>
        <v>0</v>
      </c>
      <c r="N54">
        <f t="shared" ca="1" si="7"/>
        <v>0</v>
      </c>
      <c r="P54" cm="1">
        <f t="array" aca="1" ref="P54" ca="1">INDIRECT($A$1&amp;P$1&amp;$A54)</f>
        <v>0</v>
      </c>
      <c r="Q54" cm="1">
        <f t="array" aca="1" ref="Q54" ca="1">INDIRECT($A$1&amp;Q$1&amp;$A54)</f>
        <v>0</v>
      </c>
      <c r="R54" cm="1">
        <f t="array" aca="1" ref="R54" ca="1">INDIRECT($A$1&amp;R$1&amp;$A54)</f>
        <v>0</v>
      </c>
      <c r="S54" cm="1">
        <f t="array" aca="1" ref="S54" ca="1">INDIRECT($A$1&amp;S$1&amp;$A54)</f>
        <v>0</v>
      </c>
      <c r="T54" cm="1">
        <f t="array" aca="1" ref="T54" ca="1">INDIRECT($A$1&amp;T$1&amp;$A54)</f>
        <v>0</v>
      </c>
      <c r="U54" cm="1">
        <f t="array" aca="1" ref="U54" ca="1">INDIRECT($A$1&amp;U$1&amp;$A54)</f>
        <v>0</v>
      </c>
      <c r="V54" cm="1">
        <f t="array" aca="1" ref="V54" ca="1">INDIRECT($A$1&amp;V$1&amp;$A54)</f>
        <v>0</v>
      </c>
      <c r="W54" cm="1">
        <f t="array" aca="1" ref="W54" ca="1">INDIRECT($A$1&amp;W$1&amp;$A54)</f>
        <v>0</v>
      </c>
      <c r="X54" cm="1">
        <f t="array" aca="1" ref="X54" ca="1">INDIRECT($A$1&amp;X$1&amp;$A54)</f>
        <v>0</v>
      </c>
      <c r="Y54" cm="1">
        <f t="array" aca="1" ref="Y54" ca="1">INDIRECT($A$1&amp;Y$1&amp;$A54)</f>
        <v>0</v>
      </c>
      <c r="Z54" cm="1">
        <f t="array" aca="1" ref="Z54" ca="1">INDIRECT($A$1&amp;Z$1&amp;$A54)</f>
        <v>0</v>
      </c>
      <c r="AA54" cm="1">
        <f t="array" aca="1" ref="AA54" ca="1">INDIRECT($A$1&amp;AA$1&amp;$A54)</f>
        <v>0</v>
      </c>
      <c r="AB54" cm="1">
        <f t="array" aca="1" ref="AB54" ca="1">INDIRECT($A$1&amp;AB$1&amp;$A54)</f>
        <v>0</v>
      </c>
      <c r="AC54" t="str" cm="1">
        <f t="array" aca="1" ref="AC54" ca="1">INDIRECT($A$1&amp;AC$1&amp;$A54)</f>
        <v>peudisponible</v>
      </c>
      <c r="AD54" cm="1">
        <f t="array" aca="1" ref="AD54" ca="1">INDIRECT($A$1&amp;AD$1&amp;$A54)</f>
        <v>0</v>
      </c>
      <c r="AE54" cm="1">
        <f t="array" aca="1" ref="AE54" ca="1">INDIRECT($A$1&amp;AE$1&amp;$A54)</f>
        <v>0</v>
      </c>
      <c r="AF54" cm="1">
        <f t="array" aca="1" ref="AF54" ca="1">INDIRECT($A$1&amp;AF$1&amp;$A54)</f>
        <v>0</v>
      </c>
      <c r="AG54" cm="1">
        <f t="array" aca="1" ref="AG54" ca="1">INDIRECT($A$1&amp;AG$1&amp;$A54)</f>
        <v>0</v>
      </c>
      <c r="AH54" cm="1">
        <f t="array" aca="1" ref="AH54" ca="1">INDIRECT($A$1&amp;AH$1&amp;$A54)</f>
        <v>0</v>
      </c>
      <c r="AI54" cm="1">
        <f t="array" aca="1" ref="AI54" ca="1">INDIRECT($A$1&amp;AI$1&amp;$A54)</f>
        <v>0</v>
      </c>
      <c r="AJ54" cm="1">
        <f t="array" aca="1" ref="AJ54" ca="1">INDIRECT($A$1&amp;AJ$1&amp;$A54)</f>
        <v>0</v>
      </c>
      <c r="AK54" cm="1">
        <f t="array" aca="1" ref="AK54" ca="1">INDIRECT($A$1&amp;AK$1&amp;$A54)</f>
        <v>0</v>
      </c>
      <c r="AM54">
        <f t="shared" ca="1" si="8"/>
        <v>0</v>
      </c>
      <c r="AN54">
        <f t="shared" ca="1" si="8"/>
        <v>0</v>
      </c>
      <c r="AO54">
        <f t="shared" ca="1" si="8"/>
        <v>0</v>
      </c>
      <c r="AP54">
        <f t="shared" ca="1" si="8"/>
        <v>1</v>
      </c>
      <c r="AQ54">
        <f t="shared" ca="1" si="8"/>
        <v>0</v>
      </c>
      <c r="AR54">
        <f t="shared" ca="1" si="8"/>
        <v>0</v>
      </c>
      <c r="AS54">
        <f t="shared" ca="1" si="8"/>
        <v>1</v>
      </c>
      <c r="AU54" cm="1">
        <f t="array" aca="1" ref="AU54" ca="1">INDIRECT($A$1&amp;AU$1&amp;$A54)</f>
        <v>0</v>
      </c>
      <c r="AV54" cm="1">
        <f t="array" aca="1" ref="AV54" ca="1">INDIRECT($A$1&amp;AV$1&amp;$A54)</f>
        <v>0</v>
      </c>
      <c r="AW54" cm="1">
        <f t="array" aca="1" ref="AW54" ca="1">INDIRECT($A$1&amp;AW$1&amp;$A54)</f>
        <v>0</v>
      </c>
      <c r="AX54" cm="1">
        <f t="array" aca="1" ref="AX54" ca="1">INDIRECT($A$1&amp;AX$1&amp;$A54)</f>
        <v>0</v>
      </c>
      <c r="AY54" cm="1">
        <f t="array" aca="1" ref="AY54" ca="1">INDIRECT($A$1&amp;AY$1&amp;$A54)</f>
        <v>0</v>
      </c>
      <c r="AZ54" cm="1">
        <f t="array" aca="1" ref="AZ54" ca="1">INDIRECT($A$1&amp;AZ$1&amp;$A54)</f>
        <v>0</v>
      </c>
      <c r="BA54" cm="1">
        <f t="array" aca="1" ref="BA54" ca="1">INDIRECT($A$1&amp;BA$1&amp;$A54)</f>
        <v>0</v>
      </c>
      <c r="BB54" cm="1">
        <f t="array" aca="1" ref="BB54" ca="1">INDIRECT($A$1&amp;BB$1&amp;$A54)</f>
        <v>0</v>
      </c>
      <c r="BC54" cm="1">
        <f t="array" aca="1" ref="BC54" ca="1">INDIRECT($A$1&amp;BC$1&amp;$A54)</f>
        <v>0</v>
      </c>
      <c r="BD54" cm="1">
        <f t="array" aca="1" ref="BD54" ca="1">INDIRECT($A$1&amp;BD$1&amp;$A54)</f>
        <v>0</v>
      </c>
      <c r="BE54" cm="1">
        <f t="array" aca="1" ref="BE54" ca="1">INDIRECT($A$1&amp;BE$1&amp;$A54)</f>
        <v>0</v>
      </c>
      <c r="BF54" cm="1">
        <f t="array" aca="1" ref="BF54" ca="1">INDIRECT($A$1&amp;BF$1&amp;$A54)</f>
        <v>0</v>
      </c>
      <c r="BG54" cm="1">
        <f t="array" aca="1" ref="BG54" ca="1">INDIRECT($A$1&amp;BG$1&amp;$A54)</f>
        <v>0</v>
      </c>
      <c r="BH54" cm="1">
        <f t="array" aca="1" ref="BH54" ca="1">INDIRECT($A$1&amp;BH$1&amp;$A54)</f>
        <v>0</v>
      </c>
      <c r="BI54" cm="1">
        <f t="array" aca="1" ref="BI54" ca="1">INDIRECT($A$1&amp;BI$1&amp;$A54)</f>
        <v>0</v>
      </c>
      <c r="BJ54" cm="1">
        <f t="array" aca="1" ref="BJ54" ca="1">INDIRECT($A$1&amp;BJ$1&amp;$A54)</f>
        <v>0</v>
      </c>
      <c r="BK54" cm="1">
        <f t="array" aca="1" ref="BK54" ca="1">INDIRECT($A$1&amp;BK$1&amp;$A54)</f>
        <v>0</v>
      </c>
      <c r="BL54" cm="1">
        <f t="array" aca="1" ref="BL54" ca="1">INDIRECT($A$1&amp;BL$1&amp;$A54)</f>
        <v>0</v>
      </c>
      <c r="BM54" cm="1">
        <f t="array" aca="1" ref="BM54" ca="1">INDIRECT($A$1&amp;BM$1&amp;$A54)</f>
        <v>0</v>
      </c>
      <c r="BN54" cm="1">
        <f t="array" aca="1" ref="BN54" ca="1">INDIRECT($A$1&amp;BN$1&amp;$A54)</f>
        <v>0</v>
      </c>
      <c r="BO54" cm="1">
        <f t="array" aca="1" ref="BO54" ca="1">INDIRECT($A$1&amp;BO$1&amp;$A54)</f>
        <v>0</v>
      </c>
      <c r="BP54" cm="1">
        <f t="array" aca="1" ref="BP54" ca="1">INDIRECT($A$1&amp;BP$1&amp;$A54)</f>
        <v>0</v>
      </c>
      <c r="BQ54" cm="1">
        <f t="array" aca="1" ref="BQ54" ca="1">INDIRECT($A$1&amp;BQ$1&amp;$A54)</f>
        <v>0</v>
      </c>
      <c r="BR54" cm="1">
        <f t="array" aca="1" ref="BR54" ca="1">INDIRECT($A$1&amp;BR$1&amp;$A54)</f>
        <v>0</v>
      </c>
      <c r="BS54" cm="1">
        <f t="array" aca="1" ref="BS54" ca="1">INDIRECT($A$1&amp;BS$1&amp;$A54)</f>
        <v>0</v>
      </c>
      <c r="BT54" cm="1">
        <f t="array" aca="1" ref="BT54" ca="1">INDIRECT($A$1&amp;BT$1&amp;$A54)</f>
        <v>0</v>
      </c>
      <c r="BU54" cm="1">
        <f t="array" aca="1" ref="BU54" ca="1">INDIRECT($A$1&amp;BU$1&amp;$A54)</f>
        <v>0</v>
      </c>
    </row>
    <row r="55" spans="1:73" x14ac:dyDescent="0.35">
      <c r="A55" s="60">
        <f t="shared" si="2"/>
        <v>40</v>
      </c>
      <c r="C55" t="str" cm="1">
        <f t="array" aca="1" ref="C55" ca="1">INDIRECT($A$1&amp;C$1&amp;$A55)</f>
        <v>marche_gorgadji</v>
      </c>
      <c r="D55">
        <f t="shared" ca="1" si="7"/>
        <v>1</v>
      </c>
      <c r="E55">
        <f t="shared" ca="1" si="7"/>
        <v>0</v>
      </c>
      <c r="F55">
        <f t="shared" ca="1" si="7"/>
        <v>0</v>
      </c>
      <c r="G55">
        <f t="shared" ca="1" si="7"/>
        <v>0</v>
      </c>
      <c r="H55">
        <f t="shared" ca="1" si="7"/>
        <v>0</v>
      </c>
      <c r="I55">
        <f t="shared" ca="1" si="7"/>
        <v>0</v>
      </c>
      <c r="J55">
        <f t="shared" ca="1" si="7"/>
        <v>1</v>
      </c>
      <c r="K55">
        <f t="shared" ca="1" si="7"/>
        <v>0</v>
      </c>
      <c r="L55">
        <f t="shared" ca="1" si="7"/>
        <v>0</v>
      </c>
      <c r="M55">
        <f t="shared" ca="1" si="7"/>
        <v>0</v>
      </c>
      <c r="N55">
        <f t="shared" ca="1" si="7"/>
        <v>0</v>
      </c>
      <c r="P55" cm="1">
        <f t="array" aca="1" ref="P55" ca="1">INDIRECT($A$1&amp;P$1&amp;$A55)</f>
        <v>0</v>
      </c>
      <c r="Q55" cm="1">
        <f t="array" aca="1" ref="Q55" ca="1">INDIRECT($A$1&amp;Q$1&amp;$A55)</f>
        <v>0</v>
      </c>
      <c r="R55" cm="1">
        <f t="array" aca="1" ref="R55" ca="1">INDIRECT($A$1&amp;R$1&amp;$A55)</f>
        <v>0</v>
      </c>
      <c r="S55" cm="1">
        <f t="array" aca="1" ref="S55" ca="1">INDIRECT($A$1&amp;S$1&amp;$A55)</f>
        <v>0</v>
      </c>
      <c r="T55" cm="1">
        <f t="array" aca="1" ref="T55" ca="1">INDIRECT($A$1&amp;T$1&amp;$A55)</f>
        <v>0</v>
      </c>
      <c r="U55" cm="1">
        <f t="array" aca="1" ref="U55" ca="1">INDIRECT($A$1&amp;U$1&amp;$A55)</f>
        <v>0</v>
      </c>
      <c r="V55" cm="1">
        <f t="array" aca="1" ref="V55" ca="1">INDIRECT($A$1&amp;V$1&amp;$A55)</f>
        <v>0</v>
      </c>
      <c r="W55" cm="1">
        <f t="array" aca="1" ref="W55" ca="1">INDIRECT($A$1&amp;W$1&amp;$A55)</f>
        <v>0</v>
      </c>
      <c r="X55" cm="1">
        <f t="array" aca="1" ref="X55" ca="1">INDIRECT($A$1&amp;X$1&amp;$A55)</f>
        <v>0</v>
      </c>
      <c r="Y55" cm="1">
        <f t="array" aca="1" ref="Y55" ca="1">INDIRECT($A$1&amp;Y$1&amp;$A55)</f>
        <v>0</v>
      </c>
      <c r="Z55" cm="1">
        <f t="array" aca="1" ref="Z55" ca="1">INDIRECT($A$1&amp;Z$1&amp;$A55)</f>
        <v>0</v>
      </c>
      <c r="AA55" cm="1">
        <f t="array" aca="1" ref="AA55" ca="1">INDIRECT($A$1&amp;AA$1&amp;$A55)</f>
        <v>0</v>
      </c>
      <c r="AB55" cm="1">
        <f t="array" aca="1" ref="AB55" ca="1">INDIRECT($A$1&amp;AB$1&amp;$A55)</f>
        <v>0</v>
      </c>
      <c r="AC55" cm="1">
        <f t="array" aca="1" ref="AC55" ca="1">INDIRECT($A$1&amp;AC$1&amp;$A55)</f>
        <v>0</v>
      </c>
      <c r="AD55" cm="1">
        <f t="array" aca="1" ref="AD55" ca="1">INDIRECT($A$1&amp;AD$1&amp;$A55)</f>
        <v>0</v>
      </c>
      <c r="AE55" cm="1">
        <f t="array" aca="1" ref="AE55" ca="1">INDIRECT($A$1&amp;AE$1&amp;$A55)</f>
        <v>0</v>
      </c>
      <c r="AF55" cm="1">
        <f t="array" aca="1" ref="AF55" ca="1">INDIRECT($A$1&amp;AF$1&amp;$A55)</f>
        <v>0</v>
      </c>
      <c r="AG55" cm="1">
        <f t="array" aca="1" ref="AG55" ca="1">INDIRECT($A$1&amp;AG$1&amp;$A55)</f>
        <v>0</v>
      </c>
      <c r="AH55" cm="1">
        <f t="array" aca="1" ref="AH55" ca="1">INDIRECT($A$1&amp;AH$1&amp;$A55)</f>
        <v>0</v>
      </c>
      <c r="AI55" cm="1">
        <f t="array" aca="1" ref="AI55" ca="1">INDIRECT($A$1&amp;AI$1&amp;$A55)</f>
        <v>0</v>
      </c>
      <c r="AJ55" t="str" cm="1">
        <f t="array" aca="1" ref="AJ55" ca="1">INDIRECT($A$1&amp;AJ$1&amp;$A55)</f>
        <v>peudisponible</v>
      </c>
      <c r="AK55" cm="1">
        <f t="array" aca="1" ref="AK55" ca="1">INDIRECT($A$1&amp;AK$1&amp;$A55)</f>
        <v>0</v>
      </c>
      <c r="AM55">
        <f t="shared" ca="1" si="8"/>
        <v>0</v>
      </c>
      <c r="AN55">
        <f t="shared" ca="1" si="8"/>
        <v>0</v>
      </c>
      <c r="AO55">
        <f t="shared" ca="1" si="8"/>
        <v>0</v>
      </c>
      <c r="AP55">
        <f t="shared" ca="1" si="8"/>
        <v>1</v>
      </c>
      <c r="AQ55">
        <f t="shared" ca="1" si="8"/>
        <v>0</v>
      </c>
      <c r="AR55">
        <f t="shared" ca="1" si="8"/>
        <v>0</v>
      </c>
      <c r="AS55">
        <f t="shared" ca="1" si="8"/>
        <v>1</v>
      </c>
      <c r="AU55" cm="1">
        <f t="array" aca="1" ref="AU55" ca="1">INDIRECT($A$1&amp;AU$1&amp;$A55)</f>
        <v>0</v>
      </c>
      <c r="AV55" cm="1">
        <f t="array" aca="1" ref="AV55" ca="1">INDIRECT($A$1&amp;AV$1&amp;$A55)</f>
        <v>0</v>
      </c>
      <c r="AW55" cm="1">
        <f t="array" aca="1" ref="AW55" ca="1">INDIRECT($A$1&amp;AW$1&amp;$A55)</f>
        <v>0</v>
      </c>
      <c r="AX55" cm="1">
        <f t="array" aca="1" ref="AX55" ca="1">INDIRECT($A$1&amp;AX$1&amp;$A55)</f>
        <v>0</v>
      </c>
      <c r="AY55" cm="1">
        <f t="array" aca="1" ref="AY55" ca="1">INDIRECT($A$1&amp;AY$1&amp;$A55)</f>
        <v>0</v>
      </c>
      <c r="AZ55" cm="1">
        <f t="array" aca="1" ref="AZ55" ca="1">INDIRECT($A$1&amp;AZ$1&amp;$A55)</f>
        <v>0</v>
      </c>
      <c r="BA55" cm="1">
        <f t="array" aca="1" ref="BA55" ca="1">INDIRECT($A$1&amp;BA$1&amp;$A55)</f>
        <v>0</v>
      </c>
      <c r="BB55" cm="1">
        <f t="array" aca="1" ref="BB55" ca="1">INDIRECT($A$1&amp;BB$1&amp;$A55)</f>
        <v>0</v>
      </c>
      <c r="BC55" cm="1">
        <f t="array" aca="1" ref="BC55" ca="1">INDIRECT($A$1&amp;BC$1&amp;$A55)</f>
        <v>0</v>
      </c>
      <c r="BD55" cm="1">
        <f t="array" aca="1" ref="BD55" ca="1">INDIRECT($A$1&amp;BD$1&amp;$A55)</f>
        <v>0</v>
      </c>
      <c r="BE55" cm="1">
        <f t="array" aca="1" ref="BE55" ca="1">INDIRECT($A$1&amp;BE$1&amp;$A55)</f>
        <v>0</v>
      </c>
      <c r="BF55" cm="1">
        <f t="array" aca="1" ref="BF55" ca="1">INDIRECT($A$1&amp;BF$1&amp;$A55)</f>
        <v>0</v>
      </c>
      <c r="BG55" cm="1">
        <f t="array" aca="1" ref="BG55" ca="1">INDIRECT($A$1&amp;BG$1&amp;$A55)</f>
        <v>0</v>
      </c>
      <c r="BH55" cm="1">
        <f t="array" aca="1" ref="BH55" ca="1">INDIRECT($A$1&amp;BH$1&amp;$A55)</f>
        <v>0</v>
      </c>
      <c r="BI55" cm="1">
        <f t="array" aca="1" ref="BI55" ca="1">INDIRECT($A$1&amp;BI$1&amp;$A55)</f>
        <v>0</v>
      </c>
      <c r="BJ55" cm="1">
        <f t="array" aca="1" ref="BJ55" ca="1">INDIRECT($A$1&amp;BJ$1&amp;$A55)</f>
        <v>0</v>
      </c>
      <c r="BK55" cm="1">
        <f t="array" aca="1" ref="BK55" ca="1">INDIRECT($A$1&amp;BK$1&amp;$A55)</f>
        <v>0</v>
      </c>
      <c r="BL55" cm="1">
        <f t="array" aca="1" ref="BL55" ca="1">INDIRECT($A$1&amp;BL$1&amp;$A55)</f>
        <v>0</v>
      </c>
      <c r="BM55" cm="1">
        <f t="array" aca="1" ref="BM55" ca="1">INDIRECT($A$1&amp;BM$1&amp;$A55)</f>
        <v>0</v>
      </c>
      <c r="BN55" cm="1">
        <f t="array" aca="1" ref="BN55" ca="1">INDIRECT($A$1&amp;BN$1&amp;$A55)</f>
        <v>0</v>
      </c>
      <c r="BO55" cm="1">
        <f t="array" aca="1" ref="BO55" ca="1">INDIRECT($A$1&amp;BO$1&amp;$A55)</f>
        <v>0</v>
      </c>
      <c r="BP55" cm="1">
        <f t="array" aca="1" ref="BP55" ca="1">INDIRECT($A$1&amp;BP$1&amp;$A55)</f>
        <v>0</v>
      </c>
      <c r="BQ55" cm="1">
        <f t="array" aca="1" ref="BQ55" ca="1">INDIRECT($A$1&amp;BQ$1&amp;$A55)</f>
        <v>0</v>
      </c>
      <c r="BR55" cm="1">
        <f t="array" aca="1" ref="BR55" ca="1">INDIRECT($A$1&amp;BR$1&amp;$A55)</f>
        <v>0</v>
      </c>
      <c r="BS55" cm="1">
        <f t="array" aca="1" ref="BS55" ca="1">INDIRECT($A$1&amp;BS$1&amp;$A55)</f>
        <v>0</v>
      </c>
      <c r="BT55" cm="1">
        <f t="array" aca="1" ref="BT55" ca="1">INDIRECT($A$1&amp;BT$1&amp;$A55)</f>
        <v>0</v>
      </c>
      <c r="BU55" cm="1">
        <f t="array" aca="1" ref="BU55" ca="1">INDIRECT($A$1&amp;BU$1&amp;$A55)</f>
        <v>0</v>
      </c>
    </row>
    <row r="56" spans="1:73" x14ac:dyDescent="0.35">
      <c r="A56" s="60">
        <f t="shared" si="2"/>
        <v>41</v>
      </c>
      <c r="C56" t="str" cm="1">
        <f t="array" aca="1" ref="C56" ca="1">INDIRECT($A$1&amp;C$1&amp;$A56)</f>
        <v>marche_gorgadji</v>
      </c>
      <c r="D56">
        <f t="shared" ca="1" si="7"/>
        <v>1</v>
      </c>
      <c r="E56">
        <f t="shared" ca="1" si="7"/>
        <v>0</v>
      </c>
      <c r="F56">
        <f t="shared" ca="1" si="7"/>
        <v>0</v>
      </c>
      <c r="G56">
        <f t="shared" ca="1" si="7"/>
        <v>1</v>
      </c>
      <c r="H56">
        <f t="shared" ca="1" si="7"/>
        <v>0</v>
      </c>
      <c r="I56">
        <f t="shared" ca="1" si="7"/>
        <v>0</v>
      </c>
      <c r="J56">
        <f t="shared" ca="1" si="7"/>
        <v>1</v>
      </c>
      <c r="K56">
        <f t="shared" ca="1" si="7"/>
        <v>0</v>
      </c>
      <c r="L56">
        <f t="shared" ca="1" si="7"/>
        <v>0</v>
      </c>
      <c r="M56">
        <f t="shared" ca="1" si="7"/>
        <v>0</v>
      </c>
      <c r="N56">
        <f t="shared" ca="1" si="7"/>
        <v>0</v>
      </c>
      <c r="P56" cm="1">
        <f t="array" aca="1" ref="P56" ca="1">INDIRECT($A$1&amp;P$1&amp;$A56)</f>
        <v>0</v>
      </c>
      <c r="Q56" cm="1">
        <f t="array" aca="1" ref="Q56" ca="1">INDIRECT($A$1&amp;Q$1&amp;$A56)</f>
        <v>0</v>
      </c>
      <c r="R56" cm="1">
        <f t="array" aca="1" ref="R56" ca="1">INDIRECT($A$1&amp;R$1&amp;$A56)</f>
        <v>0</v>
      </c>
      <c r="S56" cm="1">
        <f t="array" aca="1" ref="S56" ca="1">INDIRECT($A$1&amp;S$1&amp;$A56)</f>
        <v>0</v>
      </c>
      <c r="T56" cm="1">
        <f t="array" aca="1" ref="T56" ca="1">INDIRECT($A$1&amp;T$1&amp;$A56)</f>
        <v>0</v>
      </c>
      <c r="U56" cm="1">
        <f t="array" aca="1" ref="U56" ca="1">INDIRECT($A$1&amp;U$1&amp;$A56)</f>
        <v>0</v>
      </c>
      <c r="V56" cm="1">
        <f t="array" aca="1" ref="V56" ca="1">INDIRECT($A$1&amp;V$1&amp;$A56)</f>
        <v>0</v>
      </c>
      <c r="W56" cm="1">
        <f t="array" aca="1" ref="W56" ca="1">INDIRECT($A$1&amp;W$1&amp;$A56)</f>
        <v>0</v>
      </c>
      <c r="X56" cm="1">
        <f t="array" aca="1" ref="X56" ca="1">INDIRECT($A$1&amp;X$1&amp;$A56)</f>
        <v>0</v>
      </c>
      <c r="Y56" cm="1">
        <f t="array" aca="1" ref="Y56" ca="1">INDIRECT($A$1&amp;Y$1&amp;$A56)</f>
        <v>0</v>
      </c>
      <c r="Z56" cm="1">
        <f t="array" aca="1" ref="Z56" ca="1">INDIRECT($A$1&amp;Z$1&amp;$A56)</f>
        <v>0</v>
      </c>
      <c r="AA56" cm="1">
        <f t="array" aca="1" ref="AA56" ca="1">INDIRECT($A$1&amp;AA$1&amp;$A56)</f>
        <v>0</v>
      </c>
      <c r="AB56" cm="1">
        <f t="array" aca="1" ref="AB56" ca="1">INDIRECT($A$1&amp;AB$1&amp;$A56)</f>
        <v>0</v>
      </c>
      <c r="AC56" cm="1">
        <f t="array" aca="1" ref="AC56" ca="1">INDIRECT($A$1&amp;AC$1&amp;$A56)</f>
        <v>0</v>
      </c>
      <c r="AD56" cm="1">
        <f t="array" aca="1" ref="AD56" ca="1">INDIRECT($A$1&amp;AD$1&amp;$A56)</f>
        <v>0</v>
      </c>
      <c r="AE56" cm="1">
        <f t="array" aca="1" ref="AE56" ca="1">INDIRECT($A$1&amp;AE$1&amp;$A56)</f>
        <v>0</v>
      </c>
      <c r="AF56" cm="1">
        <f t="array" aca="1" ref="AF56" ca="1">INDIRECT($A$1&amp;AF$1&amp;$A56)</f>
        <v>0</v>
      </c>
      <c r="AG56" cm="1">
        <f t="array" aca="1" ref="AG56" ca="1">INDIRECT($A$1&amp;AG$1&amp;$A56)</f>
        <v>0</v>
      </c>
      <c r="AH56" cm="1">
        <f t="array" aca="1" ref="AH56" ca="1">INDIRECT($A$1&amp;AH$1&amp;$A56)</f>
        <v>0</v>
      </c>
      <c r="AI56" cm="1">
        <f t="array" aca="1" ref="AI56" ca="1">INDIRECT($A$1&amp;AI$1&amp;$A56)</f>
        <v>0</v>
      </c>
      <c r="AJ56" t="str" cm="1">
        <f t="array" aca="1" ref="AJ56" ca="1">INDIRECT($A$1&amp;AJ$1&amp;$A56)</f>
        <v>peudisponible</v>
      </c>
      <c r="AK56" cm="1">
        <f t="array" aca="1" ref="AK56" ca="1">INDIRECT($A$1&amp;AK$1&amp;$A56)</f>
        <v>0</v>
      </c>
      <c r="AM56">
        <f t="shared" ca="1" si="8"/>
        <v>0</v>
      </c>
      <c r="AN56">
        <f t="shared" ca="1" si="8"/>
        <v>0</v>
      </c>
      <c r="AO56">
        <f t="shared" ca="1" si="8"/>
        <v>0</v>
      </c>
      <c r="AP56">
        <f t="shared" ca="1" si="8"/>
        <v>1</v>
      </c>
      <c r="AQ56">
        <f t="shared" ca="1" si="8"/>
        <v>0</v>
      </c>
      <c r="AR56">
        <f t="shared" ca="1" si="8"/>
        <v>0</v>
      </c>
      <c r="AS56">
        <f t="shared" ca="1" si="8"/>
        <v>1</v>
      </c>
      <c r="AU56" cm="1">
        <f t="array" aca="1" ref="AU56" ca="1">INDIRECT($A$1&amp;AU$1&amp;$A56)</f>
        <v>0</v>
      </c>
      <c r="AV56" cm="1">
        <f t="array" aca="1" ref="AV56" ca="1">INDIRECT($A$1&amp;AV$1&amp;$A56)</f>
        <v>0</v>
      </c>
      <c r="AW56" cm="1">
        <f t="array" aca="1" ref="AW56" ca="1">INDIRECT($A$1&amp;AW$1&amp;$A56)</f>
        <v>0</v>
      </c>
      <c r="AX56" cm="1">
        <f t="array" aca="1" ref="AX56" ca="1">INDIRECT($A$1&amp;AX$1&amp;$A56)</f>
        <v>0</v>
      </c>
      <c r="AY56" cm="1">
        <f t="array" aca="1" ref="AY56" ca="1">INDIRECT($A$1&amp;AY$1&amp;$A56)</f>
        <v>0</v>
      </c>
      <c r="AZ56" cm="1">
        <f t="array" aca="1" ref="AZ56" ca="1">INDIRECT($A$1&amp;AZ$1&amp;$A56)</f>
        <v>0</v>
      </c>
      <c r="BA56" cm="1">
        <f t="array" aca="1" ref="BA56" ca="1">INDIRECT($A$1&amp;BA$1&amp;$A56)</f>
        <v>0</v>
      </c>
      <c r="BB56" cm="1">
        <f t="array" aca="1" ref="BB56" ca="1">INDIRECT($A$1&amp;BB$1&amp;$A56)</f>
        <v>0</v>
      </c>
      <c r="BC56" cm="1">
        <f t="array" aca="1" ref="BC56" ca="1">INDIRECT($A$1&amp;BC$1&amp;$A56)</f>
        <v>0</v>
      </c>
      <c r="BD56" cm="1">
        <f t="array" aca="1" ref="BD56" ca="1">INDIRECT($A$1&amp;BD$1&amp;$A56)</f>
        <v>0</v>
      </c>
      <c r="BE56" cm="1">
        <f t="array" aca="1" ref="BE56" ca="1">INDIRECT($A$1&amp;BE$1&amp;$A56)</f>
        <v>0</v>
      </c>
      <c r="BF56" cm="1">
        <f t="array" aca="1" ref="BF56" ca="1">INDIRECT($A$1&amp;BF$1&amp;$A56)</f>
        <v>0</v>
      </c>
      <c r="BG56" cm="1">
        <f t="array" aca="1" ref="BG56" ca="1">INDIRECT($A$1&amp;BG$1&amp;$A56)</f>
        <v>0</v>
      </c>
      <c r="BH56" cm="1">
        <f t="array" aca="1" ref="BH56" ca="1">INDIRECT($A$1&amp;BH$1&amp;$A56)</f>
        <v>0</v>
      </c>
      <c r="BI56" cm="1">
        <f t="array" aca="1" ref="BI56" ca="1">INDIRECT($A$1&amp;BI$1&amp;$A56)</f>
        <v>0</v>
      </c>
      <c r="BJ56" cm="1">
        <f t="array" aca="1" ref="BJ56" ca="1">INDIRECT($A$1&amp;BJ$1&amp;$A56)</f>
        <v>0</v>
      </c>
      <c r="BK56" cm="1">
        <f t="array" aca="1" ref="BK56" ca="1">INDIRECT($A$1&amp;BK$1&amp;$A56)</f>
        <v>0</v>
      </c>
      <c r="BL56" cm="1">
        <f t="array" aca="1" ref="BL56" ca="1">INDIRECT($A$1&amp;BL$1&amp;$A56)</f>
        <v>0</v>
      </c>
      <c r="BM56" cm="1">
        <f t="array" aca="1" ref="BM56" ca="1">INDIRECT($A$1&amp;BM$1&amp;$A56)</f>
        <v>0</v>
      </c>
      <c r="BN56" cm="1">
        <f t="array" aca="1" ref="BN56" ca="1">INDIRECT($A$1&amp;BN$1&amp;$A56)</f>
        <v>0</v>
      </c>
      <c r="BO56" cm="1">
        <f t="array" aca="1" ref="BO56" ca="1">INDIRECT($A$1&amp;BO$1&amp;$A56)</f>
        <v>0</v>
      </c>
      <c r="BP56" cm="1">
        <f t="array" aca="1" ref="BP56" ca="1">INDIRECT($A$1&amp;BP$1&amp;$A56)</f>
        <v>0</v>
      </c>
      <c r="BQ56" cm="1">
        <f t="array" aca="1" ref="BQ56" ca="1">INDIRECT($A$1&amp;BQ$1&amp;$A56)</f>
        <v>0</v>
      </c>
      <c r="BR56" cm="1">
        <f t="array" aca="1" ref="BR56" ca="1">INDIRECT($A$1&amp;BR$1&amp;$A56)</f>
        <v>0</v>
      </c>
      <c r="BS56" cm="1">
        <f t="array" aca="1" ref="BS56" ca="1">INDIRECT($A$1&amp;BS$1&amp;$A56)</f>
        <v>0</v>
      </c>
      <c r="BT56" cm="1">
        <f t="array" aca="1" ref="BT56" ca="1">INDIRECT($A$1&amp;BT$1&amp;$A56)</f>
        <v>0</v>
      </c>
      <c r="BU56" cm="1">
        <f t="array" aca="1" ref="BU56" ca="1">INDIRECT($A$1&amp;BU$1&amp;$A56)</f>
        <v>0</v>
      </c>
    </row>
    <row r="57" spans="1:73" x14ac:dyDescent="0.35">
      <c r="A57" s="60">
        <f t="shared" si="2"/>
        <v>42</v>
      </c>
      <c r="C57" t="str" cm="1">
        <f t="array" aca="1" ref="C57" ca="1">INDIRECT($A$1&amp;C$1&amp;$A57)</f>
        <v>marche_gorgadji</v>
      </c>
      <c r="D57">
        <f t="shared" ref="D57:N66" ca="1" si="9">IF(SUM(INDIRECT($A$1&amp;D$1&amp;$A57),INDIRECT($A$1&amp;D$2&amp;$A57),INDIRECT($A$1&amp;D$3&amp;$A57))&gt;0,1,0)</f>
        <v>1</v>
      </c>
      <c r="E57">
        <f t="shared" ca="1" si="9"/>
        <v>0</v>
      </c>
      <c r="F57">
        <f t="shared" ca="1" si="9"/>
        <v>0</v>
      </c>
      <c r="G57">
        <f t="shared" ca="1" si="9"/>
        <v>1</v>
      </c>
      <c r="H57">
        <f t="shared" ca="1" si="9"/>
        <v>0</v>
      </c>
      <c r="I57">
        <f t="shared" ca="1" si="9"/>
        <v>0</v>
      </c>
      <c r="J57">
        <f t="shared" ca="1" si="9"/>
        <v>1</v>
      </c>
      <c r="K57">
        <f t="shared" ca="1" si="9"/>
        <v>0</v>
      </c>
      <c r="L57">
        <f t="shared" ca="1" si="9"/>
        <v>0</v>
      </c>
      <c r="M57">
        <f t="shared" ca="1" si="9"/>
        <v>0</v>
      </c>
      <c r="N57">
        <f t="shared" ca="1" si="9"/>
        <v>0</v>
      </c>
      <c r="P57" cm="1">
        <f t="array" aca="1" ref="P57" ca="1">INDIRECT($A$1&amp;P$1&amp;$A57)</f>
        <v>0</v>
      </c>
      <c r="Q57" cm="1">
        <f t="array" aca="1" ref="Q57" ca="1">INDIRECT($A$1&amp;Q$1&amp;$A57)</f>
        <v>0</v>
      </c>
      <c r="R57" cm="1">
        <f t="array" aca="1" ref="R57" ca="1">INDIRECT($A$1&amp;R$1&amp;$A57)</f>
        <v>0</v>
      </c>
      <c r="S57" cm="1">
        <f t="array" aca="1" ref="S57" ca="1">INDIRECT($A$1&amp;S$1&amp;$A57)</f>
        <v>0</v>
      </c>
      <c r="T57" cm="1">
        <f t="array" aca="1" ref="T57" ca="1">INDIRECT($A$1&amp;T$1&amp;$A57)</f>
        <v>0</v>
      </c>
      <c r="U57" cm="1">
        <f t="array" aca="1" ref="U57" ca="1">INDIRECT($A$1&amp;U$1&amp;$A57)</f>
        <v>0</v>
      </c>
      <c r="V57" cm="1">
        <f t="array" aca="1" ref="V57" ca="1">INDIRECT($A$1&amp;V$1&amp;$A57)</f>
        <v>0</v>
      </c>
      <c r="W57" cm="1">
        <f t="array" aca="1" ref="W57" ca="1">INDIRECT($A$1&amp;W$1&amp;$A57)</f>
        <v>0</v>
      </c>
      <c r="X57" cm="1">
        <f t="array" aca="1" ref="X57" ca="1">INDIRECT($A$1&amp;X$1&amp;$A57)</f>
        <v>0</v>
      </c>
      <c r="Y57" cm="1">
        <f t="array" aca="1" ref="Y57" ca="1">INDIRECT($A$1&amp;Y$1&amp;$A57)</f>
        <v>0</v>
      </c>
      <c r="Z57" cm="1">
        <f t="array" aca="1" ref="Z57" ca="1">INDIRECT($A$1&amp;Z$1&amp;$A57)</f>
        <v>0</v>
      </c>
      <c r="AA57" cm="1">
        <f t="array" aca="1" ref="AA57" ca="1">INDIRECT($A$1&amp;AA$1&amp;$A57)</f>
        <v>0</v>
      </c>
      <c r="AB57" cm="1">
        <f t="array" aca="1" ref="AB57" ca="1">INDIRECT($A$1&amp;AB$1&amp;$A57)</f>
        <v>0</v>
      </c>
      <c r="AC57" cm="1">
        <f t="array" aca="1" ref="AC57" ca="1">INDIRECT($A$1&amp;AC$1&amp;$A57)</f>
        <v>0</v>
      </c>
      <c r="AD57" cm="1">
        <f t="array" aca="1" ref="AD57" ca="1">INDIRECT($A$1&amp;AD$1&amp;$A57)</f>
        <v>0</v>
      </c>
      <c r="AE57" cm="1">
        <f t="array" aca="1" ref="AE57" ca="1">INDIRECT($A$1&amp;AE$1&amp;$A57)</f>
        <v>0</v>
      </c>
      <c r="AF57" cm="1">
        <f t="array" aca="1" ref="AF57" ca="1">INDIRECT($A$1&amp;AF$1&amp;$A57)</f>
        <v>0</v>
      </c>
      <c r="AG57" cm="1">
        <f t="array" aca="1" ref="AG57" ca="1">INDIRECT($A$1&amp;AG$1&amp;$A57)</f>
        <v>0</v>
      </c>
      <c r="AH57" cm="1">
        <f t="array" aca="1" ref="AH57" ca="1">INDIRECT($A$1&amp;AH$1&amp;$A57)</f>
        <v>0</v>
      </c>
      <c r="AI57" cm="1">
        <f t="array" aca="1" ref="AI57" ca="1">INDIRECT($A$1&amp;AI$1&amp;$A57)</f>
        <v>0</v>
      </c>
      <c r="AJ57" t="str" cm="1">
        <f t="array" aca="1" ref="AJ57" ca="1">INDIRECT($A$1&amp;AJ$1&amp;$A57)</f>
        <v>peudisponible</v>
      </c>
      <c r="AK57" cm="1">
        <f t="array" aca="1" ref="AK57" ca="1">INDIRECT($A$1&amp;AK$1&amp;$A57)</f>
        <v>0</v>
      </c>
      <c r="AM57">
        <f t="shared" ref="AM57:AS66" ca="1" si="10">IF(SUM(INDIRECT($A$1&amp;AM$1&amp;$A57),INDIRECT($A$1&amp;AM$2&amp;$A57),INDIRECT($A$1&amp;AM$3&amp;$A57),INDIRECT($A$1&amp;AM$4&amp;$A57),INDIRECT($A$1&amp;AM$5&amp;$A57),INDIRECT($A$1&amp;AM$6&amp;$A57),INDIRECT($A$1&amp;AM$7&amp;$A57))&gt;0,1,0)</f>
        <v>0</v>
      </c>
      <c r="AN57">
        <f t="shared" ca="1" si="10"/>
        <v>0</v>
      </c>
      <c r="AO57">
        <f t="shared" ca="1" si="10"/>
        <v>0</v>
      </c>
      <c r="AP57">
        <f t="shared" ca="1" si="10"/>
        <v>1</v>
      </c>
      <c r="AQ57">
        <f t="shared" ca="1" si="10"/>
        <v>0</v>
      </c>
      <c r="AR57">
        <f t="shared" ca="1" si="10"/>
        <v>0</v>
      </c>
      <c r="AS57">
        <f t="shared" ca="1" si="10"/>
        <v>1</v>
      </c>
      <c r="AU57" cm="1">
        <f t="array" aca="1" ref="AU57" ca="1">INDIRECT($A$1&amp;AU$1&amp;$A57)</f>
        <v>0</v>
      </c>
      <c r="AV57" cm="1">
        <f t="array" aca="1" ref="AV57" ca="1">INDIRECT($A$1&amp;AV$1&amp;$A57)</f>
        <v>0</v>
      </c>
      <c r="AW57" cm="1">
        <f t="array" aca="1" ref="AW57" ca="1">INDIRECT($A$1&amp;AW$1&amp;$A57)</f>
        <v>0</v>
      </c>
      <c r="AX57" cm="1">
        <f t="array" aca="1" ref="AX57" ca="1">INDIRECT($A$1&amp;AX$1&amp;$A57)</f>
        <v>0</v>
      </c>
      <c r="AY57" cm="1">
        <f t="array" aca="1" ref="AY57" ca="1">INDIRECT($A$1&amp;AY$1&amp;$A57)</f>
        <v>0</v>
      </c>
      <c r="AZ57" cm="1">
        <f t="array" aca="1" ref="AZ57" ca="1">INDIRECT($A$1&amp;AZ$1&amp;$A57)</f>
        <v>0</v>
      </c>
      <c r="BA57" cm="1">
        <f t="array" aca="1" ref="BA57" ca="1">INDIRECT($A$1&amp;BA$1&amp;$A57)</f>
        <v>0</v>
      </c>
      <c r="BB57" cm="1">
        <f t="array" aca="1" ref="BB57" ca="1">INDIRECT($A$1&amp;BB$1&amp;$A57)</f>
        <v>0</v>
      </c>
      <c r="BC57" cm="1">
        <f t="array" aca="1" ref="BC57" ca="1">INDIRECT($A$1&amp;BC$1&amp;$A57)</f>
        <v>0</v>
      </c>
      <c r="BD57" cm="1">
        <f t="array" aca="1" ref="BD57" ca="1">INDIRECT($A$1&amp;BD$1&amp;$A57)</f>
        <v>0</v>
      </c>
      <c r="BE57" cm="1">
        <f t="array" aca="1" ref="BE57" ca="1">INDIRECT($A$1&amp;BE$1&amp;$A57)</f>
        <v>0</v>
      </c>
      <c r="BF57" cm="1">
        <f t="array" aca="1" ref="BF57" ca="1">INDIRECT($A$1&amp;BF$1&amp;$A57)</f>
        <v>0</v>
      </c>
      <c r="BG57" cm="1">
        <f t="array" aca="1" ref="BG57" ca="1">INDIRECT($A$1&amp;BG$1&amp;$A57)</f>
        <v>0</v>
      </c>
      <c r="BH57" cm="1">
        <f t="array" aca="1" ref="BH57" ca="1">INDIRECT($A$1&amp;BH$1&amp;$A57)</f>
        <v>0</v>
      </c>
      <c r="BI57" cm="1">
        <f t="array" aca="1" ref="BI57" ca="1">INDIRECT($A$1&amp;BI$1&amp;$A57)</f>
        <v>0</v>
      </c>
      <c r="BJ57" cm="1">
        <f t="array" aca="1" ref="BJ57" ca="1">INDIRECT($A$1&amp;BJ$1&amp;$A57)</f>
        <v>0</v>
      </c>
      <c r="BK57" cm="1">
        <f t="array" aca="1" ref="BK57" ca="1">INDIRECT($A$1&amp;BK$1&amp;$A57)</f>
        <v>0</v>
      </c>
      <c r="BL57" cm="1">
        <f t="array" aca="1" ref="BL57" ca="1">INDIRECT($A$1&amp;BL$1&amp;$A57)</f>
        <v>0</v>
      </c>
      <c r="BM57" cm="1">
        <f t="array" aca="1" ref="BM57" ca="1">INDIRECT($A$1&amp;BM$1&amp;$A57)</f>
        <v>0</v>
      </c>
      <c r="BN57" cm="1">
        <f t="array" aca="1" ref="BN57" ca="1">INDIRECT($A$1&amp;BN$1&amp;$A57)</f>
        <v>0</v>
      </c>
      <c r="BO57" cm="1">
        <f t="array" aca="1" ref="BO57" ca="1">INDIRECT($A$1&amp;BO$1&amp;$A57)</f>
        <v>0</v>
      </c>
      <c r="BP57" cm="1">
        <f t="array" aca="1" ref="BP57" ca="1">INDIRECT($A$1&amp;BP$1&amp;$A57)</f>
        <v>0</v>
      </c>
      <c r="BQ57" cm="1">
        <f t="array" aca="1" ref="BQ57" ca="1">INDIRECT($A$1&amp;BQ$1&amp;$A57)</f>
        <v>0</v>
      </c>
      <c r="BR57" cm="1">
        <f t="array" aca="1" ref="BR57" ca="1">INDIRECT($A$1&amp;BR$1&amp;$A57)</f>
        <v>0</v>
      </c>
      <c r="BS57" cm="1">
        <f t="array" aca="1" ref="BS57" ca="1">INDIRECT($A$1&amp;BS$1&amp;$A57)</f>
        <v>0</v>
      </c>
      <c r="BT57" cm="1">
        <f t="array" aca="1" ref="BT57" ca="1">INDIRECT($A$1&amp;BT$1&amp;$A57)</f>
        <v>0</v>
      </c>
      <c r="BU57" cm="1">
        <f t="array" aca="1" ref="BU57" ca="1">INDIRECT($A$1&amp;BU$1&amp;$A57)</f>
        <v>0</v>
      </c>
    </row>
    <row r="58" spans="1:73" x14ac:dyDescent="0.35">
      <c r="A58" s="60">
        <f t="shared" si="2"/>
        <v>43</v>
      </c>
      <c r="C58" t="str" cm="1">
        <f t="array" aca="1" ref="C58" ca="1">INDIRECT($A$1&amp;C$1&amp;$A58)</f>
        <v>marche_gorgadji</v>
      </c>
      <c r="D58">
        <f t="shared" ca="1" si="9"/>
        <v>1</v>
      </c>
      <c r="E58">
        <f t="shared" ca="1" si="9"/>
        <v>0</v>
      </c>
      <c r="F58">
        <f t="shared" ca="1" si="9"/>
        <v>0</v>
      </c>
      <c r="G58">
        <f t="shared" ca="1" si="9"/>
        <v>1</v>
      </c>
      <c r="H58">
        <f t="shared" ca="1" si="9"/>
        <v>0</v>
      </c>
      <c r="I58">
        <f t="shared" ca="1" si="9"/>
        <v>0</v>
      </c>
      <c r="J58">
        <f t="shared" ca="1" si="9"/>
        <v>1</v>
      </c>
      <c r="K58">
        <f t="shared" ca="1" si="9"/>
        <v>0</v>
      </c>
      <c r="L58">
        <f t="shared" ca="1" si="9"/>
        <v>0</v>
      </c>
      <c r="M58">
        <f t="shared" ca="1" si="9"/>
        <v>0</v>
      </c>
      <c r="N58">
        <f t="shared" ca="1" si="9"/>
        <v>0</v>
      </c>
      <c r="P58" cm="1">
        <f t="array" aca="1" ref="P58" ca="1">INDIRECT($A$1&amp;P$1&amp;$A58)</f>
        <v>0</v>
      </c>
      <c r="Q58" cm="1">
        <f t="array" aca="1" ref="Q58" ca="1">INDIRECT($A$1&amp;Q$1&amp;$A58)</f>
        <v>0</v>
      </c>
      <c r="R58" cm="1">
        <f t="array" aca="1" ref="R58" ca="1">INDIRECT($A$1&amp;R$1&amp;$A58)</f>
        <v>0</v>
      </c>
      <c r="S58" cm="1">
        <f t="array" aca="1" ref="S58" ca="1">INDIRECT($A$1&amp;S$1&amp;$A58)</f>
        <v>0</v>
      </c>
      <c r="T58" cm="1">
        <f t="array" aca="1" ref="T58" ca="1">INDIRECT($A$1&amp;T$1&amp;$A58)</f>
        <v>0</v>
      </c>
      <c r="U58" cm="1">
        <f t="array" aca="1" ref="U58" ca="1">INDIRECT($A$1&amp;U$1&amp;$A58)</f>
        <v>0</v>
      </c>
      <c r="V58" cm="1">
        <f t="array" aca="1" ref="V58" ca="1">INDIRECT($A$1&amp;V$1&amp;$A58)</f>
        <v>0</v>
      </c>
      <c r="W58" cm="1">
        <f t="array" aca="1" ref="W58" ca="1">INDIRECT($A$1&amp;W$1&amp;$A58)</f>
        <v>0</v>
      </c>
      <c r="X58" cm="1">
        <f t="array" aca="1" ref="X58" ca="1">INDIRECT($A$1&amp;X$1&amp;$A58)</f>
        <v>0</v>
      </c>
      <c r="Y58" cm="1">
        <f t="array" aca="1" ref="Y58" ca="1">INDIRECT($A$1&amp;Y$1&amp;$A58)</f>
        <v>0</v>
      </c>
      <c r="Z58" cm="1">
        <f t="array" aca="1" ref="Z58" ca="1">INDIRECT($A$1&amp;Z$1&amp;$A58)</f>
        <v>0</v>
      </c>
      <c r="AA58" cm="1">
        <f t="array" aca="1" ref="AA58" ca="1">INDIRECT($A$1&amp;AA$1&amp;$A58)</f>
        <v>0</v>
      </c>
      <c r="AB58" cm="1">
        <f t="array" aca="1" ref="AB58" ca="1">INDIRECT($A$1&amp;AB$1&amp;$A58)</f>
        <v>0</v>
      </c>
      <c r="AC58" cm="1">
        <f t="array" aca="1" ref="AC58" ca="1">INDIRECT($A$1&amp;AC$1&amp;$A58)</f>
        <v>0</v>
      </c>
      <c r="AD58" cm="1">
        <f t="array" aca="1" ref="AD58" ca="1">INDIRECT($A$1&amp;AD$1&amp;$A58)</f>
        <v>0</v>
      </c>
      <c r="AE58" cm="1">
        <f t="array" aca="1" ref="AE58" ca="1">INDIRECT($A$1&amp;AE$1&amp;$A58)</f>
        <v>0</v>
      </c>
      <c r="AF58" cm="1">
        <f t="array" aca="1" ref="AF58" ca="1">INDIRECT($A$1&amp;AF$1&amp;$A58)</f>
        <v>0</v>
      </c>
      <c r="AG58" cm="1">
        <f t="array" aca="1" ref="AG58" ca="1">INDIRECT($A$1&amp;AG$1&amp;$A58)</f>
        <v>0</v>
      </c>
      <c r="AH58" cm="1">
        <f t="array" aca="1" ref="AH58" ca="1">INDIRECT($A$1&amp;AH$1&amp;$A58)</f>
        <v>0</v>
      </c>
      <c r="AI58" cm="1">
        <f t="array" aca="1" ref="AI58" ca="1">INDIRECT($A$1&amp;AI$1&amp;$A58)</f>
        <v>0</v>
      </c>
      <c r="AJ58" t="str" cm="1">
        <f t="array" aca="1" ref="AJ58" ca="1">INDIRECT($A$1&amp;AJ$1&amp;$A58)</f>
        <v>peudisponible</v>
      </c>
      <c r="AK58" cm="1">
        <f t="array" aca="1" ref="AK58" ca="1">INDIRECT($A$1&amp;AK$1&amp;$A58)</f>
        <v>0</v>
      </c>
      <c r="AM58">
        <f t="shared" ca="1" si="10"/>
        <v>0</v>
      </c>
      <c r="AN58">
        <f t="shared" ca="1" si="10"/>
        <v>0</v>
      </c>
      <c r="AO58">
        <f t="shared" ca="1" si="10"/>
        <v>0</v>
      </c>
      <c r="AP58">
        <f t="shared" ca="1" si="10"/>
        <v>1</v>
      </c>
      <c r="AQ58">
        <f t="shared" ca="1" si="10"/>
        <v>0</v>
      </c>
      <c r="AR58">
        <f t="shared" ca="1" si="10"/>
        <v>0</v>
      </c>
      <c r="AS58">
        <f t="shared" ca="1" si="10"/>
        <v>1</v>
      </c>
      <c r="AU58" cm="1">
        <f t="array" aca="1" ref="AU58" ca="1">INDIRECT($A$1&amp;AU$1&amp;$A58)</f>
        <v>0</v>
      </c>
      <c r="AV58" cm="1">
        <f t="array" aca="1" ref="AV58" ca="1">INDIRECT($A$1&amp;AV$1&amp;$A58)</f>
        <v>0</v>
      </c>
      <c r="AW58" cm="1">
        <f t="array" aca="1" ref="AW58" ca="1">INDIRECT($A$1&amp;AW$1&amp;$A58)</f>
        <v>0</v>
      </c>
      <c r="AX58" cm="1">
        <f t="array" aca="1" ref="AX58" ca="1">INDIRECT($A$1&amp;AX$1&amp;$A58)</f>
        <v>0</v>
      </c>
      <c r="AY58" cm="1">
        <f t="array" aca="1" ref="AY58" ca="1">INDIRECT($A$1&amp;AY$1&amp;$A58)</f>
        <v>0</v>
      </c>
      <c r="AZ58" cm="1">
        <f t="array" aca="1" ref="AZ58" ca="1">INDIRECT($A$1&amp;AZ$1&amp;$A58)</f>
        <v>0</v>
      </c>
      <c r="BA58" cm="1">
        <f t="array" aca="1" ref="BA58" ca="1">INDIRECT($A$1&amp;BA$1&amp;$A58)</f>
        <v>0</v>
      </c>
      <c r="BB58" cm="1">
        <f t="array" aca="1" ref="BB58" ca="1">INDIRECT($A$1&amp;BB$1&amp;$A58)</f>
        <v>0</v>
      </c>
      <c r="BC58" cm="1">
        <f t="array" aca="1" ref="BC58" ca="1">INDIRECT($A$1&amp;BC$1&amp;$A58)</f>
        <v>0</v>
      </c>
      <c r="BD58" cm="1">
        <f t="array" aca="1" ref="BD58" ca="1">INDIRECT($A$1&amp;BD$1&amp;$A58)</f>
        <v>0</v>
      </c>
      <c r="BE58" cm="1">
        <f t="array" aca="1" ref="BE58" ca="1">INDIRECT($A$1&amp;BE$1&amp;$A58)</f>
        <v>0</v>
      </c>
      <c r="BF58" cm="1">
        <f t="array" aca="1" ref="BF58" ca="1">INDIRECT($A$1&amp;BF$1&amp;$A58)</f>
        <v>0</v>
      </c>
      <c r="BG58" cm="1">
        <f t="array" aca="1" ref="BG58" ca="1">INDIRECT($A$1&amp;BG$1&amp;$A58)</f>
        <v>0</v>
      </c>
      <c r="BH58" cm="1">
        <f t="array" aca="1" ref="BH58" ca="1">INDIRECT($A$1&amp;BH$1&amp;$A58)</f>
        <v>0</v>
      </c>
      <c r="BI58" cm="1">
        <f t="array" aca="1" ref="BI58" ca="1">INDIRECT($A$1&amp;BI$1&amp;$A58)</f>
        <v>0</v>
      </c>
      <c r="BJ58" cm="1">
        <f t="array" aca="1" ref="BJ58" ca="1">INDIRECT($A$1&amp;BJ$1&amp;$A58)</f>
        <v>0</v>
      </c>
      <c r="BK58" cm="1">
        <f t="array" aca="1" ref="BK58" ca="1">INDIRECT($A$1&amp;BK$1&amp;$A58)</f>
        <v>0</v>
      </c>
      <c r="BL58" cm="1">
        <f t="array" aca="1" ref="BL58" ca="1">INDIRECT($A$1&amp;BL$1&amp;$A58)</f>
        <v>0</v>
      </c>
      <c r="BM58" cm="1">
        <f t="array" aca="1" ref="BM58" ca="1">INDIRECT($A$1&amp;BM$1&amp;$A58)</f>
        <v>0</v>
      </c>
      <c r="BN58" cm="1">
        <f t="array" aca="1" ref="BN58" ca="1">INDIRECT($A$1&amp;BN$1&amp;$A58)</f>
        <v>0</v>
      </c>
      <c r="BO58" cm="1">
        <f t="array" aca="1" ref="BO58" ca="1">INDIRECT($A$1&amp;BO$1&amp;$A58)</f>
        <v>0</v>
      </c>
      <c r="BP58" cm="1">
        <f t="array" aca="1" ref="BP58" ca="1">INDIRECT($A$1&amp;BP$1&amp;$A58)</f>
        <v>0</v>
      </c>
      <c r="BQ58" cm="1">
        <f t="array" aca="1" ref="BQ58" ca="1">INDIRECT($A$1&amp;BQ$1&amp;$A58)</f>
        <v>0</v>
      </c>
      <c r="BR58" cm="1">
        <f t="array" aca="1" ref="BR58" ca="1">INDIRECT($A$1&amp;BR$1&amp;$A58)</f>
        <v>0</v>
      </c>
      <c r="BS58" cm="1">
        <f t="array" aca="1" ref="BS58" ca="1">INDIRECT($A$1&amp;BS$1&amp;$A58)</f>
        <v>0</v>
      </c>
      <c r="BT58" cm="1">
        <f t="array" aca="1" ref="BT58" ca="1">INDIRECT($A$1&amp;BT$1&amp;$A58)</f>
        <v>0</v>
      </c>
      <c r="BU58" cm="1">
        <f t="array" aca="1" ref="BU58" ca="1">INDIRECT($A$1&amp;BU$1&amp;$A58)</f>
        <v>0</v>
      </c>
    </row>
    <row r="59" spans="1:73" x14ac:dyDescent="0.35">
      <c r="A59" s="60">
        <f t="shared" si="2"/>
        <v>44</v>
      </c>
      <c r="C59" t="str" cm="1">
        <f t="array" aca="1" ref="C59" ca="1">INDIRECT($A$1&amp;C$1&amp;$A59)</f>
        <v>marche_gorgadji</v>
      </c>
      <c r="D59">
        <f t="shared" ca="1" si="9"/>
        <v>1</v>
      </c>
      <c r="E59">
        <f t="shared" ca="1" si="9"/>
        <v>0</v>
      </c>
      <c r="F59">
        <f t="shared" ca="1" si="9"/>
        <v>0</v>
      </c>
      <c r="G59">
        <f t="shared" ca="1" si="9"/>
        <v>0</v>
      </c>
      <c r="H59">
        <f t="shared" ca="1" si="9"/>
        <v>0</v>
      </c>
      <c r="I59">
        <f t="shared" ca="1" si="9"/>
        <v>0</v>
      </c>
      <c r="J59">
        <f t="shared" ca="1" si="9"/>
        <v>1</v>
      </c>
      <c r="K59">
        <f t="shared" ca="1" si="9"/>
        <v>0</v>
      </c>
      <c r="L59">
        <f t="shared" ca="1" si="9"/>
        <v>0</v>
      </c>
      <c r="M59">
        <f t="shared" ca="1" si="9"/>
        <v>0</v>
      </c>
      <c r="N59">
        <f t="shared" ca="1" si="9"/>
        <v>0</v>
      </c>
      <c r="P59" cm="1">
        <f t="array" aca="1" ref="P59" ca="1">INDIRECT($A$1&amp;P$1&amp;$A59)</f>
        <v>0</v>
      </c>
      <c r="Q59" cm="1">
        <f t="array" aca="1" ref="Q59" ca="1">INDIRECT($A$1&amp;Q$1&amp;$A59)</f>
        <v>0</v>
      </c>
      <c r="R59" cm="1">
        <f t="array" aca="1" ref="R59" ca="1">INDIRECT($A$1&amp;R$1&amp;$A59)</f>
        <v>0</v>
      </c>
      <c r="S59" cm="1">
        <f t="array" aca="1" ref="S59" ca="1">INDIRECT($A$1&amp;S$1&amp;$A59)</f>
        <v>0</v>
      </c>
      <c r="T59" cm="1">
        <f t="array" aca="1" ref="T59" ca="1">INDIRECT($A$1&amp;T$1&amp;$A59)</f>
        <v>0</v>
      </c>
      <c r="U59" cm="1">
        <f t="array" aca="1" ref="U59" ca="1">INDIRECT($A$1&amp;U$1&amp;$A59)</f>
        <v>0</v>
      </c>
      <c r="V59" cm="1">
        <f t="array" aca="1" ref="V59" ca="1">INDIRECT($A$1&amp;V$1&amp;$A59)</f>
        <v>0</v>
      </c>
      <c r="W59" cm="1">
        <f t="array" aca="1" ref="W59" ca="1">INDIRECT($A$1&amp;W$1&amp;$A59)</f>
        <v>0</v>
      </c>
      <c r="X59" cm="1">
        <f t="array" aca="1" ref="X59" ca="1">INDIRECT($A$1&amp;X$1&amp;$A59)</f>
        <v>0</v>
      </c>
      <c r="Y59" cm="1">
        <f t="array" aca="1" ref="Y59" ca="1">INDIRECT($A$1&amp;Y$1&amp;$A59)</f>
        <v>0</v>
      </c>
      <c r="Z59" cm="1">
        <f t="array" aca="1" ref="Z59" ca="1">INDIRECT($A$1&amp;Z$1&amp;$A59)</f>
        <v>0</v>
      </c>
      <c r="AA59" cm="1">
        <f t="array" aca="1" ref="AA59" ca="1">INDIRECT($A$1&amp;AA$1&amp;$A59)</f>
        <v>0</v>
      </c>
      <c r="AB59" cm="1">
        <f t="array" aca="1" ref="AB59" ca="1">INDIRECT($A$1&amp;AB$1&amp;$A59)</f>
        <v>0</v>
      </c>
      <c r="AC59" cm="1">
        <f t="array" aca="1" ref="AC59" ca="1">INDIRECT($A$1&amp;AC$1&amp;$A59)</f>
        <v>0</v>
      </c>
      <c r="AD59" cm="1">
        <f t="array" aca="1" ref="AD59" ca="1">INDIRECT($A$1&amp;AD$1&amp;$A59)</f>
        <v>0</v>
      </c>
      <c r="AE59" t="str" cm="1">
        <f t="array" aca="1" ref="AE59" ca="1">INDIRECT($A$1&amp;AE$1&amp;$A59)</f>
        <v>peudisponible</v>
      </c>
      <c r="AF59" cm="1">
        <f t="array" aca="1" ref="AF59" ca="1">INDIRECT($A$1&amp;AF$1&amp;$A59)</f>
        <v>0</v>
      </c>
      <c r="AG59" cm="1">
        <f t="array" aca="1" ref="AG59" ca="1">INDIRECT($A$1&amp;AG$1&amp;$A59)</f>
        <v>0</v>
      </c>
      <c r="AH59" cm="1">
        <f t="array" aca="1" ref="AH59" ca="1">INDIRECT($A$1&amp;AH$1&amp;$A59)</f>
        <v>0</v>
      </c>
      <c r="AI59" cm="1">
        <f t="array" aca="1" ref="AI59" ca="1">INDIRECT($A$1&amp;AI$1&amp;$A59)</f>
        <v>0</v>
      </c>
      <c r="AJ59" cm="1">
        <f t="array" aca="1" ref="AJ59" ca="1">INDIRECT($A$1&amp;AJ$1&amp;$A59)</f>
        <v>0</v>
      </c>
      <c r="AK59" cm="1">
        <f t="array" aca="1" ref="AK59" ca="1">INDIRECT($A$1&amp;AK$1&amp;$A59)</f>
        <v>0</v>
      </c>
      <c r="AM59">
        <f t="shared" ca="1" si="10"/>
        <v>0</v>
      </c>
      <c r="AN59">
        <f t="shared" ca="1" si="10"/>
        <v>0</v>
      </c>
      <c r="AO59">
        <f t="shared" ca="1" si="10"/>
        <v>0</v>
      </c>
      <c r="AP59">
        <f t="shared" ca="1" si="10"/>
        <v>1</v>
      </c>
      <c r="AQ59">
        <f t="shared" ca="1" si="10"/>
        <v>0</v>
      </c>
      <c r="AR59">
        <f t="shared" ca="1" si="10"/>
        <v>0</v>
      </c>
      <c r="AS59">
        <f t="shared" ca="1" si="10"/>
        <v>1</v>
      </c>
      <c r="AU59" cm="1">
        <f t="array" aca="1" ref="AU59" ca="1">INDIRECT($A$1&amp;AU$1&amp;$A59)</f>
        <v>0</v>
      </c>
      <c r="AV59" cm="1">
        <f t="array" aca="1" ref="AV59" ca="1">INDIRECT($A$1&amp;AV$1&amp;$A59)</f>
        <v>0</v>
      </c>
      <c r="AW59" cm="1">
        <f t="array" aca="1" ref="AW59" ca="1">INDIRECT($A$1&amp;AW$1&amp;$A59)</f>
        <v>0</v>
      </c>
      <c r="AX59" cm="1">
        <f t="array" aca="1" ref="AX59" ca="1">INDIRECT($A$1&amp;AX$1&amp;$A59)</f>
        <v>0</v>
      </c>
      <c r="AY59" cm="1">
        <f t="array" aca="1" ref="AY59" ca="1">INDIRECT($A$1&amp;AY$1&amp;$A59)</f>
        <v>0</v>
      </c>
      <c r="AZ59" cm="1">
        <f t="array" aca="1" ref="AZ59" ca="1">INDIRECT($A$1&amp;AZ$1&amp;$A59)</f>
        <v>0</v>
      </c>
      <c r="BA59" cm="1">
        <f t="array" aca="1" ref="BA59" ca="1">INDIRECT($A$1&amp;BA$1&amp;$A59)</f>
        <v>0</v>
      </c>
      <c r="BB59" cm="1">
        <f t="array" aca="1" ref="BB59" ca="1">INDIRECT($A$1&amp;BB$1&amp;$A59)</f>
        <v>0</v>
      </c>
      <c r="BC59" cm="1">
        <f t="array" aca="1" ref="BC59" ca="1">INDIRECT($A$1&amp;BC$1&amp;$A59)</f>
        <v>0</v>
      </c>
      <c r="BD59" cm="1">
        <f t="array" aca="1" ref="BD59" ca="1">INDIRECT($A$1&amp;BD$1&amp;$A59)</f>
        <v>0</v>
      </c>
      <c r="BE59" cm="1">
        <f t="array" aca="1" ref="BE59" ca="1">INDIRECT($A$1&amp;BE$1&amp;$A59)</f>
        <v>0</v>
      </c>
      <c r="BF59" cm="1">
        <f t="array" aca="1" ref="BF59" ca="1">INDIRECT($A$1&amp;BF$1&amp;$A59)</f>
        <v>0</v>
      </c>
      <c r="BG59" cm="1">
        <f t="array" aca="1" ref="BG59" ca="1">INDIRECT($A$1&amp;BG$1&amp;$A59)</f>
        <v>0</v>
      </c>
      <c r="BH59" cm="1">
        <f t="array" aca="1" ref="BH59" ca="1">INDIRECT($A$1&amp;BH$1&amp;$A59)</f>
        <v>0</v>
      </c>
      <c r="BI59" cm="1">
        <f t="array" aca="1" ref="BI59" ca="1">INDIRECT($A$1&amp;BI$1&amp;$A59)</f>
        <v>0</v>
      </c>
      <c r="BJ59" cm="1">
        <f t="array" aca="1" ref="BJ59" ca="1">INDIRECT($A$1&amp;BJ$1&amp;$A59)</f>
        <v>0</v>
      </c>
      <c r="BK59" cm="1">
        <f t="array" aca="1" ref="BK59" ca="1">INDIRECT($A$1&amp;BK$1&amp;$A59)</f>
        <v>0</v>
      </c>
      <c r="BL59" cm="1">
        <f t="array" aca="1" ref="BL59" ca="1">INDIRECT($A$1&amp;BL$1&amp;$A59)</f>
        <v>0</v>
      </c>
      <c r="BM59" cm="1">
        <f t="array" aca="1" ref="BM59" ca="1">INDIRECT($A$1&amp;BM$1&amp;$A59)</f>
        <v>0</v>
      </c>
      <c r="BN59" cm="1">
        <f t="array" aca="1" ref="BN59" ca="1">INDIRECT($A$1&amp;BN$1&amp;$A59)</f>
        <v>0</v>
      </c>
      <c r="BO59" cm="1">
        <f t="array" aca="1" ref="BO59" ca="1">INDIRECT($A$1&amp;BO$1&amp;$A59)</f>
        <v>0</v>
      </c>
      <c r="BP59" cm="1">
        <f t="array" aca="1" ref="BP59" ca="1">INDIRECT($A$1&amp;BP$1&amp;$A59)</f>
        <v>0</v>
      </c>
      <c r="BQ59" cm="1">
        <f t="array" aca="1" ref="BQ59" ca="1">INDIRECT($A$1&amp;BQ$1&amp;$A59)</f>
        <v>0</v>
      </c>
      <c r="BR59" cm="1">
        <f t="array" aca="1" ref="BR59" ca="1">INDIRECT($A$1&amp;BR$1&amp;$A59)</f>
        <v>0</v>
      </c>
      <c r="BS59" cm="1">
        <f t="array" aca="1" ref="BS59" ca="1">INDIRECT($A$1&amp;BS$1&amp;$A59)</f>
        <v>0</v>
      </c>
      <c r="BT59" cm="1">
        <f t="array" aca="1" ref="BT59" ca="1">INDIRECT($A$1&amp;BT$1&amp;$A59)</f>
        <v>0</v>
      </c>
      <c r="BU59" cm="1">
        <f t="array" aca="1" ref="BU59" ca="1">INDIRECT($A$1&amp;BU$1&amp;$A59)</f>
        <v>0</v>
      </c>
    </row>
    <row r="60" spans="1:73" x14ac:dyDescent="0.35">
      <c r="A60" s="60">
        <f t="shared" si="2"/>
        <v>45</v>
      </c>
      <c r="C60" t="str" cm="1">
        <f t="array" aca="1" ref="C60" ca="1">INDIRECT($A$1&amp;C$1&amp;$A60)</f>
        <v>marche_gorgadji</v>
      </c>
      <c r="D60">
        <f t="shared" ca="1" si="9"/>
        <v>1</v>
      </c>
      <c r="E60">
        <f t="shared" ca="1" si="9"/>
        <v>0</v>
      </c>
      <c r="F60">
        <f t="shared" ca="1" si="9"/>
        <v>0</v>
      </c>
      <c r="G60">
        <f t="shared" ca="1" si="9"/>
        <v>1</v>
      </c>
      <c r="H60">
        <f t="shared" ca="1" si="9"/>
        <v>0</v>
      </c>
      <c r="I60">
        <f t="shared" ca="1" si="9"/>
        <v>0</v>
      </c>
      <c r="J60">
        <f t="shared" ca="1" si="9"/>
        <v>1</v>
      </c>
      <c r="K60">
        <f t="shared" ca="1" si="9"/>
        <v>0</v>
      </c>
      <c r="L60">
        <f t="shared" ca="1" si="9"/>
        <v>0</v>
      </c>
      <c r="M60">
        <f t="shared" ca="1" si="9"/>
        <v>0</v>
      </c>
      <c r="N60">
        <f t="shared" ca="1" si="9"/>
        <v>0</v>
      </c>
      <c r="P60" cm="1">
        <f t="array" aca="1" ref="P60" ca="1">INDIRECT($A$1&amp;P$1&amp;$A60)</f>
        <v>0</v>
      </c>
      <c r="Q60" cm="1">
        <f t="array" aca="1" ref="Q60" ca="1">INDIRECT($A$1&amp;Q$1&amp;$A60)</f>
        <v>0</v>
      </c>
      <c r="R60" cm="1">
        <f t="array" aca="1" ref="R60" ca="1">INDIRECT($A$1&amp;R$1&amp;$A60)</f>
        <v>0</v>
      </c>
      <c r="S60" cm="1">
        <f t="array" aca="1" ref="S60" ca="1">INDIRECT($A$1&amp;S$1&amp;$A60)</f>
        <v>0</v>
      </c>
      <c r="T60" cm="1">
        <f t="array" aca="1" ref="T60" ca="1">INDIRECT($A$1&amp;T$1&amp;$A60)</f>
        <v>0</v>
      </c>
      <c r="U60" cm="1">
        <f t="array" aca="1" ref="U60" ca="1">INDIRECT($A$1&amp;U$1&amp;$A60)</f>
        <v>0</v>
      </c>
      <c r="V60" cm="1">
        <f t="array" aca="1" ref="V60" ca="1">INDIRECT($A$1&amp;V$1&amp;$A60)</f>
        <v>0</v>
      </c>
      <c r="W60" cm="1">
        <f t="array" aca="1" ref="W60" ca="1">INDIRECT($A$1&amp;W$1&amp;$A60)</f>
        <v>0</v>
      </c>
      <c r="X60" cm="1">
        <f t="array" aca="1" ref="X60" ca="1">INDIRECT($A$1&amp;X$1&amp;$A60)</f>
        <v>0</v>
      </c>
      <c r="Y60" cm="1">
        <f t="array" aca="1" ref="Y60" ca="1">INDIRECT($A$1&amp;Y$1&amp;$A60)</f>
        <v>0</v>
      </c>
      <c r="Z60" cm="1">
        <f t="array" aca="1" ref="Z60" ca="1">INDIRECT($A$1&amp;Z$1&amp;$A60)</f>
        <v>0</v>
      </c>
      <c r="AA60" cm="1">
        <f t="array" aca="1" ref="AA60" ca="1">INDIRECT($A$1&amp;AA$1&amp;$A60)</f>
        <v>0</v>
      </c>
      <c r="AB60" cm="1">
        <f t="array" aca="1" ref="AB60" ca="1">INDIRECT($A$1&amp;AB$1&amp;$A60)</f>
        <v>0</v>
      </c>
      <c r="AC60" cm="1">
        <f t="array" aca="1" ref="AC60" ca="1">INDIRECT($A$1&amp;AC$1&amp;$A60)</f>
        <v>0</v>
      </c>
      <c r="AD60" cm="1">
        <f t="array" aca="1" ref="AD60" ca="1">INDIRECT($A$1&amp;AD$1&amp;$A60)</f>
        <v>0</v>
      </c>
      <c r="AE60" t="str" cm="1">
        <f t="array" aca="1" ref="AE60" ca="1">INDIRECT($A$1&amp;AE$1&amp;$A60)</f>
        <v>peudisponible</v>
      </c>
      <c r="AF60" cm="1">
        <f t="array" aca="1" ref="AF60" ca="1">INDIRECT($A$1&amp;AF$1&amp;$A60)</f>
        <v>0</v>
      </c>
      <c r="AG60" cm="1">
        <f t="array" aca="1" ref="AG60" ca="1">INDIRECT($A$1&amp;AG$1&amp;$A60)</f>
        <v>0</v>
      </c>
      <c r="AH60" cm="1">
        <f t="array" aca="1" ref="AH60" ca="1">INDIRECT($A$1&amp;AH$1&amp;$A60)</f>
        <v>0</v>
      </c>
      <c r="AI60" cm="1">
        <f t="array" aca="1" ref="AI60" ca="1">INDIRECT($A$1&amp;AI$1&amp;$A60)</f>
        <v>0</v>
      </c>
      <c r="AJ60" cm="1">
        <f t="array" aca="1" ref="AJ60" ca="1">INDIRECT($A$1&amp;AJ$1&amp;$A60)</f>
        <v>0</v>
      </c>
      <c r="AK60" cm="1">
        <f t="array" aca="1" ref="AK60" ca="1">INDIRECT($A$1&amp;AK$1&amp;$A60)</f>
        <v>0</v>
      </c>
      <c r="AM60">
        <f t="shared" ca="1" si="10"/>
        <v>0</v>
      </c>
      <c r="AN60">
        <f t="shared" ca="1" si="10"/>
        <v>0</v>
      </c>
      <c r="AO60">
        <f t="shared" ca="1" si="10"/>
        <v>0</v>
      </c>
      <c r="AP60">
        <f t="shared" ca="1" si="10"/>
        <v>1</v>
      </c>
      <c r="AQ60">
        <f t="shared" ca="1" si="10"/>
        <v>0</v>
      </c>
      <c r="AR60">
        <f t="shared" ca="1" si="10"/>
        <v>0</v>
      </c>
      <c r="AS60">
        <f t="shared" ca="1" si="10"/>
        <v>1</v>
      </c>
      <c r="AU60" cm="1">
        <f t="array" aca="1" ref="AU60" ca="1">INDIRECT($A$1&amp;AU$1&amp;$A60)</f>
        <v>0</v>
      </c>
      <c r="AV60" cm="1">
        <f t="array" aca="1" ref="AV60" ca="1">INDIRECT($A$1&amp;AV$1&amp;$A60)</f>
        <v>0</v>
      </c>
      <c r="AW60" cm="1">
        <f t="array" aca="1" ref="AW60" ca="1">INDIRECT($A$1&amp;AW$1&amp;$A60)</f>
        <v>0</v>
      </c>
      <c r="AX60" cm="1">
        <f t="array" aca="1" ref="AX60" ca="1">INDIRECT($A$1&amp;AX$1&amp;$A60)</f>
        <v>0</v>
      </c>
      <c r="AY60" cm="1">
        <f t="array" aca="1" ref="AY60" ca="1">INDIRECT($A$1&amp;AY$1&amp;$A60)</f>
        <v>0</v>
      </c>
      <c r="AZ60" cm="1">
        <f t="array" aca="1" ref="AZ60" ca="1">INDIRECT($A$1&amp;AZ$1&amp;$A60)</f>
        <v>0</v>
      </c>
      <c r="BA60" cm="1">
        <f t="array" aca="1" ref="BA60" ca="1">INDIRECT($A$1&amp;BA$1&amp;$A60)</f>
        <v>0</v>
      </c>
      <c r="BB60" cm="1">
        <f t="array" aca="1" ref="BB60" ca="1">INDIRECT($A$1&amp;BB$1&amp;$A60)</f>
        <v>0</v>
      </c>
      <c r="BC60" cm="1">
        <f t="array" aca="1" ref="BC60" ca="1">INDIRECT($A$1&amp;BC$1&amp;$A60)</f>
        <v>0</v>
      </c>
      <c r="BD60" cm="1">
        <f t="array" aca="1" ref="BD60" ca="1">INDIRECT($A$1&amp;BD$1&amp;$A60)</f>
        <v>0</v>
      </c>
      <c r="BE60" cm="1">
        <f t="array" aca="1" ref="BE60" ca="1">INDIRECT($A$1&amp;BE$1&amp;$A60)</f>
        <v>0</v>
      </c>
      <c r="BF60" cm="1">
        <f t="array" aca="1" ref="BF60" ca="1">INDIRECT($A$1&amp;BF$1&amp;$A60)</f>
        <v>0</v>
      </c>
      <c r="BG60" cm="1">
        <f t="array" aca="1" ref="BG60" ca="1">INDIRECT($A$1&amp;BG$1&amp;$A60)</f>
        <v>0</v>
      </c>
      <c r="BH60" cm="1">
        <f t="array" aca="1" ref="BH60" ca="1">INDIRECT($A$1&amp;BH$1&amp;$A60)</f>
        <v>0</v>
      </c>
      <c r="BI60" cm="1">
        <f t="array" aca="1" ref="BI60" ca="1">INDIRECT($A$1&amp;BI$1&amp;$A60)</f>
        <v>0</v>
      </c>
      <c r="BJ60" cm="1">
        <f t="array" aca="1" ref="BJ60" ca="1">INDIRECT($A$1&amp;BJ$1&amp;$A60)</f>
        <v>0</v>
      </c>
      <c r="BK60" cm="1">
        <f t="array" aca="1" ref="BK60" ca="1">INDIRECT($A$1&amp;BK$1&amp;$A60)</f>
        <v>0</v>
      </c>
      <c r="BL60" cm="1">
        <f t="array" aca="1" ref="BL60" ca="1">INDIRECT($A$1&amp;BL$1&amp;$A60)</f>
        <v>0</v>
      </c>
      <c r="BM60" cm="1">
        <f t="array" aca="1" ref="BM60" ca="1">INDIRECT($A$1&amp;BM$1&amp;$A60)</f>
        <v>0</v>
      </c>
      <c r="BN60" cm="1">
        <f t="array" aca="1" ref="BN60" ca="1">INDIRECT($A$1&amp;BN$1&amp;$A60)</f>
        <v>0</v>
      </c>
      <c r="BO60" cm="1">
        <f t="array" aca="1" ref="BO60" ca="1">INDIRECT($A$1&amp;BO$1&amp;$A60)</f>
        <v>0</v>
      </c>
      <c r="BP60" cm="1">
        <f t="array" aca="1" ref="BP60" ca="1">INDIRECT($A$1&amp;BP$1&amp;$A60)</f>
        <v>0</v>
      </c>
      <c r="BQ60" cm="1">
        <f t="array" aca="1" ref="BQ60" ca="1">INDIRECT($A$1&amp;BQ$1&amp;$A60)</f>
        <v>0</v>
      </c>
      <c r="BR60" cm="1">
        <f t="array" aca="1" ref="BR60" ca="1">INDIRECT($A$1&amp;BR$1&amp;$A60)</f>
        <v>0</v>
      </c>
      <c r="BS60" cm="1">
        <f t="array" aca="1" ref="BS60" ca="1">INDIRECT($A$1&amp;BS$1&amp;$A60)</f>
        <v>0</v>
      </c>
      <c r="BT60" cm="1">
        <f t="array" aca="1" ref="BT60" ca="1">INDIRECT($A$1&amp;BT$1&amp;$A60)</f>
        <v>0</v>
      </c>
      <c r="BU60" cm="1">
        <f t="array" aca="1" ref="BU60" ca="1">INDIRECT($A$1&amp;BU$1&amp;$A60)</f>
        <v>0</v>
      </c>
    </row>
    <row r="61" spans="1:73" x14ac:dyDescent="0.35">
      <c r="A61" s="60">
        <f t="shared" si="2"/>
        <v>46</v>
      </c>
      <c r="C61" t="str" cm="1">
        <f t="array" aca="1" ref="C61" ca="1">INDIRECT($A$1&amp;C$1&amp;$A61)</f>
        <v>marche_gorgadji</v>
      </c>
      <c r="D61">
        <f t="shared" ca="1" si="9"/>
        <v>1</v>
      </c>
      <c r="E61">
        <f t="shared" ca="1" si="9"/>
        <v>0</v>
      </c>
      <c r="F61">
        <f t="shared" ca="1" si="9"/>
        <v>0</v>
      </c>
      <c r="G61">
        <f t="shared" ca="1" si="9"/>
        <v>1</v>
      </c>
      <c r="H61">
        <f t="shared" ca="1" si="9"/>
        <v>0</v>
      </c>
      <c r="I61">
        <f t="shared" ca="1" si="9"/>
        <v>0</v>
      </c>
      <c r="J61">
        <f t="shared" ca="1" si="9"/>
        <v>1</v>
      </c>
      <c r="K61">
        <f t="shared" ca="1" si="9"/>
        <v>0</v>
      </c>
      <c r="L61">
        <f t="shared" ca="1" si="9"/>
        <v>0</v>
      </c>
      <c r="M61">
        <f t="shared" ca="1" si="9"/>
        <v>0</v>
      </c>
      <c r="N61">
        <f t="shared" ca="1" si="9"/>
        <v>0</v>
      </c>
      <c r="P61" cm="1">
        <f t="array" aca="1" ref="P61" ca="1">INDIRECT($A$1&amp;P$1&amp;$A61)</f>
        <v>0</v>
      </c>
      <c r="Q61" cm="1">
        <f t="array" aca="1" ref="Q61" ca="1">INDIRECT($A$1&amp;Q$1&amp;$A61)</f>
        <v>0</v>
      </c>
      <c r="R61" cm="1">
        <f t="array" aca="1" ref="R61" ca="1">INDIRECT($A$1&amp;R$1&amp;$A61)</f>
        <v>0</v>
      </c>
      <c r="S61" cm="1">
        <f t="array" aca="1" ref="S61" ca="1">INDIRECT($A$1&amp;S$1&amp;$A61)</f>
        <v>0</v>
      </c>
      <c r="T61" cm="1">
        <f t="array" aca="1" ref="T61" ca="1">INDIRECT($A$1&amp;T$1&amp;$A61)</f>
        <v>0</v>
      </c>
      <c r="U61" cm="1">
        <f t="array" aca="1" ref="U61" ca="1">INDIRECT($A$1&amp;U$1&amp;$A61)</f>
        <v>0</v>
      </c>
      <c r="V61" cm="1">
        <f t="array" aca="1" ref="V61" ca="1">INDIRECT($A$1&amp;V$1&amp;$A61)</f>
        <v>0</v>
      </c>
      <c r="W61" cm="1">
        <f t="array" aca="1" ref="W61" ca="1">INDIRECT($A$1&amp;W$1&amp;$A61)</f>
        <v>0</v>
      </c>
      <c r="X61" cm="1">
        <f t="array" aca="1" ref="X61" ca="1">INDIRECT($A$1&amp;X$1&amp;$A61)</f>
        <v>0</v>
      </c>
      <c r="Y61" cm="1">
        <f t="array" aca="1" ref="Y61" ca="1">INDIRECT($A$1&amp;Y$1&amp;$A61)</f>
        <v>0</v>
      </c>
      <c r="Z61" cm="1">
        <f t="array" aca="1" ref="Z61" ca="1">INDIRECT($A$1&amp;Z$1&amp;$A61)</f>
        <v>0</v>
      </c>
      <c r="AA61" cm="1">
        <f t="array" aca="1" ref="AA61" ca="1">INDIRECT($A$1&amp;AA$1&amp;$A61)</f>
        <v>0</v>
      </c>
      <c r="AB61" cm="1">
        <f t="array" aca="1" ref="AB61" ca="1">INDIRECT($A$1&amp;AB$1&amp;$A61)</f>
        <v>0</v>
      </c>
      <c r="AC61" cm="1">
        <f t="array" aca="1" ref="AC61" ca="1">INDIRECT($A$1&amp;AC$1&amp;$A61)</f>
        <v>0</v>
      </c>
      <c r="AD61" cm="1">
        <f t="array" aca="1" ref="AD61" ca="1">INDIRECT($A$1&amp;AD$1&amp;$A61)</f>
        <v>0</v>
      </c>
      <c r="AE61" t="str" cm="1">
        <f t="array" aca="1" ref="AE61" ca="1">INDIRECT($A$1&amp;AE$1&amp;$A61)</f>
        <v>peudisponible</v>
      </c>
      <c r="AF61" cm="1">
        <f t="array" aca="1" ref="AF61" ca="1">INDIRECT($A$1&amp;AF$1&amp;$A61)</f>
        <v>0</v>
      </c>
      <c r="AG61" cm="1">
        <f t="array" aca="1" ref="AG61" ca="1">INDIRECT($A$1&amp;AG$1&amp;$A61)</f>
        <v>0</v>
      </c>
      <c r="AH61" cm="1">
        <f t="array" aca="1" ref="AH61" ca="1">INDIRECT($A$1&amp;AH$1&amp;$A61)</f>
        <v>0</v>
      </c>
      <c r="AI61" cm="1">
        <f t="array" aca="1" ref="AI61" ca="1">INDIRECT($A$1&amp;AI$1&amp;$A61)</f>
        <v>0</v>
      </c>
      <c r="AJ61" cm="1">
        <f t="array" aca="1" ref="AJ61" ca="1">INDIRECT($A$1&amp;AJ$1&amp;$A61)</f>
        <v>0</v>
      </c>
      <c r="AK61" cm="1">
        <f t="array" aca="1" ref="AK61" ca="1">INDIRECT($A$1&amp;AK$1&amp;$A61)</f>
        <v>0</v>
      </c>
      <c r="AM61">
        <f t="shared" ca="1" si="10"/>
        <v>0</v>
      </c>
      <c r="AN61">
        <f t="shared" ca="1" si="10"/>
        <v>0</v>
      </c>
      <c r="AO61">
        <f t="shared" ca="1" si="10"/>
        <v>0</v>
      </c>
      <c r="AP61">
        <f t="shared" ca="1" si="10"/>
        <v>1</v>
      </c>
      <c r="AQ61">
        <f t="shared" ca="1" si="10"/>
        <v>0</v>
      </c>
      <c r="AR61">
        <f t="shared" ca="1" si="10"/>
        <v>0</v>
      </c>
      <c r="AS61">
        <f t="shared" ca="1" si="10"/>
        <v>1</v>
      </c>
      <c r="AU61" cm="1">
        <f t="array" aca="1" ref="AU61" ca="1">INDIRECT($A$1&amp;AU$1&amp;$A61)</f>
        <v>0</v>
      </c>
      <c r="AV61" cm="1">
        <f t="array" aca="1" ref="AV61" ca="1">INDIRECT($A$1&amp;AV$1&amp;$A61)</f>
        <v>0</v>
      </c>
      <c r="AW61" cm="1">
        <f t="array" aca="1" ref="AW61" ca="1">INDIRECT($A$1&amp;AW$1&amp;$A61)</f>
        <v>0</v>
      </c>
      <c r="AX61" cm="1">
        <f t="array" aca="1" ref="AX61" ca="1">INDIRECT($A$1&amp;AX$1&amp;$A61)</f>
        <v>0</v>
      </c>
      <c r="AY61" cm="1">
        <f t="array" aca="1" ref="AY61" ca="1">INDIRECT($A$1&amp;AY$1&amp;$A61)</f>
        <v>0</v>
      </c>
      <c r="AZ61" cm="1">
        <f t="array" aca="1" ref="AZ61" ca="1">INDIRECT($A$1&amp;AZ$1&amp;$A61)</f>
        <v>0</v>
      </c>
      <c r="BA61" cm="1">
        <f t="array" aca="1" ref="BA61" ca="1">INDIRECT($A$1&amp;BA$1&amp;$A61)</f>
        <v>0</v>
      </c>
      <c r="BB61" cm="1">
        <f t="array" aca="1" ref="BB61" ca="1">INDIRECT($A$1&amp;BB$1&amp;$A61)</f>
        <v>0</v>
      </c>
      <c r="BC61" cm="1">
        <f t="array" aca="1" ref="BC61" ca="1">INDIRECT($A$1&amp;BC$1&amp;$A61)</f>
        <v>0</v>
      </c>
      <c r="BD61" cm="1">
        <f t="array" aca="1" ref="BD61" ca="1">INDIRECT($A$1&amp;BD$1&amp;$A61)</f>
        <v>0</v>
      </c>
      <c r="BE61" cm="1">
        <f t="array" aca="1" ref="BE61" ca="1">INDIRECT($A$1&amp;BE$1&amp;$A61)</f>
        <v>0</v>
      </c>
      <c r="BF61" cm="1">
        <f t="array" aca="1" ref="BF61" ca="1">INDIRECT($A$1&amp;BF$1&amp;$A61)</f>
        <v>0</v>
      </c>
      <c r="BG61" cm="1">
        <f t="array" aca="1" ref="BG61" ca="1">INDIRECT($A$1&amp;BG$1&amp;$A61)</f>
        <v>0</v>
      </c>
      <c r="BH61" cm="1">
        <f t="array" aca="1" ref="BH61" ca="1">INDIRECT($A$1&amp;BH$1&amp;$A61)</f>
        <v>0</v>
      </c>
      <c r="BI61" cm="1">
        <f t="array" aca="1" ref="BI61" ca="1">INDIRECT($A$1&amp;BI$1&amp;$A61)</f>
        <v>0</v>
      </c>
      <c r="BJ61" cm="1">
        <f t="array" aca="1" ref="BJ61" ca="1">INDIRECT($A$1&amp;BJ$1&amp;$A61)</f>
        <v>0</v>
      </c>
      <c r="BK61" cm="1">
        <f t="array" aca="1" ref="BK61" ca="1">INDIRECT($A$1&amp;BK$1&amp;$A61)</f>
        <v>0</v>
      </c>
      <c r="BL61" cm="1">
        <f t="array" aca="1" ref="BL61" ca="1">INDIRECT($A$1&amp;BL$1&amp;$A61)</f>
        <v>0</v>
      </c>
      <c r="BM61" cm="1">
        <f t="array" aca="1" ref="BM61" ca="1">INDIRECT($A$1&amp;BM$1&amp;$A61)</f>
        <v>0</v>
      </c>
      <c r="BN61" cm="1">
        <f t="array" aca="1" ref="BN61" ca="1">INDIRECT($A$1&amp;BN$1&amp;$A61)</f>
        <v>0</v>
      </c>
      <c r="BO61" cm="1">
        <f t="array" aca="1" ref="BO61" ca="1">INDIRECT($A$1&amp;BO$1&amp;$A61)</f>
        <v>0</v>
      </c>
      <c r="BP61" cm="1">
        <f t="array" aca="1" ref="BP61" ca="1">INDIRECT($A$1&amp;BP$1&amp;$A61)</f>
        <v>0</v>
      </c>
      <c r="BQ61" cm="1">
        <f t="array" aca="1" ref="BQ61" ca="1">INDIRECT($A$1&amp;BQ$1&amp;$A61)</f>
        <v>0</v>
      </c>
      <c r="BR61" cm="1">
        <f t="array" aca="1" ref="BR61" ca="1">INDIRECT($A$1&amp;BR$1&amp;$A61)</f>
        <v>0</v>
      </c>
      <c r="BS61" cm="1">
        <f t="array" aca="1" ref="BS61" ca="1">INDIRECT($A$1&amp;BS$1&amp;$A61)</f>
        <v>0</v>
      </c>
      <c r="BT61" cm="1">
        <f t="array" aca="1" ref="BT61" ca="1">INDIRECT($A$1&amp;BT$1&amp;$A61)</f>
        <v>0</v>
      </c>
      <c r="BU61" cm="1">
        <f t="array" aca="1" ref="BU61" ca="1">INDIRECT($A$1&amp;BU$1&amp;$A61)</f>
        <v>0</v>
      </c>
    </row>
    <row r="62" spans="1:73" x14ac:dyDescent="0.35">
      <c r="A62" s="60">
        <f t="shared" si="2"/>
        <v>47</v>
      </c>
      <c r="C62" t="str" cm="1">
        <f t="array" aca="1" ref="C62" ca="1">INDIRECT($A$1&amp;C$1&amp;$A62)</f>
        <v>marche_gorgadji</v>
      </c>
      <c r="D62">
        <f t="shared" ca="1" si="9"/>
        <v>1</v>
      </c>
      <c r="E62">
        <f t="shared" ca="1" si="9"/>
        <v>0</v>
      </c>
      <c r="F62">
        <f t="shared" ca="1" si="9"/>
        <v>0</v>
      </c>
      <c r="G62">
        <f t="shared" ca="1" si="9"/>
        <v>1</v>
      </c>
      <c r="H62">
        <f t="shared" ca="1" si="9"/>
        <v>0</v>
      </c>
      <c r="I62">
        <f t="shared" ca="1" si="9"/>
        <v>0</v>
      </c>
      <c r="J62">
        <f t="shared" ca="1" si="9"/>
        <v>1</v>
      </c>
      <c r="K62">
        <f t="shared" ca="1" si="9"/>
        <v>0</v>
      </c>
      <c r="L62">
        <f t="shared" ca="1" si="9"/>
        <v>0</v>
      </c>
      <c r="M62">
        <f t="shared" ca="1" si="9"/>
        <v>0</v>
      </c>
      <c r="N62">
        <f t="shared" ca="1" si="9"/>
        <v>0</v>
      </c>
      <c r="P62" cm="1">
        <f t="array" aca="1" ref="P62" ca="1">INDIRECT($A$1&amp;P$1&amp;$A62)</f>
        <v>0</v>
      </c>
      <c r="Q62" cm="1">
        <f t="array" aca="1" ref="Q62" ca="1">INDIRECT($A$1&amp;Q$1&amp;$A62)</f>
        <v>0</v>
      </c>
      <c r="R62" cm="1">
        <f t="array" aca="1" ref="R62" ca="1">INDIRECT($A$1&amp;R$1&amp;$A62)</f>
        <v>0</v>
      </c>
      <c r="S62" cm="1">
        <f t="array" aca="1" ref="S62" ca="1">INDIRECT($A$1&amp;S$1&amp;$A62)</f>
        <v>0</v>
      </c>
      <c r="T62" cm="1">
        <f t="array" aca="1" ref="T62" ca="1">INDIRECT($A$1&amp;T$1&amp;$A62)</f>
        <v>0</v>
      </c>
      <c r="U62" cm="1">
        <f t="array" aca="1" ref="U62" ca="1">INDIRECT($A$1&amp;U$1&amp;$A62)</f>
        <v>0</v>
      </c>
      <c r="V62" cm="1">
        <f t="array" aca="1" ref="V62" ca="1">INDIRECT($A$1&amp;V$1&amp;$A62)</f>
        <v>0</v>
      </c>
      <c r="W62" cm="1">
        <f t="array" aca="1" ref="W62" ca="1">INDIRECT($A$1&amp;W$1&amp;$A62)</f>
        <v>0</v>
      </c>
      <c r="X62" cm="1">
        <f t="array" aca="1" ref="X62" ca="1">INDIRECT($A$1&amp;X$1&amp;$A62)</f>
        <v>0</v>
      </c>
      <c r="Y62" cm="1">
        <f t="array" aca="1" ref="Y62" ca="1">INDIRECT($A$1&amp;Y$1&amp;$A62)</f>
        <v>0</v>
      </c>
      <c r="Z62" cm="1">
        <f t="array" aca="1" ref="Z62" ca="1">INDIRECT($A$1&amp;Z$1&amp;$A62)</f>
        <v>0</v>
      </c>
      <c r="AA62" cm="1">
        <f t="array" aca="1" ref="AA62" ca="1">INDIRECT($A$1&amp;AA$1&amp;$A62)</f>
        <v>0</v>
      </c>
      <c r="AB62" cm="1">
        <f t="array" aca="1" ref="AB62" ca="1">INDIRECT($A$1&amp;AB$1&amp;$A62)</f>
        <v>0</v>
      </c>
      <c r="AC62" cm="1">
        <f t="array" aca="1" ref="AC62" ca="1">INDIRECT($A$1&amp;AC$1&amp;$A62)</f>
        <v>0</v>
      </c>
      <c r="AD62" cm="1">
        <f t="array" aca="1" ref="AD62" ca="1">INDIRECT($A$1&amp;AD$1&amp;$A62)</f>
        <v>0</v>
      </c>
      <c r="AE62" t="str" cm="1">
        <f t="array" aca="1" ref="AE62" ca="1">INDIRECT($A$1&amp;AE$1&amp;$A62)</f>
        <v>peudisponible</v>
      </c>
      <c r="AF62" cm="1">
        <f t="array" aca="1" ref="AF62" ca="1">INDIRECT($A$1&amp;AF$1&amp;$A62)</f>
        <v>0</v>
      </c>
      <c r="AG62" cm="1">
        <f t="array" aca="1" ref="AG62" ca="1">INDIRECT($A$1&amp;AG$1&amp;$A62)</f>
        <v>0</v>
      </c>
      <c r="AH62" cm="1">
        <f t="array" aca="1" ref="AH62" ca="1">INDIRECT($A$1&amp;AH$1&amp;$A62)</f>
        <v>0</v>
      </c>
      <c r="AI62" cm="1">
        <f t="array" aca="1" ref="AI62" ca="1">INDIRECT($A$1&amp;AI$1&amp;$A62)</f>
        <v>0</v>
      </c>
      <c r="AJ62" cm="1">
        <f t="array" aca="1" ref="AJ62" ca="1">INDIRECT($A$1&amp;AJ$1&amp;$A62)</f>
        <v>0</v>
      </c>
      <c r="AK62" cm="1">
        <f t="array" aca="1" ref="AK62" ca="1">INDIRECT($A$1&amp;AK$1&amp;$A62)</f>
        <v>0</v>
      </c>
      <c r="AM62">
        <f t="shared" ca="1" si="10"/>
        <v>0</v>
      </c>
      <c r="AN62">
        <f t="shared" ca="1" si="10"/>
        <v>0</v>
      </c>
      <c r="AO62">
        <f t="shared" ca="1" si="10"/>
        <v>0</v>
      </c>
      <c r="AP62">
        <f t="shared" ca="1" si="10"/>
        <v>1</v>
      </c>
      <c r="AQ62">
        <f t="shared" ca="1" si="10"/>
        <v>0</v>
      </c>
      <c r="AR62">
        <f t="shared" ca="1" si="10"/>
        <v>0</v>
      </c>
      <c r="AS62">
        <f t="shared" ca="1" si="10"/>
        <v>1</v>
      </c>
      <c r="AU62" cm="1">
        <f t="array" aca="1" ref="AU62" ca="1">INDIRECT($A$1&amp;AU$1&amp;$A62)</f>
        <v>0</v>
      </c>
      <c r="AV62" cm="1">
        <f t="array" aca="1" ref="AV62" ca="1">INDIRECT($A$1&amp;AV$1&amp;$A62)</f>
        <v>0</v>
      </c>
      <c r="AW62" cm="1">
        <f t="array" aca="1" ref="AW62" ca="1">INDIRECT($A$1&amp;AW$1&amp;$A62)</f>
        <v>0</v>
      </c>
      <c r="AX62" cm="1">
        <f t="array" aca="1" ref="AX62" ca="1">INDIRECT($A$1&amp;AX$1&amp;$A62)</f>
        <v>0</v>
      </c>
      <c r="AY62" cm="1">
        <f t="array" aca="1" ref="AY62" ca="1">INDIRECT($A$1&amp;AY$1&amp;$A62)</f>
        <v>0</v>
      </c>
      <c r="AZ62" cm="1">
        <f t="array" aca="1" ref="AZ62" ca="1">INDIRECT($A$1&amp;AZ$1&amp;$A62)</f>
        <v>0</v>
      </c>
      <c r="BA62" cm="1">
        <f t="array" aca="1" ref="BA62" ca="1">INDIRECT($A$1&amp;BA$1&amp;$A62)</f>
        <v>0</v>
      </c>
      <c r="BB62" cm="1">
        <f t="array" aca="1" ref="BB62" ca="1">INDIRECT($A$1&amp;BB$1&amp;$A62)</f>
        <v>0</v>
      </c>
      <c r="BC62" cm="1">
        <f t="array" aca="1" ref="BC62" ca="1">INDIRECT($A$1&amp;BC$1&amp;$A62)</f>
        <v>0</v>
      </c>
      <c r="BD62" cm="1">
        <f t="array" aca="1" ref="BD62" ca="1">INDIRECT($A$1&amp;BD$1&amp;$A62)</f>
        <v>0</v>
      </c>
      <c r="BE62" cm="1">
        <f t="array" aca="1" ref="BE62" ca="1">INDIRECT($A$1&amp;BE$1&amp;$A62)</f>
        <v>0</v>
      </c>
      <c r="BF62" cm="1">
        <f t="array" aca="1" ref="BF62" ca="1">INDIRECT($A$1&amp;BF$1&amp;$A62)</f>
        <v>0</v>
      </c>
      <c r="BG62" cm="1">
        <f t="array" aca="1" ref="BG62" ca="1">INDIRECT($A$1&amp;BG$1&amp;$A62)</f>
        <v>0</v>
      </c>
      <c r="BH62" cm="1">
        <f t="array" aca="1" ref="BH62" ca="1">INDIRECT($A$1&amp;BH$1&amp;$A62)</f>
        <v>0</v>
      </c>
      <c r="BI62" cm="1">
        <f t="array" aca="1" ref="BI62" ca="1">INDIRECT($A$1&amp;BI$1&amp;$A62)</f>
        <v>0</v>
      </c>
      <c r="BJ62" cm="1">
        <f t="array" aca="1" ref="BJ62" ca="1">INDIRECT($A$1&amp;BJ$1&amp;$A62)</f>
        <v>0</v>
      </c>
      <c r="BK62" cm="1">
        <f t="array" aca="1" ref="BK62" ca="1">INDIRECT($A$1&amp;BK$1&amp;$A62)</f>
        <v>0</v>
      </c>
      <c r="BL62" cm="1">
        <f t="array" aca="1" ref="BL62" ca="1">INDIRECT($A$1&amp;BL$1&amp;$A62)</f>
        <v>0</v>
      </c>
      <c r="BM62" cm="1">
        <f t="array" aca="1" ref="BM62" ca="1">INDIRECT($A$1&amp;BM$1&amp;$A62)</f>
        <v>0</v>
      </c>
      <c r="BN62" cm="1">
        <f t="array" aca="1" ref="BN62" ca="1">INDIRECT($A$1&amp;BN$1&amp;$A62)</f>
        <v>0</v>
      </c>
      <c r="BO62" cm="1">
        <f t="array" aca="1" ref="BO62" ca="1">INDIRECT($A$1&amp;BO$1&amp;$A62)</f>
        <v>0</v>
      </c>
      <c r="BP62" cm="1">
        <f t="array" aca="1" ref="BP62" ca="1">INDIRECT($A$1&amp;BP$1&amp;$A62)</f>
        <v>0</v>
      </c>
      <c r="BQ62" cm="1">
        <f t="array" aca="1" ref="BQ62" ca="1">INDIRECT($A$1&amp;BQ$1&amp;$A62)</f>
        <v>0</v>
      </c>
      <c r="BR62" cm="1">
        <f t="array" aca="1" ref="BR62" ca="1">INDIRECT($A$1&amp;BR$1&amp;$A62)</f>
        <v>0</v>
      </c>
      <c r="BS62" cm="1">
        <f t="array" aca="1" ref="BS62" ca="1">INDIRECT($A$1&amp;BS$1&amp;$A62)</f>
        <v>0</v>
      </c>
      <c r="BT62" cm="1">
        <f t="array" aca="1" ref="BT62" ca="1">INDIRECT($A$1&amp;BT$1&amp;$A62)</f>
        <v>0</v>
      </c>
      <c r="BU62" cm="1">
        <f t="array" aca="1" ref="BU62" ca="1">INDIRECT($A$1&amp;BU$1&amp;$A62)</f>
        <v>0</v>
      </c>
    </row>
    <row r="63" spans="1:73" x14ac:dyDescent="0.35">
      <c r="A63" s="60">
        <f t="shared" si="2"/>
        <v>48</v>
      </c>
      <c r="C63" t="str" cm="1">
        <f t="array" aca="1" ref="C63" ca="1">INDIRECT($A$1&amp;C$1&amp;$A63)</f>
        <v>marche_fada n'gourma</v>
      </c>
      <c r="D63">
        <f t="shared" ca="1" si="9"/>
        <v>0</v>
      </c>
      <c r="E63">
        <f t="shared" ca="1" si="9"/>
        <v>0</v>
      </c>
      <c r="F63">
        <f t="shared" ca="1" si="9"/>
        <v>0</v>
      </c>
      <c r="G63">
        <f t="shared" ca="1" si="9"/>
        <v>0</v>
      </c>
      <c r="H63">
        <f t="shared" ca="1" si="9"/>
        <v>1</v>
      </c>
      <c r="I63">
        <f t="shared" ca="1" si="9"/>
        <v>0</v>
      </c>
      <c r="J63">
        <f t="shared" ca="1" si="9"/>
        <v>0</v>
      </c>
      <c r="K63">
        <f t="shared" ca="1" si="9"/>
        <v>0</v>
      </c>
      <c r="L63">
        <f t="shared" ca="1" si="9"/>
        <v>0</v>
      </c>
      <c r="M63">
        <f t="shared" ca="1" si="9"/>
        <v>0</v>
      </c>
      <c r="N63">
        <f t="shared" ca="1" si="9"/>
        <v>0</v>
      </c>
      <c r="P63" cm="1">
        <f t="array" aca="1" ref="P63" ca="1">INDIRECT($A$1&amp;P$1&amp;$A63)</f>
        <v>0</v>
      </c>
      <c r="Q63" cm="1">
        <f t="array" aca="1" ref="Q63" ca="1">INDIRECT($A$1&amp;Q$1&amp;$A63)</f>
        <v>0</v>
      </c>
      <c r="R63" cm="1">
        <f t="array" aca="1" ref="R63" ca="1">INDIRECT($A$1&amp;R$1&amp;$A63)</f>
        <v>0</v>
      </c>
      <c r="S63" cm="1">
        <f t="array" aca="1" ref="S63" ca="1">INDIRECT($A$1&amp;S$1&amp;$A63)</f>
        <v>0</v>
      </c>
      <c r="T63" cm="1">
        <f t="array" aca="1" ref="T63" ca="1">INDIRECT($A$1&amp;T$1&amp;$A63)</f>
        <v>0</v>
      </c>
      <c r="U63" cm="1">
        <f t="array" aca="1" ref="U63" ca="1">INDIRECT($A$1&amp;U$1&amp;$A63)</f>
        <v>0</v>
      </c>
      <c r="V63" cm="1">
        <f t="array" aca="1" ref="V63" ca="1">INDIRECT($A$1&amp;V$1&amp;$A63)</f>
        <v>0</v>
      </c>
      <c r="W63" cm="1">
        <f t="array" aca="1" ref="W63" ca="1">INDIRECT($A$1&amp;W$1&amp;$A63)</f>
        <v>0</v>
      </c>
      <c r="X63" t="str" cm="1">
        <f t="array" aca="1" ref="X63" ca="1">INDIRECT($A$1&amp;X$1&amp;$A63)</f>
        <v>peudisponible</v>
      </c>
      <c r="Y63" cm="1">
        <f t="array" aca="1" ref="Y63" ca="1">INDIRECT($A$1&amp;Y$1&amp;$A63)</f>
        <v>0</v>
      </c>
      <c r="Z63" cm="1">
        <f t="array" aca="1" ref="Z63" ca="1">INDIRECT($A$1&amp;Z$1&amp;$A63)</f>
        <v>0</v>
      </c>
      <c r="AA63" cm="1">
        <f t="array" aca="1" ref="AA63" ca="1">INDIRECT($A$1&amp;AA$1&amp;$A63)</f>
        <v>0</v>
      </c>
      <c r="AB63" cm="1">
        <f t="array" aca="1" ref="AB63" ca="1">INDIRECT($A$1&amp;AB$1&amp;$A63)</f>
        <v>0</v>
      </c>
      <c r="AC63" cm="1">
        <f t="array" aca="1" ref="AC63" ca="1">INDIRECT($A$1&amp;AC$1&amp;$A63)</f>
        <v>0</v>
      </c>
      <c r="AD63" cm="1">
        <f t="array" aca="1" ref="AD63" ca="1">INDIRECT($A$1&amp;AD$1&amp;$A63)</f>
        <v>0</v>
      </c>
      <c r="AE63" cm="1">
        <f t="array" aca="1" ref="AE63" ca="1">INDIRECT($A$1&amp;AE$1&amp;$A63)</f>
        <v>0</v>
      </c>
      <c r="AF63" cm="1">
        <f t="array" aca="1" ref="AF63" ca="1">INDIRECT($A$1&amp;AF$1&amp;$A63)</f>
        <v>0</v>
      </c>
      <c r="AG63" cm="1">
        <f t="array" aca="1" ref="AG63" ca="1">INDIRECT($A$1&amp;AG$1&amp;$A63)</f>
        <v>0</v>
      </c>
      <c r="AH63" cm="1">
        <f t="array" aca="1" ref="AH63" ca="1">INDIRECT($A$1&amp;AH$1&amp;$A63)</f>
        <v>0</v>
      </c>
      <c r="AI63" cm="1">
        <f t="array" aca="1" ref="AI63" ca="1">INDIRECT($A$1&amp;AI$1&amp;$A63)</f>
        <v>0</v>
      </c>
      <c r="AJ63" cm="1">
        <f t="array" aca="1" ref="AJ63" ca="1">INDIRECT($A$1&amp;AJ$1&amp;$A63)</f>
        <v>0</v>
      </c>
      <c r="AK63" cm="1">
        <f t="array" aca="1" ref="AK63" ca="1">INDIRECT($A$1&amp;AK$1&amp;$A63)</f>
        <v>0</v>
      </c>
      <c r="AM63">
        <f t="shared" ca="1" si="10"/>
        <v>0</v>
      </c>
      <c r="AN63">
        <f t="shared" ca="1" si="10"/>
        <v>0</v>
      </c>
      <c r="AO63">
        <f t="shared" ca="1" si="10"/>
        <v>0</v>
      </c>
      <c r="AP63">
        <f t="shared" ca="1" si="10"/>
        <v>0</v>
      </c>
      <c r="AQ63">
        <f t="shared" ca="1" si="10"/>
        <v>0</v>
      </c>
      <c r="AR63">
        <f t="shared" ca="1" si="10"/>
        <v>0</v>
      </c>
      <c r="AS63">
        <f t="shared" ca="1" si="10"/>
        <v>0</v>
      </c>
      <c r="AU63" cm="1">
        <f t="array" aca="1" ref="AU63" ca="1">INDIRECT($A$1&amp;AU$1&amp;$A63)</f>
        <v>0</v>
      </c>
      <c r="AV63" cm="1">
        <f t="array" aca="1" ref="AV63" ca="1">INDIRECT($A$1&amp;AV$1&amp;$A63)</f>
        <v>0</v>
      </c>
      <c r="AW63" cm="1">
        <f t="array" aca="1" ref="AW63" ca="1">INDIRECT($A$1&amp;AW$1&amp;$A63)</f>
        <v>0</v>
      </c>
      <c r="AX63" cm="1">
        <f t="array" aca="1" ref="AX63" ca="1">INDIRECT($A$1&amp;AX$1&amp;$A63)</f>
        <v>0</v>
      </c>
      <c r="AY63" cm="1">
        <f t="array" aca="1" ref="AY63" ca="1">INDIRECT($A$1&amp;AY$1&amp;$A63)</f>
        <v>0</v>
      </c>
      <c r="AZ63" cm="1">
        <f t="array" aca="1" ref="AZ63" ca="1">INDIRECT($A$1&amp;AZ$1&amp;$A63)</f>
        <v>0</v>
      </c>
      <c r="BA63" cm="1">
        <f t="array" aca="1" ref="BA63" ca="1">INDIRECT($A$1&amp;BA$1&amp;$A63)</f>
        <v>0</v>
      </c>
      <c r="BB63" cm="1">
        <f t="array" aca="1" ref="BB63" ca="1">INDIRECT($A$1&amp;BB$1&amp;$A63)</f>
        <v>0</v>
      </c>
      <c r="BC63" cm="1">
        <f t="array" aca="1" ref="BC63" ca="1">INDIRECT($A$1&amp;BC$1&amp;$A63)</f>
        <v>0</v>
      </c>
      <c r="BD63" cm="1">
        <f t="array" aca="1" ref="BD63" ca="1">INDIRECT($A$1&amp;BD$1&amp;$A63)</f>
        <v>0</v>
      </c>
      <c r="BE63" cm="1">
        <f t="array" aca="1" ref="BE63" ca="1">INDIRECT($A$1&amp;BE$1&amp;$A63)</f>
        <v>0</v>
      </c>
      <c r="BF63" cm="1">
        <f t="array" aca="1" ref="BF63" ca="1">INDIRECT($A$1&amp;BF$1&amp;$A63)</f>
        <v>0</v>
      </c>
      <c r="BG63" cm="1">
        <f t="array" aca="1" ref="BG63" ca="1">INDIRECT($A$1&amp;BG$1&amp;$A63)</f>
        <v>0</v>
      </c>
      <c r="BH63" cm="1">
        <f t="array" aca="1" ref="BH63" ca="1">INDIRECT($A$1&amp;BH$1&amp;$A63)</f>
        <v>0</v>
      </c>
      <c r="BI63" cm="1">
        <f t="array" aca="1" ref="BI63" ca="1">INDIRECT($A$1&amp;BI$1&amp;$A63)</f>
        <v>0</v>
      </c>
      <c r="BJ63" cm="1">
        <f t="array" aca="1" ref="BJ63" ca="1">INDIRECT($A$1&amp;BJ$1&amp;$A63)</f>
        <v>0</v>
      </c>
      <c r="BK63" cm="1">
        <f t="array" aca="1" ref="BK63" ca="1">INDIRECT($A$1&amp;BK$1&amp;$A63)</f>
        <v>0</v>
      </c>
      <c r="BL63" cm="1">
        <f t="array" aca="1" ref="BL63" ca="1">INDIRECT($A$1&amp;BL$1&amp;$A63)</f>
        <v>0</v>
      </c>
      <c r="BM63" cm="1">
        <f t="array" aca="1" ref="BM63" ca="1">INDIRECT($A$1&amp;BM$1&amp;$A63)</f>
        <v>0</v>
      </c>
      <c r="BN63" cm="1">
        <f t="array" aca="1" ref="BN63" ca="1">INDIRECT($A$1&amp;BN$1&amp;$A63)</f>
        <v>0</v>
      </c>
      <c r="BO63" cm="1">
        <f t="array" aca="1" ref="BO63" ca="1">INDIRECT($A$1&amp;BO$1&amp;$A63)</f>
        <v>0</v>
      </c>
      <c r="BP63" cm="1">
        <f t="array" aca="1" ref="BP63" ca="1">INDIRECT($A$1&amp;BP$1&amp;$A63)</f>
        <v>0</v>
      </c>
      <c r="BQ63" cm="1">
        <f t="array" aca="1" ref="BQ63" ca="1">INDIRECT($A$1&amp;BQ$1&amp;$A63)</f>
        <v>0</v>
      </c>
      <c r="BR63" cm="1">
        <f t="array" aca="1" ref="BR63" ca="1">INDIRECT($A$1&amp;BR$1&amp;$A63)</f>
        <v>0</v>
      </c>
      <c r="BS63" cm="1">
        <f t="array" aca="1" ref="BS63" ca="1">INDIRECT($A$1&amp;BS$1&amp;$A63)</f>
        <v>0</v>
      </c>
      <c r="BT63" cm="1">
        <f t="array" aca="1" ref="BT63" ca="1">INDIRECT($A$1&amp;BT$1&amp;$A63)</f>
        <v>0</v>
      </c>
      <c r="BU63" cm="1">
        <f t="array" aca="1" ref="BU63" ca="1">INDIRECT($A$1&amp;BU$1&amp;$A63)</f>
        <v>0</v>
      </c>
    </row>
    <row r="64" spans="1:73" x14ac:dyDescent="0.35">
      <c r="A64" s="60">
        <f t="shared" si="2"/>
        <v>49</v>
      </c>
      <c r="C64" t="str" cm="1">
        <f t="array" aca="1" ref="C64" ca="1">INDIRECT($A$1&amp;C$1&amp;$A64)</f>
        <v>marche_fada n'gourma</v>
      </c>
      <c r="D64">
        <f t="shared" ca="1" si="9"/>
        <v>0</v>
      </c>
      <c r="E64">
        <f t="shared" ca="1" si="9"/>
        <v>0</v>
      </c>
      <c r="F64">
        <f t="shared" ca="1" si="9"/>
        <v>0</v>
      </c>
      <c r="G64">
        <f t="shared" ca="1" si="9"/>
        <v>0</v>
      </c>
      <c r="H64">
        <f t="shared" ca="1" si="9"/>
        <v>0</v>
      </c>
      <c r="I64">
        <f t="shared" ca="1" si="9"/>
        <v>1</v>
      </c>
      <c r="J64">
        <f t="shared" ca="1" si="9"/>
        <v>0</v>
      </c>
      <c r="K64">
        <f t="shared" ca="1" si="9"/>
        <v>0</v>
      </c>
      <c r="L64">
        <f t="shared" ca="1" si="9"/>
        <v>0</v>
      </c>
      <c r="M64">
        <f t="shared" ca="1" si="9"/>
        <v>0</v>
      </c>
      <c r="N64">
        <f t="shared" ca="1" si="9"/>
        <v>0</v>
      </c>
      <c r="P64" cm="1">
        <f t="array" aca="1" ref="P64" ca="1">INDIRECT($A$1&amp;P$1&amp;$A64)</f>
        <v>0</v>
      </c>
      <c r="Q64" cm="1">
        <f t="array" aca="1" ref="Q64" ca="1">INDIRECT($A$1&amp;Q$1&amp;$A64)</f>
        <v>0</v>
      </c>
      <c r="R64" cm="1">
        <f t="array" aca="1" ref="R64" ca="1">INDIRECT($A$1&amp;R$1&amp;$A64)</f>
        <v>0</v>
      </c>
      <c r="S64" cm="1">
        <f t="array" aca="1" ref="S64" ca="1">INDIRECT($A$1&amp;S$1&amp;$A64)</f>
        <v>0</v>
      </c>
      <c r="T64" cm="1">
        <f t="array" aca="1" ref="T64" ca="1">INDIRECT($A$1&amp;T$1&amp;$A64)</f>
        <v>0</v>
      </c>
      <c r="U64" cm="1">
        <f t="array" aca="1" ref="U64" ca="1">INDIRECT($A$1&amp;U$1&amp;$A64)</f>
        <v>0</v>
      </c>
      <c r="V64" cm="1">
        <f t="array" aca="1" ref="V64" ca="1">INDIRECT($A$1&amp;V$1&amp;$A64)</f>
        <v>0</v>
      </c>
      <c r="W64" cm="1">
        <f t="array" aca="1" ref="W64" ca="1">INDIRECT($A$1&amp;W$1&amp;$A64)</f>
        <v>0</v>
      </c>
      <c r="X64" t="str" cm="1">
        <f t="array" aca="1" ref="X64" ca="1">INDIRECT($A$1&amp;X$1&amp;$A64)</f>
        <v>peudisponible</v>
      </c>
      <c r="Y64" cm="1">
        <f t="array" aca="1" ref="Y64" ca="1">INDIRECT($A$1&amp;Y$1&amp;$A64)</f>
        <v>0</v>
      </c>
      <c r="Z64" cm="1">
        <f t="array" aca="1" ref="Z64" ca="1">INDIRECT($A$1&amp;Z$1&amp;$A64)</f>
        <v>0</v>
      </c>
      <c r="AA64" cm="1">
        <f t="array" aca="1" ref="AA64" ca="1">INDIRECT($A$1&amp;AA$1&amp;$A64)</f>
        <v>0</v>
      </c>
      <c r="AB64" cm="1">
        <f t="array" aca="1" ref="AB64" ca="1">INDIRECT($A$1&amp;AB$1&amp;$A64)</f>
        <v>0</v>
      </c>
      <c r="AC64" cm="1">
        <f t="array" aca="1" ref="AC64" ca="1">INDIRECT($A$1&amp;AC$1&amp;$A64)</f>
        <v>0</v>
      </c>
      <c r="AD64" cm="1">
        <f t="array" aca="1" ref="AD64" ca="1">INDIRECT($A$1&amp;AD$1&amp;$A64)</f>
        <v>0</v>
      </c>
      <c r="AE64" cm="1">
        <f t="array" aca="1" ref="AE64" ca="1">INDIRECT($A$1&amp;AE$1&amp;$A64)</f>
        <v>0</v>
      </c>
      <c r="AF64" cm="1">
        <f t="array" aca="1" ref="AF64" ca="1">INDIRECT($A$1&amp;AF$1&amp;$A64)</f>
        <v>0</v>
      </c>
      <c r="AG64" cm="1">
        <f t="array" aca="1" ref="AG64" ca="1">INDIRECT($A$1&amp;AG$1&amp;$A64)</f>
        <v>0</v>
      </c>
      <c r="AH64" cm="1">
        <f t="array" aca="1" ref="AH64" ca="1">INDIRECT($A$1&amp;AH$1&amp;$A64)</f>
        <v>0</v>
      </c>
      <c r="AI64" cm="1">
        <f t="array" aca="1" ref="AI64" ca="1">INDIRECT($A$1&amp;AI$1&amp;$A64)</f>
        <v>0</v>
      </c>
      <c r="AJ64" cm="1">
        <f t="array" aca="1" ref="AJ64" ca="1">INDIRECT($A$1&amp;AJ$1&amp;$A64)</f>
        <v>0</v>
      </c>
      <c r="AK64" cm="1">
        <f t="array" aca="1" ref="AK64" ca="1">INDIRECT($A$1&amp;AK$1&amp;$A64)</f>
        <v>0</v>
      </c>
      <c r="AM64">
        <f t="shared" ca="1" si="10"/>
        <v>0</v>
      </c>
      <c r="AN64">
        <f t="shared" ca="1" si="10"/>
        <v>0</v>
      </c>
      <c r="AO64">
        <f t="shared" ca="1" si="10"/>
        <v>0</v>
      </c>
      <c r="AP64">
        <f t="shared" ca="1" si="10"/>
        <v>0</v>
      </c>
      <c r="AQ64">
        <f t="shared" ca="1" si="10"/>
        <v>0</v>
      </c>
      <c r="AR64">
        <f t="shared" ca="1" si="10"/>
        <v>0</v>
      </c>
      <c r="AS64">
        <f t="shared" ca="1" si="10"/>
        <v>0</v>
      </c>
      <c r="AU64" cm="1">
        <f t="array" aca="1" ref="AU64" ca="1">INDIRECT($A$1&amp;AU$1&amp;$A64)</f>
        <v>0</v>
      </c>
      <c r="AV64" cm="1">
        <f t="array" aca="1" ref="AV64" ca="1">INDIRECT($A$1&amp;AV$1&amp;$A64)</f>
        <v>0</v>
      </c>
      <c r="AW64" cm="1">
        <f t="array" aca="1" ref="AW64" ca="1">INDIRECT($A$1&amp;AW$1&amp;$A64)</f>
        <v>0</v>
      </c>
      <c r="AX64" cm="1">
        <f t="array" aca="1" ref="AX64" ca="1">INDIRECT($A$1&amp;AX$1&amp;$A64)</f>
        <v>0</v>
      </c>
      <c r="AY64" cm="1">
        <f t="array" aca="1" ref="AY64" ca="1">INDIRECT($A$1&amp;AY$1&amp;$A64)</f>
        <v>0</v>
      </c>
      <c r="AZ64" cm="1">
        <f t="array" aca="1" ref="AZ64" ca="1">INDIRECT($A$1&amp;AZ$1&amp;$A64)</f>
        <v>0</v>
      </c>
      <c r="BA64" cm="1">
        <f t="array" aca="1" ref="BA64" ca="1">INDIRECT($A$1&amp;BA$1&amp;$A64)</f>
        <v>0</v>
      </c>
      <c r="BB64" cm="1">
        <f t="array" aca="1" ref="BB64" ca="1">INDIRECT($A$1&amp;BB$1&amp;$A64)</f>
        <v>0</v>
      </c>
      <c r="BC64" cm="1">
        <f t="array" aca="1" ref="BC64" ca="1">INDIRECT($A$1&amp;BC$1&amp;$A64)</f>
        <v>0</v>
      </c>
      <c r="BD64" cm="1">
        <f t="array" aca="1" ref="BD64" ca="1">INDIRECT($A$1&amp;BD$1&amp;$A64)</f>
        <v>0</v>
      </c>
      <c r="BE64" cm="1">
        <f t="array" aca="1" ref="BE64" ca="1">INDIRECT($A$1&amp;BE$1&amp;$A64)</f>
        <v>0</v>
      </c>
      <c r="BF64" cm="1">
        <f t="array" aca="1" ref="BF64" ca="1">INDIRECT($A$1&amp;BF$1&amp;$A64)</f>
        <v>0</v>
      </c>
      <c r="BG64" cm="1">
        <f t="array" aca="1" ref="BG64" ca="1">INDIRECT($A$1&amp;BG$1&amp;$A64)</f>
        <v>0</v>
      </c>
      <c r="BH64" cm="1">
        <f t="array" aca="1" ref="BH64" ca="1">INDIRECT($A$1&amp;BH$1&amp;$A64)</f>
        <v>0</v>
      </c>
      <c r="BI64" cm="1">
        <f t="array" aca="1" ref="BI64" ca="1">INDIRECT($A$1&amp;BI$1&amp;$A64)</f>
        <v>0</v>
      </c>
      <c r="BJ64" cm="1">
        <f t="array" aca="1" ref="BJ64" ca="1">INDIRECT($A$1&amp;BJ$1&amp;$A64)</f>
        <v>0</v>
      </c>
      <c r="BK64" cm="1">
        <f t="array" aca="1" ref="BK64" ca="1">INDIRECT($A$1&amp;BK$1&amp;$A64)</f>
        <v>0</v>
      </c>
      <c r="BL64" cm="1">
        <f t="array" aca="1" ref="BL64" ca="1">INDIRECT($A$1&amp;BL$1&amp;$A64)</f>
        <v>0</v>
      </c>
      <c r="BM64" cm="1">
        <f t="array" aca="1" ref="BM64" ca="1">INDIRECT($A$1&amp;BM$1&amp;$A64)</f>
        <v>0</v>
      </c>
      <c r="BN64" cm="1">
        <f t="array" aca="1" ref="BN64" ca="1">INDIRECT($A$1&amp;BN$1&amp;$A64)</f>
        <v>0</v>
      </c>
      <c r="BO64" cm="1">
        <f t="array" aca="1" ref="BO64" ca="1">INDIRECT($A$1&amp;BO$1&amp;$A64)</f>
        <v>0</v>
      </c>
      <c r="BP64" cm="1">
        <f t="array" aca="1" ref="BP64" ca="1">INDIRECT($A$1&amp;BP$1&amp;$A64)</f>
        <v>0</v>
      </c>
      <c r="BQ64" cm="1">
        <f t="array" aca="1" ref="BQ64" ca="1">INDIRECT($A$1&amp;BQ$1&amp;$A64)</f>
        <v>0</v>
      </c>
      <c r="BR64" cm="1">
        <f t="array" aca="1" ref="BR64" ca="1">INDIRECT($A$1&amp;BR$1&amp;$A64)</f>
        <v>0</v>
      </c>
      <c r="BS64" cm="1">
        <f t="array" aca="1" ref="BS64" ca="1">INDIRECT($A$1&amp;BS$1&amp;$A64)</f>
        <v>0</v>
      </c>
      <c r="BT64" cm="1">
        <f t="array" aca="1" ref="BT64" ca="1">INDIRECT($A$1&amp;BT$1&amp;$A64)</f>
        <v>0</v>
      </c>
      <c r="BU64" cm="1">
        <f t="array" aca="1" ref="BU64" ca="1">INDIRECT($A$1&amp;BU$1&amp;$A64)</f>
        <v>0</v>
      </c>
    </row>
    <row r="65" spans="1:73" x14ac:dyDescent="0.35">
      <c r="A65" s="60">
        <f t="shared" si="2"/>
        <v>50</v>
      </c>
      <c r="C65" t="str" cm="1">
        <f t="array" aca="1" ref="C65" ca="1">INDIRECT($A$1&amp;C$1&amp;$A65)</f>
        <v>marche_fada n'gourma</v>
      </c>
      <c r="D65">
        <f t="shared" ca="1" si="9"/>
        <v>0</v>
      </c>
      <c r="E65">
        <f t="shared" ca="1" si="9"/>
        <v>0</v>
      </c>
      <c r="F65">
        <f t="shared" ca="1" si="9"/>
        <v>0</v>
      </c>
      <c r="G65">
        <f t="shared" ca="1" si="9"/>
        <v>0</v>
      </c>
      <c r="H65">
        <f t="shared" ca="1" si="9"/>
        <v>0</v>
      </c>
      <c r="I65">
        <f t="shared" ca="1" si="9"/>
        <v>1</v>
      </c>
      <c r="J65">
        <f t="shared" ca="1" si="9"/>
        <v>0</v>
      </c>
      <c r="K65">
        <f t="shared" ca="1" si="9"/>
        <v>0</v>
      </c>
      <c r="L65">
        <f t="shared" ca="1" si="9"/>
        <v>0</v>
      </c>
      <c r="M65">
        <f t="shared" ca="1" si="9"/>
        <v>0</v>
      </c>
      <c r="N65">
        <f t="shared" ca="1" si="9"/>
        <v>0</v>
      </c>
      <c r="P65" cm="1">
        <f t="array" aca="1" ref="P65" ca="1">INDIRECT($A$1&amp;P$1&amp;$A65)</f>
        <v>0</v>
      </c>
      <c r="Q65" cm="1">
        <f t="array" aca="1" ref="Q65" ca="1">INDIRECT($A$1&amp;Q$1&amp;$A65)</f>
        <v>0</v>
      </c>
      <c r="R65" cm="1">
        <f t="array" aca="1" ref="R65" ca="1">INDIRECT($A$1&amp;R$1&amp;$A65)</f>
        <v>0</v>
      </c>
      <c r="S65" cm="1">
        <f t="array" aca="1" ref="S65" ca="1">INDIRECT($A$1&amp;S$1&amp;$A65)</f>
        <v>0</v>
      </c>
      <c r="T65" cm="1">
        <f t="array" aca="1" ref="T65" ca="1">INDIRECT($A$1&amp;T$1&amp;$A65)</f>
        <v>0</v>
      </c>
      <c r="U65" cm="1">
        <f t="array" aca="1" ref="U65" ca="1">INDIRECT($A$1&amp;U$1&amp;$A65)</f>
        <v>0</v>
      </c>
      <c r="V65" cm="1">
        <f t="array" aca="1" ref="V65" ca="1">INDIRECT($A$1&amp;V$1&amp;$A65)</f>
        <v>0</v>
      </c>
      <c r="W65" t="str" cm="1">
        <f t="array" aca="1" ref="W65" ca="1">INDIRECT($A$1&amp;W$1&amp;$A65)</f>
        <v>peudisponible</v>
      </c>
      <c r="X65" cm="1">
        <f t="array" aca="1" ref="X65" ca="1">INDIRECT($A$1&amp;X$1&amp;$A65)</f>
        <v>0</v>
      </c>
      <c r="Y65" cm="1">
        <f t="array" aca="1" ref="Y65" ca="1">INDIRECT($A$1&amp;Y$1&amp;$A65)</f>
        <v>0</v>
      </c>
      <c r="Z65" cm="1">
        <f t="array" aca="1" ref="Z65" ca="1">INDIRECT($A$1&amp;Z$1&amp;$A65)</f>
        <v>0</v>
      </c>
      <c r="AA65" cm="1">
        <f t="array" aca="1" ref="AA65" ca="1">INDIRECT($A$1&amp;AA$1&amp;$A65)</f>
        <v>0</v>
      </c>
      <c r="AB65" cm="1">
        <f t="array" aca="1" ref="AB65" ca="1">INDIRECT($A$1&amp;AB$1&amp;$A65)</f>
        <v>0</v>
      </c>
      <c r="AC65" cm="1">
        <f t="array" aca="1" ref="AC65" ca="1">INDIRECT($A$1&amp;AC$1&amp;$A65)</f>
        <v>0</v>
      </c>
      <c r="AD65" cm="1">
        <f t="array" aca="1" ref="AD65" ca="1">INDIRECT($A$1&amp;AD$1&amp;$A65)</f>
        <v>0</v>
      </c>
      <c r="AE65" cm="1">
        <f t="array" aca="1" ref="AE65" ca="1">INDIRECT($A$1&amp;AE$1&amp;$A65)</f>
        <v>0</v>
      </c>
      <c r="AF65" cm="1">
        <f t="array" aca="1" ref="AF65" ca="1">INDIRECT($A$1&amp;AF$1&amp;$A65)</f>
        <v>0</v>
      </c>
      <c r="AG65" cm="1">
        <f t="array" aca="1" ref="AG65" ca="1">INDIRECT($A$1&amp;AG$1&amp;$A65)</f>
        <v>0</v>
      </c>
      <c r="AH65" cm="1">
        <f t="array" aca="1" ref="AH65" ca="1">INDIRECT($A$1&amp;AH$1&amp;$A65)</f>
        <v>0</v>
      </c>
      <c r="AI65" cm="1">
        <f t="array" aca="1" ref="AI65" ca="1">INDIRECT($A$1&amp;AI$1&amp;$A65)</f>
        <v>0</v>
      </c>
      <c r="AJ65" cm="1">
        <f t="array" aca="1" ref="AJ65" ca="1">INDIRECT($A$1&amp;AJ$1&amp;$A65)</f>
        <v>0</v>
      </c>
      <c r="AK65" cm="1">
        <f t="array" aca="1" ref="AK65" ca="1">INDIRECT($A$1&amp;AK$1&amp;$A65)</f>
        <v>0</v>
      </c>
      <c r="AM65">
        <f t="shared" ca="1" si="10"/>
        <v>0</v>
      </c>
      <c r="AN65">
        <f t="shared" ca="1" si="10"/>
        <v>0</v>
      </c>
      <c r="AO65">
        <f t="shared" ca="1" si="10"/>
        <v>0</v>
      </c>
      <c r="AP65">
        <f t="shared" ca="1" si="10"/>
        <v>0</v>
      </c>
      <c r="AQ65">
        <f t="shared" ca="1" si="10"/>
        <v>0</v>
      </c>
      <c r="AR65">
        <f t="shared" ca="1" si="10"/>
        <v>0</v>
      </c>
      <c r="AS65">
        <f t="shared" ca="1" si="10"/>
        <v>0</v>
      </c>
      <c r="AU65" cm="1">
        <f t="array" aca="1" ref="AU65" ca="1">INDIRECT($A$1&amp;AU$1&amp;$A65)</f>
        <v>0</v>
      </c>
      <c r="AV65" cm="1">
        <f t="array" aca="1" ref="AV65" ca="1">INDIRECT($A$1&amp;AV$1&amp;$A65)</f>
        <v>0</v>
      </c>
      <c r="AW65" cm="1">
        <f t="array" aca="1" ref="AW65" ca="1">INDIRECT($A$1&amp;AW$1&amp;$A65)</f>
        <v>0</v>
      </c>
      <c r="AX65" cm="1">
        <f t="array" aca="1" ref="AX65" ca="1">INDIRECT($A$1&amp;AX$1&amp;$A65)</f>
        <v>0</v>
      </c>
      <c r="AY65" cm="1">
        <f t="array" aca="1" ref="AY65" ca="1">INDIRECT($A$1&amp;AY$1&amp;$A65)</f>
        <v>0</v>
      </c>
      <c r="AZ65" cm="1">
        <f t="array" aca="1" ref="AZ65" ca="1">INDIRECT($A$1&amp;AZ$1&amp;$A65)</f>
        <v>0</v>
      </c>
      <c r="BA65" cm="1">
        <f t="array" aca="1" ref="BA65" ca="1">INDIRECT($A$1&amp;BA$1&amp;$A65)</f>
        <v>0</v>
      </c>
      <c r="BB65" cm="1">
        <f t="array" aca="1" ref="BB65" ca="1">INDIRECT($A$1&amp;BB$1&amp;$A65)</f>
        <v>0</v>
      </c>
      <c r="BC65" cm="1">
        <f t="array" aca="1" ref="BC65" ca="1">INDIRECT($A$1&amp;BC$1&amp;$A65)</f>
        <v>0</v>
      </c>
      <c r="BD65" cm="1">
        <f t="array" aca="1" ref="BD65" ca="1">INDIRECT($A$1&amp;BD$1&amp;$A65)</f>
        <v>0</v>
      </c>
      <c r="BE65" cm="1">
        <f t="array" aca="1" ref="BE65" ca="1">INDIRECT($A$1&amp;BE$1&amp;$A65)</f>
        <v>0</v>
      </c>
      <c r="BF65" cm="1">
        <f t="array" aca="1" ref="BF65" ca="1">INDIRECT($A$1&amp;BF$1&amp;$A65)</f>
        <v>0</v>
      </c>
      <c r="BG65" cm="1">
        <f t="array" aca="1" ref="BG65" ca="1">INDIRECT($A$1&amp;BG$1&amp;$A65)</f>
        <v>0</v>
      </c>
      <c r="BH65" cm="1">
        <f t="array" aca="1" ref="BH65" ca="1">INDIRECT($A$1&amp;BH$1&amp;$A65)</f>
        <v>0</v>
      </c>
      <c r="BI65" cm="1">
        <f t="array" aca="1" ref="BI65" ca="1">INDIRECT($A$1&amp;BI$1&amp;$A65)</f>
        <v>0</v>
      </c>
      <c r="BJ65" cm="1">
        <f t="array" aca="1" ref="BJ65" ca="1">INDIRECT($A$1&amp;BJ$1&amp;$A65)</f>
        <v>0</v>
      </c>
      <c r="BK65" cm="1">
        <f t="array" aca="1" ref="BK65" ca="1">INDIRECT($A$1&amp;BK$1&amp;$A65)</f>
        <v>0</v>
      </c>
      <c r="BL65" cm="1">
        <f t="array" aca="1" ref="BL65" ca="1">INDIRECT($A$1&amp;BL$1&amp;$A65)</f>
        <v>0</v>
      </c>
      <c r="BM65" cm="1">
        <f t="array" aca="1" ref="BM65" ca="1">INDIRECT($A$1&amp;BM$1&amp;$A65)</f>
        <v>0</v>
      </c>
      <c r="BN65" cm="1">
        <f t="array" aca="1" ref="BN65" ca="1">INDIRECT($A$1&amp;BN$1&amp;$A65)</f>
        <v>0</v>
      </c>
      <c r="BO65" cm="1">
        <f t="array" aca="1" ref="BO65" ca="1">INDIRECT($A$1&amp;BO$1&amp;$A65)</f>
        <v>0</v>
      </c>
      <c r="BP65" cm="1">
        <f t="array" aca="1" ref="BP65" ca="1">INDIRECT($A$1&amp;BP$1&amp;$A65)</f>
        <v>0</v>
      </c>
      <c r="BQ65" cm="1">
        <f t="array" aca="1" ref="BQ65" ca="1">INDIRECT($A$1&amp;BQ$1&amp;$A65)</f>
        <v>0</v>
      </c>
      <c r="BR65" cm="1">
        <f t="array" aca="1" ref="BR65" ca="1">INDIRECT($A$1&amp;BR$1&amp;$A65)</f>
        <v>0</v>
      </c>
      <c r="BS65" cm="1">
        <f t="array" aca="1" ref="BS65" ca="1">INDIRECT($A$1&amp;BS$1&amp;$A65)</f>
        <v>0</v>
      </c>
      <c r="BT65" cm="1">
        <f t="array" aca="1" ref="BT65" ca="1">INDIRECT($A$1&amp;BT$1&amp;$A65)</f>
        <v>0</v>
      </c>
      <c r="BU65" cm="1">
        <f t="array" aca="1" ref="BU65" ca="1">INDIRECT($A$1&amp;BU$1&amp;$A65)</f>
        <v>0</v>
      </c>
    </row>
    <row r="66" spans="1:73" x14ac:dyDescent="0.35">
      <c r="A66" s="60">
        <f t="shared" si="2"/>
        <v>51</v>
      </c>
      <c r="C66" t="str" cm="1">
        <f t="array" aca="1" ref="C66" ca="1">INDIRECT($A$1&amp;C$1&amp;$A66)</f>
        <v>marche_fada n'gourma</v>
      </c>
      <c r="D66">
        <f t="shared" ca="1" si="9"/>
        <v>0</v>
      </c>
      <c r="E66">
        <f t="shared" ca="1" si="9"/>
        <v>0</v>
      </c>
      <c r="F66">
        <f t="shared" ca="1" si="9"/>
        <v>0</v>
      </c>
      <c r="G66">
        <f t="shared" ca="1" si="9"/>
        <v>0</v>
      </c>
      <c r="H66">
        <f t="shared" ca="1" si="9"/>
        <v>0</v>
      </c>
      <c r="I66">
        <f t="shared" ca="1" si="9"/>
        <v>0</v>
      </c>
      <c r="J66">
        <f t="shared" ca="1" si="9"/>
        <v>0</v>
      </c>
      <c r="K66">
        <f t="shared" ca="1" si="9"/>
        <v>0</v>
      </c>
      <c r="L66">
        <f t="shared" ca="1" si="9"/>
        <v>0</v>
      </c>
      <c r="M66">
        <f t="shared" ca="1" si="9"/>
        <v>0</v>
      </c>
      <c r="N66">
        <f t="shared" ca="1" si="9"/>
        <v>0</v>
      </c>
      <c r="P66" cm="1">
        <f t="array" aca="1" ref="P66" ca="1">INDIRECT($A$1&amp;P$1&amp;$A66)</f>
        <v>0</v>
      </c>
      <c r="Q66" cm="1">
        <f t="array" aca="1" ref="Q66" ca="1">INDIRECT($A$1&amp;Q$1&amp;$A66)</f>
        <v>0</v>
      </c>
      <c r="R66" cm="1">
        <f t="array" aca="1" ref="R66" ca="1">INDIRECT($A$1&amp;R$1&amp;$A66)</f>
        <v>0</v>
      </c>
      <c r="S66" t="str" cm="1">
        <f t="array" aca="1" ref="S66" ca="1">INDIRECT($A$1&amp;S$1&amp;$A66)</f>
        <v>disponible</v>
      </c>
      <c r="T66" cm="1">
        <f t="array" aca="1" ref="T66" ca="1">INDIRECT($A$1&amp;T$1&amp;$A66)</f>
        <v>0</v>
      </c>
      <c r="U66" t="str" cm="1">
        <f t="array" aca="1" ref="U66" ca="1">INDIRECT($A$1&amp;U$1&amp;$A66)</f>
        <v>disponible</v>
      </c>
      <c r="V66" t="str" cm="1">
        <f t="array" aca="1" ref="V66" ca="1">INDIRECT($A$1&amp;V$1&amp;$A66)</f>
        <v>disponible</v>
      </c>
      <c r="W66" cm="1">
        <f t="array" aca="1" ref="W66" ca="1">INDIRECT($A$1&amp;W$1&amp;$A66)</f>
        <v>0</v>
      </c>
      <c r="X66" cm="1">
        <f t="array" aca="1" ref="X66" ca="1">INDIRECT($A$1&amp;X$1&amp;$A66)</f>
        <v>0</v>
      </c>
      <c r="Y66" t="str" cm="1">
        <f t="array" aca="1" ref="Y66" ca="1">INDIRECT($A$1&amp;Y$1&amp;$A66)</f>
        <v>disponible</v>
      </c>
      <c r="Z66" cm="1">
        <f t="array" aca="1" ref="Z66" ca="1">INDIRECT($A$1&amp;Z$1&amp;$A66)</f>
        <v>0</v>
      </c>
      <c r="AA66" cm="1">
        <f t="array" aca="1" ref="AA66" ca="1">INDIRECT($A$1&amp;AA$1&amp;$A66)</f>
        <v>0</v>
      </c>
      <c r="AB66" cm="1">
        <f t="array" aca="1" ref="AB66" ca="1">INDIRECT($A$1&amp;AB$1&amp;$A66)</f>
        <v>0</v>
      </c>
      <c r="AC66" cm="1">
        <f t="array" aca="1" ref="AC66" ca="1">INDIRECT($A$1&amp;AC$1&amp;$A66)</f>
        <v>0</v>
      </c>
      <c r="AD66" cm="1">
        <f t="array" aca="1" ref="AD66" ca="1">INDIRECT($A$1&amp;AD$1&amp;$A66)</f>
        <v>0</v>
      </c>
      <c r="AE66" cm="1">
        <f t="array" aca="1" ref="AE66" ca="1">INDIRECT($A$1&amp;AE$1&amp;$A66)</f>
        <v>0</v>
      </c>
      <c r="AF66" cm="1">
        <f t="array" aca="1" ref="AF66" ca="1">INDIRECT($A$1&amp;AF$1&amp;$A66)</f>
        <v>0</v>
      </c>
      <c r="AG66" cm="1">
        <f t="array" aca="1" ref="AG66" ca="1">INDIRECT($A$1&amp;AG$1&amp;$A66)</f>
        <v>0</v>
      </c>
      <c r="AH66" cm="1">
        <f t="array" aca="1" ref="AH66" ca="1">INDIRECT($A$1&amp;AH$1&amp;$A66)</f>
        <v>0</v>
      </c>
      <c r="AI66" cm="1">
        <f t="array" aca="1" ref="AI66" ca="1">INDIRECT($A$1&amp;AI$1&amp;$A66)</f>
        <v>0</v>
      </c>
      <c r="AJ66" cm="1">
        <f t="array" aca="1" ref="AJ66" ca="1">INDIRECT($A$1&amp;AJ$1&amp;$A66)</f>
        <v>0</v>
      </c>
      <c r="AK66" cm="1">
        <f t="array" aca="1" ref="AK66" ca="1">INDIRECT($A$1&amp;AK$1&amp;$A66)</f>
        <v>0</v>
      </c>
      <c r="AM66">
        <f t="shared" ca="1" si="10"/>
        <v>0</v>
      </c>
      <c r="AN66">
        <f t="shared" ca="1" si="10"/>
        <v>0</v>
      </c>
      <c r="AO66">
        <f t="shared" ca="1" si="10"/>
        <v>0</v>
      </c>
      <c r="AP66">
        <f t="shared" ca="1" si="10"/>
        <v>0</v>
      </c>
      <c r="AQ66">
        <f t="shared" ca="1" si="10"/>
        <v>0</v>
      </c>
      <c r="AR66">
        <f t="shared" ca="1" si="10"/>
        <v>0</v>
      </c>
      <c r="AS66">
        <f t="shared" ca="1" si="10"/>
        <v>0</v>
      </c>
      <c r="AU66" cm="1">
        <f t="array" aca="1" ref="AU66" ca="1">INDIRECT($A$1&amp;AU$1&amp;$A66)</f>
        <v>0</v>
      </c>
      <c r="AV66" cm="1">
        <f t="array" aca="1" ref="AV66" ca="1">INDIRECT($A$1&amp;AV$1&amp;$A66)</f>
        <v>0</v>
      </c>
      <c r="AW66" cm="1">
        <f t="array" aca="1" ref="AW66" ca="1">INDIRECT($A$1&amp;AW$1&amp;$A66)</f>
        <v>0</v>
      </c>
      <c r="AX66" cm="1">
        <f t="array" aca="1" ref="AX66" ca="1">INDIRECT($A$1&amp;AX$1&amp;$A66)</f>
        <v>0</v>
      </c>
      <c r="AY66" cm="1">
        <f t="array" aca="1" ref="AY66" ca="1">INDIRECT($A$1&amp;AY$1&amp;$A66)</f>
        <v>0</v>
      </c>
      <c r="AZ66" cm="1">
        <f t="array" aca="1" ref="AZ66" ca="1">INDIRECT($A$1&amp;AZ$1&amp;$A66)</f>
        <v>0</v>
      </c>
      <c r="BA66" cm="1">
        <f t="array" aca="1" ref="BA66" ca="1">INDIRECT($A$1&amp;BA$1&amp;$A66)</f>
        <v>0</v>
      </c>
      <c r="BB66" cm="1">
        <f t="array" aca="1" ref="BB66" ca="1">INDIRECT($A$1&amp;BB$1&amp;$A66)</f>
        <v>0</v>
      </c>
      <c r="BC66" cm="1">
        <f t="array" aca="1" ref="BC66" ca="1">INDIRECT($A$1&amp;BC$1&amp;$A66)</f>
        <v>0</v>
      </c>
      <c r="BD66" cm="1">
        <f t="array" aca="1" ref="BD66" ca="1">INDIRECT($A$1&amp;BD$1&amp;$A66)</f>
        <v>0</v>
      </c>
      <c r="BE66" cm="1">
        <f t="array" aca="1" ref="BE66" ca="1">INDIRECT($A$1&amp;BE$1&amp;$A66)</f>
        <v>0</v>
      </c>
      <c r="BF66" cm="1">
        <f t="array" aca="1" ref="BF66" ca="1">INDIRECT($A$1&amp;BF$1&amp;$A66)</f>
        <v>0</v>
      </c>
      <c r="BG66" cm="1">
        <f t="array" aca="1" ref="BG66" ca="1">INDIRECT($A$1&amp;BG$1&amp;$A66)</f>
        <v>0</v>
      </c>
      <c r="BH66" cm="1">
        <f t="array" aca="1" ref="BH66" ca="1">INDIRECT($A$1&amp;BH$1&amp;$A66)</f>
        <v>0</v>
      </c>
      <c r="BI66" cm="1">
        <f t="array" aca="1" ref="BI66" ca="1">INDIRECT($A$1&amp;BI$1&amp;$A66)</f>
        <v>0</v>
      </c>
      <c r="BJ66" cm="1">
        <f t="array" aca="1" ref="BJ66" ca="1">INDIRECT($A$1&amp;BJ$1&amp;$A66)</f>
        <v>0</v>
      </c>
      <c r="BK66" cm="1">
        <f t="array" aca="1" ref="BK66" ca="1">INDIRECT($A$1&amp;BK$1&amp;$A66)</f>
        <v>0</v>
      </c>
      <c r="BL66" cm="1">
        <f t="array" aca="1" ref="BL66" ca="1">INDIRECT($A$1&amp;BL$1&amp;$A66)</f>
        <v>0</v>
      </c>
      <c r="BM66" cm="1">
        <f t="array" aca="1" ref="BM66" ca="1">INDIRECT($A$1&amp;BM$1&amp;$A66)</f>
        <v>0</v>
      </c>
      <c r="BN66" cm="1">
        <f t="array" aca="1" ref="BN66" ca="1">INDIRECT($A$1&amp;BN$1&amp;$A66)</f>
        <v>0</v>
      </c>
      <c r="BO66" cm="1">
        <f t="array" aca="1" ref="BO66" ca="1">INDIRECT($A$1&amp;BO$1&amp;$A66)</f>
        <v>0</v>
      </c>
      <c r="BP66" cm="1">
        <f t="array" aca="1" ref="BP66" ca="1">INDIRECT($A$1&amp;BP$1&amp;$A66)</f>
        <v>0</v>
      </c>
      <c r="BQ66" cm="1">
        <f t="array" aca="1" ref="BQ66" ca="1">INDIRECT($A$1&amp;BQ$1&amp;$A66)</f>
        <v>0</v>
      </c>
      <c r="BR66" cm="1">
        <f t="array" aca="1" ref="BR66" ca="1">INDIRECT($A$1&amp;BR$1&amp;$A66)</f>
        <v>0</v>
      </c>
      <c r="BS66" cm="1">
        <f t="array" aca="1" ref="BS66" ca="1">INDIRECT($A$1&amp;BS$1&amp;$A66)</f>
        <v>0</v>
      </c>
      <c r="BT66" cm="1">
        <f t="array" aca="1" ref="BT66" ca="1">INDIRECT($A$1&amp;BT$1&amp;$A66)</f>
        <v>0</v>
      </c>
      <c r="BU66" cm="1">
        <f t="array" aca="1" ref="BU66" ca="1">INDIRECT($A$1&amp;BU$1&amp;$A66)</f>
        <v>0</v>
      </c>
    </row>
    <row r="67" spans="1:73" x14ac:dyDescent="0.35">
      <c r="A67" s="60">
        <f t="shared" si="2"/>
        <v>52</v>
      </c>
      <c r="C67" t="str" cm="1">
        <f t="array" aca="1" ref="C67" ca="1">INDIRECT($A$1&amp;C$1&amp;$A67)</f>
        <v>marche_fada n'gourma</v>
      </c>
      <c r="D67">
        <f t="shared" ref="D67:N76" ca="1" si="11">IF(SUM(INDIRECT($A$1&amp;D$1&amp;$A67),INDIRECT($A$1&amp;D$2&amp;$A67),INDIRECT($A$1&amp;D$3&amp;$A67))&gt;0,1,0)</f>
        <v>0</v>
      </c>
      <c r="E67">
        <f t="shared" ca="1" si="11"/>
        <v>0</v>
      </c>
      <c r="F67">
        <f t="shared" ca="1" si="11"/>
        <v>0</v>
      </c>
      <c r="G67">
        <f t="shared" ca="1" si="11"/>
        <v>0</v>
      </c>
      <c r="H67">
        <f t="shared" ca="1" si="11"/>
        <v>0</v>
      </c>
      <c r="I67">
        <f t="shared" ca="1" si="11"/>
        <v>0</v>
      </c>
      <c r="J67">
        <f t="shared" ca="1" si="11"/>
        <v>0</v>
      </c>
      <c r="K67">
        <f t="shared" ca="1" si="11"/>
        <v>0</v>
      </c>
      <c r="L67">
        <f t="shared" ca="1" si="11"/>
        <v>0</v>
      </c>
      <c r="M67">
        <f t="shared" ca="1" si="11"/>
        <v>0</v>
      </c>
      <c r="N67">
        <f t="shared" ca="1" si="11"/>
        <v>0</v>
      </c>
      <c r="P67" cm="1">
        <f t="array" aca="1" ref="P67" ca="1">INDIRECT($A$1&amp;P$1&amp;$A67)</f>
        <v>0</v>
      </c>
      <c r="Q67" cm="1">
        <f t="array" aca="1" ref="Q67" ca="1">INDIRECT($A$1&amp;Q$1&amp;$A67)</f>
        <v>0</v>
      </c>
      <c r="R67" cm="1">
        <f t="array" aca="1" ref="R67" ca="1">INDIRECT($A$1&amp;R$1&amp;$A67)</f>
        <v>0</v>
      </c>
      <c r="S67" cm="1">
        <f t="array" aca="1" ref="S67" ca="1">INDIRECT($A$1&amp;S$1&amp;$A67)</f>
        <v>0</v>
      </c>
      <c r="T67" cm="1">
        <f t="array" aca="1" ref="T67" ca="1">INDIRECT($A$1&amp;T$1&amp;$A67)</f>
        <v>0</v>
      </c>
      <c r="U67" cm="1">
        <f t="array" aca="1" ref="U67" ca="1">INDIRECT($A$1&amp;U$1&amp;$A67)</f>
        <v>0</v>
      </c>
      <c r="V67" cm="1">
        <f t="array" aca="1" ref="V67" ca="1">INDIRECT($A$1&amp;V$1&amp;$A67)</f>
        <v>0</v>
      </c>
      <c r="W67" cm="1">
        <f t="array" aca="1" ref="W67" ca="1">INDIRECT($A$1&amp;W$1&amp;$A67)</f>
        <v>0</v>
      </c>
      <c r="X67" cm="1">
        <f t="array" aca="1" ref="X67" ca="1">INDIRECT($A$1&amp;X$1&amp;$A67)</f>
        <v>0</v>
      </c>
      <c r="Y67" cm="1">
        <f t="array" aca="1" ref="Y67" ca="1">INDIRECT($A$1&amp;Y$1&amp;$A67)</f>
        <v>0</v>
      </c>
      <c r="Z67" cm="1">
        <f t="array" aca="1" ref="Z67" ca="1">INDIRECT($A$1&amp;Z$1&amp;$A67)</f>
        <v>0</v>
      </c>
      <c r="AA67" cm="1">
        <f t="array" aca="1" ref="AA67" ca="1">INDIRECT($A$1&amp;AA$1&amp;$A67)</f>
        <v>0</v>
      </c>
      <c r="AB67" cm="1">
        <f t="array" aca="1" ref="AB67" ca="1">INDIRECT($A$1&amp;AB$1&amp;$A67)</f>
        <v>0</v>
      </c>
      <c r="AC67" cm="1">
        <f t="array" aca="1" ref="AC67" ca="1">INDIRECT($A$1&amp;AC$1&amp;$A67)</f>
        <v>0</v>
      </c>
      <c r="AD67" cm="1">
        <f t="array" aca="1" ref="AD67" ca="1">INDIRECT($A$1&amp;AD$1&amp;$A67)</f>
        <v>0</v>
      </c>
      <c r="AE67" cm="1">
        <f t="array" aca="1" ref="AE67" ca="1">INDIRECT($A$1&amp;AE$1&amp;$A67)</f>
        <v>0</v>
      </c>
      <c r="AF67" cm="1">
        <f t="array" aca="1" ref="AF67" ca="1">INDIRECT($A$1&amp;AF$1&amp;$A67)</f>
        <v>0</v>
      </c>
      <c r="AG67" cm="1">
        <f t="array" aca="1" ref="AG67" ca="1">INDIRECT($A$1&amp;AG$1&amp;$A67)</f>
        <v>0</v>
      </c>
      <c r="AH67" cm="1">
        <f t="array" aca="1" ref="AH67" ca="1">INDIRECT($A$1&amp;AH$1&amp;$A67)</f>
        <v>0</v>
      </c>
      <c r="AI67" t="str" cm="1">
        <f t="array" aca="1" ref="AI67" ca="1">INDIRECT($A$1&amp;AI$1&amp;$A67)</f>
        <v>disponible</v>
      </c>
      <c r="AJ67" cm="1">
        <f t="array" aca="1" ref="AJ67" ca="1">INDIRECT($A$1&amp;AJ$1&amp;$A67)</f>
        <v>0</v>
      </c>
      <c r="AK67" cm="1">
        <f t="array" aca="1" ref="AK67" ca="1">INDIRECT($A$1&amp;AK$1&amp;$A67)</f>
        <v>0</v>
      </c>
      <c r="AM67">
        <f t="shared" ref="AM67:AS76" ca="1" si="12">IF(SUM(INDIRECT($A$1&amp;AM$1&amp;$A67),INDIRECT($A$1&amp;AM$2&amp;$A67),INDIRECT($A$1&amp;AM$3&amp;$A67),INDIRECT($A$1&amp;AM$4&amp;$A67),INDIRECT($A$1&amp;AM$5&amp;$A67),INDIRECT($A$1&amp;AM$6&amp;$A67),INDIRECT($A$1&amp;AM$7&amp;$A67))&gt;0,1,0)</f>
        <v>0</v>
      </c>
      <c r="AN67">
        <f t="shared" ca="1" si="12"/>
        <v>0</v>
      </c>
      <c r="AO67">
        <f t="shared" ca="1" si="12"/>
        <v>0</v>
      </c>
      <c r="AP67">
        <f t="shared" ca="1" si="12"/>
        <v>0</v>
      </c>
      <c r="AQ67">
        <f t="shared" ca="1" si="12"/>
        <v>0</v>
      </c>
      <c r="AR67">
        <f t="shared" ca="1" si="12"/>
        <v>0</v>
      </c>
      <c r="AS67">
        <f t="shared" ca="1" si="12"/>
        <v>0</v>
      </c>
      <c r="AU67" cm="1">
        <f t="array" aca="1" ref="AU67" ca="1">INDIRECT($A$1&amp;AU$1&amp;$A67)</f>
        <v>0</v>
      </c>
      <c r="AV67" cm="1">
        <f t="array" aca="1" ref="AV67" ca="1">INDIRECT($A$1&amp;AV$1&amp;$A67)</f>
        <v>0</v>
      </c>
      <c r="AW67" cm="1">
        <f t="array" aca="1" ref="AW67" ca="1">INDIRECT($A$1&amp;AW$1&amp;$A67)</f>
        <v>0</v>
      </c>
      <c r="AX67" cm="1">
        <f t="array" aca="1" ref="AX67" ca="1">INDIRECT($A$1&amp;AX$1&amp;$A67)</f>
        <v>0</v>
      </c>
      <c r="AY67" cm="1">
        <f t="array" aca="1" ref="AY67" ca="1">INDIRECT($A$1&amp;AY$1&amp;$A67)</f>
        <v>0</v>
      </c>
      <c r="AZ67" cm="1">
        <f t="array" aca="1" ref="AZ67" ca="1">INDIRECT($A$1&amp;AZ$1&amp;$A67)</f>
        <v>0</v>
      </c>
      <c r="BA67" cm="1">
        <f t="array" aca="1" ref="BA67" ca="1">INDIRECT($A$1&amp;BA$1&amp;$A67)</f>
        <v>0</v>
      </c>
      <c r="BB67" cm="1">
        <f t="array" aca="1" ref="BB67" ca="1">INDIRECT($A$1&amp;BB$1&amp;$A67)</f>
        <v>0</v>
      </c>
      <c r="BC67" cm="1">
        <f t="array" aca="1" ref="BC67" ca="1">INDIRECT($A$1&amp;BC$1&amp;$A67)</f>
        <v>0</v>
      </c>
      <c r="BD67" cm="1">
        <f t="array" aca="1" ref="BD67" ca="1">INDIRECT($A$1&amp;BD$1&amp;$A67)</f>
        <v>0</v>
      </c>
      <c r="BE67" cm="1">
        <f t="array" aca="1" ref="BE67" ca="1">INDIRECT($A$1&amp;BE$1&amp;$A67)</f>
        <v>0</v>
      </c>
      <c r="BF67" cm="1">
        <f t="array" aca="1" ref="BF67" ca="1">INDIRECT($A$1&amp;BF$1&amp;$A67)</f>
        <v>0</v>
      </c>
      <c r="BG67" cm="1">
        <f t="array" aca="1" ref="BG67" ca="1">INDIRECT($A$1&amp;BG$1&amp;$A67)</f>
        <v>0</v>
      </c>
      <c r="BH67" cm="1">
        <f t="array" aca="1" ref="BH67" ca="1">INDIRECT($A$1&amp;BH$1&amp;$A67)</f>
        <v>0</v>
      </c>
      <c r="BI67" cm="1">
        <f t="array" aca="1" ref="BI67" ca="1">INDIRECT($A$1&amp;BI$1&amp;$A67)</f>
        <v>0</v>
      </c>
      <c r="BJ67" cm="1">
        <f t="array" aca="1" ref="BJ67" ca="1">INDIRECT($A$1&amp;BJ$1&amp;$A67)</f>
        <v>0</v>
      </c>
      <c r="BK67" cm="1">
        <f t="array" aca="1" ref="BK67" ca="1">INDIRECT($A$1&amp;BK$1&amp;$A67)</f>
        <v>0</v>
      </c>
      <c r="BL67" cm="1">
        <f t="array" aca="1" ref="BL67" ca="1">INDIRECT($A$1&amp;BL$1&amp;$A67)</f>
        <v>0</v>
      </c>
      <c r="BM67" cm="1">
        <f t="array" aca="1" ref="BM67" ca="1">INDIRECT($A$1&amp;BM$1&amp;$A67)</f>
        <v>0</v>
      </c>
      <c r="BN67" cm="1">
        <f t="array" aca="1" ref="BN67" ca="1">INDIRECT($A$1&amp;BN$1&amp;$A67)</f>
        <v>0</v>
      </c>
      <c r="BO67" cm="1">
        <f t="array" aca="1" ref="BO67" ca="1">INDIRECT($A$1&amp;BO$1&amp;$A67)</f>
        <v>0</v>
      </c>
      <c r="BP67" cm="1">
        <f t="array" aca="1" ref="BP67" ca="1">INDIRECT($A$1&amp;BP$1&amp;$A67)</f>
        <v>0</v>
      </c>
      <c r="BQ67" cm="1">
        <f t="array" aca="1" ref="BQ67" ca="1">INDIRECT($A$1&amp;BQ$1&amp;$A67)</f>
        <v>0</v>
      </c>
      <c r="BR67" cm="1">
        <f t="array" aca="1" ref="BR67" ca="1">INDIRECT($A$1&amp;BR$1&amp;$A67)</f>
        <v>0</v>
      </c>
      <c r="BS67" cm="1">
        <f t="array" aca="1" ref="BS67" ca="1">INDIRECT($A$1&amp;BS$1&amp;$A67)</f>
        <v>0</v>
      </c>
      <c r="BT67" cm="1">
        <f t="array" aca="1" ref="BT67" ca="1">INDIRECT($A$1&amp;BT$1&amp;$A67)</f>
        <v>0</v>
      </c>
      <c r="BU67" cm="1">
        <f t="array" aca="1" ref="BU67" ca="1">INDIRECT($A$1&amp;BU$1&amp;$A67)</f>
        <v>0</v>
      </c>
    </row>
    <row r="68" spans="1:73" x14ac:dyDescent="0.35">
      <c r="A68" s="60">
        <f t="shared" si="2"/>
        <v>53</v>
      </c>
      <c r="C68" t="str" cm="1">
        <f t="array" aca="1" ref="C68" ca="1">INDIRECT($A$1&amp;C$1&amp;$A68)</f>
        <v>marche_fada n'gourma</v>
      </c>
      <c r="D68">
        <f t="shared" ca="1" si="11"/>
        <v>0</v>
      </c>
      <c r="E68">
        <f t="shared" ca="1" si="11"/>
        <v>0</v>
      </c>
      <c r="F68">
        <f t="shared" ca="1" si="11"/>
        <v>0</v>
      </c>
      <c r="G68">
        <f t="shared" ca="1" si="11"/>
        <v>0</v>
      </c>
      <c r="H68">
        <f t="shared" ca="1" si="11"/>
        <v>0</v>
      </c>
      <c r="I68">
        <f t="shared" ca="1" si="11"/>
        <v>0</v>
      </c>
      <c r="J68">
        <f t="shared" ca="1" si="11"/>
        <v>0</v>
      </c>
      <c r="K68">
        <f t="shared" ca="1" si="11"/>
        <v>0</v>
      </c>
      <c r="L68">
        <f t="shared" ca="1" si="11"/>
        <v>0</v>
      </c>
      <c r="M68">
        <f t="shared" ca="1" si="11"/>
        <v>0</v>
      </c>
      <c r="N68">
        <f t="shared" ca="1" si="11"/>
        <v>0</v>
      </c>
      <c r="P68" t="str" cm="1">
        <f t="array" aca="1" ref="P68" ca="1">INDIRECT($A$1&amp;P$1&amp;$A68)</f>
        <v>disponible</v>
      </c>
      <c r="Q68" t="str" cm="1">
        <f t="array" aca="1" ref="Q68" ca="1">INDIRECT($A$1&amp;Q$1&amp;$A68)</f>
        <v>disponible</v>
      </c>
      <c r="R68" cm="1">
        <f t="array" aca="1" ref="R68" ca="1">INDIRECT($A$1&amp;R$1&amp;$A68)</f>
        <v>0</v>
      </c>
      <c r="S68" cm="1">
        <f t="array" aca="1" ref="S68" ca="1">INDIRECT($A$1&amp;S$1&amp;$A68)</f>
        <v>0</v>
      </c>
      <c r="T68" cm="1">
        <f t="array" aca="1" ref="T68" ca="1">INDIRECT($A$1&amp;T$1&amp;$A68)</f>
        <v>0</v>
      </c>
      <c r="U68" cm="1">
        <f t="array" aca="1" ref="U68" ca="1">INDIRECT($A$1&amp;U$1&amp;$A68)</f>
        <v>0</v>
      </c>
      <c r="V68" cm="1">
        <f t="array" aca="1" ref="V68" ca="1">INDIRECT($A$1&amp;V$1&amp;$A68)</f>
        <v>0</v>
      </c>
      <c r="W68" cm="1">
        <f t="array" aca="1" ref="W68" ca="1">INDIRECT($A$1&amp;W$1&amp;$A68)</f>
        <v>0</v>
      </c>
      <c r="X68" cm="1">
        <f t="array" aca="1" ref="X68" ca="1">INDIRECT($A$1&amp;X$1&amp;$A68)</f>
        <v>0</v>
      </c>
      <c r="Y68" cm="1">
        <f t="array" aca="1" ref="Y68" ca="1">INDIRECT($A$1&amp;Y$1&amp;$A68)</f>
        <v>0</v>
      </c>
      <c r="Z68" t="str" cm="1">
        <f t="array" aca="1" ref="Z68" ca="1">INDIRECT($A$1&amp;Z$1&amp;$A68)</f>
        <v>disponible</v>
      </c>
      <c r="AA68" t="str" cm="1">
        <f t="array" aca="1" ref="AA68" ca="1">INDIRECT($A$1&amp;AA$1&amp;$A68)</f>
        <v>disponible</v>
      </c>
      <c r="AB68" t="str" cm="1">
        <f t="array" aca="1" ref="AB68" ca="1">INDIRECT($A$1&amp;AB$1&amp;$A68)</f>
        <v>disponible</v>
      </c>
      <c r="AC68" t="str" cm="1">
        <f t="array" aca="1" ref="AC68" ca="1">INDIRECT($A$1&amp;AC$1&amp;$A68)</f>
        <v>disponible</v>
      </c>
      <c r="AD68" t="str" cm="1">
        <f t="array" aca="1" ref="AD68" ca="1">INDIRECT($A$1&amp;AD$1&amp;$A68)</f>
        <v>disponible</v>
      </c>
      <c r="AE68" t="str" cm="1">
        <f t="array" aca="1" ref="AE68" ca="1">INDIRECT($A$1&amp;AE$1&amp;$A68)</f>
        <v>disponible</v>
      </c>
      <c r="AF68" t="str" cm="1">
        <f t="array" aca="1" ref="AF68" ca="1">INDIRECT($A$1&amp;AF$1&amp;$A68)</f>
        <v>disponible</v>
      </c>
      <c r="AG68" t="str" cm="1">
        <f t="array" aca="1" ref="AG68" ca="1">INDIRECT($A$1&amp;AG$1&amp;$A68)</f>
        <v>disponible</v>
      </c>
      <c r="AH68" t="str" cm="1">
        <f t="array" aca="1" ref="AH68" ca="1">INDIRECT($A$1&amp;AH$1&amp;$A68)</f>
        <v>disponible</v>
      </c>
      <c r="AI68" cm="1">
        <f t="array" aca="1" ref="AI68" ca="1">INDIRECT($A$1&amp;AI$1&amp;$A68)</f>
        <v>0</v>
      </c>
      <c r="AJ68" t="str" cm="1">
        <f t="array" aca="1" ref="AJ68" ca="1">INDIRECT($A$1&amp;AJ$1&amp;$A68)</f>
        <v>disponible</v>
      </c>
      <c r="AK68" t="str" cm="1">
        <f t="array" aca="1" ref="AK68" ca="1">INDIRECT($A$1&amp;AK$1&amp;$A68)</f>
        <v>disponible</v>
      </c>
      <c r="AM68">
        <f t="shared" ca="1" si="12"/>
        <v>0</v>
      </c>
      <c r="AN68">
        <f t="shared" ca="1" si="12"/>
        <v>0</v>
      </c>
      <c r="AO68">
        <f t="shared" ca="1" si="12"/>
        <v>0</v>
      </c>
      <c r="AP68">
        <f t="shared" ca="1" si="12"/>
        <v>0</v>
      </c>
      <c r="AQ68">
        <f t="shared" ca="1" si="12"/>
        <v>0</v>
      </c>
      <c r="AR68">
        <f t="shared" ca="1" si="12"/>
        <v>0</v>
      </c>
      <c r="AS68">
        <f t="shared" ca="1" si="12"/>
        <v>0</v>
      </c>
      <c r="AU68" cm="1">
        <f t="array" aca="1" ref="AU68" ca="1">INDIRECT($A$1&amp;AU$1&amp;$A68)</f>
        <v>0</v>
      </c>
      <c r="AV68" cm="1">
        <f t="array" aca="1" ref="AV68" ca="1">INDIRECT($A$1&amp;AV$1&amp;$A68)</f>
        <v>0</v>
      </c>
      <c r="AW68" cm="1">
        <f t="array" aca="1" ref="AW68" ca="1">INDIRECT($A$1&amp;AW$1&amp;$A68)</f>
        <v>0</v>
      </c>
      <c r="AX68" cm="1">
        <f t="array" aca="1" ref="AX68" ca="1">INDIRECT($A$1&amp;AX$1&amp;$A68)</f>
        <v>0</v>
      </c>
      <c r="AY68" cm="1">
        <f t="array" aca="1" ref="AY68" ca="1">INDIRECT($A$1&amp;AY$1&amp;$A68)</f>
        <v>0</v>
      </c>
      <c r="AZ68" cm="1">
        <f t="array" aca="1" ref="AZ68" ca="1">INDIRECT($A$1&amp;AZ$1&amp;$A68)</f>
        <v>0</v>
      </c>
      <c r="BA68" cm="1">
        <f t="array" aca="1" ref="BA68" ca="1">INDIRECT($A$1&amp;BA$1&amp;$A68)</f>
        <v>0</v>
      </c>
      <c r="BB68" cm="1">
        <f t="array" aca="1" ref="BB68" ca="1">INDIRECT($A$1&amp;BB$1&amp;$A68)</f>
        <v>0</v>
      </c>
      <c r="BC68" cm="1">
        <f t="array" aca="1" ref="BC68" ca="1">INDIRECT($A$1&amp;BC$1&amp;$A68)</f>
        <v>0</v>
      </c>
      <c r="BD68" cm="1">
        <f t="array" aca="1" ref="BD68" ca="1">INDIRECT($A$1&amp;BD$1&amp;$A68)</f>
        <v>0</v>
      </c>
      <c r="BE68" cm="1">
        <f t="array" aca="1" ref="BE68" ca="1">INDIRECT($A$1&amp;BE$1&amp;$A68)</f>
        <v>0</v>
      </c>
      <c r="BF68" cm="1">
        <f t="array" aca="1" ref="BF68" ca="1">INDIRECT($A$1&amp;BF$1&amp;$A68)</f>
        <v>0</v>
      </c>
      <c r="BG68" cm="1">
        <f t="array" aca="1" ref="BG68" ca="1">INDIRECT($A$1&amp;BG$1&amp;$A68)</f>
        <v>0</v>
      </c>
      <c r="BH68" cm="1">
        <f t="array" aca="1" ref="BH68" ca="1">INDIRECT($A$1&amp;BH$1&amp;$A68)</f>
        <v>0</v>
      </c>
      <c r="BI68" cm="1">
        <f t="array" aca="1" ref="BI68" ca="1">INDIRECT($A$1&amp;BI$1&amp;$A68)</f>
        <v>0</v>
      </c>
      <c r="BJ68" cm="1">
        <f t="array" aca="1" ref="BJ68" ca="1">INDIRECT($A$1&amp;BJ$1&amp;$A68)</f>
        <v>0</v>
      </c>
      <c r="BK68" cm="1">
        <f t="array" aca="1" ref="BK68" ca="1">INDIRECT($A$1&amp;BK$1&amp;$A68)</f>
        <v>0</v>
      </c>
      <c r="BL68" cm="1">
        <f t="array" aca="1" ref="BL68" ca="1">INDIRECT($A$1&amp;BL$1&amp;$A68)</f>
        <v>0</v>
      </c>
      <c r="BM68" cm="1">
        <f t="array" aca="1" ref="BM68" ca="1">INDIRECT($A$1&amp;BM$1&amp;$A68)</f>
        <v>0</v>
      </c>
      <c r="BN68" cm="1">
        <f t="array" aca="1" ref="BN68" ca="1">INDIRECT($A$1&amp;BN$1&amp;$A68)</f>
        <v>0</v>
      </c>
      <c r="BO68" cm="1">
        <f t="array" aca="1" ref="BO68" ca="1">INDIRECT($A$1&amp;BO$1&amp;$A68)</f>
        <v>0</v>
      </c>
      <c r="BP68" cm="1">
        <f t="array" aca="1" ref="BP68" ca="1">INDIRECT($A$1&amp;BP$1&amp;$A68)</f>
        <v>0</v>
      </c>
      <c r="BQ68" cm="1">
        <f t="array" aca="1" ref="BQ68" ca="1">INDIRECT($A$1&amp;BQ$1&amp;$A68)</f>
        <v>0</v>
      </c>
      <c r="BR68" cm="1">
        <f t="array" aca="1" ref="BR68" ca="1">INDIRECT($A$1&amp;BR$1&amp;$A68)</f>
        <v>0</v>
      </c>
      <c r="BS68" cm="1">
        <f t="array" aca="1" ref="BS68" ca="1">INDIRECT($A$1&amp;BS$1&amp;$A68)</f>
        <v>0</v>
      </c>
      <c r="BT68" cm="1">
        <f t="array" aca="1" ref="BT68" ca="1">INDIRECT($A$1&amp;BT$1&amp;$A68)</f>
        <v>0</v>
      </c>
      <c r="BU68" cm="1">
        <f t="array" aca="1" ref="BU68" ca="1">INDIRECT($A$1&amp;BU$1&amp;$A68)</f>
        <v>0</v>
      </c>
    </row>
    <row r="69" spans="1:73" x14ac:dyDescent="0.35">
      <c r="A69" s="60">
        <f t="shared" si="2"/>
        <v>54</v>
      </c>
      <c r="C69" t="str" cm="1">
        <f t="array" aca="1" ref="C69" ca="1">INDIRECT($A$1&amp;C$1&amp;$A69)</f>
        <v>marche_fada n'gourma</v>
      </c>
      <c r="D69">
        <f t="shared" ca="1" si="11"/>
        <v>0</v>
      </c>
      <c r="E69">
        <f t="shared" ca="1" si="11"/>
        <v>0</v>
      </c>
      <c r="F69">
        <f t="shared" ca="1" si="11"/>
        <v>0</v>
      </c>
      <c r="G69">
        <f t="shared" ca="1" si="11"/>
        <v>0</v>
      </c>
      <c r="H69">
        <f t="shared" ca="1" si="11"/>
        <v>0</v>
      </c>
      <c r="I69">
        <f t="shared" ca="1" si="11"/>
        <v>0</v>
      </c>
      <c r="J69">
        <f t="shared" ca="1" si="11"/>
        <v>0</v>
      </c>
      <c r="K69">
        <f t="shared" ca="1" si="11"/>
        <v>0</v>
      </c>
      <c r="L69">
        <f t="shared" ca="1" si="11"/>
        <v>0</v>
      </c>
      <c r="M69">
        <f t="shared" ca="1" si="11"/>
        <v>0</v>
      </c>
      <c r="N69">
        <f t="shared" ca="1" si="11"/>
        <v>0</v>
      </c>
      <c r="P69" t="str" cm="1">
        <f t="array" aca="1" ref="P69" ca="1">INDIRECT($A$1&amp;P$1&amp;$A69)</f>
        <v>disponible</v>
      </c>
      <c r="Q69" t="str" cm="1">
        <f t="array" aca="1" ref="Q69" ca="1">INDIRECT($A$1&amp;Q$1&amp;$A69)</f>
        <v>disponible</v>
      </c>
      <c r="R69" cm="1">
        <f t="array" aca="1" ref="R69" ca="1">INDIRECT($A$1&amp;R$1&amp;$A69)</f>
        <v>0</v>
      </c>
      <c r="S69" cm="1">
        <f t="array" aca="1" ref="S69" ca="1">INDIRECT($A$1&amp;S$1&amp;$A69)</f>
        <v>0</v>
      </c>
      <c r="T69" cm="1">
        <f t="array" aca="1" ref="T69" ca="1">INDIRECT($A$1&amp;T$1&amp;$A69)</f>
        <v>0</v>
      </c>
      <c r="U69" cm="1">
        <f t="array" aca="1" ref="U69" ca="1">INDIRECT($A$1&amp;U$1&amp;$A69)</f>
        <v>0</v>
      </c>
      <c r="V69" cm="1">
        <f t="array" aca="1" ref="V69" ca="1">INDIRECT($A$1&amp;V$1&amp;$A69)</f>
        <v>0</v>
      </c>
      <c r="W69" cm="1">
        <f t="array" aca="1" ref="W69" ca="1">INDIRECT($A$1&amp;W$1&amp;$A69)</f>
        <v>0</v>
      </c>
      <c r="X69" cm="1">
        <f t="array" aca="1" ref="X69" ca="1">INDIRECT($A$1&amp;X$1&amp;$A69)</f>
        <v>0</v>
      </c>
      <c r="Y69" cm="1">
        <f t="array" aca="1" ref="Y69" ca="1">INDIRECT($A$1&amp;Y$1&amp;$A69)</f>
        <v>0</v>
      </c>
      <c r="Z69" cm="1">
        <f t="array" aca="1" ref="Z69" ca="1">INDIRECT($A$1&amp;Z$1&amp;$A69)</f>
        <v>0</v>
      </c>
      <c r="AA69" cm="1">
        <f t="array" aca="1" ref="AA69" ca="1">INDIRECT($A$1&amp;AA$1&amp;$A69)</f>
        <v>0</v>
      </c>
      <c r="AB69" cm="1">
        <f t="array" aca="1" ref="AB69" ca="1">INDIRECT($A$1&amp;AB$1&amp;$A69)</f>
        <v>0</v>
      </c>
      <c r="AC69" cm="1">
        <f t="array" aca="1" ref="AC69" ca="1">INDIRECT($A$1&amp;AC$1&amp;$A69)</f>
        <v>0</v>
      </c>
      <c r="AD69" cm="1">
        <f t="array" aca="1" ref="AD69" ca="1">INDIRECT($A$1&amp;AD$1&amp;$A69)</f>
        <v>0</v>
      </c>
      <c r="AE69" cm="1">
        <f t="array" aca="1" ref="AE69" ca="1">INDIRECT($A$1&amp;AE$1&amp;$A69)</f>
        <v>0</v>
      </c>
      <c r="AF69" cm="1">
        <f t="array" aca="1" ref="AF69" ca="1">INDIRECT($A$1&amp;AF$1&amp;$A69)</f>
        <v>0</v>
      </c>
      <c r="AG69" cm="1">
        <f t="array" aca="1" ref="AG69" ca="1">INDIRECT($A$1&amp;AG$1&amp;$A69)</f>
        <v>0</v>
      </c>
      <c r="AH69" cm="1">
        <f t="array" aca="1" ref="AH69" ca="1">INDIRECT($A$1&amp;AH$1&amp;$A69)</f>
        <v>0</v>
      </c>
      <c r="AI69" cm="1">
        <f t="array" aca="1" ref="AI69" ca="1">INDIRECT($A$1&amp;AI$1&amp;$A69)</f>
        <v>0</v>
      </c>
      <c r="AJ69" cm="1">
        <f t="array" aca="1" ref="AJ69" ca="1">INDIRECT($A$1&amp;AJ$1&amp;$A69)</f>
        <v>0</v>
      </c>
      <c r="AK69" cm="1">
        <f t="array" aca="1" ref="AK69" ca="1">INDIRECT($A$1&amp;AK$1&amp;$A69)</f>
        <v>0</v>
      </c>
      <c r="AM69">
        <f t="shared" ca="1" si="12"/>
        <v>0</v>
      </c>
      <c r="AN69">
        <f t="shared" ca="1" si="12"/>
        <v>0</v>
      </c>
      <c r="AO69">
        <f t="shared" ca="1" si="12"/>
        <v>0</v>
      </c>
      <c r="AP69">
        <f t="shared" ca="1" si="12"/>
        <v>0</v>
      </c>
      <c r="AQ69">
        <f t="shared" ca="1" si="12"/>
        <v>0</v>
      </c>
      <c r="AR69">
        <f t="shared" ca="1" si="12"/>
        <v>0</v>
      </c>
      <c r="AS69">
        <f t="shared" ca="1" si="12"/>
        <v>0</v>
      </c>
      <c r="AU69" cm="1">
        <f t="array" aca="1" ref="AU69" ca="1">INDIRECT($A$1&amp;AU$1&amp;$A69)</f>
        <v>0</v>
      </c>
      <c r="AV69" cm="1">
        <f t="array" aca="1" ref="AV69" ca="1">INDIRECT($A$1&amp;AV$1&amp;$A69)</f>
        <v>0</v>
      </c>
      <c r="AW69" cm="1">
        <f t="array" aca="1" ref="AW69" ca="1">INDIRECT($A$1&amp;AW$1&amp;$A69)</f>
        <v>0</v>
      </c>
      <c r="AX69" cm="1">
        <f t="array" aca="1" ref="AX69" ca="1">INDIRECT($A$1&amp;AX$1&amp;$A69)</f>
        <v>0</v>
      </c>
      <c r="AY69" cm="1">
        <f t="array" aca="1" ref="AY69" ca="1">INDIRECT($A$1&amp;AY$1&amp;$A69)</f>
        <v>0</v>
      </c>
      <c r="AZ69" cm="1">
        <f t="array" aca="1" ref="AZ69" ca="1">INDIRECT($A$1&amp;AZ$1&amp;$A69)</f>
        <v>0</v>
      </c>
      <c r="BA69" cm="1">
        <f t="array" aca="1" ref="BA69" ca="1">INDIRECT($A$1&amp;BA$1&amp;$A69)</f>
        <v>0</v>
      </c>
      <c r="BB69" cm="1">
        <f t="array" aca="1" ref="BB69" ca="1">INDIRECT($A$1&amp;BB$1&amp;$A69)</f>
        <v>0</v>
      </c>
      <c r="BC69" cm="1">
        <f t="array" aca="1" ref="BC69" ca="1">INDIRECT($A$1&amp;BC$1&amp;$A69)</f>
        <v>0</v>
      </c>
      <c r="BD69" cm="1">
        <f t="array" aca="1" ref="BD69" ca="1">INDIRECT($A$1&amp;BD$1&amp;$A69)</f>
        <v>0</v>
      </c>
      <c r="BE69" cm="1">
        <f t="array" aca="1" ref="BE69" ca="1">INDIRECT($A$1&amp;BE$1&amp;$A69)</f>
        <v>0</v>
      </c>
      <c r="BF69" cm="1">
        <f t="array" aca="1" ref="BF69" ca="1">INDIRECT($A$1&amp;BF$1&amp;$A69)</f>
        <v>0</v>
      </c>
      <c r="BG69" cm="1">
        <f t="array" aca="1" ref="BG69" ca="1">INDIRECT($A$1&amp;BG$1&amp;$A69)</f>
        <v>0</v>
      </c>
      <c r="BH69" cm="1">
        <f t="array" aca="1" ref="BH69" ca="1">INDIRECT($A$1&amp;BH$1&amp;$A69)</f>
        <v>0</v>
      </c>
      <c r="BI69" cm="1">
        <f t="array" aca="1" ref="BI69" ca="1">INDIRECT($A$1&amp;BI$1&amp;$A69)</f>
        <v>0</v>
      </c>
      <c r="BJ69" cm="1">
        <f t="array" aca="1" ref="BJ69" ca="1">INDIRECT($A$1&amp;BJ$1&amp;$A69)</f>
        <v>0</v>
      </c>
      <c r="BK69" cm="1">
        <f t="array" aca="1" ref="BK69" ca="1">INDIRECT($A$1&amp;BK$1&amp;$A69)</f>
        <v>0</v>
      </c>
      <c r="BL69" cm="1">
        <f t="array" aca="1" ref="BL69" ca="1">INDIRECT($A$1&amp;BL$1&amp;$A69)</f>
        <v>0</v>
      </c>
      <c r="BM69" cm="1">
        <f t="array" aca="1" ref="BM69" ca="1">INDIRECT($A$1&amp;BM$1&amp;$A69)</f>
        <v>0</v>
      </c>
      <c r="BN69" cm="1">
        <f t="array" aca="1" ref="BN69" ca="1">INDIRECT($A$1&amp;BN$1&amp;$A69)</f>
        <v>0</v>
      </c>
      <c r="BO69" cm="1">
        <f t="array" aca="1" ref="BO69" ca="1">INDIRECT($A$1&amp;BO$1&amp;$A69)</f>
        <v>0</v>
      </c>
      <c r="BP69" cm="1">
        <f t="array" aca="1" ref="BP69" ca="1">INDIRECT($A$1&amp;BP$1&amp;$A69)</f>
        <v>0</v>
      </c>
      <c r="BQ69" cm="1">
        <f t="array" aca="1" ref="BQ69" ca="1">INDIRECT($A$1&amp;BQ$1&amp;$A69)</f>
        <v>0</v>
      </c>
      <c r="BR69" cm="1">
        <f t="array" aca="1" ref="BR69" ca="1">INDIRECT($A$1&amp;BR$1&amp;$A69)</f>
        <v>0</v>
      </c>
      <c r="BS69" cm="1">
        <f t="array" aca="1" ref="BS69" ca="1">INDIRECT($A$1&amp;BS$1&amp;$A69)</f>
        <v>0</v>
      </c>
      <c r="BT69" cm="1">
        <f t="array" aca="1" ref="BT69" ca="1">INDIRECT($A$1&amp;BT$1&amp;$A69)</f>
        <v>0</v>
      </c>
      <c r="BU69" cm="1">
        <f t="array" aca="1" ref="BU69" ca="1">INDIRECT($A$1&amp;BU$1&amp;$A69)</f>
        <v>0</v>
      </c>
    </row>
    <row r="70" spans="1:73" x14ac:dyDescent="0.35">
      <c r="A70" s="60">
        <f t="shared" si="2"/>
        <v>55</v>
      </c>
      <c r="C70" t="str" cm="1">
        <f t="array" aca="1" ref="C70" ca="1">INDIRECT($A$1&amp;C$1&amp;$A70)</f>
        <v>marche_fada n'gourma</v>
      </c>
      <c r="D70">
        <f t="shared" ca="1" si="11"/>
        <v>0</v>
      </c>
      <c r="E70">
        <f t="shared" ca="1" si="11"/>
        <v>0</v>
      </c>
      <c r="F70">
        <f t="shared" ca="1" si="11"/>
        <v>0</v>
      </c>
      <c r="G70">
        <f t="shared" ca="1" si="11"/>
        <v>0</v>
      </c>
      <c r="H70">
        <f t="shared" ca="1" si="11"/>
        <v>0</v>
      </c>
      <c r="I70">
        <f t="shared" ca="1" si="11"/>
        <v>0</v>
      </c>
      <c r="J70">
        <f t="shared" ca="1" si="11"/>
        <v>0</v>
      </c>
      <c r="K70">
        <f t="shared" ca="1" si="11"/>
        <v>0</v>
      </c>
      <c r="L70">
        <f t="shared" ca="1" si="11"/>
        <v>0</v>
      </c>
      <c r="M70">
        <f t="shared" ca="1" si="11"/>
        <v>0</v>
      </c>
      <c r="N70">
        <f t="shared" ca="1" si="11"/>
        <v>0</v>
      </c>
      <c r="P70" cm="1">
        <f t="array" aca="1" ref="P70" ca="1">INDIRECT($A$1&amp;P$1&amp;$A70)</f>
        <v>0</v>
      </c>
      <c r="Q70" cm="1">
        <f t="array" aca="1" ref="Q70" ca="1">INDIRECT($A$1&amp;Q$1&amp;$A70)</f>
        <v>0</v>
      </c>
      <c r="R70" t="str" cm="1">
        <f t="array" aca="1" ref="R70" ca="1">INDIRECT($A$1&amp;R$1&amp;$A70)</f>
        <v>disponible</v>
      </c>
      <c r="S70" cm="1">
        <f t="array" aca="1" ref="S70" ca="1">INDIRECT($A$1&amp;S$1&amp;$A70)</f>
        <v>0</v>
      </c>
      <c r="T70" cm="1">
        <f t="array" aca="1" ref="T70" ca="1">INDIRECT($A$1&amp;T$1&amp;$A70)</f>
        <v>0</v>
      </c>
      <c r="U70" cm="1">
        <f t="array" aca="1" ref="U70" ca="1">INDIRECT($A$1&amp;U$1&amp;$A70)</f>
        <v>0</v>
      </c>
      <c r="V70" cm="1">
        <f t="array" aca="1" ref="V70" ca="1">INDIRECT($A$1&amp;V$1&amp;$A70)</f>
        <v>0</v>
      </c>
      <c r="W70" cm="1">
        <f t="array" aca="1" ref="W70" ca="1">INDIRECT($A$1&amp;W$1&amp;$A70)</f>
        <v>0</v>
      </c>
      <c r="X70" cm="1">
        <f t="array" aca="1" ref="X70" ca="1">INDIRECT($A$1&amp;X$1&amp;$A70)</f>
        <v>0</v>
      </c>
      <c r="Y70" cm="1">
        <f t="array" aca="1" ref="Y70" ca="1">INDIRECT($A$1&amp;Y$1&amp;$A70)</f>
        <v>0</v>
      </c>
      <c r="Z70" cm="1">
        <f t="array" aca="1" ref="Z70" ca="1">INDIRECT($A$1&amp;Z$1&amp;$A70)</f>
        <v>0</v>
      </c>
      <c r="AA70" cm="1">
        <f t="array" aca="1" ref="AA70" ca="1">INDIRECT($A$1&amp;AA$1&amp;$A70)</f>
        <v>0</v>
      </c>
      <c r="AB70" cm="1">
        <f t="array" aca="1" ref="AB70" ca="1">INDIRECT($A$1&amp;AB$1&amp;$A70)</f>
        <v>0</v>
      </c>
      <c r="AC70" cm="1">
        <f t="array" aca="1" ref="AC70" ca="1">INDIRECT($A$1&amp;AC$1&amp;$A70)</f>
        <v>0</v>
      </c>
      <c r="AD70" cm="1">
        <f t="array" aca="1" ref="AD70" ca="1">INDIRECT($A$1&amp;AD$1&amp;$A70)</f>
        <v>0</v>
      </c>
      <c r="AE70" cm="1">
        <f t="array" aca="1" ref="AE70" ca="1">INDIRECT($A$1&amp;AE$1&amp;$A70)</f>
        <v>0</v>
      </c>
      <c r="AF70" cm="1">
        <f t="array" aca="1" ref="AF70" ca="1">INDIRECT($A$1&amp;AF$1&amp;$A70)</f>
        <v>0</v>
      </c>
      <c r="AG70" cm="1">
        <f t="array" aca="1" ref="AG70" ca="1">INDIRECT($A$1&amp;AG$1&amp;$A70)</f>
        <v>0</v>
      </c>
      <c r="AH70" cm="1">
        <f t="array" aca="1" ref="AH70" ca="1">INDIRECT($A$1&amp;AH$1&amp;$A70)</f>
        <v>0</v>
      </c>
      <c r="AI70" cm="1">
        <f t="array" aca="1" ref="AI70" ca="1">INDIRECT($A$1&amp;AI$1&amp;$A70)</f>
        <v>0</v>
      </c>
      <c r="AJ70" cm="1">
        <f t="array" aca="1" ref="AJ70" ca="1">INDIRECT($A$1&amp;AJ$1&amp;$A70)</f>
        <v>0</v>
      </c>
      <c r="AK70" cm="1">
        <f t="array" aca="1" ref="AK70" ca="1">INDIRECT($A$1&amp;AK$1&amp;$A70)</f>
        <v>0</v>
      </c>
      <c r="AM70">
        <f t="shared" ca="1" si="12"/>
        <v>0</v>
      </c>
      <c r="AN70">
        <f t="shared" ca="1" si="12"/>
        <v>0</v>
      </c>
      <c r="AO70">
        <f t="shared" ca="1" si="12"/>
        <v>0</v>
      </c>
      <c r="AP70">
        <f t="shared" ca="1" si="12"/>
        <v>0</v>
      </c>
      <c r="AQ70">
        <f t="shared" ca="1" si="12"/>
        <v>0</v>
      </c>
      <c r="AR70">
        <f t="shared" ca="1" si="12"/>
        <v>0</v>
      </c>
      <c r="AS70">
        <f t="shared" ca="1" si="12"/>
        <v>0</v>
      </c>
      <c r="AU70" cm="1">
        <f t="array" aca="1" ref="AU70" ca="1">INDIRECT($A$1&amp;AU$1&amp;$A70)</f>
        <v>0</v>
      </c>
      <c r="AV70" cm="1">
        <f t="array" aca="1" ref="AV70" ca="1">INDIRECT($A$1&amp;AV$1&amp;$A70)</f>
        <v>0</v>
      </c>
      <c r="AW70" cm="1">
        <f t="array" aca="1" ref="AW70" ca="1">INDIRECT($A$1&amp;AW$1&amp;$A70)</f>
        <v>0</v>
      </c>
      <c r="AX70" cm="1">
        <f t="array" aca="1" ref="AX70" ca="1">INDIRECT($A$1&amp;AX$1&amp;$A70)</f>
        <v>0</v>
      </c>
      <c r="AY70" cm="1">
        <f t="array" aca="1" ref="AY70" ca="1">INDIRECT($A$1&amp;AY$1&amp;$A70)</f>
        <v>0</v>
      </c>
      <c r="AZ70" cm="1">
        <f t="array" aca="1" ref="AZ70" ca="1">INDIRECT($A$1&amp;AZ$1&amp;$A70)</f>
        <v>0</v>
      </c>
      <c r="BA70" cm="1">
        <f t="array" aca="1" ref="BA70" ca="1">INDIRECT($A$1&amp;BA$1&amp;$A70)</f>
        <v>0</v>
      </c>
      <c r="BB70" cm="1">
        <f t="array" aca="1" ref="BB70" ca="1">INDIRECT($A$1&amp;BB$1&amp;$A70)</f>
        <v>0</v>
      </c>
      <c r="BC70" cm="1">
        <f t="array" aca="1" ref="BC70" ca="1">INDIRECT($A$1&amp;BC$1&amp;$A70)</f>
        <v>0</v>
      </c>
      <c r="BD70" cm="1">
        <f t="array" aca="1" ref="BD70" ca="1">INDIRECT($A$1&amp;BD$1&amp;$A70)</f>
        <v>0</v>
      </c>
      <c r="BE70" cm="1">
        <f t="array" aca="1" ref="BE70" ca="1">INDIRECT($A$1&amp;BE$1&amp;$A70)</f>
        <v>0</v>
      </c>
      <c r="BF70" cm="1">
        <f t="array" aca="1" ref="BF70" ca="1">INDIRECT($A$1&amp;BF$1&amp;$A70)</f>
        <v>0</v>
      </c>
      <c r="BG70" cm="1">
        <f t="array" aca="1" ref="BG70" ca="1">INDIRECT($A$1&amp;BG$1&amp;$A70)</f>
        <v>0</v>
      </c>
      <c r="BH70" cm="1">
        <f t="array" aca="1" ref="BH70" ca="1">INDIRECT($A$1&amp;BH$1&amp;$A70)</f>
        <v>0</v>
      </c>
      <c r="BI70" cm="1">
        <f t="array" aca="1" ref="BI70" ca="1">INDIRECT($A$1&amp;BI$1&amp;$A70)</f>
        <v>0</v>
      </c>
      <c r="BJ70" cm="1">
        <f t="array" aca="1" ref="BJ70" ca="1">INDIRECT($A$1&amp;BJ$1&amp;$A70)</f>
        <v>0</v>
      </c>
      <c r="BK70" cm="1">
        <f t="array" aca="1" ref="BK70" ca="1">INDIRECT($A$1&amp;BK$1&amp;$A70)</f>
        <v>0</v>
      </c>
      <c r="BL70" cm="1">
        <f t="array" aca="1" ref="BL70" ca="1">INDIRECT($A$1&amp;BL$1&amp;$A70)</f>
        <v>0</v>
      </c>
      <c r="BM70" cm="1">
        <f t="array" aca="1" ref="BM70" ca="1">INDIRECT($A$1&amp;BM$1&amp;$A70)</f>
        <v>0</v>
      </c>
      <c r="BN70" cm="1">
        <f t="array" aca="1" ref="BN70" ca="1">INDIRECT($A$1&amp;BN$1&amp;$A70)</f>
        <v>0</v>
      </c>
      <c r="BO70" cm="1">
        <f t="array" aca="1" ref="BO70" ca="1">INDIRECT($A$1&amp;BO$1&amp;$A70)</f>
        <v>0</v>
      </c>
      <c r="BP70" cm="1">
        <f t="array" aca="1" ref="BP70" ca="1">INDIRECT($A$1&amp;BP$1&amp;$A70)</f>
        <v>0</v>
      </c>
      <c r="BQ70" cm="1">
        <f t="array" aca="1" ref="BQ70" ca="1">INDIRECT($A$1&amp;BQ$1&amp;$A70)</f>
        <v>0</v>
      </c>
      <c r="BR70" cm="1">
        <f t="array" aca="1" ref="BR70" ca="1">INDIRECT($A$1&amp;BR$1&amp;$A70)</f>
        <v>0</v>
      </c>
      <c r="BS70" cm="1">
        <f t="array" aca="1" ref="BS70" ca="1">INDIRECT($A$1&amp;BS$1&amp;$A70)</f>
        <v>0</v>
      </c>
      <c r="BT70" cm="1">
        <f t="array" aca="1" ref="BT70" ca="1">INDIRECT($A$1&amp;BT$1&amp;$A70)</f>
        <v>0</v>
      </c>
      <c r="BU70" cm="1">
        <f t="array" aca="1" ref="BU70" ca="1">INDIRECT($A$1&amp;BU$1&amp;$A70)</f>
        <v>0</v>
      </c>
    </row>
    <row r="71" spans="1:73" x14ac:dyDescent="0.35">
      <c r="A71" s="60">
        <f t="shared" si="2"/>
        <v>56</v>
      </c>
      <c r="C71" t="str" cm="1">
        <f t="array" aca="1" ref="C71" ca="1">INDIRECT($A$1&amp;C$1&amp;$A71)</f>
        <v>marche_fada n'gourma</v>
      </c>
      <c r="D71">
        <f t="shared" ca="1" si="11"/>
        <v>0</v>
      </c>
      <c r="E71">
        <f t="shared" ca="1" si="11"/>
        <v>0</v>
      </c>
      <c r="F71">
        <f t="shared" ca="1" si="11"/>
        <v>0</v>
      </c>
      <c r="G71">
        <f t="shared" ca="1" si="11"/>
        <v>0</v>
      </c>
      <c r="H71">
        <f t="shared" ca="1" si="11"/>
        <v>0</v>
      </c>
      <c r="I71">
        <f t="shared" ca="1" si="11"/>
        <v>0</v>
      </c>
      <c r="J71">
        <f t="shared" ca="1" si="11"/>
        <v>0</v>
      </c>
      <c r="K71">
        <f t="shared" ca="1" si="11"/>
        <v>0</v>
      </c>
      <c r="L71">
        <f t="shared" ca="1" si="11"/>
        <v>0</v>
      </c>
      <c r="M71">
        <f t="shared" ca="1" si="11"/>
        <v>0</v>
      </c>
      <c r="N71">
        <f t="shared" ca="1" si="11"/>
        <v>0</v>
      </c>
      <c r="P71" cm="1">
        <f t="array" aca="1" ref="P71" ca="1">INDIRECT($A$1&amp;P$1&amp;$A71)</f>
        <v>0</v>
      </c>
      <c r="Q71" cm="1">
        <f t="array" aca="1" ref="Q71" ca="1">INDIRECT($A$1&amp;Q$1&amp;$A71)</f>
        <v>0</v>
      </c>
      <c r="R71" cm="1">
        <f t="array" aca="1" ref="R71" ca="1">INDIRECT($A$1&amp;R$1&amp;$A71)</f>
        <v>0</v>
      </c>
      <c r="S71" cm="1">
        <f t="array" aca="1" ref="S71" ca="1">INDIRECT($A$1&amp;S$1&amp;$A71)</f>
        <v>0</v>
      </c>
      <c r="T71" t="str" cm="1">
        <f t="array" aca="1" ref="T71" ca="1">INDIRECT($A$1&amp;T$1&amp;$A71)</f>
        <v>disponible</v>
      </c>
      <c r="U71" cm="1">
        <f t="array" aca="1" ref="U71" ca="1">INDIRECT($A$1&amp;U$1&amp;$A71)</f>
        <v>0</v>
      </c>
      <c r="V71" cm="1">
        <f t="array" aca="1" ref="V71" ca="1">INDIRECT($A$1&amp;V$1&amp;$A71)</f>
        <v>0</v>
      </c>
      <c r="W71" cm="1">
        <f t="array" aca="1" ref="W71" ca="1">INDIRECT($A$1&amp;W$1&amp;$A71)</f>
        <v>0</v>
      </c>
      <c r="X71" cm="1">
        <f t="array" aca="1" ref="X71" ca="1">INDIRECT($A$1&amp;X$1&amp;$A71)</f>
        <v>0</v>
      </c>
      <c r="Y71" cm="1">
        <f t="array" aca="1" ref="Y71" ca="1">INDIRECT($A$1&amp;Y$1&amp;$A71)</f>
        <v>0</v>
      </c>
      <c r="Z71" cm="1">
        <f t="array" aca="1" ref="Z71" ca="1">INDIRECT($A$1&amp;Z$1&amp;$A71)</f>
        <v>0</v>
      </c>
      <c r="AA71" cm="1">
        <f t="array" aca="1" ref="AA71" ca="1">INDIRECT($A$1&amp;AA$1&amp;$A71)</f>
        <v>0</v>
      </c>
      <c r="AB71" cm="1">
        <f t="array" aca="1" ref="AB71" ca="1">INDIRECT($A$1&amp;AB$1&amp;$A71)</f>
        <v>0</v>
      </c>
      <c r="AC71" cm="1">
        <f t="array" aca="1" ref="AC71" ca="1">INDIRECT($A$1&amp;AC$1&amp;$A71)</f>
        <v>0</v>
      </c>
      <c r="AD71" cm="1">
        <f t="array" aca="1" ref="AD71" ca="1">INDIRECT($A$1&amp;AD$1&amp;$A71)</f>
        <v>0</v>
      </c>
      <c r="AE71" cm="1">
        <f t="array" aca="1" ref="AE71" ca="1">INDIRECT($A$1&amp;AE$1&amp;$A71)</f>
        <v>0</v>
      </c>
      <c r="AF71" cm="1">
        <f t="array" aca="1" ref="AF71" ca="1">INDIRECT($A$1&amp;AF$1&amp;$A71)</f>
        <v>0</v>
      </c>
      <c r="AG71" cm="1">
        <f t="array" aca="1" ref="AG71" ca="1">INDIRECT($A$1&amp;AG$1&amp;$A71)</f>
        <v>0</v>
      </c>
      <c r="AH71" cm="1">
        <f t="array" aca="1" ref="AH71" ca="1">INDIRECT($A$1&amp;AH$1&amp;$A71)</f>
        <v>0</v>
      </c>
      <c r="AI71" cm="1">
        <f t="array" aca="1" ref="AI71" ca="1">INDIRECT($A$1&amp;AI$1&amp;$A71)</f>
        <v>0</v>
      </c>
      <c r="AJ71" cm="1">
        <f t="array" aca="1" ref="AJ71" ca="1">INDIRECT($A$1&amp;AJ$1&amp;$A71)</f>
        <v>0</v>
      </c>
      <c r="AK71" cm="1">
        <f t="array" aca="1" ref="AK71" ca="1">INDIRECT($A$1&amp;AK$1&amp;$A71)</f>
        <v>0</v>
      </c>
      <c r="AM71">
        <f t="shared" ca="1" si="12"/>
        <v>0</v>
      </c>
      <c r="AN71">
        <f t="shared" ca="1" si="12"/>
        <v>0</v>
      </c>
      <c r="AO71">
        <f t="shared" ca="1" si="12"/>
        <v>0</v>
      </c>
      <c r="AP71">
        <f t="shared" ca="1" si="12"/>
        <v>0</v>
      </c>
      <c r="AQ71">
        <f t="shared" ca="1" si="12"/>
        <v>0</v>
      </c>
      <c r="AR71">
        <f t="shared" ca="1" si="12"/>
        <v>0</v>
      </c>
      <c r="AS71">
        <f t="shared" ca="1" si="12"/>
        <v>0</v>
      </c>
      <c r="AU71" cm="1">
        <f t="array" aca="1" ref="AU71" ca="1">INDIRECT($A$1&amp;AU$1&amp;$A71)</f>
        <v>0</v>
      </c>
      <c r="AV71" cm="1">
        <f t="array" aca="1" ref="AV71" ca="1">INDIRECT($A$1&amp;AV$1&amp;$A71)</f>
        <v>0</v>
      </c>
      <c r="AW71" cm="1">
        <f t="array" aca="1" ref="AW71" ca="1">INDIRECT($A$1&amp;AW$1&amp;$A71)</f>
        <v>0</v>
      </c>
      <c r="AX71" cm="1">
        <f t="array" aca="1" ref="AX71" ca="1">INDIRECT($A$1&amp;AX$1&amp;$A71)</f>
        <v>0</v>
      </c>
      <c r="AY71" cm="1">
        <f t="array" aca="1" ref="AY71" ca="1">INDIRECT($A$1&amp;AY$1&amp;$A71)</f>
        <v>0</v>
      </c>
      <c r="AZ71" cm="1">
        <f t="array" aca="1" ref="AZ71" ca="1">INDIRECT($A$1&amp;AZ$1&amp;$A71)</f>
        <v>0</v>
      </c>
      <c r="BA71" cm="1">
        <f t="array" aca="1" ref="BA71" ca="1">INDIRECT($A$1&amp;BA$1&amp;$A71)</f>
        <v>0</v>
      </c>
      <c r="BB71" cm="1">
        <f t="array" aca="1" ref="BB71" ca="1">INDIRECT($A$1&amp;BB$1&amp;$A71)</f>
        <v>0</v>
      </c>
      <c r="BC71" cm="1">
        <f t="array" aca="1" ref="BC71" ca="1">INDIRECT($A$1&amp;BC$1&amp;$A71)</f>
        <v>0</v>
      </c>
      <c r="BD71" cm="1">
        <f t="array" aca="1" ref="BD71" ca="1">INDIRECT($A$1&amp;BD$1&amp;$A71)</f>
        <v>0</v>
      </c>
      <c r="BE71" cm="1">
        <f t="array" aca="1" ref="BE71" ca="1">INDIRECT($A$1&amp;BE$1&amp;$A71)</f>
        <v>0</v>
      </c>
      <c r="BF71" cm="1">
        <f t="array" aca="1" ref="BF71" ca="1">INDIRECT($A$1&amp;BF$1&amp;$A71)</f>
        <v>0</v>
      </c>
      <c r="BG71" cm="1">
        <f t="array" aca="1" ref="BG71" ca="1">INDIRECT($A$1&amp;BG$1&amp;$A71)</f>
        <v>0</v>
      </c>
      <c r="BH71" cm="1">
        <f t="array" aca="1" ref="BH71" ca="1">INDIRECT($A$1&amp;BH$1&amp;$A71)</f>
        <v>0</v>
      </c>
      <c r="BI71" cm="1">
        <f t="array" aca="1" ref="BI71" ca="1">INDIRECT($A$1&amp;BI$1&amp;$A71)</f>
        <v>0</v>
      </c>
      <c r="BJ71" cm="1">
        <f t="array" aca="1" ref="BJ71" ca="1">INDIRECT($A$1&amp;BJ$1&amp;$A71)</f>
        <v>0</v>
      </c>
      <c r="BK71" cm="1">
        <f t="array" aca="1" ref="BK71" ca="1">INDIRECT($A$1&amp;BK$1&amp;$A71)</f>
        <v>0</v>
      </c>
      <c r="BL71" cm="1">
        <f t="array" aca="1" ref="BL71" ca="1">INDIRECT($A$1&amp;BL$1&amp;$A71)</f>
        <v>0</v>
      </c>
      <c r="BM71" cm="1">
        <f t="array" aca="1" ref="BM71" ca="1">INDIRECT($A$1&amp;BM$1&amp;$A71)</f>
        <v>0</v>
      </c>
      <c r="BN71" cm="1">
        <f t="array" aca="1" ref="BN71" ca="1">INDIRECT($A$1&amp;BN$1&amp;$A71)</f>
        <v>0</v>
      </c>
      <c r="BO71" cm="1">
        <f t="array" aca="1" ref="BO71" ca="1">INDIRECT($A$1&amp;BO$1&amp;$A71)</f>
        <v>0</v>
      </c>
      <c r="BP71" cm="1">
        <f t="array" aca="1" ref="BP71" ca="1">INDIRECT($A$1&amp;BP$1&amp;$A71)</f>
        <v>0</v>
      </c>
      <c r="BQ71" cm="1">
        <f t="array" aca="1" ref="BQ71" ca="1">INDIRECT($A$1&amp;BQ$1&amp;$A71)</f>
        <v>0</v>
      </c>
      <c r="BR71" cm="1">
        <f t="array" aca="1" ref="BR71" ca="1">INDIRECT($A$1&amp;BR$1&amp;$A71)</f>
        <v>0</v>
      </c>
      <c r="BS71" cm="1">
        <f t="array" aca="1" ref="BS71" ca="1">INDIRECT($A$1&amp;BS$1&amp;$A71)</f>
        <v>0</v>
      </c>
      <c r="BT71" cm="1">
        <f t="array" aca="1" ref="BT71" ca="1">INDIRECT($A$1&amp;BT$1&amp;$A71)</f>
        <v>0</v>
      </c>
      <c r="BU71" cm="1">
        <f t="array" aca="1" ref="BU71" ca="1">INDIRECT($A$1&amp;BU$1&amp;$A71)</f>
        <v>0</v>
      </c>
    </row>
    <row r="72" spans="1:73" x14ac:dyDescent="0.35">
      <c r="A72" s="60">
        <f t="shared" si="2"/>
        <v>57</v>
      </c>
      <c r="C72" t="str" cm="1">
        <f t="array" aca="1" ref="C72" ca="1">INDIRECT($A$1&amp;C$1&amp;$A72)</f>
        <v>marche_fada n'gourma</v>
      </c>
      <c r="D72">
        <f t="shared" ca="1" si="11"/>
        <v>0</v>
      </c>
      <c r="E72">
        <f t="shared" ca="1" si="11"/>
        <v>0</v>
      </c>
      <c r="F72">
        <f t="shared" ca="1" si="11"/>
        <v>0</v>
      </c>
      <c r="G72">
        <f t="shared" ca="1" si="11"/>
        <v>0</v>
      </c>
      <c r="H72">
        <f t="shared" ca="1" si="11"/>
        <v>0</v>
      </c>
      <c r="I72">
        <f t="shared" ca="1" si="11"/>
        <v>0</v>
      </c>
      <c r="J72">
        <f t="shared" ca="1" si="11"/>
        <v>0</v>
      </c>
      <c r="K72">
        <f t="shared" ca="1" si="11"/>
        <v>0</v>
      </c>
      <c r="L72">
        <f t="shared" ca="1" si="11"/>
        <v>0</v>
      </c>
      <c r="M72">
        <f t="shared" ca="1" si="11"/>
        <v>0</v>
      </c>
      <c r="N72">
        <f t="shared" ca="1" si="11"/>
        <v>0</v>
      </c>
      <c r="P72" cm="1">
        <f t="array" aca="1" ref="P72" ca="1">INDIRECT($A$1&amp;P$1&amp;$A72)</f>
        <v>0</v>
      </c>
      <c r="Q72" cm="1">
        <f t="array" aca="1" ref="Q72" ca="1">INDIRECT($A$1&amp;Q$1&amp;$A72)</f>
        <v>0</v>
      </c>
      <c r="R72" t="str" cm="1">
        <f t="array" aca="1" ref="R72" ca="1">INDIRECT($A$1&amp;R$1&amp;$A72)</f>
        <v>peudisponible</v>
      </c>
      <c r="S72" cm="1">
        <f t="array" aca="1" ref="S72" ca="1">INDIRECT($A$1&amp;S$1&amp;$A72)</f>
        <v>0</v>
      </c>
      <c r="T72" cm="1">
        <f t="array" aca="1" ref="T72" ca="1">INDIRECT($A$1&amp;T$1&amp;$A72)</f>
        <v>0</v>
      </c>
      <c r="U72" cm="1">
        <f t="array" aca="1" ref="U72" ca="1">INDIRECT($A$1&amp;U$1&amp;$A72)</f>
        <v>0</v>
      </c>
      <c r="V72" cm="1">
        <f t="array" aca="1" ref="V72" ca="1">INDIRECT($A$1&amp;V$1&amp;$A72)</f>
        <v>0</v>
      </c>
      <c r="W72" cm="1">
        <f t="array" aca="1" ref="W72" ca="1">INDIRECT($A$1&amp;W$1&amp;$A72)</f>
        <v>0</v>
      </c>
      <c r="X72" cm="1">
        <f t="array" aca="1" ref="X72" ca="1">INDIRECT($A$1&amp;X$1&amp;$A72)</f>
        <v>0</v>
      </c>
      <c r="Y72" cm="1">
        <f t="array" aca="1" ref="Y72" ca="1">INDIRECT($A$1&amp;Y$1&amp;$A72)</f>
        <v>0</v>
      </c>
      <c r="Z72" cm="1">
        <f t="array" aca="1" ref="Z72" ca="1">INDIRECT($A$1&amp;Z$1&amp;$A72)</f>
        <v>0</v>
      </c>
      <c r="AA72" cm="1">
        <f t="array" aca="1" ref="AA72" ca="1">INDIRECT($A$1&amp;AA$1&amp;$A72)</f>
        <v>0</v>
      </c>
      <c r="AB72" cm="1">
        <f t="array" aca="1" ref="AB72" ca="1">INDIRECT($A$1&amp;AB$1&amp;$A72)</f>
        <v>0</v>
      </c>
      <c r="AC72" cm="1">
        <f t="array" aca="1" ref="AC72" ca="1">INDIRECT($A$1&amp;AC$1&amp;$A72)</f>
        <v>0</v>
      </c>
      <c r="AD72" cm="1">
        <f t="array" aca="1" ref="AD72" ca="1">INDIRECT($A$1&amp;AD$1&amp;$A72)</f>
        <v>0</v>
      </c>
      <c r="AE72" cm="1">
        <f t="array" aca="1" ref="AE72" ca="1">INDIRECT($A$1&amp;AE$1&amp;$A72)</f>
        <v>0</v>
      </c>
      <c r="AF72" cm="1">
        <f t="array" aca="1" ref="AF72" ca="1">INDIRECT($A$1&amp;AF$1&amp;$A72)</f>
        <v>0</v>
      </c>
      <c r="AG72" cm="1">
        <f t="array" aca="1" ref="AG72" ca="1">INDIRECT($A$1&amp;AG$1&amp;$A72)</f>
        <v>0</v>
      </c>
      <c r="AH72" cm="1">
        <f t="array" aca="1" ref="AH72" ca="1">INDIRECT($A$1&amp;AH$1&amp;$A72)</f>
        <v>0</v>
      </c>
      <c r="AI72" cm="1">
        <f t="array" aca="1" ref="AI72" ca="1">INDIRECT($A$1&amp;AI$1&amp;$A72)</f>
        <v>0</v>
      </c>
      <c r="AJ72" cm="1">
        <f t="array" aca="1" ref="AJ72" ca="1">INDIRECT($A$1&amp;AJ$1&amp;$A72)</f>
        <v>0</v>
      </c>
      <c r="AK72" cm="1">
        <f t="array" aca="1" ref="AK72" ca="1">INDIRECT($A$1&amp;AK$1&amp;$A72)</f>
        <v>0</v>
      </c>
      <c r="AM72">
        <f t="shared" ca="1" si="12"/>
        <v>0</v>
      </c>
      <c r="AN72">
        <f t="shared" ca="1" si="12"/>
        <v>0</v>
      </c>
      <c r="AO72">
        <f t="shared" ca="1" si="12"/>
        <v>0</v>
      </c>
      <c r="AP72">
        <f t="shared" ca="1" si="12"/>
        <v>0</v>
      </c>
      <c r="AQ72">
        <f t="shared" ca="1" si="12"/>
        <v>0</v>
      </c>
      <c r="AR72">
        <f t="shared" ca="1" si="12"/>
        <v>0</v>
      </c>
      <c r="AS72">
        <f t="shared" ca="1" si="12"/>
        <v>0</v>
      </c>
      <c r="AU72" cm="1">
        <f t="array" aca="1" ref="AU72" ca="1">INDIRECT($A$1&amp;AU$1&amp;$A72)</f>
        <v>0</v>
      </c>
      <c r="AV72" cm="1">
        <f t="array" aca="1" ref="AV72" ca="1">INDIRECT($A$1&amp;AV$1&amp;$A72)</f>
        <v>0</v>
      </c>
      <c r="AW72" cm="1">
        <f t="array" aca="1" ref="AW72" ca="1">INDIRECT($A$1&amp;AW$1&amp;$A72)</f>
        <v>0</v>
      </c>
      <c r="AX72" cm="1">
        <f t="array" aca="1" ref="AX72" ca="1">INDIRECT($A$1&amp;AX$1&amp;$A72)</f>
        <v>0</v>
      </c>
      <c r="AY72" cm="1">
        <f t="array" aca="1" ref="AY72" ca="1">INDIRECT($A$1&amp;AY$1&amp;$A72)</f>
        <v>0</v>
      </c>
      <c r="AZ72" cm="1">
        <f t="array" aca="1" ref="AZ72" ca="1">INDIRECT($A$1&amp;AZ$1&amp;$A72)</f>
        <v>0</v>
      </c>
      <c r="BA72" cm="1">
        <f t="array" aca="1" ref="BA72" ca="1">INDIRECT($A$1&amp;BA$1&amp;$A72)</f>
        <v>0</v>
      </c>
      <c r="BB72" cm="1">
        <f t="array" aca="1" ref="BB72" ca="1">INDIRECT($A$1&amp;BB$1&amp;$A72)</f>
        <v>0</v>
      </c>
      <c r="BC72" cm="1">
        <f t="array" aca="1" ref="BC72" ca="1">INDIRECT($A$1&amp;BC$1&amp;$A72)</f>
        <v>0</v>
      </c>
      <c r="BD72" cm="1">
        <f t="array" aca="1" ref="BD72" ca="1">INDIRECT($A$1&amp;BD$1&amp;$A72)</f>
        <v>0</v>
      </c>
      <c r="BE72" cm="1">
        <f t="array" aca="1" ref="BE72" ca="1">INDIRECT($A$1&amp;BE$1&amp;$A72)</f>
        <v>0</v>
      </c>
      <c r="BF72" cm="1">
        <f t="array" aca="1" ref="BF72" ca="1">INDIRECT($A$1&amp;BF$1&amp;$A72)</f>
        <v>0</v>
      </c>
      <c r="BG72" cm="1">
        <f t="array" aca="1" ref="BG72" ca="1">INDIRECT($A$1&amp;BG$1&amp;$A72)</f>
        <v>0</v>
      </c>
      <c r="BH72" cm="1">
        <f t="array" aca="1" ref="BH72" ca="1">INDIRECT($A$1&amp;BH$1&amp;$A72)</f>
        <v>0</v>
      </c>
      <c r="BI72" cm="1">
        <f t="array" aca="1" ref="BI72" ca="1">INDIRECT($A$1&amp;BI$1&amp;$A72)</f>
        <v>0</v>
      </c>
      <c r="BJ72" cm="1">
        <f t="array" aca="1" ref="BJ72" ca="1">INDIRECT($A$1&amp;BJ$1&amp;$A72)</f>
        <v>0</v>
      </c>
      <c r="BK72" cm="1">
        <f t="array" aca="1" ref="BK72" ca="1">INDIRECT($A$1&amp;BK$1&amp;$A72)</f>
        <v>0</v>
      </c>
      <c r="BL72" cm="1">
        <f t="array" aca="1" ref="BL72" ca="1">INDIRECT($A$1&amp;BL$1&amp;$A72)</f>
        <v>0</v>
      </c>
      <c r="BM72" cm="1">
        <f t="array" aca="1" ref="BM72" ca="1">INDIRECT($A$1&amp;BM$1&amp;$A72)</f>
        <v>0</v>
      </c>
      <c r="BN72" cm="1">
        <f t="array" aca="1" ref="BN72" ca="1">INDIRECT($A$1&amp;BN$1&amp;$A72)</f>
        <v>0</v>
      </c>
      <c r="BO72" cm="1">
        <f t="array" aca="1" ref="BO72" ca="1">INDIRECT($A$1&amp;BO$1&amp;$A72)</f>
        <v>0</v>
      </c>
      <c r="BP72" cm="1">
        <f t="array" aca="1" ref="BP72" ca="1">INDIRECT($A$1&amp;BP$1&amp;$A72)</f>
        <v>0</v>
      </c>
      <c r="BQ72" cm="1">
        <f t="array" aca="1" ref="BQ72" ca="1">INDIRECT($A$1&amp;BQ$1&amp;$A72)</f>
        <v>0</v>
      </c>
      <c r="BR72" cm="1">
        <f t="array" aca="1" ref="BR72" ca="1">INDIRECT($A$1&amp;BR$1&amp;$A72)</f>
        <v>0</v>
      </c>
      <c r="BS72" cm="1">
        <f t="array" aca="1" ref="BS72" ca="1">INDIRECT($A$1&amp;BS$1&amp;$A72)</f>
        <v>0</v>
      </c>
      <c r="BT72" cm="1">
        <f t="array" aca="1" ref="BT72" ca="1">INDIRECT($A$1&amp;BT$1&amp;$A72)</f>
        <v>0</v>
      </c>
      <c r="BU72" cm="1">
        <f t="array" aca="1" ref="BU72" ca="1">INDIRECT($A$1&amp;BU$1&amp;$A72)</f>
        <v>0</v>
      </c>
    </row>
    <row r="73" spans="1:73" x14ac:dyDescent="0.35">
      <c r="A73" s="60">
        <f t="shared" si="2"/>
        <v>58</v>
      </c>
      <c r="C73" t="str" cm="1">
        <f t="array" aca="1" ref="C73" ca="1">INDIRECT($A$1&amp;C$1&amp;$A73)</f>
        <v>marche_fada n'gourma</v>
      </c>
      <c r="D73">
        <f t="shared" ca="1" si="11"/>
        <v>0</v>
      </c>
      <c r="E73">
        <f t="shared" ca="1" si="11"/>
        <v>0</v>
      </c>
      <c r="F73">
        <f t="shared" ca="1" si="11"/>
        <v>0</v>
      </c>
      <c r="G73">
        <f t="shared" ca="1" si="11"/>
        <v>0</v>
      </c>
      <c r="H73">
        <f t="shared" ca="1" si="11"/>
        <v>0</v>
      </c>
      <c r="I73">
        <f t="shared" ca="1" si="11"/>
        <v>0</v>
      </c>
      <c r="J73">
        <f t="shared" ca="1" si="11"/>
        <v>0</v>
      </c>
      <c r="K73">
        <f t="shared" ca="1" si="11"/>
        <v>0</v>
      </c>
      <c r="L73">
        <f t="shared" ca="1" si="11"/>
        <v>0</v>
      </c>
      <c r="M73">
        <f t="shared" ca="1" si="11"/>
        <v>0</v>
      </c>
      <c r="N73">
        <f t="shared" ca="1" si="11"/>
        <v>0</v>
      </c>
      <c r="P73" t="str" cm="1">
        <f t="array" aca="1" ref="P73" ca="1">INDIRECT($A$1&amp;P$1&amp;$A73)</f>
        <v>disponible</v>
      </c>
      <c r="Q73" t="str" cm="1">
        <f t="array" aca="1" ref="Q73" ca="1">INDIRECT($A$1&amp;Q$1&amp;$A73)</f>
        <v>peudisponible</v>
      </c>
      <c r="R73" t="str" cm="1">
        <f t="array" aca="1" ref="R73" ca="1">INDIRECT($A$1&amp;R$1&amp;$A73)</f>
        <v>disponible</v>
      </c>
      <c r="S73" cm="1">
        <f t="array" aca="1" ref="S73" ca="1">INDIRECT($A$1&amp;S$1&amp;$A73)</f>
        <v>0</v>
      </c>
      <c r="T73" cm="1">
        <f t="array" aca="1" ref="T73" ca="1">INDIRECT($A$1&amp;T$1&amp;$A73)</f>
        <v>0</v>
      </c>
      <c r="U73" cm="1">
        <f t="array" aca="1" ref="U73" ca="1">INDIRECT($A$1&amp;U$1&amp;$A73)</f>
        <v>0</v>
      </c>
      <c r="V73" cm="1">
        <f t="array" aca="1" ref="V73" ca="1">INDIRECT($A$1&amp;V$1&amp;$A73)</f>
        <v>0</v>
      </c>
      <c r="W73" cm="1">
        <f t="array" aca="1" ref="W73" ca="1">INDIRECT($A$1&amp;W$1&amp;$A73)</f>
        <v>0</v>
      </c>
      <c r="X73" cm="1">
        <f t="array" aca="1" ref="X73" ca="1">INDIRECT($A$1&amp;X$1&amp;$A73)</f>
        <v>0</v>
      </c>
      <c r="Y73" cm="1">
        <f t="array" aca="1" ref="Y73" ca="1">INDIRECT($A$1&amp;Y$1&amp;$A73)</f>
        <v>0</v>
      </c>
      <c r="Z73" t="str" cm="1">
        <f t="array" aca="1" ref="Z73" ca="1">INDIRECT($A$1&amp;Z$1&amp;$A73)</f>
        <v>disponible</v>
      </c>
      <c r="AA73" t="str" cm="1">
        <f t="array" aca="1" ref="AA73" ca="1">INDIRECT($A$1&amp;AA$1&amp;$A73)</f>
        <v>disponible</v>
      </c>
      <c r="AB73" t="str" cm="1">
        <f t="array" aca="1" ref="AB73" ca="1">INDIRECT($A$1&amp;AB$1&amp;$A73)</f>
        <v>disponible</v>
      </c>
      <c r="AC73" t="str" cm="1">
        <f t="array" aca="1" ref="AC73" ca="1">INDIRECT($A$1&amp;AC$1&amp;$A73)</f>
        <v>disponible</v>
      </c>
      <c r="AD73" t="str" cm="1">
        <f t="array" aca="1" ref="AD73" ca="1">INDIRECT($A$1&amp;AD$1&amp;$A73)</f>
        <v>peudisponible</v>
      </c>
      <c r="AE73" t="str" cm="1">
        <f t="array" aca="1" ref="AE73" ca="1">INDIRECT($A$1&amp;AE$1&amp;$A73)</f>
        <v>peudisponible</v>
      </c>
      <c r="AF73" t="str" cm="1">
        <f t="array" aca="1" ref="AF73" ca="1">INDIRECT($A$1&amp;AF$1&amp;$A73)</f>
        <v>disponible</v>
      </c>
      <c r="AG73" t="str" cm="1">
        <f t="array" aca="1" ref="AG73" ca="1">INDIRECT($A$1&amp;AG$1&amp;$A73)</f>
        <v>disponible</v>
      </c>
      <c r="AH73" t="str" cm="1">
        <f t="array" aca="1" ref="AH73" ca="1">INDIRECT($A$1&amp;AH$1&amp;$A73)</f>
        <v>disponible</v>
      </c>
      <c r="AI73" cm="1">
        <f t="array" aca="1" ref="AI73" ca="1">INDIRECT($A$1&amp;AI$1&amp;$A73)</f>
        <v>0</v>
      </c>
      <c r="AJ73" t="str" cm="1">
        <f t="array" aca="1" ref="AJ73" ca="1">INDIRECT($A$1&amp;AJ$1&amp;$A73)</f>
        <v>disponible</v>
      </c>
      <c r="AK73" cm="1">
        <f t="array" aca="1" ref="AK73" ca="1">INDIRECT($A$1&amp;AK$1&amp;$A73)</f>
        <v>0</v>
      </c>
      <c r="AM73">
        <f t="shared" ca="1" si="12"/>
        <v>0</v>
      </c>
      <c r="AN73">
        <f t="shared" ca="1" si="12"/>
        <v>0</v>
      </c>
      <c r="AO73">
        <f t="shared" ca="1" si="12"/>
        <v>0</v>
      </c>
      <c r="AP73">
        <f t="shared" ca="1" si="12"/>
        <v>0</v>
      </c>
      <c r="AQ73">
        <f t="shared" ca="1" si="12"/>
        <v>0</v>
      </c>
      <c r="AR73">
        <f t="shared" ca="1" si="12"/>
        <v>0</v>
      </c>
      <c r="AS73">
        <f t="shared" ca="1" si="12"/>
        <v>0</v>
      </c>
      <c r="AU73" cm="1">
        <f t="array" aca="1" ref="AU73" ca="1">INDIRECT($A$1&amp;AU$1&amp;$A73)</f>
        <v>0</v>
      </c>
      <c r="AV73" cm="1">
        <f t="array" aca="1" ref="AV73" ca="1">INDIRECT($A$1&amp;AV$1&amp;$A73)</f>
        <v>0</v>
      </c>
      <c r="AW73" cm="1">
        <f t="array" aca="1" ref="AW73" ca="1">INDIRECT($A$1&amp;AW$1&amp;$A73)</f>
        <v>0</v>
      </c>
      <c r="AX73" cm="1">
        <f t="array" aca="1" ref="AX73" ca="1">INDIRECT($A$1&amp;AX$1&amp;$A73)</f>
        <v>0</v>
      </c>
      <c r="AY73" cm="1">
        <f t="array" aca="1" ref="AY73" ca="1">INDIRECT($A$1&amp;AY$1&amp;$A73)</f>
        <v>0</v>
      </c>
      <c r="AZ73" cm="1">
        <f t="array" aca="1" ref="AZ73" ca="1">INDIRECT($A$1&amp;AZ$1&amp;$A73)</f>
        <v>0</v>
      </c>
      <c r="BA73" cm="1">
        <f t="array" aca="1" ref="BA73" ca="1">INDIRECT($A$1&amp;BA$1&amp;$A73)</f>
        <v>0</v>
      </c>
      <c r="BB73" cm="1">
        <f t="array" aca="1" ref="BB73" ca="1">INDIRECT($A$1&amp;BB$1&amp;$A73)</f>
        <v>0</v>
      </c>
      <c r="BC73" cm="1">
        <f t="array" aca="1" ref="BC73" ca="1">INDIRECT($A$1&amp;BC$1&amp;$A73)</f>
        <v>0</v>
      </c>
      <c r="BD73" cm="1">
        <f t="array" aca="1" ref="BD73" ca="1">INDIRECT($A$1&amp;BD$1&amp;$A73)</f>
        <v>0</v>
      </c>
      <c r="BE73" cm="1">
        <f t="array" aca="1" ref="BE73" ca="1">INDIRECT($A$1&amp;BE$1&amp;$A73)</f>
        <v>0</v>
      </c>
      <c r="BF73" cm="1">
        <f t="array" aca="1" ref="BF73" ca="1">INDIRECT($A$1&amp;BF$1&amp;$A73)</f>
        <v>0</v>
      </c>
      <c r="BG73" cm="1">
        <f t="array" aca="1" ref="BG73" ca="1">INDIRECT($A$1&amp;BG$1&amp;$A73)</f>
        <v>0</v>
      </c>
      <c r="BH73" cm="1">
        <f t="array" aca="1" ref="BH73" ca="1">INDIRECT($A$1&amp;BH$1&amp;$A73)</f>
        <v>0</v>
      </c>
      <c r="BI73" cm="1">
        <f t="array" aca="1" ref="BI73" ca="1">INDIRECT($A$1&amp;BI$1&amp;$A73)</f>
        <v>0</v>
      </c>
      <c r="BJ73" cm="1">
        <f t="array" aca="1" ref="BJ73" ca="1">INDIRECT($A$1&amp;BJ$1&amp;$A73)</f>
        <v>0</v>
      </c>
      <c r="BK73" cm="1">
        <f t="array" aca="1" ref="BK73" ca="1">INDIRECT($A$1&amp;BK$1&amp;$A73)</f>
        <v>0</v>
      </c>
      <c r="BL73" cm="1">
        <f t="array" aca="1" ref="BL73" ca="1">INDIRECT($A$1&amp;BL$1&amp;$A73)</f>
        <v>0</v>
      </c>
      <c r="BM73" cm="1">
        <f t="array" aca="1" ref="BM73" ca="1">INDIRECT($A$1&amp;BM$1&amp;$A73)</f>
        <v>0</v>
      </c>
      <c r="BN73" cm="1">
        <f t="array" aca="1" ref="BN73" ca="1">INDIRECT($A$1&amp;BN$1&amp;$A73)</f>
        <v>0</v>
      </c>
      <c r="BO73" cm="1">
        <f t="array" aca="1" ref="BO73" ca="1">INDIRECT($A$1&amp;BO$1&amp;$A73)</f>
        <v>0</v>
      </c>
      <c r="BP73" cm="1">
        <f t="array" aca="1" ref="BP73" ca="1">INDIRECT($A$1&amp;BP$1&amp;$A73)</f>
        <v>0</v>
      </c>
      <c r="BQ73" cm="1">
        <f t="array" aca="1" ref="BQ73" ca="1">INDIRECT($A$1&amp;BQ$1&amp;$A73)</f>
        <v>0</v>
      </c>
      <c r="BR73" cm="1">
        <f t="array" aca="1" ref="BR73" ca="1">INDIRECT($A$1&amp;BR$1&amp;$A73)</f>
        <v>0</v>
      </c>
      <c r="BS73" cm="1">
        <f t="array" aca="1" ref="BS73" ca="1">INDIRECT($A$1&amp;BS$1&amp;$A73)</f>
        <v>0</v>
      </c>
      <c r="BT73" cm="1">
        <f t="array" aca="1" ref="BT73" ca="1">INDIRECT($A$1&amp;BT$1&amp;$A73)</f>
        <v>0</v>
      </c>
      <c r="BU73" cm="1">
        <f t="array" aca="1" ref="BU73" ca="1">INDIRECT($A$1&amp;BU$1&amp;$A73)</f>
        <v>0</v>
      </c>
    </row>
    <row r="74" spans="1:73" x14ac:dyDescent="0.35">
      <c r="A74" s="60">
        <f t="shared" si="2"/>
        <v>59</v>
      </c>
      <c r="C74" t="str" cm="1">
        <f t="array" aca="1" ref="C74" ca="1">INDIRECT($A$1&amp;C$1&amp;$A74)</f>
        <v>marche_fada n'gourma</v>
      </c>
      <c r="D74">
        <f t="shared" ca="1" si="11"/>
        <v>0</v>
      </c>
      <c r="E74">
        <f t="shared" ca="1" si="11"/>
        <v>0</v>
      </c>
      <c r="F74">
        <f t="shared" ca="1" si="11"/>
        <v>0</v>
      </c>
      <c r="G74">
        <f t="shared" ca="1" si="11"/>
        <v>0</v>
      </c>
      <c r="H74">
        <f t="shared" ca="1" si="11"/>
        <v>0</v>
      </c>
      <c r="I74">
        <f t="shared" ca="1" si="11"/>
        <v>0</v>
      </c>
      <c r="J74">
        <f t="shared" ca="1" si="11"/>
        <v>0</v>
      </c>
      <c r="K74">
        <f t="shared" ca="1" si="11"/>
        <v>0</v>
      </c>
      <c r="L74">
        <f t="shared" ca="1" si="11"/>
        <v>0</v>
      </c>
      <c r="M74">
        <f t="shared" ca="1" si="11"/>
        <v>0</v>
      </c>
      <c r="N74">
        <f t="shared" ca="1" si="11"/>
        <v>0</v>
      </c>
      <c r="P74" cm="1">
        <f t="array" aca="1" ref="P74" ca="1">INDIRECT($A$1&amp;P$1&amp;$A74)</f>
        <v>0</v>
      </c>
      <c r="Q74" cm="1">
        <f t="array" aca="1" ref="Q74" ca="1">INDIRECT($A$1&amp;Q$1&amp;$A74)</f>
        <v>0</v>
      </c>
      <c r="R74" cm="1">
        <f t="array" aca="1" ref="R74" ca="1">INDIRECT($A$1&amp;R$1&amp;$A74)</f>
        <v>0</v>
      </c>
      <c r="S74" t="str" cm="1">
        <f t="array" aca="1" ref="S74" ca="1">INDIRECT($A$1&amp;S$1&amp;$A74)</f>
        <v>disponible</v>
      </c>
      <c r="T74" t="str" cm="1">
        <f t="array" aca="1" ref="T74" ca="1">INDIRECT($A$1&amp;T$1&amp;$A74)</f>
        <v>peudisponible</v>
      </c>
      <c r="U74" t="str" cm="1">
        <f t="array" aca="1" ref="U74" ca="1">INDIRECT($A$1&amp;U$1&amp;$A74)</f>
        <v>peudisponible</v>
      </c>
      <c r="V74" t="str" cm="1">
        <f t="array" aca="1" ref="V74" ca="1">INDIRECT($A$1&amp;V$1&amp;$A74)</f>
        <v>disponible</v>
      </c>
      <c r="W74" cm="1">
        <f t="array" aca="1" ref="W74" ca="1">INDIRECT($A$1&amp;W$1&amp;$A74)</f>
        <v>0</v>
      </c>
      <c r="X74" cm="1">
        <f t="array" aca="1" ref="X74" ca="1">INDIRECT($A$1&amp;X$1&amp;$A74)</f>
        <v>0</v>
      </c>
      <c r="Y74" t="str" cm="1">
        <f t="array" aca="1" ref="Y74" ca="1">INDIRECT($A$1&amp;Y$1&amp;$A74)</f>
        <v>disponible</v>
      </c>
      <c r="Z74" cm="1">
        <f t="array" aca="1" ref="Z74" ca="1">INDIRECT($A$1&amp;Z$1&amp;$A74)</f>
        <v>0</v>
      </c>
      <c r="AA74" cm="1">
        <f t="array" aca="1" ref="AA74" ca="1">INDIRECT($A$1&amp;AA$1&amp;$A74)</f>
        <v>0</v>
      </c>
      <c r="AB74" cm="1">
        <f t="array" aca="1" ref="AB74" ca="1">INDIRECT($A$1&amp;AB$1&amp;$A74)</f>
        <v>0</v>
      </c>
      <c r="AC74" cm="1">
        <f t="array" aca="1" ref="AC74" ca="1">INDIRECT($A$1&amp;AC$1&amp;$A74)</f>
        <v>0</v>
      </c>
      <c r="AD74" cm="1">
        <f t="array" aca="1" ref="AD74" ca="1">INDIRECT($A$1&amp;AD$1&amp;$A74)</f>
        <v>0</v>
      </c>
      <c r="AE74" cm="1">
        <f t="array" aca="1" ref="AE74" ca="1">INDIRECT($A$1&amp;AE$1&amp;$A74)</f>
        <v>0</v>
      </c>
      <c r="AF74" t="str" cm="1">
        <f t="array" aca="1" ref="AF74" ca="1">INDIRECT($A$1&amp;AF$1&amp;$A74)</f>
        <v>disponible</v>
      </c>
      <c r="AG74" cm="1">
        <f t="array" aca="1" ref="AG74" ca="1">INDIRECT($A$1&amp;AG$1&amp;$A74)</f>
        <v>0</v>
      </c>
      <c r="AH74" cm="1">
        <f t="array" aca="1" ref="AH74" ca="1">INDIRECT($A$1&amp;AH$1&amp;$A74)</f>
        <v>0</v>
      </c>
      <c r="AI74" t="str" cm="1">
        <f t="array" aca="1" ref="AI74" ca="1">INDIRECT($A$1&amp;AI$1&amp;$A74)</f>
        <v>disponible</v>
      </c>
      <c r="AJ74" cm="1">
        <f t="array" aca="1" ref="AJ74" ca="1">INDIRECT($A$1&amp;AJ$1&amp;$A74)</f>
        <v>0</v>
      </c>
      <c r="AK74" t="str" cm="1">
        <f t="array" aca="1" ref="AK74" ca="1">INDIRECT($A$1&amp;AK$1&amp;$A74)</f>
        <v>disponible</v>
      </c>
      <c r="AM74">
        <f t="shared" ca="1" si="12"/>
        <v>0</v>
      </c>
      <c r="AN74">
        <f t="shared" ca="1" si="12"/>
        <v>0</v>
      </c>
      <c r="AO74">
        <f t="shared" ca="1" si="12"/>
        <v>0</v>
      </c>
      <c r="AP74">
        <f t="shared" ca="1" si="12"/>
        <v>0</v>
      </c>
      <c r="AQ74">
        <f t="shared" ca="1" si="12"/>
        <v>0</v>
      </c>
      <c r="AR74">
        <f t="shared" ca="1" si="12"/>
        <v>0</v>
      </c>
      <c r="AS74">
        <f t="shared" ca="1" si="12"/>
        <v>0</v>
      </c>
      <c r="AU74" cm="1">
        <f t="array" aca="1" ref="AU74" ca="1">INDIRECT($A$1&amp;AU$1&amp;$A74)</f>
        <v>0</v>
      </c>
      <c r="AV74" cm="1">
        <f t="array" aca="1" ref="AV74" ca="1">INDIRECT($A$1&amp;AV$1&amp;$A74)</f>
        <v>0</v>
      </c>
      <c r="AW74" cm="1">
        <f t="array" aca="1" ref="AW74" ca="1">INDIRECT($A$1&amp;AW$1&amp;$A74)</f>
        <v>0</v>
      </c>
      <c r="AX74" cm="1">
        <f t="array" aca="1" ref="AX74" ca="1">INDIRECT($A$1&amp;AX$1&amp;$A74)</f>
        <v>0</v>
      </c>
      <c r="AY74" cm="1">
        <f t="array" aca="1" ref="AY74" ca="1">INDIRECT($A$1&amp;AY$1&amp;$A74)</f>
        <v>0</v>
      </c>
      <c r="AZ74" cm="1">
        <f t="array" aca="1" ref="AZ74" ca="1">INDIRECT($A$1&amp;AZ$1&amp;$A74)</f>
        <v>0</v>
      </c>
      <c r="BA74" cm="1">
        <f t="array" aca="1" ref="BA74" ca="1">INDIRECT($A$1&amp;BA$1&amp;$A74)</f>
        <v>0</v>
      </c>
      <c r="BB74" cm="1">
        <f t="array" aca="1" ref="BB74" ca="1">INDIRECT($A$1&amp;BB$1&amp;$A74)</f>
        <v>0</v>
      </c>
      <c r="BC74" cm="1">
        <f t="array" aca="1" ref="BC74" ca="1">INDIRECT($A$1&amp;BC$1&amp;$A74)</f>
        <v>0</v>
      </c>
      <c r="BD74" cm="1">
        <f t="array" aca="1" ref="BD74" ca="1">INDIRECT($A$1&amp;BD$1&amp;$A74)</f>
        <v>0</v>
      </c>
      <c r="BE74" cm="1">
        <f t="array" aca="1" ref="BE74" ca="1">INDIRECT($A$1&amp;BE$1&amp;$A74)</f>
        <v>0</v>
      </c>
      <c r="BF74" cm="1">
        <f t="array" aca="1" ref="BF74" ca="1">INDIRECT($A$1&amp;BF$1&amp;$A74)</f>
        <v>0</v>
      </c>
      <c r="BG74" cm="1">
        <f t="array" aca="1" ref="BG74" ca="1">INDIRECT($A$1&amp;BG$1&amp;$A74)</f>
        <v>0</v>
      </c>
      <c r="BH74" cm="1">
        <f t="array" aca="1" ref="BH74" ca="1">INDIRECT($A$1&amp;BH$1&amp;$A74)</f>
        <v>0</v>
      </c>
      <c r="BI74" cm="1">
        <f t="array" aca="1" ref="BI74" ca="1">INDIRECT($A$1&amp;BI$1&amp;$A74)</f>
        <v>0</v>
      </c>
      <c r="BJ74" cm="1">
        <f t="array" aca="1" ref="BJ74" ca="1">INDIRECT($A$1&amp;BJ$1&amp;$A74)</f>
        <v>0</v>
      </c>
      <c r="BK74" cm="1">
        <f t="array" aca="1" ref="BK74" ca="1">INDIRECT($A$1&amp;BK$1&amp;$A74)</f>
        <v>0</v>
      </c>
      <c r="BL74" cm="1">
        <f t="array" aca="1" ref="BL74" ca="1">INDIRECT($A$1&amp;BL$1&amp;$A74)</f>
        <v>0</v>
      </c>
      <c r="BM74" cm="1">
        <f t="array" aca="1" ref="BM74" ca="1">INDIRECT($A$1&amp;BM$1&amp;$A74)</f>
        <v>0</v>
      </c>
      <c r="BN74" cm="1">
        <f t="array" aca="1" ref="BN74" ca="1">INDIRECT($A$1&amp;BN$1&amp;$A74)</f>
        <v>0</v>
      </c>
      <c r="BO74" cm="1">
        <f t="array" aca="1" ref="BO74" ca="1">INDIRECT($A$1&amp;BO$1&amp;$A74)</f>
        <v>0</v>
      </c>
      <c r="BP74" cm="1">
        <f t="array" aca="1" ref="BP74" ca="1">INDIRECT($A$1&amp;BP$1&amp;$A74)</f>
        <v>0</v>
      </c>
      <c r="BQ74" cm="1">
        <f t="array" aca="1" ref="BQ74" ca="1">INDIRECT($A$1&amp;BQ$1&amp;$A74)</f>
        <v>0</v>
      </c>
      <c r="BR74" cm="1">
        <f t="array" aca="1" ref="BR74" ca="1">INDIRECT($A$1&amp;BR$1&amp;$A74)</f>
        <v>0</v>
      </c>
      <c r="BS74" cm="1">
        <f t="array" aca="1" ref="BS74" ca="1">INDIRECT($A$1&amp;BS$1&amp;$A74)</f>
        <v>0</v>
      </c>
      <c r="BT74" cm="1">
        <f t="array" aca="1" ref="BT74" ca="1">INDIRECT($A$1&amp;BT$1&amp;$A74)</f>
        <v>0</v>
      </c>
      <c r="BU74" cm="1">
        <f t="array" aca="1" ref="BU74" ca="1">INDIRECT($A$1&amp;BU$1&amp;$A74)</f>
        <v>0</v>
      </c>
    </row>
    <row r="75" spans="1:73" x14ac:dyDescent="0.35">
      <c r="A75" s="60">
        <f t="shared" si="2"/>
        <v>60</v>
      </c>
      <c r="C75" t="str" cm="1">
        <f t="array" aca="1" ref="C75" ca="1">INDIRECT($A$1&amp;C$1&amp;$A75)</f>
        <v>marche_fada n'gourma</v>
      </c>
      <c r="D75">
        <f t="shared" ca="1" si="11"/>
        <v>0</v>
      </c>
      <c r="E75">
        <f t="shared" ca="1" si="11"/>
        <v>0</v>
      </c>
      <c r="F75">
        <f t="shared" ca="1" si="11"/>
        <v>0</v>
      </c>
      <c r="G75">
        <f t="shared" ca="1" si="11"/>
        <v>0</v>
      </c>
      <c r="H75">
        <f t="shared" ca="1" si="11"/>
        <v>0</v>
      </c>
      <c r="I75">
        <f t="shared" ca="1" si="11"/>
        <v>0</v>
      </c>
      <c r="J75">
        <f t="shared" ca="1" si="11"/>
        <v>0</v>
      </c>
      <c r="K75">
        <f t="shared" ca="1" si="11"/>
        <v>0</v>
      </c>
      <c r="L75">
        <f t="shared" ca="1" si="11"/>
        <v>0</v>
      </c>
      <c r="M75">
        <f t="shared" ca="1" si="11"/>
        <v>0</v>
      </c>
      <c r="N75">
        <f t="shared" ca="1" si="11"/>
        <v>0</v>
      </c>
      <c r="P75" cm="1">
        <f t="array" aca="1" ref="P75" ca="1">INDIRECT($A$1&amp;P$1&amp;$A75)</f>
        <v>0</v>
      </c>
      <c r="Q75" cm="1">
        <f t="array" aca="1" ref="Q75" ca="1">INDIRECT($A$1&amp;Q$1&amp;$A75)</f>
        <v>0</v>
      </c>
      <c r="R75" cm="1">
        <f t="array" aca="1" ref="R75" ca="1">INDIRECT($A$1&amp;R$1&amp;$A75)</f>
        <v>0</v>
      </c>
      <c r="S75" cm="1">
        <f t="array" aca="1" ref="S75" ca="1">INDIRECT($A$1&amp;S$1&amp;$A75)</f>
        <v>0</v>
      </c>
      <c r="T75" cm="1">
        <f t="array" aca="1" ref="T75" ca="1">INDIRECT($A$1&amp;T$1&amp;$A75)</f>
        <v>0</v>
      </c>
      <c r="U75" cm="1">
        <f t="array" aca="1" ref="U75" ca="1">INDIRECT($A$1&amp;U$1&amp;$A75)</f>
        <v>0</v>
      </c>
      <c r="V75" cm="1">
        <f t="array" aca="1" ref="V75" ca="1">INDIRECT($A$1&amp;V$1&amp;$A75)</f>
        <v>0</v>
      </c>
      <c r="W75" t="str" cm="1">
        <f t="array" aca="1" ref="W75" ca="1">INDIRECT($A$1&amp;W$1&amp;$A75)</f>
        <v>peudisponible</v>
      </c>
      <c r="X75" cm="1">
        <f t="array" aca="1" ref="X75" ca="1">INDIRECT($A$1&amp;X$1&amp;$A75)</f>
        <v>0</v>
      </c>
      <c r="Y75" cm="1">
        <f t="array" aca="1" ref="Y75" ca="1">INDIRECT($A$1&amp;Y$1&amp;$A75)</f>
        <v>0</v>
      </c>
      <c r="Z75" cm="1">
        <f t="array" aca="1" ref="Z75" ca="1">INDIRECT($A$1&amp;Z$1&amp;$A75)</f>
        <v>0</v>
      </c>
      <c r="AA75" cm="1">
        <f t="array" aca="1" ref="AA75" ca="1">INDIRECT($A$1&amp;AA$1&amp;$A75)</f>
        <v>0</v>
      </c>
      <c r="AB75" cm="1">
        <f t="array" aca="1" ref="AB75" ca="1">INDIRECT($A$1&amp;AB$1&amp;$A75)</f>
        <v>0</v>
      </c>
      <c r="AC75" cm="1">
        <f t="array" aca="1" ref="AC75" ca="1">INDIRECT($A$1&amp;AC$1&amp;$A75)</f>
        <v>0</v>
      </c>
      <c r="AD75" cm="1">
        <f t="array" aca="1" ref="AD75" ca="1">INDIRECT($A$1&amp;AD$1&amp;$A75)</f>
        <v>0</v>
      </c>
      <c r="AE75" cm="1">
        <f t="array" aca="1" ref="AE75" ca="1">INDIRECT($A$1&amp;AE$1&amp;$A75)</f>
        <v>0</v>
      </c>
      <c r="AF75" cm="1">
        <f t="array" aca="1" ref="AF75" ca="1">INDIRECT($A$1&amp;AF$1&amp;$A75)</f>
        <v>0</v>
      </c>
      <c r="AG75" cm="1">
        <f t="array" aca="1" ref="AG75" ca="1">INDIRECT($A$1&amp;AG$1&amp;$A75)</f>
        <v>0</v>
      </c>
      <c r="AH75" cm="1">
        <f t="array" aca="1" ref="AH75" ca="1">INDIRECT($A$1&amp;AH$1&amp;$A75)</f>
        <v>0</v>
      </c>
      <c r="AI75" cm="1">
        <f t="array" aca="1" ref="AI75" ca="1">INDIRECT($A$1&amp;AI$1&amp;$A75)</f>
        <v>0</v>
      </c>
      <c r="AJ75" cm="1">
        <f t="array" aca="1" ref="AJ75" ca="1">INDIRECT($A$1&amp;AJ$1&amp;$A75)</f>
        <v>0</v>
      </c>
      <c r="AK75" cm="1">
        <f t="array" aca="1" ref="AK75" ca="1">INDIRECT($A$1&amp;AK$1&amp;$A75)</f>
        <v>0</v>
      </c>
      <c r="AM75">
        <f t="shared" ca="1" si="12"/>
        <v>0</v>
      </c>
      <c r="AN75">
        <f t="shared" ca="1" si="12"/>
        <v>0</v>
      </c>
      <c r="AO75">
        <f t="shared" ca="1" si="12"/>
        <v>0</v>
      </c>
      <c r="AP75">
        <f t="shared" ca="1" si="12"/>
        <v>0</v>
      </c>
      <c r="AQ75">
        <f t="shared" ca="1" si="12"/>
        <v>0</v>
      </c>
      <c r="AR75">
        <f t="shared" ca="1" si="12"/>
        <v>0</v>
      </c>
      <c r="AS75">
        <f t="shared" ca="1" si="12"/>
        <v>0</v>
      </c>
      <c r="AU75" cm="1">
        <f t="array" aca="1" ref="AU75" ca="1">INDIRECT($A$1&amp;AU$1&amp;$A75)</f>
        <v>0</v>
      </c>
      <c r="AV75" cm="1">
        <f t="array" aca="1" ref="AV75" ca="1">INDIRECT($A$1&amp;AV$1&amp;$A75)</f>
        <v>0</v>
      </c>
      <c r="AW75" cm="1">
        <f t="array" aca="1" ref="AW75" ca="1">INDIRECT($A$1&amp;AW$1&amp;$A75)</f>
        <v>0</v>
      </c>
      <c r="AX75" cm="1">
        <f t="array" aca="1" ref="AX75" ca="1">INDIRECT($A$1&amp;AX$1&amp;$A75)</f>
        <v>0</v>
      </c>
      <c r="AY75" cm="1">
        <f t="array" aca="1" ref="AY75" ca="1">INDIRECT($A$1&amp;AY$1&amp;$A75)</f>
        <v>0</v>
      </c>
      <c r="AZ75" cm="1">
        <f t="array" aca="1" ref="AZ75" ca="1">INDIRECT($A$1&amp;AZ$1&amp;$A75)</f>
        <v>0</v>
      </c>
      <c r="BA75" cm="1">
        <f t="array" aca="1" ref="BA75" ca="1">INDIRECT($A$1&amp;BA$1&amp;$A75)</f>
        <v>0</v>
      </c>
      <c r="BB75" cm="1">
        <f t="array" aca="1" ref="BB75" ca="1">INDIRECT($A$1&amp;BB$1&amp;$A75)</f>
        <v>0</v>
      </c>
      <c r="BC75" cm="1">
        <f t="array" aca="1" ref="BC75" ca="1">INDIRECT($A$1&amp;BC$1&amp;$A75)</f>
        <v>0</v>
      </c>
      <c r="BD75" cm="1">
        <f t="array" aca="1" ref="BD75" ca="1">INDIRECT($A$1&amp;BD$1&amp;$A75)</f>
        <v>0</v>
      </c>
      <c r="BE75" cm="1">
        <f t="array" aca="1" ref="BE75" ca="1">INDIRECT($A$1&amp;BE$1&amp;$A75)</f>
        <v>0</v>
      </c>
      <c r="BF75" cm="1">
        <f t="array" aca="1" ref="BF75" ca="1">INDIRECT($A$1&amp;BF$1&amp;$A75)</f>
        <v>0</v>
      </c>
      <c r="BG75" cm="1">
        <f t="array" aca="1" ref="BG75" ca="1">INDIRECT($A$1&amp;BG$1&amp;$A75)</f>
        <v>0</v>
      </c>
      <c r="BH75" cm="1">
        <f t="array" aca="1" ref="BH75" ca="1">INDIRECT($A$1&amp;BH$1&amp;$A75)</f>
        <v>0</v>
      </c>
      <c r="BI75" cm="1">
        <f t="array" aca="1" ref="BI75" ca="1">INDIRECT($A$1&amp;BI$1&amp;$A75)</f>
        <v>0</v>
      </c>
      <c r="BJ75" cm="1">
        <f t="array" aca="1" ref="BJ75" ca="1">INDIRECT($A$1&amp;BJ$1&amp;$A75)</f>
        <v>0</v>
      </c>
      <c r="BK75" cm="1">
        <f t="array" aca="1" ref="BK75" ca="1">INDIRECT($A$1&amp;BK$1&amp;$A75)</f>
        <v>0</v>
      </c>
      <c r="BL75" cm="1">
        <f t="array" aca="1" ref="BL75" ca="1">INDIRECT($A$1&amp;BL$1&amp;$A75)</f>
        <v>0</v>
      </c>
      <c r="BM75" cm="1">
        <f t="array" aca="1" ref="BM75" ca="1">INDIRECT($A$1&amp;BM$1&amp;$A75)</f>
        <v>0</v>
      </c>
      <c r="BN75" cm="1">
        <f t="array" aca="1" ref="BN75" ca="1">INDIRECT($A$1&amp;BN$1&amp;$A75)</f>
        <v>0</v>
      </c>
      <c r="BO75" cm="1">
        <f t="array" aca="1" ref="BO75" ca="1">INDIRECT($A$1&amp;BO$1&amp;$A75)</f>
        <v>0</v>
      </c>
      <c r="BP75" cm="1">
        <f t="array" aca="1" ref="BP75" ca="1">INDIRECT($A$1&amp;BP$1&amp;$A75)</f>
        <v>0</v>
      </c>
      <c r="BQ75" cm="1">
        <f t="array" aca="1" ref="BQ75" ca="1">INDIRECT($A$1&amp;BQ$1&amp;$A75)</f>
        <v>0</v>
      </c>
      <c r="BR75" cm="1">
        <f t="array" aca="1" ref="BR75" ca="1">INDIRECT($A$1&amp;BR$1&amp;$A75)</f>
        <v>0</v>
      </c>
      <c r="BS75" cm="1">
        <f t="array" aca="1" ref="BS75" ca="1">INDIRECT($A$1&amp;BS$1&amp;$A75)</f>
        <v>0</v>
      </c>
      <c r="BT75" cm="1">
        <f t="array" aca="1" ref="BT75" ca="1">INDIRECT($A$1&amp;BT$1&amp;$A75)</f>
        <v>0</v>
      </c>
      <c r="BU75" cm="1">
        <f t="array" aca="1" ref="BU75" ca="1">INDIRECT($A$1&amp;BU$1&amp;$A75)</f>
        <v>0</v>
      </c>
    </row>
    <row r="76" spans="1:73" x14ac:dyDescent="0.35">
      <c r="A76" s="60">
        <f t="shared" si="2"/>
        <v>61</v>
      </c>
      <c r="C76" t="str" cm="1">
        <f t="array" aca="1" ref="C76" ca="1">INDIRECT($A$1&amp;C$1&amp;$A76)</f>
        <v>marche_fada n'gourma</v>
      </c>
      <c r="D76">
        <f t="shared" ca="1" si="11"/>
        <v>1</v>
      </c>
      <c r="E76">
        <f t="shared" ca="1" si="11"/>
        <v>0</v>
      </c>
      <c r="F76">
        <f t="shared" ca="1" si="11"/>
        <v>0</v>
      </c>
      <c r="G76">
        <f t="shared" ca="1" si="11"/>
        <v>1</v>
      </c>
      <c r="H76">
        <f t="shared" ca="1" si="11"/>
        <v>0</v>
      </c>
      <c r="I76">
        <f t="shared" ca="1" si="11"/>
        <v>1</v>
      </c>
      <c r="J76">
        <f t="shared" ca="1" si="11"/>
        <v>1</v>
      </c>
      <c r="K76">
        <f t="shared" ca="1" si="11"/>
        <v>0</v>
      </c>
      <c r="L76">
        <f t="shared" ca="1" si="11"/>
        <v>0</v>
      </c>
      <c r="M76">
        <f t="shared" ca="1" si="11"/>
        <v>0</v>
      </c>
      <c r="N76">
        <f t="shared" ca="1" si="11"/>
        <v>0</v>
      </c>
      <c r="P76" cm="1">
        <f t="array" aca="1" ref="P76" ca="1">INDIRECT($A$1&amp;P$1&amp;$A76)</f>
        <v>0</v>
      </c>
      <c r="Q76" cm="1">
        <f t="array" aca="1" ref="Q76" ca="1">INDIRECT($A$1&amp;Q$1&amp;$A76)</f>
        <v>0</v>
      </c>
      <c r="R76" cm="1">
        <f t="array" aca="1" ref="R76" ca="1">INDIRECT($A$1&amp;R$1&amp;$A76)</f>
        <v>0</v>
      </c>
      <c r="S76" cm="1">
        <f t="array" aca="1" ref="S76" ca="1">INDIRECT($A$1&amp;S$1&amp;$A76)</f>
        <v>0</v>
      </c>
      <c r="T76" cm="1">
        <f t="array" aca="1" ref="T76" ca="1">INDIRECT($A$1&amp;T$1&amp;$A76)</f>
        <v>0</v>
      </c>
      <c r="U76" cm="1">
        <f t="array" aca="1" ref="U76" ca="1">INDIRECT($A$1&amp;U$1&amp;$A76)</f>
        <v>0</v>
      </c>
      <c r="V76" cm="1">
        <f t="array" aca="1" ref="V76" ca="1">INDIRECT($A$1&amp;V$1&amp;$A76)</f>
        <v>0</v>
      </c>
      <c r="W76" t="str" cm="1">
        <f t="array" aca="1" ref="W76" ca="1">INDIRECT($A$1&amp;W$1&amp;$A76)</f>
        <v>peudisponible</v>
      </c>
      <c r="X76" t="str" cm="1">
        <f t="array" aca="1" ref="X76" ca="1">INDIRECT($A$1&amp;X$1&amp;$A76)</f>
        <v>disponible</v>
      </c>
      <c r="Y76" t="str" cm="1">
        <f t="array" aca="1" ref="Y76" ca="1">INDIRECT($A$1&amp;Y$1&amp;$A76)</f>
        <v>peudisponible</v>
      </c>
      <c r="Z76" cm="1">
        <f t="array" aca="1" ref="Z76" ca="1">INDIRECT($A$1&amp;Z$1&amp;$A76)</f>
        <v>0</v>
      </c>
      <c r="AA76" cm="1">
        <f t="array" aca="1" ref="AA76" ca="1">INDIRECT($A$1&amp;AA$1&amp;$A76)</f>
        <v>0</v>
      </c>
      <c r="AB76" cm="1">
        <f t="array" aca="1" ref="AB76" ca="1">INDIRECT($A$1&amp;AB$1&amp;$A76)</f>
        <v>0</v>
      </c>
      <c r="AC76" cm="1">
        <f t="array" aca="1" ref="AC76" ca="1">INDIRECT($A$1&amp;AC$1&amp;$A76)</f>
        <v>0</v>
      </c>
      <c r="AD76" cm="1">
        <f t="array" aca="1" ref="AD76" ca="1">INDIRECT($A$1&amp;AD$1&amp;$A76)</f>
        <v>0</v>
      </c>
      <c r="AE76" cm="1">
        <f t="array" aca="1" ref="AE76" ca="1">INDIRECT($A$1&amp;AE$1&amp;$A76)</f>
        <v>0</v>
      </c>
      <c r="AF76" cm="1">
        <f t="array" aca="1" ref="AF76" ca="1">INDIRECT($A$1&amp;AF$1&amp;$A76)</f>
        <v>0</v>
      </c>
      <c r="AG76" cm="1">
        <f t="array" aca="1" ref="AG76" ca="1">INDIRECT($A$1&amp;AG$1&amp;$A76)</f>
        <v>0</v>
      </c>
      <c r="AH76" cm="1">
        <f t="array" aca="1" ref="AH76" ca="1">INDIRECT($A$1&amp;AH$1&amp;$A76)</f>
        <v>0</v>
      </c>
      <c r="AI76" cm="1">
        <f t="array" aca="1" ref="AI76" ca="1">INDIRECT($A$1&amp;AI$1&amp;$A76)</f>
        <v>0</v>
      </c>
      <c r="AJ76" cm="1">
        <f t="array" aca="1" ref="AJ76" ca="1">INDIRECT($A$1&amp;AJ$1&amp;$A76)</f>
        <v>0</v>
      </c>
      <c r="AK76" cm="1">
        <f t="array" aca="1" ref="AK76" ca="1">INDIRECT($A$1&amp;AK$1&amp;$A76)</f>
        <v>0</v>
      </c>
      <c r="AM76">
        <f t="shared" ca="1" si="12"/>
        <v>0</v>
      </c>
      <c r="AN76">
        <f t="shared" ca="1" si="12"/>
        <v>0</v>
      </c>
      <c r="AO76">
        <f t="shared" ca="1" si="12"/>
        <v>1</v>
      </c>
      <c r="AP76">
        <f t="shared" ca="1" si="12"/>
        <v>0</v>
      </c>
      <c r="AQ76">
        <f t="shared" ca="1" si="12"/>
        <v>0</v>
      </c>
      <c r="AR76">
        <f t="shared" ca="1" si="12"/>
        <v>1</v>
      </c>
      <c r="AS76">
        <f t="shared" ca="1" si="12"/>
        <v>0</v>
      </c>
      <c r="AU76" cm="1">
        <f t="array" aca="1" ref="AU76" ca="1">INDIRECT($A$1&amp;AU$1&amp;$A76)</f>
        <v>0</v>
      </c>
      <c r="AV76" cm="1">
        <f t="array" aca="1" ref="AV76" ca="1">INDIRECT($A$1&amp;AV$1&amp;$A76)</f>
        <v>0</v>
      </c>
      <c r="AW76" cm="1">
        <f t="array" aca="1" ref="AW76" ca="1">INDIRECT($A$1&amp;AW$1&amp;$A76)</f>
        <v>0</v>
      </c>
      <c r="AX76" cm="1">
        <f t="array" aca="1" ref="AX76" ca="1">INDIRECT($A$1&amp;AX$1&amp;$A76)</f>
        <v>0</v>
      </c>
      <c r="AY76" cm="1">
        <f t="array" aca="1" ref="AY76" ca="1">INDIRECT($A$1&amp;AY$1&amp;$A76)</f>
        <v>0</v>
      </c>
      <c r="AZ76" cm="1">
        <f t="array" aca="1" ref="AZ76" ca="1">INDIRECT($A$1&amp;AZ$1&amp;$A76)</f>
        <v>0</v>
      </c>
      <c r="BA76" cm="1">
        <f t="array" aca="1" ref="BA76" ca="1">INDIRECT($A$1&amp;BA$1&amp;$A76)</f>
        <v>0</v>
      </c>
      <c r="BB76" cm="1">
        <f t="array" aca="1" ref="BB76" ca="1">INDIRECT($A$1&amp;BB$1&amp;$A76)</f>
        <v>0</v>
      </c>
      <c r="BC76" cm="1">
        <f t="array" aca="1" ref="BC76" ca="1">INDIRECT($A$1&amp;BC$1&amp;$A76)</f>
        <v>0</v>
      </c>
      <c r="BD76" cm="1">
        <f t="array" aca="1" ref="BD76" ca="1">INDIRECT($A$1&amp;BD$1&amp;$A76)</f>
        <v>0</v>
      </c>
      <c r="BE76" cm="1">
        <f t="array" aca="1" ref="BE76" ca="1">INDIRECT($A$1&amp;BE$1&amp;$A76)</f>
        <v>0</v>
      </c>
      <c r="BF76" cm="1">
        <f t="array" aca="1" ref="BF76" ca="1">INDIRECT($A$1&amp;BF$1&amp;$A76)</f>
        <v>0</v>
      </c>
      <c r="BG76" cm="1">
        <f t="array" aca="1" ref="BG76" ca="1">INDIRECT($A$1&amp;BG$1&amp;$A76)</f>
        <v>0</v>
      </c>
      <c r="BH76" cm="1">
        <f t="array" aca="1" ref="BH76" ca="1">INDIRECT($A$1&amp;BH$1&amp;$A76)</f>
        <v>0</v>
      </c>
      <c r="BI76" cm="1">
        <f t="array" aca="1" ref="BI76" ca="1">INDIRECT($A$1&amp;BI$1&amp;$A76)</f>
        <v>0</v>
      </c>
      <c r="BJ76" cm="1">
        <f t="array" aca="1" ref="BJ76" ca="1">INDIRECT($A$1&amp;BJ$1&amp;$A76)</f>
        <v>0</v>
      </c>
      <c r="BK76" cm="1">
        <f t="array" aca="1" ref="BK76" ca="1">INDIRECT($A$1&amp;BK$1&amp;$A76)</f>
        <v>0</v>
      </c>
      <c r="BL76" cm="1">
        <f t="array" aca="1" ref="BL76" ca="1">INDIRECT($A$1&amp;BL$1&amp;$A76)</f>
        <v>0</v>
      </c>
      <c r="BM76" cm="1">
        <f t="array" aca="1" ref="BM76" ca="1">INDIRECT($A$1&amp;BM$1&amp;$A76)</f>
        <v>0</v>
      </c>
      <c r="BN76" cm="1">
        <f t="array" aca="1" ref="BN76" ca="1">INDIRECT($A$1&amp;BN$1&amp;$A76)</f>
        <v>0</v>
      </c>
      <c r="BO76" cm="1">
        <f t="array" aca="1" ref="BO76" ca="1">INDIRECT($A$1&amp;BO$1&amp;$A76)</f>
        <v>0</v>
      </c>
      <c r="BP76" cm="1">
        <f t="array" aca="1" ref="BP76" ca="1">INDIRECT($A$1&amp;BP$1&amp;$A76)</f>
        <v>0</v>
      </c>
      <c r="BQ76" cm="1">
        <f t="array" aca="1" ref="BQ76" ca="1">INDIRECT($A$1&amp;BQ$1&amp;$A76)</f>
        <v>0</v>
      </c>
      <c r="BR76" cm="1">
        <f t="array" aca="1" ref="BR76" ca="1">INDIRECT($A$1&amp;BR$1&amp;$A76)</f>
        <v>0</v>
      </c>
      <c r="BS76" cm="1">
        <f t="array" aca="1" ref="BS76" ca="1">INDIRECT($A$1&amp;BS$1&amp;$A76)</f>
        <v>0</v>
      </c>
      <c r="BT76" cm="1">
        <f t="array" aca="1" ref="BT76" ca="1">INDIRECT($A$1&amp;BT$1&amp;$A76)</f>
        <v>0</v>
      </c>
      <c r="BU76" cm="1">
        <f t="array" aca="1" ref="BU76" ca="1">INDIRECT($A$1&amp;BU$1&amp;$A76)</f>
        <v>0</v>
      </c>
    </row>
    <row r="77" spans="1:73" x14ac:dyDescent="0.35">
      <c r="A77" s="60">
        <f t="shared" si="2"/>
        <v>62</v>
      </c>
      <c r="C77" t="str" cm="1">
        <f t="array" aca="1" ref="C77" ca="1">INDIRECT($A$1&amp;C$1&amp;$A77)</f>
        <v>marche_fada n'gourma</v>
      </c>
      <c r="D77">
        <f t="shared" ref="D77:N86" ca="1" si="13">IF(SUM(INDIRECT($A$1&amp;D$1&amp;$A77),INDIRECT($A$1&amp;D$2&amp;$A77),INDIRECT($A$1&amp;D$3&amp;$A77))&gt;0,1,0)</f>
        <v>0</v>
      </c>
      <c r="E77">
        <f t="shared" ca="1" si="13"/>
        <v>0</v>
      </c>
      <c r="F77">
        <f t="shared" ca="1" si="13"/>
        <v>1</v>
      </c>
      <c r="G77">
        <f t="shared" ca="1" si="13"/>
        <v>0</v>
      </c>
      <c r="H77">
        <f t="shared" ca="1" si="13"/>
        <v>1</v>
      </c>
      <c r="I77">
        <f t="shared" ca="1" si="13"/>
        <v>0</v>
      </c>
      <c r="J77">
        <f t="shared" ca="1" si="13"/>
        <v>0</v>
      </c>
      <c r="K77">
        <f t="shared" ca="1" si="13"/>
        <v>1</v>
      </c>
      <c r="L77">
        <f t="shared" ca="1" si="13"/>
        <v>1</v>
      </c>
      <c r="M77">
        <f t="shared" ca="1" si="13"/>
        <v>0</v>
      </c>
      <c r="N77">
        <f t="shared" ca="1" si="13"/>
        <v>0</v>
      </c>
      <c r="P77" cm="1">
        <f t="array" aca="1" ref="P77" ca="1">INDIRECT($A$1&amp;P$1&amp;$A77)</f>
        <v>0</v>
      </c>
      <c r="Q77" cm="1">
        <f t="array" aca="1" ref="Q77" ca="1">INDIRECT($A$1&amp;Q$1&amp;$A77)</f>
        <v>0</v>
      </c>
      <c r="R77" cm="1">
        <f t="array" aca="1" ref="R77" ca="1">INDIRECT($A$1&amp;R$1&amp;$A77)</f>
        <v>0</v>
      </c>
      <c r="S77" t="str" cm="1">
        <f t="array" aca="1" ref="S77" ca="1">INDIRECT($A$1&amp;S$1&amp;$A77)</f>
        <v>disponible</v>
      </c>
      <c r="T77" t="str" cm="1">
        <f t="array" aca="1" ref="T77" ca="1">INDIRECT($A$1&amp;T$1&amp;$A77)</f>
        <v>disponible</v>
      </c>
      <c r="U77" t="str" cm="1">
        <f t="array" aca="1" ref="U77" ca="1">INDIRECT($A$1&amp;U$1&amp;$A77)</f>
        <v>disponible</v>
      </c>
      <c r="V77" t="str" cm="1">
        <f t="array" aca="1" ref="V77" ca="1">INDIRECT($A$1&amp;V$1&amp;$A77)</f>
        <v>disponible</v>
      </c>
      <c r="W77" cm="1">
        <f t="array" aca="1" ref="W77" ca="1">INDIRECT($A$1&amp;W$1&amp;$A77)</f>
        <v>0</v>
      </c>
      <c r="X77" cm="1">
        <f t="array" aca="1" ref="X77" ca="1">INDIRECT($A$1&amp;X$1&amp;$A77)</f>
        <v>0</v>
      </c>
      <c r="Y77" cm="1">
        <f t="array" aca="1" ref="Y77" ca="1">INDIRECT($A$1&amp;Y$1&amp;$A77)</f>
        <v>0</v>
      </c>
      <c r="Z77" cm="1">
        <f t="array" aca="1" ref="Z77" ca="1">INDIRECT($A$1&amp;Z$1&amp;$A77)</f>
        <v>0</v>
      </c>
      <c r="AA77" cm="1">
        <f t="array" aca="1" ref="AA77" ca="1">INDIRECT($A$1&amp;AA$1&amp;$A77)</f>
        <v>0</v>
      </c>
      <c r="AB77" cm="1">
        <f t="array" aca="1" ref="AB77" ca="1">INDIRECT($A$1&amp;AB$1&amp;$A77)</f>
        <v>0</v>
      </c>
      <c r="AC77" cm="1">
        <f t="array" aca="1" ref="AC77" ca="1">INDIRECT($A$1&amp;AC$1&amp;$A77)</f>
        <v>0</v>
      </c>
      <c r="AD77" cm="1">
        <f t="array" aca="1" ref="AD77" ca="1">INDIRECT($A$1&amp;AD$1&amp;$A77)</f>
        <v>0</v>
      </c>
      <c r="AE77" cm="1">
        <f t="array" aca="1" ref="AE77" ca="1">INDIRECT($A$1&amp;AE$1&amp;$A77)</f>
        <v>0</v>
      </c>
      <c r="AF77" cm="1">
        <f t="array" aca="1" ref="AF77" ca="1">INDIRECT($A$1&amp;AF$1&amp;$A77)</f>
        <v>0</v>
      </c>
      <c r="AG77" cm="1">
        <f t="array" aca="1" ref="AG77" ca="1">INDIRECT($A$1&amp;AG$1&amp;$A77)</f>
        <v>0</v>
      </c>
      <c r="AH77" cm="1">
        <f t="array" aca="1" ref="AH77" ca="1">INDIRECT($A$1&amp;AH$1&amp;$A77)</f>
        <v>0</v>
      </c>
      <c r="AI77" cm="1">
        <f t="array" aca="1" ref="AI77" ca="1">INDIRECT($A$1&amp;AI$1&amp;$A77)</f>
        <v>0</v>
      </c>
      <c r="AJ77" cm="1">
        <f t="array" aca="1" ref="AJ77" ca="1">INDIRECT($A$1&amp;AJ$1&amp;$A77)</f>
        <v>0</v>
      </c>
      <c r="AK77" cm="1">
        <f t="array" aca="1" ref="AK77" ca="1">INDIRECT($A$1&amp;AK$1&amp;$A77)</f>
        <v>0</v>
      </c>
      <c r="AM77">
        <f t="shared" ref="AM77:AS86" ca="1" si="14">IF(SUM(INDIRECT($A$1&amp;AM$1&amp;$A77),INDIRECT($A$1&amp;AM$2&amp;$A77),INDIRECT($A$1&amp;AM$3&amp;$A77),INDIRECT($A$1&amp;AM$4&amp;$A77),INDIRECT($A$1&amp;AM$5&amp;$A77),INDIRECT($A$1&amp;AM$6&amp;$A77),INDIRECT($A$1&amp;AM$7&amp;$A77))&gt;0,1,0)</f>
        <v>0</v>
      </c>
      <c r="AN77">
        <f t="shared" ca="1" si="14"/>
        <v>0</v>
      </c>
      <c r="AO77">
        <f t="shared" ca="1" si="14"/>
        <v>1</v>
      </c>
      <c r="AP77">
        <f t="shared" ca="1" si="14"/>
        <v>0</v>
      </c>
      <c r="AQ77">
        <f t="shared" ca="1" si="14"/>
        <v>1</v>
      </c>
      <c r="AR77">
        <f t="shared" ca="1" si="14"/>
        <v>1</v>
      </c>
      <c r="AS77">
        <f t="shared" ca="1" si="14"/>
        <v>0</v>
      </c>
      <c r="AU77" cm="1">
        <f t="array" aca="1" ref="AU77" ca="1">INDIRECT($A$1&amp;AU$1&amp;$A77)</f>
        <v>0</v>
      </c>
      <c r="AV77" cm="1">
        <f t="array" aca="1" ref="AV77" ca="1">INDIRECT($A$1&amp;AV$1&amp;$A77)</f>
        <v>0</v>
      </c>
      <c r="AW77" cm="1">
        <f t="array" aca="1" ref="AW77" ca="1">INDIRECT($A$1&amp;AW$1&amp;$A77)</f>
        <v>0</v>
      </c>
      <c r="AX77" cm="1">
        <f t="array" aca="1" ref="AX77" ca="1">INDIRECT($A$1&amp;AX$1&amp;$A77)</f>
        <v>0</v>
      </c>
      <c r="AY77" cm="1">
        <f t="array" aca="1" ref="AY77" ca="1">INDIRECT($A$1&amp;AY$1&amp;$A77)</f>
        <v>0</v>
      </c>
      <c r="AZ77" cm="1">
        <f t="array" aca="1" ref="AZ77" ca="1">INDIRECT($A$1&amp;AZ$1&amp;$A77)</f>
        <v>0</v>
      </c>
      <c r="BA77" cm="1">
        <f t="array" aca="1" ref="BA77" ca="1">INDIRECT($A$1&amp;BA$1&amp;$A77)</f>
        <v>0</v>
      </c>
      <c r="BB77" cm="1">
        <f t="array" aca="1" ref="BB77" ca="1">INDIRECT($A$1&amp;BB$1&amp;$A77)</f>
        <v>0</v>
      </c>
      <c r="BC77" cm="1">
        <f t="array" aca="1" ref="BC77" ca="1">INDIRECT($A$1&amp;BC$1&amp;$A77)</f>
        <v>0</v>
      </c>
      <c r="BD77" cm="1">
        <f t="array" aca="1" ref="BD77" ca="1">INDIRECT($A$1&amp;BD$1&amp;$A77)</f>
        <v>0</v>
      </c>
      <c r="BE77" cm="1">
        <f t="array" aca="1" ref="BE77" ca="1">INDIRECT($A$1&amp;BE$1&amp;$A77)</f>
        <v>0</v>
      </c>
      <c r="BF77" cm="1">
        <f t="array" aca="1" ref="BF77" ca="1">INDIRECT($A$1&amp;BF$1&amp;$A77)</f>
        <v>0</v>
      </c>
      <c r="BG77" cm="1">
        <f t="array" aca="1" ref="BG77" ca="1">INDIRECT($A$1&amp;BG$1&amp;$A77)</f>
        <v>0</v>
      </c>
      <c r="BH77" cm="1">
        <f t="array" aca="1" ref="BH77" ca="1">INDIRECT($A$1&amp;BH$1&amp;$A77)</f>
        <v>0</v>
      </c>
      <c r="BI77" cm="1">
        <f t="array" aca="1" ref="BI77" ca="1">INDIRECT($A$1&amp;BI$1&amp;$A77)</f>
        <v>0</v>
      </c>
      <c r="BJ77" cm="1">
        <f t="array" aca="1" ref="BJ77" ca="1">INDIRECT($A$1&amp;BJ$1&amp;$A77)</f>
        <v>0</v>
      </c>
      <c r="BK77" cm="1">
        <f t="array" aca="1" ref="BK77" ca="1">INDIRECT($A$1&amp;BK$1&amp;$A77)</f>
        <v>0</v>
      </c>
      <c r="BL77" cm="1">
        <f t="array" aca="1" ref="BL77" ca="1">INDIRECT($A$1&amp;BL$1&amp;$A77)</f>
        <v>0</v>
      </c>
      <c r="BM77" cm="1">
        <f t="array" aca="1" ref="BM77" ca="1">INDIRECT($A$1&amp;BM$1&amp;$A77)</f>
        <v>0</v>
      </c>
      <c r="BN77" cm="1">
        <f t="array" aca="1" ref="BN77" ca="1">INDIRECT($A$1&amp;BN$1&amp;$A77)</f>
        <v>0</v>
      </c>
      <c r="BO77" cm="1">
        <f t="array" aca="1" ref="BO77" ca="1">INDIRECT($A$1&amp;BO$1&amp;$A77)</f>
        <v>0</v>
      </c>
      <c r="BP77" cm="1">
        <f t="array" aca="1" ref="BP77" ca="1">INDIRECT($A$1&amp;BP$1&amp;$A77)</f>
        <v>0</v>
      </c>
      <c r="BQ77" cm="1">
        <f t="array" aca="1" ref="BQ77" ca="1">INDIRECT($A$1&amp;BQ$1&amp;$A77)</f>
        <v>0</v>
      </c>
      <c r="BR77" cm="1">
        <f t="array" aca="1" ref="BR77" ca="1">INDIRECT($A$1&amp;BR$1&amp;$A77)</f>
        <v>0</v>
      </c>
      <c r="BS77" cm="1">
        <f t="array" aca="1" ref="BS77" ca="1">INDIRECT($A$1&amp;BS$1&amp;$A77)</f>
        <v>0</v>
      </c>
      <c r="BT77" cm="1">
        <f t="array" aca="1" ref="BT77" ca="1">INDIRECT($A$1&amp;BT$1&amp;$A77)</f>
        <v>0</v>
      </c>
      <c r="BU77" cm="1">
        <f t="array" aca="1" ref="BU77" ca="1">INDIRECT($A$1&amp;BU$1&amp;$A77)</f>
        <v>0</v>
      </c>
    </row>
    <row r="78" spans="1:73" x14ac:dyDescent="0.35">
      <c r="A78" s="60">
        <f t="shared" si="2"/>
        <v>63</v>
      </c>
      <c r="C78" t="str" cm="1">
        <f t="array" aca="1" ref="C78" ca="1">INDIRECT($A$1&amp;C$1&amp;$A78)</f>
        <v>marche_fada n'gourma</v>
      </c>
      <c r="D78">
        <f t="shared" ca="1" si="13"/>
        <v>1</v>
      </c>
      <c r="E78">
        <f t="shared" ca="1" si="13"/>
        <v>0</v>
      </c>
      <c r="F78">
        <f t="shared" ca="1" si="13"/>
        <v>0</v>
      </c>
      <c r="G78">
        <f t="shared" ca="1" si="13"/>
        <v>0</v>
      </c>
      <c r="H78">
        <f t="shared" ca="1" si="13"/>
        <v>1</v>
      </c>
      <c r="I78">
        <f t="shared" ca="1" si="13"/>
        <v>0</v>
      </c>
      <c r="J78">
        <f t="shared" ca="1" si="13"/>
        <v>0</v>
      </c>
      <c r="K78">
        <f t="shared" ca="1" si="13"/>
        <v>0</v>
      </c>
      <c r="L78">
        <f t="shared" ca="1" si="13"/>
        <v>0</v>
      </c>
      <c r="M78">
        <f t="shared" ca="1" si="13"/>
        <v>0</v>
      </c>
      <c r="N78">
        <f t="shared" ca="1" si="13"/>
        <v>0</v>
      </c>
      <c r="P78" t="str" cm="1">
        <f t="array" aca="1" ref="P78" ca="1">INDIRECT($A$1&amp;P$1&amp;$A78)</f>
        <v>disponible</v>
      </c>
      <c r="Q78" cm="1">
        <f t="array" aca="1" ref="Q78" ca="1">INDIRECT($A$1&amp;Q$1&amp;$A78)</f>
        <v>0</v>
      </c>
      <c r="R78" cm="1">
        <f t="array" aca="1" ref="R78" ca="1">INDIRECT($A$1&amp;R$1&amp;$A78)</f>
        <v>0</v>
      </c>
      <c r="S78" cm="1">
        <f t="array" aca="1" ref="S78" ca="1">INDIRECT($A$1&amp;S$1&amp;$A78)</f>
        <v>0</v>
      </c>
      <c r="T78" cm="1">
        <f t="array" aca="1" ref="T78" ca="1">INDIRECT($A$1&amp;T$1&amp;$A78)</f>
        <v>0</v>
      </c>
      <c r="U78" cm="1">
        <f t="array" aca="1" ref="U78" ca="1">INDIRECT($A$1&amp;U$1&amp;$A78)</f>
        <v>0</v>
      </c>
      <c r="V78" cm="1">
        <f t="array" aca="1" ref="V78" ca="1">INDIRECT($A$1&amp;V$1&amp;$A78)</f>
        <v>0</v>
      </c>
      <c r="W78" cm="1">
        <f t="array" aca="1" ref="W78" ca="1">INDIRECT($A$1&amp;W$1&amp;$A78)</f>
        <v>0</v>
      </c>
      <c r="X78" cm="1">
        <f t="array" aca="1" ref="X78" ca="1">INDIRECT($A$1&amp;X$1&amp;$A78)</f>
        <v>0</v>
      </c>
      <c r="Y78" cm="1">
        <f t="array" aca="1" ref="Y78" ca="1">INDIRECT($A$1&amp;Y$1&amp;$A78)</f>
        <v>0</v>
      </c>
      <c r="Z78" cm="1">
        <f t="array" aca="1" ref="Z78" ca="1">INDIRECT($A$1&amp;Z$1&amp;$A78)</f>
        <v>0</v>
      </c>
      <c r="AA78" cm="1">
        <f t="array" aca="1" ref="AA78" ca="1">INDIRECT($A$1&amp;AA$1&amp;$A78)</f>
        <v>0</v>
      </c>
      <c r="AB78" cm="1">
        <f t="array" aca="1" ref="AB78" ca="1">INDIRECT($A$1&amp;AB$1&amp;$A78)</f>
        <v>0</v>
      </c>
      <c r="AC78" cm="1">
        <f t="array" aca="1" ref="AC78" ca="1">INDIRECT($A$1&amp;AC$1&amp;$A78)</f>
        <v>0</v>
      </c>
      <c r="AD78" cm="1">
        <f t="array" aca="1" ref="AD78" ca="1">INDIRECT($A$1&amp;AD$1&amp;$A78)</f>
        <v>0</v>
      </c>
      <c r="AE78" t="str" cm="1">
        <f t="array" aca="1" ref="AE78" ca="1">INDIRECT($A$1&amp;AE$1&amp;$A78)</f>
        <v>disponible</v>
      </c>
      <c r="AF78" cm="1">
        <f t="array" aca="1" ref="AF78" ca="1">INDIRECT($A$1&amp;AF$1&amp;$A78)</f>
        <v>0</v>
      </c>
      <c r="AG78" cm="1">
        <f t="array" aca="1" ref="AG78" ca="1">INDIRECT($A$1&amp;AG$1&amp;$A78)</f>
        <v>0</v>
      </c>
      <c r="AH78" cm="1">
        <f t="array" aca="1" ref="AH78" ca="1">INDIRECT($A$1&amp;AH$1&amp;$A78)</f>
        <v>0</v>
      </c>
      <c r="AI78" cm="1">
        <f t="array" aca="1" ref="AI78" ca="1">INDIRECT($A$1&amp;AI$1&amp;$A78)</f>
        <v>0</v>
      </c>
      <c r="AJ78" cm="1">
        <f t="array" aca="1" ref="AJ78" ca="1">INDIRECT($A$1&amp;AJ$1&amp;$A78)</f>
        <v>0</v>
      </c>
      <c r="AK78" cm="1">
        <f t="array" aca="1" ref="AK78" ca="1">INDIRECT($A$1&amp;AK$1&amp;$A78)</f>
        <v>0</v>
      </c>
      <c r="AM78">
        <f t="shared" ca="1" si="14"/>
        <v>0</v>
      </c>
      <c r="AN78">
        <f t="shared" ca="1" si="14"/>
        <v>0</v>
      </c>
      <c r="AO78">
        <f t="shared" ca="1" si="14"/>
        <v>0</v>
      </c>
      <c r="AP78">
        <f t="shared" ca="1" si="14"/>
        <v>0</v>
      </c>
      <c r="AQ78">
        <f t="shared" ca="1" si="14"/>
        <v>1</v>
      </c>
      <c r="AR78">
        <f t="shared" ca="1" si="14"/>
        <v>0</v>
      </c>
      <c r="AS78">
        <f t="shared" ca="1" si="14"/>
        <v>0</v>
      </c>
      <c r="AU78" cm="1">
        <f t="array" aca="1" ref="AU78" ca="1">INDIRECT($A$1&amp;AU$1&amp;$A78)</f>
        <v>0</v>
      </c>
      <c r="AV78" cm="1">
        <f t="array" aca="1" ref="AV78" ca="1">INDIRECT($A$1&amp;AV$1&amp;$A78)</f>
        <v>0</v>
      </c>
      <c r="AW78" cm="1">
        <f t="array" aca="1" ref="AW78" ca="1">INDIRECT($A$1&amp;AW$1&amp;$A78)</f>
        <v>0</v>
      </c>
      <c r="AX78" cm="1">
        <f t="array" aca="1" ref="AX78" ca="1">INDIRECT($A$1&amp;AX$1&amp;$A78)</f>
        <v>0</v>
      </c>
      <c r="AY78" cm="1">
        <f t="array" aca="1" ref="AY78" ca="1">INDIRECT($A$1&amp;AY$1&amp;$A78)</f>
        <v>0</v>
      </c>
      <c r="AZ78" cm="1">
        <f t="array" aca="1" ref="AZ78" ca="1">INDIRECT($A$1&amp;AZ$1&amp;$A78)</f>
        <v>0</v>
      </c>
      <c r="BA78" cm="1">
        <f t="array" aca="1" ref="BA78" ca="1">INDIRECT($A$1&amp;BA$1&amp;$A78)</f>
        <v>0</v>
      </c>
      <c r="BB78" cm="1">
        <f t="array" aca="1" ref="BB78" ca="1">INDIRECT($A$1&amp;BB$1&amp;$A78)</f>
        <v>0</v>
      </c>
      <c r="BC78" cm="1">
        <f t="array" aca="1" ref="BC78" ca="1">INDIRECT($A$1&amp;BC$1&amp;$A78)</f>
        <v>0</v>
      </c>
      <c r="BD78" cm="1">
        <f t="array" aca="1" ref="BD78" ca="1">INDIRECT($A$1&amp;BD$1&amp;$A78)</f>
        <v>0</v>
      </c>
      <c r="BE78" cm="1">
        <f t="array" aca="1" ref="BE78" ca="1">INDIRECT($A$1&amp;BE$1&amp;$A78)</f>
        <v>0</v>
      </c>
      <c r="BF78" cm="1">
        <f t="array" aca="1" ref="BF78" ca="1">INDIRECT($A$1&amp;BF$1&amp;$A78)</f>
        <v>0</v>
      </c>
      <c r="BG78" cm="1">
        <f t="array" aca="1" ref="BG78" ca="1">INDIRECT($A$1&amp;BG$1&amp;$A78)</f>
        <v>0</v>
      </c>
      <c r="BH78" cm="1">
        <f t="array" aca="1" ref="BH78" ca="1">INDIRECT($A$1&amp;BH$1&amp;$A78)</f>
        <v>0</v>
      </c>
      <c r="BI78" cm="1">
        <f t="array" aca="1" ref="BI78" ca="1">INDIRECT($A$1&amp;BI$1&amp;$A78)</f>
        <v>0</v>
      </c>
      <c r="BJ78" cm="1">
        <f t="array" aca="1" ref="BJ78" ca="1">INDIRECT($A$1&amp;BJ$1&amp;$A78)</f>
        <v>0</v>
      </c>
      <c r="BK78" cm="1">
        <f t="array" aca="1" ref="BK78" ca="1">INDIRECT($A$1&amp;BK$1&amp;$A78)</f>
        <v>0</v>
      </c>
      <c r="BL78" cm="1">
        <f t="array" aca="1" ref="BL78" ca="1">INDIRECT($A$1&amp;BL$1&amp;$A78)</f>
        <v>0</v>
      </c>
      <c r="BM78" cm="1">
        <f t="array" aca="1" ref="BM78" ca="1">INDIRECT($A$1&amp;BM$1&amp;$A78)</f>
        <v>0</v>
      </c>
      <c r="BN78" cm="1">
        <f t="array" aca="1" ref="BN78" ca="1">INDIRECT($A$1&amp;BN$1&amp;$A78)</f>
        <v>0</v>
      </c>
      <c r="BO78" cm="1">
        <f t="array" aca="1" ref="BO78" ca="1">INDIRECT($A$1&amp;BO$1&amp;$A78)</f>
        <v>0</v>
      </c>
      <c r="BP78" cm="1">
        <f t="array" aca="1" ref="BP78" ca="1">INDIRECT($A$1&amp;BP$1&amp;$A78)</f>
        <v>0</v>
      </c>
      <c r="BQ78" cm="1">
        <f t="array" aca="1" ref="BQ78" ca="1">INDIRECT($A$1&amp;BQ$1&amp;$A78)</f>
        <v>0</v>
      </c>
      <c r="BR78" cm="1">
        <f t="array" aca="1" ref="BR78" ca="1">INDIRECT($A$1&amp;BR$1&amp;$A78)</f>
        <v>0</v>
      </c>
      <c r="BS78" cm="1">
        <f t="array" aca="1" ref="BS78" ca="1">INDIRECT($A$1&amp;BS$1&amp;$A78)</f>
        <v>0</v>
      </c>
      <c r="BT78" cm="1">
        <f t="array" aca="1" ref="BT78" ca="1">INDIRECT($A$1&amp;BT$1&amp;$A78)</f>
        <v>0</v>
      </c>
      <c r="BU78" cm="1">
        <f t="array" aca="1" ref="BU78" ca="1">INDIRECT($A$1&amp;BU$1&amp;$A78)</f>
        <v>0</v>
      </c>
    </row>
    <row r="79" spans="1:73" x14ac:dyDescent="0.35">
      <c r="A79" s="60">
        <f t="shared" si="2"/>
        <v>64</v>
      </c>
      <c r="C79" t="str" cm="1">
        <f t="array" aca="1" ref="C79" ca="1">INDIRECT($A$1&amp;C$1&amp;$A79)</f>
        <v>marche_fada n'gourma</v>
      </c>
      <c r="D79">
        <f t="shared" ca="1" si="13"/>
        <v>1</v>
      </c>
      <c r="E79">
        <f t="shared" ca="1" si="13"/>
        <v>0</v>
      </c>
      <c r="F79">
        <f t="shared" ca="1" si="13"/>
        <v>0</v>
      </c>
      <c r="G79">
        <f t="shared" ca="1" si="13"/>
        <v>1</v>
      </c>
      <c r="H79">
        <f t="shared" ca="1" si="13"/>
        <v>1</v>
      </c>
      <c r="I79">
        <f t="shared" ca="1" si="13"/>
        <v>0</v>
      </c>
      <c r="J79">
        <f t="shared" ca="1" si="13"/>
        <v>1</v>
      </c>
      <c r="K79">
        <f t="shared" ca="1" si="13"/>
        <v>0</v>
      </c>
      <c r="L79">
        <f t="shared" ca="1" si="13"/>
        <v>0</v>
      </c>
      <c r="M79">
        <f t="shared" ca="1" si="13"/>
        <v>0</v>
      </c>
      <c r="N79">
        <f t="shared" ca="1" si="13"/>
        <v>0</v>
      </c>
      <c r="P79" cm="1">
        <f t="array" aca="1" ref="P79" ca="1">INDIRECT($A$1&amp;P$1&amp;$A79)</f>
        <v>0</v>
      </c>
      <c r="Q79" cm="1">
        <f t="array" aca="1" ref="Q79" ca="1">INDIRECT($A$1&amp;Q$1&amp;$A79)</f>
        <v>0</v>
      </c>
      <c r="R79" cm="1">
        <f t="array" aca="1" ref="R79" ca="1">INDIRECT($A$1&amp;R$1&amp;$A79)</f>
        <v>0</v>
      </c>
      <c r="S79" cm="1">
        <f t="array" aca="1" ref="S79" ca="1">INDIRECT($A$1&amp;S$1&amp;$A79)</f>
        <v>0</v>
      </c>
      <c r="T79" cm="1">
        <f t="array" aca="1" ref="T79" ca="1">INDIRECT($A$1&amp;T$1&amp;$A79)</f>
        <v>0</v>
      </c>
      <c r="U79" cm="1">
        <f t="array" aca="1" ref="U79" ca="1">INDIRECT($A$1&amp;U$1&amp;$A79)</f>
        <v>0</v>
      </c>
      <c r="V79" cm="1">
        <f t="array" aca="1" ref="V79" ca="1">INDIRECT($A$1&amp;V$1&amp;$A79)</f>
        <v>0</v>
      </c>
      <c r="W79" t="str" cm="1">
        <f t="array" aca="1" ref="W79" ca="1">INDIRECT($A$1&amp;W$1&amp;$A79)</f>
        <v>disponible</v>
      </c>
      <c r="X79" t="str" cm="1">
        <f t="array" aca="1" ref="X79" ca="1">INDIRECT($A$1&amp;X$1&amp;$A79)</f>
        <v>peudisponible</v>
      </c>
      <c r="Y79" t="str" cm="1">
        <f t="array" aca="1" ref="Y79" ca="1">INDIRECT($A$1&amp;Y$1&amp;$A79)</f>
        <v>disponible</v>
      </c>
      <c r="Z79" cm="1">
        <f t="array" aca="1" ref="Z79" ca="1">INDIRECT($A$1&amp;Z$1&amp;$A79)</f>
        <v>0</v>
      </c>
      <c r="AA79" cm="1">
        <f t="array" aca="1" ref="AA79" ca="1">INDIRECT($A$1&amp;AA$1&amp;$A79)</f>
        <v>0</v>
      </c>
      <c r="AB79" cm="1">
        <f t="array" aca="1" ref="AB79" ca="1">INDIRECT($A$1&amp;AB$1&amp;$A79)</f>
        <v>0</v>
      </c>
      <c r="AC79" cm="1">
        <f t="array" aca="1" ref="AC79" ca="1">INDIRECT($A$1&amp;AC$1&amp;$A79)</f>
        <v>0</v>
      </c>
      <c r="AD79" cm="1">
        <f t="array" aca="1" ref="AD79" ca="1">INDIRECT($A$1&amp;AD$1&amp;$A79)</f>
        <v>0</v>
      </c>
      <c r="AE79" cm="1">
        <f t="array" aca="1" ref="AE79" ca="1">INDIRECT($A$1&amp;AE$1&amp;$A79)</f>
        <v>0</v>
      </c>
      <c r="AF79" cm="1">
        <f t="array" aca="1" ref="AF79" ca="1">INDIRECT($A$1&amp;AF$1&amp;$A79)</f>
        <v>0</v>
      </c>
      <c r="AG79" cm="1">
        <f t="array" aca="1" ref="AG79" ca="1">INDIRECT($A$1&amp;AG$1&amp;$A79)</f>
        <v>0</v>
      </c>
      <c r="AH79" cm="1">
        <f t="array" aca="1" ref="AH79" ca="1">INDIRECT($A$1&amp;AH$1&amp;$A79)</f>
        <v>0</v>
      </c>
      <c r="AI79" cm="1">
        <f t="array" aca="1" ref="AI79" ca="1">INDIRECT($A$1&amp;AI$1&amp;$A79)</f>
        <v>0</v>
      </c>
      <c r="AJ79" cm="1">
        <f t="array" aca="1" ref="AJ79" ca="1">INDIRECT($A$1&amp;AJ$1&amp;$A79)</f>
        <v>0</v>
      </c>
      <c r="AK79" cm="1">
        <f t="array" aca="1" ref="AK79" ca="1">INDIRECT($A$1&amp;AK$1&amp;$A79)</f>
        <v>0</v>
      </c>
      <c r="AM79">
        <f t="shared" ca="1" si="14"/>
        <v>0</v>
      </c>
      <c r="AN79">
        <f t="shared" ca="1" si="14"/>
        <v>1</v>
      </c>
      <c r="AO79">
        <f t="shared" ca="1" si="14"/>
        <v>0</v>
      </c>
      <c r="AP79">
        <f t="shared" ca="1" si="14"/>
        <v>1</v>
      </c>
      <c r="AQ79">
        <f t="shared" ca="1" si="14"/>
        <v>0</v>
      </c>
      <c r="AR79">
        <f t="shared" ca="1" si="14"/>
        <v>0</v>
      </c>
      <c r="AS79">
        <f t="shared" ca="1" si="14"/>
        <v>0</v>
      </c>
      <c r="AU79" cm="1">
        <f t="array" aca="1" ref="AU79" ca="1">INDIRECT($A$1&amp;AU$1&amp;$A79)</f>
        <v>0</v>
      </c>
      <c r="AV79" cm="1">
        <f t="array" aca="1" ref="AV79" ca="1">INDIRECT($A$1&amp;AV$1&amp;$A79)</f>
        <v>0</v>
      </c>
      <c r="AW79" cm="1">
        <f t="array" aca="1" ref="AW79" ca="1">INDIRECT($A$1&amp;AW$1&amp;$A79)</f>
        <v>0</v>
      </c>
      <c r="AX79" cm="1">
        <f t="array" aca="1" ref="AX79" ca="1">INDIRECT($A$1&amp;AX$1&amp;$A79)</f>
        <v>0</v>
      </c>
      <c r="AY79" cm="1">
        <f t="array" aca="1" ref="AY79" ca="1">INDIRECT($A$1&amp;AY$1&amp;$A79)</f>
        <v>0</v>
      </c>
      <c r="AZ79" cm="1">
        <f t="array" aca="1" ref="AZ79" ca="1">INDIRECT($A$1&amp;AZ$1&amp;$A79)</f>
        <v>0</v>
      </c>
      <c r="BA79" cm="1">
        <f t="array" aca="1" ref="BA79" ca="1">INDIRECT($A$1&amp;BA$1&amp;$A79)</f>
        <v>0</v>
      </c>
      <c r="BB79" cm="1">
        <f t="array" aca="1" ref="BB79" ca="1">INDIRECT($A$1&amp;BB$1&amp;$A79)</f>
        <v>0</v>
      </c>
      <c r="BC79" cm="1">
        <f t="array" aca="1" ref="BC79" ca="1">INDIRECT($A$1&amp;BC$1&amp;$A79)</f>
        <v>0</v>
      </c>
      <c r="BD79" cm="1">
        <f t="array" aca="1" ref="BD79" ca="1">INDIRECT($A$1&amp;BD$1&amp;$A79)</f>
        <v>0</v>
      </c>
      <c r="BE79" cm="1">
        <f t="array" aca="1" ref="BE79" ca="1">INDIRECT($A$1&amp;BE$1&amp;$A79)</f>
        <v>0</v>
      </c>
      <c r="BF79" cm="1">
        <f t="array" aca="1" ref="BF79" ca="1">INDIRECT($A$1&amp;BF$1&amp;$A79)</f>
        <v>0</v>
      </c>
      <c r="BG79" cm="1">
        <f t="array" aca="1" ref="BG79" ca="1">INDIRECT($A$1&amp;BG$1&amp;$A79)</f>
        <v>0</v>
      </c>
      <c r="BH79" cm="1">
        <f t="array" aca="1" ref="BH79" ca="1">INDIRECT($A$1&amp;BH$1&amp;$A79)</f>
        <v>0</v>
      </c>
      <c r="BI79" cm="1">
        <f t="array" aca="1" ref="BI79" ca="1">INDIRECT($A$1&amp;BI$1&amp;$A79)</f>
        <v>0</v>
      </c>
      <c r="BJ79" cm="1">
        <f t="array" aca="1" ref="BJ79" ca="1">INDIRECT($A$1&amp;BJ$1&amp;$A79)</f>
        <v>0</v>
      </c>
      <c r="BK79" cm="1">
        <f t="array" aca="1" ref="BK79" ca="1">INDIRECT($A$1&amp;BK$1&amp;$A79)</f>
        <v>0</v>
      </c>
      <c r="BL79" cm="1">
        <f t="array" aca="1" ref="BL79" ca="1">INDIRECT($A$1&amp;BL$1&amp;$A79)</f>
        <v>0</v>
      </c>
      <c r="BM79" cm="1">
        <f t="array" aca="1" ref="BM79" ca="1">INDIRECT($A$1&amp;BM$1&amp;$A79)</f>
        <v>0</v>
      </c>
      <c r="BN79" cm="1">
        <f t="array" aca="1" ref="BN79" ca="1">INDIRECT($A$1&amp;BN$1&amp;$A79)</f>
        <v>0</v>
      </c>
      <c r="BO79" cm="1">
        <f t="array" aca="1" ref="BO79" ca="1">INDIRECT($A$1&amp;BO$1&amp;$A79)</f>
        <v>0</v>
      </c>
      <c r="BP79" cm="1">
        <f t="array" aca="1" ref="BP79" ca="1">INDIRECT($A$1&amp;BP$1&amp;$A79)</f>
        <v>0</v>
      </c>
      <c r="BQ79" cm="1">
        <f t="array" aca="1" ref="BQ79" ca="1">INDIRECT($A$1&amp;BQ$1&amp;$A79)</f>
        <v>0</v>
      </c>
      <c r="BR79" cm="1">
        <f t="array" aca="1" ref="BR79" ca="1">INDIRECT($A$1&amp;BR$1&amp;$A79)</f>
        <v>0</v>
      </c>
      <c r="BS79" cm="1">
        <f t="array" aca="1" ref="BS79" ca="1">INDIRECT($A$1&amp;BS$1&amp;$A79)</f>
        <v>0</v>
      </c>
      <c r="BT79" cm="1">
        <f t="array" aca="1" ref="BT79" ca="1">INDIRECT($A$1&amp;BT$1&amp;$A79)</f>
        <v>0</v>
      </c>
      <c r="BU79" cm="1">
        <f t="array" aca="1" ref="BU79" ca="1">INDIRECT($A$1&amp;BU$1&amp;$A79)</f>
        <v>0</v>
      </c>
    </row>
    <row r="80" spans="1:73" x14ac:dyDescent="0.35">
      <c r="A80" s="60">
        <f t="shared" si="2"/>
        <v>65</v>
      </c>
      <c r="C80" t="str" cm="1">
        <f t="array" aca="1" ref="C80" ca="1">INDIRECT($A$1&amp;C$1&amp;$A80)</f>
        <v>marche_fada n'gourma</v>
      </c>
      <c r="D80">
        <f t="shared" ca="1" si="13"/>
        <v>1</v>
      </c>
      <c r="E80">
        <f t="shared" ca="1" si="13"/>
        <v>0</v>
      </c>
      <c r="F80">
        <f t="shared" ca="1" si="13"/>
        <v>0</v>
      </c>
      <c r="G80">
        <f t="shared" ca="1" si="13"/>
        <v>0</v>
      </c>
      <c r="H80">
        <f t="shared" ca="1" si="13"/>
        <v>0</v>
      </c>
      <c r="I80">
        <f t="shared" ca="1" si="13"/>
        <v>0</v>
      </c>
      <c r="J80">
        <f t="shared" ca="1" si="13"/>
        <v>0</v>
      </c>
      <c r="K80">
        <f t="shared" ca="1" si="13"/>
        <v>0</v>
      </c>
      <c r="L80">
        <f t="shared" ca="1" si="13"/>
        <v>0</v>
      </c>
      <c r="M80">
        <f t="shared" ca="1" si="13"/>
        <v>0</v>
      </c>
      <c r="N80">
        <f t="shared" ca="1" si="13"/>
        <v>0</v>
      </c>
      <c r="P80" cm="1">
        <f t="array" aca="1" ref="P80" ca="1">INDIRECT($A$1&amp;P$1&amp;$A80)</f>
        <v>0</v>
      </c>
      <c r="Q80" cm="1">
        <f t="array" aca="1" ref="Q80" ca="1">INDIRECT($A$1&amp;Q$1&amp;$A80)</f>
        <v>0</v>
      </c>
      <c r="R80" t="str" cm="1">
        <f t="array" aca="1" ref="R80" ca="1">INDIRECT($A$1&amp;R$1&amp;$A80)</f>
        <v>disponible</v>
      </c>
      <c r="S80" cm="1">
        <f t="array" aca="1" ref="S80" ca="1">INDIRECT($A$1&amp;S$1&amp;$A80)</f>
        <v>0</v>
      </c>
      <c r="T80" cm="1">
        <f t="array" aca="1" ref="T80" ca="1">INDIRECT($A$1&amp;T$1&amp;$A80)</f>
        <v>0</v>
      </c>
      <c r="U80" cm="1">
        <f t="array" aca="1" ref="U80" ca="1">INDIRECT($A$1&amp;U$1&amp;$A80)</f>
        <v>0</v>
      </c>
      <c r="V80" cm="1">
        <f t="array" aca="1" ref="V80" ca="1">INDIRECT($A$1&amp;V$1&amp;$A80)</f>
        <v>0</v>
      </c>
      <c r="W80" cm="1">
        <f t="array" aca="1" ref="W80" ca="1">INDIRECT($A$1&amp;W$1&amp;$A80)</f>
        <v>0</v>
      </c>
      <c r="X80" cm="1">
        <f t="array" aca="1" ref="X80" ca="1">INDIRECT($A$1&amp;X$1&amp;$A80)</f>
        <v>0</v>
      </c>
      <c r="Y80" cm="1">
        <f t="array" aca="1" ref="Y80" ca="1">INDIRECT($A$1&amp;Y$1&amp;$A80)</f>
        <v>0</v>
      </c>
      <c r="Z80" cm="1">
        <f t="array" aca="1" ref="Z80" ca="1">INDIRECT($A$1&amp;Z$1&amp;$A80)</f>
        <v>0</v>
      </c>
      <c r="AA80" cm="1">
        <f t="array" aca="1" ref="AA80" ca="1">INDIRECT($A$1&amp;AA$1&amp;$A80)</f>
        <v>0</v>
      </c>
      <c r="AB80" cm="1">
        <f t="array" aca="1" ref="AB80" ca="1">INDIRECT($A$1&amp;AB$1&amp;$A80)</f>
        <v>0</v>
      </c>
      <c r="AC80" cm="1">
        <f t="array" aca="1" ref="AC80" ca="1">INDIRECT($A$1&amp;AC$1&amp;$A80)</f>
        <v>0</v>
      </c>
      <c r="AD80" cm="1">
        <f t="array" aca="1" ref="AD80" ca="1">INDIRECT($A$1&amp;AD$1&amp;$A80)</f>
        <v>0</v>
      </c>
      <c r="AE80" cm="1">
        <f t="array" aca="1" ref="AE80" ca="1">INDIRECT($A$1&amp;AE$1&amp;$A80)</f>
        <v>0</v>
      </c>
      <c r="AF80" cm="1">
        <f t="array" aca="1" ref="AF80" ca="1">INDIRECT($A$1&amp;AF$1&amp;$A80)</f>
        <v>0</v>
      </c>
      <c r="AG80" cm="1">
        <f t="array" aca="1" ref="AG80" ca="1">INDIRECT($A$1&amp;AG$1&amp;$A80)</f>
        <v>0</v>
      </c>
      <c r="AH80" cm="1">
        <f t="array" aca="1" ref="AH80" ca="1">INDIRECT($A$1&amp;AH$1&amp;$A80)</f>
        <v>0</v>
      </c>
      <c r="AI80" cm="1">
        <f t="array" aca="1" ref="AI80" ca="1">INDIRECT($A$1&amp;AI$1&amp;$A80)</f>
        <v>0</v>
      </c>
      <c r="AJ80" cm="1">
        <f t="array" aca="1" ref="AJ80" ca="1">INDIRECT($A$1&amp;AJ$1&amp;$A80)</f>
        <v>0</v>
      </c>
      <c r="AK80" cm="1">
        <f t="array" aca="1" ref="AK80" ca="1">INDIRECT($A$1&amp;AK$1&amp;$A80)</f>
        <v>0</v>
      </c>
      <c r="AM80">
        <f t="shared" ca="1" si="14"/>
        <v>0</v>
      </c>
      <c r="AN80">
        <f t="shared" ca="1" si="14"/>
        <v>0</v>
      </c>
      <c r="AO80">
        <f t="shared" ca="1" si="14"/>
        <v>0</v>
      </c>
      <c r="AP80">
        <f t="shared" ca="1" si="14"/>
        <v>0</v>
      </c>
      <c r="AQ80">
        <f t="shared" ca="1" si="14"/>
        <v>0</v>
      </c>
      <c r="AR80">
        <f t="shared" ca="1" si="14"/>
        <v>1</v>
      </c>
      <c r="AS80">
        <f t="shared" ca="1" si="14"/>
        <v>0</v>
      </c>
      <c r="AU80" cm="1">
        <f t="array" aca="1" ref="AU80" ca="1">INDIRECT($A$1&amp;AU$1&amp;$A80)</f>
        <v>0</v>
      </c>
      <c r="AV80" cm="1">
        <f t="array" aca="1" ref="AV80" ca="1">INDIRECT($A$1&amp;AV$1&amp;$A80)</f>
        <v>0</v>
      </c>
      <c r="AW80" cm="1">
        <f t="array" aca="1" ref="AW80" ca="1">INDIRECT($A$1&amp;AW$1&amp;$A80)</f>
        <v>0</v>
      </c>
      <c r="AX80" cm="1">
        <f t="array" aca="1" ref="AX80" ca="1">INDIRECT($A$1&amp;AX$1&amp;$A80)</f>
        <v>0</v>
      </c>
      <c r="AY80" cm="1">
        <f t="array" aca="1" ref="AY80" ca="1">INDIRECT($A$1&amp;AY$1&amp;$A80)</f>
        <v>0</v>
      </c>
      <c r="AZ80" cm="1">
        <f t="array" aca="1" ref="AZ80" ca="1">INDIRECT($A$1&amp;AZ$1&amp;$A80)</f>
        <v>0</v>
      </c>
      <c r="BA80" cm="1">
        <f t="array" aca="1" ref="BA80" ca="1">INDIRECT($A$1&amp;BA$1&amp;$A80)</f>
        <v>0</v>
      </c>
      <c r="BB80" cm="1">
        <f t="array" aca="1" ref="BB80" ca="1">INDIRECT($A$1&amp;BB$1&amp;$A80)</f>
        <v>0</v>
      </c>
      <c r="BC80" cm="1">
        <f t="array" aca="1" ref="BC80" ca="1">INDIRECT($A$1&amp;BC$1&amp;$A80)</f>
        <v>0</v>
      </c>
      <c r="BD80" cm="1">
        <f t="array" aca="1" ref="BD80" ca="1">INDIRECT($A$1&amp;BD$1&amp;$A80)</f>
        <v>0</v>
      </c>
      <c r="BE80" cm="1">
        <f t="array" aca="1" ref="BE80" ca="1">INDIRECT($A$1&amp;BE$1&amp;$A80)</f>
        <v>0</v>
      </c>
      <c r="BF80" cm="1">
        <f t="array" aca="1" ref="BF80" ca="1">INDIRECT($A$1&amp;BF$1&amp;$A80)</f>
        <v>0</v>
      </c>
      <c r="BG80" cm="1">
        <f t="array" aca="1" ref="BG80" ca="1">INDIRECT($A$1&amp;BG$1&amp;$A80)</f>
        <v>0</v>
      </c>
      <c r="BH80" cm="1">
        <f t="array" aca="1" ref="BH80" ca="1">INDIRECT($A$1&amp;BH$1&amp;$A80)</f>
        <v>0</v>
      </c>
      <c r="BI80" cm="1">
        <f t="array" aca="1" ref="BI80" ca="1">INDIRECT($A$1&amp;BI$1&amp;$A80)</f>
        <v>0</v>
      </c>
      <c r="BJ80" cm="1">
        <f t="array" aca="1" ref="BJ80" ca="1">INDIRECT($A$1&amp;BJ$1&amp;$A80)</f>
        <v>0</v>
      </c>
      <c r="BK80" cm="1">
        <f t="array" aca="1" ref="BK80" ca="1">INDIRECT($A$1&amp;BK$1&amp;$A80)</f>
        <v>0</v>
      </c>
      <c r="BL80" cm="1">
        <f t="array" aca="1" ref="BL80" ca="1">INDIRECT($A$1&amp;BL$1&amp;$A80)</f>
        <v>0</v>
      </c>
      <c r="BM80" cm="1">
        <f t="array" aca="1" ref="BM80" ca="1">INDIRECT($A$1&amp;BM$1&amp;$A80)</f>
        <v>0</v>
      </c>
      <c r="BN80" cm="1">
        <f t="array" aca="1" ref="BN80" ca="1">INDIRECT($A$1&amp;BN$1&amp;$A80)</f>
        <v>0</v>
      </c>
      <c r="BO80" cm="1">
        <f t="array" aca="1" ref="BO80" ca="1">INDIRECT($A$1&amp;BO$1&amp;$A80)</f>
        <v>0</v>
      </c>
      <c r="BP80" cm="1">
        <f t="array" aca="1" ref="BP80" ca="1">INDIRECT($A$1&amp;BP$1&amp;$A80)</f>
        <v>0</v>
      </c>
      <c r="BQ80" cm="1">
        <f t="array" aca="1" ref="BQ80" ca="1">INDIRECT($A$1&amp;BQ$1&amp;$A80)</f>
        <v>0</v>
      </c>
      <c r="BR80" cm="1">
        <f t="array" aca="1" ref="BR80" ca="1">INDIRECT($A$1&amp;BR$1&amp;$A80)</f>
        <v>0</v>
      </c>
      <c r="BS80" cm="1">
        <f t="array" aca="1" ref="BS80" ca="1">INDIRECT($A$1&amp;BS$1&amp;$A80)</f>
        <v>0</v>
      </c>
      <c r="BT80" cm="1">
        <f t="array" aca="1" ref="BT80" ca="1">INDIRECT($A$1&amp;BT$1&amp;$A80)</f>
        <v>0</v>
      </c>
      <c r="BU80" cm="1">
        <f t="array" aca="1" ref="BU80" ca="1">INDIRECT($A$1&amp;BU$1&amp;$A80)</f>
        <v>0</v>
      </c>
    </row>
    <row r="81" spans="1:73" x14ac:dyDescent="0.35">
      <c r="A81" s="60">
        <f t="shared" si="2"/>
        <v>66</v>
      </c>
      <c r="C81" t="str" cm="1">
        <f t="array" aca="1" ref="C81" ca="1">INDIRECT($A$1&amp;C$1&amp;$A81)</f>
        <v>marche_fada n'gourma</v>
      </c>
      <c r="D81">
        <f t="shared" ca="1" si="13"/>
        <v>0</v>
      </c>
      <c r="E81">
        <f t="shared" ca="1" si="13"/>
        <v>0</v>
      </c>
      <c r="F81">
        <f t="shared" ca="1" si="13"/>
        <v>0</v>
      </c>
      <c r="G81">
        <f t="shared" ca="1" si="13"/>
        <v>0</v>
      </c>
      <c r="H81">
        <f t="shared" ca="1" si="13"/>
        <v>0</v>
      </c>
      <c r="I81">
        <f t="shared" ca="1" si="13"/>
        <v>0</v>
      </c>
      <c r="J81">
        <f t="shared" ca="1" si="13"/>
        <v>0</v>
      </c>
      <c r="K81">
        <f t="shared" ca="1" si="13"/>
        <v>0</v>
      </c>
      <c r="L81">
        <f t="shared" ca="1" si="13"/>
        <v>0</v>
      </c>
      <c r="M81">
        <f t="shared" ca="1" si="13"/>
        <v>1</v>
      </c>
      <c r="N81">
        <f t="shared" ca="1" si="13"/>
        <v>0</v>
      </c>
      <c r="P81" cm="1">
        <f t="array" aca="1" ref="P81" ca="1">INDIRECT($A$1&amp;P$1&amp;$A81)</f>
        <v>0</v>
      </c>
      <c r="Q81" cm="1">
        <f t="array" aca="1" ref="Q81" ca="1">INDIRECT($A$1&amp;Q$1&amp;$A81)</f>
        <v>0</v>
      </c>
      <c r="R81" cm="1">
        <f t="array" aca="1" ref="R81" ca="1">INDIRECT($A$1&amp;R$1&amp;$A81)</f>
        <v>0</v>
      </c>
      <c r="S81" t="str" cm="1">
        <f t="array" aca="1" ref="S81" ca="1">INDIRECT($A$1&amp;S$1&amp;$A81)</f>
        <v>disponible</v>
      </c>
      <c r="T81" t="str" cm="1">
        <f t="array" aca="1" ref="T81" ca="1">INDIRECT($A$1&amp;T$1&amp;$A81)</f>
        <v>disponible</v>
      </c>
      <c r="U81" t="str" cm="1">
        <f t="array" aca="1" ref="U81" ca="1">INDIRECT($A$1&amp;U$1&amp;$A81)</f>
        <v>disponible</v>
      </c>
      <c r="V81" t="str" cm="1">
        <f t="array" aca="1" ref="V81" ca="1">INDIRECT($A$1&amp;V$1&amp;$A81)</f>
        <v>disponible</v>
      </c>
      <c r="W81" cm="1">
        <f t="array" aca="1" ref="W81" ca="1">INDIRECT($A$1&amp;W$1&amp;$A81)</f>
        <v>0</v>
      </c>
      <c r="X81" cm="1">
        <f t="array" aca="1" ref="X81" ca="1">INDIRECT($A$1&amp;X$1&amp;$A81)</f>
        <v>0</v>
      </c>
      <c r="Y81" cm="1">
        <f t="array" aca="1" ref="Y81" ca="1">INDIRECT($A$1&amp;Y$1&amp;$A81)</f>
        <v>0</v>
      </c>
      <c r="Z81" cm="1">
        <f t="array" aca="1" ref="Z81" ca="1">INDIRECT($A$1&amp;Z$1&amp;$A81)</f>
        <v>0</v>
      </c>
      <c r="AA81" cm="1">
        <f t="array" aca="1" ref="AA81" ca="1">INDIRECT($A$1&amp;AA$1&amp;$A81)</f>
        <v>0</v>
      </c>
      <c r="AB81" cm="1">
        <f t="array" aca="1" ref="AB81" ca="1">INDIRECT($A$1&amp;AB$1&amp;$A81)</f>
        <v>0</v>
      </c>
      <c r="AC81" cm="1">
        <f t="array" aca="1" ref="AC81" ca="1">INDIRECT($A$1&amp;AC$1&amp;$A81)</f>
        <v>0</v>
      </c>
      <c r="AD81" cm="1">
        <f t="array" aca="1" ref="AD81" ca="1">INDIRECT($A$1&amp;AD$1&amp;$A81)</f>
        <v>0</v>
      </c>
      <c r="AE81" cm="1">
        <f t="array" aca="1" ref="AE81" ca="1">INDIRECT($A$1&amp;AE$1&amp;$A81)</f>
        <v>0</v>
      </c>
      <c r="AF81" cm="1">
        <f t="array" aca="1" ref="AF81" ca="1">INDIRECT($A$1&amp;AF$1&amp;$A81)</f>
        <v>0</v>
      </c>
      <c r="AG81" cm="1">
        <f t="array" aca="1" ref="AG81" ca="1">INDIRECT($A$1&amp;AG$1&amp;$A81)</f>
        <v>0</v>
      </c>
      <c r="AH81" cm="1">
        <f t="array" aca="1" ref="AH81" ca="1">INDIRECT($A$1&amp;AH$1&amp;$A81)</f>
        <v>0</v>
      </c>
      <c r="AI81" cm="1">
        <f t="array" aca="1" ref="AI81" ca="1">INDIRECT($A$1&amp;AI$1&amp;$A81)</f>
        <v>0</v>
      </c>
      <c r="AJ81" cm="1">
        <f t="array" aca="1" ref="AJ81" ca="1">INDIRECT($A$1&amp;AJ$1&amp;$A81)</f>
        <v>0</v>
      </c>
      <c r="AK81" t="str" cm="1">
        <f t="array" aca="1" ref="AK81" ca="1">INDIRECT($A$1&amp;AK$1&amp;$A81)</f>
        <v>disponible</v>
      </c>
      <c r="AM81">
        <f t="shared" ca="1" si="14"/>
        <v>0</v>
      </c>
      <c r="AN81">
        <f t="shared" ca="1" si="14"/>
        <v>1</v>
      </c>
      <c r="AO81">
        <f t="shared" ca="1" si="14"/>
        <v>0</v>
      </c>
      <c r="AP81">
        <f t="shared" ca="1" si="14"/>
        <v>0</v>
      </c>
      <c r="AQ81">
        <f t="shared" ca="1" si="14"/>
        <v>0</v>
      </c>
      <c r="AR81">
        <f t="shared" ca="1" si="14"/>
        <v>0</v>
      </c>
      <c r="AS81">
        <f t="shared" ca="1" si="14"/>
        <v>0</v>
      </c>
      <c r="AU81" cm="1">
        <f t="array" aca="1" ref="AU81" ca="1">INDIRECT($A$1&amp;AU$1&amp;$A81)</f>
        <v>0</v>
      </c>
      <c r="AV81" cm="1">
        <f t="array" aca="1" ref="AV81" ca="1">INDIRECT($A$1&amp;AV$1&amp;$A81)</f>
        <v>0</v>
      </c>
      <c r="AW81" cm="1">
        <f t="array" aca="1" ref="AW81" ca="1">INDIRECT($A$1&amp;AW$1&amp;$A81)</f>
        <v>0</v>
      </c>
      <c r="AX81" cm="1">
        <f t="array" aca="1" ref="AX81" ca="1">INDIRECT($A$1&amp;AX$1&amp;$A81)</f>
        <v>0</v>
      </c>
      <c r="AY81" cm="1">
        <f t="array" aca="1" ref="AY81" ca="1">INDIRECT($A$1&amp;AY$1&amp;$A81)</f>
        <v>0</v>
      </c>
      <c r="AZ81" cm="1">
        <f t="array" aca="1" ref="AZ81" ca="1">INDIRECT($A$1&amp;AZ$1&amp;$A81)</f>
        <v>0</v>
      </c>
      <c r="BA81" cm="1">
        <f t="array" aca="1" ref="BA81" ca="1">INDIRECT($A$1&amp;BA$1&amp;$A81)</f>
        <v>0</v>
      </c>
      <c r="BB81" cm="1">
        <f t="array" aca="1" ref="BB81" ca="1">INDIRECT($A$1&amp;BB$1&amp;$A81)</f>
        <v>0</v>
      </c>
      <c r="BC81" cm="1">
        <f t="array" aca="1" ref="BC81" ca="1">INDIRECT($A$1&amp;BC$1&amp;$A81)</f>
        <v>0</v>
      </c>
      <c r="BD81" cm="1">
        <f t="array" aca="1" ref="BD81" ca="1">INDIRECT($A$1&amp;BD$1&amp;$A81)</f>
        <v>0</v>
      </c>
      <c r="BE81" cm="1">
        <f t="array" aca="1" ref="BE81" ca="1">INDIRECT($A$1&amp;BE$1&amp;$A81)</f>
        <v>0</v>
      </c>
      <c r="BF81" cm="1">
        <f t="array" aca="1" ref="BF81" ca="1">INDIRECT($A$1&amp;BF$1&amp;$A81)</f>
        <v>0</v>
      </c>
      <c r="BG81" cm="1">
        <f t="array" aca="1" ref="BG81" ca="1">INDIRECT($A$1&amp;BG$1&amp;$A81)</f>
        <v>0</v>
      </c>
      <c r="BH81" cm="1">
        <f t="array" aca="1" ref="BH81" ca="1">INDIRECT($A$1&amp;BH$1&amp;$A81)</f>
        <v>0</v>
      </c>
      <c r="BI81" cm="1">
        <f t="array" aca="1" ref="BI81" ca="1">INDIRECT($A$1&amp;BI$1&amp;$A81)</f>
        <v>0</v>
      </c>
      <c r="BJ81" cm="1">
        <f t="array" aca="1" ref="BJ81" ca="1">INDIRECT($A$1&amp;BJ$1&amp;$A81)</f>
        <v>0</v>
      </c>
      <c r="BK81" cm="1">
        <f t="array" aca="1" ref="BK81" ca="1">INDIRECT($A$1&amp;BK$1&amp;$A81)</f>
        <v>0</v>
      </c>
      <c r="BL81" cm="1">
        <f t="array" aca="1" ref="BL81" ca="1">INDIRECT($A$1&amp;BL$1&amp;$A81)</f>
        <v>0</v>
      </c>
      <c r="BM81" cm="1">
        <f t="array" aca="1" ref="BM81" ca="1">INDIRECT($A$1&amp;BM$1&amp;$A81)</f>
        <v>0</v>
      </c>
      <c r="BN81" cm="1">
        <f t="array" aca="1" ref="BN81" ca="1">INDIRECT($A$1&amp;BN$1&amp;$A81)</f>
        <v>0</v>
      </c>
      <c r="BO81" cm="1">
        <f t="array" aca="1" ref="BO81" ca="1">INDIRECT($A$1&amp;BO$1&amp;$A81)</f>
        <v>0</v>
      </c>
      <c r="BP81" cm="1">
        <f t="array" aca="1" ref="BP81" ca="1">INDIRECT($A$1&amp;BP$1&amp;$A81)</f>
        <v>0</v>
      </c>
      <c r="BQ81" cm="1">
        <f t="array" aca="1" ref="BQ81" ca="1">INDIRECT($A$1&amp;BQ$1&amp;$A81)</f>
        <v>0</v>
      </c>
      <c r="BR81" cm="1">
        <f t="array" aca="1" ref="BR81" ca="1">INDIRECT($A$1&amp;BR$1&amp;$A81)</f>
        <v>0</v>
      </c>
      <c r="BS81" cm="1">
        <f t="array" aca="1" ref="BS81" ca="1">INDIRECT($A$1&amp;BS$1&amp;$A81)</f>
        <v>0</v>
      </c>
      <c r="BT81" cm="1">
        <f t="array" aca="1" ref="BT81" ca="1">INDIRECT($A$1&amp;BT$1&amp;$A81)</f>
        <v>0</v>
      </c>
      <c r="BU81" cm="1">
        <f t="array" aca="1" ref="BU81" ca="1">INDIRECT($A$1&amp;BU$1&amp;$A81)</f>
        <v>0</v>
      </c>
    </row>
    <row r="82" spans="1:73" x14ac:dyDescent="0.35">
      <c r="A82" s="60">
        <f t="shared" ref="A82:A95" si="15">A81+1</f>
        <v>67</v>
      </c>
      <c r="C82" t="str" cm="1">
        <f t="array" aca="1" ref="C82" ca="1">INDIRECT($A$1&amp;C$1&amp;$A82)</f>
        <v>marche_fada n'gourma</v>
      </c>
      <c r="D82">
        <f t="shared" ca="1" si="13"/>
        <v>0</v>
      </c>
      <c r="E82">
        <f t="shared" ca="1" si="13"/>
        <v>0</v>
      </c>
      <c r="F82">
        <f t="shared" ca="1" si="13"/>
        <v>0</v>
      </c>
      <c r="G82">
        <f t="shared" ca="1" si="13"/>
        <v>0</v>
      </c>
      <c r="H82">
        <f t="shared" ca="1" si="13"/>
        <v>0</v>
      </c>
      <c r="I82">
        <f t="shared" ca="1" si="13"/>
        <v>0</v>
      </c>
      <c r="J82">
        <f t="shared" ca="1" si="13"/>
        <v>0</v>
      </c>
      <c r="K82">
        <f t="shared" ca="1" si="13"/>
        <v>0</v>
      </c>
      <c r="L82">
        <f t="shared" ca="1" si="13"/>
        <v>0</v>
      </c>
      <c r="M82">
        <f t="shared" ca="1" si="13"/>
        <v>0</v>
      </c>
      <c r="N82">
        <f t="shared" ca="1" si="13"/>
        <v>0</v>
      </c>
      <c r="P82" t="str" cm="1">
        <f t="array" aca="1" ref="P82" ca="1">INDIRECT($A$1&amp;P$1&amp;$A82)</f>
        <v>disponible</v>
      </c>
      <c r="Q82" t="str" cm="1">
        <f t="array" aca="1" ref="Q82" ca="1">INDIRECT($A$1&amp;Q$1&amp;$A82)</f>
        <v>peudisponible</v>
      </c>
      <c r="R82" t="str" cm="1">
        <f t="array" aca="1" ref="R82" ca="1">INDIRECT($A$1&amp;R$1&amp;$A82)</f>
        <v>disponible</v>
      </c>
      <c r="S82" cm="1">
        <f t="array" aca="1" ref="S82" ca="1">INDIRECT($A$1&amp;S$1&amp;$A82)</f>
        <v>0</v>
      </c>
      <c r="T82" cm="1">
        <f t="array" aca="1" ref="T82" ca="1">INDIRECT($A$1&amp;T$1&amp;$A82)</f>
        <v>0</v>
      </c>
      <c r="U82" cm="1">
        <f t="array" aca="1" ref="U82" ca="1">INDIRECT($A$1&amp;U$1&amp;$A82)</f>
        <v>0</v>
      </c>
      <c r="V82" cm="1">
        <f t="array" aca="1" ref="V82" ca="1">INDIRECT($A$1&amp;V$1&amp;$A82)</f>
        <v>0</v>
      </c>
      <c r="W82" cm="1">
        <f t="array" aca="1" ref="W82" ca="1">INDIRECT($A$1&amp;W$1&amp;$A82)</f>
        <v>0</v>
      </c>
      <c r="X82" cm="1">
        <f t="array" aca="1" ref="X82" ca="1">INDIRECT($A$1&amp;X$1&amp;$A82)</f>
        <v>0</v>
      </c>
      <c r="Y82" cm="1">
        <f t="array" aca="1" ref="Y82" ca="1">INDIRECT($A$1&amp;Y$1&amp;$A82)</f>
        <v>0</v>
      </c>
      <c r="Z82" cm="1">
        <f t="array" aca="1" ref="Z82" ca="1">INDIRECT($A$1&amp;Z$1&amp;$A82)</f>
        <v>0</v>
      </c>
      <c r="AA82" cm="1">
        <f t="array" aca="1" ref="AA82" ca="1">INDIRECT($A$1&amp;AA$1&amp;$A82)</f>
        <v>0</v>
      </c>
      <c r="AB82" cm="1">
        <f t="array" aca="1" ref="AB82" ca="1">INDIRECT($A$1&amp;AB$1&amp;$A82)</f>
        <v>0</v>
      </c>
      <c r="AC82" cm="1">
        <f t="array" aca="1" ref="AC82" ca="1">INDIRECT($A$1&amp;AC$1&amp;$A82)</f>
        <v>0</v>
      </c>
      <c r="AD82" cm="1">
        <f t="array" aca="1" ref="AD82" ca="1">INDIRECT($A$1&amp;AD$1&amp;$A82)</f>
        <v>0</v>
      </c>
      <c r="AE82" cm="1">
        <f t="array" aca="1" ref="AE82" ca="1">INDIRECT($A$1&amp;AE$1&amp;$A82)</f>
        <v>0</v>
      </c>
      <c r="AF82" cm="1">
        <f t="array" aca="1" ref="AF82" ca="1">INDIRECT($A$1&amp;AF$1&amp;$A82)</f>
        <v>0</v>
      </c>
      <c r="AG82" cm="1">
        <f t="array" aca="1" ref="AG82" ca="1">INDIRECT($A$1&amp;AG$1&amp;$A82)</f>
        <v>0</v>
      </c>
      <c r="AH82" cm="1">
        <f t="array" aca="1" ref="AH82" ca="1">INDIRECT($A$1&amp;AH$1&amp;$A82)</f>
        <v>0</v>
      </c>
      <c r="AI82" cm="1">
        <f t="array" aca="1" ref="AI82" ca="1">INDIRECT($A$1&amp;AI$1&amp;$A82)</f>
        <v>0</v>
      </c>
      <c r="AJ82" cm="1">
        <f t="array" aca="1" ref="AJ82" ca="1">INDIRECT($A$1&amp;AJ$1&amp;$A82)</f>
        <v>0</v>
      </c>
      <c r="AK82" cm="1">
        <f t="array" aca="1" ref="AK82" ca="1">INDIRECT($A$1&amp;AK$1&amp;$A82)</f>
        <v>0</v>
      </c>
      <c r="AM82">
        <f t="shared" ca="1" si="14"/>
        <v>0</v>
      </c>
      <c r="AN82">
        <f t="shared" ca="1" si="14"/>
        <v>1</v>
      </c>
      <c r="AO82">
        <f t="shared" ca="1" si="14"/>
        <v>0</v>
      </c>
      <c r="AP82">
        <f t="shared" ca="1" si="14"/>
        <v>0</v>
      </c>
      <c r="AQ82">
        <f t="shared" ca="1" si="14"/>
        <v>0</v>
      </c>
      <c r="AR82">
        <f t="shared" ca="1" si="14"/>
        <v>0</v>
      </c>
      <c r="AS82">
        <f t="shared" ca="1" si="14"/>
        <v>0</v>
      </c>
      <c r="AU82" cm="1">
        <f t="array" aca="1" ref="AU82" ca="1">INDIRECT($A$1&amp;AU$1&amp;$A82)</f>
        <v>0</v>
      </c>
      <c r="AV82" cm="1">
        <f t="array" aca="1" ref="AV82" ca="1">INDIRECT($A$1&amp;AV$1&amp;$A82)</f>
        <v>0</v>
      </c>
      <c r="AW82" cm="1">
        <f t="array" aca="1" ref="AW82" ca="1">INDIRECT($A$1&amp;AW$1&amp;$A82)</f>
        <v>0</v>
      </c>
      <c r="AX82" cm="1">
        <f t="array" aca="1" ref="AX82" ca="1">INDIRECT($A$1&amp;AX$1&amp;$A82)</f>
        <v>0</v>
      </c>
      <c r="AY82" cm="1">
        <f t="array" aca="1" ref="AY82" ca="1">INDIRECT($A$1&amp;AY$1&amp;$A82)</f>
        <v>0</v>
      </c>
      <c r="AZ82" cm="1">
        <f t="array" aca="1" ref="AZ82" ca="1">INDIRECT($A$1&amp;AZ$1&amp;$A82)</f>
        <v>0</v>
      </c>
      <c r="BA82" cm="1">
        <f t="array" aca="1" ref="BA82" ca="1">INDIRECT($A$1&amp;BA$1&amp;$A82)</f>
        <v>0</v>
      </c>
      <c r="BB82" cm="1">
        <f t="array" aca="1" ref="BB82" ca="1">INDIRECT($A$1&amp;BB$1&amp;$A82)</f>
        <v>0</v>
      </c>
      <c r="BC82" cm="1">
        <f t="array" aca="1" ref="BC82" ca="1">INDIRECT($A$1&amp;BC$1&amp;$A82)</f>
        <v>0</v>
      </c>
      <c r="BD82" cm="1">
        <f t="array" aca="1" ref="BD82" ca="1">INDIRECT($A$1&amp;BD$1&amp;$A82)</f>
        <v>0</v>
      </c>
      <c r="BE82" cm="1">
        <f t="array" aca="1" ref="BE82" ca="1">INDIRECT($A$1&amp;BE$1&amp;$A82)</f>
        <v>0</v>
      </c>
      <c r="BF82" cm="1">
        <f t="array" aca="1" ref="BF82" ca="1">INDIRECT($A$1&amp;BF$1&amp;$A82)</f>
        <v>0</v>
      </c>
      <c r="BG82" cm="1">
        <f t="array" aca="1" ref="BG82" ca="1">INDIRECT($A$1&amp;BG$1&amp;$A82)</f>
        <v>0</v>
      </c>
      <c r="BH82" cm="1">
        <f t="array" aca="1" ref="BH82" ca="1">INDIRECT($A$1&amp;BH$1&amp;$A82)</f>
        <v>0</v>
      </c>
      <c r="BI82" cm="1">
        <f t="array" aca="1" ref="BI82" ca="1">INDIRECT($A$1&amp;BI$1&amp;$A82)</f>
        <v>0</v>
      </c>
      <c r="BJ82" cm="1">
        <f t="array" aca="1" ref="BJ82" ca="1">INDIRECT($A$1&amp;BJ$1&amp;$A82)</f>
        <v>0</v>
      </c>
      <c r="BK82" cm="1">
        <f t="array" aca="1" ref="BK82" ca="1">INDIRECT($A$1&amp;BK$1&amp;$A82)</f>
        <v>0</v>
      </c>
      <c r="BL82" cm="1">
        <f t="array" aca="1" ref="BL82" ca="1">INDIRECT($A$1&amp;BL$1&amp;$A82)</f>
        <v>0</v>
      </c>
      <c r="BM82" cm="1">
        <f t="array" aca="1" ref="BM82" ca="1">INDIRECT($A$1&amp;BM$1&amp;$A82)</f>
        <v>0</v>
      </c>
      <c r="BN82" cm="1">
        <f t="array" aca="1" ref="BN82" ca="1">INDIRECT($A$1&amp;BN$1&amp;$A82)</f>
        <v>0</v>
      </c>
      <c r="BO82" cm="1">
        <f t="array" aca="1" ref="BO82" ca="1">INDIRECT($A$1&amp;BO$1&amp;$A82)</f>
        <v>0</v>
      </c>
      <c r="BP82" cm="1">
        <f t="array" aca="1" ref="BP82" ca="1">INDIRECT($A$1&amp;BP$1&amp;$A82)</f>
        <v>0</v>
      </c>
      <c r="BQ82" cm="1">
        <f t="array" aca="1" ref="BQ82" ca="1">INDIRECT($A$1&amp;BQ$1&amp;$A82)</f>
        <v>0</v>
      </c>
      <c r="BR82" cm="1">
        <f t="array" aca="1" ref="BR82" ca="1">INDIRECT($A$1&amp;BR$1&amp;$A82)</f>
        <v>0</v>
      </c>
      <c r="BS82" cm="1">
        <f t="array" aca="1" ref="BS82" ca="1">INDIRECT($A$1&amp;BS$1&amp;$A82)</f>
        <v>0</v>
      </c>
      <c r="BT82" cm="1">
        <f t="array" aca="1" ref="BT82" ca="1">INDIRECT($A$1&amp;BT$1&amp;$A82)</f>
        <v>0</v>
      </c>
      <c r="BU82" cm="1">
        <f t="array" aca="1" ref="BU82" ca="1">INDIRECT($A$1&amp;BU$1&amp;$A82)</f>
        <v>0</v>
      </c>
    </row>
    <row r="83" spans="1:73" x14ac:dyDescent="0.35">
      <c r="A83" s="60">
        <f t="shared" si="15"/>
        <v>68</v>
      </c>
      <c r="C83" t="str" cm="1">
        <f t="array" aca="1" ref="C83" ca="1">INDIRECT($A$1&amp;C$1&amp;$A83)</f>
        <v>marche_fada n'gourma</v>
      </c>
      <c r="D83">
        <f t="shared" ca="1" si="13"/>
        <v>0</v>
      </c>
      <c r="E83">
        <f t="shared" ca="1" si="13"/>
        <v>0</v>
      </c>
      <c r="F83">
        <f t="shared" ca="1" si="13"/>
        <v>0</v>
      </c>
      <c r="G83">
        <f t="shared" ca="1" si="13"/>
        <v>0</v>
      </c>
      <c r="H83">
        <f t="shared" ca="1" si="13"/>
        <v>0</v>
      </c>
      <c r="I83">
        <f t="shared" ca="1" si="13"/>
        <v>0</v>
      </c>
      <c r="J83">
        <f t="shared" ca="1" si="13"/>
        <v>0</v>
      </c>
      <c r="K83">
        <f t="shared" ca="1" si="13"/>
        <v>0</v>
      </c>
      <c r="L83">
        <f t="shared" ca="1" si="13"/>
        <v>0</v>
      </c>
      <c r="M83">
        <f t="shared" ca="1" si="13"/>
        <v>0</v>
      </c>
      <c r="N83">
        <f t="shared" ca="1" si="13"/>
        <v>0</v>
      </c>
      <c r="P83" cm="1">
        <f t="array" aca="1" ref="P83" ca="1">INDIRECT($A$1&amp;P$1&amp;$A83)</f>
        <v>0</v>
      </c>
      <c r="Q83" cm="1">
        <f t="array" aca="1" ref="Q83" ca="1">INDIRECT($A$1&amp;Q$1&amp;$A83)</f>
        <v>0</v>
      </c>
      <c r="R83" cm="1">
        <f t="array" aca="1" ref="R83" ca="1">INDIRECT($A$1&amp;R$1&amp;$A83)</f>
        <v>0</v>
      </c>
      <c r="S83" cm="1">
        <f t="array" aca="1" ref="S83" ca="1">INDIRECT($A$1&amp;S$1&amp;$A83)</f>
        <v>0</v>
      </c>
      <c r="T83" cm="1">
        <f t="array" aca="1" ref="T83" ca="1">INDIRECT($A$1&amp;T$1&amp;$A83)</f>
        <v>0</v>
      </c>
      <c r="U83" cm="1">
        <f t="array" aca="1" ref="U83" ca="1">INDIRECT($A$1&amp;U$1&amp;$A83)</f>
        <v>0</v>
      </c>
      <c r="V83" cm="1">
        <f t="array" aca="1" ref="V83" ca="1">INDIRECT($A$1&amp;V$1&amp;$A83)</f>
        <v>0</v>
      </c>
      <c r="W83" cm="1">
        <f t="array" aca="1" ref="W83" ca="1">INDIRECT($A$1&amp;W$1&amp;$A83)</f>
        <v>0</v>
      </c>
      <c r="X83" cm="1">
        <f t="array" aca="1" ref="X83" ca="1">INDIRECT($A$1&amp;X$1&amp;$A83)</f>
        <v>0</v>
      </c>
      <c r="Y83" cm="1">
        <f t="array" aca="1" ref="Y83" ca="1">INDIRECT($A$1&amp;Y$1&amp;$A83)</f>
        <v>0</v>
      </c>
      <c r="Z83" t="str" cm="1">
        <f t="array" aca="1" ref="Z83" ca="1">INDIRECT($A$1&amp;Z$1&amp;$A83)</f>
        <v>disponible</v>
      </c>
      <c r="AA83" t="str" cm="1">
        <f t="array" aca="1" ref="AA83" ca="1">INDIRECT($A$1&amp;AA$1&amp;$A83)</f>
        <v>disponible</v>
      </c>
      <c r="AB83" t="str" cm="1">
        <f t="array" aca="1" ref="AB83" ca="1">INDIRECT($A$1&amp;AB$1&amp;$A83)</f>
        <v>disponible</v>
      </c>
      <c r="AC83" t="str" cm="1">
        <f t="array" aca="1" ref="AC83" ca="1">INDIRECT($A$1&amp;AC$1&amp;$A83)</f>
        <v>disponible</v>
      </c>
      <c r="AD83" t="str" cm="1">
        <f t="array" aca="1" ref="AD83" ca="1">INDIRECT($A$1&amp;AD$1&amp;$A83)</f>
        <v>disponible</v>
      </c>
      <c r="AE83" t="str" cm="1">
        <f t="array" aca="1" ref="AE83" ca="1">INDIRECT($A$1&amp;AE$1&amp;$A83)</f>
        <v>disponible</v>
      </c>
      <c r="AF83" t="str" cm="1">
        <f t="array" aca="1" ref="AF83" ca="1">INDIRECT($A$1&amp;AF$1&amp;$A83)</f>
        <v>disponible</v>
      </c>
      <c r="AG83" t="str" cm="1">
        <f t="array" aca="1" ref="AG83" ca="1">INDIRECT($A$1&amp;AG$1&amp;$A83)</f>
        <v>peudisponible</v>
      </c>
      <c r="AH83" t="str" cm="1">
        <f t="array" aca="1" ref="AH83" ca="1">INDIRECT($A$1&amp;AH$1&amp;$A83)</f>
        <v>peudisponible</v>
      </c>
      <c r="AI83" t="str" cm="1">
        <f t="array" aca="1" ref="AI83" ca="1">INDIRECT($A$1&amp;AI$1&amp;$A83)</f>
        <v>disponible</v>
      </c>
      <c r="AJ83" t="str" cm="1">
        <f t="array" aca="1" ref="AJ83" ca="1">INDIRECT($A$1&amp;AJ$1&amp;$A83)</f>
        <v>disponible</v>
      </c>
      <c r="AK83" cm="1">
        <f t="array" aca="1" ref="AK83" ca="1">INDIRECT($A$1&amp;AK$1&amp;$A83)</f>
        <v>0</v>
      </c>
      <c r="AM83">
        <f t="shared" ca="1" si="14"/>
        <v>0</v>
      </c>
      <c r="AN83">
        <f t="shared" ca="1" si="14"/>
        <v>1</v>
      </c>
      <c r="AO83">
        <f t="shared" ca="1" si="14"/>
        <v>0</v>
      </c>
      <c r="AP83">
        <f t="shared" ca="1" si="14"/>
        <v>1</v>
      </c>
      <c r="AQ83">
        <f t="shared" ca="1" si="14"/>
        <v>0</v>
      </c>
      <c r="AR83">
        <f t="shared" ca="1" si="14"/>
        <v>0</v>
      </c>
      <c r="AS83">
        <f t="shared" ca="1" si="14"/>
        <v>0</v>
      </c>
      <c r="AU83" cm="1">
        <f t="array" aca="1" ref="AU83" ca="1">INDIRECT($A$1&amp;AU$1&amp;$A83)</f>
        <v>0</v>
      </c>
      <c r="AV83" cm="1">
        <f t="array" aca="1" ref="AV83" ca="1">INDIRECT($A$1&amp;AV$1&amp;$A83)</f>
        <v>0</v>
      </c>
      <c r="AW83" cm="1">
        <f t="array" aca="1" ref="AW83" ca="1">INDIRECT($A$1&amp;AW$1&amp;$A83)</f>
        <v>0</v>
      </c>
      <c r="AX83" cm="1">
        <f t="array" aca="1" ref="AX83" ca="1">INDIRECT($A$1&amp;AX$1&amp;$A83)</f>
        <v>0</v>
      </c>
      <c r="AY83" cm="1">
        <f t="array" aca="1" ref="AY83" ca="1">INDIRECT($A$1&amp;AY$1&amp;$A83)</f>
        <v>0</v>
      </c>
      <c r="AZ83" cm="1">
        <f t="array" aca="1" ref="AZ83" ca="1">INDIRECT($A$1&amp;AZ$1&amp;$A83)</f>
        <v>0</v>
      </c>
      <c r="BA83" cm="1">
        <f t="array" aca="1" ref="BA83" ca="1">INDIRECT($A$1&amp;BA$1&amp;$A83)</f>
        <v>0</v>
      </c>
      <c r="BB83" cm="1">
        <f t="array" aca="1" ref="BB83" ca="1">INDIRECT($A$1&amp;BB$1&amp;$A83)</f>
        <v>0</v>
      </c>
      <c r="BC83" cm="1">
        <f t="array" aca="1" ref="BC83" ca="1">INDIRECT($A$1&amp;BC$1&amp;$A83)</f>
        <v>0</v>
      </c>
      <c r="BD83" cm="1">
        <f t="array" aca="1" ref="BD83" ca="1">INDIRECT($A$1&amp;BD$1&amp;$A83)</f>
        <v>0</v>
      </c>
      <c r="BE83" cm="1">
        <f t="array" aca="1" ref="BE83" ca="1">INDIRECT($A$1&amp;BE$1&amp;$A83)</f>
        <v>0</v>
      </c>
      <c r="BF83" cm="1">
        <f t="array" aca="1" ref="BF83" ca="1">INDIRECT($A$1&amp;BF$1&amp;$A83)</f>
        <v>0</v>
      </c>
      <c r="BG83" cm="1">
        <f t="array" aca="1" ref="BG83" ca="1">INDIRECT($A$1&amp;BG$1&amp;$A83)</f>
        <v>0</v>
      </c>
      <c r="BH83" cm="1">
        <f t="array" aca="1" ref="BH83" ca="1">INDIRECT($A$1&amp;BH$1&amp;$A83)</f>
        <v>0</v>
      </c>
      <c r="BI83" cm="1">
        <f t="array" aca="1" ref="BI83" ca="1">INDIRECT($A$1&amp;BI$1&amp;$A83)</f>
        <v>0</v>
      </c>
      <c r="BJ83" cm="1">
        <f t="array" aca="1" ref="BJ83" ca="1">INDIRECT($A$1&amp;BJ$1&amp;$A83)</f>
        <v>0</v>
      </c>
      <c r="BK83" cm="1">
        <f t="array" aca="1" ref="BK83" ca="1">INDIRECT($A$1&amp;BK$1&amp;$A83)</f>
        <v>0</v>
      </c>
      <c r="BL83" cm="1">
        <f t="array" aca="1" ref="BL83" ca="1">INDIRECT($A$1&amp;BL$1&amp;$A83)</f>
        <v>0</v>
      </c>
      <c r="BM83" cm="1">
        <f t="array" aca="1" ref="BM83" ca="1">INDIRECT($A$1&amp;BM$1&amp;$A83)</f>
        <v>0</v>
      </c>
      <c r="BN83" cm="1">
        <f t="array" aca="1" ref="BN83" ca="1">INDIRECT($A$1&amp;BN$1&amp;$A83)</f>
        <v>0</v>
      </c>
      <c r="BO83" cm="1">
        <f t="array" aca="1" ref="BO83" ca="1">INDIRECT($A$1&amp;BO$1&amp;$A83)</f>
        <v>0</v>
      </c>
      <c r="BP83" cm="1">
        <f t="array" aca="1" ref="BP83" ca="1">INDIRECT($A$1&amp;BP$1&amp;$A83)</f>
        <v>0</v>
      </c>
      <c r="BQ83" cm="1">
        <f t="array" aca="1" ref="BQ83" ca="1">INDIRECT($A$1&amp;BQ$1&amp;$A83)</f>
        <v>0</v>
      </c>
      <c r="BR83" cm="1">
        <f t="array" aca="1" ref="BR83" ca="1">INDIRECT($A$1&amp;BR$1&amp;$A83)</f>
        <v>0</v>
      </c>
      <c r="BS83" cm="1">
        <f t="array" aca="1" ref="BS83" ca="1">INDIRECT($A$1&amp;BS$1&amp;$A83)</f>
        <v>0</v>
      </c>
      <c r="BT83" cm="1">
        <f t="array" aca="1" ref="BT83" ca="1">INDIRECT($A$1&amp;BT$1&amp;$A83)</f>
        <v>0</v>
      </c>
      <c r="BU83" cm="1">
        <f t="array" aca="1" ref="BU83" ca="1">INDIRECT($A$1&amp;BU$1&amp;$A83)</f>
        <v>0</v>
      </c>
    </row>
    <row r="84" spans="1:73" x14ac:dyDescent="0.35">
      <c r="A84" s="60">
        <f t="shared" si="15"/>
        <v>69</v>
      </c>
      <c r="C84" t="str" cm="1">
        <f t="array" aca="1" ref="C84" ca="1">INDIRECT($A$1&amp;C$1&amp;$A84)</f>
        <v>marche_fada n'gourma</v>
      </c>
      <c r="D84">
        <f t="shared" ca="1" si="13"/>
        <v>1</v>
      </c>
      <c r="E84">
        <f t="shared" ca="1" si="13"/>
        <v>1</v>
      </c>
      <c r="F84">
        <f t="shared" ca="1" si="13"/>
        <v>0</v>
      </c>
      <c r="G84">
        <f t="shared" ca="1" si="13"/>
        <v>0</v>
      </c>
      <c r="H84">
        <f t="shared" ca="1" si="13"/>
        <v>0</v>
      </c>
      <c r="I84">
        <f t="shared" ca="1" si="13"/>
        <v>0</v>
      </c>
      <c r="J84">
        <f t="shared" ca="1" si="13"/>
        <v>1</v>
      </c>
      <c r="K84">
        <f t="shared" ca="1" si="13"/>
        <v>1</v>
      </c>
      <c r="L84">
        <f t="shared" ca="1" si="13"/>
        <v>0</v>
      </c>
      <c r="M84">
        <f t="shared" ca="1" si="13"/>
        <v>0</v>
      </c>
      <c r="N84">
        <f t="shared" ca="1" si="13"/>
        <v>0</v>
      </c>
      <c r="P84" cm="1">
        <f t="array" aca="1" ref="P84" ca="1">INDIRECT($A$1&amp;P$1&amp;$A84)</f>
        <v>0</v>
      </c>
      <c r="Q84" t="str" cm="1">
        <f t="array" aca="1" ref="Q84" ca="1">INDIRECT($A$1&amp;Q$1&amp;$A84)</f>
        <v>disponible</v>
      </c>
      <c r="R84" cm="1">
        <f t="array" aca="1" ref="R84" ca="1">INDIRECT($A$1&amp;R$1&amp;$A84)</f>
        <v>0</v>
      </c>
      <c r="S84" cm="1">
        <f t="array" aca="1" ref="S84" ca="1">INDIRECT($A$1&amp;S$1&amp;$A84)</f>
        <v>0</v>
      </c>
      <c r="T84" cm="1">
        <f t="array" aca="1" ref="T84" ca="1">INDIRECT($A$1&amp;T$1&amp;$A84)</f>
        <v>0</v>
      </c>
      <c r="U84" cm="1">
        <f t="array" aca="1" ref="U84" ca="1">INDIRECT($A$1&amp;U$1&amp;$A84)</f>
        <v>0</v>
      </c>
      <c r="V84" cm="1">
        <f t="array" aca="1" ref="V84" ca="1">INDIRECT($A$1&amp;V$1&amp;$A84)</f>
        <v>0</v>
      </c>
      <c r="W84" cm="1">
        <f t="array" aca="1" ref="W84" ca="1">INDIRECT($A$1&amp;W$1&amp;$A84)</f>
        <v>0</v>
      </c>
      <c r="X84" cm="1">
        <f t="array" aca="1" ref="X84" ca="1">INDIRECT($A$1&amp;X$1&amp;$A84)</f>
        <v>0</v>
      </c>
      <c r="Y84" cm="1">
        <f t="array" aca="1" ref="Y84" ca="1">INDIRECT($A$1&amp;Y$1&amp;$A84)</f>
        <v>0</v>
      </c>
      <c r="Z84" t="str" cm="1">
        <f t="array" aca="1" ref="Z84" ca="1">INDIRECT($A$1&amp;Z$1&amp;$A84)</f>
        <v>peudisponible</v>
      </c>
      <c r="AA84" t="str" cm="1">
        <f t="array" aca="1" ref="AA84" ca="1">INDIRECT($A$1&amp;AA$1&amp;$A84)</f>
        <v>peudisponible</v>
      </c>
      <c r="AB84" t="str" cm="1">
        <f t="array" aca="1" ref="AB84" ca="1">INDIRECT($A$1&amp;AB$1&amp;$A84)</f>
        <v>disponible</v>
      </c>
      <c r="AC84" t="str" cm="1">
        <f t="array" aca="1" ref="AC84" ca="1">INDIRECT($A$1&amp;AC$1&amp;$A84)</f>
        <v>disponible</v>
      </c>
      <c r="AD84" t="str" cm="1">
        <f t="array" aca="1" ref="AD84" ca="1">INDIRECT($A$1&amp;AD$1&amp;$A84)</f>
        <v>nondisponible</v>
      </c>
      <c r="AE84" t="str" cm="1">
        <f t="array" aca="1" ref="AE84" ca="1">INDIRECT($A$1&amp;AE$1&amp;$A84)</f>
        <v>disponible</v>
      </c>
      <c r="AF84" t="str" cm="1">
        <f t="array" aca="1" ref="AF84" ca="1">INDIRECT($A$1&amp;AF$1&amp;$A84)</f>
        <v>disponible</v>
      </c>
      <c r="AG84" t="str" cm="1">
        <f t="array" aca="1" ref="AG84" ca="1">INDIRECT($A$1&amp;AG$1&amp;$A84)</f>
        <v>peudisponible</v>
      </c>
      <c r="AH84" t="str" cm="1">
        <f t="array" aca="1" ref="AH84" ca="1">INDIRECT($A$1&amp;AH$1&amp;$A84)</f>
        <v>disponible</v>
      </c>
      <c r="AI84" t="str" cm="1">
        <f t="array" aca="1" ref="AI84" ca="1">INDIRECT($A$1&amp;AI$1&amp;$A84)</f>
        <v>disponible</v>
      </c>
      <c r="AJ84" t="str" cm="1">
        <f t="array" aca="1" ref="AJ84" ca="1">INDIRECT($A$1&amp;AJ$1&amp;$A84)</f>
        <v>disponible</v>
      </c>
      <c r="AK84" t="str" cm="1">
        <f t="array" aca="1" ref="AK84" ca="1">INDIRECT($A$1&amp;AK$1&amp;$A84)</f>
        <v>disponible</v>
      </c>
      <c r="AM84">
        <f t="shared" ca="1" si="14"/>
        <v>0</v>
      </c>
      <c r="AN84">
        <f t="shared" ca="1" si="14"/>
        <v>0</v>
      </c>
      <c r="AO84">
        <f t="shared" ca="1" si="14"/>
        <v>0</v>
      </c>
      <c r="AP84">
        <f t="shared" ca="1" si="14"/>
        <v>0</v>
      </c>
      <c r="AQ84">
        <f t="shared" ca="1" si="14"/>
        <v>0</v>
      </c>
      <c r="AR84">
        <f t="shared" ca="1" si="14"/>
        <v>0</v>
      </c>
      <c r="AS84">
        <f t="shared" ca="1" si="14"/>
        <v>0</v>
      </c>
      <c r="AU84" cm="1">
        <f t="array" aca="1" ref="AU84" ca="1">INDIRECT($A$1&amp;AU$1&amp;$A84)</f>
        <v>0</v>
      </c>
      <c r="AV84" cm="1">
        <f t="array" aca="1" ref="AV84" ca="1">INDIRECT($A$1&amp;AV$1&amp;$A84)</f>
        <v>0</v>
      </c>
      <c r="AW84" cm="1">
        <f t="array" aca="1" ref="AW84" ca="1">INDIRECT($A$1&amp;AW$1&amp;$A84)</f>
        <v>0</v>
      </c>
      <c r="AX84" cm="1">
        <f t="array" aca="1" ref="AX84" ca="1">INDIRECT($A$1&amp;AX$1&amp;$A84)</f>
        <v>0</v>
      </c>
      <c r="AY84" cm="1">
        <f t="array" aca="1" ref="AY84" ca="1">INDIRECT($A$1&amp;AY$1&amp;$A84)</f>
        <v>0</v>
      </c>
      <c r="AZ84" cm="1">
        <f t="array" aca="1" ref="AZ84" ca="1">INDIRECT($A$1&amp;AZ$1&amp;$A84)</f>
        <v>0</v>
      </c>
      <c r="BA84" cm="1">
        <f t="array" aca="1" ref="BA84" ca="1">INDIRECT($A$1&amp;BA$1&amp;$A84)</f>
        <v>0</v>
      </c>
      <c r="BB84" cm="1">
        <f t="array" aca="1" ref="BB84" ca="1">INDIRECT($A$1&amp;BB$1&amp;$A84)</f>
        <v>0</v>
      </c>
      <c r="BC84" cm="1">
        <f t="array" aca="1" ref="BC84" ca="1">INDIRECT($A$1&amp;BC$1&amp;$A84)</f>
        <v>0</v>
      </c>
      <c r="BD84" cm="1">
        <f t="array" aca="1" ref="BD84" ca="1">INDIRECT($A$1&amp;BD$1&amp;$A84)</f>
        <v>0</v>
      </c>
      <c r="BE84" cm="1">
        <f t="array" aca="1" ref="BE84" ca="1">INDIRECT($A$1&amp;BE$1&amp;$A84)</f>
        <v>0</v>
      </c>
      <c r="BF84" cm="1">
        <f t="array" aca="1" ref="BF84" ca="1">INDIRECT($A$1&amp;BF$1&amp;$A84)</f>
        <v>0</v>
      </c>
      <c r="BG84" cm="1">
        <f t="array" aca="1" ref="BG84" ca="1">INDIRECT($A$1&amp;BG$1&amp;$A84)</f>
        <v>0</v>
      </c>
      <c r="BH84" cm="1">
        <f t="array" aca="1" ref="BH84" ca="1">INDIRECT($A$1&amp;BH$1&amp;$A84)</f>
        <v>0</v>
      </c>
      <c r="BI84" cm="1">
        <f t="array" aca="1" ref="BI84" ca="1">INDIRECT($A$1&amp;BI$1&amp;$A84)</f>
        <v>0</v>
      </c>
      <c r="BJ84" cm="1">
        <f t="array" aca="1" ref="BJ84" ca="1">INDIRECT($A$1&amp;BJ$1&amp;$A84)</f>
        <v>0</v>
      </c>
      <c r="BK84" cm="1">
        <f t="array" aca="1" ref="BK84" ca="1">INDIRECT($A$1&amp;BK$1&amp;$A84)</f>
        <v>0</v>
      </c>
      <c r="BL84" cm="1">
        <f t="array" aca="1" ref="BL84" ca="1">INDIRECT($A$1&amp;BL$1&amp;$A84)</f>
        <v>0</v>
      </c>
      <c r="BM84" cm="1">
        <f t="array" aca="1" ref="BM84" ca="1">INDIRECT($A$1&amp;BM$1&amp;$A84)</f>
        <v>0</v>
      </c>
      <c r="BN84" cm="1">
        <f t="array" aca="1" ref="BN84" ca="1">INDIRECT($A$1&amp;BN$1&amp;$A84)</f>
        <v>0</v>
      </c>
      <c r="BO84" cm="1">
        <f t="array" aca="1" ref="BO84" ca="1">INDIRECT($A$1&amp;BO$1&amp;$A84)</f>
        <v>0</v>
      </c>
      <c r="BP84" cm="1">
        <f t="array" aca="1" ref="BP84" ca="1">INDIRECT($A$1&amp;BP$1&amp;$A84)</f>
        <v>0</v>
      </c>
      <c r="BQ84" cm="1">
        <f t="array" aca="1" ref="BQ84" ca="1">INDIRECT($A$1&amp;BQ$1&amp;$A84)</f>
        <v>0</v>
      </c>
      <c r="BR84" cm="1">
        <f t="array" aca="1" ref="BR84" ca="1">INDIRECT($A$1&amp;BR$1&amp;$A84)</f>
        <v>0</v>
      </c>
      <c r="BS84" cm="1">
        <f t="array" aca="1" ref="BS84" ca="1">INDIRECT($A$1&amp;BS$1&amp;$A84)</f>
        <v>0</v>
      </c>
      <c r="BT84" cm="1">
        <f t="array" aca="1" ref="BT84" ca="1">INDIRECT($A$1&amp;BT$1&amp;$A84)</f>
        <v>0</v>
      </c>
      <c r="BU84" cm="1">
        <f t="array" aca="1" ref="BU84" ca="1">INDIRECT($A$1&amp;BU$1&amp;$A84)</f>
        <v>0</v>
      </c>
    </row>
    <row r="85" spans="1:73" x14ac:dyDescent="0.35">
      <c r="A85" s="60">
        <f t="shared" si="15"/>
        <v>70</v>
      </c>
      <c r="C85" t="str" cm="1">
        <f t="array" aca="1" ref="C85" ca="1">INDIRECT($A$1&amp;C$1&amp;$A85)</f>
        <v>marche_ouahigouya</v>
      </c>
      <c r="D85">
        <f t="shared" ca="1" si="13"/>
        <v>1</v>
      </c>
      <c r="E85">
        <f t="shared" ca="1" si="13"/>
        <v>0</v>
      </c>
      <c r="F85">
        <f t="shared" ca="1" si="13"/>
        <v>0</v>
      </c>
      <c r="G85">
        <f t="shared" ca="1" si="13"/>
        <v>1</v>
      </c>
      <c r="H85">
        <f t="shared" ca="1" si="13"/>
        <v>0</v>
      </c>
      <c r="I85">
        <f t="shared" ca="1" si="13"/>
        <v>0</v>
      </c>
      <c r="J85">
        <f t="shared" ca="1" si="13"/>
        <v>1</v>
      </c>
      <c r="K85">
        <f t="shared" ca="1" si="13"/>
        <v>0</v>
      </c>
      <c r="L85">
        <f t="shared" ca="1" si="13"/>
        <v>0</v>
      </c>
      <c r="M85">
        <f t="shared" ca="1" si="13"/>
        <v>0</v>
      </c>
      <c r="N85">
        <f t="shared" ca="1" si="13"/>
        <v>0</v>
      </c>
      <c r="P85" t="str" cm="1">
        <f t="array" aca="1" ref="P85" ca="1">INDIRECT($A$1&amp;P$1&amp;$A85)</f>
        <v>disponible</v>
      </c>
      <c r="Q85" t="str" cm="1">
        <f t="array" aca="1" ref="Q85" ca="1">INDIRECT($A$1&amp;Q$1&amp;$A85)</f>
        <v>disponible</v>
      </c>
      <c r="R85" t="str" cm="1">
        <f t="array" aca="1" ref="R85" ca="1">INDIRECT($A$1&amp;R$1&amp;$A85)</f>
        <v>disponible</v>
      </c>
      <c r="S85" cm="1">
        <f t="array" aca="1" ref="S85" ca="1">INDIRECT($A$1&amp;S$1&amp;$A85)</f>
        <v>0</v>
      </c>
      <c r="T85" cm="1">
        <f t="array" aca="1" ref="T85" ca="1">INDIRECT($A$1&amp;T$1&amp;$A85)</f>
        <v>0</v>
      </c>
      <c r="U85" cm="1">
        <f t="array" aca="1" ref="U85" ca="1">INDIRECT($A$1&amp;U$1&amp;$A85)</f>
        <v>0</v>
      </c>
      <c r="V85" cm="1">
        <f t="array" aca="1" ref="V85" ca="1">INDIRECT($A$1&amp;V$1&amp;$A85)</f>
        <v>0</v>
      </c>
      <c r="W85" cm="1">
        <f t="array" aca="1" ref="W85" ca="1">INDIRECT($A$1&amp;W$1&amp;$A85)</f>
        <v>0</v>
      </c>
      <c r="X85" cm="1">
        <f t="array" aca="1" ref="X85" ca="1">INDIRECT($A$1&amp;X$1&amp;$A85)</f>
        <v>0</v>
      </c>
      <c r="Y85" cm="1">
        <f t="array" aca="1" ref="Y85" ca="1">INDIRECT($A$1&amp;Y$1&amp;$A85)</f>
        <v>0</v>
      </c>
      <c r="Z85" t="str" cm="1">
        <f t="array" aca="1" ref="Z85" ca="1">INDIRECT($A$1&amp;Z$1&amp;$A85)</f>
        <v>disponible</v>
      </c>
      <c r="AA85" t="str" cm="1">
        <f t="array" aca="1" ref="AA85" ca="1">INDIRECT($A$1&amp;AA$1&amp;$A85)</f>
        <v>disponible</v>
      </c>
      <c r="AB85" t="str" cm="1">
        <f t="array" aca="1" ref="AB85" ca="1">INDIRECT($A$1&amp;AB$1&amp;$A85)</f>
        <v>disponible</v>
      </c>
      <c r="AC85" t="str" cm="1">
        <f t="array" aca="1" ref="AC85" ca="1">INDIRECT($A$1&amp;AC$1&amp;$A85)</f>
        <v>disponible</v>
      </c>
      <c r="AD85" t="str" cm="1">
        <f t="array" aca="1" ref="AD85" ca="1">INDIRECT($A$1&amp;AD$1&amp;$A85)</f>
        <v>disponible</v>
      </c>
      <c r="AE85" t="str" cm="1">
        <f t="array" aca="1" ref="AE85" ca="1">INDIRECT($A$1&amp;AE$1&amp;$A85)</f>
        <v>disponible</v>
      </c>
      <c r="AF85" t="str" cm="1">
        <f t="array" aca="1" ref="AF85" ca="1">INDIRECT($A$1&amp;AF$1&amp;$A85)</f>
        <v>disponible</v>
      </c>
      <c r="AG85" t="str" cm="1">
        <f t="array" aca="1" ref="AG85" ca="1">INDIRECT($A$1&amp;AG$1&amp;$A85)</f>
        <v>disponible</v>
      </c>
      <c r="AH85" t="str" cm="1">
        <f t="array" aca="1" ref="AH85" ca="1">INDIRECT($A$1&amp;AH$1&amp;$A85)</f>
        <v>disponible</v>
      </c>
      <c r="AI85" cm="1">
        <f t="array" aca="1" ref="AI85" ca="1">INDIRECT($A$1&amp;AI$1&amp;$A85)</f>
        <v>0</v>
      </c>
      <c r="AJ85" t="str" cm="1">
        <f t="array" aca="1" ref="AJ85" ca="1">INDIRECT($A$1&amp;AJ$1&amp;$A85)</f>
        <v>nondisponible</v>
      </c>
      <c r="AK85" t="str" cm="1">
        <f t="array" aca="1" ref="AK85" ca="1">INDIRECT($A$1&amp;AK$1&amp;$A85)</f>
        <v>disponible</v>
      </c>
      <c r="AM85">
        <f t="shared" ca="1" si="14"/>
        <v>0</v>
      </c>
      <c r="AN85">
        <f t="shared" ca="1" si="14"/>
        <v>0</v>
      </c>
      <c r="AO85">
        <f t="shared" ca="1" si="14"/>
        <v>0</v>
      </c>
      <c r="AP85">
        <f t="shared" ca="1" si="14"/>
        <v>0</v>
      </c>
      <c r="AQ85">
        <f t="shared" ca="1" si="14"/>
        <v>0</v>
      </c>
      <c r="AR85">
        <f t="shared" ca="1" si="14"/>
        <v>0</v>
      </c>
      <c r="AS85">
        <f t="shared" ca="1" si="14"/>
        <v>0</v>
      </c>
      <c r="AU85" cm="1">
        <f t="array" aca="1" ref="AU85" ca="1">INDIRECT($A$1&amp;AU$1&amp;$A85)</f>
        <v>0</v>
      </c>
      <c r="AV85" cm="1">
        <f t="array" aca="1" ref="AV85" ca="1">INDIRECT($A$1&amp;AV$1&amp;$A85)</f>
        <v>0</v>
      </c>
      <c r="AW85" cm="1">
        <f t="array" aca="1" ref="AW85" ca="1">INDIRECT($A$1&amp;AW$1&amp;$A85)</f>
        <v>0</v>
      </c>
      <c r="AX85" cm="1">
        <f t="array" aca="1" ref="AX85" ca="1">INDIRECT($A$1&amp;AX$1&amp;$A85)</f>
        <v>0</v>
      </c>
      <c r="AY85" cm="1">
        <f t="array" aca="1" ref="AY85" ca="1">INDIRECT($A$1&amp;AY$1&amp;$A85)</f>
        <v>0</v>
      </c>
      <c r="AZ85" cm="1">
        <f t="array" aca="1" ref="AZ85" ca="1">INDIRECT($A$1&amp;AZ$1&amp;$A85)</f>
        <v>0</v>
      </c>
      <c r="BA85" cm="1">
        <f t="array" aca="1" ref="BA85" ca="1">INDIRECT($A$1&amp;BA$1&amp;$A85)</f>
        <v>0</v>
      </c>
      <c r="BB85" cm="1">
        <f t="array" aca="1" ref="BB85" ca="1">INDIRECT($A$1&amp;BB$1&amp;$A85)</f>
        <v>0</v>
      </c>
      <c r="BC85" cm="1">
        <f t="array" aca="1" ref="BC85" ca="1">INDIRECT($A$1&amp;BC$1&amp;$A85)</f>
        <v>0</v>
      </c>
      <c r="BD85" cm="1">
        <f t="array" aca="1" ref="BD85" ca="1">INDIRECT($A$1&amp;BD$1&amp;$A85)</f>
        <v>0</v>
      </c>
      <c r="BE85" cm="1">
        <f t="array" aca="1" ref="BE85" ca="1">INDIRECT($A$1&amp;BE$1&amp;$A85)</f>
        <v>0</v>
      </c>
      <c r="BF85" cm="1">
        <f t="array" aca="1" ref="BF85" ca="1">INDIRECT($A$1&amp;BF$1&amp;$A85)</f>
        <v>0</v>
      </c>
      <c r="BG85" cm="1">
        <f t="array" aca="1" ref="BG85" ca="1">INDIRECT($A$1&amp;BG$1&amp;$A85)</f>
        <v>0</v>
      </c>
      <c r="BH85" cm="1">
        <f t="array" aca="1" ref="BH85" ca="1">INDIRECT($A$1&amp;BH$1&amp;$A85)</f>
        <v>0</v>
      </c>
      <c r="BI85" cm="1">
        <f t="array" aca="1" ref="BI85" ca="1">INDIRECT($A$1&amp;BI$1&amp;$A85)</f>
        <v>0</v>
      </c>
      <c r="BJ85" cm="1">
        <f t="array" aca="1" ref="BJ85" ca="1">INDIRECT($A$1&amp;BJ$1&amp;$A85)</f>
        <v>0</v>
      </c>
      <c r="BK85" cm="1">
        <f t="array" aca="1" ref="BK85" ca="1">INDIRECT($A$1&amp;BK$1&amp;$A85)</f>
        <v>0</v>
      </c>
      <c r="BL85" cm="1">
        <f t="array" aca="1" ref="BL85" ca="1">INDIRECT($A$1&amp;BL$1&amp;$A85)</f>
        <v>0</v>
      </c>
      <c r="BM85" cm="1">
        <f t="array" aca="1" ref="BM85" ca="1">INDIRECT($A$1&amp;BM$1&amp;$A85)</f>
        <v>0</v>
      </c>
      <c r="BN85" cm="1">
        <f t="array" aca="1" ref="BN85" ca="1">INDIRECT($A$1&amp;BN$1&amp;$A85)</f>
        <v>0</v>
      </c>
      <c r="BO85" cm="1">
        <f t="array" aca="1" ref="BO85" ca="1">INDIRECT($A$1&amp;BO$1&amp;$A85)</f>
        <v>0</v>
      </c>
      <c r="BP85" cm="1">
        <f t="array" aca="1" ref="BP85" ca="1">INDIRECT($A$1&amp;BP$1&amp;$A85)</f>
        <v>0</v>
      </c>
      <c r="BQ85" cm="1">
        <f t="array" aca="1" ref="BQ85" ca="1">INDIRECT($A$1&amp;BQ$1&amp;$A85)</f>
        <v>0</v>
      </c>
      <c r="BR85" cm="1">
        <f t="array" aca="1" ref="BR85" ca="1">INDIRECT($A$1&amp;BR$1&amp;$A85)</f>
        <v>0</v>
      </c>
      <c r="BS85" cm="1">
        <f t="array" aca="1" ref="BS85" ca="1">INDIRECT($A$1&amp;BS$1&amp;$A85)</f>
        <v>0</v>
      </c>
      <c r="BT85" cm="1">
        <f t="array" aca="1" ref="BT85" ca="1">INDIRECT($A$1&amp;BT$1&amp;$A85)</f>
        <v>0</v>
      </c>
      <c r="BU85" cm="1">
        <f t="array" aca="1" ref="BU85" ca="1">INDIRECT($A$1&amp;BU$1&amp;$A85)</f>
        <v>0</v>
      </c>
    </row>
    <row r="86" spans="1:73" x14ac:dyDescent="0.35">
      <c r="A86" s="60">
        <f t="shared" si="15"/>
        <v>71</v>
      </c>
      <c r="C86" t="str" cm="1">
        <f t="array" aca="1" ref="C86" ca="1">INDIRECT($A$1&amp;C$1&amp;$A86)</f>
        <v>marche_ouahigouya</v>
      </c>
      <c r="D86">
        <f t="shared" ca="1" si="13"/>
        <v>0</v>
      </c>
      <c r="E86">
        <f t="shared" ca="1" si="13"/>
        <v>0</v>
      </c>
      <c r="F86">
        <f t="shared" ca="1" si="13"/>
        <v>0</v>
      </c>
      <c r="G86">
        <f t="shared" ca="1" si="13"/>
        <v>0</v>
      </c>
      <c r="H86">
        <f t="shared" ca="1" si="13"/>
        <v>0</v>
      </c>
      <c r="I86">
        <f t="shared" ca="1" si="13"/>
        <v>0</v>
      </c>
      <c r="J86">
        <f t="shared" ca="1" si="13"/>
        <v>0</v>
      </c>
      <c r="K86">
        <f t="shared" ca="1" si="13"/>
        <v>0</v>
      </c>
      <c r="L86">
        <f t="shared" ca="1" si="13"/>
        <v>0</v>
      </c>
      <c r="M86">
        <f t="shared" ca="1" si="13"/>
        <v>0</v>
      </c>
      <c r="N86">
        <f t="shared" ca="1" si="13"/>
        <v>0</v>
      </c>
      <c r="P86" cm="1">
        <f t="array" aca="1" ref="P86" ca="1">INDIRECT($A$1&amp;P$1&amp;$A86)</f>
        <v>0</v>
      </c>
      <c r="Q86" cm="1">
        <f t="array" aca="1" ref="Q86" ca="1">INDIRECT($A$1&amp;Q$1&amp;$A86)</f>
        <v>0</v>
      </c>
      <c r="R86" cm="1">
        <f t="array" aca="1" ref="R86" ca="1">INDIRECT($A$1&amp;R$1&amp;$A86)</f>
        <v>0</v>
      </c>
      <c r="S86" cm="1">
        <f t="array" aca="1" ref="S86" ca="1">INDIRECT($A$1&amp;S$1&amp;$A86)</f>
        <v>0</v>
      </c>
      <c r="T86" cm="1">
        <f t="array" aca="1" ref="T86" ca="1">INDIRECT($A$1&amp;T$1&amp;$A86)</f>
        <v>0</v>
      </c>
      <c r="U86" cm="1">
        <f t="array" aca="1" ref="U86" ca="1">INDIRECT($A$1&amp;U$1&amp;$A86)</f>
        <v>0</v>
      </c>
      <c r="V86" cm="1">
        <f t="array" aca="1" ref="V86" ca="1">INDIRECT($A$1&amp;V$1&amp;$A86)</f>
        <v>0</v>
      </c>
      <c r="W86" t="str" cm="1">
        <f t="array" aca="1" ref="W86" ca="1">INDIRECT($A$1&amp;W$1&amp;$A86)</f>
        <v>disponible</v>
      </c>
      <c r="X86" t="str" cm="1">
        <f t="array" aca="1" ref="X86" ca="1">INDIRECT($A$1&amp;X$1&amp;$A86)</f>
        <v>disponible</v>
      </c>
      <c r="Y86" t="str" cm="1">
        <f t="array" aca="1" ref="Y86" ca="1">INDIRECT($A$1&amp;Y$1&amp;$A86)</f>
        <v>disponible</v>
      </c>
      <c r="Z86" cm="1">
        <f t="array" aca="1" ref="Z86" ca="1">INDIRECT($A$1&amp;Z$1&amp;$A86)</f>
        <v>0</v>
      </c>
      <c r="AA86" cm="1">
        <f t="array" aca="1" ref="AA86" ca="1">INDIRECT($A$1&amp;AA$1&amp;$A86)</f>
        <v>0</v>
      </c>
      <c r="AB86" cm="1">
        <f t="array" aca="1" ref="AB86" ca="1">INDIRECT($A$1&amp;AB$1&amp;$A86)</f>
        <v>0</v>
      </c>
      <c r="AC86" cm="1">
        <f t="array" aca="1" ref="AC86" ca="1">INDIRECT($A$1&amp;AC$1&amp;$A86)</f>
        <v>0</v>
      </c>
      <c r="AD86" cm="1">
        <f t="array" aca="1" ref="AD86" ca="1">INDIRECT($A$1&amp;AD$1&amp;$A86)</f>
        <v>0</v>
      </c>
      <c r="AE86" cm="1">
        <f t="array" aca="1" ref="AE86" ca="1">INDIRECT($A$1&amp;AE$1&amp;$A86)</f>
        <v>0</v>
      </c>
      <c r="AF86" cm="1">
        <f t="array" aca="1" ref="AF86" ca="1">INDIRECT($A$1&amp;AF$1&amp;$A86)</f>
        <v>0</v>
      </c>
      <c r="AG86" cm="1">
        <f t="array" aca="1" ref="AG86" ca="1">INDIRECT($A$1&amp;AG$1&amp;$A86)</f>
        <v>0</v>
      </c>
      <c r="AH86" cm="1">
        <f t="array" aca="1" ref="AH86" ca="1">INDIRECT($A$1&amp;AH$1&amp;$A86)</f>
        <v>0</v>
      </c>
      <c r="AI86" cm="1">
        <f t="array" aca="1" ref="AI86" ca="1">INDIRECT($A$1&amp;AI$1&amp;$A86)</f>
        <v>0</v>
      </c>
      <c r="AJ86" cm="1">
        <f t="array" aca="1" ref="AJ86" ca="1">INDIRECT($A$1&amp;AJ$1&amp;$A86)</f>
        <v>0</v>
      </c>
      <c r="AK86" cm="1">
        <f t="array" aca="1" ref="AK86" ca="1">INDIRECT($A$1&amp;AK$1&amp;$A86)</f>
        <v>0</v>
      </c>
      <c r="AM86">
        <f t="shared" ca="1" si="14"/>
        <v>0</v>
      </c>
      <c r="AN86">
        <f t="shared" ca="1" si="14"/>
        <v>0</v>
      </c>
      <c r="AO86">
        <f t="shared" ca="1" si="14"/>
        <v>0</v>
      </c>
      <c r="AP86">
        <f t="shared" ca="1" si="14"/>
        <v>0</v>
      </c>
      <c r="AQ86">
        <f t="shared" ca="1" si="14"/>
        <v>0</v>
      </c>
      <c r="AR86">
        <f t="shared" ca="1" si="14"/>
        <v>0</v>
      </c>
      <c r="AS86">
        <f t="shared" ca="1" si="14"/>
        <v>0</v>
      </c>
      <c r="AU86" cm="1">
        <f t="array" aca="1" ref="AU86" ca="1">INDIRECT($A$1&amp;AU$1&amp;$A86)</f>
        <v>0</v>
      </c>
      <c r="AV86" cm="1">
        <f t="array" aca="1" ref="AV86" ca="1">INDIRECT($A$1&amp;AV$1&amp;$A86)</f>
        <v>0</v>
      </c>
      <c r="AW86" cm="1">
        <f t="array" aca="1" ref="AW86" ca="1">INDIRECT($A$1&amp;AW$1&amp;$A86)</f>
        <v>0</v>
      </c>
      <c r="AX86" cm="1">
        <f t="array" aca="1" ref="AX86" ca="1">INDIRECT($A$1&amp;AX$1&amp;$A86)</f>
        <v>0</v>
      </c>
      <c r="AY86" cm="1">
        <f t="array" aca="1" ref="AY86" ca="1">INDIRECT($A$1&amp;AY$1&amp;$A86)</f>
        <v>0</v>
      </c>
      <c r="AZ86" cm="1">
        <f t="array" aca="1" ref="AZ86" ca="1">INDIRECT($A$1&amp;AZ$1&amp;$A86)</f>
        <v>0</v>
      </c>
      <c r="BA86" cm="1">
        <f t="array" aca="1" ref="BA86" ca="1">INDIRECT($A$1&amp;BA$1&amp;$A86)</f>
        <v>0</v>
      </c>
      <c r="BB86" cm="1">
        <f t="array" aca="1" ref="BB86" ca="1">INDIRECT($A$1&amp;BB$1&amp;$A86)</f>
        <v>0</v>
      </c>
      <c r="BC86" cm="1">
        <f t="array" aca="1" ref="BC86" ca="1">INDIRECT($A$1&amp;BC$1&amp;$A86)</f>
        <v>0</v>
      </c>
      <c r="BD86" cm="1">
        <f t="array" aca="1" ref="BD86" ca="1">INDIRECT($A$1&amp;BD$1&amp;$A86)</f>
        <v>0</v>
      </c>
      <c r="BE86" cm="1">
        <f t="array" aca="1" ref="BE86" ca="1">INDIRECT($A$1&amp;BE$1&amp;$A86)</f>
        <v>0</v>
      </c>
      <c r="BF86" cm="1">
        <f t="array" aca="1" ref="BF86" ca="1">INDIRECT($A$1&amp;BF$1&amp;$A86)</f>
        <v>0</v>
      </c>
      <c r="BG86" cm="1">
        <f t="array" aca="1" ref="BG86" ca="1">INDIRECT($A$1&amp;BG$1&amp;$A86)</f>
        <v>0</v>
      </c>
      <c r="BH86" cm="1">
        <f t="array" aca="1" ref="BH86" ca="1">INDIRECT($A$1&amp;BH$1&amp;$A86)</f>
        <v>0</v>
      </c>
      <c r="BI86" cm="1">
        <f t="array" aca="1" ref="BI86" ca="1">INDIRECT($A$1&amp;BI$1&amp;$A86)</f>
        <v>0</v>
      </c>
      <c r="BJ86" cm="1">
        <f t="array" aca="1" ref="BJ86" ca="1">INDIRECT($A$1&amp;BJ$1&amp;$A86)</f>
        <v>0</v>
      </c>
      <c r="BK86" cm="1">
        <f t="array" aca="1" ref="BK86" ca="1">INDIRECT($A$1&amp;BK$1&amp;$A86)</f>
        <v>0</v>
      </c>
      <c r="BL86" cm="1">
        <f t="array" aca="1" ref="BL86" ca="1">INDIRECT($A$1&amp;BL$1&amp;$A86)</f>
        <v>0</v>
      </c>
      <c r="BM86" cm="1">
        <f t="array" aca="1" ref="BM86" ca="1">INDIRECT($A$1&amp;BM$1&amp;$A86)</f>
        <v>0</v>
      </c>
      <c r="BN86" cm="1">
        <f t="array" aca="1" ref="BN86" ca="1">INDIRECT($A$1&amp;BN$1&amp;$A86)</f>
        <v>0</v>
      </c>
      <c r="BO86" cm="1">
        <f t="array" aca="1" ref="BO86" ca="1">INDIRECT($A$1&amp;BO$1&amp;$A86)</f>
        <v>0</v>
      </c>
      <c r="BP86" cm="1">
        <f t="array" aca="1" ref="BP86" ca="1">INDIRECT($A$1&amp;BP$1&amp;$A86)</f>
        <v>0</v>
      </c>
      <c r="BQ86" cm="1">
        <f t="array" aca="1" ref="BQ86" ca="1">INDIRECT($A$1&amp;BQ$1&amp;$A86)</f>
        <v>0</v>
      </c>
      <c r="BR86" cm="1">
        <f t="array" aca="1" ref="BR86" ca="1">INDIRECT($A$1&amp;BR$1&amp;$A86)</f>
        <v>0</v>
      </c>
      <c r="BS86" cm="1">
        <f t="array" aca="1" ref="BS86" ca="1">INDIRECT($A$1&amp;BS$1&amp;$A86)</f>
        <v>0</v>
      </c>
      <c r="BT86" cm="1">
        <f t="array" aca="1" ref="BT86" ca="1">INDIRECT($A$1&amp;BT$1&amp;$A86)</f>
        <v>0</v>
      </c>
      <c r="BU86" cm="1">
        <f t="array" aca="1" ref="BU86" ca="1">INDIRECT($A$1&amp;BU$1&amp;$A86)</f>
        <v>0</v>
      </c>
    </row>
    <row r="87" spans="1:73" x14ac:dyDescent="0.35">
      <c r="A87" s="60">
        <f t="shared" si="15"/>
        <v>72</v>
      </c>
      <c r="C87" t="str" cm="1">
        <f t="array" aca="1" ref="C87" ca="1">INDIRECT($A$1&amp;C$1&amp;$A87)</f>
        <v>marche_ouahigouya</v>
      </c>
      <c r="D87">
        <f t="shared" ref="D87:N96" ca="1" si="16">IF(SUM(INDIRECT($A$1&amp;D$1&amp;$A87),INDIRECT($A$1&amp;D$2&amp;$A87),INDIRECT($A$1&amp;D$3&amp;$A87))&gt;0,1,0)</f>
        <v>0</v>
      </c>
      <c r="E87">
        <f t="shared" ca="1" si="16"/>
        <v>0</v>
      </c>
      <c r="F87">
        <f t="shared" ca="1" si="16"/>
        <v>0</v>
      </c>
      <c r="G87">
        <f t="shared" ca="1" si="16"/>
        <v>0</v>
      </c>
      <c r="H87">
        <f t="shared" ca="1" si="16"/>
        <v>0</v>
      </c>
      <c r="I87">
        <f t="shared" ca="1" si="16"/>
        <v>0</v>
      </c>
      <c r="J87">
        <f t="shared" ca="1" si="16"/>
        <v>0</v>
      </c>
      <c r="K87">
        <f t="shared" ca="1" si="16"/>
        <v>0</v>
      </c>
      <c r="L87">
        <f t="shared" ca="1" si="16"/>
        <v>0</v>
      </c>
      <c r="M87">
        <f t="shared" ca="1" si="16"/>
        <v>0</v>
      </c>
      <c r="N87">
        <f t="shared" ca="1" si="16"/>
        <v>0</v>
      </c>
      <c r="P87" cm="1">
        <f t="array" aca="1" ref="P87" ca="1">INDIRECT($A$1&amp;P$1&amp;$A87)</f>
        <v>0</v>
      </c>
      <c r="Q87" cm="1">
        <f t="array" aca="1" ref="Q87" ca="1">INDIRECT($A$1&amp;Q$1&amp;$A87)</f>
        <v>0</v>
      </c>
      <c r="R87" cm="1">
        <f t="array" aca="1" ref="R87" ca="1">INDIRECT($A$1&amp;R$1&amp;$A87)</f>
        <v>0</v>
      </c>
      <c r="S87" cm="1">
        <f t="array" aca="1" ref="S87" ca="1">INDIRECT($A$1&amp;S$1&amp;$A87)</f>
        <v>0</v>
      </c>
      <c r="T87" cm="1">
        <f t="array" aca="1" ref="T87" ca="1">INDIRECT($A$1&amp;T$1&amp;$A87)</f>
        <v>0</v>
      </c>
      <c r="U87" cm="1">
        <f t="array" aca="1" ref="U87" ca="1">INDIRECT($A$1&amp;U$1&amp;$A87)</f>
        <v>0</v>
      </c>
      <c r="V87" cm="1">
        <f t="array" aca="1" ref="V87" ca="1">INDIRECT($A$1&amp;V$1&amp;$A87)</f>
        <v>0</v>
      </c>
      <c r="W87" cm="1">
        <f t="array" aca="1" ref="W87" ca="1">INDIRECT($A$1&amp;W$1&amp;$A87)</f>
        <v>0</v>
      </c>
      <c r="X87" cm="1">
        <f t="array" aca="1" ref="X87" ca="1">INDIRECT($A$1&amp;X$1&amp;$A87)</f>
        <v>0</v>
      </c>
      <c r="Y87" cm="1">
        <f t="array" aca="1" ref="Y87" ca="1">INDIRECT($A$1&amp;Y$1&amp;$A87)</f>
        <v>0</v>
      </c>
      <c r="Z87" cm="1">
        <f t="array" aca="1" ref="Z87" ca="1">INDIRECT($A$1&amp;Z$1&amp;$A87)</f>
        <v>0</v>
      </c>
      <c r="AA87" cm="1">
        <f t="array" aca="1" ref="AA87" ca="1">INDIRECT($A$1&amp;AA$1&amp;$A87)</f>
        <v>0</v>
      </c>
      <c r="AB87" cm="1">
        <f t="array" aca="1" ref="AB87" ca="1">INDIRECT($A$1&amp;AB$1&amp;$A87)</f>
        <v>0</v>
      </c>
      <c r="AC87" cm="1">
        <f t="array" aca="1" ref="AC87" ca="1">INDIRECT($A$1&amp;AC$1&amp;$A87)</f>
        <v>0</v>
      </c>
      <c r="AD87" cm="1">
        <f t="array" aca="1" ref="AD87" ca="1">INDIRECT($A$1&amp;AD$1&amp;$A87)</f>
        <v>0</v>
      </c>
      <c r="AE87" cm="1">
        <f t="array" aca="1" ref="AE87" ca="1">INDIRECT($A$1&amp;AE$1&amp;$A87)</f>
        <v>0</v>
      </c>
      <c r="AF87" cm="1">
        <f t="array" aca="1" ref="AF87" ca="1">INDIRECT($A$1&amp;AF$1&amp;$A87)</f>
        <v>0</v>
      </c>
      <c r="AG87" cm="1">
        <f t="array" aca="1" ref="AG87" ca="1">INDIRECT($A$1&amp;AG$1&amp;$A87)</f>
        <v>0</v>
      </c>
      <c r="AH87" t="str" cm="1">
        <f t="array" aca="1" ref="AH87" ca="1">INDIRECT($A$1&amp;AH$1&amp;$A87)</f>
        <v>disponible</v>
      </c>
      <c r="AI87" t="str" cm="1">
        <f t="array" aca="1" ref="AI87" ca="1">INDIRECT($A$1&amp;AI$1&amp;$A87)</f>
        <v>disponible</v>
      </c>
      <c r="AJ87" t="str" cm="1">
        <f t="array" aca="1" ref="AJ87" ca="1">INDIRECT($A$1&amp;AJ$1&amp;$A87)</f>
        <v>disponible</v>
      </c>
      <c r="AK87" t="str" cm="1">
        <f t="array" aca="1" ref="AK87" ca="1">INDIRECT($A$1&amp;AK$1&amp;$A87)</f>
        <v>disponible</v>
      </c>
      <c r="AM87">
        <f t="shared" ref="AM87:AS96" ca="1" si="17">IF(SUM(INDIRECT($A$1&amp;AM$1&amp;$A87),INDIRECT($A$1&amp;AM$2&amp;$A87),INDIRECT($A$1&amp;AM$3&amp;$A87),INDIRECT($A$1&amp;AM$4&amp;$A87),INDIRECT($A$1&amp;AM$5&amp;$A87),INDIRECT($A$1&amp;AM$6&amp;$A87),INDIRECT($A$1&amp;AM$7&amp;$A87))&gt;0,1,0)</f>
        <v>0</v>
      </c>
      <c r="AN87">
        <f t="shared" ca="1" si="17"/>
        <v>0</v>
      </c>
      <c r="AO87">
        <f t="shared" ca="1" si="17"/>
        <v>0</v>
      </c>
      <c r="AP87">
        <f t="shared" ca="1" si="17"/>
        <v>0</v>
      </c>
      <c r="AQ87">
        <f t="shared" ca="1" si="17"/>
        <v>0</v>
      </c>
      <c r="AR87">
        <f t="shared" ca="1" si="17"/>
        <v>0</v>
      </c>
      <c r="AS87">
        <f t="shared" ca="1" si="17"/>
        <v>0</v>
      </c>
      <c r="AU87" cm="1">
        <f t="array" aca="1" ref="AU87" ca="1">INDIRECT($A$1&amp;AU$1&amp;$A87)</f>
        <v>0</v>
      </c>
      <c r="AV87" cm="1">
        <f t="array" aca="1" ref="AV87" ca="1">INDIRECT($A$1&amp;AV$1&amp;$A87)</f>
        <v>0</v>
      </c>
      <c r="AW87" cm="1">
        <f t="array" aca="1" ref="AW87" ca="1">INDIRECT($A$1&amp;AW$1&amp;$A87)</f>
        <v>0</v>
      </c>
      <c r="AX87" cm="1">
        <f t="array" aca="1" ref="AX87" ca="1">INDIRECT($A$1&amp;AX$1&amp;$A87)</f>
        <v>0</v>
      </c>
      <c r="AY87" cm="1">
        <f t="array" aca="1" ref="AY87" ca="1">INDIRECT($A$1&amp;AY$1&amp;$A87)</f>
        <v>0</v>
      </c>
      <c r="AZ87" cm="1">
        <f t="array" aca="1" ref="AZ87" ca="1">INDIRECT($A$1&amp;AZ$1&amp;$A87)</f>
        <v>0</v>
      </c>
      <c r="BA87" cm="1">
        <f t="array" aca="1" ref="BA87" ca="1">INDIRECT($A$1&amp;BA$1&amp;$A87)</f>
        <v>0</v>
      </c>
      <c r="BB87" cm="1">
        <f t="array" aca="1" ref="BB87" ca="1">INDIRECT($A$1&amp;BB$1&amp;$A87)</f>
        <v>0</v>
      </c>
      <c r="BC87" cm="1">
        <f t="array" aca="1" ref="BC87" ca="1">INDIRECT($A$1&amp;BC$1&amp;$A87)</f>
        <v>0</v>
      </c>
      <c r="BD87" cm="1">
        <f t="array" aca="1" ref="BD87" ca="1">INDIRECT($A$1&amp;BD$1&amp;$A87)</f>
        <v>0</v>
      </c>
      <c r="BE87" cm="1">
        <f t="array" aca="1" ref="BE87" ca="1">INDIRECT($A$1&amp;BE$1&amp;$A87)</f>
        <v>0</v>
      </c>
      <c r="BF87" cm="1">
        <f t="array" aca="1" ref="BF87" ca="1">INDIRECT($A$1&amp;BF$1&amp;$A87)</f>
        <v>0</v>
      </c>
      <c r="BG87" cm="1">
        <f t="array" aca="1" ref="BG87" ca="1">INDIRECT($A$1&amp;BG$1&amp;$A87)</f>
        <v>0</v>
      </c>
      <c r="BH87" cm="1">
        <f t="array" aca="1" ref="BH87" ca="1">INDIRECT($A$1&amp;BH$1&amp;$A87)</f>
        <v>0</v>
      </c>
      <c r="BI87" cm="1">
        <f t="array" aca="1" ref="BI87" ca="1">INDIRECT($A$1&amp;BI$1&amp;$A87)</f>
        <v>0</v>
      </c>
      <c r="BJ87" cm="1">
        <f t="array" aca="1" ref="BJ87" ca="1">INDIRECT($A$1&amp;BJ$1&amp;$A87)</f>
        <v>0</v>
      </c>
      <c r="BK87" cm="1">
        <f t="array" aca="1" ref="BK87" ca="1">INDIRECT($A$1&amp;BK$1&amp;$A87)</f>
        <v>0</v>
      </c>
      <c r="BL87" cm="1">
        <f t="array" aca="1" ref="BL87" ca="1">INDIRECT($A$1&amp;BL$1&amp;$A87)</f>
        <v>0</v>
      </c>
      <c r="BM87" cm="1">
        <f t="array" aca="1" ref="BM87" ca="1">INDIRECT($A$1&amp;BM$1&amp;$A87)</f>
        <v>0</v>
      </c>
      <c r="BN87" cm="1">
        <f t="array" aca="1" ref="BN87" ca="1">INDIRECT($A$1&amp;BN$1&amp;$A87)</f>
        <v>0</v>
      </c>
      <c r="BO87" cm="1">
        <f t="array" aca="1" ref="BO87" ca="1">INDIRECT($A$1&amp;BO$1&amp;$A87)</f>
        <v>0</v>
      </c>
      <c r="BP87" cm="1">
        <f t="array" aca="1" ref="BP87" ca="1">INDIRECT($A$1&amp;BP$1&amp;$A87)</f>
        <v>0</v>
      </c>
      <c r="BQ87" cm="1">
        <f t="array" aca="1" ref="BQ87" ca="1">INDIRECT($A$1&amp;BQ$1&amp;$A87)</f>
        <v>0</v>
      </c>
      <c r="BR87" cm="1">
        <f t="array" aca="1" ref="BR87" ca="1">INDIRECT($A$1&amp;BR$1&amp;$A87)</f>
        <v>0</v>
      </c>
      <c r="BS87" cm="1">
        <f t="array" aca="1" ref="BS87" ca="1">INDIRECT($A$1&amp;BS$1&amp;$A87)</f>
        <v>0</v>
      </c>
      <c r="BT87" cm="1">
        <f t="array" aca="1" ref="BT87" ca="1">INDIRECT($A$1&amp;BT$1&amp;$A87)</f>
        <v>0</v>
      </c>
      <c r="BU87" cm="1">
        <f t="array" aca="1" ref="BU87" ca="1">INDIRECT($A$1&amp;BU$1&amp;$A87)</f>
        <v>0</v>
      </c>
    </row>
    <row r="88" spans="1:73" x14ac:dyDescent="0.35">
      <c r="A88" s="60">
        <f t="shared" si="15"/>
        <v>73</v>
      </c>
      <c r="C88" t="str" cm="1">
        <f t="array" aca="1" ref="C88" ca="1">INDIRECT($A$1&amp;C$1&amp;$A88)</f>
        <v>marche_ouahigouya</v>
      </c>
      <c r="D88">
        <f t="shared" ca="1" si="16"/>
        <v>0</v>
      </c>
      <c r="E88">
        <f t="shared" ca="1" si="16"/>
        <v>0</v>
      </c>
      <c r="F88">
        <f t="shared" ca="1" si="16"/>
        <v>0</v>
      </c>
      <c r="G88">
        <f t="shared" ca="1" si="16"/>
        <v>0</v>
      </c>
      <c r="H88">
        <f t="shared" ca="1" si="16"/>
        <v>0</v>
      </c>
      <c r="I88">
        <f t="shared" ca="1" si="16"/>
        <v>0</v>
      </c>
      <c r="J88">
        <f t="shared" ca="1" si="16"/>
        <v>0</v>
      </c>
      <c r="K88">
        <f t="shared" ca="1" si="16"/>
        <v>0</v>
      </c>
      <c r="L88">
        <f t="shared" ca="1" si="16"/>
        <v>0</v>
      </c>
      <c r="M88">
        <f t="shared" ca="1" si="16"/>
        <v>0</v>
      </c>
      <c r="N88">
        <f t="shared" ca="1" si="16"/>
        <v>0</v>
      </c>
      <c r="P88" cm="1">
        <f t="array" aca="1" ref="P88" ca="1">INDIRECT($A$1&amp;P$1&amp;$A88)</f>
        <v>0</v>
      </c>
      <c r="Q88" cm="1">
        <f t="array" aca="1" ref="Q88" ca="1">INDIRECT($A$1&amp;Q$1&amp;$A88)</f>
        <v>0</v>
      </c>
      <c r="R88" cm="1">
        <f t="array" aca="1" ref="R88" ca="1">INDIRECT($A$1&amp;R$1&amp;$A88)</f>
        <v>0</v>
      </c>
      <c r="S88" t="str" cm="1">
        <f t="array" aca="1" ref="S88" ca="1">INDIRECT($A$1&amp;S$1&amp;$A88)</f>
        <v>disponible</v>
      </c>
      <c r="T88" t="str" cm="1">
        <f t="array" aca="1" ref="T88" ca="1">INDIRECT($A$1&amp;T$1&amp;$A88)</f>
        <v>disponible</v>
      </c>
      <c r="U88" t="str" cm="1">
        <f t="array" aca="1" ref="U88" ca="1">INDIRECT($A$1&amp;U$1&amp;$A88)</f>
        <v>disponible</v>
      </c>
      <c r="V88" t="str" cm="1">
        <f t="array" aca="1" ref="V88" ca="1">INDIRECT($A$1&amp;V$1&amp;$A88)</f>
        <v>disponible</v>
      </c>
      <c r="W88" cm="1">
        <f t="array" aca="1" ref="W88" ca="1">INDIRECT($A$1&amp;W$1&amp;$A88)</f>
        <v>0</v>
      </c>
      <c r="X88" cm="1">
        <f t="array" aca="1" ref="X88" ca="1">INDIRECT($A$1&amp;X$1&amp;$A88)</f>
        <v>0</v>
      </c>
      <c r="Y88" cm="1">
        <f t="array" aca="1" ref="Y88" ca="1">INDIRECT($A$1&amp;Y$1&amp;$A88)</f>
        <v>0</v>
      </c>
      <c r="Z88" cm="1">
        <f t="array" aca="1" ref="Z88" ca="1">INDIRECT($A$1&amp;Z$1&amp;$A88)</f>
        <v>0</v>
      </c>
      <c r="AA88" cm="1">
        <f t="array" aca="1" ref="AA88" ca="1">INDIRECT($A$1&amp;AA$1&amp;$A88)</f>
        <v>0</v>
      </c>
      <c r="AB88" cm="1">
        <f t="array" aca="1" ref="AB88" ca="1">INDIRECT($A$1&amp;AB$1&amp;$A88)</f>
        <v>0</v>
      </c>
      <c r="AC88" cm="1">
        <f t="array" aca="1" ref="AC88" ca="1">INDIRECT($A$1&amp;AC$1&amp;$A88)</f>
        <v>0</v>
      </c>
      <c r="AD88" cm="1">
        <f t="array" aca="1" ref="AD88" ca="1">INDIRECT($A$1&amp;AD$1&amp;$A88)</f>
        <v>0</v>
      </c>
      <c r="AE88" cm="1">
        <f t="array" aca="1" ref="AE88" ca="1">INDIRECT($A$1&amp;AE$1&amp;$A88)</f>
        <v>0</v>
      </c>
      <c r="AF88" cm="1">
        <f t="array" aca="1" ref="AF88" ca="1">INDIRECT($A$1&amp;AF$1&amp;$A88)</f>
        <v>0</v>
      </c>
      <c r="AG88" cm="1">
        <f t="array" aca="1" ref="AG88" ca="1">INDIRECT($A$1&amp;AG$1&amp;$A88)</f>
        <v>0</v>
      </c>
      <c r="AH88" cm="1">
        <f t="array" aca="1" ref="AH88" ca="1">INDIRECT($A$1&amp;AH$1&amp;$A88)</f>
        <v>0</v>
      </c>
      <c r="AI88" cm="1">
        <f t="array" aca="1" ref="AI88" ca="1">INDIRECT($A$1&amp;AI$1&amp;$A88)</f>
        <v>0</v>
      </c>
      <c r="AJ88" cm="1">
        <f t="array" aca="1" ref="AJ88" ca="1">INDIRECT($A$1&amp;AJ$1&amp;$A88)</f>
        <v>0</v>
      </c>
      <c r="AK88" cm="1">
        <f t="array" aca="1" ref="AK88" ca="1">INDIRECT($A$1&amp;AK$1&amp;$A88)</f>
        <v>0</v>
      </c>
      <c r="AM88">
        <f t="shared" ca="1" si="17"/>
        <v>0</v>
      </c>
      <c r="AN88">
        <f t="shared" ca="1" si="17"/>
        <v>0</v>
      </c>
      <c r="AO88">
        <f t="shared" ca="1" si="17"/>
        <v>0</v>
      </c>
      <c r="AP88">
        <f t="shared" ca="1" si="17"/>
        <v>0</v>
      </c>
      <c r="AQ88">
        <f t="shared" ca="1" si="17"/>
        <v>0</v>
      </c>
      <c r="AR88">
        <f t="shared" ca="1" si="17"/>
        <v>0</v>
      </c>
      <c r="AS88">
        <f t="shared" ca="1" si="17"/>
        <v>0</v>
      </c>
      <c r="AU88" cm="1">
        <f t="array" aca="1" ref="AU88" ca="1">INDIRECT($A$1&amp;AU$1&amp;$A88)</f>
        <v>0</v>
      </c>
      <c r="AV88" cm="1">
        <f t="array" aca="1" ref="AV88" ca="1">INDIRECT($A$1&amp;AV$1&amp;$A88)</f>
        <v>0</v>
      </c>
      <c r="AW88" cm="1">
        <f t="array" aca="1" ref="AW88" ca="1">INDIRECT($A$1&amp;AW$1&amp;$A88)</f>
        <v>0</v>
      </c>
      <c r="AX88" cm="1">
        <f t="array" aca="1" ref="AX88" ca="1">INDIRECT($A$1&amp;AX$1&amp;$A88)</f>
        <v>0</v>
      </c>
      <c r="AY88" cm="1">
        <f t="array" aca="1" ref="AY88" ca="1">INDIRECT($A$1&amp;AY$1&amp;$A88)</f>
        <v>0</v>
      </c>
      <c r="AZ88" cm="1">
        <f t="array" aca="1" ref="AZ88" ca="1">INDIRECT($A$1&amp;AZ$1&amp;$A88)</f>
        <v>0</v>
      </c>
      <c r="BA88" cm="1">
        <f t="array" aca="1" ref="BA88" ca="1">INDIRECT($A$1&amp;BA$1&amp;$A88)</f>
        <v>0</v>
      </c>
      <c r="BB88" cm="1">
        <f t="array" aca="1" ref="BB88" ca="1">INDIRECT($A$1&amp;BB$1&amp;$A88)</f>
        <v>0</v>
      </c>
      <c r="BC88" cm="1">
        <f t="array" aca="1" ref="BC88" ca="1">INDIRECT($A$1&amp;BC$1&amp;$A88)</f>
        <v>0</v>
      </c>
      <c r="BD88" cm="1">
        <f t="array" aca="1" ref="BD88" ca="1">INDIRECT($A$1&amp;BD$1&amp;$A88)</f>
        <v>0</v>
      </c>
      <c r="BE88" cm="1">
        <f t="array" aca="1" ref="BE88" ca="1">INDIRECT($A$1&amp;BE$1&amp;$A88)</f>
        <v>0</v>
      </c>
      <c r="BF88" cm="1">
        <f t="array" aca="1" ref="BF88" ca="1">INDIRECT($A$1&amp;BF$1&amp;$A88)</f>
        <v>0</v>
      </c>
      <c r="BG88" cm="1">
        <f t="array" aca="1" ref="BG88" ca="1">INDIRECT($A$1&amp;BG$1&amp;$A88)</f>
        <v>0</v>
      </c>
      <c r="BH88" cm="1">
        <f t="array" aca="1" ref="BH88" ca="1">INDIRECT($A$1&amp;BH$1&amp;$A88)</f>
        <v>0</v>
      </c>
      <c r="BI88" cm="1">
        <f t="array" aca="1" ref="BI88" ca="1">INDIRECT($A$1&amp;BI$1&amp;$A88)</f>
        <v>0</v>
      </c>
      <c r="BJ88" cm="1">
        <f t="array" aca="1" ref="BJ88" ca="1">INDIRECT($A$1&amp;BJ$1&amp;$A88)</f>
        <v>0</v>
      </c>
      <c r="BK88" cm="1">
        <f t="array" aca="1" ref="BK88" ca="1">INDIRECT($A$1&amp;BK$1&amp;$A88)</f>
        <v>0</v>
      </c>
      <c r="BL88" cm="1">
        <f t="array" aca="1" ref="BL88" ca="1">INDIRECT($A$1&amp;BL$1&amp;$A88)</f>
        <v>0</v>
      </c>
      <c r="BM88" cm="1">
        <f t="array" aca="1" ref="BM88" ca="1">INDIRECT($A$1&amp;BM$1&amp;$A88)</f>
        <v>0</v>
      </c>
      <c r="BN88" cm="1">
        <f t="array" aca="1" ref="BN88" ca="1">INDIRECT($A$1&amp;BN$1&amp;$A88)</f>
        <v>0</v>
      </c>
      <c r="BO88" cm="1">
        <f t="array" aca="1" ref="BO88" ca="1">INDIRECT($A$1&amp;BO$1&amp;$A88)</f>
        <v>0</v>
      </c>
      <c r="BP88" cm="1">
        <f t="array" aca="1" ref="BP88" ca="1">INDIRECT($A$1&amp;BP$1&amp;$A88)</f>
        <v>0</v>
      </c>
      <c r="BQ88" cm="1">
        <f t="array" aca="1" ref="BQ88" ca="1">INDIRECT($A$1&amp;BQ$1&amp;$A88)</f>
        <v>0</v>
      </c>
      <c r="BR88" cm="1">
        <f t="array" aca="1" ref="BR88" ca="1">INDIRECT($A$1&amp;BR$1&amp;$A88)</f>
        <v>0</v>
      </c>
      <c r="BS88" cm="1">
        <f t="array" aca="1" ref="BS88" ca="1">INDIRECT($A$1&amp;BS$1&amp;$A88)</f>
        <v>0</v>
      </c>
      <c r="BT88" cm="1">
        <f t="array" aca="1" ref="BT88" ca="1">INDIRECT($A$1&amp;BT$1&amp;$A88)</f>
        <v>0</v>
      </c>
      <c r="BU88" cm="1">
        <f t="array" aca="1" ref="BU88" ca="1">INDIRECT($A$1&amp;BU$1&amp;$A88)</f>
        <v>0</v>
      </c>
    </row>
    <row r="89" spans="1:73" x14ac:dyDescent="0.35">
      <c r="A89" s="60">
        <f t="shared" si="15"/>
        <v>74</v>
      </c>
      <c r="C89" t="str" cm="1">
        <f t="array" aca="1" ref="C89" ca="1">INDIRECT($A$1&amp;C$1&amp;$A89)</f>
        <v>marche_ouahigouya</v>
      </c>
      <c r="D89">
        <f t="shared" ca="1" si="16"/>
        <v>0</v>
      </c>
      <c r="E89">
        <f t="shared" ca="1" si="16"/>
        <v>0</v>
      </c>
      <c r="F89">
        <f t="shared" ca="1" si="16"/>
        <v>0</v>
      </c>
      <c r="G89">
        <f t="shared" ca="1" si="16"/>
        <v>0</v>
      </c>
      <c r="H89">
        <f t="shared" ca="1" si="16"/>
        <v>0</v>
      </c>
      <c r="I89">
        <f t="shared" ca="1" si="16"/>
        <v>0</v>
      </c>
      <c r="J89">
        <f t="shared" ca="1" si="16"/>
        <v>0</v>
      </c>
      <c r="K89">
        <f t="shared" ca="1" si="16"/>
        <v>0</v>
      </c>
      <c r="L89">
        <f t="shared" ca="1" si="16"/>
        <v>0</v>
      </c>
      <c r="M89">
        <f t="shared" ca="1" si="16"/>
        <v>0</v>
      </c>
      <c r="N89">
        <f t="shared" ca="1" si="16"/>
        <v>0</v>
      </c>
      <c r="P89" cm="1">
        <f t="array" aca="1" ref="P89" ca="1">INDIRECT($A$1&amp;P$1&amp;$A89)</f>
        <v>0</v>
      </c>
      <c r="Q89" cm="1">
        <f t="array" aca="1" ref="Q89" ca="1">INDIRECT($A$1&amp;Q$1&amp;$A89)</f>
        <v>0</v>
      </c>
      <c r="R89" t="str" cm="1">
        <f t="array" aca="1" ref="R89" ca="1">INDIRECT($A$1&amp;R$1&amp;$A89)</f>
        <v>disponible</v>
      </c>
      <c r="S89" cm="1">
        <f t="array" aca="1" ref="S89" ca="1">INDIRECT($A$1&amp;S$1&amp;$A89)</f>
        <v>0</v>
      </c>
      <c r="T89" cm="1">
        <f t="array" aca="1" ref="T89" ca="1">INDIRECT($A$1&amp;T$1&amp;$A89)</f>
        <v>0</v>
      </c>
      <c r="U89" cm="1">
        <f t="array" aca="1" ref="U89" ca="1">INDIRECT($A$1&amp;U$1&amp;$A89)</f>
        <v>0</v>
      </c>
      <c r="V89" cm="1">
        <f t="array" aca="1" ref="V89" ca="1">INDIRECT($A$1&amp;V$1&amp;$A89)</f>
        <v>0</v>
      </c>
      <c r="W89" cm="1">
        <f t="array" aca="1" ref="W89" ca="1">INDIRECT($A$1&amp;W$1&amp;$A89)</f>
        <v>0</v>
      </c>
      <c r="X89" cm="1">
        <f t="array" aca="1" ref="X89" ca="1">INDIRECT($A$1&amp;X$1&amp;$A89)</f>
        <v>0</v>
      </c>
      <c r="Y89" cm="1">
        <f t="array" aca="1" ref="Y89" ca="1">INDIRECT($A$1&amp;Y$1&amp;$A89)</f>
        <v>0</v>
      </c>
      <c r="Z89" cm="1">
        <f t="array" aca="1" ref="Z89" ca="1">INDIRECT($A$1&amp;Z$1&amp;$A89)</f>
        <v>0</v>
      </c>
      <c r="AA89" cm="1">
        <f t="array" aca="1" ref="AA89" ca="1">INDIRECT($A$1&amp;AA$1&amp;$A89)</f>
        <v>0</v>
      </c>
      <c r="AB89" cm="1">
        <f t="array" aca="1" ref="AB89" ca="1">INDIRECT($A$1&amp;AB$1&amp;$A89)</f>
        <v>0</v>
      </c>
      <c r="AC89" cm="1">
        <f t="array" aca="1" ref="AC89" ca="1">INDIRECT($A$1&amp;AC$1&amp;$A89)</f>
        <v>0</v>
      </c>
      <c r="AD89" cm="1">
        <f t="array" aca="1" ref="AD89" ca="1">INDIRECT($A$1&amp;AD$1&amp;$A89)</f>
        <v>0</v>
      </c>
      <c r="AE89" cm="1">
        <f t="array" aca="1" ref="AE89" ca="1">INDIRECT($A$1&amp;AE$1&amp;$A89)</f>
        <v>0</v>
      </c>
      <c r="AF89" cm="1">
        <f t="array" aca="1" ref="AF89" ca="1">INDIRECT($A$1&amp;AF$1&amp;$A89)</f>
        <v>0</v>
      </c>
      <c r="AG89" cm="1">
        <f t="array" aca="1" ref="AG89" ca="1">INDIRECT($A$1&amp;AG$1&amp;$A89)</f>
        <v>0</v>
      </c>
      <c r="AH89" cm="1">
        <f t="array" aca="1" ref="AH89" ca="1">INDIRECT($A$1&amp;AH$1&amp;$A89)</f>
        <v>0</v>
      </c>
      <c r="AI89" cm="1">
        <f t="array" aca="1" ref="AI89" ca="1">INDIRECT($A$1&amp;AI$1&amp;$A89)</f>
        <v>0</v>
      </c>
      <c r="AJ89" cm="1">
        <f t="array" aca="1" ref="AJ89" ca="1">INDIRECT($A$1&amp;AJ$1&amp;$A89)</f>
        <v>0</v>
      </c>
      <c r="AK89" cm="1">
        <f t="array" aca="1" ref="AK89" ca="1">INDIRECT($A$1&amp;AK$1&amp;$A89)</f>
        <v>0</v>
      </c>
      <c r="AM89">
        <f t="shared" ca="1" si="17"/>
        <v>0</v>
      </c>
      <c r="AN89">
        <f t="shared" ca="1" si="17"/>
        <v>0</v>
      </c>
      <c r="AO89">
        <f t="shared" ca="1" si="17"/>
        <v>0</v>
      </c>
      <c r="AP89">
        <f t="shared" ca="1" si="17"/>
        <v>0</v>
      </c>
      <c r="AQ89">
        <f t="shared" ca="1" si="17"/>
        <v>0</v>
      </c>
      <c r="AR89">
        <f t="shared" ca="1" si="17"/>
        <v>0</v>
      </c>
      <c r="AS89">
        <f t="shared" ca="1" si="17"/>
        <v>0</v>
      </c>
      <c r="AU89" cm="1">
        <f t="array" aca="1" ref="AU89" ca="1">INDIRECT($A$1&amp;AU$1&amp;$A89)</f>
        <v>0</v>
      </c>
      <c r="AV89" cm="1">
        <f t="array" aca="1" ref="AV89" ca="1">INDIRECT($A$1&amp;AV$1&amp;$A89)</f>
        <v>0</v>
      </c>
      <c r="AW89" cm="1">
        <f t="array" aca="1" ref="AW89" ca="1">INDIRECT($A$1&amp;AW$1&amp;$A89)</f>
        <v>0</v>
      </c>
      <c r="AX89" cm="1">
        <f t="array" aca="1" ref="AX89" ca="1">INDIRECT($A$1&amp;AX$1&amp;$A89)</f>
        <v>0</v>
      </c>
      <c r="AY89" cm="1">
        <f t="array" aca="1" ref="AY89" ca="1">INDIRECT($A$1&amp;AY$1&amp;$A89)</f>
        <v>0</v>
      </c>
      <c r="AZ89" cm="1">
        <f t="array" aca="1" ref="AZ89" ca="1">INDIRECT($A$1&amp;AZ$1&amp;$A89)</f>
        <v>0</v>
      </c>
      <c r="BA89" cm="1">
        <f t="array" aca="1" ref="BA89" ca="1">INDIRECT($A$1&amp;BA$1&amp;$A89)</f>
        <v>0</v>
      </c>
      <c r="BB89" cm="1">
        <f t="array" aca="1" ref="BB89" ca="1">INDIRECT($A$1&amp;BB$1&amp;$A89)</f>
        <v>0</v>
      </c>
      <c r="BC89" cm="1">
        <f t="array" aca="1" ref="BC89" ca="1">INDIRECT($A$1&amp;BC$1&amp;$A89)</f>
        <v>0</v>
      </c>
      <c r="BD89" cm="1">
        <f t="array" aca="1" ref="BD89" ca="1">INDIRECT($A$1&amp;BD$1&amp;$A89)</f>
        <v>0</v>
      </c>
      <c r="BE89" cm="1">
        <f t="array" aca="1" ref="BE89" ca="1">INDIRECT($A$1&amp;BE$1&amp;$A89)</f>
        <v>0</v>
      </c>
      <c r="BF89" cm="1">
        <f t="array" aca="1" ref="BF89" ca="1">INDIRECT($A$1&amp;BF$1&amp;$A89)</f>
        <v>0</v>
      </c>
      <c r="BG89" cm="1">
        <f t="array" aca="1" ref="BG89" ca="1">INDIRECT($A$1&amp;BG$1&amp;$A89)</f>
        <v>0</v>
      </c>
      <c r="BH89" cm="1">
        <f t="array" aca="1" ref="BH89" ca="1">INDIRECT($A$1&amp;BH$1&amp;$A89)</f>
        <v>0</v>
      </c>
      <c r="BI89" cm="1">
        <f t="array" aca="1" ref="BI89" ca="1">INDIRECT($A$1&amp;BI$1&amp;$A89)</f>
        <v>0</v>
      </c>
      <c r="BJ89" cm="1">
        <f t="array" aca="1" ref="BJ89" ca="1">INDIRECT($A$1&amp;BJ$1&amp;$A89)</f>
        <v>0</v>
      </c>
      <c r="BK89" cm="1">
        <f t="array" aca="1" ref="BK89" ca="1">INDIRECT($A$1&amp;BK$1&amp;$A89)</f>
        <v>0</v>
      </c>
      <c r="BL89" cm="1">
        <f t="array" aca="1" ref="BL89" ca="1">INDIRECT($A$1&amp;BL$1&amp;$A89)</f>
        <v>0</v>
      </c>
      <c r="BM89" cm="1">
        <f t="array" aca="1" ref="BM89" ca="1">INDIRECT($A$1&amp;BM$1&amp;$A89)</f>
        <v>0</v>
      </c>
      <c r="BN89" cm="1">
        <f t="array" aca="1" ref="BN89" ca="1">INDIRECT($A$1&amp;BN$1&amp;$A89)</f>
        <v>0</v>
      </c>
      <c r="BO89" cm="1">
        <f t="array" aca="1" ref="BO89" ca="1">INDIRECT($A$1&amp;BO$1&amp;$A89)</f>
        <v>0</v>
      </c>
      <c r="BP89" cm="1">
        <f t="array" aca="1" ref="BP89" ca="1">INDIRECT($A$1&amp;BP$1&amp;$A89)</f>
        <v>0</v>
      </c>
      <c r="BQ89" cm="1">
        <f t="array" aca="1" ref="BQ89" ca="1">INDIRECT($A$1&amp;BQ$1&amp;$A89)</f>
        <v>0</v>
      </c>
      <c r="BR89" cm="1">
        <f t="array" aca="1" ref="BR89" ca="1">INDIRECT($A$1&amp;BR$1&amp;$A89)</f>
        <v>0</v>
      </c>
      <c r="BS89" cm="1">
        <f t="array" aca="1" ref="BS89" ca="1">INDIRECT($A$1&amp;BS$1&amp;$A89)</f>
        <v>0</v>
      </c>
      <c r="BT89" cm="1">
        <f t="array" aca="1" ref="BT89" ca="1">INDIRECT($A$1&amp;BT$1&amp;$A89)</f>
        <v>0</v>
      </c>
      <c r="BU89" cm="1">
        <f t="array" aca="1" ref="BU89" ca="1">INDIRECT($A$1&amp;BU$1&amp;$A89)</f>
        <v>0</v>
      </c>
    </row>
    <row r="90" spans="1:73" x14ac:dyDescent="0.35">
      <c r="A90" s="60">
        <f t="shared" si="15"/>
        <v>75</v>
      </c>
      <c r="C90" t="str" cm="1">
        <f t="array" aca="1" ref="C90" ca="1">INDIRECT($A$1&amp;C$1&amp;$A90)</f>
        <v>marche_ouahigouya</v>
      </c>
      <c r="D90">
        <f t="shared" ca="1" si="16"/>
        <v>0</v>
      </c>
      <c r="E90">
        <f t="shared" ca="1" si="16"/>
        <v>0</v>
      </c>
      <c r="F90">
        <f t="shared" ca="1" si="16"/>
        <v>0</v>
      </c>
      <c r="G90">
        <f t="shared" ca="1" si="16"/>
        <v>0</v>
      </c>
      <c r="H90">
        <f t="shared" ca="1" si="16"/>
        <v>0</v>
      </c>
      <c r="I90">
        <f t="shared" ca="1" si="16"/>
        <v>0</v>
      </c>
      <c r="J90">
        <f t="shared" ca="1" si="16"/>
        <v>0</v>
      </c>
      <c r="K90">
        <f t="shared" ca="1" si="16"/>
        <v>0</v>
      </c>
      <c r="L90">
        <f t="shared" ca="1" si="16"/>
        <v>0</v>
      </c>
      <c r="M90">
        <f t="shared" ca="1" si="16"/>
        <v>0</v>
      </c>
      <c r="N90">
        <f t="shared" ca="1" si="16"/>
        <v>0</v>
      </c>
      <c r="P90" cm="1">
        <f t="array" aca="1" ref="P90" ca="1">INDIRECT($A$1&amp;P$1&amp;$A90)</f>
        <v>0</v>
      </c>
      <c r="Q90" cm="1">
        <f t="array" aca="1" ref="Q90" ca="1">INDIRECT($A$1&amp;Q$1&amp;$A90)</f>
        <v>0</v>
      </c>
      <c r="R90" t="str" cm="1">
        <f t="array" aca="1" ref="R90" ca="1">INDIRECT($A$1&amp;R$1&amp;$A90)</f>
        <v>disponible</v>
      </c>
      <c r="S90" cm="1">
        <f t="array" aca="1" ref="S90" ca="1">INDIRECT($A$1&amp;S$1&amp;$A90)</f>
        <v>0</v>
      </c>
      <c r="T90" cm="1">
        <f t="array" aca="1" ref="T90" ca="1">INDIRECT($A$1&amp;T$1&amp;$A90)</f>
        <v>0</v>
      </c>
      <c r="U90" cm="1">
        <f t="array" aca="1" ref="U90" ca="1">INDIRECT($A$1&amp;U$1&amp;$A90)</f>
        <v>0</v>
      </c>
      <c r="V90" cm="1">
        <f t="array" aca="1" ref="V90" ca="1">INDIRECT($A$1&amp;V$1&amp;$A90)</f>
        <v>0</v>
      </c>
      <c r="W90" cm="1">
        <f t="array" aca="1" ref="W90" ca="1">INDIRECT($A$1&amp;W$1&amp;$A90)</f>
        <v>0</v>
      </c>
      <c r="X90" cm="1">
        <f t="array" aca="1" ref="X90" ca="1">INDIRECT($A$1&amp;X$1&amp;$A90)</f>
        <v>0</v>
      </c>
      <c r="Y90" cm="1">
        <f t="array" aca="1" ref="Y90" ca="1">INDIRECT($A$1&amp;Y$1&amp;$A90)</f>
        <v>0</v>
      </c>
      <c r="Z90" cm="1">
        <f t="array" aca="1" ref="Z90" ca="1">INDIRECT($A$1&amp;Z$1&amp;$A90)</f>
        <v>0</v>
      </c>
      <c r="AA90" cm="1">
        <f t="array" aca="1" ref="AA90" ca="1">INDIRECT($A$1&amp;AA$1&amp;$A90)</f>
        <v>0</v>
      </c>
      <c r="AB90" cm="1">
        <f t="array" aca="1" ref="AB90" ca="1">INDIRECT($A$1&amp;AB$1&amp;$A90)</f>
        <v>0</v>
      </c>
      <c r="AC90" cm="1">
        <f t="array" aca="1" ref="AC90" ca="1">INDIRECT($A$1&amp;AC$1&amp;$A90)</f>
        <v>0</v>
      </c>
      <c r="AD90" cm="1">
        <f t="array" aca="1" ref="AD90" ca="1">INDIRECT($A$1&amp;AD$1&amp;$A90)</f>
        <v>0</v>
      </c>
      <c r="AE90" cm="1">
        <f t="array" aca="1" ref="AE90" ca="1">INDIRECT($A$1&amp;AE$1&amp;$A90)</f>
        <v>0</v>
      </c>
      <c r="AF90" cm="1">
        <f t="array" aca="1" ref="AF90" ca="1">INDIRECT($A$1&amp;AF$1&amp;$A90)</f>
        <v>0</v>
      </c>
      <c r="AG90" cm="1">
        <f t="array" aca="1" ref="AG90" ca="1">INDIRECT($A$1&amp;AG$1&amp;$A90)</f>
        <v>0</v>
      </c>
      <c r="AH90" cm="1">
        <f t="array" aca="1" ref="AH90" ca="1">INDIRECT($A$1&amp;AH$1&amp;$A90)</f>
        <v>0</v>
      </c>
      <c r="AI90" t="str" cm="1">
        <f t="array" aca="1" ref="AI90" ca="1">INDIRECT($A$1&amp;AI$1&amp;$A90)</f>
        <v>disponible</v>
      </c>
      <c r="AJ90" t="str" cm="1">
        <f t="array" aca="1" ref="AJ90" ca="1">INDIRECT($A$1&amp;AJ$1&amp;$A90)</f>
        <v>disponible</v>
      </c>
      <c r="AK90" cm="1">
        <f t="array" aca="1" ref="AK90" ca="1">INDIRECT($A$1&amp;AK$1&amp;$A90)</f>
        <v>0</v>
      </c>
      <c r="AM90">
        <f t="shared" ca="1" si="17"/>
        <v>0</v>
      </c>
      <c r="AN90">
        <f t="shared" ca="1" si="17"/>
        <v>0</v>
      </c>
      <c r="AO90">
        <f t="shared" ca="1" si="17"/>
        <v>0</v>
      </c>
      <c r="AP90">
        <f t="shared" ca="1" si="17"/>
        <v>0</v>
      </c>
      <c r="AQ90">
        <f t="shared" ca="1" si="17"/>
        <v>0</v>
      </c>
      <c r="AR90">
        <f t="shared" ca="1" si="17"/>
        <v>0</v>
      </c>
      <c r="AS90">
        <f t="shared" ca="1" si="17"/>
        <v>0</v>
      </c>
      <c r="AU90" cm="1">
        <f t="array" aca="1" ref="AU90" ca="1">INDIRECT($A$1&amp;AU$1&amp;$A90)</f>
        <v>0</v>
      </c>
      <c r="AV90" cm="1">
        <f t="array" aca="1" ref="AV90" ca="1">INDIRECT($A$1&amp;AV$1&amp;$A90)</f>
        <v>0</v>
      </c>
      <c r="AW90" cm="1">
        <f t="array" aca="1" ref="AW90" ca="1">INDIRECT($A$1&amp;AW$1&amp;$A90)</f>
        <v>0</v>
      </c>
      <c r="AX90" cm="1">
        <f t="array" aca="1" ref="AX90" ca="1">INDIRECT($A$1&amp;AX$1&amp;$A90)</f>
        <v>0</v>
      </c>
      <c r="AY90" cm="1">
        <f t="array" aca="1" ref="AY90" ca="1">INDIRECT($A$1&amp;AY$1&amp;$A90)</f>
        <v>0</v>
      </c>
      <c r="AZ90" cm="1">
        <f t="array" aca="1" ref="AZ90" ca="1">INDIRECT($A$1&amp;AZ$1&amp;$A90)</f>
        <v>0</v>
      </c>
      <c r="BA90" cm="1">
        <f t="array" aca="1" ref="BA90" ca="1">INDIRECT($A$1&amp;BA$1&amp;$A90)</f>
        <v>0</v>
      </c>
      <c r="BB90" cm="1">
        <f t="array" aca="1" ref="BB90" ca="1">INDIRECT($A$1&amp;BB$1&amp;$A90)</f>
        <v>0</v>
      </c>
      <c r="BC90" cm="1">
        <f t="array" aca="1" ref="BC90" ca="1">INDIRECT($A$1&amp;BC$1&amp;$A90)</f>
        <v>0</v>
      </c>
      <c r="BD90" cm="1">
        <f t="array" aca="1" ref="BD90" ca="1">INDIRECT($A$1&amp;BD$1&amp;$A90)</f>
        <v>0</v>
      </c>
      <c r="BE90" cm="1">
        <f t="array" aca="1" ref="BE90" ca="1">INDIRECT($A$1&amp;BE$1&amp;$A90)</f>
        <v>0</v>
      </c>
      <c r="BF90" cm="1">
        <f t="array" aca="1" ref="BF90" ca="1">INDIRECT($A$1&amp;BF$1&amp;$A90)</f>
        <v>0</v>
      </c>
      <c r="BG90" cm="1">
        <f t="array" aca="1" ref="BG90" ca="1">INDIRECT($A$1&amp;BG$1&amp;$A90)</f>
        <v>0</v>
      </c>
      <c r="BH90" cm="1">
        <f t="array" aca="1" ref="BH90" ca="1">INDIRECT($A$1&amp;BH$1&amp;$A90)</f>
        <v>0</v>
      </c>
      <c r="BI90" cm="1">
        <f t="array" aca="1" ref="BI90" ca="1">INDIRECT($A$1&amp;BI$1&amp;$A90)</f>
        <v>0</v>
      </c>
      <c r="BJ90" cm="1">
        <f t="array" aca="1" ref="BJ90" ca="1">INDIRECT($A$1&amp;BJ$1&amp;$A90)</f>
        <v>0</v>
      </c>
      <c r="BK90" cm="1">
        <f t="array" aca="1" ref="BK90" ca="1">INDIRECT($A$1&amp;BK$1&amp;$A90)</f>
        <v>0</v>
      </c>
      <c r="BL90" cm="1">
        <f t="array" aca="1" ref="BL90" ca="1">INDIRECT($A$1&amp;BL$1&amp;$A90)</f>
        <v>0</v>
      </c>
      <c r="BM90" cm="1">
        <f t="array" aca="1" ref="BM90" ca="1">INDIRECT($A$1&amp;BM$1&amp;$A90)</f>
        <v>0</v>
      </c>
      <c r="BN90" cm="1">
        <f t="array" aca="1" ref="BN90" ca="1">INDIRECT($A$1&amp;BN$1&amp;$A90)</f>
        <v>0</v>
      </c>
      <c r="BO90" cm="1">
        <f t="array" aca="1" ref="BO90" ca="1">INDIRECT($A$1&amp;BO$1&amp;$A90)</f>
        <v>0</v>
      </c>
      <c r="BP90" cm="1">
        <f t="array" aca="1" ref="BP90" ca="1">INDIRECT($A$1&amp;BP$1&amp;$A90)</f>
        <v>0</v>
      </c>
      <c r="BQ90" cm="1">
        <f t="array" aca="1" ref="BQ90" ca="1">INDIRECT($A$1&amp;BQ$1&amp;$A90)</f>
        <v>0</v>
      </c>
      <c r="BR90" cm="1">
        <f t="array" aca="1" ref="BR90" ca="1">INDIRECT($A$1&amp;BR$1&amp;$A90)</f>
        <v>0</v>
      </c>
      <c r="BS90" cm="1">
        <f t="array" aca="1" ref="BS90" ca="1">INDIRECT($A$1&amp;BS$1&amp;$A90)</f>
        <v>0</v>
      </c>
      <c r="BT90" cm="1">
        <f t="array" aca="1" ref="BT90" ca="1">INDIRECT($A$1&amp;BT$1&amp;$A90)</f>
        <v>0</v>
      </c>
      <c r="BU90" cm="1">
        <f t="array" aca="1" ref="BU90" ca="1">INDIRECT($A$1&amp;BU$1&amp;$A90)</f>
        <v>0</v>
      </c>
    </row>
    <row r="91" spans="1:73" x14ac:dyDescent="0.35">
      <c r="A91" s="60">
        <f t="shared" si="15"/>
        <v>76</v>
      </c>
      <c r="C91" t="str" cm="1">
        <f t="array" aca="1" ref="C91" ca="1">INDIRECT($A$1&amp;C$1&amp;$A91)</f>
        <v>marche_ouahigouya</v>
      </c>
      <c r="D91">
        <f t="shared" ca="1" si="16"/>
        <v>0</v>
      </c>
      <c r="E91">
        <f t="shared" ca="1" si="16"/>
        <v>0</v>
      </c>
      <c r="F91">
        <f t="shared" ca="1" si="16"/>
        <v>0</v>
      </c>
      <c r="G91">
        <f t="shared" ca="1" si="16"/>
        <v>0</v>
      </c>
      <c r="H91">
        <f t="shared" ca="1" si="16"/>
        <v>0</v>
      </c>
      <c r="I91">
        <f t="shared" ca="1" si="16"/>
        <v>0</v>
      </c>
      <c r="J91">
        <f t="shared" ca="1" si="16"/>
        <v>0</v>
      </c>
      <c r="K91">
        <f t="shared" ca="1" si="16"/>
        <v>0</v>
      </c>
      <c r="L91">
        <f t="shared" ca="1" si="16"/>
        <v>0</v>
      </c>
      <c r="M91">
        <f t="shared" ca="1" si="16"/>
        <v>0</v>
      </c>
      <c r="N91">
        <f t="shared" ca="1" si="16"/>
        <v>0</v>
      </c>
      <c r="P91" cm="1">
        <f t="array" aca="1" ref="P91" ca="1">INDIRECT($A$1&amp;P$1&amp;$A91)</f>
        <v>0</v>
      </c>
      <c r="Q91" cm="1">
        <f t="array" aca="1" ref="Q91" ca="1">INDIRECT($A$1&amp;Q$1&amp;$A91)</f>
        <v>0</v>
      </c>
      <c r="R91" cm="1">
        <f t="array" aca="1" ref="R91" ca="1">INDIRECT($A$1&amp;R$1&amp;$A91)</f>
        <v>0</v>
      </c>
      <c r="S91" t="str" cm="1">
        <f t="array" aca="1" ref="S91" ca="1">INDIRECT($A$1&amp;S$1&amp;$A91)</f>
        <v>disponible</v>
      </c>
      <c r="T91" t="str" cm="1">
        <f t="array" aca="1" ref="T91" ca="1">INDIRECT($A$1&amp;T$1&amp;$A91)</f>
        <v>disponible</v>
      </c>
      <c r="U91" t="str" cm="1">
        <f t="array" aca="1" ref="U91" ca="1">INDIRECT($A$1&amp;U$1&amp;$A91)</f>
        <v>disponible</v>
      </c>
      <c r="V91" t="str" cm="1">
        <f t="array" aca="1" ref="V91" ca="1">INDIRECT($A$1&amp;V$1&amp;$A91)</f>
        <v>disponible</v>
      </c>
      <c r="W91" cm="1">
        <f t="array" aca="1" ref="W91" ca="1">INDIRECT($A$1&amp;W$1&amp;$A91)</f>
        <v>0</v>
      </c>
      <c r="X91" cm="1">
        <f t="array" aca="1" ref="X91" ca="1">INDIRECT($A$1&amp;X$1&amp;$A91)</f>
        <v>0</v>
      </c>
      <c r="Y91" cm="1">
        <f t="array" aca="1" ref="Y91" ca="1">INDIRECT($A$1&amp;Y$1&amp;$A91)</f>
        <v>0</v>
      </c>
      <c r="Z91" cm="1">
        <f t="array" aca="1" ref="Z91" ca="1">INDIRECT($A$1&amp;Z$1&amp;$A91)</f>
        <v>0</v>
      </c>
      <c r="AA91" cm="1">
        <f t="array" aca="1" ref="AA91" ca="1">INDIRECT($A$1&amp;AA$1&amp;$A91)</f>
        <v>0</v>
      </c>
      <c r="AB91" cm="1">
        <f t="array" aca="1" ref="AB91" ca="1">INDIRECT($A$1&amp;AB$1&amp;$A91)</f>
        <v>0</v>
      </c>
      <c r="AC91" cm="1">
        <f t="array" aca="1" ref="AC91" ca="1">INDIRECT($A$1&amp;AC$1&amp;$A91)</f>
        <v>0</v>
      </c>
      <c r="AD91" cm="1">
        <f t="array" aca="1" ref="AD91" ca="1">INDIRECT($A$1&amp;AD$1&amp;$A91)</f>
        <v>0</v>
      </c>
      <c r="AE91" cm="1">
        <f t="array" aca="1" ref="AE91" ca="1">INDIRECT($A$1&amp;AE$1&amp;$A91)</f>
        <v>0</v>
      </c>
      <c r="AF91" cm="1">
        <f t="array" aca="1" ref="AF91" ca="1">INDIRECT($A$1&amp;AF$1&amp;$A91)</f>
        <v>0</v>
      </c>
      <c r="AG91" cm="1">
        <f t="array" aca="1" ref="AG91" ca="1">INDIRECT($A$1&amp;AG$1&amp;$A91)</f>
        <v>0</v>
      </c>
      <c r="AH91" cm="1">
        <f t="array" aca="1" ref="AH91" ca="1">INDIRECT($A$1&amp;AH$1&amp;$A91)</f>
        <v>0</v>
      </c>
      <c r="AI91" cm="1">
        <f t="array" aca="1" ref="AI91" ca="1">INDIRECT($A$1&amp;AI$1&amp;$A91)</f>
        <v>0</v>
      </c>
      <c r="AJ91" cm="1">
        <f t="array" aca="1" ref="AJ91" ca="1">INDIRECT($A$1&amp;AJ$1&amp;$A91)</f>
        <v>0</v>
      </c>
      <c r="AK91" cm="1">
        <f t="array" aca="1" ref="AK91" ca="1">INDIRECT($A$1&amp;AK$1&amp;$A91)</f>
        <v>0</v>
      </c>
      <c r="AM91">
        <f t="shared" ca="1" si="17"/>
        <v>0</v>
      </c>
      <c r="AN91">
        <f t="shared" ca="1" si="17"/>
        <v>0</v>
      </c>
      <c r="AO91">
        <f t="shared" ca="1" si="17"/>
        <v>0</v>
      </c>
      <c r="AP91">
        <f t="shared" ca="1" si="17"/>
        <v>0</v>
      </c>
      <c r="AQ91">
        <f t="shared" ca="1" si="17"/>
        <v>0</v>
      </c>
      <c r="AR91">
        <f t="shared" ca="1" si="17"/>
        <v>0</v>
      </c>
      <c r="AS91">
        <f t="shared" ca="1" si="17"/>
        <v>0</v>
      </c>
      <c r="AU91" cm="1">
        <f t="array" aca="1" ref="AU91" ca="1">INDIRECT($A$1&amp;AU$1&amp;$A91)</f>
        <v>0</v>
      </c>
      <c r="AV91" cm="1">
        <f t="array" aca="1" ref="AV91" ca="1">INDIRECT($A$1&amp;AV$1&amp;$A91)</f>
        <v>0</v>
      </c>
      <c r="AW91" cm="1">
        <f t="array" aca="1" ref="AW91" ca="1">INDIRECT($A$1&amp;AW$1&amp;$A91)</f>
        <v>0</v>
      </c>
      <c r="AX91" cm="1">
        <f t="array" aca="1" ref="AX91" ca="1">INDIRECT($A$1&amp;AX$1&amp;$A91)</f>
        <v>0</v>
      </c>
      <c r="AY91" cm="1">
        <f t="array" aca="1" ref="AY91" ca="1">INDIRECT($A$1&amp;AY$1&amp;$A91)</f>
        <v>0</v>
      </c>
      <c r="AZ91" cm="1">
        <f t="array" aca="1" ref="AZ91" ca="1">INDIRECT($A$1&amp;AZ$1&amp;$A91)</f>
        <v>0</v>
      </c>
      <c r="BA91" cm="1">
        <f t="array" aca="1" ref="BA91" ca="1">INDIRECT($A$1&amp;BA$1&amp;$A91)</f>
        <v>0</v>
      </c>
      <c r="BB91" cm="1">
        <f t="array" aca="1" ref="BB91" ca="1">INDIRECT($A$1&amp;BB$1&amp;$A91)</f>
        <v>0</v>
      </c>
      <c r="BC91" cm="1">
        <f t="array" aca="1" ref="BC91" ca="1">INDIRECT($A$1&amp;BC$1&amp;$A91)</f>
        <v>0</v>
      </c>
      <c r="BD91" cm="1">
        <f t="array" aca="1" ref="BD91" ca="1">INDIRECT($A$1&amp;BD$1&amp;$A91)</f>
        <v>0</v>
      </c>
      <c r="BE91" cm="1">
        <f t="array" aca="1" ref="BE91" ca="1">INDIRECT($A$1&amp;BE$1&amp;$A91)</f>
        <v>0</v>
      </c>
      <c r="BF91" cm="1">
        <f t="array" aca="1" ref="BF91" ca="1">INDIRECT($A$1&amp;BF$1&amp;$A91)</f>
        <v>0</v>
      </c>
      <c r="BG91" cm="1">
        <f t="array" aca="1" ref="BG91" ca="1">INDIRECT($A$1&amp;BG$1&amp;$A91)</f>
        <v>0</v>
      </c>
      <c r="BH91" cm="1">
        <f t="array" aca="1" ref="BH91" ca="1">INDIRECT($A$1&amp;BH$1&amp;$A91)</f>
        <v>0</v>
      </c>
      <c r="BI91" cm="1">
        <f t="array" aca="1" ref="BI91" ca="1">INDIRECT($A$1&amp;BI$1&amp;$A91)</f>
        <v>0</v>
      </c>
      <c r="BJ91" cm="1">
        <f t="array" aca="1" ref="BJ91" ca="1">INDIRECT($A$1&amp;BJ$1&amp;$A91)</f>
        <v>0</v>
      </c>
      <c r="BK91" cm="1">
        <f t="array" aca="1" ref="BK91" ca="1">INDIRECT($A$1&amp;BK$1&amp;$A91)</f>
        <v>0</v>
      </c>
      <c r="BL91" cm="1">
        <f t="array" aca="1" ref="BL91" ca="1">INDIRECT($A$1&amp;BL$1&amp;$A91)</f>
        <v>0</v>
      </c>
      <c r="BM91" cm="1">
        <f t="array" aca="1" ref="BM91" ca="1">INDIRECT($A$1&amp;BM$1&amp;$A91)</f>
        <v>0</v>
      </c>
      <c r="BN91" cm="1">
        <f t="array" aca="1" ref="BN91" ca="1">INDIRECT($A$1&amp;BN$1&amp;$A91)</f>
        <v>0</v>
      </c>
      <c r="BO91" cm="1">
        <f t="array" aca="1" ref="BO91" ca="1">INDIRECT($A$1&amp;BO$1&amp;$A91)</f>
        <v>0</v>
      </c>
      <c r="BP91" cm="1">
        <f t="array" aca="1" ref="BP91" ca="1">INDIRECT($A$1&amp;BP$1&amp;$A91)</f>
        <v>0</v>
      </c>
      <c r="BQ91" cm="1">
        <f t="array" aca="1" ref="BQ91" ca="1">INDIRECT($A$1&amp;BQ$1&amp;$A91)</f>
        <v>0</v>
      </c>
      <c r="BR91" cm="1">
        <f t="array" aca="1" ref="BR91" ca="1">INDIRECT($A$1&amp;BR$1&amp;$A91)</f>
        <v>0</v>
      </c>
      <c r="BS91" cm="1">
        <f t="array" aca="1" ref="BS91" ca="1">INDIRECT($A$1&amp;BS$1&amp;$A91)</f>
        <v>0</v>
      </c>
      <c r="BT91" cm="1">
        <f t="array" aca="1" ref="BT91" ca="1">INDIRECT($A$1&amp;BT$1&amp;$A91)</f>
        <v>0</v>
      </c>
      <c r="BU91" cm="1">
        <f t="array" aca="1" ref="BU91" ca="1">INDIRECT($A$1&amp;BU$1&amp;$A91)</f>
        <v>0</v>
      </c>
    </row>
    <row r="92" spans="1:73" x14ac:dyDescent="0.35">
      <c r="A92" s="60">
        <f t="shared" si="15"/>
        <v>77</v>
      </c>
      <c r="C92" t="str" cm="1">
        <f t="array" aca="1" ref="C92" ca="1">INDIRECT($A$1&amp;C$1&amp;$A92)</f>
        <v>marche_ouahigouya</v>
      </c>
      <c r="D92">
        <f t="shared" ca="1" si="16"/>
        <v>0</v>
      </c>
      <c r="E92">
        <f t="shared" ca="1" si="16"/>
        <v>0</v>
      </c>
      <c r="F92">
        <f t="shared" ca="1" si="16"/>
        <v>0</v>
      </c>
      <c r="G92">
        <f t="shared" ca="1" si="16"/>
        <v>0</v>
      </c>
      <c r="H92">
        <f t="shared" ca="1" si="16"/>
        <v>0</v>
      </c>
      <c r="I92">
        <f t="shared" ca="1" si="16"/>
        <v>0</v>
      </c>
      <c r="J92">
        <f t="shared" ca="1" si="16"/>
        <v>0</v>
      </c>
      <c r="K92">
        <f t="shared" ca="1" si="16"/>
        <v>0</v>
      </c>
      <c r="L92">
        <f t="shared" ca="1" si="16"/>
        <v>0</v>
      </c>
      <c r="M92">
        <f t="shared" ca="1" si="16"/>
        <v>0</v>
      </c>
      <c r="N92">
        <f t="shared" ca="1" si="16"/>
        <v>0</v>
      </c>
      <c r="P92" cm="1">
        <f t="array" aca="1" ref="P92" ca="1">INDIRECT($A$1&amp;P$1&amp;$A92)</f>
        <v>0</v>
      </c>
      <c r="Q92" cm="1">
        <f t="array" aca="1" ref="Q92" ca="1">INDIRECT($A$1&amp;Q$1&amp;$A92)</f>
        <v>0</v>
      </c>
      <c r="R92" cm="1">
        <f t="array" aca="1" ref="R92" ca="1">INDIRECT($A$1&amp;R$1&amp;$A92)</f>
        <v>0</v>
      </c>
      <c r="S92" cm="1">
        <f t="array" aca="1" ref="S92" ca="1">INDIRECT($A$1&amp;S$1&amp;$A92)</f>
        <v>0</v>
      </c>
      <c r="T92" cm="1">
        <f t="array" aca="1" ref="T92" ca="1">INDIRECT($A$1&amp;T$1&amp;$A92)</f>
        <v>0</v>
      </c>
      <c r="U92" cm="1">
        <f t="array" aca="1" ref="U92" ca="1">INDIRECT($A$1&amp;U$1&amp;$A92)</f>
        <v>0</v>
      </c>
      <c r="V92" cm="1">
        <f t="array" aca="1" ref="V92" ca="1">INDIRECT($A$1&amp;V$1&amp;$A92)</f>
        <v>0</v>
      </c>
      <c r="W92" cm="1">
        <f t="array" aca="1" ref="W92" ca="1">INDIRECT($A$1&amp;W$1&amp;$A92)</f>
        <v>0</v>
      </c>
      <c r="X92" cm="1">
        <f t="array" aca="1" ref="X92" ca="1">INDIRECT($A$1&amp;X$1&amp;$A92)</f>
        <v>0</v>
      </c>
      <c r="Y92" cm="1">
        <f t="array" aca="1" ref="Y92" ca="1">INDIRECT($A$1&amp;Y$1&amp;$A92)</f>
        <v>0</v>
      </c>
      <c r="Z92" t="str" cm="1">
        <f t="array" aca="1" ref="Z92" ca="1">INDIRECT($A$1&amp;Z$1&amp;$A92)</f>
        <v>disponible</v>
      </c>
      <c r="AA92" t="str" cm="1">
        <f t="array" aca="1" ref="AA92" ca="1">INDIRECT($A$1&amp;AA$1&amp;$A92)</f>
        <v>disponible</v>
      </c>
      <c r="AB92" t="str" cm="1">
        <f t="array" aca="1" ref="AB92" ca="1">INDIRECT($A$1&amp;AB$1&amp;$A92)</f>
        <v>disponible</v>
      </c>
      <c r="AC92" t="str" cm="1">
        <f t="array" aca="1" ref="AC92" ca="1">INDIRECT($A$1&amp;AC$1&amp;$A92)</f>
        <v>disponible</v>
      </c>
      <c r="AD92" t="str" cm="1">
        <f t="array" aca="1" ref="AD92" ca="1">INDIRECT($A$1&amp;AD$1&amp;$A92)</f>
        <v>disponible</v>
      </c>
      <c r="AE92" t="str" cm="1">
        <f t="array" aca="1" ref="AE92" ca="1">INDIRECT($A$1&amp;AE$1&amp;$A92)</f>
        <v>disponible</v>
      </c>
      <c r="AF92" t="str" cm="1">
        <f t="array" aca="1" ref="AF92" ca="1">INDIRECT($A$1&amp;AF$1&amp;$A92)</f>
        <v>disponible</v>
      </c>
      <c r="AG92" t="str" cm="1">
        <f t="array" aca="1" ref="AG92" ca="1">INDIRECT($A$1&amp;AG$1&amp;$A92)</f>
        <v>disponible</v>
      </c>
      <c r="AH92" cm="1">
        <f t="array" aca="1" ref="AH92" ca="1">INDIRECT($A$1&amp;AH$1&amp;$A92)</f>
        <v>0</v>
      </c>
      <c r="AI92" cm="1">
        <f t="array" aca="1" ref="AI92" ca="1">INDIRECT($A$1&amp;AI$1&amp;$A92)</f>
        <v>0</v>
      </c>
      <c r="AJ92" cm="1">
        <f t="array" aca="1" ref="AJ92" ca="1">INDIRECT($A$1&amp;AJ$1&amp;$A92)</f>
        <v>0</v>
      </c>
      <c r="AK92" cm="1">
        <f t="array" aca="1" ref="AK92" ca="1">INDIRECT($A$1&amp;AK$1&amp;$A92)</f>
        <v>0</v>
      </c>
      <c r="AM92">
        <f t="shared" ca="1" si="17"/>
        <v>0</v>
      </c>
      <c r="AN92">
        <f t="shared" ca="1" si="17"/>
        <v>0</v>
      </c>
      <c r="AO92">
        <f t="shared" ca="1" si="17"/>
        <v>0</v>
      </c>
      <c r="AP92">
        <f t="shared" ca="1" si="17"/>
        <v>0</v>
      </c>
      <c r="AQ92">
        <f t="shared" ca="1" si="17"/>
        <v>0</v>
      </c>
      <c r="AR92">
        <f t="shared" ca="1" si="17"/>
        <v>0</v>
      </c>
      <c r="AS92">
        <f t="shared" ca="1" si="17"/>
        <v>0</v>
      </c>
      <c r="AU92" cm="1">
        <f t="array" aca="1" ref="AU92" ca="1">INDIRECT($A$1&amp;AU$1&amp;$A92)</f>
        <v>0</v>
      </c>
      <c r="AV92" cm="1">
        <f t="array" aca="1" ref="AV92" ca="1">INDIRECT($A$1&amp;AV$1&amp;$A92)</f>
        <v>0</v>
      </c>
      <c r="AW92" cm="1">
        <f t="array" aca="1" ref="AW92" ca="1">INDIRECT($A$1&amp;AW$1&amp;$A92)</f>
        <v>0</v>
      </c>
      <c r="AX92" cm="1">
        <f t="array" aca="1" ref="AX92" ca="1">INDIRECT($A$1&amp;AX$1&amp;$A92)</f>
        <v>0</v>
      </c>
      <c r="AY92" cm="1">
        <f t="array" aca="1" ref="AY92" ca="1">INDIRECT($A$1&amp;AY$1&amp;$A92)</f>
        <v>0</v>
      </c>
      <c r="AZ92" cm="1">
        <f t="array" aca="1" ref="AZ92" ca="1">INDIRECT($A$1&amp;AZ$1&amp;$A92)</f>
        <v>0</v>
      </c>
      <c r="BA92" cm="1">
        <f t="array" aca="1" ref="BA92" ca="1">INDIRECT($A$1&amp;BA$1&amp;$A92)</f>
        <v>0</v>
      </c>
      <c r="BB92" cm="1">
        <f t="array" aca="1" ref="BB92" ca="1">INDIRECT($A$1&amp;BB$1&amp;$A92)</f>
        <v>0</v>
      </c>
      <c r="BC92" cm="1">
        <f t="array" aca="1" ref="BC92" ca="1">INDIRECT($A$1&amp;BC$1&amp;$A92)</f>
        <v>0</v>
      </c>
      <c r="BD92" cm="1">
        <f t="array" aca="1" ref="BD92" ca="1">INDIRECT($A$1&amp;BD$1&amp;$A92)</f>
        <v>0</v>
      </c>
      <c r="BE92" cm="1">
        <f t="array" aca="1" ref="BE92" ca="1">INDIRECT($A$1&amp;BE$1&amp;$A92)</f>
        <v>0</v>
      </c>
      <c r="BF92" cm="1">
        <f t="array" aca="1" ref="BF92" ca="1">INDIRECT($A$1&amp;BF$1&amp;$A92)</f>
        <v>0</v>
      </c>
      <c r="BG92" cm="1">
        <f t="array" aca="1" ref="BG92" ca="1">INDIRECT($A$1&amp;BG$1&amp;$A92)</f>
        <v>0</v>
      </c>
      <c r="BH92" cm="1">
        <f t="array" aca="1" ref="BH92" ca="1">INDIRECT($A$1&amp;BH$1&amp;$A92)</f>
        <v>0</v>
      </c>
      <c r="BI92" cm="1">
        <f t="array" aca="1" ref="BI92" ca="1">INDIRECT($A$1&amp;BI$1&amp;$A92)</f>
        <v>0</v>
      </c>
      <c r="BJ92" cm="1">
        <f t="array" aca="1" ref="BJ92" ca="1">INDIRECT($A$1&amp;BJ$1&amp;$A92)</f>
        <v>0</v>
      </c>
      <c r="BK92" cm="1">
        <f t="array" aca="1" ref="BK92" ca="1">INDIRECT($A$1&amp;BK$1&amp;$A92)</f>
        <v>0</v>
      </c>
      <c r="BL92" cm="1">
        <f t="array" aca="1" ref="BL92" ca="1">INDIRECT($A$1&amp;BL$1&amp;$A92)</f>
        <v>0</v>
      </c>
      <c r="BM92" cm="1">
        <f t="array" aca="1" ref="BM92" ca="1">INDIRECT($A$1&amp;BM$1&amp;$A92)</f>
        <v>0</v>
      </c>
      <c r="BN92" cm="1">
        <f t="array" aca="1" ref="BN92" ca="1">INDIRECT($A$1&amp;BN$1&amp;$A92)</f>
        <v>0</v>
      </c>
      <c r="BO92" cm="1">
        <f t="array" aca="1" ref="BO92" ca="1">INDIRECT($A$1&amp;BO$1&amp;$A92)</f>
        <v>0</v>
      </c>
      <c r="BP92" cm="1">
        <f t="array" aca="1" ref="BP92" ca="1">INDIRECT($A$1&amp;BP$1&amp;$A92)</f>
        <v>0</v>
      </c>
      <c r="BQ92" cm="1">
        <f t="array" aca="1" ref="BQ92" ca="1">INDIRECT($A$1&amp;BQ$1&amp;$A92)</f>
        <v>0</v>
      </c>
      <c r="BR92" cm="1">
        <f t="array" aca="1" ref="BR92" ca="1">INDIRECT($A$1&amp;BR$1&amp;$A92)</f>
        <v>0</v>
      </c>
      <c r="BS92" cm="1">
        <f t="array" aca="1" ref="BS92" ca="1">INDIRECT($A$1&amp;BS$1&amp;$A92)</f>
        <v>0</v>
      </c>
      <c r="BT92" cm="1">
        <f t="array" aca="1" ref="BT92" ca="1">INDIRECT($A$1&amp;BT$1&amp;$A92)</f>
        <v>0</v>
      </c>
      <c r="BU92" cm="1">
        <f t="array" aca="1" ref="BU92" ca="1">INDIRECT($A$1&amp;BU$1&amp;$A92)</f>
        <v>0</v>
      </c>
    </row>
    <row r="93" spans="1:73" x14ac:dyDescent="0.35">
      <c r="A93" s="60">
        <f t="shared" si="15"/>
        <v>78</v>
      </c>
      <c r="C93" t="str" cm="1">
        <f t="array" aca="1" ref="C93" ca="1">INDIRECT($A$1&amp;C$1&amp;$A93)</f>
        <v>marche_ouahigouya</v>
      </c>
      <c r="D93">
        <f t="shared" ca="1" si="16"/>
        <v>1</v>
      </c>
      <c r="E93">
        <f t="shared" ca="1" si="16"/>
        <v>0</v>
      </c>
      <c r="F93">
        <f t="shared" ca="1" si="16"/>
        <v>0</v>
      </c>
      <c r="G93">
        <f t="shared" ca="1" si="16"/>
        <v>0</v>
      </c>
      <c r="H93">
        <f t="shared" ca="1" si="16"/>
        <v>0</v>
      </c>
      <c r="I93">
        <f t="shared" ca="1" si="16"/>
        <v>0</v>
      </c>
      <c r="J93">
        <f t="shared" ca="1" si="16"/>
        <v>0</v>
      </c>
      <c r="K93">
        <f t="shared" ca="1" si="16"/>
        <v>0</v>
      </c>
      <c r="L93">
        <f t="shared" ca="1" si="16"/>
        <v>0</v>
      </c>
      <c r="M93">
        <f t="shared" ca="1" si="16"/>
        <v>0</v>
      </c>
      <c r="N93">
        <f t="shared" ca="1" si="16"/>
        <v>0</v>
      </c>
      <c r="P93" t="str" cm="1">
        <f t="array" aca="1" ref="P93" ca="1">INDIRECT($A$1&amp;P$1&amp;$A93)</f>
        <v>disponible</v>
      </c>
      <c r="Q93" cm="1">
        <f t="array" aca="1" ref="Q93" ca="1">INDIRECT($A$1&amp;Q$1&amp;$A93)</f>
        <v>0</v>
      </c>
      <c r="R93" cm="1">
        <f t="array" aca="1" ref="R93" ca="1">INDIRECT($A$1&amp;R$1&amp;$A93)</f>
        <v>0</v>
      </c>
      <c r="S93" cm="1">
        <f t="array" aca="1" ref="S93" ca="1">INDIRECT($A$1&amp;S$1&amp;$A93)</f>
        <v>0</v>
      </c>
      <c r="T93" cm="1">
        <f t="array" aca="1" ref="T93" ca="1">INDIRECT($A$1&amp;T$1&amp;$A93)</f>
        <v>0</v>
      </c>
      <c r="U93" cm="1">
        <f t="array" aca="1" ref="U93" ca="1">INDIRECT($A$1&amp;U$1&amp;$A93)</f>
        <v>0</v>
      </c>
      <c r="V93" cm="1">
        <f t="array" aca="1" ref="V93" ca="1">INDIRECT($A$1&amp;V$1&amp;$A93)</f>
        <v>0</v>
      </c>
      <c r="W93" cm="1">
        <f t="array" aca="1" ref="W93" ca="1">INDIRECT($A$1&amp;W$1&amp;$A93)</f>
        <v>0</v>
      </c>
      <c r="X93" cm="1">
        <f t="array" aca="1" ref="X93" ca="1">INDIRECT($A$1&amp;X$1&amp;$A93)</f>
        <v>0</v>
      </c>
      <c r="Y93" cm="1">
        <f t="array" aca="1" ref="Y93" ca="1">INDIRECT($A$1&amp;Y$1&amp;$A93)</f>
        <v>0</v>
      </c>
      <c r="Z93" cm="1">
        <f t="array" aca="1" ref="Z93" ca="1">INDIRECT($A$1&amp;Z$1&amp;$A93)</f>
        <v>0</v>
      </c>
      <c r="AA93" cm="1">
        <f t="array" aca="1" ref="AA93" ca="1">INDIRECT($A$1&amp;AA$1&amp;$A93)</f>
        <v>0</v>
      </c>
      <c r="AB93" cm="1">
        <f t="array" aca="1" ref="AB93" ca="1">INDIRECT($A$1&amp;AB$1&amp;$A93)</f>
        <v>0</v>
      </c>
      <c r="AC93" cm="1">
        <f t="array" aca="1" ref="AC93" ca="1">INDIRECT($A$1&amp;AC$1&amp;$A93)</f>
        <v>0</v>
      </c>
      <c r="AD93" cm="1">
        <f t="array" aca="1" ref="AD93" ca="1">INDIRECT($A$1&amp;AD$1&amp;$A93)</f>
        <v>0</v>
      </c>
      <c r="AE93" cm="1">
        <f t="array" aca="1" ref="AE93" ca="1">INDIRECT($A$1&amp;AE$1&amp;$A93)</f>
        <v>0</v>
      </c>
      <c r="AF93" cm="1">
        <f t="array" aca="1" ref="AF93" ca="1">INDIRECT($A$1&amp;AF$1&amp;$A93)</f>
        <v>0</v>
      </c>
      <c r="AG93" cm="1">
        <f t="array" aca="1" ref="AG93" ca="1">INDIRECT($A$1&amp;AG$1&amp;$A93)</f>
        <v>0</v>
      </c>
      <c r="AH93" cm="1">
        <f t="array" aca="1" ref="AH93" ca="1">INDIRECT($A$1&amp;AH$1&amp;$A93)</f>
        <v>0</v>
      </c>
      <c r="AI93" cm="1">
        <f t="array" aca="1" ref="AI93" ca="1">INDIRECT($A$1&amp;AI$1&amp;$A93)</f>
        <v>0</v>
      </c>
      <c r="AJ93" cm="1">
        <f t="array" aca="1" ref="AJ93" ca="1">INDIRECT($A$1&amp;AJ$1&amp;$A93)</f>
        <v>0</v>
      </c>
      <c r="AK93" cm="1">
        <f t="array" aca="1" ref="AK93" ca="1">INDIRECT($A$1&amp;AK$1&amp;$A93)</f>
        <v>0</v>
      </c>
      <c r="AM93">
        <f t="shared" ca="1" si="17"/>
        <v>0</v>
      </c>
      <c r="AN93">
        <f t="shared" ca="1" si="17"/>
        <v>0</v>
      </c>
      <c r="AO93">
        <f t="shared" ca="1" si="17"/>
        <v>0</v>
      </c>
      <c r="AP93">
        <f t="shared" ca="1" si="17"/>
        <v>1</v>
      </c>
      <c r="AQ93">
        <f t="shared" ca="1" si="17"/>
        <v>0</v>
      </c>
      <c r="AR93">
        <f t="shared" ca="1" si="17"/>
        <v>0</v>
      </c>
      <c r="AS93">
        <f t="shared" ca="1" si="17"/>
        <v>0</v>
      </c>
      <c r="AU93" cm="1">
        <f t="array" aca="1" ref="AU93" ca="1">INDIRECT($A$1&amp;AU$1&amp;$A93)</f>
        <v>0</v>
      </c>
      <c r="AV93" cm="1">
        <f t="array" aca="1" ref="AV93" ca="1">INDIRECT($A$1&amp;AV$1&amp;$A93)</f>
        <v>0</v>
      </c>
      <c r="AW93" cm="1">
        <f t="array" aca="1" ref="AW93" ca="1">INDIRECT($A$1&amp;AW$1&amp;$A93)</f>
        <v>0</v>
      </c>
      <c r="AX93" cm="1">
        <f t="array" aca="1" ref="AX93" ca="1">INDIRECT($A$1&amp;AX$1&amp;$A93)</f>
        <v>0</v>
      </c>
      <c r="AY93" cm="1">
        <f t="array" aca="1" ref="AY93" ca="1">INDIRECT($A$1&amp;AY$1&amp;$A93)</f>
        <v>0</v>
      </c>
      <c r="AZ93" cm="1">
        <f t="array" aca="1" ref="AZ93" ca="1">INDIRECT($A$1&amp;AZ$1&amp;$A93)</f>
        <v>0</v>
      </c>
      <c r="BA93" cm="1">
        <f t="array" aca="1" ref="BA93" ca="1">INDIRECT($A$1&amp;BA$1&amp;$A93)</f>
        <v>0</v>
      </c>
      <c r="BB93" cm="1">
        <f t="array" aca="1" ref="BB93" ca="1">INDIRECT($A$1&amp;BB$1&amp;$A93)</f>
        <v>0</v>
      </c>
      <c r="BC93" cm="1">
        <f t="array" aca="1" ref="BC93" ca="1">INDIRECT($A$1&amp;BC$1&amp;$A93)</f>
        <v>0</v>
      </c>
      <c r="BD93" cm="1">
        <f t="array" aca="1" ref="BD93" ca="1">INDIRECT($A$1&amp;BD$1&amp;$A93)</f>
        <v>0</v>
      </c>
      <c r="BE93" cm="1">
        <f t="array" aca="1" ref="BE93" ca="1">INDIRECT($A$1&amp;BE$1&amp;$A93)</f>
        <v>0</v>
      </c>
      <c r="BF93" cm="1">
        <f t="array" aca="1" ref="BF93" ca="1">INDIRECT($A$1&amp;BF$1&amp;$A93)</f>
        <v>0</v>
      </c>
      <c r="BG93" cm="1">
        <f t="array" aca="1" ref="BG93" ca="1">INDIRECT($A$1&amp;BG$1&amp;$A93)</f>
        <v>0</v>
      </c>
      <c r="BH93" cm="1">
        <f t="array" aca="1" ref="BH93" ca="1">INDIRECT($A$1&amp;BH$1&amp;$A93)</f>
        <v>0</v>
      </c>
      <c r="BI93" cm="1">
        <f t="array" aca="1" ref="BI93" ca="1">INDIRECT($A$1&amp;BI$1&amp;$A93)</f>
        <v>0</v>
      </c>
      <c r="BJ93" cm="1">
        <f t="array" aca="1" ref="BJ93" ca="1">INDIRECT($A$1&amp;BJ$1&amp;$A93)</f>
        <v>0</v>
      </c>
      <c r="BK93" cm="1">
        <f t="array" aca="1" ref="BK93" ca="1">INDIRECT($A$1&amp;BK$1&amp;$A93)</f>
        <v>0</v>
      </c>
      <c r="BL93" cm="1">
        <f t="array" aca="1" ref="BL93" ca="1">INDIRECT($A$1&amp;BL$1&amp;$A93)</f>
        <v>0</v>
      </c>
      <c r="BM93" cm="1">
        <f t="array" aca="1" ref="BM93" ca="1">INDIRECT($A$1&amp;BM$1&amp;$A93)</f>
        <v>0</v>
      </c>
      <c r="BN93" cm="1">
        <f t="array" aca="1" ref="BN93" ca="1">INDIRECT($A$1&amp;BN$1&amp;$A93)</f>
        <v>0</v>
      </c>
      <c r="BO93" cm="1">
        <f t="array" aca="1" ref="BO93" ca="1">INDIRECT($A$1&amp;BO$1&amp;$A93)</f>
        <v>0</v>
      </c>
      <c r="BP93" cm="1">
        <f t="array" aca="1" ref="BP93" ca="1">INDIRECT($A$1&amp;BP$1&amp;$A93)</f>
        <v>0</v>
      </c>
      <c r="BQ93" cm="1">
        <f t="array" aca="1" ref="BQ93" ca="1">INDIRECT($A$1&amp;BQ$1&amp;$A93)</f>
        <v>0</v>
      </c>
      <c r="BR93" cm="1">
        <f t="array" aca="1" ref="BR93" ca="1">INDIRECT($A$1&amp;BR$1&amp;$A93)</f>
        <v>0</v>
      </c>
      <c r="BS93" cm="1">
        <f t="array" aca="1" ref="BS93" ca="1">INDIRECT($A$1&amp;BS$1&amp;$A93)</f>
        <v>0</v>
      </c>
      <c r="BT93" cm="1">
        <f t="array" aca="1" ref="BT93" ca="1">INDIRECT($A$1&amp;BT$1&amp;$A93)</f>
        <v>0</v>
      </c>
      <c r="BU93" cm="1">
        <f t="array" aca="1" ref="BU93" ca="1">INDIRECT($A$1&amp;BU$1&amp;$A93)</f>
        <v>0</v>
      </c>
    </row>
    <row r="94" spans="1:73" x14ac:dyDescent="0.35">
      <c r="A94" s="60">
        <f t="shared" si="15"/>
        <v>79</v>
      </c>
      <c r="C94" t="str" cm="1">
        <f t="array" aca="1" ref="C94" ca="1">INDIRECT($A$1&amp;C$1&amp;$A94)</f>
        <v>marche_ouahigouya</v>
      </c>
      <c r="D94">
        <f t="shared" ca="1" si="16"/>
        <v>0</v>
      </c>
      <c r="E94">
        <f t="shared" ca="1" si="16"/>
        <v>0</v>
      </c>
      <c r="F94">
        <f t="shared" ca="1" si="16"/>
        <v>0</v>
      </c>
      <c r="G94">
        <f t="shared" ca="1" si="16"/>
        <v>0</v>
      </c>
      <c r="H94">
        <f t="shared" ca="1" si="16"/>
        <v>0</v>
      </c>
      <c r="I94">
        <f t="shared" ca="1" si="16"/>
        <v>0</v>
      </c>
      <c r="J94">
        <f t="shared" ca="1" si="16"/>
        <v>0</v>
      </c>
      <c r="K94">
        <f t="shared" ca="1" si="16"/>
        <v>0</v>
      </c>
      <c r="L94">
        <f t="shared" ca="1" si="16"/>
        <v>0</v>
      </c>
      <c r="M94">
        <f t="shared" ca="1" si="16"/>
        <v>0</v>
      </c>
      <c r="N94">
        <f t="shared" ca="1" si="16"/>
        <v>0</v>
      </c>
      <c r="P94" t="str" cm="1">
        <f t="array" aca="1" ref="P94" ca="1">INDIRECT($A$1&amp;P$1&amp;$A94)</f>
        <v>disponible</v>
      </c>
      <c r="Q94" cm="1">
        <f t="array" aca="1" ref="Q94" ca="1">INDIRECT($A$1&amp;Q$1&amp;$A94)</f>
        <v>0</v>
      </c>
      <c r="R94" cm="1">
        <f t="array" aca="1" ref="R94" ca="1">INDIRECT($A$1&amp;R$1&amp;$A94)</f>
        <v>0</v>
      </c>
      <c r="S94" cm="1">
        <f t="array" aca="1" ref="S94" ca="1">INDIRECT($A$1&amp;S$1&amp;$A94)</f>
        <v>0</v>
      </c>
      <c r="T94" cm="1">
        <f t="array" aca="1" ref="T94" ca="1">INDIRECT($A$1&amp;T$1&amp;$A94)</f>
        <v>0</v>
      </c>
      <c r="U94" cm="1">
        <f t="array" aca="1" ref="U94" ca="1">INDIRECT($A$1&amp;U$1&amp;$A94)</f>
        <v>0</v>
      </c>
      <c r="V94" cm="1">
        <f t="array" aca="1" ref="V94" ca="1">INDIRECT($A$1&amp;V$1&amp;$A94)</f>
        <v>0</v>
      </c>
      <c r="W94" cm="1">
        <f t="array" aca="1" ref="W94" ca="1">INDIRECT($A$1&amp;W$1&amp;$A94)</f>
        <v>0</v>
      </c>
      <c r="X94" cm="1">
        <f t="array" aca="1" ref="X94" ca="1">INDIRECT($A$1&amp;X$1&amp;$A94)</f>
        <v>0</v>
      </c>
      <c r="Y94" cm="1">
        <f t="array" aca="1" ref="Y94" ca="1">INDIRECT($A$1&amp;Y$1&amp;$A94)</f>
        <v>0</v>
      </c>
      <c r="Z94" cm="1">
        <f t="array" aca="1" ref="Z94" ca="1">INDIRECT($A$1&amp;Z$1&amp;$A94)</f>
        <v>0</v>
      </c>
      <c r="AA94" cm="1">
        <f t="array" aca="1" ref="AA94" ca="1">INDIRECT($A$1&amp;AA$1&amp;$A94)</f>
        <v>0</v>
      </c>
      <c r="AB94" t="str" cm="1">
        <f t="array" aca="1" ref="AB94" ca="1">INDIRECT($A$1&amp;AB$1&amp;$A94)</f>
        <v>disponible</v>
      </c>
      <c r="AC94" t="str" cm="1">
        <f t="array" aca="1" ref="AC94" ca="1">INDIRECT($A$1&amp;AC$1&amp;$A94)</f>
        <v>disponible</v>
      </c>
      <c r="AD94" t="str" cm="1">
        <f t="array" aca="1" ref="AD94" ca="1">INDIRECT($A$1&amp;AD$1&amp;$A94)</f>
        <v>disponible</v>
      </c>
      <c r="AE94" t="str" cm="1">
        <f t="array" aca="1" ref="AE94" ca="1">INDIRECT($A$1&amp;AE$1&amp;$A94)</f>
        <v>disponible</v>
      </c>
      <c r="AF94" cm="1">
        <f t="array" aca="1" ref="AF94" ca="1">INDIRECT($A$1&amp;AF$1&amp;$A94)</f>
        <v>0</v>
      </c>
      <c r="AG94" cm="1">
        <f t="array" aca="1" ref="AG94" ca="1">INDIRECT($A$1&amp;AG$1&amp;$A94)</f>
        <v>0</v>
      </c>
      <c r="AH94" cm="1">
        <f t="array" aca="1" ref="AH94" ca="1">INDIRECT($A$1&amp;AH$1&amp;$A94)</f>
        <v>0</v>
      </c>
      <c r="AI94" cm="1">
        <f t="array" aca="1" ref="AI94" ca="1">INDIRECT($A$1&amp;AI$1&amp;$A94)</f>
        <v>0</v>
      </c>
      <c r="AJ94" cm="1">
        <f t="array" aca="1" ref="AJ94" ca="1">INDIRECT($A$1&amp;AJ$1&amp;$A94)</f>
        <v>0</v>
      </c>
      <c r="AK94" cm="1">
        <f t="array" aca="1" ref="AK94" ca="1">INDIRECT($A$1&amp;AK$1&amp;$A94)</f>
        <v>0</v>
      </c>
      <c r="AM94">
        <f t="shared" ca="1" si="17"/>
        <v>0</v>
      </c>
      <c r="AN94">
        <f t="shared" ca="1" si="17"/>
        <v>0</v>
      </c>
      <c r="AO94">
        <f t="shared" ca="1" si="17"/>
        <v>0</v>
      </c>
      <c r="AP94">
        <f t="shared" ca="1" si="17"/>
        <v>0</v>
      </c>
      <c r="AQ94">
        <f t="shared" ca="1" si="17"/>
        <v>0</v>
      </c>
      <c r="AR94">
        <f t="shared" ca="1" si="17"/>
        <v>0</v>
      </c>
      <c r="AS94">
        <f t="shared" ca="1" si="17"/>
        <v>0</v>
      </c>
      <c r="AU94" cm="1">
        <f t="array" aca="1" ref="AU94" ca="1">INDIRECT($A$1&amp;AU$1&amp;$A94)</f>
        <v>0</v>
      </c>
      <c r="AV94" cm="1">
        <f t="array" aca="1" ref="AV94" ca="1">INDIRECT($A$1&amp;AV$1&amp;$A94)</f>
        <v>0</v>
      </c>
      <c r="AW94" cm="1">
        <f t="array" aca="1" ref="AW94" ca="1">INDIRECT($A$1&amp;AW$1&amp;$A94)</f>
        <v>0</v>
      </c>
      <c r="AX94" cm="1">
        <f t="array" aca="1" ref="AX94" ca="1">INDIRECT($A$1&amp;AX$1&amp;$A94)</f>
        <v>0</v>
      </c>
      <c r="AY94" cm="1">
        <f t="array" aca="1" ref="AY94" ca="1">INDIRECT($A$1&amp;AY$1&amp;$A94)</f>
        <v>0</v>
      </c>
      <c r="AZ94" cm="1">
        <f t="array" aca="1" ref="AZ94" ca="1">INDIRECT($A$1&amp;AZ$1&amp;$A94)</f>
        <v>0</v>
      </c>
      <c r="BA94" cm="1">
        <f t="array" aca="1" ref="BA94" ca="1">INDIRECT($A$1&amp;BA$1&amp;$A94)</f>
        <v>0</v>
      </c>
      <c r="BB94" cm="1">
        <f t="array" aca="1" ref="BB94" ca="1">INDIRECT($A$1&amp;BB$1&amp;$A94)</f>
        <v>0</v>
      </c>
      <c r="BC94" cm="1">
        <f t="array" aca="1" ref="BC94" ca="1">INDIRECT($A$1&amp;BC$1&amp;$A94)</f>
        <v>0</v>
      </c>
      <c r="BD94" cm="1">
        <f t="array" aca="1" ref="BD94" ca="1">INDIRECT($A$1&amp;BD$1&amp;$A94)</f>
        <v>0</v>
      </c>
      <c r="BE94" cm="1">
        <f t="array" aca="1" ref="BE94" ca="1">INDIRECT($A$1&amp;BE$1&amp;$A94)</f>
        <v>0</v>
      </c>
      <c r="BF94" cm="1">
        <f t="array" aca="1" ref="BF94" ca="1">INDIRECT($A$1&amp;BF$1&amp;$A94)</f>
        <v>0</v>
      </c>
      <c r="BG94" cm="1">
        <f t="array" aca="1" ref="BG94" ca="1">INDIRECT($A$1&amp;BG$1&amp;$A94)</f>
        <v>0</v>
      </c>
      <c r="BH94" cm="1">
        <f t="array" aca="1" ref="BH94" ca="1">INDIRECT($A$1&amp;BH$1&amp;$A94)</f>
        <v>0</v>
      </c>
      <c r="BI94" cm="1">
        <f t="array" aca="1" ref="BI94" ca="1">INDIRECT($A$1&amp;BI$1&amp;$A94)</f>
        <v>0</v>
      </c>
      <c r="BJ94" cm="1">
        <f t="array" aca="1" ref="BJ94" ca="1">INDIRECT($A$1&amp;BJ$1&amp;$A94)</f>
        <v>0</v>
      </c>
      <c r="BK94" cm="1">
        <f t="array" aca="1" ref="BK94" ca="1">INDIRECT($A$1&amp;BK$1&amp;$A94)</f>
        <v>0</v>
      </c>
      <c r="BL94" cm="1">
        <f t="array" aca="1" ref="BL94" ca="1">INDIRECT($A$1&amp;BL$1&amp;$A94)</f>
        <v>0</v>
      </c>
      <c r="BM94" cm="1">
        <f t="array" aca="1" ref="BM94" ca="1">INDIRECT($A$1&amp;BM$1&amp;$A94)</f>
        <v>0</v>
      </c>
      <c r="BN94" cm="1">
        <f t="array" aca="1" ref="BN94" ca="1">INDIRECT($A$1&amp;BN$1&amp;$A94)</f>
        <v>0</v>
      </c>
      <c r="BO94" cm="1">
        <f t="array" aca="1" ref="BO94" ca="1">INDIRECT($A$1&amp;BO$1&amp;$A94)</f>
        <v>0</v>
      </c>
      <c r="BP94" cm="1">
        <f t="array" aca="1" ref="BP94" ca="1">INDIRECT($A$1&amp;BP$1&amp;$A94)</f>
        <v>0</v>
      </c>
      <c r="BQ94" cm="1">
        <f t="array" aca="1" ref="BQ94" ca="1">INDIRECT($A$1&amp;BQ$1&amp;$A94)</f>
        <v>0</v>
      </c>
      <c r="BR94" cm="1">
        <f t="array" aca="1" ref="BR94" ca="1">INDIRECT($A$1&amp;BR$1&amp;$A94)</f>
        <v>0</v>
      </c>
      <c r="BS94" cm="1">
        <f t="array" aca="1" ref="BS94" ca="1">INDIRECT($A$1&amp;BS$1&amp;$A94)</f>
        <v>0</v>
      </c>
      <c r="BT94" cm="1">
        <f t="array" aca="1" ref="BT94" ca="1">INDIRECT($A$1&amp;BT$1&amp;$A94)</f>
        <v>0</v>
      </c>
      <c r="BU94" cm="1">
        <f t="array" aca="1" ref="BU94" ca="1">INDIRECT($A$1&amp;BU$1&amp;$A94)</f>
        <v>0</v>
      </c>
    </row>
    <row r="95" spans="1:73" x14ac:dyDescent="0.35">
      <c r="A95" s="60">
        <f t="shared" si="15"/>
        <v>80</v>
      </c>
      <c r="C95" t="str" cm="1">
        <f t="array" aca="1" ref="C95" ca="1">INDIRECT($A$1&amp;C$1&amp;$A95)</f>
        <v>marche_ouahigouya</v>
      </c>
      <c r="D95">
        <f t="shared" ca="1" si="16"/>
        <v>0</v>
      </c>
      <c r="E95">
        <f t="shared" ca="1" si="16"/>
        <v>0</v>
      </c>
      <c r="F95">
        <f t="shared" ca="1" si="16"/>
        <v>0</v>
      </c>
      <c r="G95">
        <f t="shared" ca="1" si="16"/>
        <v>0</v>
      </c>
      <c r="H95">
        <f t="shared" ca="1" si="16"/>
        <v>0</v>
      </c>
      <c r="I95">
        <f t="shared" ca="1" si="16"/>
        <v>0</v>
      </c>
      <c r="J95">
        <f t="shared" ca="1" si="16"/>
        <v>0</v>
      </c>
      <c r="K95">
        <f t="shared" ca="1" si="16"/>
        <v>0</v>
      </c>
      <c r="L95">
        <f t="shared" ca="1" si="16"/>
        <v>0</v>
      </c>
      <c r="M95">
        <f t="shared" ca="1" si="16"/>
        <v>0</v>
      </c>
      <c r="N95">
        <f t="shared" ca="1" si="16"/>
        <v>0</v>
      </c>
      <c r="P95" cm="1">
        <f t="array" aca="1" ref="P95" ca="1">INDIRECT($A$1&amp;P$1&amp;$A95)</f>
        <v>0</v>
      </c>
      <c r="Q95" cm="1">
        <f t="array" aca="1" ref="Q95" ca="1">INDIRECT($A$1&amp;Q$1&amp;$A95)</f>
        <v>0</v>
      </c>
      <c r="R95" t="str" cm="1">
        <f t="array" aca="1" ref="R95" ca="1">INDIRECT($A$1&amp;R$1&amp;$A95)</f>
        <v>disponible</v>
      </c>
      <c r="S95" cm="1">
        <f t="array" aca="1" ref="S95" ca="1">INDIRECT($A$1&amp;S$1&amp;$A95)</f>
        <v>0</v>
      </c>
      <c r="T95" cm="1">
        <f t="array" aca="1" ref="T95" ca="1">INDIRECT($A$1&amp;T$1&amp;$A95)</f>
        <v>0</v>
      </c>
      <c r="U95" cm="1">
        <f t="array" aca="1" ref="U95" ca="1">INDIRECT($A$1&amp;U$1&amp;$A95)</f>
        <v>0</v>
      </c>
      <c r="V95" cm="1">
        <f t="array" aca="1" ref="V95" ca="1">INDIRECT($A$1&amp;V$1&amp;$A95)</f>
        <v>0</v>
      </c>
      <c r="W95" cm="1">
        <f t="array" aca="1" ref="W95" ca="1">INDIRECT($A$1&amp;W$1&amp;$A95)</f>
        <v>0</v>
      </c>
      <c r="X95" cm="1">
        <f t="array" aca="1" ref="X95" ca="1">INDIRECT($A$1&amp;X$1&amp;$A95)</f>
        <v>0</v>
      </c>
      <c r="Y95" cm="1">
        <f t="array" aca="1" ref="Y95" ca="1">INDIRECT($A$1&amp;Y$1&amp;$A95)</f>
        <v>0</v>
      </c>
      <c r="Z95" cm="1">
        <f t="array" aca="1" ref="Z95" ca="1">INDIRECT($A$1&amp;Z$1&amp;$A95)</f>
        <v>0</v>
      </c>
      <c r="AA95" cm="1">
        <f t="array" aca="1" ref="AA95" ca="1">INDIRECT($A$1&amp;AA$1&amp;$A95)</f>
        <v>0</v>
      </c>
      <c r="AB95" cm="1">
        <f t="array" aca="1" ref="AB95" ca="1">INDIRECT($A$1&amp;AB$1&amp;$A95)</f>
        <v>0</v>
      </c>
      <c r="AC95" cm="1">
        <f t="array" aca="1" ref="AC95" ca="1">INDIRECT($A$1&amp;AC$1&amp;$A95)</f>
        <v>0</v>
      </c>
      <c r="AD95" cm="1">
        <f t="array" aca="1" ref="AD95" ca="1">INDIRECT($A$1&amp;AD$1&amp;$A95)</f>
        <v>0</v>
      </c>
      <c r="AE95" cm="1">
        <f t="array" aca="1" ref="AE95" ca="1">INDIRECT($A$1&amp;AE$1&amp;$A95)</f>
        <v>0</v>
      </c>
      <c r="AF95" t="str" cm="1">
        <f t="array" aca="1" ref="AF95" ca="1">INDIRECT($A$1&amp;AF$1&amp;$A95)</f>
        <v>disponible</v>
      </c>
      <c r="AG95" t="str" cm="1">
        <f t="array" aca="1" ref="AG95" ca="1">INDIRECT($A$1&amp;AG$1&amp;$A95)</f>
        <v>disponible</v>
      </c>
      <c r="AH95" t="str" cm="1">
        <f t="array" aca="1" ref="AH95" ca="1">INDIRECT($A$1&amp;AH$1&amp;$A95)</f>
        <v>disponible</v>
      </c>
      <c r="AI95" t="str" cm="1">
        <f t="array" aca="1" ref="AI95" ca="1">INDIRECT($A$1&amp;AI$1&amp;$A95)</f>
        <v>disponible</v>
      </c>
      <c r="AJ95" t="str" cm="1">
        <f t="array" aca="1" ref="AJ95" ca="1">INDIRECT($A$1&amp;AJ$1&amp;$A95)</f>
        <v>disponible</v>
      </c>
      <c r="AK95" t="str" cm="1">
        <f t="array" aca="1" ref="AK95" ca="1">INDIRECT($A$1&amp;AK$1&amp;$A95)</f>
        <v>disponible</v>
      </c>
      <c r="AM95">
        <f t="shared" ca="1" si="17"/>
        <v>0</v>
      </c>
      <c r="AN95">
        <f t="shared" ca="1" si="17"/>
        <v>0</v>
      </c>
      <c r="AO95">
        <f t="shared" ca="1" si="17"/>
        <v>0</v>
      </c>
      <c r="AP95">
        <f t="shared" ca="1" si="17"/>
        <v>0</v>
      </c>
      <c r="AQ95">
        <f t="shared" ca="1" si="17"/>
        <v>0</v>
      </c>
      <c r="AR95">
        <f t="shared" ca="1" si="17"/>
        <v>0</v>
      </c>
      <c r="AS95">
        <f t="shared" ca="1" si="17"/>
        <v>0</v>
      </c>
      <c r="AU95" cm="1">
        <f t="array" aca="1" ref="AU95" ca="1">INDIRECT($A$1&amp;AU$1&amp;$A95)</f>
        <v>0</v>
      </c>
      <c r="AV95" cm="1">
        <f t="array" aca="1" ref="AV95" ca="1">INDIRECT($A$1&amp;AV$1&amp;$A95)</f>
        <v>0</v>
      </c>
      <c r="AW95" cm="1">
        <f t="array" aca="1" ref="AW95" ca="1">INDIRECT($A$1&amp;AW$1&amp;$A95)</f>
        <v>0</v>
      </c>
      <c r="AX95" cm="1">
        <f t="array" aca="1" ref="AX95" ca="1">INDIRECT($A$1&amp;AX$1&amp;$A95)</f>
        <v>0</v>
      </c>
      <c r="AY95" cm="1">
        <f t="array" aca="1" ref="AY95" ca="1">INDIRECT($A$1&amp;AY$1&amp;$A95)</f>
        <v>0</v>
      </c>
      <c r="AZ95" cm="1">
        <f t="array" aca="1" ref="AZ95" ca="1">INDIRECT($A$1&amp;AZ$1&amp;$A95)</f>
        <v>0</v>
      </c>
      <c r="BA95" cm="1">
        <f t="array" aca="1" ref="BA95" ca="1">INDIRECT($A$1&amp;BA$1&amp;$A95)</f>
        <v>0</v>
      </c>
      <c r="BB95" cm="1">
        <f t="array" aca="1" ref="BB95" ca="1">INDIRECT($A$1&amp;BB$1&amp;$A95)</f>
        <v>0</v>
      </c>
      <c r="BC95" cm="1">
        <f t="array" aca="1" ref="BC95" ca="1">INDIRECT($A$1&amp;BC$1&amp;$A95)</f>
        <v>0</v>
      </c>
      <c r="BD95" cm="1">
        <f t="array" aca="1" ref="BD95" ca="1">INDIRECT($A$1&amp;BD$1&amp;$A95)</f>
        <v>0</v>
      </c>
      <c r="BE95" cm="1">
        <f t="array" aca="1" ref="BE95" ca="1">INDIRECT($A$1&amp;BE$1&amp;$A95)</f>
        <v>0</v>
      </c>
      <c r="BF95" cm="1">
        <f t="array" aca="1" ref="BF95" ca="1">INDIRECT($A$1&amp;BF$1&amp;$A95)</f>
        <v>0</v>
      </c>
      <c r="BG95" cm="1">
        <f t="array" aca="1" ref="BG95" ca="1">INDIRECT($A$1&amp;BG$1&amp;$A95)</f>
        <v>0</v>
      </c>
      <c r="BH95" cm="1">
        <f t="array" aca="1" ref="BH95" ca="1">INDIRECT($A$1&amp;BH$1&amp;$A95)</f>
        <v>0</v>
      </c>
      <c r="BI95" cm="1">
        <f t="array" aca="1" ref="BI95" ca="1">INDIRECT($A$1&amp;BI$1&amp;$A95)</f>
        <v>0</v>
      </c>
      <c r="BJ95" cm="1">
        <f t="array" aca="1" ref="BJ95" ca="1">INDIRECT($A$1&amp;BJ$1&amp;$A95)</f>
        <v>0</v>
      </c>
      <c r="BK95" cm="1">
        <f t="array" aca="1" ref="BK95" ca="1">INDIRECT($A$1&amp;BK$1&amp;$A95)</f>
        <v>0</v>
      </c>
      <c r="BL95" cm="1">
        <f t="array" aca="1" ref="BL95" ca="1">INDIRECT($A$1&amp;BL$1&amp;$A95)</f>
        <v>0</v>
      </c>
      <c r="BM95" cm="1">
        <f t="array" aca="1" ref="BM95" ca="1">INDIRECT($A$1&amp;BM$1&amp;$A95)</f>
        <v>0</v>
      </c>
      <c r="BN95" cm="1">
        <f t="array" aca="1" ref="BN95" ca="1">INDIRECT($A$1&amp;BN$1&amp;$A95)</f>
        <v>0</v>
      </c>
      <c r="BO95" cm="1">
        <f t="array" aca="1" ref="BO95" ca="1">INDIRECT($A$1&amp;BO$1&amp;$A95)</f>
        <v>0</v>
      </c>
      <c r="BP95" cm="1">
        <f t="array" aca="1" ref="BP95" ca="1">INDIRECT($A$1&amp;BP$1&amp;$A95)</f>
        <v>0</v>
      </c>
      <c r="BQ95" cm="1">
        <f t="array" aca="1" ref="BQ95" ca="1">INDIRECT($A$1&amp;BQ$1&amp;$A95)</f>
        <v>0</v>
      </c>
      <c r="BR95" cm="1">
        <f t="array" aca="1" ref="BR95" ca="1">INDIRECT($A$1&amp;BR$1&amp;$A95)</f>
        <v>0</v>
      </c>
      <c r="BS95" cm="1">
        <f t="array" aca="1" ref="BS95" ca="1">INDIRECT($A$1&amp;BS$1&amp;$A95)</f>
        <v>0</v>
      </c>
      <c r="BT95" cm="1">
        <f t="array" aca="1" ref="BT95" ca="1">INDIRECT($A$1&amp;BT$1&amp;$A95)</f>
        <v>0</v>
      </c>
      <c r="BU95" cm="1">
        <f t="array" aca="1" ref="BU95" ca="1">INDIRECT($A$1&amp;BU$1&amp;$A95)</f>
        <v>0</v>
      </c>
    </row>
    <row r="96" spans="1:73" x14ac:dyDescent="0.35">
      <c r="A96" s="60">
        <f t="shared" ref="A96:A159" si="18">A95+1</f>
        <v>81</v>
      </c>
      <c r="C96" t="str" cm="1">
        <f t="array" aca="1" ref="C96" ca="1">INDIRECT($A$1&amp;C$1&amp;$A96)</f>
        <v>marche_ouahigouya</v>
      </c>
      <c r="D96">
        <f t="shared" ca="1" si="16"/>
        <v>0</v>
      </c>
      <c r="E96">
        <f t="shared" ca="1" si="16"/>
        <v>0</v>
      </c>
      <c r="F96">
        <f t="shared" ca="1" si="16"/>
        <v>0</v>
      </c>
      <c r="G96">
        <f t="shared" ca="1" si="16"/>
        <v>0</v>
      </c>
      <c r="H96">
        <f t="shared" ca="1" si="16"/>
        <v>0</v>
      </c>
      <c r="I96">
        <f t="shared" ca="1" si="16"/>
        <v>0</v>
      </c>
      <c r="J96">
        <f t="shared" ca="1" si="16"/>
        <v>0</v>
      </c>
      <c r="K96">
        <f t="shared" ca="1" si="16"/>
        <v>0</v>
      </c>
      <c r="L96">
        <f t="shared" ca="1" si="16"/>
        <v>0</v>
      </c>
      <c r="M96">
        <f t="shared" ca="1" si="16"/>
        <v>0</v>
      </c>
      <c r="N96">
        <f t="shared" ca="1" si="16"/>
        <v>0</v>
      </c>
      <c r="P96" cm="1">
        <f t="array" aca="1" ref="P96" ca="1">INDIRECT($A$1&amp;P$1&amp;$A96)</f>
        <v>0</v>
      </c>
      <c r="Q96" cm="1">
        <f t="array" aca="1" ref="Q96" ca="1">INDIRECT($A$1&amp;Q$1&amp;$A96)</f>
        <v>0</v>
      </c>
      <c r="R96" cm="1">
        <f t="array" aca="1" ref="R96" ca="1">INDIRECT($A$1&amp;R$1&amp;$A96)</f>
        <v>0</v>
      </c>
      <c r="S96" t="str" cm="1">
        <f t="array" aca="1" ref="S96" ca="1">INDIRECT($A$1&amp;S$1&amp;$A96)</f>
        <v>disponible</v>
      </c>
      <c r="T96" t="str" cm="1">
        <f t="array" aca="1" ref="T96" ca="1">INDIRECT($A$1&amp;T$1&amp;$A96)</f>
        <v>disponible</v>
      </c>
      <c r="U96" t="str" cm="1">
        <f t="array" aca="1" ref="U96" ca="1">INDIRECT($A$1&amp;U$1&amp;$A96)</f>
        <v>disponible</v>
      </c>
      <c r="V96" t="str" cm="1">
        <f t="array" aca="1" ref="V96" ca="1">INDIRECT($A$1&amp;V$1&amp;$A96)</f>
        <v>disponible</v>
      </c>
      <c r="W96" cm="1">
        <f t="array" aca="1" ref="W96" ca="1">INDIRECT($A$1&amp;W$1&amp;$A96)</f>
        <v>0</v>
      </c>
      <c r="X96" cm="1">
        <f t="array" aca="1" ref="X96" ca="1">INDIRECT($A$1&amp;X$1&amp;$A96)</f>
        <v>0</v>
      </c>
      <c r="Y96" t="str" cm="1">
        <f t="array" aca="1" ref="Y96" ca="1">INDIRECT($A$1&amp;Y$1&amp;$A96)</f>
        <v>disponible</v>
      </c>
      <c r="Z96" t="str" cm="1">
        <f t="array" aca="1" ref="Z96" ca="1">INDIRECT($A$1&amp;Z$1&amp;$A96)</f>
        <v>disponible</v>
      </c>
      <c r="AA96" t="str" cm="1">
        <f t="array" aca="1" ref="AA96" ca="1">INDIRECT($A$1&amp;AA$1&amp;$A96)</f>
        <v>disponible</v>
      </c>
      <c r="AB96" cm="1">
        <f t="array" aca="1" ref="AB96" ca="1">INDIRECT($A$1&amp;AB$1&amp;$A96)</f>
        <v>0</v>
      </c>
      <c r="AC96" cm="1">
        <f t="array" aca="1" ref="AC96" ca="1">INDIRECT($A$1&amp;AC$1&amp;$A96)</f>
        <v>0</v>
      </c>
      <c r="AD96" cm="1">
        <f t="array" aca="1" ref="AD96" ca="1">INDIRECT($A$1&amp;AD$1&amp;$A96)</f>
        <v>0</v>
      </c>
      <c r="AE96" cm="1">
        <f t="array" aca="1" ref="AE96" ca="1">INDIRECT($A$1&amp;AE$1&amp;$A96)</f>
        <v>0</v>
      </c>
      <c r="AF96" cm="1">
        <f t="array" aca="1" ref="AF96" ca="1">INDIRECT($A$1&amp;AF$1&amp;$A96)</f>
        <v>0</v>
      </c>
      <c r="AG96" cm="1">
        <f t="array" aca="1" ref="AG96" ca="1">INDIRECT($A$1&amp;AG$1&amp;$A96)</f>
        <v>0</v>
      </c>
      <c r="AH96" cm="1">
        <f t="array" aca="1" ref="AH96" ca="1">INDIRECT($A$1&amp;AH$1&amp;$A96)</f>
        <v>0</v>
      </c>
      <c r="AI96" cm="1">
        <f t="array" aca="1" ref="AI96" ca="1">INDIRECT($A$1&amp;AI$1&amp;$A96)</f>
        <v>0</v>
      </c>
      <c r="AJ96" cm="1">
        <f t="array" aca="1" ref="AJ96" ca="1">INDIRECT($A$1&amp;AJ$1&amp;$A96)</f>
        <v>0</v>
      </c>
      <c r="AK96" cm="1">
        <f t="array" aca="1" ref="AK96" ca="1">INDIRECT($A$1&amp;AK$1&amp;$A96)</f>
        <v>0</v>
      </c>
      <c r="AM96">
        <f t="shared" ca="1" si="17"/>
        <v>0</v>
      </c>
      <c r="AN96">
        <f t="shared" ca="1" si="17"/>
        <v>0</v>
      </c>
      <c r="AO96">
        <f t="shared" ca="1" si="17"/>
        <v>0</v>
      </c>
      <c r="AP96">
        <f t="shared" ca="1" si="17"/>
        <v>0</v>
      </c>
      <c r="AQ96">
        <f t="shared" ca="1" si="17"/>
        <v>0</v>
      </c>
      <c r="AR96">
        <f t="shared" ca="1" si="17"/>
        <v>0</v>
      </c>
      <c r="AS96">
        <f t="shared" ca="1" si="17"/>
        <v>0</v>
      </c>
      <c r="AU96" cm="1">
        <f t="array" aca="1" ref="AU96" ca="1">INDIRECT($A$1&amp;AU$1&amp;$A96)</f>
        <v>0</v>
      </c>
      <c r="AV96" cm="1">
        <f t="array" aca="1" ref="AV96" ca="1">INDIRECT($A$1&amp;AV$1&amp;$A96)</f>
        <v>0</v>
      </c>
      <c r="AW96" cm="1">
        <f t="array" aca="1" ref="AW96" ca="1">INDIRECT($A$1&amp;AW$1&amp;$A96)</f>
        <v>0</v>
      </c>
      <c r="AX96" cm="1">
        <f t="array" aca="1" ref="AX96" ca="1">INDIRECT($A$1&amp;AX$1&amp;$A96)</f>
        <v>0</v>
      </c>
      <c r="AY96" cm="1">
        <f t="array" aca="1" ref="AY96" ca="1">INDIRECT($A$1&amp;AY$1&amp;$A96)</f>
        <v>0</v>
      </c>
      <c r="AZ96" cm="1">
        <f t="array" aca="1" ref="AZ96" ca="1">INDIRECT($A$1&amp;AZ$1&amp;$A96)</f>
        <v>0</v>
      </c>
      <c r="BA96" cm="1">
        <f t="array" aca="1" ref="BA96" ca="1">INDIRECT($A$1&amp;BA$1&amp;$A96)</f>
        <v>0</v>
      </c>
      <c r="BB96" cm="1">
        <f t="array" aca="1" ref="BB96" ca="1">INDIRECT($A$1&amp;BB$1&amp;$A96)</f>
        <v>0</v>
      </c>
      <c r="BC96" cm="1">
        <f t="array" aca="1" ref="BC96" ca="1">INDIRECT($A$1&amp;BC$1&amp;$A96)</f>
        <v>0</v>
      </c>
      <c r="BD96" cm="1">
        <f t="array" aca="1" ref="BD96" ca="1">INDIRECT($A$1&amp;BD$1&amp;$A96)</f>
        <v>0</v>
      </c>
      <c r="BE96" cm="1">
        <f t="array" aca="1" ref="BE96" ca="1">INDIRECT($A$1&amp;BE$1&amp;$A96)</f>
        <v>0</v>
      </c>
      <c r="BF96" cm="1">
        <f t="array" aca="1" ref="BF96" ca="1">INDIRECT($A$1&amp;BF$1&amp;$A96)</f>
        <v>0</v>
      </c>
      <c r="BG96" cm="1">
        <f t="array" aca="1" ref="BG96" ca="1">INDIRECT($A$1&amp;BG$1&amp;$A96)</f>
        <v>0</v>
      </c>
      <c r="BH96" cm="1">
        <f t="array" aca="1" ref="BH96" ca="1">INDIRECT($A$1&amp;BH$1&amp;$A96)</f>
        <v>0</v>
      </c>
      <c r="BI96" cm="1">
        <f t="array" aca="1" ref="BI96" ca="1">INDIRECT($A$1&amp;BI$1&amp;$A96)</f>
        <v>0</v>
      </c>
      <c r="BJ96" cm="1">
        <f t="array" aca="1" ref="BJ96" ca="1">INDIRECT($A$1&amp;BJ$1&amp;$A96)</f>
        <v>0</v>
      </c>
      <c r="BK96" cm="1">
        <f t="array" aca="1" ref="BK96" ca="1">INDIRECT($A$1&amp;BK$1&amp;$A96)</f>
        <v>0</v>
      </c>
      <c r="BL96" cm="1">
        <f t="array" aca="1" ref="BL96" ca="1">INDIRECT($A$1&amp;BL$1&amp;$A96)</f>
        <v>0</v>
      </c>
      <c r="BM96" cm="1">
        <f t="array" aca="1" ref="BM96" ca="1">INDIRECT($A$1&amp;BM$1&amp;$A96)</f>
        <v>0</v>
      </c>
      <c r="BN96" cm="1">
        <f t="array" aca="1" ref="BN96" ca="1">INDIRECT($A$1&amp;BN$1&amp;$A96)</f>
        <v>0</v>
      </c>
      <c r="BO96" cm="1">
        <f t="array" aca="1" ref="BO96" ca="1">INDIRECT($A$1&amp;BO$1&amp;$A96)</f>
        <v>0</v>
      </c>
      <c r="BP96" cm="1">
        <f t="array" aca="1" ref="BP96" ca="1">INDIRECT($A$1&amp;BP$1&amp;$A96)</f>
        <v>0</v>
      </c>
      <c r="BQ96" cm="1">
        <f t="array" aca="1" ref="BQ96" ca="1">INDIRECT($A$1&amp;BQ$1&amp;$A96)</f>
        <v>0</v>
      </c>
      <c r="BR96" cm="1">
        <f t="array" aca="1" ref="BR96" ca="1">INDIRECT($A$1&amp;BR$1&amp;$A96)</f>
        <v>0</v>
      </c>
      <c r="BS96" cm="1">
        <f t="array" aca="1" ref="BS96" ca="1">INDIRECT($A$1&amp;BS$1&amp;$A96)</f>
        <v>0</v>
      </c>
      <c r="BT96" cm="1">
        <f t="array" aca="1" ref="BT96" ca="1">INDIRECT($A$1&amp;BT$1&amp;$A96)</f>
        <v>0</v>
      </c>
      <c r="BU96" cm="1">
        <f t="array" aca="1" ref="BU96" ca="1">INDIRECT($A$1&amp;BU$1&amp;$A96)</f>
        <v>0</v>
      </c>
    </row>
    <row r="97" spans="1:73" x14ac:dyDescent="0.35">
      <c r="A97" s="60">
        <f t="shared" si="18"/>
        <v>82</v>
      </c>
      <c r="C97" t="str" cm="1">
        <f t="array" aca="1" ref="C97" ca="1">INDIRECT($A$1&amp;C$1&amp;$A97)</f>
        <v>marche_ouahigouya</v>
      </c>
      <c r="D97">
        <f t="shared" ref="D97:N106" ca="1" si="19">IF(SUM(INDIRECT($A$1&amp;D$1&amp;$A97),INDIRECT($A$1&amp;D$2&amp;$A97),INDIRECT($A$1&amp;D$3&amp;$A97))&gt;0,1,0)</f>
        <v>0</v>
      </c>
      <c r="E97">
        <f t="shared" ca="1" si="19"/>
        <v>0</v>
      </c>
      <c r="F97">
        <f t="shared" ca="1" si="19"/>
        <v>0</v>
      </c>
      <c r="G97">
        <f t="shared" ca="1" si="19"/>
        <v>0</v>
      </c>
      <c r="H97">
        <f t="shared" ca="1" si="19"/>
        <v>0</v>
      </c>
      <c r="I97">
        <f t="shared" ca="1" si="19"/>
        <v>0</v>
      </c>
      <c r="J97">
        <f t="shared" ca="1" si="19"/>
        <v>0</v>
      </c>
      <c r="K97">
        <f t="shared" ca="1" si="19"/>
        <v>0</v>
      </c>
      <c r="L97">
        <f t="shared" ca="1" si="19"/>
        <v>0</v>
      </c>
      <c r="M97">
        <f t="shared" ca="1" si="19"/>
        <v>0</v>
      </c>
      <c r="N97">
        <f t="shared" ca="1" si="19"/>
        <v>0</v>
      </c>
      <c r="P97" cm="1">
        <f t="array" aca="1" ref="P97" ca="1">INDIRECT($A$1&amp;P$1&amp;$A97)</f>
        <v>0</v>
      </c>
      <c r="Q97" cm="1">
        <f t="array" aca="1" ref="Q97" ca="1">INDIRECT($A$1&amp;Q$1&amp;$A97)</f>
        <v>0</v>
      </c>
      <c r="R97" cm="1">
        <f t="array" aca="1" ref="R97" ca="1">INDIRECT($A$1&amp;R$1&amp;$A97)</f>
        <v>0</v>
      </c>
      <c r="S97" cm="1">
        <f t="array" aca="1" ref="S97" ca="1">INDIRECT($A$1&amp;S$1&amp;$A97)</f>
        <v>0</v>
      </c>
      <c r="T97" cm="1">
        <f t="array" aca="1" ref="T97" ca="1">INDIRECT($A$1&amp;T$1&amp;$A97)</f>
        <v>0</v>
      </c>
      <c r="U97" cm="1">
        <f t="array" aca="1" ref="U97" ca="1">INDIRECT($A$1&amp;U$1&amp;$A97)</f>
        <v>0</v>
      </c>
      <c r="V97" cm="1">
        <f t="array" aca="1" ref="V97" ca="1">INDIRECT($A$1&amp;V$1&amp;$A97)</f>
        <v>0</v>
      </c>
      <c r="W97" t="str" cm="1">
        <f t="array" aca="1" ref="W97" ca="1">INDIRECT($A$1&amp;W$1&amp;$A97)</f>
        <v>disponible</v>
      </c>
      <c r="X97" t="str" cm="1">
        <f t="array" aca="1" ref="X97" ca="1">INDIRECT($A$1&amp;X$1&amp;$A97)</f>
        <v>disponible</v>
      </c>
      <c r="Y97" cm="1">
        <f t="array" aca="1" ref="Y97" ca="1">INDIRECT($A$1&amp;Y$1&amp;$A97)</f>
        <v>0</v>
      </c>
      <c r="Z97" cm="1">
        <f t="array" aca="1" ref="Z97" ca="1">INDIRECT($A$1&amp;Z$1&amp;$A97)</f>
        <v>0</v>
      </c>
      <c r="AA97" cm="1">
        <f t="array" aca="1" ref="AA97" ca="1">INDIRECT($A$1&amp;AA$1&amp;$A97)</f>
        <v>0</v>
      </c>
      <c r="AB97" cm="1">
        <f t="array" aca="1" ref="AB97" ca="1">INDIRECT($A$1&amp;AB$1&amp;$A97)</f>
        <v>0</v>
      </c>
      <c r="AC97" cm="1">
        <f t="array" aca="1" ref="AC97" ca="1">INDIRECT($A$1&amp;AC$1&amp;$A97)</f>
        <v>0</v>
      </c>
      <c r="AD97" cm="1">
        <f t="array" aca="1" ref="AD97" ca="1">INDIRECT($A$1&amp;AD$1&amp;$A97)</f>
        <v>0</v>
      </c>
      <c r="AE97" cm="1">
        <f t="array" aca="1" ref="AE97" ca="1">INDIRECT($A$1&amp;AE$1&amp;$A97)</f>
        <v>0</v>
      </c>
      <c r="AF97" cm="1">
        <f t="array" aca="1" ref="AF97" ca="1">INDIRECT($A$1&amp;AF$1&amp;$A97)</f>
        <v>0</v>
      </c>
      <c r="AG97" cm="1">
        <f t="array" aca="1" ref="AG97" ca="1">INDIRECT($A$1&amp;AG$1&amp;$A97)</f>
        <v>0</v>
      </c>
      <c r="AH97" cm="1">
        <f t="array" aca="1" ref="AH97" ca="1">INDIRECT($A$1&amp;AH$1&amp;$A97)</f>
        <v>0</v>
      </c>
      <c r="AI97" cm="1">
        <f t="array" aca="1" ref="AI97" ca="1">INDIRECT($A$1&amp;AI$1&amp;$A97)</f>
        <v>0</v>
      </c>
      <c r="AJ97" cm="1">
        <f t="array" aca="1" ref="AJ97" ca="1">INDIRECT($A$1&amp;AJ$1&amp;$A97)</f>
        <v>0</v>
      </c>
      <c r="AK97" cm="1">
        <f t="array" aca="1" ref="AK97" ca="1">INDIRECT($A$1&amp;AK$1&amp;$A97)</f>
        <v>0</v>
      </c>
      <c r="AM97">
        <f t="shared" ref="AM97:AS106" ca="1" si="20">IF(SUM(INDIRECT($A$1&amp;AM$1&amp;$A97),INDIRECT($A$1&amp;AM$2&amp;$A97),INDIRECT($A$1&amp;AM$3&amp;$A97),INDIRECT($A$1&amp;AM$4&amp;$A97),INDIRECT($A$1&amp;AM$5&amp;$A97),INDIRECT($A$1&amp;AM$6&amp;$A97),INDIRECT($A$1&amp;AM$7&amp;$A97))&gt;0,1,0)</f>
        <v>0</v>
      </c>
      <c r="AN97">
        <f t="shared" ca="1" si="20"/>
        <v>0</v>
      </c>
      <c r="AO97">
        <f t="shared" ca="1" si="20"/>
        <v>0</v>
      </c>
      <c r="AP97">
        <f t="shared" ca="1" si="20"/>
        <v>0</v>
      </c>
      <c r="AQ97">
        <f t="shared" ca="1" si="20"/>
        <v>0</v>
      </c>
      <c r="AR97">
        <f t="shared" ca="1" si="20"/>
        <v>0</v>
      </c>
      <c r="AS97">
        <f t="shared" ca="1" si="20"/>
        <v>0</v>
      </c>
      <c r="AU97" cm="1">
        <f t="array" aca="1" ref="AU97" ca="1">INDIRECT($A$1&amp;AU$1&amp;$A97)</f>
        <v>0</v>
      </c>
      <c r="AV97" cm="1">
        <f t="array" aca="1" ref="AV97" ca="1">INDIRECT($A$1&amp;AV$1&amp;$A97)</f>
        <v>0</v>
      </c>
      <c r="AW97" cm="1">
        <f t="array" aca="1" ref="AW97" ca="1">INDIRECT($A$1&amp;AW$1&amp;$A97)</f>
        <v>0</v>
      </c>
      <c r="AX97" cm="1">
        <f t="array" aca="1" ref="AX97" ca="1">INDIRECT($A$1&amp;AX$1&amp;$A97)</f>
        <v>0</v>
      </c>
      <c r="AY97" cm="1">
        <f t="array" aca="1" ref="AY97" ca="1">INDIRECT($A$1&amp;AY$1&amp;$A97)</f>
        <v>0</v>
      </c>
      <c r="AZ97" cm="1">
        <f t="array" aca="1" ref="AZ97" ca="1">INDIRECT($A$1&amp;AZ$1&amp;$A97)</f>
        <v>0</v>
      </c>
      <c r="BA97" cm="1">
        <f t="array" aca="1" ref="BA97" ca="1">INDIRECT($A$1&amp;BA$1&amp;$A97)</f>
        <v>0</v>
      </c>
      <c r="BB97" cm="1">
        <f t="array" aca="1" ref="BB97" ca="1">INDIRECT($A$1&amp;BB$1&amp;$A97)</f>
        <v>0</v>
      </c>
      <c r="BC97" cm="1">
        <f t="array" aca="1" ref="BC97" ca="1">INDIRECT($A$1&amp;BC$1&amp;$A97)</f>
        <v>0</v>
      </c>
      <c r="BD97" cm="1">
        <f t="array" aca="1" ref="BD97" ca="1">INDIRECT($A$1&amp;BD$1&amp;$A97)</f>
        <v>0</v>
      </c>
      <c r="BE97" cm="1">
        <f t="array" aca="1" ref="BE97" ca="1">INDIRECT($A$1&amp;BE$1&amp;$A97)</f>
        <v>0</v>
      </c>
      <c r="BF97" cm="1">
        <f t="array" aca="1" ref="BF97" ca="1">INDIRECT($A$1&amp;BF$1&amp;$A97)</f>
        <v>0</v>
      </c>
      <c r="BG97" cm="1">
        <f t="array" aca="1" ref="BG97" ca="1">INDIRECT($A$1&amp;BG$1&amp;$A97)</f>
        <v>0</v>
      </c>
      <c r="BH97" cm="1">
        <f t="array" aca="1" ref="BH97" ca="1">INDIRECT($A$1&amp;BH$1&amp;$A97)</f>
        <v>0</v>
      </c>
      <c r="BI97" cm="1">
        <f t="array" aca="1" ref="BI97" ca="1">INDIRECT($A$1&amp;BI$1&amp;$A97)</f>
        <v>0</v>
      </c>
      <c r="BJ97" cm="1">
        <f t="array" aca="1" ref="BJ97" ca="1">INDIRECT($A$1&amp;BJ$1&amp;$A97)</f>
        <v>0</v>
      </c>
      <c r="BK97" cm="1">
        <f t="array" aca="1" ref="BK97" ca="1">INDIRECT($A$1&amp;BK$1&amp;$A97)</f>
        <v>0</v>
      </c>
      <c r="BL97" cm="1">
        <f t="array" aca="1" ref="BL97" ca="1">INDIRECT($A$1&amp;BL$1&amp;$A97)</f>
        <v>0</v>
      </c>
      <c r="BM97" cm="1">
        <f t="array" aca="1" ref="BM97" ca="1">INDIRECT($A$1&amp;BM$1&amp;$A97)</f>
        <v>0</v>
      </c>
      <c r="BN97" cm="1">
        <f t="array" aca="1" ref="BN97" ca="1">INDIRECT($A$1&amp;BN$1&amp;$A97)</f>
        <v>0</v>
      </c>
      <c r="BO97" cm="1">
        <f t="array" aca="1" ref="BO97" ca="1">INDIRECT($A$1&amp;BO$1&amp;$A97)</f>
        <v>0</v>
      </c>
      <c r="BP97" cm="1">
        <f t="array" aca="1" ref="BP97" ca="1">INDIRECT($A$1&amp;BP$1&amp;$A97)</f>
        <v>0</v>
      </c>
      <c r="BQ97" cm="1">
        <f t="array" aca="1" ref="BQ97" ca="1">INDIRECT($A$1&amp;BQ$1&amp;$A97)</f>
        <v>0</v>
      </c>
      <c r="BR97" cm="1">
        <f t="array" aca="1" ref="BR97" ca="1">INDIRECT($A$1&amp;BR$1&amp;$A97)</f>
        <v>0</v>
      </c>
      <c r="BS97" cm="1">
        <f t="array" aca="1" ref="BS97" ca="1">INDIRECT($A$1&amp;BS$1&amp;$A97)</f>
        <v>0</v>
      </c>
      <c r="BT97" cm="1">
        <f t="array" aca="1" ref="BT97" ca="1">INDIRECT($A$1&amp;BT$1&amp;$A97)</f>
        <v>0</v>
      </c>
      <c r="BU97" cm="1">
        <f t="array" aca="1" ref="BU97" ca="1">INDIRECT($A$1&amp;BU$1&amp;$A97)</f>
        <v>0</v>
      </c>
    </row>
    <row r="98" spans="1:73" x14ac:dyDescent="0.35">
      <c r="A98" s="60">
        <f t="shared" si="18"/>
        <v>83</v>
      </c>
      <c r="C98" t="str" cm="1">
        <f t="array" aca="1" ref="C98" ca="1">INDIRECT($A$1&amp;C$1&amp;$A98)</f>
        <v>marche_ouahigouya</v>
      </c>
      <c r="D98">
        <f t="shared" ca="1" si="19"/>
        <v>0</v>
      </c>
      <c r="E98">
        <f t="shared" ca="1" si="19"/>
        <v>0</v>
      </c>
      <c r="F98">
        <f t="shared" ca="1" si="19"/>
        <v>0</v>
      </c>
      <c r="G98">
        <f t="shared" ca="1" si="19"/>
        <v>0</v>
      </c>
      <c r="H98">
        <f t="shared" ca="1" si="19"/>
        <v>0</v>
      </c>
      <c r="I98">
        <f t="shared" ca="1" si="19"/>
        <v>0</v>
      </c>
      <c r="J98">
        <f t="shared" ca="1" si="19"/>
        <v>0</v>
      </c>
      <c r="K98">
        <f t="shared" ca="1" si="19"/>
        <v>0</v>
      </c>
      <c r="L98">
        <f t="shared" ca="1" si="19"/>
        <v>0</v>
      </c>
      <c r="M98">
        <f t="shared" ca="1" si="19"/>
        <v>0</v>
      </c>
      <c r="N98">
        <f t="shared" ca="1" si="19"/>
        <v>0</v>
      </c>
      <c r="P98" cm="1">
        <f t="array" aca="1" ref="P98" ca="1">INDIRECT($A$1&amp;P$1&amp;$A98)</f>
        <v>0</v>
      </c>
      <c r="Q98" t="str" cm="1">
        <f t="array" aca="1" ref="Q98" ca="1">INDIRECT($A$1&amp;Q$1&amp;$A98)</f>
        <v>disponible</v>
      </c>
      <c r="R98" cm="1">
        <f t="array" aca="1" ref="R98" ca="1">INDIRECT($A$1&amp;R$1&amp;$A98)</f>
        <v>0</v>
      </c>
      <c r="S98" cm="1">
        <f t="array" aca="1" ref="S98" ca="1">INDIRECT($A$1&amp;S$1&amp;$A98)</f>
        <v>0</v>
      </c>
      <c r="T98" cm="1">
        <f t="array" aca="1" ref="T98" ca="1">INDIRECT($A$1&amp;T$1&amp;$A98)</f>
        <v>0</v>
      </c>
      <c r="U98" cm="1">
        <f t="array" aca="1" ref="U98" ca="1">INDIRECT($A$1&amp;U$1&amp;$A98)</f>
        <v>0</v>
      </c>
      <c r="V98" cm="1">
        <f t="array" aca="1" ref="V98" ca="1">INDIRECT($A$1&amp;V$1&amp;$A98)</f>
        <v>0</v>
      </c>
      <c r="W98" cm="1">
        <f t="array" aca="1" ref="W98" ca="1">INDIRECT($A$1&amp;W$1&amp;$A98)</f>
        <v>0</v>
      </c>
      <c r="X98" cm="1">
        <f t="array" aca="1" ref="X98" ca="1">INDIRECT($A$1&amp;X$1&amp;$A98)</f>
        <v>0</v>
      </c>
      <c r="Y98" cm="1">
        <f t="array" aca="1" ref="Y98" ca="1">INDIRECT($A$1&amp;Y$1&amp;$A98)</f>
        <v>0</v>
      </c>
      <c r="Z98" cm="1">
        <f t="array" aca="1" ref="Z98" ca="1">INDIRECT($A$1&amp;Z$1&amp;$A98)</f>
        <v>0</v>
      </c>
      <c r="AA98" cm="1">
        <f t="array" aca="1" ref="AA98" ca="1">INDIRECT($A$1&amp;AA$1&amp;$A98)</f>
        <v>0</v>
      </c>
      <c r="AB98" cm="1">
        <f t="array" aca="1" ref="AB98" ca="1">INDIRECT($A$1&amp;AB$1&amp;$A98)</f>
        <v>0</v>
      </c>
      <c r="AC98" cm="1">
        <f t="array" aca="1" ref="AC98" ca="1">INDIRECT($A$1&amp;AC$1&amp;$A98)</f>
        <v>0</v>
      </c>
      <c r="AD98" cm="1">
        <f t="array" aca="1" ref="AD98" ca="1">INDIRECT($A$1&amp;AD$1&amp;$A98)</f>
        <v>0</v>
      </c>
      <c r="AE98" cm="1">
        <f t="array" aca="1" ref="AE98" ca="1">INDIRECT($A$1&amp;AE$1&amp;$A98)</f>
        <v>0</v>
      </c>
      <c r="AF98" cm="1">
        <f t="array" aca="1" ref="AF98" ca="1">INDIRECT($A$1&amp;AF$1&amp;$A98)</f>
        <v>0</v>
      </c>
      <c r="AG98" cm="1">
        <f t="array" aca="1" ref="AG98" ca="1">INDIRECT($A$1&amp;AG$1&amp;$A98)</f>
        <v>0</v>
      </c>
      <c r="AH98" cm="1">
        <f t="array" aca="1" ref="AH98" ca="1">INDIRECT($A$1&amp;AH$1&amp;$A98)</f>
        <v>0</v>
      </c>
      <c r="AI98" cm="1">
        <f t="array" aca="1" ref="AI98" ca="1">INDIRECT($A$1&amp;AI$1&amp;$A98)</f>
        <v>0</v>
      </c>
      <c r="AJ98" cm="1">
        <f t="array" aca="1" ref="AJ98" ca="1">INDIRECT($A$1&amp;AJ$1&amp;$A98)</f>
        <v>0</v>
      </c>
      <c r="AK98" cm="1">
        <f t="array" aca="1" ref="AK98" ca="1">INDIRECT($A$1&amp;AK$1&amp;$A98)</f>
        <v>0</v>
      </c>
      <c r="AM98">
        <f t="shared" ca="1" si="20"/>
        <v>0</v>
      </c>
      <c r="AN98">
        <f t="shared" ca="1" si="20"/>
        <v>0</v>
      </c>
      <c r="AO98">
        <f t="shared" ca="1" si="20"/>
        <v>0</v>
      </c>
      <c r="AP98">
        <f t="shared" ca="1" si="20"/>
        <v>0</v>
      </c>
      <c r="AQ98">
        <f t="shared" ca="1" si="20"/>
        <v>0</v>
      </c>
      <c r="AR98">
        <f t="shared" ca="1" si="20"/>
        <v>0</v>
      </c>
      <c r="AS98">
        <f t="shared" ca="1" si="20"/>
        <v>0</v>
      </c>
      <c r="AU98" cm="1">
        <f t="array" aca="1" ref="AU98" ca="1">INDIRECT($A$1&amp;AU$1&amp;$A98)</f>
        <v>0</v>
      </c>
      <c r="AV98" cm="1">
        <f t="array" aca="1" ref="AV98" ca="1">INDIRECT($A$1&amp;AV$1&amp;$A98)</f>
        <v>0</v>
      </c>
      <c r="AW98" cm="1">
        <f t="array" aca="1" ref="AW98" ca="1">INDIRECT($A$1&amp;AW$1&amp;$A98)</f>
        <v>0</v>
      </c>
      <c r="AX98" cm="1">
        <f t="array" aca="1" ref="AX98" ca="1">INDIRECT($A$1&amp;AX$1&amp;$A98)</f>
        <v>0</v>
      </c>
      <c r="AY98" cm="1">
        <f t="array" aca="1" ref="AY98" ca="1">INDIRECT($A$1&amp;AY$1&amp;$A98)</f>
        <v>0</v>
      </c>
      <c r="AZ98" cm="1">
        <f t="array" aca="1" ref="AZ98" ca="1">INDIRECT($A$1&amp;AZ$1&amp;$A98)</f>
        <v>0</v>
      </c>
      <c r="BA98" cm="1">
        <f t="array" aca="1" ref="BA98" ca="1">INDIRECT($A$1&amp;BA$1&amp;$A98)</f>
        <v>0</v>
      </c>
      <c r="BB98" cm="1">
        <f t="array" aca="1" ref="BB98" ca="1">INDIRECT($A$1&amp;BB$1&amp;$A98)</f>
        <v>0</v>
      </c>
      <c r="BC98" cm="1">
        <f t="array" aca="1" ref="BC98" ca="1">INDIRECT($A$1&amp;BC$1&amp;$A98)</f>
        <v>0</v>
      </c>
      <c r="BD98" cm="1">
        <f t="array" aca="1" ref="BD98" ca="1">INDIRECT($A$1&amp;BD$1&amp;$A98)</f>
        <v>0</v>
      </c>
      <c r="BE98" cm="1">
        <f t="array" aca="1" ref="BE98" ca="1">INDIRECT($A$1&amp;BE$1&amp;$A98)</f>
        <v>0</v>
      </c>
      <c r="BF98" cm="1">
        <f t="array" aca="1" ref="BF98" ca="1">INDIRECT($A$1&amp;BF$1&amp;$A98)</f>
        <v>0</v>
      </c>
      <c r="BG98" cm="1">
        <f t="array" aca="1" ref="BG98" ca="1">INDIRECT($A$1&amp;BG$1&amp;$A98)</f>
        <v>0</v>
      </c>
      <c r="BH98" cm="1">
        <f t="array" aca="1" ref="BH98" ca="1">INDIRECT($A$1&amp;BH$1&amp;$A98)</f>
        <v>0</v>
      </c>
      <c r="BI98" cm="1">
        <f t="array" aca="1" ref="BI98" ca="1">INDIRECT($A$1&amp;BI$1&amp;$A98)</f>
        <v>0</v>
      </c>
      <c r="BJ98" cm="1">
        <f t="array" aca="1" ref="BJ98" ca="1">INDIRECT($A$1&amp;BJ$1&amp;$A98)</f>
        <v>0</v>
      </c>
      <c r="BK98" cm="1">
        <f t="array" aca="1" ref="BK98" ca="1">INDIRECT($A$1&amp;BK$1&amp;$A98)</f>
        <v>0</v>
      </c>
      <c r="BL98" cm="1">
        <f t="array" aca="1" ref="BL98" ca="1">INDIRECT($A$1&amp;BL$1&amp;$A98)</f>
        <v>0</v>
      </c>
      <c r="BM98" cm="1">
        <f t="array" aca="1" ref="BM98" ca="1">INDIRECT($A$1&amp;BM$1&amp;$A98)</f>
        <v>0</v>
      </c>
      <c r="BN98" cm="1">
        <f t="array" aca="1" ref="BN98" ca="1">INDIRECT($A$1&amp;BN$1&amp;$A98)</f>
        <v>0</v>
      </c>
      <c r="BO98" cm="1">
        <f t="array" aca="1" ref="BO98" ca="1">INDIRECT($A$1&amp;BO$1&amp;$A98)</f>
        <v>0</v>
      </c>
      <c r="BP98" cm="1">
        <f t="array" aca="1" ref="BP98" ca="1">INDIRECT($A$1&amp;BP$1&amp;$A98)</f>
        <v>0</v>
      </c>
      <c r="BQ98" cm="1">
        <f t="array" aca="1" ref="BQ98" ca="1">INDIRECT($A$1&amp;BQ$1&amp;$A98)</f>
        <v>0</v>
      </c>
      <c r="BR98" cm="1">
        <f t="array" aca="1" ref="BR98" ca="1">INDIRECT($A$1&amp;BR$1&amp;$A98)</f>
        <v>0</v>
      </c>
      <c r="BS98" cm="1">
        <f t="array" aca="1" ref="BS98" ca="1">INDIRECT($A$1&amp;BS$1&amp;$A98)</f>
        <v>0</v>
      </c>
      <c r="BT98" cm="1">
        <f t="array" aca="1" ref="BT98" ca="1">INDIRECT($A$1&amp;BT$1&amp;$A98)</f>
        <v>0</v>
      </c>
      <c r="BU98" cm="1">
        <f t="array" aca="1" ref="BU98" ca="1">INDIRECT($A$1&amp;BU$1&amp;$A98)</f>
        <v>0</v>
      </c>
    </row>
    <row r="99" spans="1:73" x14ac:dyDescent="0.35">
      <c r="A99" s="60">
        <f t="shared" si="18"/>
        <v>84</v>
      </c>
      <c r="C99" t="str" cm="1">
        <f t="array" aca="1" ref="C99" ca="1">INDIRECT($A$1&amp;C$1&amp;$A99)</f>
        <v>marche_gorgadji</v>
      </c>
      <c r="D99">
        <f t="shared" ca="1" si="19"/>
        <v>1</v>
      </c>
      <c r="E99">
        <f t="shared" ca="1" si="19"/>
        <v>0</v>
      </c>
      <c r="F99">
        <f t="shared" ca="1" si="19"/>
        <v>0</v>
      </c>
      <c r="G99">
        <f t="shared" ca="1" si="19"/>
        <v>1</v>
      </c>
      <c r="H99">
        <f t="shared" ca="1" si="19"/>
        <v>0</v>
      </c>
      <c r="I99">
        <f t="shared" ca="1" si="19"/>
        <v>0</v>
      </c>
      <c r="J99">
        <f t="shared" ca="1" si="19"/>
        <v>0</v>
      </c>
      <c r="K99">
        <f t="shared" ca="1" si="19"/>
        <v>0</v>
      </c>
      <c r="L99">
        <f t="shared" ca="1" si="19"/>
        <v>0</v>
      </c>
      <c r="M99">
        <f t="shared" ca="1" si="19"/>
        <v>0</v>
      </c>
      <c r="N99">
        <f t="shared" ca="1" si="19"/>
        <v>0</v>
      </c>
      <c r="P99" cm="1">
        <f t="array" aca="1" ref="P99" ca="1">INDIRECT($A$1&amp;P$1&amp;$A99)</f>
        <v>0</v>
      </c>
      <c r="Q99" cm="1">
        <f t="array" aca="1" ref="Q99" ca="1">INDIRECT($A$1&amp;Q$1&amp;$A99)</f>
        <v>0</v>
      </c>
      <c r="R99" cm="1">
        <f t="array" aca="1" ref="R99" ca="1">INDIRECT($A$1&amp;R$1&amp;$A99)</f>
        <v>0</v>
      </c>
      <c r="S99" cm="1">
        <f t="array" aca="1" ref="S99" ca="1">INDIRECT($A$1&amp;S$1&amp;$A99)</f>
        <v>0</v>
      </c>
      <c r="T99" cm="1">
        <f t="array" aca="1" ref="T99" ca="1">INDIRECT($A$1&amp;T$1&amp;$A99)</f>
        <v>0</v>
      </c>
      <c r="U99" cm="1">
        <f t="array" aca="1" ref="U99" ca="1">INDIRECT($A$1&amp;U$1&amp;$A99)</f>
        <v>0</v>
      </c>
      <c r="V99" cm="1">
        <f t="array" aca="1" ref="V99" ca="1">INDIRECT($A$1&amp;V$1&amp;$A99)</f>
        <v>0</v>
      </c>
      <c r="W99" cm="1">
        <f t="array" aca="1" ref="W99" ca="1">INDIRECT($A$1&amp;W$1&amp;$A99)</f>
        <v>0</v>
      </c>
      <c r="X99" cm="1">
        <f t="array" aca="1" ref="X99" ca="1">INDIRECT($A$1&amp;X$1&amp;$A99)</f>
        <v>0</v>
      </c>
      <c r="Y99" cm="1">
        <f t="array" aca="1" ref="Y99" ca="1">INDIRECT($A$1&amp;Y$1&amp;$A99)</f>
        <v>0</v>
      </c>
      <c r="Z99" cm="1">
        <f t="array" aca="1" ref="Z99" ca="1">INDIRECT($A$1&amp;Z$1&amp;$A99)</f>
        <v>0</v>
      </c>
      <c r="AA99" cm="1">
        <f t="array" aca="1" ref="AA99" ca="1">INDIRECT($A$1&amp;AA$1&amp;$A99)</f>
        <v>0</v>
      </c>
      <c r="AB99" cm="1">
        <f t="array" aca="1" ref="AB99" ca="1">INDIRECT($A$1&amp;AB$1&amp;$A99)</f>
        <v>0</v>
      </c>
      <c r="AC99" cm="1">
        <f t="array" aca="1" ref="AC99" ca="1">INDIRECT($A$1&amp;AC$1&amp;$A99)</f>
        <v>0</v>
      </c>
      <c r="AD99" cm="1">
        <f t="array" aca="1" ref="AD99" ca="1">INDIRECT($A$1&amp;AD$1&amp;$A99)</f>
        <v>0</v>
      </c>
      <c r="AE99" cm="1">
        <f t="array" aca="1" ref="AE99" ca="1">INDIRECT($A$1&amp;AE$1&amp;$A99)</f>
        <v>0</v>
      </c>
      <c r="AF99" t="str" cm="1">
        <f t="array" aca="1" ref="AF99" ca="1">INDIRECT($A$1&amp;AF$1&amp;$A99)</f>
        <v>peudisponible</v>
      </c>
      <c r="AG99" cm="1">
        <f t="array" aca="1" ref="AG99" ca="1">INDIRECT($A$1&amp;AG$1&amp;$A99)</f>
        <v>0</v>
      </c>
      <c r="AH99" cm="1">
        <f t="array" aca="1" ref="AH99" ca="1">INDIRECT($A$1&amp;AH$1&amp;$A99)</f>
        <v>0</v>
      </c>
      <c r="AI99" cm="1">
        <f t="array" aca="1" ref="AI99" ca="1">INDIRECT($A$1&amp;AI$1&amp;$A99)</f>
        <v>0</v>
      </c>
      <c r="AJ99" cm="1">
        <f t="array" aca="1" ref="AJ99" ca="1">INDIRECT($A$1&amp;AJ$1&amp;$A99)</f>
        <v>0</v>
      </c>
      <c r="AK99" cm="1">
        <f t="array" aca="1" ref="AK99" ca="1">INDIRECT($A$1&amp;AK$1&amp;$A99)</f>
        <v>0</v>
      </c>
      <c r="AM99">
        <f t="shared" ca="1" si="20"/>
        <v>0</v>
      </c>
      <c r="AN99">
        <f t="shared" ca="1" si="20"/>
        <v>0</v>
      </c>
      <c r="AO99">
        <f t="shared" ca="1" si="20"/>
        <v>0</v>
      </c>
      <c r="AP99">
        <f t="shared" ca="1" si="20"/>
        <v>1</v>
      </c>
      <c r="AQ99">
        <f t="shared" ca="1" si="20"/>
        <v>0</v>
      </c>
      <c r="AR99">
        <f t="shared" ca="1" si="20"/>
        <v>0</v>
      </c>
      <c r="AS99">
        <f t="shared" ca="1" si="20"/>
        <v>1</v>
      </c>
      <c r="AU99" cm="1">
        <f t="array" aca="1" ref="AU99" ca="1">INDIRECT($A$1&amp;AU$1&amp;$A99)</f>
        <v>0</v>
      </c>
      <c r="AV99" cm="1">
        <f t="array" aca="1" ref="AV99" ca="1">INDIRECT($A$1&amp;AV$1&amp;$A99)</f>
        <v>0</v>
      </c>
      <c r="AW99" cm="1">
        <f t="array" aca="1" ref="AW99" ca="1">INDIRECT($A$1&amp;AW$1&amp;$A99)</f>
        <v>0</v>
      </c>
      <c r="AX99" cm="1">
        <f t="array" aca="1" ref="AX99" ca="1">INDIRECT($A$1&amp;AX$1&amp;$A99)</f>
        <v>0</v>
      </c>
      <c r="AY99" cm="1">
        <f t="array" aca="1" ref="AY99" ca="1">INDIRECT($A$1&amp;AY$1&amp;$A99)</f>
        <v>0</v>
      </c>
      <c r="AZ99" cm="1">
        <f t="array" aca="1" ref="AZ99" ca="1">INDIRECT($A$1&amp;AZ$1&amp;$A99)</f>
        <v>0</v>
      </c>
      <c r="BA99" cm="1">
        <f t="array" aca="1" ref="BA99" ca="1">INDIRECT($A$1&amp;BA$1&amp;$A99)</f>
        <v>0</v>
      </c>
      <c r="BB99" cm="1">
        <f t="array" aca="1" ref="BB99" ca="1">INDIRECT($A$1&amp;BB$1&amp;$A99)</f>
        <v>0</v>
      </c>
      <c r="BC99" cm="1">
        <f t="array" aca="1" ref="BC99" ca="1">INDIRECT($A$1&amp;BC$1&amp;$A99)</f>
        <v>0</v>
      </c>
      <c r="BD99" cm="1">
        <f t="array" aca="1" ref="BD99" ca="1">INDIRECT($A$1&amp;BD$1&amp;$A99)</f>
        <v>0</v>
      </c>
      <c r="BE99" cm="1">
        <f t="array" aca="1" ref="BE99" ca="1">INDIRECT($A$1&amp;BE$1&amp;$A99)</f>
        <v>0</v>
      </c>
      <c r="BF99" cm="1">
        <f t="array" aca="1" ref="BF99" ca="1">INDIRECT($A$1&amp;BF$1&amp;$A99)</f>
        <v>0</v>
      </c>
      <c r="BG99" cm="1">
        <f t="array" aca="1" ref="BG99" ca="1">INDIRECT($A$1&amp;BG$1&amp;$A99)</f>
        <v>0</v>
      </c>
      <c r="BH99" cm="1">
        <f t="array" aca="1" ref="BH99" ca="1">INDIRECT($A$1&amp;BH$1&amp;$A99)</f>
        <v>0</v>
      </c>
      <c r="BI99" cm="1">
        <f t="array" aca="1" ref="BI99" ca="1">INDIRECT($A$1&amp;BI$1&amp;$A99)</f>
        <v>0</v>
      </c>
      <c r="BJ99" cm="1">
        <f t="array" aca="1" ref="BJ99" ca="1">INDIRECT($A$1&amp;BJ$1&amp;$A99)</f>
        <v>0</v>
      </c>
      <c r="BK99" cm="1">
        <f t="array" aca="1" ref="BK99" ca="1">INDIRECT($A$1&amp;BK$1&amp;$A99)</f>
        <v>0</v>
      </c>
      <c r="BL99" cm="1">
        <f t="array" aca="1" ref="BL99" ca="1">INDIRECT($A$1&amp;BL$1&amp;$A99)</f>
        <v>0</v>
      </c>
      <c r="BM99" cm="1">
        <f t="array" aca="1" ref="BM99" ca="1">INDIRECT($A$1&amp;BM$1&amp;$A99)</f>
        <v>0</v>
      </c>
      <c r="BN99" cm="1">
        <f t="array" aca="1" ref="BN99" ca="1">INDIRECT($A$1&amp;BN$1&amp;$A99)</f>
        <v>0</v>
      </c>
      <c r="BO99" cm="1">
        <f t="array" aca="1" ref="BO99" ca="1">INDIRECT($A$1&amp;BO$1&amp;$A99)</f>
        <v>0</v>
      </c>
      <c r="BP99" cm="1">
        <f t="array" aca="1" ref="BP99" ca="1">INDIRECT($A$1&amp;BP$1&amp;$A99)</f>
        <v>0</v>
      </c>
      <c r="BQ99" cm="1">
        <f t="array" aca="1" ref="BQ99" ca="1">INDIRECT($A$1&amp;BQ$1&amp;$A99)</f>
        <v>0</v>
      </c>
      <c r="BR99" cm="1">
        <f t="array" aca="1" ref="BR99" ca="1">INDIRECT($A$1&amp;BR$1&amp;$A99)</f>
        <v>0</v>
      </c>
      <c r="BS99" cm="1">
        <f t="array" aca="1" ref="BS99" ca="1">INDIRECT($A$1&amp;BS$1&amp;$A99)</f>
        <v>0</v>
      </c>
      <c r="BT99" cm="1">
        <f t="array" aca="1" ref="BT99" ca="1">INDIRECT($A$1&amp;BT$1&amp;$A99)</f>
        <v>0</v>
      </c>
      <c r="BU99" cm="1">
        <f t="array" aca="1" ref="BU99" ca="1">INDIRECT($A$1&amp;BU$1&amp;$A99)</f>
        <v>0</v>
      </c>
    </row>
    <row r="100" spans="1:73" x14ac:dyDescent="0.35">
      <c r="A100" s="60">
        <f t="shared" si="18"/>
        <v>85</v>
      </c>
      <c r="C100" t="str" cm="1">
        <f t="array" aca="1" ref="C100" ca="1">INDIRECT($A$1&amp;C$1&amp;$A100)</f>
        <v>marche_gorgadji</v>
      </c>
      <c r="D100">
        <f t="shared" ca="1" si="19"/>
        <v>1</v>
      </c>
      <c r="E100">
        <f t="shared" ca="1" si="19"/>
        <v>0</v>
      </c>
      <c r="F100">
        <f t="shared" ca="1" si="19"/>
        <v>0</v>
      </c>
      <c r="G100">
        <f t="shared" ca="1" si="19"/>
        <v>0</v>
      </c>
      <c r="H100">
        <f t="shared" ca="1" si="19"/>
        <v>0</v>
      </c>
      <c r="I100">
        <f t="shared" ca="1" si="19"/>
        <v>0</v>
      </c>
      <c r="J100">
        <f t="shared" ca="1" si="19"/>
        <v>1</v>
      </c>
      <c r="K100">
        <f t="shared" ca="1" si="19"/>
        <v>0</v>
      </c>
      <c r="L100">
        <f t="shared" ca="1" si="19"/>
        <v>0</v>
      </c>
      <c r="M100">
        <f t="shared" ca="1" si="19"/>
        <v>0</v>
      </c>
      <c r="N100">
        <f t="shared" ca="1" si="19"/>
        <v>0</v>
      </c>
      <c r="P100" cm="1">
        <f t="array" aca="1" ref="P100" ca="1">INDIRECT($A$1&amp;P$1&amp;$A100)</f>
        <v>0</v>
      </c>
      <c r="Q100" cm="1">
        <f t="array" aca="1" ref="Q100" ca="1">INDIRECT($A$1&amp;Q$1&amp;$A100)</f>
        <v>0</v>
      </c>
      <c r="R100" cm="1">
        <f t="array" aca="1" ref="R100" ca="1">INDIRECT($A$1&amp;R$1&amp;$A100)</f>
        <v>0</v>
      </c>
      <c r="S100" cm="1">
        <f t="array" aca="1" ref="S100" ca="1">INDIRECT($A$1&amp;S$1&amp;$A100)</f>
        <v>0</v>
      </c>
      <c r="T100" cm="1">
        <f t="array" aca="1" ref="T100" ca="1">INDIRECT($A$1&amp;T$1&amp;$A100)</f>
        <v>0</v>
      </c>
      <c r="U100" cm="1">
        <f t="array" aca="1" ref="U100" ca="1">INDIRECT($A$1&amp;U$1&amp;$A100)</f>
        <v>0</v>
      </c>
      <c r="V100" cm="1">
        <f t="array" aca="1" ref="V100" ca="1">INDIRECT($A$1&amp;V$1&amp;$A100)</f>
        <v>0</v>
      </c>
      <c r="W100" cm="1">
        <f t="array" aca="1" ref="W100" ca="1">INDIRECT($A$1&amp;W$1&amp;$A100)</f>
        <v>0</v>
      </c>
      <c r="X100" cm="1">
        <f t="array" aca="1" ref="X100" ca="1">INDIRECT($A$1&amp;X$1&amp;$A100)</f>
        <v>0</v>
      </c>
      <c r="Y100" cm="1">
        <f t="array" aca="1" ref="Y100" ca="1">INDIRECT($A$1&amp;Y$1&amp;$A100)</f>
        <v>0</v>
      </c>
      <c r="Z100" cm="1">
        <f t="array" aca="1" ref="Z100" ca="1">INDIRECT($A$1&amp;Z$1&amp;$A100)</f>
        <v>0</v>
      </c>
      <c r="AA100" cm="1">
        <f t="array" aca="1" ref="AA100" ca="1">INDIRECT($A$1&amp;AA$1&amp;$A100)</f>
        <v>0</v>
      </c>
      <c r="AB100" cm="1">
        <f t="array" aca="1" ref="AB100" ca="1">INDIRECT($A$1&amp;AB$1&amp;$A100)</f>
        <v>0</v>
      </c>
      <c r="AC100" cm="1">
        <f t="array" aca="1" ref="AC100" ca="1">INDIRECT($A$1&amp;AC$1&amp;$A100)</f>
        <v>0</v>
      </c>
      <c r="AD100" cm="1">
        <f t="array" aca="1" ref="AD100" ca="1">INDIRECT($A$1&amp;AD$1&amp;$A100)</f>
        <v>0</v>
      </c>
      <c r="AE100" cm="1">
        <f t="array" aca="1" ref="AE100" ca="1">INDIRECT($A$1&amp;AE$1&amp;$A100)</f>
        <v>0</v>
      </c>
      <c r="AF100" t="str" cm="1">
        <f t="array" aca="1" ref="AF100" ca="1">INDIRECT($A$1&amp;AF$1&amp;$A100)</f>
        <v>peudisponible</v>
      </c>
      <c r="AG100" cm="1">
        <f t="array" aca="1" ref="AG100" ca="1">INDIRECT($A$1&amp;AG$1&amp;$A100)</f>
        <v>0</v>
      </c>
      <c r="AH100" cm="1">
        <f t="array" aca="1" ref="AH100" ca="1">INDIRECT($A$1&amp;AH$1&amp;$A100)</f>
        <v>0</v>
      </c>
      <c r="AI100" cm="1">
        <f t="array" aca="1" ref="AI100" ca="1">INDIRECT($A$1&amp;AI$1&amp;$A100)</f>
        <v>0</v>
      </c>
      <c r="AJ100" cm="1">
        <f t="array" aca="1" ref="AJ100" ca="1">INDIRECT($A$1&amp;AJ$1&amp;$A100)</f>
        <v>0</v>
      </c>
      <c r="AK100" cm="1">
        <f t="array" aca="1" ref="AK100" ca="1">INDIRECT($A$1&amp;AK$1&amp;$A100)</f>
        <v>0</v>
      </c>
      <c r="AM100">
        <f t="shared" ca="1" si="20"/>
        <v>0</v>
      </c>
      <c r="AN100">
        <f t="shared" ca="1" si="20"/>
        <v>0</v>
      </c>
      <c r="AO100">
        <f t="shared" ca="1" si="20"/>
        <v>0</v>
      </c>
      <c r="AP100">
        <f t="shared" ca="1" si="20"/>
        <v>1</v>
      </c>
      <c r="AQ100">
        <f t="shared" ca="1" si="20"/>
        <v>0</v>
      </c>
      <c r="AR100">
        <f t="shared" ca="1" si="20"/>
        <v>0</v>
      </c>
      <c r="AS100">
        <f t="shared" ca="1" si="20"/>
        <v>1</v>
      </c>
      <c r="AU100" cm="1">
        <f t="array" aca="1" ref="AU100" ca="1">INDIRECT($A$1&amp;AU$1&amp;$A100)</f>
        <v>0</v>
      </c>
      <c r="AV100" cm="1">
        <f t="array" aca="1" ref="AV100" ca="1">INDIRECT($A$1&amp;AV$1&amp;$A100)</f>
        <v>0</v>
      </c>
      <c r="AW100" cm="1">
        <f t="array" aca="1" ref="AW100" ca="1">INDIRECT($A$1&amp;AW$1&amp;$A100)</f>
        <v>0</v>
      </c>
      <c r="AX100" cm="1">
        <f t="array" aca="1" ref="AX100" ca="1">INDIRECT($A$1&amp;AX$1&amp;$A100)</f>
        <v>0</v>
      </c>
      <c r="AY100" cm="1">
        <f t="array" aca="1" ref="AY100" ca="1">INDIRECT($A$1&amp;AY$1&amp;$A100)</f>
        <v>0</v>
      </c>
      <c r="AZ100" cm="1">
        <f t="array" aca="1" ref="AZ100" ca="1">INDIRECT($A$1&amp;AZ$1&amp;$A100)</f>
        <v>0</v>
      </c>
      <c r="BA100" cm="1">
        <f t="array" aca="1" ref="BA100" ca="1">INDIRECT($A$1&amp;BA$1&amp;$A100)</f>
        <v>0</v>
      </c>
      <c r="BB100" cm="1">
        <f t="array" aca="1" ref="BB100" ca="1">INDIRECT($A$1&amp;BB$1&amp;$A100)</f>
        <v>0</v>
      </c>
      <c r="BC100" cm="1">
        <f t="array" aca="1" ref="BC100" ca="1">INDIRECT($A$1&amp;BC$1&amp;$A100)</f>
        <v>0</v>
      </c>
      <c r="BD100" cm="1">
        <f t="array" aca="1" ref="BD100" ca="1">INDIRECT($A$1&amp;BD$1&amp;$A100)</f>
        <v>0</v>
      </c>
      <c r="BE100" cm="1">
        <f t="array" aca="1" ref="BE100" ca="1">INDIRECT($A$1&amp;BE$1&amp;$A100)</f>
        <v>0</v>
      </c>
      <c r="BF100" cm="1">
        <f t="array" aca="1" ref="BF100" ca="1">INDIRECT($A$1&amp;BF$1&amp;$A100)</f>
        <v>0</v>
      </c>
      <c r="BG100" cm="1">
        <f t="array" aca="1" ref="BG100" ca="1">INDIRECT($A$1&amp;BG$1&amp;$A100)</f>
        <v>0</v>
      </c>
      <c r="BH100" cm="1">
        <f t="array" aca="1" ref="BH100" ca="1">INDIRECT($A$1&amp;BH$1&amp;$A100)</f>
        <v>0</v>
      </c>
      <c r="BI100" cm="1">
        <f t="array" aca="1" ref="BI100" ca="1">INDIRECT($A$1&amp;BI$1&amp;$A100)</f>
        <v>0</v>
      </c>
      <c r="BJ100" cm="1">
        <f t="array" aca="1" ref="BJ100" ca="1">INDIRECT($A$1&amp;BJ$1&amp;$A100)</f>
        <v>0</v>
      </c>
      <c r="BK100" cm="1">
        <f t="array" aca="1" ref="BK100" ca="1">INDIRECT($A$1&amp;BK$1&amp;$A100)</f>
        <v>0</v>
      </c>
      <c r="BL100" cm="1">
        <f t="array" aca="1" ref="BL100" ca="1">INDIRECT($A$1&amp;BL$1&amp;$A100)</f>
        <v>0</v>
      </c>
      <c r="BM100" cm="1">
        <f t="array" aca="1" ref="BM100" ca="1">INDIRECT($A$1&amp;BM$1&amp;$A100)</f>
        <v>0</v>
      </c>
      <c r="BN100" cm="1">
        <f t="array" aca="1" ref="BN100" ca="1">INDIRECT($A$1&amp;BN$1&amp;$A100)</f>
        <v>0</v>
      </c>
      <c r="BO100" cm="1">
        <f t="array" aca="1" ref="BO100" ca="1">INDIRECT($A$1&amp;BO$1&amp;$A100)</f>
        <v>0</v>
      </c>
      <c r="BP100" cm="1">
        <f t="array" aca="1" ref="BP100" ca="1">INDIRECT($A$1&amp;BP$1&amp;$A100)</f>
        <v>0</v>
      </c>
      <c r="BQ100" cm="1">
        <f t="array" aca="1" ref="BQ100" ca="1">INDIRECT($A$1&amp;BQ$1&amp;$A100)</f>
        <v>0</v>
      </c>
      <c r="BR100" cm="1">
        <f t="array" aca="1" ref="BR100" ca="1">INDIRECT($A$1&amp;BR$1&amp;$A100)</f>
        <v>0</v>
      </c>
      <c r="BS100" cm="1">
        <f t="array" aca="1" ref="BS100" ca="1">INDIRECT($A$1&amp;BS$1&amp;$A100)</f>
        <v>0</v>
      </c>
      <c r="BT100" cm="1">
        <f t="array" aca="1" ref="BT100" ca="1">INDIRECT($A$1&amp;BT$1&amp;$A100)</f>
        <v>0</v>
      </c>
      <c r="BU100" cm="1">
        <f t="array" aca="1" ref="BU100" ca="1">INDIRECT($A$1&amp;BU$1&amp;$A100)</f>
        <v>0</v>
      </c>
    </row>
    <row r="101" spans="1:73" x14ac:dyDescent="0.35">
      <c r="A101" s="60">
        <f t="shared" si="18"/>
        <v>86</v>
      </c>
      <c r="C101" t="str" cm="1">
        <f t="array" aca="1" ref="C101" ca="1">INDIRECT($A$1&amp;C$1&amp;$A101)</f>
        <v>marche_gorgadji</v>
      </c>
      <c r="D101">
        <f t="shared" ca="1" si="19"/>
        <v>1</v>
      </c>
      <c r="E101">
        <f t="shared" ca="1" si="19"/>
        <v>0</v>
      </c>
      <c r="F101">
        <f t="shared" ca="1" si="19"/>
        <v>0</v>
      </c>
      <c r="G101">
        <f t="shared" ca="1" si="19"/>
        <v>1</v>
      </c>
      <c r="H101">
        <f t="shared" ca="1" si="19"/>
        <v>0</v>
      </c>
      <c r="I101">
        <f t="shared" ca="1" si="19"/>
        <v>0</v>
      </c>
      <c r="J101">
        <f t="shared" ca="1" si="19"/>
        <v>1</v>
      </c>
      <c r="K101">
        <f t="shared" ca="1" si="19"/>
        <v>0</v>
      </c>
      <c r="L101">
        <f t="shared" ca="1" si="19"/>
        <v>0</v>
      </c>
      <c r="M101">
        <f t="shared" ca="1" si="19"/>
        <v>0</v>
      </c>
      <c r="N101">
        <f t="shared" ca="1" si="19"/>
        <v>0</v>
      </c>
      <c r="P101" cm="1">
        <f t="array" aca="1" ref="P101" ca="1">INDIRECT($A$1&amp;P$1&amp;$A101)</f>
        <v>0</v>
      </c>
      <c r="Q101" cm="1">
        <f t="array" aca="1" ref="Q101" ca="1">INDIRECT($A$1&amp;Q$1&amp;$A101)</f>
        <v>0</v>
      </c>
      <c r="R101" cm="1">
        <f t="array" aca="1" ref="R101" ca="1">INDIRECT($A$1&amp;R$1&amp;$A101)</f>
        <v>0</v>
      </c>
      <c r="S101" cm="1">
        <f t="array" aca="1" ref="S101" ca="1">INDIRECT($A$1&amp;S$1&amp;$A101)</f>
        <v>0</v>
      </c>
      <c r="T101" cm="1">
        <f t="array" aca="1" ref="T101" ca="1">INDIRECT($A$1&amp;T$1&amp;$A101)</f>
        <v>0</v>
      </c>
      <c r="U101" cm="1">
        <f t="array" aca="1" ref="U101" ca="1">INDIRECT($A$1&amp;U$1&amp;$A101)</f>
        <v>0</v>
      </c>
      <c r="V101" cm="1">
        <f t="array" aca="1" ref="V101" ca="1">INDIRECT($A$1&amp;V$1&amp;$A101)</f>
        <v>0</v>
      </c>
      <c r="W101" cm="1">
        <f t="array" aca="1" ref="W101" ca="1">INDIRECT($A$1&amp;W$1&amp;$A101)</f>
        <v>0</v>
      </c>
      <c r="X101" cm="1">
        <f t="array" aca="1" ref="X101" ca="1">INDIRECT($A$1&amp;X$1&amp;$A101)</f>
        <v>0</v>
      </c>
      <c r="Y101" cm="1">
        <f t="array" aca="1" ref="Y101" ca="1">INDIRECT($A$1&amp;Y$1&amp;$A101)</f>
        <v>0</v>
      </c>
      <c r="Z101" cm="1">
        <f t="array" aca="1" ref="Z101" ca="1">INDIRECT($A$1&amp;Z$1&amp;$A101)</f>
        <v>0</v>
      </c>
      <c r="AA101" cm="1">
        <f t="array" aca="1" ref="AA101" ca="1">INDIRECT($A$1&amp;AA$1&amp;$A101)</f>
        <v>0</v>
      </c>
      <c r="AB101" cm="1">
        <f t="array" aca="1" ref="AB101" ca="1">INDIRECT($A$1&amp;AB$1&amp;$A101)</f>
        <v>0</v>
      </c>
      <c r="AC101" cm="1">
        <f t="array" aca="1" ref="AC101" ca="1">INDIRECT($A$1&amp;AC$1&amp;$A101)</f>
        <v>0</v>
      </c>
      <c r="AD101" cm="1">
        <f t="array" aca="1" ref="AD101" ca="1">INDIRECT($A$1&amp;AD$1&amp;$A101)</f>
        <v>0</v>
      </c>
      <c r="AE101" cm="1">
        <f t="array" aca="1" ref="AE101" ca="1">INDIRECT($A$1&amp;AE$1&amp;$A101)</f>
        <v>0</v>
      </c>
      <c r="AF101" t="str" cm="1">
        <f t="array" aca="1" ref="AF101" ca="1">INDIRECT($A$1&amp;AF$1&amp;$A101)</f>
        <v>peudisponible</v>
      </c>
      <c r="AG101" cm="1">
        <f t="array" aca="1" ref="AG101" ca="1">INDIRECT($A$1&amp;AG$1&amp;$A101)</f>
        <v>0</v>
      </c>
      <c r="AH101" cm="1">
        <f t="array" aca="1" ref="AH101" ca="1">INDIRECT($A$1&amp;AH$1&amp;$A101)</f>
        <v>0</v>
      </c>
      <c r="AI101" cm="1">
        <f t="array" aca="1" ref="AI101" ca="1">INDIRECT($A$1&amp;AI$1&amp;$A101)</f>
        <v>0</v>
      </c>
      <c r="AJ101" cm="1">
        <f t="array" aca="1" ref="AJ101" ca="1">INDIRECT($A$1&amp;AJ$1&amp;$A101)</f>
        <v>0</v>
      </c>
      <c r="AK101" cm="1">
        <f t="array" aca="1" ref="AK101" ca="1">INDIRECT($A$1&amp;AK$1&amp;$A101)</f>
        <v>0</v>
      </c>
      <c r="AM101">
        <f t="shared" ca="1" si="20"/>
        <v>0</v>
      </c>
      <c r="AN101">
        <f t="shared" ca="1" si="20"/>
        <v>0</v>
      </c>
      <c r="AO101">
        <f t="shared" ca="1" si="20"/>
        <v>0</v>
      </c>
      <c r="AP101">
        <f t="shared" ca="1" si="20"/>
        <v>1</v>
      </c>
      <c r="AQ101">
        <f t="shared" ca="1" si="20"/>
        <v>0</v>
      </c>
      <c r="AR101">
        <f t="shared" ca="1" si="20"/>
        <v>0</v>
      </c>
      <c r="AS101">
        <f t="shared" ca="1" si="20"/>
        <v>1</v>
      </c>
      <c r="AU101" cm="1">
        <f t="array" aca="1" ref="AU101" ca="1">INDIRECT($A$1&amp;AU$1&amp;$A101)</f>
        <v>0</v>
      </c>
      <c r="AV101" cm="1">
        <f t="array" aca="1" ref="AV101" ca="1">INDIRECT($A$1&amp;AV$1&amp;$A101)</f>
        <v>0</v>
      </c>
      <c r="AW101" cm="1">
        <f t="array" aca="1" ref="AW101" ca="1">INDIRECT($A$1&amp;AW$1&amp;$A101)</f>
        <v>0</v>
      </c>
      <c r="AX101" cm="1">
        <f t="array" aca="1" ref="AX101" ca="1">INDIRECT($A$1&amp;AX$1&amp;$A101)</f>
        <v>0</v>
      </c>
      <c r="AY101" cm="1">
        <f t="array" aca="1" ref="AY101" ca="1">INDIRECT($A$1&amp;AY$1&amp;$A101)</f>
        <v>0</v>
      </c>
      <c r="AZ101" cm="1">
        <f t="array" aca="1" ref="AZ101" ca="1">INDIRECT($A$1&amp;AZ$1&amp;$A101)</f>
        <v>0</v>
      </c>
      <c r="BA101" cm="1">
        <f t="array" aca="1" ref="BA101" ca="1">INDIRECT($A$1&amp;BA$1&amp;$A101)</f>
        <v>0</v>
      </c>
      <c r="BB101" cm="1">
        <f t="array" aca="1" ref="BB101" ca="1">INDIRECT($A$1&amp;BB$1&amp;$A101)</f>
        <v>0</v>
      </c>
      <c r="BC101" cm="1">
        <f t="array" aca="1" ref="BC101" ca="1">INDIRECT($A$1&amp;BC$1&amp;$A101)</f>
        <v>0</v>
      </c>
      <c r="BD101" cm="1">
        <f t="array" aca="1" ref="BD101" ca="1">INDIRECT($A$1&amp;BD$1&amp;$A101)</f>
        <v>0</v>
      </c>
      <c r="BE101" cm="1">
        <f t="array" aca="1" ref="BE101" ca="1">INDIRECT($A$1&amp;BE$1&amp;$A101)</f>
        <v>0</v>
      </c>
      <c r="BF101" cm="1">
        <f t="array" aca="1" ref="BF101" ca="1">INDIRECT($A$1&amp;BF$1&amp;$A101)</f>
        <v>0</v>
      </c>
      <c r="BG101" cm="1">
        <f t="array" aca="1" ref="BG101" ca="1">INDIRECT($A$1&amp;BG$1&amp;$A101)</f>
        <v>0</v>
      </c>
      <c r="BH101" cm="1">
        <f t="array" aca="1" ref="BH101" ca="1">INDIRECT($A$1&amp;BH$1&amp;$A101)</f>
        <v>0</v>
      </c>
      <c r="BI101" cm="1">
        <f t="array" aca="1" ref="BI101" ca="1">INDIRECT($A$1&amp;BI$1&amp;$A101)</f>
        <v>0</v>
      </c>
      <c r="BJ101" cm="1">
        <f t="array" aca="1" ref="BJ101" ca="1">INDIRECT($A$1&amp;BJ$1&amp;$A101)</f>
        <v>0</v>
      </c>
      <c r="BK101" cm="1">
        <f t="array" aca="1" ref="BK101" ca="1">INDIRECT($A$1&amp;BK$1&amp;$A101)</f>
        <v>0</v>
      </c>
      <c r="BL101" cm="1">
        <f t="array" aca="1" ref="BL101" ca="1">INDIRECT($A$1&amp;BL$1&amp;$A101)</f>
        <v>0</v>
      </c>
      <c r="BM101" cm="1">
        <f t="array" aca="1" ref="BM101" ca="1">INDIRECT($A$1&amp;BM$1&amp;$A101)</f>
        <v>0</v>
      </c>
      <c r="BN101" cm="1">
        <f t="array" aca="1" ref="BN101" ca="1">INDIRECT($A$1&amp;BN$1&amp;$A101)</f>
        <v>0</v>
      </c>
      <c r="BO101" cm="1">
        <f t="array" aca="1" ref="BO101" ca="1">INDIRECT($A$1&amp;BO$1&amp;$A101)</f>
        <v>0</v>
      </c>
      <c r="BP101" cm="1">
        <f t="array" aca="1" ref="BP101" ca="1">INDIRECT($A$1&amp;BP$1&amp;$A101)</f>
        <v>0</v>
      </c>
      <c r="BQ101" cm="1">
        <f t="array" aca="1" ref="BQ101" ca="1">INDIRECT($A$1&amp;BQ$1&amp;$A101)</f>
        <v>0</v>
      </c>
      <c r="BR101" cm="1">
        <f t="array" aca="1" ref="BR101" ca="1">INDIRECT($A$1&amp;BR$1&amp;$A101)</f>
        <v>0</v>
      </c>
      <c r="BS101" cm="1">
        <f t="array" aca="1" ref="BS101" ca="1">INDIRECT($A$1&amp;BS$1&amp;$A101)</f>
        <v>0</v>
      </c>
      <c r="BT101" cm="1">
        <f t="array" aca="1" ref="BT101" ca="1">INDIRECT($A$1&amp;BT$1&amp;$A101)</f>
        <v>0</v>
      </c>
      <c r="BU101" cm="1">
        <f t="array" aca="1" ref="BU101" ca="1">INDIRECT($A$1&amp;BU$1&amp;$A101)</f>
        <v>0</v>
      </c>
    </row>
    <row r="102" spans="1:73" x14ac:dyDescent="0.35">
      <c r="A102" s="60">
        <f t="shared" si="18"/>
        <v>87</v>
      </c>
      <c r="C102" t="str" cm="1">
        <f t="array" aca="1" ref="C102" ca="1">INDIRECT($A$1&amp;C$1&amp;$A102)</f>
        <v>marche_gorgadji</v>
      </c>
      <c r="D102">
        <f t="shared" ca="1" si="19"/>
        <v>1</v>
      </c>
      <c r="E102">
        <f t="shared" ca="1" si="19"/>
        <v>0</v>
      </c>
      <c r="F102">
        <f t="shared" ca="1" si="19"/>
        <v>0</v>
      </c>
      <c r="G102">
        <f t="shared" ca="1" si="19"/>
        <v>1</v>
      </c>
      <c r="H102">
        <f t="shared" ca="1" si="19"/>
        <v>0</v>
      </c>
      <c r="I102">
        <f t="shared" ca="1" si="19"/>
        <v>0</v>
      </c>
      <c r="J102">
        <f t="shared" ca="1" si="19"/>
        <v>1</v>
      </c>
      <c r="K102">
        <f t="shared" ca="1" si="19"/>
        <v>0</v>
      </c>
      <c r="L102">
        <f t="shared" ca="1" si="19"/>
        <v>0</v>
      </c>
      <c r="M102">
        <f t="shared" ca="1" si="19"/>
        <v>0</v>
      </c>
      <c r="N102">
        <f t="shared" ca="1" si="19"/>
        <v>0</v>
      </c>
      <c r="P102" cm="1">
        <f t="array" aca="1" ref="P102" ca="1">INDIRECT($A$1&amp;P$1&amp;$A102)</f>
        <v>0</v>
      </c>
      <c r="Q102" cm="1">
        <f t="array" aca="1" ref="Q102" ca="1">INDIRECT($A$1&amp;Q$1&amp;$A102)</f>
        <v>0</v>
      </c>
      <c r="R102" cm="1">
        <f t="array" aca="1" ref="R102" ca="1">INDIRECT($A$1&amp;R$1&amp;$A102)</f>
        <v>0</v>
      </c>
      <c r="S102" cm="1">
        <f t="array" aca="1" ref="S102" ca="1">INDIRECT($A$1&amp;S$1&amp;$A102)</f>
        <v>0</v>
      </c>
      <c r="T102" cm="1">
        <f t="array" aca="1" ref="T102" ca="1">INDIRECT($A$1&amp;T$1&amp;$A102)</f>
        <v>0</v>
      </c>
      <c r="U102" cm="1">
        <f t="array" aca="1" ref="U102" ca="1">INDIRECT($A$1&amp;U$1&amp;$A102)</f>
        <v>0</v>
      </c>
      <c r="V102" cm="1">
        <f t="array" aca="1" ref="V102" ca="1">INDIRECT($A$1&amp;V$1&amp;$A102)</f>
        <v>0</v>
      </c>
      <c r="W102" cm="1">
        <f t="array" aca="1" ref="W102" ca="1">INDIRECT($A$1&amp;W$1&amp;$A102)</f>
        <v>0</v>
      </c>
      <c r="X102" cm="1">
        <f t="array" aca="1" ref="X102" ca="1">INDIRECT($A$1&amp;X$1&amp;$A102)</f>
        <v>0</v>
      </c>
      <c r="Y102" cm="1">
        <f t="array" aca="1" ref="Y102" ca="1">INDIRECT($A$1&amp;Y$1&amp;$A102)</f>
        <v>0</v>
      </c>
      <c r="Z102" cm="1">
        <f t="array" aca="1" ref="Z102" ca="1">INDIRECT($A$1&amp;Z$1&amp;$A102)</f>
        <v>0</v>
      </c>
      <c r="AA102" t="str" cm="1">
        <f t="array" aca="1" ref="AA102" ca="1">INDIRECT($A$1&amp;AA$1&amp;$A102)</f>
        <v>peudisponible</v>
      </c>
      <c r="AB102" cm="1">
        <f t="array" aca="1" ref="AB102" ca="1">INDIRECT($A$1&amp;AB$1&amp;$A102)</f>
        <v>0</v>
      </c>
      <c r="AC102" cm="1">
        <f t="array" aca="1" ref="AC102" ca="1">INDIRECT($A$1&amp;AC$1&amp;$A102)</f>
        <v>0</v>
      </c>
      <c r="AD102" cm="1">
        <f t="array" aca="1" ref="AD102" ca="1">INDIRECT($A$1&amp;AD$1&amp;$A102)</f>
        <v>0</v>
      </c>
      <c r="AE102" cm="1">
        <f t="array" aca="1" ref="AE102" ca="1">INDIRECT($A$1&amp;AE$1&amp;$A102)</f>
        <v>0</v>
      </c>
      <c r="AF102" cm="1">
        <f t="array" aca="1" ref="AF102" ca="1">INDIRECT($A$1&amp;AF$1&amp;$A102)</f>
        <v>0</v>
      </c>
      <c r="AG102" cm="1">
        <f t="array" aca="1" ref="AG102" ca="1">INDIRECT($A$1&amp;AG$1&amp;$A102)</f>
        <v>0</v>
      </c>
      <c r="AH102" cm="1">
        <f t="array" aca="1" ref="AH102" ca="1">INDIRECT($A$1&amp;AH$1&amp;$A102)</f>
        <v>0</v>
      </c>
      <c r="AI102" cm="1">
        <f t="array" aca="1" ref="AI102" ca="1">INDIRECT($A$1&amp;AI$1&amp;$A102)</f>
        <v>0</v>
      </c>
      <c r="AJ102" cm="1">
        <f t="array" aca="1" ref="AJ102" ca="1">INDIRECT($A$1&amp;AJ$1&amp;$A102)</f>
        <v>0</v>
      </c>
      <c r="AK102" cm="1">
        <f t="array" aca="1" ref="AK102" ca="1">INDIRECT($A$1&amp;AK$1&amp;$A102)</f>
        <v>0</v>
      </c>
      <c r="AM102">
        <f t="shared" ca="1" si="20"/>
        <v>0</v>
      </c>
      <c r="AN102">
        <f t="shared" ca="1" si="20"/>
        <v>0</v>
      </c>
      <c r="AO102">
        <f t="shared" ca="1" si="20"/>
        <v>0</v>
      </c>
      <c r="AP102">
        <f t="shared" ca="1" si="20"/>
        <v>1</v>
      </c>
      <c r="AQ102">
        <f t="shared" ca="1" si="20"/>
        <v>0</v>
      </c>
      <c r="AR102">
        <f t="shared" ca="1" si="20"/>
        <v>0</v>
      </c>
      <c r="AS102">
        <f t="shared" ca="1" si="20"/>
        <v>1</v>
      </c>
      <c r="AU102" cm="1">
        <f t="array" aca="1" ref="AU102" ca="1">INDIRECT($A$1&amp;AU$1&amp;$A102)</f>
        <v>0</v>
      </c>
      <c r="AV102" cm="1">
        <f t="array" aca="1" ref="AV102" ca="1">INDIRECT($A$1&amp;AV$1&amp;$A102)</f>
        <v>0</v>
      </c>
      <c r="AW102" cm="1">
        <f t="array" aca="1" ref="AW102" ca="1">INDIRECT($A$1&amp;AW$1&amp;$A102)</f>
        <v>0</v>
      </c>
      <c r="AX102" cm="1">
        <f t="array" aca="1" ref="AX102" ca="1">INDIRECT($A$1&amp;AX$1&amp;$A102)</f>
        <v>0</v>
      </c>
      <c r="AY102" cm="1">
        <f t="array" aca="1" ref="AY102" ca="1">INDIRECT($A$1&amp;AY$1&amp;$A102)</f>
        <v>0</v>
      </c>
      <c r="AZ102" cm="1">
        <f t="array" aca="1" ref="AZ102" ca="1">INDIRECT($A$1&amp;AZ$1&amp;$A102)</f>
        <v>0</v>
      </c>
      <c r="BA102" cm="1">
        <f t="array" aca="1" ref="BA102" ca="1">INDIRECT($A$1&amp;BA$1&amp;$A102)</f>
        <v>0</v>
      </c>
      <c r="BB102" cm="1">
        <f t="array" aca="1" ref="BB102" ca="1">INDIRECT($A$1&amp;BB$1&amp;$A102)</f>
        <v>0</v>
      </c>
      <c r="BC102" cm="1">
        <f t="array" aca="1" ref="BC102" ca="1">INDIRECT($A$1&amp;BC$1&amp;$A102)</f>
        <v>0</v>
      </c>
      <c r="BD102" cm="1">
        <f t="array" aca="1" ref="BD102" ca="1">INDIRECT($A$1&amp;BD$1&amp;$A102)</f>
        <v>0</v>
      </c>
      <c r="BE102" cm="1">
        <f t="array" aca="1" ref="BE102" ca="1">INDIRECT($A$1&amp;BE$1&amp;$A102)</f>
        <v>0</v>
      </c>
      <c r="BF102" cm="1">
        <f t="array" aca="1" ref="BF102" ca="1">INDIRECT($A$1&amp;BF$1&amp;$A102)</f>
        <v>0</v>
      </c>
      <c r="BG102" cm="1">
        <f t="array" aca="1" ref="BG102" ca="1">INDIRECT($A$1&amp;BG$1&amp;$A102)</f>
        <v>0</v>
      </c>
      <c r="BH102" cm="1">
        <f t="array" aca="1" ref="BH102" ca="1">INDIRECT($A$1&amp;BH$1&amp;$A102)</f>
        <v>0</v>
      </c>
      <c r="BI102" cm="1">
        <f t="array" aca="1" ref="BI102" ca="1">INDIRECT($A$1&amp;BI$1&amp;$A102)</f>
        <v>0</v>
      </c>
      <c r="BJ102" cm="1">
        <f t="array" aca="1" ref="BJ102" ca="1">INDIRECT($A$1&amp;BJ$1&amp;$A102)</f>
        <v>0</v>
      </c>
      <c r="BK102" cm="1">
        <f t="array" aca="1" ref="BK102" ca="1">INDIRECT($A$1&amp;BK$1&amp;$A102)</f>
        <v>0</v>
      </c>
      <c r="BL102" cm="1">
        <f t="array" aca="1" ref="BL102" ca="1">INDIRECT($A$1&amp;BL$1&amp;$A102)</f>
        <v>0</v>
      </c>
      <c r="BM102" cm="1">
        <f t="array" aca="1" ref="BM102" ca="1">INDIRECT($A$1&amp;BM$1&amp;$A102)</f>
        <v>0</v>
      </c>
      <c r="BN102" cm="1">
        <f t="array" aca="1" ref="BN102" ca="1">INDIRECT($A$1&amp;BN$1&amp;$A102)</f>
        <v>0</v>
      </c>
      <c r="BO102" cm="1">
        <f t="array" aca="1" ref="BO102" ca="1">INDIRECT($A$1&amp;BO$1&amp;$A102)</f>
        <v>0</v>
      </c>
      <c r="BP102" cm="1">
        <f t="array" aca="1" ref="BP102" ca="1">INDIRECT($A$1&amp;BP$1&amp;$A102)</f>
        <v>0</v>
      </c>
      <c r="BQ102" cm="1">
        <f t="array" aca="1" ref="BQ102" ca="1">INDIRECT($A$1&amp;BQ$1&amp;$A102)</f>
        <v>0</v>
      </c>
      <c r="BR102" cm="1">
        <f t="array" aca="1" ref="BR102" ca="1">INDIRECT($A$1&amp;BR$1&amp;$A102)</f>
        <v>0</v>
      </c>
      <c r="BS102" cm="1">
        <f t="array" aca="1" ref="BS102" ca="1">INDIRECT($A$1&amp;BS$1&amp;$A102)</f>
        <v>0</v>
      </c>
      <c r="BT102" cm="1">
        <f t="array" aca="1" ref="BT102" ca="1">INDIRECT($A$1&amp;BT$1&amp;$A102)</f>
        <v>0</v>
      </c>
      <c r="BU102" cm="1">
        <f t="array" aca="1" ref="BU102" ca="1">INDIRECT($A$1&amp;BU$1&amp;$A102)</f>
        <v>0</v>
      </c>
    </row>
    <row r="103" spans="1:73" x14ac:dyDescent="0.35">
      <c r="A103" s="60">
        <f t="shared" si="18"/>
        <v>88</v>
      </c>
      <c r="C103" t="str" cm="1">
        <f t="array" aca="1" ref="C103" ca="1">INDIRECT($A$1&amp;C$1&amp;$A103)</f>
        <v>marche_gorgadji</v>
      </c>
      <c r="D103">
        <f t="shared" ca="1" si="19"/>
        <v>1</v>
      </c>
      <c r="E103">
        <f t="shared" ca="1" si="19"/>
        <v>0</v>
      </c>
      <c r="F103">
        <f t="shared" ca="1" si="19"/>
        <v>0</v>
      </c>
      <c r="G103">
        <f t="shared" ca="1" si="19"/>
        <v>1</v>
      </c>
      <c r="H103">
        <f t="shared" ca="1" si="19"/>
        <v>0</v>
      </c>
      <c r="I103">
        <f t="shared" ca="1" si="19"/>
        <v>0</v>
      </c>
      <c r="J103">
        <f t="shared" ca="1" si="19"/>
        <v>0</v>
      </c>
      <c r="K103">
        <f t="shared" ca="1" si="19"/>
        <v>1</v>
      </c>
      <c r="L103">
        <f t="shared" ca="1" si="19"/>
        <v>0</v>
      </c>
      <c r="M103">
        <f t="shared" ca="1" si="19"/>
        <v>0</v>
      </c>
      <c r="N103">
        <f t="shared" ca="1" si="19"/>
        <v>0</v>
      </c>
      <c r="P103" cm="1">
        <f t="array" aca="1" ref="P103" ca="1">INDIRECT($A$1&amp;P$1&amp;$A103)</f>
        <v>0</v>
      </c>
      <c r="Q103" cm="1">
        <f t="array" aca="1" ref="Q103" ca="1">INDIRECT($A$1&amp;Q$1&amp;$A103)</f>
        <v>0</v>
      </c>
      <c r="R103" cm="1">
        <f t="array" aca="1" ref="R103" ca="1">INDIRECT($A$1&amp;R$1&amp;$A103)</f>
        <v>0</v>
      </c>
      <c r="S103" cm="1">
        <f t="array" aca="1" ref="S103" ca="1">INDIRECT($A$1&amp;S$1&amp;$A103)</f>
        <v>0</v>
      </c>
      <c r="T103" cm="1">
        <f t="array" aca="1" ref="T103" ca="1">INDIRECT($A$1&amp;T$1&amp;$A103)</f>
        <v>0</v>
      </c>
      <c r="U103" cm="1">
        <f t="array" aca="1" ref="U103" ca="1">INDIRECT($A$1&amp;U$1&amp;$A103)</f>
        <v>0</v>
      </c>
      <c r="V103" cm="1">
        <f t="array" aca="1" ref="V103" ca="1">INDIRECT($A$1&amp;V$1&amp;$A103)</f>
        <v>0</v>
      </c>
      <c r="W103" cm="1">
        <f t="array" aca="1" ref="W103" ca="1">INDIRECT($A$1&amp;W$1&amp;$A103)</f>
        <v>0</v>
      </c>
      <c r="X103" cm="1">
        <f t="array" aca="1" ref="X103" ca="1">INDIRECT($A$1&amp;X$1&amp;$A103)</f>
        <v>0</v>
      </c>
      <c r="Y103" cm="1">
        <f t="array" aca="1" ref="Y103" ca="1">INDIRECT($A$1&amp;Y$1&amp;$A103)</f>
        <v>0</v>
      </c>
      <c r="Z103" cm="1">
        <f t="array" aca="1" ref="Z103" ca="1">INDIRECT($A$1&amp;Z$1&amp;$A103)</f>
        <v>0</v>
      </c>
      <c r="AA103" cm="1">
        <f t="array" aca="1" ref="AA103" ca="1">INDIRECT($A$1&amp;AA$1&amp;$A103)</f>
        <v>0</v>
      </c>
      <c r="AB103" cm="1">
        <f t="array" aca="1" ref="AB103" ca="1">INDIRECT($A$1&amp;AB$1&amp;$A103)</f>
        <v>0</v>
      </c>
      <c r="AC103" cm="1">
        <f t="array" aca="1" ref="AC103" ca="1">INDIRECT($A$1&amp;AC$1&amp;$A103)</f>
        <v>0</v>
      </c>
      <c r="AD103" cm="1">
        <f t="array" aca="1" ref="AD103" ca="1">INDIRECT($A$1&amp;AD$1&amp;$A103)</f>
        <v>0</v>
      </c>
      <c r="AE103" cm="1">
        <f t="array" aca="1" ref="AE103" ca="1">INDIRECT($A$1&amp;AE$1&amp;$A103)</f>
        <v>0</v>
      </c>
      <c r="AF103" cm="1">
        <f t="array" aca="1" ref="AF103" ca="1">INDIRECT($A$1&amp;AF$1&amp;$A103)</f>
        <v>0</v>
      </c>
      <c r="AG103" cm="1">
        <f t="array" aca="1" ref="AG103" ca="1">INDIRECT($A$1&amp;AG$1&amp;$A103)</f>
        <v>0</v>
      </c>
      <c r="AH103" cm="1">
        <f t="array" aca="1" ref="AH103" ca="1">INDIRECT($A$1&amp;AH$1&amp;$A103)</f>
        <v>0</v>
      </c>
      <c r="AI103" t="str" cm="1">
        <f t="array" aca="1" ref="AI103" ca="1">INDIRECT($A$1&amp;AI$1&amp;$A103)</f>
        <v>peudisponible</v>
      </c>
      <c r="AJ103" cm="1">
        <f t="array" aca="1" ref="AJ103" ca="1">INDIRECT($A$1&amp;AJ$1&amp;$A103)</f>
        <v>0</v>
      </c>
      <c r="AK103" cm="1">
        <f t="array" aca="1" ref="AK103" ca="1">INDIRECT($A$1&amp;AK$1&amp;$A103)</f>
        <v>0</v>
      </c>
      <c r="AM103">
        <f t="shared" ca="1" si="20"/>
        <v>0</v>
      </c>
      <c r="AN103">
        <f t="shared" ca="1" si="20"/>
        <v>0</v>
      </c>
      <c r="AO103">
        <f t="shared" ca="1" si="20"/>
        <v>0</v>
      </c>
      <c r="AP103">
        <f t="shared" ca="1" si="20"/>
        <v>1</v>
      </c>
      <c r="AQ103">
        <f t="shared" ca="1" si="20"/>
        <v>0</v>
      </c>
      <c r="AR103">
        <f t="shared" ca="1" si="20"/>
        <v>0</v>
      </c>
      <c r="AS103">
        <f t="shared" ca="1" si="20"/>
        <v>1</v>
      </c>
      <c r="AU103" cm="1">
        <f t="array" aca="1" ref="AU103" ca="1">INDIRECT($A$1&amp;AU$1&amp;$A103)</f>
        <v>0</v>
      </c>
      <c r="AV103" cm="1">
        <f t="array" aca="1" ref="AV103" ca="1">INDIRECT($A$1&amp;AV$1&amp;$A103)</f>
        <v>0</v>
      </c>
      <c r="AW103" cm="1">
        <f t="array" aca="1" ref="AW103" ca="1">INDIRECT($A$1&amp;AW$1&amp;$A103)</f>
        <v>0</v>
      </c>
      <c r="AX103" cm="1">
        <f t="array" aca="1" ref="AX103" ca="1">INDIRECT($A$1&amp;AX$1&amp;$A103)</f>
        <v>0</v>
      </c>
      <c r="AY103" cm="1">
        <f t="array" aca="1" ref="AY103" ca="1">INDIRECT($A$1&amp;AY$1&amp;$A103)</f>
        <v>0</v>
      </c>
      <c r="AZ103" cm="1">
        <f t="array" aca="1" ref="AZ103" ca="1">INDIRECT($A$1&amp;AZ$1&amp;$A103)</f>
        <v>0</v>
      </c>
      <c r="BA103" cm="1">
        <f t="array" aca="1" ref="BA103" ca="1">INDIRECT($A$1&amp;BA$1&amp;$A103)</f>
        <v>0</v>
      </c>
      <c r="BB103" cm="1">
        <f t="array" aca="1" ref="BB103" ca="1">INDIRECT($A$1&amp;BB$1&amp;$A103)</f>
        <v>0</v>
      </c>
      <c r="BC103" cm="1">
        <f t="array" aca="1" ref="BC103" ca="1">INDIRECT($A$1&amp;BC$1&amp;$A103)</f>
        <v>0</v>
      </c>
      <c r="BD103" cm="1">
        <f t="array" aca="1" ref="BD103" ca="1">INDIRECT($A$1&amp;BD$1&amp;$A103)</f>
        <v>0</v>
      </c>
      <c r="BE103" cm="1">
        <f t="array" aca="1" ref="BE103" ca="1">INDIRECT($A$1&amp;BE$1&amp;$A103)</f>
        <v>0</v>
      </c>
      <c r="BF103" cm="1">
        <f t="array" aca="1" ref="BF103" ca="1">INDIRECT($A$1&amp;BF$1&amp;$A103)</f>
        <v>0</v>
      </c>
      <c r="BG103" cm="1">
        <f t="array" aca="1" ref="BG103" ca="1">INDIRECT($A$1&amp;BG$1&amp;$A103)</f>
        <v>0</v>
      </c>
      <c r="BH103" cm="1">
        <f t="array" aca="1" ref="BH103" ca="1">INDIRECT($A$1&amp;BH$1&amp;$A103)</f>
        <v>0</v>
      </c>
      <c r="BI103" cm="1">
        <f t="array" aca="1" ref="BI103" ca="1">INDIRECT($A$1&amp;BI$1&amp;$A103)</f>
        <v>0</v>
      </c>
      <c r="BJ103" cm="1">
        <f t="array" aca="1" ref="BJ103" ca="1">INDIRECT($A$1&amp;BJ$1&amp;$A103)</f>
        <v>0</v>
      </c>
      <c r="BK103" cm="1">
        <f t="array" aca="1" ref="BK103" ca="1">INDIRECT($A$1&amp;BK$1&amp;$A103)</f>
        <v>0</v>
      </c>
      <c r="BL103" cm="1">
        <f t="array" aca="1" ref="BL103" ca="1">INDIRECT($A$1&amp;BL$1&amp;$A103)</f>
        <v>0</v>
      </c>
      <c r="BM103" cm="1">
        <f t="array" aca="1" ref="BM103" ca="1">INDIRECT($A$1&amp;BM$1&amp;$A103)</f>
        <v>0</v>
      </c>
      <c r="BN103" cm="1">
        <f t="array" aca="1" ref="BN103" ca="1">INDIRECT($A$1&amp;BN$1&amp;$A103)</f>
        <v>0</v>
      </c>
      <c r="BO103" cm="1">
        <f t="array" aca="1" ref="BO103" ca="1">INDIRECT($A$1&amp;BO$1&amp;$A103)</f>
        <v>0</v>
      </c>
      <c r="BP103" cm="1">
        <f t="array" aca="1" ref="BP103" ca="1">INDIRECT($A$1&amp;BP$1&amp;$A103)</f>
        <v>0</v>
      </c>
      <c r="BQ103" cm="1">
        <f t="array" aca="1" ref="BQ103" ca="1">INDIRECT($A$1&amp;BQ$1&amp;$A103)</f>
        <v>0</v>
      </c>
      <c r="BR103" cm="1">
        <f t="array" aca="1" ref="BR103" ca="1">INDIRECT($A$1&amp;BR$1&amp;$A103)</f>
        <v>0</v>
      </c>
      <c r="BS103" cm="1">
        <f t="array" aca="1" ref="BS103" ca="1">INDIRECT($A$1&amp;BS$1&amp;$A103)</f>
        <v>0</v>
      </c>
      <c r="BT103" cm="1">
        <f t="array" aca="1" ref="BT103" ca="1">INDIRECT($A$1&amp;BT$1&amp;$A103)</f>
        <v>0</v>
      </c>
      <c r="BU103" cm="1">
        <f t="array" aca="1" ref="BU103" ca="1">INDIRECT($A$1&amp;BU$1&amp;$A103)</f>
        <v>0</v>
      </c>
    </row>
    <row r="104" spans="1:73" x14ac:dyDescent="0.35">
      <c r="A104" s="60">
        <f t="shared" si="18"/>
        <v>89</v>
      </c>
      <c r="C104" t="str" cm="1">
        <f t="array" aca="1" ref="C104" ca="1">INDIRECT($A$1&amp;C$1&amp;$A104)</f>
        <v>marche_gorgadji</v>
      </c>
      <c r="D104">
        <f t="shared" ca="1" si="19"/>
        <v>1</v>
      </c>
      <c r="E104">
        <f t="shared" ca="1" si="19"/>
        <v>0</v>
      </c>
      <c r="F104">
        <f t="shared" ca="1" si="19"/>
        <v>0</v>
      </c>
      <c r="G104">
        <f t="shared" ca="1" si="19"/>
        <v>0</v>
      </c>
      <c r="H104">
        <f t="shared" ca="1" si="19"/>
        <v>0</v>
      </c>
      <c r="I104">
        <f t="shared" ca="1" si="19"/>
        <v>1</v>
      </c>
      <c r="J104">
        <f t="shared" ca="1" si="19"/>
        <v>1</v>
      </c>
      <c r="K104">
        <f t="shared" ca="1" si="19"/>
        <v>0</v>
      </c>
      <c r="L104">
        <f t="shared" ca="1" si="19"/>
        <v>0</v>
      </c>
      <c r="M104">
        <f t="shared" ca="1" si="19"/>
        <v>0</v>
      </c>
      <c r="N104">
        <f t="shared" ca="1" si="19"/>
        <v>0</v>
      </c>
      <c r="P104" cm="1">
        <f t="array" aca="1" ref="P104" ca="1">INDIRECT($A$1&amp;P$1&amp;$A104)</f>
        <v>0</v>
      </c>
      <c r="Q104" cm="1">
        <f t="array" aca="1" ref="Q104" ca="1">INDIRECT($A$1&amp;Q$1&amp;$A104)</f>
        <v>0</v>
      </c>
      <c r="R104" cm="1">
        <f t="array" aca="1" ref="R104" ca="1">INDIRECT($A$1&amp;R$1&amp;$A104)</f>
        <v>0</v>
      </c>
      <c r="S104" cm="1">
        <f t="array" aca="1" ref="S104" ca="1">INDIRECT($A$1&amp;S$1&amp;$A104)</f>
        <v>0</v>
      </c>
      <c r="T104" cm="1">
        <f t="array" aca="1" ref="T104" ca="1">INDIRECT($A$1&amp;T$1&amp;$A104)</f>
        <v>0</v>
      </c>
      <c r="U104" cm="1">
        <f t="array" aca="1" ref="U104" ca="1">INDIRECT($A$1&amp;U$1&amp;$A104)</f>
        <v>0</v>
      </c>
      <c r="V104" cm="1">
        <f t="array" aca="1" ref="V104" ca="1">INDIRECT($A$1&amp;V$1&amp;$A104)</f>
        <v>0</v>
      </c>
      <c r="W104" cm="1">
        <f t="array" aca="1" ref="W104" ca="1">INDIRECT($A$1&amp;W$1&amp;$A104)</f>
        <v>0</v>
      </c>
      <c r="X104" cm="1">
        <f t="array" aca="1" ref="X104" ca="1">INDIRECT($A$1&amp;X$1&amp;$A104)</f>
        <v>0</v>
      </c>
      <c r="Y104" cm="1">
        <f t="array" aca="1" ref="Y104" ca="1">INDIRECT($A$1&amp;Y$1&amp;$A104)</f>
        <v>0</v>
      </c>
      <c r="Z104" cm="1">
        <f t="array" aca="1" ref="Z104" ca="1">INDIRECT($A$1&amp;Z$1&amp;$A104)</f>
        <v>0</v>
      </c>
      <c r="AA104" cm="1">
        <f t="array" aca="1" ref="AA104" ca="1">INDIRECT($A$1&amp;AA$1&amp;$A104)</f>
        <v>0</v>
      </c>
      <c r="AB104" cm="1">
        <f t="array" aca="1" ref="AB104" ca="1">INDIRECT($A$1&amp;AB$1&amp;$A104)</f>
        <v>0</v>
      </c>
      <c r="AC104" cm="1">
        <f t="array" aca="1" ref="AC104" ca="1">INDIRECT($A$1&amp;AC$1&amp;$A104)</f>
        <v>0</v>
      </c>
      <c r="AD104" cm="1">
        <f t="array" aca="1" ref="AD104" ca="1">INDIRECT($A$1&amp;AD$1&amp;$A104)</f>
        <v>0</v>
      </c>
      <c r="AE104" cm="1">
        <f t="array" aca="1" ref="AE104" ca="1">INDIRECT($A$1&amp;AE$1&amp;$A104)</f>
        <v>0</v>
      </c>
      <c r="AF104" cm="1">
        <f t="array" aca="1" ref="AF104" ca="1">INDIRECT($A$1&amp;AF$1&amp;$A104)</f>
        <v>0</v>
      </c>
      <c r="AG104" cm="1">
        <f t="array" aca="1" ref="AG104" ca="1">INDIRECT($A$1&amp;AG$1&amp;$A104)</f>
        <v>0</v>
      </c>
      <c r="AH104" cm="1">
        <f t="array" aca="1" ref="AH104" ca="1">INDIRECT($A$1&amp;AH$1&amp;$A104)</f>
        <v>0</v>
      </c>
      <c r="AI104" t="str" cm="1">
        <f t="array" aca="1" ref="AI104" ca="1">INDIRECT($A$1&amp;AI$1&amp;$A104)</f>
        <v>peudisponible</v>
      </c>
      <c r="AJ104" cm="1">
        <f t="array" aca="1" ref="AJ104" ca="1">INDIRECT($A$1&amp;AJ$1&amp;$A104)</f>
        <v>0</v>
      </c>
      <c r="AK104" cm="1">
        <f t="array" aca="1" ref="AK104" ca="1">INDIRECT($A$1&amp;AK$1&amp;$A104)</f>
        <v>0</v>
      </c>
      <c r="AM104">
        <f t="shared" ca="1" si="20"/>
        <v>0</v>
      </c>
      <c r="AN104">
        <f t="shared" ca="1" si="20"/>
        <v>0</v>
      </c>
      <c r="AO104">
        <f t="shared" ca="1" si="20"/>
        <v>0</v>
      </c>
      <c r="AP104">
        <f t="shared" ca="1" si="20"/>
        <v>1</v>
      </c>
      <c r="AQ104">
        <f t="shared" ca="1" si="20"/>
        <v>0</v>
      </c>
      <c r="AR104">
        <f t="shared" ca="1" si="20"/>
        <v>0</v>
      </c>
      <c r="AS104">
        <f t="shared" ca="1" si="20"/>
        <v>1</v>
      </c>
      <c r="AU104" cm="1">
        <f t="array" aca="1" ref="AU104" ca="1">INDIRECT($A$1&amp;AU$1&amp;$A104)</f>
        <v>0</v>
      </c>
      <c r="AV104" cm="1">
        <f t="array" aca="1" ref="AV104" ca="1">INDIRECT($A$1&amp;AV$1&amp;$A104)</f>
        <v>0</v>
      </c>
      <c r="AW104" cm="1">
        <f t="array" aca="1" ref="AW104" ca="1">INDIRECT($A$1&amp;AW$1&amp;$A104)</f>
        <v>0</v>
      </c>
      <c r="AX104" cm="1">
        <f t="array" aca="1" ref="AX104" ca="1">INDIRECT($A$1&amp;AX$1&amp;$A104)</f>
        <v>0</v>
      </c>
      <c r="AY104" cm="1">
        <f t="array" aca="1" ref="AY104" ca="1">INDIRECT($A$1&amp;AY$1&amp;$A104)</f>
        <v>0</v>
      </c>
      <c r="AZ104" cm="1">
        <f t="array" aca="1" ref="AZ104" ca="1">INDIRECT($A$1&amp;AZ$1&amp;$A104)</f>
        <v>0</v>
      </c>
      <c r="BA104" cm="1">
        <f t="array" aca="1" ref="BA104" ca="1">INDIRECT($A$1&amp;BA$1&amp;$A104)</f>
        <v>0</v>
      </c>
      <c r="BB104" cm="1">
        <f t="array" aca="1" ref="BB104" ca="1">INDIRECT($A$1&amp;BB$1&amp;$A104)</f>
        <v>0</v>
      </c>
      <c r="BC104" cm="1">
        <f t="array" aca="1" ref="BC104" ca="1">INDIRECT($A$1&amp;BC$1&amp;$A104)</f>
        <v>0</v>
      </c>
      <c r="BD104" cm="1">
        <f t="array" aca="1" ref="BD104" ca="1">INDIRECT($A$1&amp;BD$1&amp;$A104)</f>
        <v>0</v>
      </c>
      <c r="BE104" cm="1">
        <f t="array" aca="1" ref="BE104" ca="1">INDIRECT($A$1&amp;BE$1&amp;$A104)</f>
        <v>0</v>
      </c>
      <c r="BF104" cm="1">
        <f t="array" aca="1" ref="BF104" ca="1">INDIRECT($A$1&amp;BF$1&amp;$A104)</f>
        <v>0</v>
      </c>
      <c r="BG104" cm="1">
        <f t="array" aca="1" ref="BG104" ca="1">INDIRECT($A$1&amp;BG$1&amp;$A104)</f>
        <v>0</v>
      </c>
      <c r="BH104" cm="1">
        <f t="array" aca="1" ref="BH104" ca="1">INDIRECT($A$1&amp;BH$1&amp;$A104)</f>
        <v>0</v>
      </c>
      <c r="BI104" cm="1">
        <f t="array" aca="1" ref="BI104" ca="1">INDIRECT($A$1&amp;BI$1&amp;$A104)</f>
        <v>0</v>
      </c>
      <c r="BJ104" cm="1">
        <f t="array" aca="1" ref="BJ104" ca="1">INDIRECT($A$1&amp;BJ$1&amp;$A104)</f>
        <v>0</v>
      </c>
      <c r="BK104" cm="1">
        <f t="array" aca="1" ref="BK104" ca="1">INDIRECT($A$1&amp;BK$1&amp;$A104)</f>
        <v>0</v>
      </c>
      <c r="BL104" cm="1">
        <f t="array" aca="1" ref="BL104" ca="1">INDIRECT($A$1&amp;BL$1&amp;$A104)</f>
        <v>0</v>
      </c>
      <c r="BM104" cm="1">
        <f t="array" aca="1" ref="BM104" ca="1">INDIRECT($A$1&amp;BM$1&amp;$A104)</f>
        <v>0</v>
      </c>
      <c r="BN104" cm="1">
        <f t="array" aca="1" ref="BN104" ca="1">INDIRECT($A$1&amp;BN$1&amp;$A104)</f>
        <v>0</v>
      </c>
      <c r="BO104" cm="1">
        <f t="array" aca="1" ref="BO104" ca="1">INDIRECT($A$1&amp;BO$1&amp;$A104)</f>
        <v>0</v>
      </c>
      <c r="BP104" cm="1">
        <f t="array" aca="1" ref="BP104" ca="1">INDIRECT($A$1&amp;BP$1&amp;$A104)</f>
        <v>0</v>
      </c>
      <c r="BQ104" cm="1">
        <f t="array" aca="1" ref="BQ104" ca="1">INDIRECT($A$1&amp;BQ$1&amp;$A104)</f>
        <v>0</v>
      </c>
      <c r="BR104" cm="1">
        <f t="array" aca="1" ref="BR104" ca="1">INDIRECT($A$1&amp;BR$1&amp;$A104)</f>
        <v>0</v>
      </c>
      <c r="BS104" cm="1">
        <f t="array" aca="1" ref="BS104" ca="1">INDIRECT($A$1&amp;BS$1&amp;$A104)</f>
        <v>0</v>
      </c>
      <c r="BT104" cm="1">
        <f t="array" aca="1" ref="BT104" ca="1">INDIRECT($A$1&amp;BT$1&amp;$A104)</f>
        <v>0</v>
      </c>
      <c r="BU104" cm="1">
        <f t="array" aca="1" ref="BU104" ca="1">INDIRECT($A$1&amp;BU$1&amp;$A104)</f>
        <v>0</v>
      </c>
    </row>
    <row r="105" spans="1:73" x14ac:dyDescent="0.35">
      <c r="A105" s="60">
        <f t="shared" si="18"/>
        <v>90</v>
      </c>
      <c r="C105" t="str" cm="1">
        <f t="array" aca="1" ref="C105" ca="1">INDIRECT($A$1&amp;C$1&amp;$A105)</f>
        <v>marche_gorgadji</v>
      </c>
      <c r="D105">
        <f t="shared" ca="1" si="19"/>
        <v>1</v>
      </c>
      <c r="E105">
        <f t="shared" ca="1" si="19"/>
        <v>0</v>
      </c>
      <c r="F105">
        <f t="shared" ca="1" si="19"/>
        <v>0</v>
      </c>
      <c r="G105">
        <f t="shared" ca="1" si="19"/>
        <v>1</v>
      </c>
      <c r="H105">
        <f t="shared" ca="1" si="19"/>
        <v>0</v>
      </c>
      <c r="I105">
        <f t="shared" ca="1" si="19"/>
        <v>0</v>
      </c>
      <c r="J105">
        <f t="shared" ca="1" si="19"/>
        <v>1</v>
      </c>
      <c r="K105">
        <f t="shared" ca="1" si="19"/>
        <v>0</v>
      </c>
      <c r="L105">
        <f t="shared" ca="1" si="19"/>
        <v>0</v>
      </c>
      <c r="M105">
        <f t="shared" ca="1" si="19"/>
        <v>0</v>
      </c>
      <c r="N105">
        <f t="shared" ca="1" si="19"/>
        <v>0</v>
      </c>
      <c r="P105" cm="1">
        <f t="array" aca="1" ref="P105" ca="1">INDIRECT($A$1&amp;P$1&amp;$A105)</f>
        <v>0</v>
      </c>
      <c r="Q105" cm="1">
        <f t="array" aca="1" ref="Q105" ca="1">INDIRECT($A$1&amp;Q$1&amp;$A105)</f>
        <v>0</v>
      </c>
      <c r="R105" cm="1">
        <f t="array" aca="1" ref="R105" ca="1">INDIRECT($A$1&amp;R$1&amp;$A105)</f>
        <v>0</v>
      </c>
      <c r="S105" cm="1">
        <f t="array" aca="1" ref="S105" ca="1">INDIRECT($A$1&amp;S$1&amp;$A105)</f>
        <v>0</v>
      </c>
      <c r="T105" cm="1">
        <f t="array" aca="1" ref="T105" ca="1">INDIRECT($A$1&amp;T$1&amp;$A105)</f>
        <v>0</v>
      </c>
      <c r="U105" cm="1">
        <f t="array" aca="1" ref="U105" ca="1">INDIRECT($A$1&amp;U$1&amp;$A105)</f>
        <v>0</v>
      </c>
      <c r="V105" cm="1">
        <f t="array" aca="1" ref="V105" ca="1">INDIRECT($A$1&amp;V$1&amp;$A105)</f>
        <v>0</v>
      </c>
      <c r="W105" cm="1">
        <f t="array" aca="1" ref="W105" ca="1">INDIRECT($A$1&amp;W$1&amp;$A105)</f>
        <v>0</v>
      </c>
      <c r="X105" cm="1">
        <f t="array" aca="1" ref="X105" ca="1">INDIRECT($A$1&amp;X$1&amp;$A105)</f>
        <v>0</v>
      </c>
      <c r="Y105" cm="1">
        <f t="array" aca="1" ref="Y105" ca="1">INDIRECT($A$1&amp;Y$1&amp;$A105)</f>
        <v>0</v>
      </c>
      <c r="Z105" cm="1">
        <f t="array" aca="1" ref="Z105" ca="1">INDIRECT($A$1&amp;Z$1&amp;$A105)</f>
        <v>0</v>
      </c>
      <c r="AA105" cm="1">
        <f t="array" aca="1" ref="AA105" ca="1">INDIRECT($A$1&amp;AA$1&amp;$A105)</f>
        <v>0</v>
      </c>
      <c r="AB105" cm="1">
        <f t="array" aca="1" ref="AB105" ca="1">INDIRECT($A$1&amp;AB$1&amp;$A105)</f>
        <v>0</v>
      </c>
      <c r="AC105" cm="1">
        <f t="array" aca="1" ref="AC105" ca="1">INDIRECT($A$1&amp;AC$1&amp;$A105)</f>
        <v>0</v>
      </c>
      <c r="AD105" cm="1">
        <f t="array" aca="1" ref="AD105" ca="1">INDIRECT($A$1&amp;AD$1&amp;$A105)</f>
        <v>0</v>
      </c>
      <c r="AE105" cm="1">
        <f t="array" aca="1" ref="AE105" ca="1">INDIRECT($A$1&amp;AE$1&amp;$A105)</f>
        <v>0</v>
      </c>
      <c r="AF105" cm="1">
        <f t="array" aca="1" ref="AF105" ca="1">INDIRECT($A$1&amp;AF$1&amp;$A105)</f>
        <v>0</v>
      </c>
      <c r="AG105" cm="1">
        <f t="array" aca="1" ref="AG105" ca="1">INDIRECT($A$1&amp;AG$1&amp;$A105)</f>
        <v>0</v>
      </c>
      <c r="AH105" cm="1">
        <f t="array" aca="1" ref="AH105" ca="1">INDIRECT($A$1&amp;AH$1&amp;$A105)</f>
        <v>0</v>
      </c>
      <c r="AI105" t="str" cm="1">
        <f t="array" aca="1" ref="AI105" ca="1">INDIRECT($A$1&amp;AI$1&amp;$A105)</f>
        <v>peudisponible</v>
      </c>
      <c r="AJ105" cm="1">
        <f t="array" aca="1" ref="AJ105" ca="1">INDIRECT($A$1&amp;AJ$1&amp;$A105)</f>
        <v>0</v>
      </c>
      <c r="AK105" cm="1">
        <f t="array" aca="1" ref="AK105" ca="1">INDIRECT($A$1&amp;AK$1&amp;$A105)</f>
        <v>0</v>
      </c>
      <c r="AM105">
        <f t="shared" ca="1" si="20"/>
        <v>0</v>
      </c>
      <c r="AN105">
        <f t="shared" ca="1" si="20"/>
        <v>0</v>
      </c>
      <c r="AO105">
        <f t="shared" ca="1" si="20"/>
        <v>0</v>
      </c>
      <c r="AP105">
        <f t="shared" ca="1" si="20"/>
        <v>1</v>
      </c>
      <c r="AQ105">
        <f t="shared" ca="1" si="20"/>
        <v>0</v>
      </c>
      <c r="AR105">
        <f t="shared" ca="1" si="20"/>
        <v>0</v>
      </c>
      <c r="AS105">
        <f t="shared" ca="1" si="20"/>
        <v>1</v>
      </c>
      <c r="AU105" cm="1">
        <f t="array" aca="1" ref="AU105" ca="1">INDIRECT($A$1&amp;AU$1&amp;$A105)</f>
        <v>0</v>
      </c>
      <c r="AV105" cm="1">
        <f t="array" aca="1" ref="AV105" ca="1">INDIRECT($A$1&amp;AV$1&amp;$A105)</f>
        <v>0</v>
      </c>
      <c r="AW105" cm="1">
        <f t="array" aca="1" ref="AW105" ca="1">INDIRECT($A$1&amp;AW$1&amp;$A105)</f>
        <v>0</v>
      </c>
      <c r="AX105" cm="1">
        <f t="array" aca="1" ref="AX105" ca="1">INDIRECT($A$1&amp;AX$1&amp;$A105)</f>
        <v>0</v>
      </c>
      <c r="AY105" cm="1">
        <f t="array" aca="1" ref="AY105" ca="1">INDIRECT($A$1&amp;AY$1&amp;$A105)</f>
        <v>0</v>
      </c>
      <c r="AZ105" cm="1">
        <f t="array" aca="1" ref="AZ105" ca="1">INDIRECT($A$1&amp;AZ$1&amp;$A105)</f>
        <v>0</v>
      </c>
      <c r="BA105" cm="1">
        <f t="array" aca="1" ref="BA105" ca="1">INDIRECT($A$1&amp;BA$1&amp;$A105)</f>
        <v>0</v>
      </c>
      <c r="BB105" cm="1">
        <f t="array" aca="1" ref="BB105" ca="1">INDIRECT($A$1&amp;BB$1&amp;$A105)</f>
        <v>0</v>
      </c>
      <c r="BC105" cm="1">
        <f t="array" aca="1" ref="BC105" ca="1">INDIRECT($A$1&amp;BC$1&amp;$A105)</f>
        <v>0</v>
      </c>
      <c r="BD105" cm="1">
        <f t="array" aca="1" ref="BD105" ca="1">INDIRECT($A$1&amp;BD$1&amp;$A105)</f>
        <v>0</v>
      </c>
      <c r="BE105" cm="1">
        <f t="array" aca="1" ref="BE105" ca="1">INDIRECT($A$1&amp;BE$1&amp;$A105)</f>
        <v>0</v>
      </c>
      <c r="BF105" cm="1">
        <f t="array" aca="1" ref="BF105" ca="1">INDIRECT($A$1&amp;BF$1&amp;$A105)</f>
        <v>0</v>
      </c>
      <c r="BG105" cm="1">
        <f t="array" aca="1" ref="BG105" ca="1">INDIRECT($A$1&amp;BG$1&amp;$A105)</f>
        <v>0</v>
      </c>
      <c r="BH105" cm="1">
        <f t="array" aca="1" ref="BH105" ca="1">INDIRECT($A$1&amp;BH$1&amp;$A105)</f>
        <v>0</v>
      </c>
      <c r="BI105" cm="1">
        <f t="array" aca="1" ref="BI105" ca="1">INDIRECT($A$1&amp;BI$1&amp;$A105)</f>
        <v>0</v>
      </c>
      <c r="BJ105" cm="1">
        <f t="array" aca="1" ref="BJ105" ca="1">INDIRECT($A$1&amp;BJ$1&amp;$A105)</f>
        <v>0</v>
      </c>
      <c r="BK105" cm="1">
        <f t="array" aca="1" ref="BK105" ca="1">INDIRECT($A$1&amp;BK$1&amp;$A105)</f>
        <v>0</v>
      </c>
      <c r="BL105" cm="1">
        <f t="array" aca="1" ref="BL105" ca="1">INDIRECT($A$1&amp;BL$1&amp;$A105)</f>
        <v>0</v>
      </c>
      <c r="BM105" cm="1">
        <f t="array" aca="1" ref="BM105" ca="1">INDIRECT($A$1&amp;BM$1&amp;$A105)</f>
        <v>0</v>
      </c>
      <c r="BN105" cm="1">
        <f t="array" aca="1" ref="BN105" ca="1">INDIRECT($A$1&amp;BN$1&amp;$A105)</f>
        <v>0</v>
      </c>
      <c r="BO105" cm="1">
        <f t="array" aca="1" ref="BO105" ca="1">INDIRECT($A$1&amp;BO$1&amp;$A105)</f>
        <v>0</v>
      </c>
      <c r="BP105" cm="1">
        <f t="array" aca="1" ref="BP105" ca="1">INDIRECT($A$1&amp;BP$1&amp;$A105)</f>
        <v>0</v>
      </c>
      <c r="BQ105" cm="1">
        <f t="array" aca="1" ref="BQ105" ca="1">INDIRECT($A$1&amp;BQ$1&amp;$A105)</f>
        <v>0</v>
      </c>
      <c r="BR105" cm="1">
        <f t="array" aca="1" ref="BR105" ca="1">INDIRECT($A$1&amp;BR$1&amp;$A105)</f>
        <v>0</v>
      </c>
      <c r="BS105" cm="1">
        <f t="array" aca="1" ref="BS105" ca="1">INDIRECT($A$1&amp;BS$1&amp;$A105)</f>
        <v>0</v>
      </c>
      <c r="BT105" cm="1">
        <f t="array" aca="1" ref="BT105" ca="1">INDIRECT($A$1&amp;BT$1&amp;$A105)</f>
        <v>0</v>
      </c>
      <c r="BU105" cm="1">
        <f t="array" aca="1" ref="BU105" ca="1">INDIRECT($A$1&amp;BU$1&amp;$A105)</f>
        <v>0</v>
      </c>
    </row>
    <row r="106" spans="1:73" x14ac:dyDescent="0.35">
      <c r="A106" s="60">
        <f t="shared" si="18"/>
        <v>91</v>
      </c>
      <c r="C106" t="str" cm="1">
        <f t="array" aca="1" ref="C106" ca="1">INDIRECT($A$1&amp;C$1&amp;$A106)</f>
        <v>marche_gorgadji</v>
      </c>
      <c r="D106">
        <f t="shared" ca="1" si="19"/>
        <v>1</v>
      </c>
      <c r="E106">
        <f t="shared" ca="1" si="19"/>
        <v>0</v>
      </c>
      <c r="F106">
        <f t="shared" ca="1" si="19"/>
        <v>0</v>
      </c>
      <c r="G106">
        <f t="shared" ca="1" si="19"/>
        <v>0</v>
      </c>
      <c r="H106">
        <f t="shared" ca="1" si="19"/>
        <v>0</v>
      </c>
      <c r="I106">
        <f t="shared" ca="1" si="19"/>
        <v>0</v>
      </c>
      <c r="J106">
        <f t="shared" ca="1" si="19"/>
        <v>1</v>
      </c>
      <c r="K106">
        <f t="shared" ca="1" si="19"/>
        <v>0</v>
      </c>
      <c r="L106">
        <f t="shared" ca="1" si="19"/>
        <v>0</v>
      </c>
      <c r="M106">
        <f t="shared" ca="1" si="19"/>
        <v>0</v>
      </c>
      <c r="N106">
        <f t="shared" ca="1" si="19"/>
        <v>0</v>
      </c>
      <c r="P106" cm="1">
        <f t="array" aca="1" ref="P106" ca="1">INDIRECT($A$1&amp;P$1&amp;$A106)</f>
        <v>0</v>
      </c>
      <c r="Q106" cm="1">
        <f t="array" aca="1" ref="Q106" ca="1">INDIRECT($A$1&amp;Q$1&amp;$A106)</f>
        <v>0</v>
      </c>
      <c r="R106" cm="1">
        <f t="array" aca="1" ref="R106" ca="1">INDIRECT($A$1&amp;R$1&amp;$A106)</f>
        <v>0</v>
      </c>
      <c r="S106" cm="1">
        <f t="array" aca="1" ref="S106" ca="1">INDIRECT($A$1&amp;S$1&amp;$A106)</f>
        <v>0</v>
      </c>
      <c r="T106" cm="1">
        <f t="array" aca="1" ref="T106" ca="1">INDIRECT($A$1&amp;T$1&amp;$A106)</f>
        <v>0</v>
      </c>
      <c r="U106" cm="1">
        <f t="array" aca="1" ref="U106" ca="1">INDIRECT($A$1&amp;U$1&amp;$A106)</f>
        <v>0</v>
      </c>
      <c r="V106" cm="1">
        <f t="array" aca="1" ref="V106" ca="1">INDIRECT($A$1&amp;V$1&amp;$A106)</f>
        <v>0</v>
      </c>
      <c r="W106" cm="1">
        <f t="array" aca="1" ref="W106" ca="1">INDIRECT($A$1&amp;W$1&amp;$A106)</f>
        <v>0</v>
      </c>
      <c r="X106" cm="1">
        <f t="array" aca="1" ref="X106" ca="1">INDIRECT($A$1&amp;X$1&amp;$A106)</f>
        <v>0</v>
      </c>
      <c r="Y106" cm="1">
        <f t="array" aca="1" ref="Y106" ca="1">INDIRECT($A$1&amp;Y$1&amp;$A106)</f>
        <v>0</v>
      </c>
      <c r="Z106" cm="1">
        <f t="array" aca="1" ref="Z106" ca="1">INDIRECT($A$1&amp;Z$1&amp;$A106)</f>
        <v>0</v>
      </c>
      <c r="AA106" cm="1">
        <f t="array" aca="1" ref="AA106" ca="1">INDIRECT($A$1&amp;AA$1&amp;$A106)</f>
        <v>0</v>
      </c>
      <c r="AB106" cm="1">
        <f t="array" aca="1" ref="AB106" ca="1">INDIRECT($A$1&amp;AB$1&amp;$A106)</f>
        <v>0</v>
      </c>
      <c r="AC106" cm="1">
        <f t="array" aca="1" ref="AC106" ca="1">INDIRECT($A$1&amp;AC$1&amp;$A106)</f>
        <v>0</v>
      </c>
      <c r="AD106" cm="1">
        <f t="array" aca="1" ref="AD106" ca="1">INDIRECT($A$1&amp;AD$1&amp;$A106)</f>
        <v>0</v>
      </c>
      <c r="AE106" cm="1">
        <f t="array" aca="1" ref="AE106" ca="1">INDIRECT($A$1&amp;AE$1&amp;$A106)</f>
        <v>0</v>
      </c>
      <c r="AF106" cm="1">
        <f t="array" aca="1" ref="AF106" ca="1">INDIRECT($A$1&amp;AF$1&amp;$A106)</f>
        <v>0</v>
      </c>
      <c r="AG106" cm="1">
        <f t="array" aca="1" ref="AG106" ca="1">INDIRECT($A$1&amp;AG$1&amp;$A106)</f>
        <v>0</v>
      </c>
      <c r="AH106" cm="1">
        <f t="array" aca="1" ref="AH106" ca="1">INDIRECT($A$1&amp;AH$1&amp;$A106)</f>
        <v>0</v>
      </c>
      <c r="AI106" t="str" cm="1">
        <f t="array" aca="1" ref="AI106" ca="1">INDIRECT($A$1&amp;AI$1&amp;$A106)</f>
        <v>peudisponible</v>
      </c>
      <c r="AJ106" cm="1">
        <f t="array" aca="1" ref="AJ106" ca="1">INDIRECT($A$1&amp;AJ$1&amp;$A106)</f>
        <v>0</v>
      </c>
      <c r="AK106" cm="1">
        <f t="array" aca="1" ref="AK106" ca="1">INDIRECT($A$1&amp;AK$1&amp;$A106)</f>
        <v>0</v>
      </c>
      <c r="AM106">
        <f t="shared" ca="1" si="20"/>
        <v>0</v>
      </c>
      <c r="AN106">
        <f t="shared" ca="1" si="20"/>
        <v>0</v>
      </c>
      <c r="AO106">
        <f t="shared" ca="1" si="20"/>
        <v>0</v>
      </c>
      <c r="AP106">
        <f t="shared" ca="1" si="20"/>
        <v>1</v>
      </c>
      <c r="AQ106">
        <f t="shared" ca="1" si="20"/>
        <v>0</v>
      </c>
      <c r="AR106">
        <f t="shared" ca="1" si="20"/>
        <v>0</v>
      </c>
      <c r="AS106">
        <f t="shared" ca="1" si="20"/>
        <v>1</v>
      </c>
      <c r="AU106" cm="1">
        <f t="array" aca="1" ref="AU106" ca="1">INDIRECT($A$1&amp;AU$1&amp;$A106)</f>
        <v>0</v>
      </c>
      <c r="AV106" cm="1">
        <f t="array" aca="1" ref="AV106" ca="1">INDIRECT($A$1&amp;AV$1&amp;$A106)</f>
        <v>0</v>
      </c>
      <c r="AW106" cm="1">
        <f t="array" aca="1" ref="AW106" ca="1">INDIRECT($A$1&amp;AW$1&amp;$A106)</f>
        <v>0</v>
      </c>
      <c r="AX106" cm="1">
        <f t="array" aca="1" ref="AX106" ca="1">INDIRECT($A$1&amp;AX$1&amp;$A106)</f>
        <v>0</v>
      </c>
      <c r="AY106" cm="1">
        <f t="array" aca="1" ref="AY106" ca="1">INDIRECT($A$1&amp;AY$1&amp;$A106)</f>
        <v>0</v>
      </c>
      <c r="AZ106" cm="1">
        <f t="array" aca="1" ref="AZ106" ca="1">INDIRECT($A$1&amp;AZ$1&amp;$A106)</f>
        <v>0</v>
      </c>
      <c r="BA106" cm="1">
        <f t="array" aca="1" ref="BA106" ca="1">INDIRECT($A$1&amp;BA$1&amp;$A106)</f>
        <v>0</v>
      </c>
      <c r="BB106" cm="1">
        <f t="array" aca="1" ref="BB106" ca="1">INDIRECT($A$1&amp;BB$1&amp;$A106)</f>
        <v>0</v>
      </c>
      <c r="BC106" cm="1">
        <f t="array" aca="1" ref="BC106" ca="1">INDIRECT($A$1&amp;BC$1&amp;$A106)</f>
        <v>0</v>
      </c>
      <c r="BD106" cm="1">
        <f t="array" aca="1" ref="BD106" ca="1">INDIRECT($A$1&amp;BD$1&amp;$A106)</f>
        <v>0</v>
      </c>
      <c r="BE106" cm="1">
        <f t="array" aca="1" ref="BE106" ca="1">INDIRECT($A$1&amp;BE$1&amp;$A106)</f>
        <v>0</v>
      </c>
      <c r="BF106" cm="1">
        <f t="array" aca="1" ref="BF106" ca="1">INDIRECT($A$1&amp;BF$1&amp;$A106)</f>
        <v>0</v>
      </c>
      <c r="BG106" cm="1">
        <f t="array" aca="1" ref="BG106" ca="1">INDIRECT($A$1&amp;BG$1&amp;$A106)</f>
        <v>0</v>
      </c>
      <c r="BH106" cm="1">
        <f t="array" aca="1" ref="BH106" ca="1">INDIRECT($A$1&amp;BH$1&amp;$A106)</f>
        <v>0</v>
      </c>
      <c r="BI106" cm="1">
        <f t="array" aca="1" ref="BI106" ca="1">INDIRECT($A$1&amp;BI$1&amp;$A106)</f>
        <v>0</v>
      </c>
      <c r="BJ106" cm="1">
        <f t="array" aca="1" ref="BJ106" ca="1">INDIRECT($A$1&amp;BJ$1&amp;$A106)</f>
        <v>0</v>
      </c>
      <c r="BK106" cm="1">
        <f t="array" aca="1" ref="BK106" ca="1">INDIRECT($A$1&amp;BK$1&amp;$A106)</f>
        <v>0</v>
      </c>
      <c r="BL106" cm="1">
        <f t="array" aca="1" ref="BL106" ca="1">INDIRECT($A$1&amp;BL$1&amp;$A106)</f>
        <v>0</v>
      </c>
      <c r="BM106" cm="1">
        <f t="array" aca="1" ref="BM106" ca="1">INDIRECT($A$1&amp;BM$1&amp;$A106)</f>
        <v>0</v>
      </c>
      <c r="BN106" cm="1">
        <f t="array" aca="1" ref="BN106" ca="1">INDIRECT($A$1&amp;BN$1&amp;$A106)</f>
        <v>0</v>
      </c>
      <c r="BO106" cm="1">
        <f t="array" aca="1" ref="BO106" ca="1">INDIRECT($A$1&amp;BO$1&amp;$A106)</f>
        <v>0</v>
      </c>
      <c r="BP106" cm="1">
        <f t="array" aca="1" ref="BP106" ca="1">INDIRECT($A$1&amp;BP$1&amp;$A106)</f>
        <v>0</v>
      </c>
      <c r="BQ106" cm="1">
        <f t="array" aca="1" ref="BQ106" ca="1">INDIRECT($A$1&amp;BQ$1&amp;$A106)</f>
        <v>0</v>
      </c>
      <c r="BR106" cm="1">
        <f t="array" aca="1" ref="BR106" ca="1">INDIRECT($A$1&amp;BR$1&amp;$A106)</f>
        <v>0</v>
      </c>
      <c r="BS106" cm="1">
        <f t="array" aca="1" ref="BS106" ca="1">INDIRECT($A$1&amp;BS$1&amp;$A106)</f>
        <v>0</v>
      </c>
      <c r="BT106" cm="1">
        <f t="array" aca="1" ref="BT106" ca="1">INDIRECT($A$1&amp;BT$1&amp;$A106)</f>
        <v>0</v>
      </c>
      <c r="BU106" cm="1">
        <f t="array" aca="1" ref="BU106" ca="1">INDIRECT($A$1&amp;BU$1&amp;$A106)</f>
        <v>0</v>
      </c>
    </row>
    <row r="107" spans="1:73" x14ac:dyDescent="0.35">
      <c r="A107" s="60">
        <f t="shared" si="18"/>
        <v>92</v>
      </c>
      <c r="C107" t="str" cm="1">
        <f t="array" aca="1" ref="C107" ca="1">INDIRECT($A$1&amp;C$1&amp;$A107)</f>
        <v>marche_kongoussi</v>
      </c>
      <c r="D107">
        <f t="shared" ref="D107:N116" ca="1" si="21">IF(SUM(INDIRECT($A$1&amp;D$1&amp;$A107),INDIRECT($A$1&amp;D$2&amp;$A107),INDIRECT($A$1&amp;D$3&amp;$A107))&gt;0,1,0)</f>
        <v>0</v>
      </c>
      <c r="E107">
        <f t="shared" ca="1" si="21"/>
        <v>0</v>
      </c>
      <c r="F107">
        <f t="shared" ca="1" si="21"/>
        <v>0</v>
      </c>
      <c r="G107">
        <f t="shared" ca="1" si="21"/>
        <v>0</v>
      </c>
      <c r="H107">
        <f t="shared" ca="1" si="21"/>
        <v>0</v>
      </c>
      <c r="I107">
        <f t="shared" ca="1" si="21"/>
        <v>0</v>
      </c>
      <c r="J107">
        <f t="shared" ca="1" si="21"/>
        <v>0</v>
      </c>
      <c r="K107">
        <f t="shared" ca="1" si="21"/>
        <v>0</v>
      </c>
      <c r="L107">
        <f t="shared" ca="1" si="21"/>
        <v>0</v>
      </c>
      <c r="M107">
        <f t="shared" ca="1" si="21"/>
        <v>0</v>
      </c>
      <c r="N107">
        <f t="shared" ca="1" si="21"/>
        <v>0</v>
      </c>
      <c r="P107" cm="1">
        <f t="array" aca="1" ref="P107" ca="1">INDIRECT($A$1&amp;P$1&amp;$A107)</f>
        <v>0</v>
      </c>
      <c r="Q107" cm="1">
        <f t="array" aca="1" ref="Q107" ca="1">INDIRECT($A$1&amp;Q$1&amp;$A107)</f>
        <v>0</v>
      </c>
      <c r="R107" t="str" cm="1">
        <f t="array" aca="1" ref="R107" ca="1">INDIRECT($A$1&amp;R$1&amp;$A107)</f>
        <v>disponible</v>
      </c>
      <c r="S107" t="str" cm="1">
        <f t="array" aca="1" ref="S107" ca="1">INDIRECT($A$1&amp;S$1&amp;$A107)</f>
        <v>disponible</v>
      </c>
      <c r="T107" t="str" cm="1">
        <f t="array" aca="1" ref="T107" ca="1">INDIRECT($A$1&amp;T$1&amp;$A107)</f>
        <v>disponible</v>
      </c>
      <c r="U107" t="str" cm="1">
        <f t="array" aca="1" ref="U107" ca="1">INDIRECT($A$1&amp;U$1&amp;$A107)</f>
        <v>disponible</v>
      </c>
      <c r="V107" t="str" cm="1">
        <f t="array" aca="1" ref="V107" ca="1">INDIRECT($A$1&amp;V$1&amp;$A107)</f>
        <v>disponible</v>
      </c>
      <c r="W107" cm="1">
        <f t="array" aca="1" ref="W107" ca="1">INDIRECT($A$1&amp;W$1&amp;$A107)</f>
        <v>0</v>
      </c>
      <c r="X107" cm="1">
        <f t="array" aca="1" ref="X107" ca="1">INDIRECT($A$1&amp;X$1&amp;$A107)</f>
        <v>0</v>
      </c>
      <c r="Y107" cm="1">
        <f t="array" aca="1" ref="Y107" ca="1">INDIRECT($A$1&amp;Y$1&amp;$A107)</f>
        <v>0</v>
      </c>
      <c r="Z107" t="str" cm="1">
        <f t="array" aca="1" ref="Z107" ca="1">INDIRECT($A$1&amp;Z$1&amp;$A107)</f>
        <v>disponible</v>
      </c>
      <c r="AA107" t="str" cm="1">
        <f t="array" aca="1" ref="AA107" ca="1">INDIRECT($A$1&amp;AA$1&amp;$A107)</f>
        <v>disponible</v>
      </c>
      <c r="AB107" t="str" cm="1">
        <f t="array" aca="1" ref="AB107" ca="1">INDIRECT($A$1&amp;AB$1&amp;$A107)</f>
        <v>disponible</v>
      </c>
      <c r="AC107" t="str" cm="1">
        <f t="array" aca="1" ref="AC107" ca="1">INDIRECT($A$1&amp;AC$1&amp;$A107)</f>
        <v>disponible</v>
      </c>
      <c r="AD107" cm="1">
        <f t="array" aca="1" ref="AD107" ca="1">INDIRECT($A$1&amp;AD$1&amp;$A107)</f>
        <v>0</v>
      </c>
      <c r="AE107" t="str" cm="1">
        <f t="array" aca="1" ref="AE107" ca="1">INDIRECT($A$1&amp;AE$1&amp;$A107)</f>
        <v>disponible</v>
      </c>
      <c r="AF107" t="str" cm="1">
        <f t="array" aca="1" ref="AF107" ca="1">INDIRECT($A$1&amp;AF$1&amp;$A107)</f>
        <v>disponible</v>
      </c>
      <c r="AG107" cm="1">
        <f t="array" aca="1" ref="AG107" ca="1">INDIRECT($A$1&amp;AG$1&amp;$A107)</f>
        <v>0</v>
      </c>
      <c r="AH107" cm="1">
        <f t="array" aca="1" ref="AH107" ca="1">INDIRECT($A$1&amp;AH$1&amp;$A107)</f>
        <v>0</v>
      </c>
      <c r="AI107" t="str" cm="1">
        <f t="array" aca="1" ref="AI107" ca="1">INDIRECT($A$1&amp;AI$1&amp;$A107)</f>
        <v>disponible</v>
      </c>
      <c r="AJ107" cm="1">
        <f t="array" aca="1" ref="AJ107" ca="1">INDIRECT($A$1&amp;AJ$1&amp;$A107)</f>
        <v>0</v>
      </c>
      <c r="AK107" t="str" cm="1">
        <f t="array" aca="1" ref="AK107" ca="1">INDIRECT($A$1&amp;AK$1&amp;$A107)</f>
        <v>disponible</v>
      </c>
      <c r="AM107">
        <f t="shared" ref="AM107:AS116" ca="1" si="22">IF(SUM(INDIRECT($A$1&amp;AM$1&amp;$A107),INDIRECT($A$1&amp;AM$2&amp;$A107),INDIRECT($A$1&amp;AM$3&amp;$A107),INDIRECT($A$1&amp;AM$4&amp;$A107),INDIRECT($A$1&amp;AM$5&amp;$A107),INDIRECT($A$1&amp;AM$6&amp;$A107),INDIRECT($A$1&amp;AM$7&amp;$A107))&gt;0,1,0)</f>
        <v>0</v>
      </c>
      <c r="AN107">
        <f t="shared" ca="1" si="22"/>
        <v>0</v>
      </c>
      <c r="AO107">
        <f t="shared" ca="1" si="22"/>
        <v>0</v>
      </c>
      <c r="AP107">
        <f t="shared" ca="1" si="22"/>
        <v>0</v>
      </c>
      <c r="AQ107">
        <f t="shared" ca="1" si="22"/>
        <v>0</v>
      </c>
      <c r="AR107">
        <f t="shared" ca="1" si="22"/>
        <v>0</v>
      </c>
      <c r="AS107">
        <f t="shared" ca="1" si="22"/>
        <v>0</v>
      </c>
      <c r="AU107" cm="1">
        <f t="array" aca="1" ref="AU107" ca="1">INDIRECT($A$1&amp;AU$1&amp;$A107)</f>
        <v>0</v>
      </c>
      <c r="AV107" cm="1">
        <f t="array" aca="1" ref="AV107" ca="1">INDIRECT($A$1&amp;AV$1&amp;$A107)</f>
        <v>0</v>
      </c>
      <c r="AW107" cm="1">
        <f t="array" aca="1" ref="AW107" ca="1">INDIRECT($A$1&amp;AW$1&amp;$A107)</f>
        <v>0</v>
      </c>
      <c r="AX107" cm="1">
        <f t="array" aca="1" ref="AX107" ca="1">INDIRECT($A$1&amp;AX$1&amp;$A107)</f>
        <v>0</v>
      </c>
      <c r="AY107" cm="1">
        <f t="array" aca="1" ref="AY107" ca="1">INDIRECT($A$1&amp;AY$1&amp;$A107)</f>
        <v>0</v>
      </c>
      <c r="AZ107" cm="1">
        <f t="array" aca="1" ref="AZ107" ca="1">INDIRECT($A$1&amp;AZ$1&amp;$A107)</f>
        <v>0</v>
      </c>
      <c r="BA107" cm="1">
        <f t="array" aca="1" ref="BA107" ca="1">INDIRECT($A$1&amp;BA$1&amp;$A107)</f>
        <v>0</v>
      </c>
      <c r="BB107" cm="1">
        <f t="array" aca="1" ref="BB107" ca="1">INDIRECT($A$1&amp;BB$1&amp;$A107)</f>
        <v>0</v>
      </c>
      <c r="BC107" cm="1">
        <f t="array" aca="1" ref="BC107" ca="1">INDIRECT($A$1&amp;BC$1&amp;$A107)</f>
        <v>0</v>
      </c>
      <c r="BD107" cm="1">
        <f t="array" aca="1" ref="BD107" ca="1">INDIRECT($A$1&amp;BD$1&amp;$A107)</f>
        <v>0</v>
      </c>
      <c r="BE107" cm="1">
        <f t="array" aca="1" ref="BE107" ca="1">INDIRECT($A$1&amp;BE$1&amp;$A107)</f>
        <v>0</v>
      </c>
      <c r="BF107" cm="1">
        <f t="array" aca="1" ref="BF107" ca="1">INDIRECT($A$1&amp;BF$1&amp;$A107)</f>
        <v>0</v>
      </c>
      <c r="BG107" cm="1">
        <f t="array" aca="1" ref="BG107" ca="1">INDIRECT($A$1&amp;BG$1&amp;$A107)</f>
        <v>0</v>
      </c>
      <c r="BH107" cm="1">
        <f t="array" aca="1" ref="BH107" ca="1">INDIRECT($A$1&amp;BH$1&amp;$A107)</f>
        <v>0</v>
      </c>
      <c r="BI107" cm="1">
        <f t="array" aca="1" ref="BI107" ca="1">INDIRECT($A$1&amp;BI$1&amp;$A107)</f>
        <v>0</v>
      </c>
      <c r="BJ107" cm="1">
        <f t="array" aca="1" ref="BJ107" ca="1">INDIRECT($A$1&amp;BJ$1&amp;$A107)</f>
        <v>0</v>
      </c>
      <c r="BK107" cm="1">
        <f t="array" aca="1" ref="BK107" ca="1">INDIRECT($A$1&amp;BK$1&amp;$A107)</f>
        <v>0</v>
      </c>
      <c r="BL107" cm="1">
        <f t="array" aca="1" ref="BL107" ca="1">INDIRECT($A$1&amp;BL$1&amp;$A107)</f>
        <v>0</v>
      </c>
      <c r="BM107" cm="1">
        <f t="array" aca="1" ref="BM107" ca="1">INDIRECT($A$1&amp;BM$1&amp;$A107)</f>
        <v>0</v>
      </c>
      <c r="BN107" cm="1">
        <f t="array" aca="1" ref="BN107" ca="1">INDIRECT($A$1&amp;BN$1&amp;$A107)</f>
        <v>0</v>
      </c>
      <c r="BO107" cm="1">
        <f t="array" aca="1" ref="BO107" ca="1">INDIRECT($A$1&amp;BO$1&amp;$A107)</f>
        <v>0</v>
      </c>
      <c r="BP107" cm="1">
        <f t="array" aca="1" ref="BP107" ca="1">INDIRECT($A$1&amp;BP$1&amp;$A107)</f>
        <v>0</v>
      </c>
      <c r="BQ107" cm="1">
        <f t="array" aca="1" ref="BQ107" ca="1">INDIRECT($A$1&amp;BQ$1&amp;$A107)</f>
        <v>0</v>
      </c>
      <c r="BR107" cm="1">
        <f t="array" aca="1" ref="BR107" ca="1">INDIRECT($A$1&amp;BR$1&amp;$A107)</f>
        <v>0</v>
      </c>
      <c r="BS107" cm="1">
        <f t="array" aca="1" ref="BS107" ca="1">INDIRECT($A$1&amp;BS$1&amp;$A107)</f>
        <v>0</v>
      </c>
      <c r="BT107" cm="1">
        <f t="array" aca="1" ref="BT107" ca="1">INDIRECT($A$1&amp;BT$1&amp;$A107)</f>
        <v>0</v>
      </c>
      <c r="BU107" cm="1">
        <f t="array" aca="1" ref="BU107" ca="1">INDIRECT($A$1&amp;BU$1&amp;$A107)</f>
        <v>0</v>
      </c>
    </row>
    <row r="108" spans="1:73" x14ac:dyDescent="0.35">
      <c r="A108" s="60">
        <f t="shared" si="18"/>
        <v>93</v>
      </c>
      <c r="C108" t="str" cm="1">
        <f t="array" aca="1" ref="C108" ca="1">INDIRECT($A$1&amp;C$1&amp;$A108)</f>
        <v>marche_kongoussi</v>
      </c>
      <c r="D108">
        <f t="shared" ca="1" si="21"/>
        <v>0</v>
      </c>
      <c r="E108">
        <f t="shared" ca="1" si="21"/>
        <v>0</v>
      </c>
      <c r="F108">
        <f t="shared" ca="1" si="21"/>
        <v>0</v>
      </c>
      <c r="G108">
        <f t="shared" ca="1" si="21"/>
        <v>0</v>
      </c>
      <c r="H108">
        <f t="shared" ca="1" si="21"/>
        <v>0</v>
      </c>
      <c r="I108">
        <f t="shared" ca="1" si="21"/>
        <v>0</v>
      </c>
      <c r="J108">
        <f t="shared" ca="1" si="21"/>
        <v>0</v>
      </c>
      <c r="K108">
        <f t="shared" ca="1" si="21"/>
        <v>0</v>
      </c>
      <c r="L108">
        <f t="shared" ca="1" si="21"/>
        <v>0</v>
      </c>
      <c r="M108">
        <f t="shared" ca="1" si="21"/>
        <v>0</v>
      </c>
      <c r="N108">
        <f t="shared" ca="1" si="21"/>
        <v>0</v>
      </c>
      <c r="P108" t="str" cm="1">
        <f t="array" aca="1" ref="P108" ca="1">INDIRECT($A$1&amp;P$1&amp;$A108)</f>
        <v>disponible</v>
      </c>
      <c r="Q108" t="str" cm="1">
        <f t="array" aca="1" ref="Q108" ca="1">INDIRECT($A$1&amp;Q$1&amp;$A108)</f>
        <v>disponible</v>
      </c>
      <c r="R108" t="str" cm="1">
        <f t="array" aca="1" ref="R108" ca="1">INDIRECT($A$1&amp;R$1&amp;$A108)</f>
        <v>disponible</v>
      </c>
      <c r="S108" t="str" cm="1">
        <f t="array" aca="1" ref="S108" ca="1">INDIRECT($A$1&amp;S$1&amp;$A108)</f>
        <v>disponible</v>
      </c>
      <c r="T108" cm="1">
        <f t="array" aca="1" ref="T108" ca="1">INDIRECT($A$1&amp;T$1&amp;$A108)</f>
        <v>0</v>
      </c>
      <c r="U108" cm="1">
        <f t="array" aca="1" ref="U108" ca="1">INDIRECT($A$1&amp;U$1&amp;$A108)</f>
        <v>0</v>
      </c>
      <c r="V108" cm="1">
        <f t="array" aca="1" ref="V108" ca="1">INDIRECT($A$1&amp;V$1&amp;$A108)</f>
        <v>0</v>
      </c>
      <c r="W108" cm="1">
        <f t="array" aca="1" ref="W108" ca="1">INDIRECT($A$1&amp;W$1&amp;$A108)</f>
        <v>0</v>
      </c>
      <c r="X108" cm="1">
        <f t="array" aca="1" ref="X108" ca="1">INDIRECT($A$1&amp;X$1&amp;$A108)</f>
        <v>0</v>
      </c>
      <c r="Y108" cm="1">
        <f t="array" aca="1" ref="Y108" ca="1">INDIRECT($A$1&amp;Y$1&amp;$A108)</f>
        <v>0</v>
      </c>
      <c r="Z108" t="str" cm="1">
        <f t="array" aca="1" ref="Z108" ca="1">INDIRECT($A$1&amp;Z$1&amp;$A108)</f>
        <v>disponible</v>
      </c>
      <c r="AA108" t="str" cm="1">
        <f t="array" aca="1" ref="AA108" ca="1">INDIRECT($A$1&amp;AA$1&amp;$A108)</f>
        <v>disponible</v>
      </c>
      <c r="AB108" t="str" cm="1">
        <f t="array" aca="1" ref="AB108" ca="1">INDIRECT($A$1&amp;AB$1&amp;$A108)</f>
        <v>disponible</v>
      </c>
      <c r="AC108" t="str" cm="1">
        <f t="array" aca="1" ref="AC108" ca="1">INDIRECT($A$1&amp;AC$1&amp;$A108)</f>
        <v>disponible</v>
      </c>
      <c r="AD108" t="str" cm="1">
        <f t="array" aca="1" ref="AD108" ca="1">INDIRECT($A$1&amp;AD$1&amp;$A108)</f>
        <v>disponible</v>
      </c>
      <c r="AE108" t="str" cm="1">
        <f t="array" aca="1" ref="AE108" ca="1">INDIRECT($A$1&amp;AE$1&amp;$A108)</f>
        <v>disponible</v>
      </c>
      <c r="AF108" t="str" cm="1">
        <f t="array" aca="1" ref="AF108" ca="1">INDIRECT($A$1&amp;AF$1&amp;$A108)</f>
        <v>disponible</v>
      </c>
      <c r="AG108" t="str" cm="1">
        <f t="array" aca="1" ref="AG108" ca="1">INDIRECT($A$1&amp;AG$1&amp;$A108)</f>
        <v>disponible</v>
      </c>
      <c r="AH108" t="str" cm="1">
        <f t="array" aca="1" ref="AH108" ca="1">INDIRECT($A$1&amp;AH$1&amp;$A108)</f>
        <v>disponible</v>
      </c>
      <c r="AI108" t="str" cm="1">
        <f t="array" aca="1" ref="AI108" ca="1">INDIRECT($A$1&amp;AI$1&amp;$A108)</f>
        <v>disponible</v>
      </c>
      <c r="AJ108" t="str" cm="1">
        <f t="array" aca="1" ref="AJ108" ca="1">INDIRECT($A$1&amp;AJ$1&amp;$A108)</f>
        <v>disponible</v>
      </c>
      <c r="AK108" t="str" cm="1">
        <f t="array" aca="1" ref="AK108" ca="1">INDIRECT($A$1&amp;AK$1&amp;$A108)</f>
        <v>disponible</v>
      </c>
      <c r="AM108">
        <f t="shared" ca="1" si="22"/>
        <v>0</v>
      </c>
      <c r="AN108">
        <f t="shared" ca="1" si="22"/>
        <v>0</v>
      </c>
      <c r="AO108">
        <f t="shared" ca="1" si="22"/>
        <v>0</v>
      </c>
      <c r="AP108">
        <f t="shared" ca="1" si="22"/>
        <v>0</v>
      </c>
      <c r="AQ108">
        <f t="shared" ca="1" si="22"/>
        <v>0</v>
      </c>
      <c r="AR108">
        <f t="shared" ca="1" si="22"/>
        <v>0</v>
      </c>
      <c r="AS108">
        <f t="shared" ca="1" si="22"/>
        <v>0</v>
      </c>
      <c r="AU108" cm="1">
        <f t="array" aca="1" ref="AU108" ca="1">INDIRECT($A$1&amp;AU$1&amp;$A108)</f>
        <v>0</v>
      </c>
      <c r="AV108" cm="1">
        <f t="array" aca="1" ref="AV108" ca="1">INDIRECT($A$1&amp;AV$1&amp;$A108)</f>
        <v>0</v>
      </c>
      <c r="AW108" cm="1">
        <f t="array" aca="1" ref="AW108" ca="1">INDIRECT($A$1&amp;AW$1&amp;$A108)</f>
        <v>0</v>
      </c>
      <c r="AX108" cm="1">
        <f t="array" aca="1" ref="AX108" ca="1">INDIRECT($A$1&amp;AX$1&amp;$A108)</f>
        <v>0</v>
      </c>
      <c r="AY108" cm="1">
        <f t="array" aca="1" ref="AY108" ca="1">INDIRECT($A$1&amp;AY$1&amp;$A108)</f>
        <v>0</v>
      </c>
      <c r="AZ108" cm="1">
        <f t="array" aca="1" ref="AZ108" ca="1">INDIRECT($A$1&amp;AZ$1&amp;$A108)</f>
        <v>0</v>
      </c>
      <c r="BA108" cm="1">
        <f t="array" aca="1" ref="BA108" ca="1">INDIRECT($A$1&amp;BA$1&amp;$A108)</f>
        <v>0</v>
      </c>
      <c r="BB108" cm="1">
        <f t="array" aca="1" ref="BB108" ca="1">INDIRECT($A$1&amp;BB$1&amp;$A108)</f>
        <v>0</v>
      </c>
      <c r="BC108" cm="1">
        <f t="array" aca="1" ref="BC108" ca="1">INDIRECT($A$1&amp;BC$1&amp;$A108)</f>
        <v>0</v>
      </c>
      <c r="BD108" cm="1">
        <f t="array" aca="1" ref="BD108" ca="1">INDIRECT($A$1&amp;BD$1&amp;$A108)</f>
        <v>0</v>
      </c>
      <c r="BE108" cm="1">
        <f t="array" aca="1" ref="BE108" ca="1">INDIRECT($A$1&amp;BE$1&amp;$A108)</f>
        <v>0</v>
      </c>
      <c r="BF108" cm="1">
        <f t="array" aca="1" ref="BF108" ca="1">INDIRECT($A$1&amp;BF$1&amp;$A108)</f>
        <v>0</v>
      </c>
      <c r="BG108" cm="1">
        <f t="array" aca="1" ref="BG108" ca="1">INDIRECT($A$1&amp;BG$1&amp;$A108)</f>
        <v>0</v>
      </c>
      <c r="BH108" cm="1">
        <f t="array" aca="1" ref="BH108" ca="1">INDIRECT($A$1&amp;BH$1&amp;$A108)</f>
        <v>0</v>
      </c>
      <c r="BI108" cm="1">
        <f t="array" aca="1" ref="BI108" ca="1">INDIRECT($A$1&amp;BI$1&amp;$A108)</f>
        <v>0</v>
      </c>
      <c r="BJ108" cm="1">
        <f t="array" aca="1" ref="BJ108" ca="1">INDIRECT($A$1&amp;BJ$1&amp;$A108)</f>
        <v>0</v>
      </c>
      <c r="BK108" cm="1">
        <f t="array" aca="1" ref="BK108" ca="1">INDIRECT($A$1&amp;BK$1&amp;$A108)</f>
        <v>0</v>
      </c>
      <c r="BL108" cm="1">
        <f t="array" aca="1" ref="BL108" ca="1">INDIRECT($A$1&amp;BL$1&amp;$A108)</f>
        <v>0</v>
      </c>
      <c r="BM108" cm="1">
        <f t="array" aca="1" ref="BM108" ca="1">INDIRECT($A$1&amp;BM$1&amp;$A108)</f>
        <v>0</v>
      </c>
      <c r="BN108" cm="1">
        <f t="array" aca="1" ref="BN108" ca="1">INDIRECT($A$1&amp;BN$1&amp;$A108)</f>
        <v>0</v>
      </c>
      <c r="BO108" cm="1">
        <f t="array" aca="1" ref="BO108" ca="1">INDIRECT($A$1&amp;BO$1&amp;$A108)</f>
        <v>0</v>
      </c>
      <c r="BP108" cm="1">
        <f t="array" aca="1" ref="BP108" ca="1">INDIRECT($A$1&amp;BP$1&amp;$A108)</f>
        <v>0</v>
      </c>
      <c r="BQ108" cm="1">
        <f t="array" aca="1" ref="BQ108" ca="1">INDIRECT($A$1&amp;BQ$1&amp;$A108)</f>
        <v>0</v>
      </c>
      <c r="BR108" cm="1">
        <f t="array" aca="1" ref="BR108" ca="1">INDIRECT($A$1&amp;BR$1&amp;$A108)</f>
        <v>0</v>
      </c>
      <c r="BS108" cm="1">
        <f t="array" aca="1" ref="BS108" ca="1">INDIRECT($A$1&amp;BS$1&amp;$A108)</f>
        <v>0</v>
      </c>
      <c r="BT108" cm="1">
        <f t="array" aca="1" ref="BT108" ca="1">INDIRECT($A$1&amp;BT$1&amp;$A108)</f>
        <v>0</v>
      </c>
      <c r="BU108" cm="1">
        <f t="array" aca="1" ref="BU108" ca="1">INDIRECT($A$1&amp;BU$1&amp;$A108)</f>
        <v>0</v>
      </c>
    </row>
    <row r="109" spans="1:73" x14ac:dyDescent="0.35">
      <c r="A109" s="60">
        <f t="shared" si="18"/>
        <v>94</v>
      </c>
      <c r="C109" t="str" cm="1">
        <f t="array" aca="1" ref="C109" ca="1">INDIRECT($A$1&amp;C$1&amp;$A109)</f>
        <v>marche_kongoussi</v>
      </c>
      <c r="D109">
        <f t="shared" ca="1" si="21"/>
        <v>0</v>
      </c>
      <c r="E109">
        <f t="shared" ca="1" si="21"/>
        <v>0</v>
      </c>
      <c r="F109">
        <f t="shared" ca="1" si="21"/>
        <v>0</v>
      </c>
      <c r="G109">
        <f t="shared" ca="1" si="21"/>
        <v>0</v>
      </c>
      <c r="H109">
        <f t="shared" ca="1" si="21"/>
        <v>0</v>
      </c>
      <c r="I109">
        <f t="shared" ca="1" si="21"/>
        <v>0</v>
      </c>
      <c r="J109">
        <f t="shared" ca="1" si="21"/>
        <v>0</v>
      </c>
      <c r="K109">
        <f t="shared" ca="1" si="21"/>
        <v>0</v>
      </c>
      <c r="L109">
        <f t="shared" ca="1" si="21"/>
        <v>0</v>
      </c>
      <c r="M109">
        <f t="shared" ca="1" si="21"/>
        <v>1</v>
      </c>
      <c r="N109">
        <f t="shared" ca="1" si="21"/>
        <v>0</v>
      </c>
      <c r="P109" t="str" cm="1">
        <f t="array" aca="1" ref="P109" ca="1">INDIRECT($A$1&amp;P$1&amp;$A109)</f>
        <v>disponible</v>
      </c>
      <c r="Q109" t="str" cm="1">
        <f t="array" aca="1" ref="Q109" ca="1">INDIRECT($A$1&amp;Q$1&amp;$A109)</f>
        <v>disponible</v>
      </c>
      <c r="R109" t="str" cm="1">
        <f t="array" aca="1" ref="R109" ca="1">INDIRECT($A$1&amp;R$1&amp;$A109)</f>
        <v>disponible</v>
      </c>
      <c r="S109" t="str" cm="1">
        <f t="array" aca="1" ref="S109" ca="1">INDIRECT($A$1&amp;S$1&amp;$A109)</f>
        <v>disponible</v>
      </c>
      <c r="T109" t="str" cm="1">
        <f t="array" aca="1" ref="T109" ca="1">INDIRECT($A$1&amp;T$1&amp;$A109)</f>
        <v>disponible</v>
      </c>
      <c r="U109" t="str" cm="1">
        <f t="array" aca="1" ref="U109" ca="1">INDIRECT($A$1&amp;U$1&amp;$A109)</f>
        <v>disponible</v>
      </c>
      <c r="V109" t="str" cm="1">
        <f t="array" aca="1" ref="V109" ca="1">INDIRECT($A$1&amp;V$1&amp;$A109)</f>
        <v>disponible</v>
      </c>
      <c r="W109" cm="1">
        <f t="array" aca="1" ref="W109" ca="1">INDIRECT($A$1&amp;W$1&amp;$A109)</f>
        <v>0</v>
      </c>
      <c r="X109" cm="1">
        <f t="array" aca="1" ref="X109" ca="1">INDIRECT($A$1&amp;X$1&amp;$A109)</f>
        <v>0</v>
      </c>
      <c r="Y109" cm="1">
        <f t="array" aca="1" ref="Y109" ca="1">INDIRECT($A$1&amp;Y$1&amp;$A109)</f>
        <v>0</v>
      </c>
      <c r="Z109" t="str" cm="1">
        <f t="array" aca="1" ref="Z109" ca="1">INDIRECT($A$1&amp;Z$1&amp;$A109)</f>
        <v>disponible</v>
      </c>
      <c r="AA109" t="str" cm="1">
        <f t="array" aca="1" ref="AA109" ca="1">INDIRECT($A$1&amp;AA$1&amp;$A109)</f>
        <v>disponible</v>
      </c>
      <c r="AB109" t="str" cm="1">
        <f t="array" aca="1" ref="AB109" ca="1">INDIRECT($A$1&amp;AB$1&amp;$A109)</f>
        <v>disponible</v>
      </c>
      <c r="AC109" t="str" cm="1">
        <f t="array" aca="1" ref="AC109" ca="1">INDIRECT($A$1&amp;AC$1&amp;$A109)</f>
        <v>disponible</v>
      </c>
      <c r="AD109" t="str" cm="1">
        <f t="array" aca="1" ref="AD109" ca="1">INDIRECT($A$1&amp;AD$1&amp;$A109)</f>
        <v>disponible</v>
      </c>
      <c r="AE109" t="str" cm="1">
        <f t="array" aca="1" ref="AE109" ca="1">INDIRECT($A$1&amp;AE$1&amp;$A109)</f>
        <v>disponible</v>
      </c>
      <c r="AF109" t="str" cm="1">
        <f t="array" aca="1" ref="AF109" ca="1">INDIRECT($A$1&amp;AF$1&amp;$A109)</f>
        <v>disponible</v>
      </c>
      <c r="AG109" t="str" cm="1">
        <f t="array" aca="1" ref="AG109" ca="1">INDIRECT($A$1&amp;AG$1&amp;$A109)</f>
        <v>disponible</v>
      </c>
      <c r="AH109" t="str" cm="1">
        <f t="array" aca="1" ref="AH109" ca="1">INDIRECT($A$1&amp;AH$1&amp;$A109)</f>
        <v>disponible</v>
      </c>
      <c r="AI109" t="str" cm="1">
        <f t="array" aca="1" ref="AI109" ca="1">INDIRECT($A$1&amp;AI$1&amp;$A109)</f>
        <v>disponible</v>
      </c>
      <c r="AJ109" t="str" cm="1">
        <f t="array" aca="1" ref="AJ109" ca="1">INDIRECT($A$1&amp;AJ$1&amp;$A109)</f>
        <v>disponible</v>
      </c>
      <c r="AK109" t="str" cm="1">
        <f t="array" aca="1" ref="AK109" ca="1">INDIRECT($A$1&amp;AK$1&amp;$A109)</f>
        <v>disponible</v>
      </c>
      <c r="AM109">
        <f t="shared" ca="1" si="22"/>
        <v>0</v>
      </c>
      <c r="AN109">
        <f t="shared" ca="1" si="22"/>
        <v>0</v>
      </c>
      <c r="AO109">
        <f t="shared" ca="1" si="22"/>
        <v>0</v>
      </c>
      <c r="AP109">
        <f t="shared" ca="1" si="22"/>
        <v>0</v>
      </c>
      <c r="AQ109">
        <f t="shared" ca="1" si="22"/>
        <v>0</v>
      </c>
      <c r="AR109">
        <f t="shared" ca="1" si="22"/>
        <v>0</v>
      </c>
      <c r="AS109">
        <f t="shared" ca="1" si="22"/>
        <v>0</v>
      </c>
      <c r="AU109" cm="1">
        <f t="array" aca="1" ref="AU109" ca="1">INDIRECT($A$1&amp;AU$1&amp;$A109)</f>
        <v>0</v>
      </c>
      <c r="AV109" cm="1">
        <f t="array" aca="1" ref="AV109" ca="1">INDIRECT($A$1&amp;AV$1&amp;$A109)</f>
        <v>0</v>
      </c>
      <c r="AW109" cm="1">
        <f t="array" aca="1" ref="AW109" ca="1">INDIRECT($A$1&amp;AW$1&amp;$A109)</f>
        <v>0</v>
      </c>
      <c r="AX109" cm="1">
        <f t="array" aca="1" ref="AX109" ca="1">INDIRECT($A$1&amp;AX$1&amp;$A109)</f>
        <v>0</v>
      </c>
      <c r="AY109" cm="1">
        <f t="array" aca="1" ref="AY109" ca="1">INDIRECT($A$1&amp;AY$1&amp;$A109)</f>
        <v>0</v>
      </c>
      <c r="AZ109" cm="1">
        <f t="array" aca="1" ref="AZ109" ca="1">INDIRECT($A$1&amp;AZ$1&amp;$A109)</f>
        <v>0</v>
      </c>
      <c r="BA109" cm="1">
        <f t="array" aca="1" ref="BA109" ca="1">INDIRECT($A$1&amp;BA$1&amp;$A109)</f>
        <v>0</v>
      </c>
      <c r="BB109" cm="1">
        <f t="array" aca="1" ref="BB109" ca="1">INDIRECT($A$1&amp;BB$1&amp;$A109)</f>
        <v>0</v>
      </c>
      <c r="BC109" cm="1">
        <f t="array" aca="1" ref="BC109" ca="1">INDIRECT($A$1&amp;BC$1&amp;$A109)</f>
        <v>0</v>
      </c>
      <c r="BD109" cm="1">
        <f t="array" aca="1" ref="BD109" ca="1">INDIRECT($A$1&amp;BD$1&amp;$A109)</f>
        <v>0</v>
      </c>
      <c r="BE109" cm="1">
        <f t="array" aca="1" ref="BE109" ca="1">INDIRECT($A$1&amp;BE$1&amp;$A109)</f>
        <v>0</v>
      </c>
      <c r="BF109" cm="1">
        <f t="array" aca="1" ref="BF109" ca="1">INDIRECT($A$1&amp;BF$1&amp;$A109)</f>
        <v>0</v>
      </c>
      <c r="BG109" cm="1">
        <f t="array" aca="1" ref="BG109" ca="1">INDIRECT($A$1&amp;BG$1&amp;$A109)</f>
        <v>0</v>
      </c>
      <c r="BH109" cm="1">
        <f t="array" aca="1" ref="BH109" ca="1">INDIRECT($A$1&amp;BH$1&amp;$A109)</f>
        <v>0</v>
      </c>
      <c r="BI109" cm="1">
        <f t="array" aca="1" ref="BI109" ca="1">INDIRECT($A$1&amp;BI$1&amp;$A109)</f>
        <v>0</v>
      </c>
      <c r="BJ109" cm="1">
        <f t="array" aca="1" ref="BJ109" ca="1">INDIRECT($A$1&amp;BJ$1&amp;$A109)</f>
        <v>0</v>
      </c>
      <c r="BK109" cm="1">
        <f t="array" aca="1" ref="BK109" ca="1">INDIRECT($A$1&amp;BK$1&amp;$A109)</f>
        <v>0</v>
      </c>
      <c r="BL109" cm="1">
        <f t="array" aca="1" ref="BL109" ca="1">INDIRECT($A$1&amp;BL$1&amp;$A109)</f>
        <v>0</v>
      </c>
      <c r="BM109" cm="1">
        <f t="array" aca="1" ref="BM109" ca="1">INDIRECT($A$1&amp;BM$1&amp;$A109)</f>
        <v>0</v>
      </c>
      <c r="BN109" cm="1">
        <f t="array" aca="1" ref="BN109" ca="1">INDIRECT($A$1&amp;BN$1&amp;$A109)</f>
        <v>0</v>
      </c>
      <c r="BO109" cm="1">
        <f t="array" aca="1" ref="BO109" ca="1">INDIRECT($A$1&amp;BO$1&amp;$A109)</f>
        <v>0</v>
      </c>
      <c r="BP109" cm="1">
        <f t="array" aca="1" ref="BP109" ca="1">INDIRECT($A$1&amp;BP$1&amp;$A109)</f>
        <v>0</v>
      </c>
      <c r="BQ109" cm="1">
        <f t="array" aca="1" ref="BQ109" ca="1">INDIRECT($A$1&amp;BQ$1&amp;$A109)</f>
        <v>0</v>
      </c>
      <c r="BR109" cm="1">
        <f t="array" aca="1" ref="BR109" ca="1">INDIRECT($A$1&amp;BR$1&amp;$A109)</f>
        <v>0</v>
      </c>
      <c r="BS109" cm="1">
        <f t="array" aca="1" ref="BS109" ca="1">INDIRECT($A$1&amp;BS$1&amp;$A109)</f>
        <v>0</v>
      </c>
      <c r="BT109" cm="1">
        <f t="array" aca="1" ref="BT109" ca="1">INDIRECT($A$1&amp;BT$1&amp;$A109)</f>
        <v>0</v>
      </c>
      <c r="BU109" cm="1">
        <f t="array" aca="1" ref="BU109" ca="1">INDIRECT($A$1&amp;BU$1&amp;$A109)</f>
        <v>0</v>
      </c>
    </row>
    <row r="110" spans="1:73" x14ac:dyDescent="0.35">
      <c r="A110" s="60">
        <f t="shared" si="18"/>
        <v>95</v>
      </c>
      <c r="C110" t="str" cm="1">
        <f t="array" aca="1" ref="C110" ca="1">INDIRECT($A$1&amp;C$1&amp;$A110)</f>
        <v>marche_kongoussi</v>
      </c>
      <c r="D110">
        <f t="shared" ca="1" si="21"/>
        <v>0</v>
      </c>
      <c r="E110">
        <f t="shared" ca="1" si="21"/>
        <v>0</v>
      </c>
      <c r="F110">
        <f t="shared" ca="1" si="21"/>
        <v>0</v>
      </c>
      <c r="G110">
        <f t="shared" ca="1" si="21"/>
        <v>0</v>
      </c>
      <c r="H110">
        <f t="shared" ca="1" si="21"/>
        <v>0</v>
      </c>
      <c r="I110">
        <f t="shared" ca="1" si="21"/>
        <v>0</v>
      </c>
      <c r="J110">
        <f t="shared" ca="1" si="21"/>
        <v>0</v>
      </c>
      <c r="K110">
        <f t="shared" ca="1" si="21"/>
        <v>0</v>
      </c>
      <c r="L110">
        <f t="shared" ca="1" si="21"/>
        <v>0</v>
      </c>
      <c r="M110">
        <f t="shared" ca="1" si="21"/>
        <v>0</v>
      </c>
      <c r="N110">
        <f t="shared" ca="1" si="21"/>
        <v>0</v>
      </c>
      <c r="P110" cm="1">
        <f t="array" aca="1" ref="P110" ca="1">INDIRECT($A$1&amp;P$1&amp;$A110)</f>
        <v>0</v>
      </c>
      <c r="Q110" cm="1">
        <f t="array" aca="1" ref="Q110" ca="1">INDIRECT($A$1&amp;Q$1&amp;$A110)</f>
        <v>0</v>
      </c>
      <c r="R110" t="str" cm="1">
        <f t="array" aca="1" ref="R110" ca="1">INDIRECT($A$1&amp;R$1&amp;$A110)</f>
        <v>disponible</v>
      </c>
      <c r="S110" t="str" cm="1">
        <f t="array" aca="1" ref="S110" ca="1">INDIRECT($A$1&amp;S$1&amp;$A110)</f>
        <v>disponible</v>
      </c>
      <c r="T110" t="str" cm="1">
        <f t="array" aca="1" ref="T110" ca="1">INDIRECT($A$1&amp;T$1&amp;$A110)</f>
        <v>disponible</v>
      </c>
      <c r="U110" t="str" cm="1">
        <f t="array" aca="1" ref="U110" ca="1">INDIRECT($A$1&amp;U$1&amp;$A110)</f>
        <v>disponible</v>
      </c>
      <c r="V110" t="str" cm="1">
        <f t="array" aca="1" ref="V110" ca="1">INDIRECT($A$1&amp;V$1&amp;$A110)</f>
        <v>disponible</v>
      </c>
      <c r="W110" cm="1">
        <f t="array" aca="1" ref="W110" ca="1">INDIRECT($A$1&amp;W$1&amp;$A110)</f>
        <v>0</v>
      </c>
      <c r="X110" cm="1">
        <f t="array" aca="1" ref="X110" ca="1">INDIRECT($A$1&amp;X$1&amp;$A110)</f>
        <v>0</v>
      </c>
      <c r="Y110" cm="1">
        <f t="array" aca="1" ref="Y110" ca="1">INDIRECT($A$1&amp;Y$1&amp;$A110)</f>
        <v>0</v>
      </c>
      <c r="Z110" cm="1">
        <f t="array" aca="1" ref="Z110" ca="1">INDIRECT($A$1&amp;Z$1&amp;$A110)</f>
        <v>0</v>
      </c>
      <c r="AA110" cm="1">
        <f t="array" aca="1" ref="AA110" ca="1">INDIRECT($A$1&amp;AA$1&amp;$A110)</f>
        <v>0</v>
      </c>
      <c r="AB110" cm="1">
        <f t="array" aca="1" ref="AB110" ca="1">INDIRECT($A$1&amp;AB$1&amp;$A110)</f>
        <v>0</v>
      </c>
      <c r="AC110" cm="1">
        <f t="array" aca="1" ref="AC110" ca="1">INDIRECT($A$1&amp;AC$1&amp;$A110)</f>
        <v>0</v>
      </c>
      <c r="AD110" cm="1">
        <f t="array" aca="1" ref="AD110" ca="1">INDIRECT($A$1&amp;AD$1&amp;$A110)</f>
        <v>0</v>
      </c>
      <c r="AE110" cm="1">
        <f t="array" aca="1" ref="AE110" ca="1">INDIRECT($A$1&amp;AE$1&amp;$A110)</f>
        <v>0</v>
      </c>
      <c r="AF110" t="str" cm="1">
        <f t="array" aca="1" ref="AF110" ca="1">INDIRECT($A$1&amp;AF$1&amp;$A110)</f>
        <v>disponible</v>
      </c>
      <c r="AG110" cm="1">
        <f t="array" aca="1" ref="AG110" ca="1">INDIRECT($A$1&amp;AG$1&amp;$A110)</f>
        <v>0</v>
      </c>
      <c r="AH110" t="str" cm="1">
        <f t="array" aca="1" ref="AH110" ca="1">INDIRECT($A$1&amp;AH$1&amp;$A110)</f>
        <v>disponible</v>
      </c>
      <c r="AI110" cm="1">
        <f t="array" aca="1" ref="AI110" ca="1">INDIRECT($A$1&amp;AI$1&amp;$A110)</f>
        <v>0</v>
      </c>
      <c r="AJ110" cm="1">
        <f t="array" aca="1" ref="AJ110" ca="1">INDIRECT($A$1&amp;AJ$1&amp;$A110)</f>
        <v>0</v>
      </c>
      <c r="AK110" t="str" cm="1">
        <f t="array" aca="1" ref="AK110" ca="1">INDIRECT($A$1&amp;AK$1&amp;$A110)</f>
        <v>disponible</v>
      </c>
      <c r="AM110">
        <f t="shared" ca="1" si="22"/>
        <v>0</v>
      </c>
      <c r="AN110">
        <f t="shared" ca="1" si="22"/>
        <v>0</v>
      </c>
      <c r="AO110">
        <f t="shared" ca="1" si="22"/>
        <v>0</v>
      </c>
      <c r="AP110">
        <f t="shared" ca="1" si="22"/>
        <v>0</v>
      </c>
      <c r="AQ110">
        <f t="shared" ca="1" si="22"/>
        <v>0</v>
      </c>
      <c r="AR110">
        <f t="shared" ca="1" si="22"/>
        <v>0</v>
      </c>
      <c r="AS110">
        <f t="shared" ca="1" si="22"/>
        <v>0</v>
      </c>
      <c r="AU110" cm="1">
        <f t="array" aca="1" ref="AU110" ca="1">INDIRECT($A$1&amp;AU$1&amp;$A110)</f>
        <v>0</v>
      </c>
      <c r="AV110" cm="1">
        <f t="array" aca="1" ref="AV110" ca="1">INDIRECT($A$1&amp;AV$1&amp;$A110)</f>
        <v>0</v>
      </c>
      <c r="AW110" cm="1">
        <f t="array" aca="1" ref="AW110" ca="1">INDIRECT($A$1&amp;AW$1&amp;$A110)</f>
        <v>0</v>
      </c>
      <c r="AX110" cm="1">
        <f t="array" aca="1" ref="AX110" ca="1">INDIRECT($A$1&amp;AX$1&amp;$A110)</f>
        <v>0</v>
      </c>
      <c r="AY110" cm="1">
        <f t="array" aca="1" ref="AY110" ca="1">INDIRECT($A$1&amp;AY$1&amp;$A110)</f>
        <v>0</v>
      </c>
      <c r="AZ110" cm="1">
        <f t="array" aca="1" ref="AZ110" ca="1">INDIRECT($A$1&amp;AZ$1&amp;$A110)</f>
        <v>0</v>
      </c>
      <c r="BA110" cm="1">
        <f t="array" aca="1" ref="BA110" ca="1">INDIRECT($A$1&amp;BA$1&amp;$A110)</f>
        <v>0</v>
      </c>
      <c r="BB110" cm="1">
        <f t="array" aca="1" ref="BB110" ca="1">INDIRECT($A$1&amp;BB$1&amp;$A110)</f>
        <v>0</v>
      </c>
      <c r="BC110" cm="1">
        <f t="array" aca="1" ref="BC110" ca="1">INDIRECT($A$1&amp;BC$1&amp;$A110)</f>
        <v>0</v>
      </c>
      <c r="BD110" cm="1">
        <f t="array" aca="1" ref="BD110" ca="1">INDIRECT($A$1&amp;BD$1&amp;$A110)</f>
        <v>0</v>
      </c>
      <c r="BE110" cm="1">
        <f t="array" aca="1" ref="BE110" ca="1">INDIRECT($A$1&amp;BE$1&amp;$A110)</f>
        <v>0</v>
      </c>
      <c r="BF110" cm="1">
        <f t="array" aca="1" ref="BF110" ca="1">INDIRECT($A$1&amp;BF$1&amp;$A110)</f>
        <v>0</v>
      </c>
      <c r="BG110" cm="1">
        <f t="array" aca="1" ref="BG110" ca="1">INDIRECT($A$1&amp;BG$1&amp;$A110)</f>
        <v>0</v>
      </c>
      <c r="BH110" cm="1">
        <f t="array" aca="1" ref="BH110" ca="1">INDIRECT($A$1&amp;BH$1&amp;$A110)</f>
        <v>0</v>
      </c>
      <c r="BI110" cm="1">
        <f t="array" aca="1" ref="BI110" ca="1">INDIRECT($A$1&amp;BI$1&amp;$A110)</f>
        <v>0</v>
      </c>
      <c r="BJ110" cm="1">
        <f t="array" aca="1" ref="BJ110" ca="1">INDIRECT($A$1&amp;BJ$1&amp;$A110)</f>
        <v>0</v>
      </c>
      <c r="BK110" cm="1">
        <f t="array" aca="1" ref="BK110" ca="1">INDIRECT($A$1&amp;BK$1&amp;$A110)</f>
        <v>0</v>
      </c>
      <c r="BL110" cm="1">
        <f t="array" aca="1" ref="BL110" ca="1">INDIRECT($A$1&amp;BL$1&amp;$A110)</f>
        <v>0</v>
      </c>
      <c r="BM110" cm="1">
        <f t="array" aca="1" ref="BM110" ca="1">INDIRECT($A$1&amp;BM$1&amp;$A110)</f>
        <v>0</v>
      </c>
      <c r="BN110" cm="1">
        <f t="array" aca="1" ref="BN110" ca="1">INDIRECT($A$1&amp;BN$1&amp;$A110)</f>
        <v>0</v>
      </c>
      <c r="BO110" cm="1">
        <f t="array" aca="1" ref="BO110" ca="1">INDIRECT($A$1&amp;BO$1&amp;$A110)</f>
        <v>0</v>
      </c>
      <c r="BP110" cm="1">
        <f t="array" aca="1" ref="BP110" ca="1">INDIRECT($A$1&amp;BP$1&amp;$A110)</f>
        <v>0</v>
      </c>
      <c r="BQ110" cm="1">
        <f t="array" aca="1" ref="BQ110" ca="1">INDIRECT($A$1&amp;BQ$1&amp;$A110)</f>
        <v>0</v>
      </c>
      <c r="BR110" cm="1">
        <f t="array" aca="1" ref="BR110" ca="1">INDIRECT($A$1&amp;BR$1&amp;$A110)</f>
        <v>0</v>
      </c>
      <c r="BS110" cm="1">
        <f t="array" aca="1" ref="BS110" ca="1">INDIRECT($A$1&amp;BS$1&amp;$A110)</f>
        <v>0</v>
      </c>
      <c r="BT110" cm="1">
        <f t="array" aca="1" ref="BT110" ca="1">INDIRECT($A$1&amp;BT$1&amp;$A110)</f>
        <v>0</v>
      </c>
      <c r="BU110" cm="1">
        <f t="array" aca="1" ref="BU110" ca="1">INDIRECT($A$1&amp;BU$1&amp;$A110)</f>
        <v>0</v>
      </c>
    </row>
    <row r="111" spans="1:73" x14ac:dyDescent="0.35">
      <c r="A111" s="60">
        <f t="shared" si="18"/>
        <v>96</v>
      </c>
      <c r="C111" t="str" cm="1">
        <f t="array" aca="1" ref="C111" ca="1">INDIRECT($A$1&amp;C$1&amp;$A111)</f>
        <v>marché_tougan</v>
      </c>
      <c r="D111">
        <f t="shared" ca="1" si="21"/>
        <v>1</v>
      </c>
      <c r="E111">
        <f t="shared" ca="1" si="21"/>
        <v>1</v>
      </c>
      <c r="F111">
        <f t="shared" ca="1" si="21"/>
        <v>1</v>
      </c>
      <c r="G111">
        <f t="shared" ca="1" si="21"/>
        <v>0</v>
      </c>
      <c r="H111">
        <f t="shared" ca="1" si="21"/>
        <v>1</v>
      </c>
      <c r="I111">
        <f t="shared" ca="1" si="21"/>
        <v>1</v>
      </c>
      <c r="J111">
        <f t="shared" ca="1" si="21"/>
        <v>1</v>
      </c>
      <c r="K111">
        <f t="shared" ca="1" si="21"/>
        <v>1</v>
      </c>
      <c r="L111">
        <f t="shared" ca="1" si="21"/>
        <v>0</v>
      </c>
      <c r="M111">
        <f t="shared" ca="1" si="21"/>
        <v>0</v>
      </c>
      <c r="N111">
        <f t="shared" ca="1" si="21"/>
        <v>0</v>
      </c>
      <c r="P111" t="str" cm="1">
        <f t="array" aca="1" ref="P111" ca="1">INDIRECT($A$1&amp;P$1&amp;$A111)</f>
        <v>peudisponible</v>
      </c>
      <c r="Q111" t="str" cm="1">
        <f t="array" aca="1" ref="Q111" ca="1">INDIRECT($A$1&amp;Q$1&amp;$A111)</f>
        <v>peudisponible</v>
      </c>
      <c r="R111" t="str" cm="1">
        <f t="array" aca="1" ref="R111" ca="1">INDIRECT($A$1&amp;R$1&amp;$A111)</f>
        <v>peudisponible</v>
      </c>
      <c r="S111" t="str" cm="1">
        <f t="array" aca="1" ref="S111" ca="1">INDIRECT($A$1&amp;S$1&amp;$A111)</f>
        <v>peudisponible</v>
      </c>
      <c r="T111" t="str" cm="1">
        <f t="array" aca="1" ref="T111" ca="1">INDIRECT($A$1&amp;T$1&amp;$A111)</f>
        <v>peudisponible</v>
      </c>
      <c r="U111" t="str" cm="1">
        <f t="array" aca="1" ref="U111" ca="1">INDIRECT($A$1&amp;U$1&amp;$A111)</f>
        <v>peudisponible</v>
      </c>
      <c r="V111" t="str" cm="1">
        <f t="array" aca="1" ref="V111" ca="1">INDIRECT($A$1&amp;V$1&amp;$A111)</f>
        <v>peudisponible</v>
      </c>
      <c r="W111" t="str" cm="1">
        <f t="array" aca="1" ref="W111" ca="1">INDIRECT($A$1&amp;W$1&amp;$A111)</f>
        <v>peudisponible</v>
      </c>
      <c r="X111" t="str" cm="1">
        <f t="array" aca="1" ref="X111" ca="1">INDIRECT($A$1&amp;X$1&amp;$A111)</f>
        <v>peudisponible</v>
      </c>
      <c r="Y111" t="str" cm="1">
        <f t="array" aca="1" ref="Y111" ca="1">INDIRECT($A$1&amp;Y$1&amp;$A111)</f>
        <v>peudisponible</v>
      </c>
      <c r="Z111" t="str" cm="1">
        <f t="array" aca="1" ref="Z111" ca="1">INDIRECT($A$1&amp;Z$1&amp;$A111)</f>
        <v>nondisponible</v>
      </c>
      <c r="AA111" t="str" cm="1">
        <f t="array" aca="1" ref="AA111" ca="1">INDIRECT($A$1&amp;AA$1&amp;$A111)</f>
        <v>nondisponible</v>
      </c>
      <c r="AB111" t="str" cm="1">
        <f t="array" aca="1" ref="AB111" ca="1">INDIRECT($A$1&amp;AB$1&amp;$A111)</f>
        <v>peudisponible</v>
      </c>
      <c r="AC111" t="str" cm="1">
        <f t="array" aca="1" ref="AC111" ca="1">INDIRECT($A$1&amp;AC$1&amp;$A111)</f>
        <v>peudisponible</v>
      </c>
      <c r="AD111" t="str" cm="1">
        <f t="array" aca="1" ref="AD111" ca="1">INDIRECT($A$1&amp;AD$1&amp;$A111)</f>
        <v>peudisponible</v>
      </c>
      <c r="AE111" t="str" cm="1">
        <f t="array" aca="1" ref="AE111" ca="1">INDIRECT($A$1&amp;AE$1&amp;$A111)</f>
        <v>peudisponible</v>
      </c>
      <c r="AF111" t="str" cm="1">
        <f t="array" aca="1" ref="AF111" ca="1">INDIRECT($A$1&amp;AF$1&amp;$A111)</f>
        <v>peudisponible</v>
      </c>
      <c r="AG111" t="str" cm="1">
        <f t="array" aca="1" ref="AG111" ca="1">INDIRECT($A$1&amp;AG$1&amp;$A111)</f>
        <v>peudisponible</v>
      </c>
      <c r="AH111" t="str" cm="1">
        <f t="array" aca="1" ref="AH111" ca="1">INDIRECT($A$1&amp;AH$1&amp;$A111)</f>
        <v>nondisponible</v>
      </c>
      <c r="AI111" t="str" cm="1">
        <f t="array" aca="1" ref="AI111" ca="1">INDIRECT($A$1&amp;AI$1&amp;$A111)</f>
        <v>peudisponible</v>
      </c>
      <c r="AJ111" t="str" cm="1">
        <f t="array" aca="1" ref="AJ111" ca="1">INDIRECT($A$1&amp;AJ$1&amp;$A111)</f>
        <v>peudisponible</v>
      </c>
      <c r="AK111" t="str" cm="1">
        <f t="array" aca="1" ref="AK111" ca="1">INDIRECT($A$1&amp;AK$1&amp;$A111)</f>
        <v>peudisponible</v>
      </c>
      <c r="AM111">
        <f t="shared" ca="1" si="22"/>
        <v>0</v>
      </c>
      <c r="AN111">
        <f t="shared" ca="1" si="22"/>
        <v>1</v>
      </c>
      <c r="AO111">
        <f t="shared" ca="1" si="22"/>
        <v>0</v>
      </c>
      <c r="AP111">
        <f t="shared" ca="1" si="22"/>
        <v>0</v>
      </c>
      <c r="AQ111">
        <f t="shared" ca="1" si="22"/>
        <v>0</v>
      </c>
      <c r="AR111">
        <f t="shared" ca="1" si="22"/>
        <v>0</v>
      </c>
      <c r="AS111">
        <f t="shared" ca="1" si="22"/>
        <v>0</v>
      </c>
      <c r="AU111" cm="1">
        <f t="array" aca="1" ref="AU111" ca="1">INDIRECT($A$1&amp;AU$1&amp;$A111)</f>
        <v>0</v>
      </c>
      <c r="AV111" cm="1">
        <f t="array" aca="1" ref="AV111" ca="1">INDIRECT($A$1&amp;AV$1&amp;$A111)</f>
        <v>0</v>
      </c>
      <c r="AW111" cm="1">
        <f t="array" aca="1" ref="AW111" ca="1">INDIRECT($A$1&amp;AW$1&amp;$A111)</f>
        <v>0</v>
      </c>
      <c r="AX111" cm="1">
        <f t="array" aca="1" ref="AX111" ca="1">INDIRECT($A$1&amp;AX$1&amp;$A111)</f>
        <v>0</v>
      </c>
      <c r="AY111" cm="1">
        <f t="array" aca="1" ref="AY111" ca="1">INDIRECT($A$1&amp;AY$1&amp;$A111)</f>
        <v>0</v>
      </c>
      <c r="AZ111" cm="1">
        <f t="array" aca="1" ref="AZ111" ca="1">INDIRECT($A$1&amp;AZ$1&amp;$A111)</f>
        <v>0</v>
      </c>
      <c r="BA111" cm="1">
        <f t="array" aca="1" ref="BA111" ca="1">INDIRECT($A$1&amp;BA$1&amp;$A111)</f>
        <v>0</v>
      </c>
      <c r="BB111" cm="1">
        <f t="array" aca="1" ref="BB111" ca="1">INDIRECT($A$1&amp;BB$1&amp;$A111)</f>
        <v>0</v>
      </c>
      <c r="BC111" cm="1">
        <f t="array" aca="1" ref="BC111" ca="1">INDIRECT($A$1&amp;BC$1&amp;$A111)</f>
        <v>0</v>
      </c>
      <c r="BD111" cm="1">
        <f t="array" aca="1" ref="BD111" ca="1">INDIRECT($A$1&amp;BD$1&amp;$A111)</f>
        <v>0</v>
      </c>
      <c r="BE111" cm="1">
        <f t="array" aca="1" ref="BE111" ca="1">INDIRECT($A$1&amp;BE$1&amp;$A111)</f>
        <v>0</v>
      </c>
      <c r="BF111" cm="1">
        <f t="array" aca="1" ref="BF111" ca="1">INDIRECT($A$1&amp;BF$1&amp;$A111)</f>
        <v>0</v>
      </c>
      <c r="BG111" cm="1">
        <f t="array" aca="1" ref="BG111" ca="1">INDIRECT($A$1&amp;BG$1&amp;$A111)</f>
        <v>0</v>
      </c>
      <c r="BH111" cm="1">
        <f t="array" aca="1" ref="BH111" ca="1">INDIRECT($A$1&amp;BH$1&amp;$A111)</f>
        <v>0</v>
      </c>
      <c r="BI111" cm="1">
        <f t="array" aca="1" ref="BI111" ca="1">INDIRECT($A$1&amp;BI$1&amp;$A111)</f>
        <v>0</v>
      </c>
      <c r="BJ111" cm="1">
        <f t="array" aca="1" ref="BJ111" ca="1">INDIRECT($A$1&amp;BJ$1&amp;$A111)</f>
        <v>0</v>
      </c>
      <c r="BK111" cm="1">
        <f t="array" aca="1" ref="BK111" ca="1">INDIRECT($A$1&amp;BK$1&amp;$A111)</f>
        <v>0</v>
      </c>
      <c r="BL111" cm="1">
        <f t="array" aca="1" ref="BL111" ca="1">INDIRECT($A$1&amp;BL$1&amp;$A111)</f>
        <v>0</v>
      </c>
      <c r="BM111" cm="1">
        <f t="array" aca="1" ref="BM111" ca="1">INDIRECT($A$1&amp;BM$1&amp;$A111)</f>
        <v>0</v>
      </c>
      <c r="BN111" cm="1">
        <f t="array" aca="1" ref="BN111" ca="1">INDIRECT($A$1&amp;BN$1&amp;$A111)</f>
        <v>0</v>
      </c>
      <c r="BO111" cm="1">
        <f t="array" aca="1" ref="BO111" ca="1">INDIRECT($A$1&amp;BO$1&amp;$A111)</f>
        <v>0</v>
      </c>
      <c r="BP111" cm="1">
        <f t="array" aca="1" ref="BP111" ca="1">INDIRECT($A$1&amp;BP$1&amp;$A111)</f>
        <v>0</v>
      </c>
      <c r="BQ111" cm="1">
        <f t="array" aca="1" ref="BQ111" ca="1">INDIRECT($A$1&amp;BQ$1&amp;$A111)</f>
        <v>0</v>
      </c>
      <c r="BR111" cm="1">
        <f t="array" aca="1" ref="BR111" ca="1">INDIRECT($A$1&amp;BR$1&amp;$A111)</f>
        <v>0</v>
      </c>
      <c r="BS111" cm="1">
        <f t="array" aca="1" ref="BS111" ca="1">INDIRECT($A$1&amp;BS$1&amp;$A111)</f>
        <v>0</v>
      </c>
      <c r="BT111" cm="1">
        <f t="array" aca="1" ref="BT111" ca="1">INDIRECT($A$1&amp;BT$1&amp;$A111)</f>
        <v>0</v>
      </c>
      <c r="BU111" cm="1">
        <f t="array" aca="1" ref="BU111" ca="1">INDIRECT($A$1&amp;BU$1&amp;$A111)</f>
        <v>0</v>
      </c>
    </row>
    <row r="112" spans="1:73" x14ac:dyDescent="0.35">
      <c r="A112" s="60">
        <f t="shared" si="18"/>
        <v>97</v>
      </c>
      <c r="C112" t="str" cm="1">
        <f t="array" aca="1" ref="C112" ca="1">INDIRECT($A$1&amp;C$1&amp;$A112)</f>
        <v>marché_tougan</v>
      </c>
      <c r="D112">
        <f t="shared" ca="1" si="21"/>
        <v>0</v>
      </c>
      <c r="E112">
        <f t="shared" ca="1" si="21"/>
        <v>1</v>
      </c>
      <c r="F112">
        <f t="shared" ca="1" si="21"/>
        <v>1</v>
      </c>
      <c r="G112">
        <f t="shared" ca="1" si="21"/>
        <v>0</v>
      </c>
      <c r="H112">
        <f t="shared" ca="1" si="21"/>
        <v>1</v>
      </c>
      <c r="I112">
        <f t="shared" ca="1" si="21"/>
        <v>1</v>
      </c>
      <c r="J112">
        <f t="shared" ca="1" si="21"/>
        <v>1</v>
      </c>
      <c r="K112">
        <f t="shared" ca="1" si="21"/>
        <v>1</v>
      </c>
      <c r="L112">
        <f t="shared" ca="1" si="21"/>
        <v>0</v>
      </c>
      <c r="M112">
        <f t="shared" ca="1" si="21"/>
        <v>0</v>
      </c>
      <c r="N112">
        <f t="shared" ca="1" si="21"/>
        <v>0</v>
      </c>
      <c r="P112" t="str" cm="1">
        <f t="array" aca="1" ref="P112" ca="1">INDIRECT($A$1&amp;P$1&amp;$A112)</f>
        <v>peudisponible</v>
      </c>
      <c r="Q112" t="str" cm="1">
        <f t="array" aca="1" ref="Q112" ca="1">INDIRECT($A$1&amp;Q$1&amp;$A112)</f>
        <v>nondisponible</v>
      </c>
      <c r="R112" t="str" cm="1">
        <f t="array" aca="1" ref="R112" ca="1">INDIRECT($A$1&amp;R$1&amp;$A112)</f>
        <v>peudisponible</v>
      </c>
      <c r="S112" t="str" cm="1">
        <f t="array" aca="1" ref="S112" ca="1">INDIRECT($A$1&amp;S$1&amp;$A112)</f>
        <v>peudisponible</v>
      </c>
      <c r="T112" t="str" cm="1">
        <f t="array" aca="1" ref="T112" ca="1">INDIRECT($A$1&amp;T$1&amp;$A112)</f>
        <v>peudisponible</v>
      </c>
      <c r="U112" t="str" cm="1">
        <f t="array" aca="1" ref="U112" ca="1">INDIRECT($A$1&amp;U$1&amp;$A112)</f>
        <v>peudisponible</v>
      </c>
      <c r="V112" t="str" cm="1">
        <f t="array" aca="1" ref="V112" ca="1">INDIRECT($A$1&amp;V$1&amp;$A112)</f>
        <v>peudisponible</v>
      </c>
      <c r="W112" t="str" cm="1">
        <f t="array" aca="1" ref="W112" ca="1">INDIRECT($A$1&amp;W$1&amp;$A112)</f>
        <v>peudisponible</v>
      </c>
      <c r="X112" t="str" cm="1">
        <f t="array" aca="1" ref="X112" ca="1">INDIRECT($A$1&amp;X$1&amp;$A112)</f>
        <v>peudisponible</v>
      </c>
      <c r="Y112" t="str" cm="1">
        <f t="array" aca="1" ref="Y112" ca="1">INDIRECT($A$1&amp;Y$1&amp;$A112)</f>
        <v>peudisponible</v>
      </c>
      <c r="Z112" t="str" cm="1">
        <f t="array" aca="1" ref="Z112" ca="1">INDIRECT($A$1&amp;Z$1&amp;$A112)</f>
        <v>peudisponible</v>
      </c>
      <c r="AA112" t="str" cm="1">
        <f t="array" aca="1" ref="AA112" ca="1">INDIRECT($A$1&amp;AA$1&amp;$A112)</f>
        <v>peudisponible</v>
      </c>
      <c r="AB112" t="str" cm="1">
        <f t="array" aca="1" ref="AB112" ca="1">INDIRECT($A$1&amp;AB$1&amp;$A112)</f>
        <v>nondisponible</v>
      </c>
      <c r="AC112" t="str" cm="1">
        <f t="array" aca="1" ref="AC112" ca="1">INDIRECT($A$1&amp;AC$1&amp;$A112)</f>
        <v>peudisponible</v>
      </c>
      <c r="AD112" t="str" cm="1">
        <f t="array" aca="1" ref="AD112" ca="1">INDIRECT($A$1&amp;AD$1&amp;$A112)</f>
        <v>nondisponible</v>
      </c>
      <c r="AE112" t="str" cm="1">
        <f t="array" aca="1" ref="AE112" ca="1">INDIRECT($A$1&amp;AE$1&amp;$A112)</f>
        <v>peudisponible</v>
      </c>
      <c r="AF112" t="str" cm="1">
        <f t="array" aca="1" ref="AF112" ca="1">INDIRECT($A$1&amp;AF$1&amp;$A112)</f>
        <v>peudisponible</v>
      </c>
      <c r="AG112" t="str" cm="1">
        <f t="array" aca="1" ref="AG112" ca="1">INDIRECT($A$1&amp;AG$1&amp;$A112)</f>
        <v>peudisponible</v>
      </c>
      <c r="AH112" t="str" cm="1">
        <f t="array" aca="1" ref="AH112" ca="1">INDIRECT($A$1&amp;AH$1&amp;$A112)</f>
        <v>nondisponible</v>
      </c>
      <c r="AI112" t="str" cm="1">
        <f t="array" aca="1" ref="AI112" ca="1">INDIRECT($A$1&amp;AI$1&amp;$A112)</f>
        <v>peudisponible</v>
      </c>
      <c r="AJ112" t="str" cm="1">
        <f t="array" aca="1" ref="AJ112" ca="1">INDIRECT($A$1&amp;AJ$1&amp;$A112)</f>
        <v>peudisponible</v>
      </c>
      <c r="AK112" t="str" cm="1">
        <f t="array" aca="1" ref="AK112" ca="1">INDIRECT($A$1&amp;AK$1&amp;$A112)</f>
        <v>peudisponible</v>
      </c>
      <c r="AM112">
        <f t="shared" ca="1" si="22"/>
        <v>0</v>
      </c>
      <c r="AN112">
        <f t="shared" ca="1" si="22"/>
        <v>1</v>
      </c>
      <c r="AO112">
        <f t="shared" ca="1" si="22"/>
        <v>0</v>
      </c>
      <c r="AP112">
        <f t="shared" ca="1" si="22"/>
        <v>0</v>
      </c>
      <c r="AQ112">
        <f t="shared" ca="1" si="22"/>
        <v>0</v>
      </c>
      <c r="AR112">
        <f t="shared" ca="1" si="22"/>
        <v>0</v>
      </c>
      <c r="AS112">
        <f t="shared" ca="1" si="22"/>
        <v>0</v>
      </c>
      <c r="AU112" cm="1">
        <f t="array" aca="1" ref="AU112" ca="1">INDIRECT($A$1&amp;AU$1&amp;$A112)</f>
        <v>0</v>
      </c>
      <c r="AV112" cm="1">
        <f t="array" aca="1" ref="AV112" ca="1">INDIRECT($A$1&amp;AV$1&amp;$A112)</f>
        <v>0</v>
      </c>
      <c r="AW112" cm="1">
        <f t="array" aca="1" ref="AW112" ca="1">INDIRECT($A$1&amp;AW$1&amp;$A112)</f>
        <v>0</v>
      </c>
      <c r="AX112" cm="1">
        <f t="array" aca="1" ref="AX112" ca="1">INDIRECT($A$1&amp;AX$1&amp;$A112)</f>
        <v>0</v>
      </c>
      <c r="AY112" cm="1">
        <f t="array" aca="1" ref="AY112" ca="1">INDIRECT($A$1&amp;AY$1&amp;$A112)</f>
        <v>0</v>
      </c>
      <c r="AZ112" cm="1">
        <f t="array" aca="1" ref="AZ112" ca="1">INDIRECT($A$1&amp;AZ$1&amp;$A112)</f>
        <v>0</v>
      </c>
      <c r="BA112" cm="1">
        <f t="array" aca="1" ref="BA112" ca="1">INDIRECT($A$1&amp;BA$1&amp;$A112)</f>
        <v>0</v>
      </c>
      <c r="BB112" cm="1">
        <f t="array" aca="1" ref="BB112" ca="1">INDIRECT($A$1&amp;BB$1&amp;$A112)</f>
        <v>0</v>
      </c>
      <c r="BC112" cm="1">
        <f t="array" aca="1" ref="BC112" ca="1">INDIRECT($A$1&amp;BC$1&amp;$A112)</f>
        <v>0</v>
      </c>
      <c r="BD112" cm="1">
        <f t="array" aca="1" ref="BD112" ca="1">INDIRECT($A$1&amp;BD$1&amp;$A112)</f>
        <v>0</v>
      </c>
      <c r="BE112" cm="1">
        <f t="array" aca="1" ref="BE112" ca="1">INDIRECT($A$1&amp;BE$1&amp;$A112)</f>
        <v>0</v>
      </c>
      <c r="BF112" cm="1">
        <f t="array" aca="1" ref="BF112" ca="1">INDIRECT($A$1&amp;BF$1&amp;$A112)</f>
        <v>0</v>
      </c>
      <c r="BG112" cm="1">
        <f t="array" aca="1" ref="BG112" ca="1">INDIRECT($A$1&amp;BG$1&amp;$A112)</f>
        <v>0</v>
      </c>
      <c r="BH112" cm="1">
        <f t="array" aca="1" ref="BH112" ca="1">INDIRECT($A$1&amp;BH$1&amp;$A112)</f>
        <v>0</v>
      </c>
      <c r="BI112" cm="1">
        <f t="array" aca="1" ref="BI112" ca="1">INDIRECT($A$1&amp;BI$1&amp;$A112)</f>
        <v>0</v>
      </c>
      <c r="BJ112" cm="1">
        <f t="array" aca="1" ref="BJ112" ca="1">INDIRECT($A$1&amp;BJ$1&amp;$A112)</f>
        <v>0</v>
      </c>
      <c r="BK112" cm="1">
        <f t="array" aca="1" ref="BK112" ca="1">INDIRECT($A$1&amp;BK$1&amp;$A112)</f>
        <v>0</v>
      </c>
      <c r="BL112" cm="1">
        <f t="array" aca="1" ref="BL112" ca="1">INDIRECT($A$1&amp;BL$1&amp;$A112)</f>
        <v>0</v>
      </c>
      <c r="BM112" cm="1">
        <f t="array" aca="1" ref="BM112" ca="1">INDIRECT($A$1&amp;BM$1&amp;$A112)</f>
        <v>0</v>
      </c>
      <c r="BN112" cm="1">
        <f t="array" aca="1" ref="BN112" ca="1">INDIRECT($A$1&amp;BN$1&amp;$A112)</f>
        <v>0</v>
      </c>
      <c r="BO112" cm="1">
        <f t="array" aca="1" ref="BO112" ca="1">INDIRECT($A$1&amp;BO$1&amp;$A112)</f>
        <v>0</v>
      </c>
      <c r="BP112" cm="1">
        <f t="array" aca="1" ref="BP112" ca="1">INDIRECT($A$1&amp;BP$1&amp;$A112)</f>
        <v>0</v>
      </c>
      <c r="BQ112" cm="1">
        <f t="array" aca="1" ref="BQ112" ca="1">INDIRECT($A$1&amp;BQ$1&amp;$A112)</f>
        <v>0</v>
      </c>
      <c r="BR112" cm="1">
        <f t="array" aca="1" ref="BR112" ca="1">INDIRECT($A$1&amp;BR$1&amp;$A112)</f>
        <v>0</v>
      </c>
      <c r="BS112" cm="1">
        <f t="array" aca="1" ref="BS112" ca="1">INDIRECT($A$1&amp;BS$1&amp;$A112)</f>
        <v>0</v>
      </c>
      <c r="BT112" cm="1">
        <f t="array" aca="1" ref="BT112" ca="1">INDIRECT($A$1&amp;BT$1&amp;$A112)</f>
        <v>0</v>
      </c>
      <c r="BU112" cm="1">
        <f t="array" aca="1" ref="BU112" ca="1">INDIRECT($A$1&amp;BU$1&amp;$A112)</f>
        <v>0</v>
      </c>
    </row>
    <row r="113" spans="1:73" x14ac:dyDescent="0.35">
      <c r="A113" s="60">
        <f t="shared" si="18"/>
        <v>98</v>
      </c>
      <c r="C113" t="str" cm="1">
        <f t="array" aca="1" ref="C113" ca="1">INDIRECT($A$1&amp;C$1&amp;$A113)</f>
        <v>marché_tougan</v>
      </c>
      <c r="D113">
        <f t="shared" ca="1" si="21"/>
        <v>0</v>
      </c>
      <c r="E113">
        <f t="shared" ca="1" si="21"/>
        <v>1</v>
      </c>
      <c r="F113">
        <f t="shared" ca="1" si="21"/>
        <v>1</v>
      </c>
      <c r="G113">
        <f t="shared" ca="1" si="21"/>
        <v>0</v>
      </c>
      <c r="H113">
        <f t="shared" ca="1" si="21"/>
        <v>1</v>
      </c>
      <c r="I113">
        <f t="shared" ca="1" si="21"/>
        <v>1</v>
      </c>
      <c r="J113">
        <f t="shared" ca="1" si="21"/>
        <v>1</v>
      </c>
      <c r="K113">
        <f t="shared" ca="1" si="21"/>
        <v>1</v>
      </c>
      <c r="L113">
        <f t="shared" ca="1" si="21"/>
        <v>0</v>
      </c>
      <c r="M113">
        <f t="shared" ca="1" si="21"/>
        <v>0</v>
      </c>
      <c r="N113">
        <f t="shared" ca="1" si="21"/>
        <v>0</v>
      </c>
      <c r="P113" t="str" cm="1">
        <f t="array" aca="1" ref="P113" ca="1">INDIRECT($A$1&amp;P$1&amp;$A113)</f>
        <v>nondisponible</v>
      </c>
      <c r="Q113" t="str" cm="1">
        <f t="array" aca="1" ref="Q113" ca="1">INDIRECT($A$1&amp;Q$1&amp;$A113)</f>
        <v>peudisponible</v>
      </c>
      <c r="R113" t="str" cm="1">
        <f t="array" aca="1" ref="R113" ca="1">INDIRECT($A$1&amp;R$1&amp;$A113)</f>
        <v>peudisponible</v>
      </c>
      <c r="S113" t="str" cm="1">
        <f t="array" aca="1" ref="S113" ca="1">INDIRECT($A$1&amp;S$1&amp;$A113)</f>
        <v>peudisponible</v>
      </c>
      <c r="T113" t="str" cm="1">
        <f t="array" aca="1" ref="T113" ca="1">INDIRECT($A$1&amp;T$1&amp;$A113)</f>
        <v>peudisponible</v>
      </c>
      <c r="U113" t="str" cm="1">
        <f t="array" aca="1" ref="U113" ca="1">INDIRECT($A$1&amp;U$1&amp;$A113)</f>
        <v>peudisponible</v>
      </c>
      <c r="V113" t="str" cm="1">
        <f t="array" aca="1" ref="V113" ca="1">INDIRECT($A$1&amp;V$1&amp;$A113)</f>
        <v>peudisponible</v>
      </c>
      <c r="W113" t="str" cm="1">
        <f t="array" aca="1" ref="W113" ca="1">INDIRECT($A$1&amp;W$1&amp;$A113)</f>
        <v>peudisponible</v>
      </c>
      <c r="X113" t="str" cm="1">
        <f t="array" aca="1" ref="X113" ca="1">INDIRECT($A$1&amp;X$1&amp;$A113)</f>
        <v>peudisponible</v>
      </c>
      <c r="Y113" t="str" cm="1">
        <f t="array" aca="1" ref="Y113" ca="1">INDIRECT($A$1&amp;Y$1&amp;$A113)</f>
        <v>peudisponible</v>
      </c>
      <c r="Z113" t="str" cm="1">
        <f t="array" aca="1" ref="Z113" ca="1">INDIRECT($A$1&amp;Z$1&amp;$A113)</f>
        <v>nondisponible</v>
      </c>
      <c r="AA113" t="str" cm="1">
        <f t="array" aca="1" ref="AA113" ca="1">INDIRECT($A$1&amp;AA$1&amp;$A113)</f>
        <v>peudisponible</v>
      </c>
      <c r="AB113" t="str" cm="1">
        <f t="array" aca="1" ref="AB113" ca="1">INDIRECT($A$1&amp;AB$1&amp;$A113)</f>
        <v>nondisponible</v>
      </c>
      <c r="AC113" t="str" cm="1">
        <f t="array" aca="1" ref="AC113" ca="1">INDIRECT($A$1&amp;AC$1&amp;$A113)</f>
        <v>peudisponible</v>
      </c>
      <c r="AD113" t="str" cm="1">
        <f t="array" aca="1" ref="AD113" ca="1">INDIRECT($A$1&amp;AD$1&amp;$A113)</f>
        <v>peudisponible</v>
      </c>
      <c r="AE113" t="str" cm="1">
        <f t="array" aca="1" ref="AE113" ca="1">INDIRECT($A$1&amp;AE$1&amp;$A113)</f>
        <v>peudisponible</v>
      </c>
      <c r="AF113" t="str" cm="1">
        <f t="array" aca="1" ref="AF113" ca="1">INDIRECT($A$1&amp;AF$1&amp;$A113)</f>
        <v>peudisponible</v>
      </c>
      <c r="AG113" t="str" cm="1">
        <f t="array" aca="1" ref="AG113" ca="1">INDIRECT($A$1&amp;AG$1&amp;$A113)</f>
        <v>peudisponible</v>
      </c>
      <c r="AH113" t="str" cm="1">
        <f t="array" aca="1" ref="AH113" ca="1">INDIRECT($A$1&amp;AH$1&amp;$A113)</f>
        <v>nondisponible</v>
      </c>
      <c r="AI113" t="str" cm="1">
        <f t="array" aca="1" ref="AI113" ca="1">INDIRECT($A$1&amp;AI$1&amp;$A113)</f>
        <v>peudisponible</v>
      </c>
      <c r="AJ113" t="str" cm="1">
        <f t="array" aca="1" ref="AJ113" ca="1">INDIRECT($A$1&amp;AJ$1&amp;$A113)</f>
        <v>peudisponible</v>
      </c>
      <c r="AK113" t="str" cm="1">
        <f t="array" aca="1" ref="AK113" ca="1">INDIRECT($A$1&amp;AK$1&amp;$A113)</f>
        <v>nondisponible</v>
      </c>
      <c r="AM113">
        <f t="shared" ca="1" si="22"/>
        <v>0</v>
      </c>
      <c r="AN113">
        <f t="shared" ca="1" si="22"/>
        <v>1</v>
      </c>
      <c r="AO113">
        <f t="shared" ca="1" si="22"/>
        <v>0</v>
      </c>
      <c r="AP113">
        <f t="shared" ca="1" si="22"/>
        <v>0</v>
      </c>
      <c r="AQ113">
        <f t="shared" ca="1" si="22"/>
        <v>1</v>
      </c>
      <c r="AR113">
        <f t="shared" ca="1" si="22"/>
        <v>1</v>
      </c>
      <c r="AS113">
        <f t="shared" ca="1" si="22"/>
        <v>0</v>
      </c>
      <c r="AU113" cm="1">
        <f t="array" aca="1" ref="AU113" ca="1">INDIRECT($A$1&amp;AU$1&amp;$A113)</f>
        <v>0</v>
      </c>
      <c r="AV113" cm="1">
        <f t="array" aca="1" ref="AV113" ca="1">INDIRECT($A$1&amp;AV$1&amp;$A113)</f>
        <v>0</v>
      </c>
      <c r="AW113" cm="1">
        <f t="array" aca="1" ref="AW113" ca="1">INDIRECT($A$1&amp;AW$1&amp;$A113)</f>
        <v>0</v>
      </c>
      <c r="AX113" cm="1">
        <f t="array" aca="1" ref="AX113" ca="1">INDIRECT($A$1&amp;AX$1&amp;$A113)</f>
        <v>0</v>
      </c>
      <c r="AY113" cm="1">
        <f t="array" aca="1" ref="AY113" ca="1">INDIRECT($A$1&amp;AY$1&amp;$A113)</f>
        <v>0</v>
      </c>
      <c r="AZ113" cm="1">
        <f t="array" aca="1" ref="AZ113" ca="1">INDIRECT($A$1&amp;AZ$1&amp;$A113)</f>
        <v>0</v>
      </c>
      <c r="BA113" cm="1">
        <f t="array" aca="1" ref="BA113" ca="1">INDIRECT($A$1&amp;BA$1&amp;$A113)</f>
        <v>0</v>
      </c>
      <c r="BB113" cm="1">
        <f t="array" aca="1" ref="BB113" ca="1">INDIRECT($A$1&amp;BB$1&amp;$A113)</f>
        <v>0</v>
      </c>
      <c r="BC113" cm="1">
        <f t="array" aca="1" ref="BC113" ca="1">INDIRECT($A$1&amp;BC$1&amp;$A113)</f>
        <v>0</v>
      </c>
      <c r="BD113" cm="1">
        <f t="array" aca="1" ref="BD113" ca="1">INDIRECT($A$1&amp;BD$1&amp;$A113)</f>
        <v>0</v>
      </c>
      <c r="BE113" cm="1">
        <f t="array" aca="1" ref="BE113" ca="1">INDIRECT($A$1&amp;BE$1&amp;$A113)</f>
        <v>0</v>
      </c>
      <c r="BF113" cm="1">
        <f t="array" aca="1" ref="BF113" ca="1">INDIRECT($A$1&amp;BF$1&amp;$A113)</f>
        <v>0</v>
      </c>
      <c r="BG113" cm="1">
        <f t="array" aca="1" ref="BG113" ca="1">INDIRECT($A$1&amp;BG$1&amp;$A113)</f>
        <v>0</v>
      </c>
      <c r="BH113" cm="1">
        <f t="array" aca="1" ref="BH113" ca="1">INDIRECT($A$1&amp;BH$1&amp;$A113)</f>
        <v>0</v>
      </c>
      <c r="BI113" cm="1">
        <f t="array" aca="1" ref="BI113" ca="1">INDIRECT($A$1&amp;BI$1&amp;$A113)</f>
        <v>0</v>
      </c>
      <c r="BJ113" cm="1">
        <f t="array" aca="1" ref="BJ113" ca="1">INDIRECT($A$1&amp;BJ$1&amp;$A113)</f>
        <v>0</v>
      </c>
      <c r="BK113" cm="1">
        <f t="array" aca="1" ref="BK113" ca="1">INDIRECT($A$1&amp;BK$1&amp;$A113)</f>
        <v>0</v>
      </c>
      <c r="BL113" cm="1">
        <f t="array" aca="1" ref="BL113" ca="1">INDIRECT($A$1&amp;BL$1&amp;$A113)</f>
        <v>0</v>
      </c>
      <c r="BM113" cm="1">
        <f t="array" aca="1" ref="BM113" ca="1">INDIRECT($A$1&amp;BM$1&amp;$A113)</f>
        <v>0</v>
      </c>
      <c r="BN113" cm="1">
        <f t="array" aca="1" ref="BN113" ca="1">INDIRECT($A$1&amp;BN$1&amp;$A113)</f>
        <v>0</v>
      </c>
      <c r="BO113" cm="1">
        <f t="array" aca="1" ref="BO113" ca="1">INDIRECT($A$1&amp;BO$1&amp;$A113)</f>
        <v>0</v>
      </c>
      <c r="BP113" cm="1">
        <f t="array" aca="1" ref="BP113" ca="1">INDIRECT($A$1&amp;BP$1&amp;$A113)</f>
        <v>0</v>
      </c>
      <c r="BQ113" cm="1">
        <f t="array" aca="1" ref="BQ113" ca="1">INDIRECT($A$1&amp;BQ$1&amp;$A113)</f>
        <v>0</v>
      </c>
      <c r="BR113" cm="1">
        <f t="array" aca="1" ref="BR113" ca="1">INDIRECT($A$1&amp;BR$1&amp;$A113)</f>
        <v>0</v>
      </c>
      <c r="BS113" cm="1">
        <f t="array" aca="1" ref="BS113" ca="1">INDIRECT($A$1&amp;BS$1&amp;$A113)</f>
        <v>0</v>
      </c>
      <c r="BT113" cm="1">
        <f t="array" aca="1" ref="BT113" ca="1">INDIRECT($A$1&amp;BT$1&amp;$A113)</f>
        <v>0</v>
      </c>
      <c r="BU113" cm="1">
        <f t="array" aca="1" ref="BU113" ca="1">INDIRECT($A$1&amp;BU$1&amp;$A113)</f>
        <v>0</v>
      </c>
    </row>
    <row r="114" spans="1:73" x14ac:dyDescent="0.35">
      <c r="A114" s="60">
        <f t="shared" si="18"/>
        <v>99</v>
      </c>
      <c r="C114" t="str" cm="1">
        <f t="array" aca="1" ref="C114" ca="1">INDIRECT($A$1&amp;C$1&amp;$A114)</f>
        <v>marche_gayeri</v>
      </c>
      <c r="D114">
        <f t="shared" ca="1" si="21"/>
        <v>1</v>
      </c>
      <c r="E114">
        <f t="shared" ca="1" si="21"/>
        <v>0</v>
      </c>
      <c r="F114">
        <f t="shared" ca="1" si="21"/>
        <v>0</v>
      </c>
      <c r="G114">
        <f t="shared" ca="1" si="21"/>
        <v>0</v>
      </c>
      <c r="H114">
        <f t="shared" ca="1" si="21"/>
        <v>0</v>
      </c>
      <c r="I114">
        <f t="shared" ca="1" si="21"/>
        <v>1</v>
      </c>
      <c r="J114">
        <f t="shared" ca="1" si="21"/>
        <v>0</v>
      </c>
      <c r="K114">
        <f t="shared" ca="1" si="21"/>
        <v>0</v>
      </c>
      <c r="L114">
        <f t="shared" ca="1" si="21"/>
        <v>0</v>
      </c>
      <c r="M114">
        <f t="shared" ca="1" si="21"/>
        <v>0</v>
      </c>
      <c r="N114">
        <f t="shared" ca="1" si="21"/>
        <v>0</v>
      </c>
      <c r="P114" cm="1">
        <f t="array" aca="1" ref="P114" ca="1">INDIRECT($A$1&amp;P$1&amp;$A114)</f>
        <v>0</v>
      </c>
      <c r="Q114" cm="1">
        <f t="array" aca="1" ref="Q114" ca="1">INDIRECT($A$1&amp;Q$1&amp;$A114)</f>
        <v>0</v>
      </c>
      <c r="R114" t="str" cm="1">
        <f t="array" aca="1" ref="R114" ca="1">INDIRECT($A$1&amp;R$1&amp;$A114)</f>
        <v>peudisponible</v>
      </c>
      <c r="S114" cm="1">
        <f t="array" aca="1" ref="S114" ca="1">INDIRECT($A$1&amp;S$1&amp;$A114)</f>
        <v>0</v>
      </c>
      <c r="T114" cm="1">
        <f t="array" aca="1" ref="T114" ca="1">INDIRECT($A$1&amp;T$1&amp;$A114)</f>
        <v>0</v>
      </c>
      <c r="U114" cm="1">
        <f t="array" aca="1" ref="U114" ca="1">INDIRECT($A$1&amp;U$1&amp;$A114)</f>
        <v>0</v>
      </c>
      <c r="V114" cm="1">
        <f t="array" aca="1" ref="V114" ca="1">INDIRECT($A$1&amp;V$1&amp;$A114)</f>
        <v>0</v>
      </c>
      <c r="W114" cm="1">
        <f t="array" aca="1" ref="W114" ca="1">INDIRECT($A$1&amp;W$1&amp;$A114)</f>
        <v>0</v>
      </c>
      <c r="X114" cm="1">
        <f t="array" aca="1" ref="X114" ca="1">INDIRECT($A$1&amp;X$1&amp;$A114)</f>
        <v>0</v>
      </c>
      <c r="Y114" cm="1">
        <f t="array" aca="1" ref="Y114" ca="1">INDIRECT($A$1&amp;Y$1&amp;$A114)</f>
        <v>0</v>
      </c>
      <c r="Z114" cm="1">
        <f t="array" aca="1" ref="Z114" ca="1">INDIRECT($A$1&amp;Z$1&amp;$A114)</f>
        <v>0</v>
      </c>
      <c r="AA114" cm="1">
        <f t="array" aca="1" ref="AA114" ca="1">INDIRECT($A$1&amp;AA$1&amp;$A114)</f>
        <v>0</v>
      </c>
      <c r="AB114" cm="1">
        <f t="array" aca="1" ref="AB114" ca="1">INDIRECT($A$1&amp;AB$1&amp;$A114)</f>
        <v>0</v>
      </c>
      <c r="AC114" cm="1">
        <f t="array" aca="1" ref="AC114" ca="1">INDIRECT($A$1&amp;AC$1&amp;$A114)</f>
        <v>0</v>
      </c>
      <c r="AD114" cm="1">
        <f t="array" aca="1" ref="AD114" ca="1">INDIRECT($A$1&amp;AD$1&amp;$A114)</f>
        <v>0</v>
      </c>
      <c r="AE114" cm="1">
        <f t="array" aca="1" ref="AE114" ca="1">INDIRECT($A$1&amp;AE$1&amp;$A114)</f>
        <v>0</v>
      </c>
      <c r="AF114" cm="1">
        <f t="array" aca="1" ref="AF114" ca="1">INDIRECT($A$1&amp;AF$1&amp;$A114)</f>
        <v>0</v>
      </c>
      <c r="AG114" cm="1">
        <f t="array" aca="1" ref="AG114" ca="1">INDIRECT($A$1&amp;AG$1&amp;$A114)</f>
        <v>0</v>
      </c>
      <c r="AH114" cm="1">
        <f t="array" aca="1" ref="AH114" ca="1">INDIRECT($A$1&amp;AH$1&amp;$A114)</f>
        <v>0</v>
      </c>
      <c r="AI114" t="str" cm="1">
        <f t="array" aca="1" ref="AI114" ca="1">INDIRECT($A$1&amp;AI$1&amp;$A114)</f>
        <v>peudisponible</v>
      </c>
      <c r="AJ114" cm="1">
        <f t="array" aca="1" ref="AJ114" ca="1">INDIRECT($A$1&amp;AJ$1&amp;$A114)</f>
        <v>0</v>
      </c>
      <c r="AK114" t="str" cm="1">
        <f t="array" aca="1" ref="AK114" ca="1">INDIRECT($A$1&amp;AK$1&amp;$A114)</f>
        <v>peudisponible</v>
      </c>
      <c r="AM114">
        <f t="shared" ca="1" si="22"/>
        <v>0</v>
      </c>
      <c r="AN114">
        <f t="shared" ca="1" si="22"/>
        <v>0</v>
      </c>
      <c r="AO114">
        <f t="shared" ca="1" si="22"/>
        <v>0</v>
      </c>
      <c r="AP114">
        <f t="shared" ca="1" si="22"/>
        <v>1</v>
      </c>
      <c r="AQ114">
        <f t="shared" ca="1" si="22"/>
        <v>0</v>
      </c>
      <c r="AR114">
        <f t="shared" ca="1" si="22"/>
        <v>0</v>
      </c>
      <c r="AS114">
        <f t="shared" ca="1" si="22"/>
        <v>1</v>
      </c>
      <c r="AU114" cm="1">
        <f t="array" aca="1" ref="AU114" ca="1">INDIRECT($A$1&amp;AU$1&amp;$A114)</f>
        <v>0</v>
      </c>
      <c r="AV114" cm="1">
        <f t="array" aca="1" ref="AV114" ca="1">INDIRECT($A$1&amp;AV$1&amp;$A114)</f>
        <v>0</v>
      </c>
      <c r="AW114" cm="1">
        <f t="array" aca="1" ref="AW114" ca="1">INDIRECT($A$1&amp;AW$1&amp;$A114)</f>
        <v>0</v>
      </c>
      <c r="AX114" cm="1">
        <f t="array" aca="1" ref="AX114" ca="1">INDIRECT($A$1&amp;AX$1&amp;$A114)</f>
        <v>0</v>
      </c>
      <c r="AY114" cm="1">
        <f t="array" aca="1" ref="AY114" ca="1">INDIRECT($A$1&amp;AY$1&amp;$A114)</f>
        <v>0</v>
      </c>
      <c r="AZ114" cm="1">
        <f t="array" aca="1" ref="AZ114" ca="1">INDIRECT($A$1&amp;AZ$1&amp;$A114)</f>
        <v>0</v>
      </c>
      <c r="BA114" cm="1">
        <f t="array" aca="1" ref="BA114" ca="1">INDIRECT($A$1&amp;BA$1&amp;$A114)</f>
        <v>0</v>
      </c>
      <c r="BB114" cm="1">
        <f t="array" aca="1" ref="BB114" ca="1">INDIRECT($A$1&amp;BB$1&amp;$A114)</f>
        <v>0</v>
      </c>
      <c r="BC114" cm="1">
        <f t="array" aca="1" ref="BC114" ca="1">INDIRECT($A$1&amp;BC$1&amp;$A114)</f>
        <v>0</v>
      </c>
      <c r="BD114" cm="1">
        <f t="array" aca="1" ref="BD114" ca="1">INDIRECT($A$1&amp;BD$1&amp;$A114)</f>
        <v>0</v>
      </c>
      <c r="BE114" cm="1">
        <f t="array" aca="1" ref="BE114" ca="1">INDIRECT($A$1&amp;BE$1&amp;$A114)</f>
        <v>0</v>
      </c>
      <c r="BF114" cm="1">
        <f t="array" aca="1" ref="BF114" ca="1">INDIRECT($A$1&amp;BF$1&amp;$A114)</f>
        <v>0</v>
      </c>
      <c r="BG114" cm="1">
        <f t="array" aca="1" ref="BG114" ca="1">INDIRECT($A$1&amp;BG$1&amp;$A114)</f>
        <v>0</v>
      </c>
      <c r="BH114" cm="1">
        <f t="array" aca="1" ref="BH114" ca="1">INDIRECT($A$1&amp;BH$1&amp;$A114)</f>
        <v>0</v>
      </c>
      <c r="BI114" cm="1">
        <f t="array" aca="1" ref="BI114" ca="1">INDIRECT($A$1&amp;BI$1&amp;$A114)</f>
        <v>0</v>
      </c>
      <c r="BJ114" cm="1">
        <f t="array" aca="1" ref="BJ114" ca="1">INDIRECT($A$1&amp;BJ$1&amp;$A114)</f>
        <v>0</v>
      </c>
      <c r="BK114" cm="1">
        <f t="array" aca="1" ref="BK114" ca="1">INDIRECT($A$1&amp;BK$1&amp;$A114)</f>
        <v>0</v>
      </c>
      <c r="BL114" cm="1">
        <f t="array" aca="1" ref="BL114" ca="1">INDIRECT($A$1&amp;BL$1&amp;$A114)</f>
        <v>0</v>
      </c>
      <c r="BM114" cm="1">
        <f t="array" aca="1" ref="BM114" ca="1">INDIRECT($A$1&amp;BM$1&amp;$A114)</f>
        <v>0</v>
      </c>
      <c r="BN114" cm="1">
        <f t="array" aca="1" ref="BN114" ca="1">INDIRECT($A$1&amp;BN$1&amp;$A114)</f>
        <v>0</v>
      </c>
      <c r="BO114" cm="1">
        <f t="array" aca="1" ref="BO114" ca="1">INDIRECT($A$1&amp;BO$1&amp;$A114)</f>
        <v>0</v>
      </c>
      <c r="BP114" cm="1">
        <f t="array" aca="1" ref="BP114" ca="1">INDIRECT($A$1&amp;BP$1&amp;$A114)</f>
        <v>0</v>
      </c>
      <c r="BQ114" cm="1">
        <f t="array" aca="1" ref="BQ114" ca="1">INDIRECT($A$1&amp;BQ$1&amp;$A114)</f>
        <v>0</v>
      </c>
      <c r="BR114" cm="1">
        <f t="array" aca="1" ref="BR114" ca="1">INDIRECT($A$1&amp;BR$1&amp;$A114)</f>
        <v>0</v>
      </c>
      <c r="BS114" cm="1">
        <f t="array" aca="1" ref="BS114" ca="1">INDIRECT($A$1&amp;BS$1&amp;$A114)</f>
        <v>0</v>
      </c>
      <c r="BT114" cm="1">
        <f t="array" aca="1" ref="BT114" ca="1">INDIRECT($A$1&amp;BT$1&amp;$A114)</f>
        <v>0</v>
      </c>
      <c r="BU114" cm="1">
        <f t="array" aca="1" ref="BU114" ca="1">INDIRECT($A$1&amp;BU$1&amp;$A114)</f>
        <v>0</v>
      </c>
    </row>
    <row r="115" spans="1:73" x14ac:dyDescent="0.35">
      <c r="A115" s="60">
        <f t="shared" si="18"/>
        <v>100</v>
      </c>
      <c r="C115" t="str" cm="1">
        <f t="array" aca="1" ref="C115" ca="1">INDIRECT($A$1&amp;C$1&amp;$A115)</f>
        <v>marche_gayeri</v>
      </c>
      <c r="D115">
        <f t="shared" ca="1" si="21"/>
        <v>1</v>
      </c>
      <c r="E115">
        <f t="shared" ca="1" si="21"/>
        <v>0</v>
      </c>
      <c r="F115">
        <f t="shared" ca="1" si="21"/>
        <v>0</v>
      </c>
      <c r="G115">
        <f t="shared" ca="1" si="21"/>
        <v>0</v>
      </c>
      <c r="H115">
        <f t="shared" ca="1" si="21"/>
        <v>0</v>
      </c>
      <c r="I115">
        <f t="shared" ca="1" si="21"/>
        <v>1</v>
      </c>
      <c r="J115">
        <f t="shared" ca="1" si="21"/>
        <v>0</v>
      </c>
      <c r="K115">
        <f t="shared" ca="1" si="21"/>
        <v>0</v>
      </c>
      <c r="L115">
        <f t="shared" ca="1" si="21"/>
        <v>0</v>
      </c>
      <c r="M115">
        <f t="shared" ca="1" si="21"/>
        <v>0</v>
      </c>
      <c r="N115">
        <f t="shared" ca="1" si="21"/>
        <v>0</v>
      </c>
      <c r="P115" cm="1">
        <f t="array" aca="1" ref="P115" ca="1">INDIRECT($A$1&amp;P$1&amp;$A115)</f>
        <v>0</v>
      </c>
      <c r="Q115" cm="1">
        <f t="array" aca="1" ref="Q115" ca="1">INDIRECT($A$1&amp;Q$1&amp;$A115)</f>
        <v>0</v>
      </c>
      <c r="R115" cm="1">
        <f t="array" aca="1" ref="R115" ca="1">INDIRECT($A$1&amp;R$1&amp;$A115)</f>
        <v>0</v>
      </c>
      <c r="S115" cm="1">
        <f t="array" aca="1" ref="S115" ca="1">INDIRECT($A$1&amp;S$1&amp;$A115)</f>
        <v>0</v>
      </c>
      <c r="T115" cm="1">
        <f t="array" aca="1" ref="T115" ca="1">INDIRECT($A$1&amp;T$1&amp;$A115)</f>
        <v>0</v>
      </c>
      <c r="U115" cm="1">
        <f t="array" aca="1" ref="U115" ca="1">INDIRECT($A$1&amp;U$1&amp;$A115)</f>
        <v>0</v>
      </c>
      <c r="V115" cm="1">
        <f t="array" aca="1" ref="V115" ca="1">INDIRECT($A$1&amp;V$1&amp;$A115)</f>
        <v>0</v>
      </c>
      <c r="W115" cm="1">
        <f t="array" aca="1" ref="W115" ca="1">INDIRECT($A$1&amp;W$1&amp;$A115)</f>
        <v>0</v>
      </c>
      <c r="X115" cm="1">
        <f t="array" aca="1" ref="X115" ca="1">INDIRECT($A$1&amp;X$1&amp;$A115)</f>
        <v>0</v>
      </c>
      <c r="Y115" cm="1">
        <f t="array" aca="1" ref="Y115" ca="1">INDIRECT($A$1&amp;Y$1&amp;$A115)</f>
        <v>0</v>
      </c>
      <c r="Z115" cm="1">
        <f t="array" aca="1" ref="Z115" ca="1">INDIRECT($A$1&amp;Z$1&amp;$A115)</f>
        <v>0</v>
      </c>
      <c r="AA115" cm="1">
        <f t="array" aca="1" ref="AA115" ca="1">INDIRECT($A$1&amp;AA$1&amp;$A115)</f>
        <v>0</v>
      </c>
      <c r="AB115" cm="1">
        <f t="array" aca="1" ref="AB115" ca="1">INDIRECT($A$1&amp;AB$1&amp;$A115)</f>
        <v>0</v>
      </c>
      <c r="AC115" cm="1">
        <f t="array" aca="1" ref="AC115" ca="1">INDIRECT($A$1&amp;AC$1&amp;$A115)</f>
        <v>0</v>
      </c>
      <c r="AD115" cm="1">
        <f t="array" aca="1" ref="AD115" ca="1">INDIRECT($A$1&amp;AD$1&amp;$A115)</f>
        <v>0</v>
      </c>
      <c r="AE115" cm="1">
        <f t="array" aca="1" ref="AE115" ca="1">INDIRECT($A$1&amp;AE$1&amp;$A115)</f>
        <v>0</v>
      </c>
      <c r="AF115" t="str" cm="1">
        <f t="array" aca="1" ref="AF115" ca="1">INDIRECT($A$1&amp;AF$1&amp;$A115)</f>
        <v>peudisponible</v>
      </c>
      <c r="AG115" t="str" cm="1">
        <f t="array" aca="1" ref="AG115" ca="1">INDIRECT($A$1&amp;AG$1&amp;$A115)</f>
        <v>peudisponible</v>
      </c>
      <c r="AH115" t="str" cm="1">
        <f t="array" aca="1" ref="AH115" ca="1">INDIRECT($A$1&amp;AH$1&amp;$A115)</f>
        <v>peudisponible</v>
      </c>
      <c r="AI115" cm="1">
        <f t="array" aca="1" ref="AI115" ca="1">INDIRECT($A$1&amp;AI$1&amp;$A115)</f>
        <v>0</v>
      </c>
      <c r="AJ115" t="str" cm="1">
        <f t="array" aca="1" ref="AJ115" ca="1">INDIRECT($A$1&amp;AJ$1&amp;$A115)</f>
        <v>peudisponible</v>
      </c>
      <c r="AK115" cm="1">
        <f t="array" aca="1" ref="AK115" ca="1">INDIRECT($A$1&amp;AK$1&amp;$A115)</f>
        <v>0</v>
      </c>
      <c r="AM115">
        <f t="shared" ca="1" si="22"/>
        <v>0</v>
      </c>
      <c r="AN115">
        <f t="shared" ca="1" si="22"/>
        <v>0</v>
      </c>
      <c r="AO115">
        <f t="shared" ca="1" si="22"/>
        <v>0</v>
      </c>
      <c r="AP115">
        <f t="shared" ca="1" si="22"/>
        <v>1</v>
      </c>
      <c r="AQ115">
        <f t="shared" ca="1" si="22"/>
        <v>0</v>
      </c>
      <c r="AR115">
        <f t="shared" ca="1" si="22"/>
        <v>0</v>
      </c>
      <c r="AS115">
        <f t="shared" ca="1" si="22"/>
        <v>1</v>
      </c>
      <c r="AU115" cm="1">
        <f t="array" aca="1" ref="AU115" ca="1">INDIRECT($A$1&amp;AU$1&amp;$A115)</f>
        <v>0</v>
      </c>
      <c r="AV115" cm="1">
        <f t="array" aca="1" ref="AV115" ca="1">INDIRECT($A$1&amp;AV$1&amp;$A115)</f>
        <v>0</v>
      </c>
      <c r="AW115" cm="1">
        <f t="array" aca="1" ref="AW115" ca="1">INDIRECT($A$1&amp;AW$1&amp;$A115)</f>
        <v>0</v>
      </c>
      <c r="AX115" cm="1">
        <f t="array" aca="1" ref="AX115" ca="1">INDIRECT($A$1&amp;AX$1&amp;$A115)</f>
        <v>0</v>
      </c>
      <c r="AY115" cm="1">
        <f t="array" aca="1" ref="AY115" ca="1">INDIRECT($A$1&amp;AY$1&amp;$A115)</f>
        <v>0</v>
      </c>
      <c r="AZ115" cm="1">
        <f t="array" aca="1" ref="AZ115" ca="1">INDIRECT($A$1&amp;AZ$1&amp;$A115)</f>
        <v>0</v>
      </c>
      <c r="BA115" cm="1">
        <f t="array" aca="1" ref="BA115" ca="1">INDIRECT($A$1&amp;BA$1&amp;$A115)</f>
        <v>0</v>
      </c>
      <c r="BB115" cm="1">
        <f t="array" aca="1" ref="BB115" ca="1">INDIRECT($A$1&amp;BB$1&amp;$A115)</f>
        <v>0</v>
      </c>
      <c r="BC115" cm="1">
        <f t="array" aca="1" ref="BC115" ca="1">INDIRECT($A$1&amp;BC$1&amp;$A115)</f>
        <v>0</v>
      </c>
      <c r="BD115" cm="1">
        <f t="array" aca="1" ref="BD115" ca="1">INDIRECT($A$1&amp;BD$1&amp;$A115)</f>
        <v>0</v>
      </c>
      <c r="BE115" cm="1">
        <f t="array" aca="1" ref="BE115" ca="1">INDIRECT($A$1&amp;BE$1&amp;$A115)</f>
        <v>0</v>
      </c>
      <c r="BF115" cm="1">
        <f t="array" aca="1" ref="BF115" ca="1">INDIRECT($A$1&amp;BF$1&amp;$A115)</f>
        <v>0</v>
      </c>
      <c r="BG115" cm="1">
        <f t="array" aca="1" ref="BG115" ca="1">INDIRECT($A$1&amp;BG$1&amp;$A115)</f>
        <v>0</v>
      </c>
      <c r="BH115" cm="1">
        <f t="array" aca="1" ref="BH115" ca="1">INDIRECT($A$1&amp;BH$1&amp;$A115)</f>
        <v>0</v>
      </c>
      <c r="BI115" cm="1">
        <f t="array" aca="1" ref="BI115" ca="1">INDIRECT($A$1&amp;BI$1&amp;$A115)</f>
        <v>0</v>
      </c>
      <c r="BJ115" cm="1">
        <f t="array" aca="1" ref="BJ115" ca="1">INDIRECT($A$1&amp;BJ$1&amp;$A115)</f>
        <v>0</v>
      </c>
      <c r="BK115" cm="1">
        <f t="array" aca="1" ref="BK115" ca="1">INDIRECT($A$1&amp;BK$1&amp;$A115)</f>
        <v>0</v>
      </c>
      <c r="BL115" cm="1">
        <f t="array" aca="1" ref="BL115" ca="1">INDIRECT($A$1&amp;BL$1&amp;$A115)</f>
        <v>0</v>
      </c>
      <c r="BM115" cm="1">
        <f t="array" aca="1" ref="BM115" ca="1">INDIRECT($A$1&amp;BM$1&amp;$A115)</f>
        <v>0</v>
      </c>
      <c r="BN115" cm="1">
        <f t="array" aca="1" ref="BN115" ca="1">INDIRECT($A$1&amp;BN$1&amp;$A115)</f>
        <v>0</v>
      </c>
      <c r="BO115" cm="1">
        <f t="array" aca="1" ref="BO115" ca="1">INDIRECT($A$1&amp;BO$1&amp;$A115)</f>
        <v>0</v>
      </c>
      <c r="BP115" cm="1">
        <f t="array" aca="1" ref="BP115" ca="1">INDIRECT($A$1&amp;BP$1&amp;$A115)</f>
        <v>0</v>
      </c>
      <c r="BQ115" cm="1">
        <f t="array" aca="1" ref="BQ115" ca="1">INDIRECT($A$1&amp;BQ$1&amp;$A115)</f>
        <v>0</v>
      </c>
      <c r="BR115" cm="1">
        <f t="array" aca="1" ref="BR115" ca="1">INDIRECT($A$1&amp;BR$1&amp;$A115)</f>
        <v>0</v>
      </c>
      <c r="BS115" cm="1">
        <f t="array" aca="1" ref="BS115" ca="1">INDIRECT($A$1&amp;BS$1&amp;$A115)</f>
        <v>0</v>
      </c>
      <c r="BT115" cm="1">
        <f t="array" aca="1" ref="BT115" ca="1">INDIRECT($A$1&amp;BT$1&amp;$A115)</f>
        <v>0</v>
      </c>
      <c r="BU115" cm="1">
        <f t="array" aca="1" ref="BU115" ca="1">INDIRECT($A$1&amp;BU$1&amp;$A115)</f>
        <v>0</v>
      </c>
    </row>
    <row r="116" spans="1:73" x14ac:dyDescent="0.35">
      <c r="A116" s="60">
        <f t="shared" si="18"/>
        <v>101</v>
      </c>
      <c r="C116" t="str" cm="1">
        <f t="array" aca="1" ref="C116" ca="1">INDIRECT($A$1&amp;C$1&amp;$A116)</f>
        <v>marche_boussouma</v>
      </c>
      <c r="D116">
        <f t="shared" ca="1" si="21"/>
        <v>0</v>
      </c>
      <c r="E116">
        <f t="shared" ca="1" si="21"/>
        <v>0</v>
      </c>
      <c r="F116">
        <f t="shared" ca="1" si="21"/>
        <v>0</v>
      </c>
      <c r="G116">
        <f t="shared" ca="1" si="21"/>
        <v>0</v>
      </c>
      <c r="H116">
        <f t="shared" ca="1" si="21"/>
        <v>0</v>
      </c>
      <c r="I116">
        <f t="shared" ca="1" si="21"/>
        <v>0</v>
      </c>
      <c r="J116">
        <f t="shared" ca="1" si="21"/>
        <v>0</v>
      </c>
      <c r="K116">
        <f t="shared" ca="1" si="21"/>
        <v>0</v>
      </c>
      <c r="L116">
        <f t="shared" ca="1" si="21"/>
        <v>0</v>
      </c>
      <c r="M116">
        <f t="shared" ca="1" si="21"/>
        <v>0</v>
      </c>
      <c r="N116">
        <f t="shared" ca="1" si="21"/>
        <v>0</v>
      </c>
      <c r="P116" t="str" cm="1">
        <f t="array" aca="1" ref="P116" ca="1">INDIRECT($A$1&amp;P$1&amp;$A116)</f>
        <v>disponible</v>
      </c>
      <c r="Q116" t="str" cm="1">
        <f t="array" aca="1" ref="Q116" ca="1">INDIRECT($A$1&amp;Q$1&amp;$A116)</f>
        <v>disponible</v>
      </c>
      <c r="R116" t="str" cm="1">
        <f t="array" aca="1" ref="R116" ca="1">INDIRECT($A$1&amp;R$1&amp;$A116)</f>
        <v>disponible</v>
      </c>
      <c r="S116" t="str" cm="1">
        <f t="array" aca="1" ref="S116" ca="1">INDIRECT($A$1&amp;S$1&amp;$A116)</f>
        <v>disponible</v>
      </c>
      <c r="T116" t="str" cm="1">
        <f t="array" aca="1" ref="T116" ca="1">INDIRECT($A$1&amp;T$1&amp;$A116)</f>
        <v>disponible</v>
      </c>
      <c r="U116" t="str" cm="1">
        <f t="array" aca="1" ref="U116" ca="1">INDIRECT($A$1&amp;U$1&amp;$A116)</f>
        <v>disponible</v>
      </c>
      <c r="V116" t="str" cm="1">
        <f t="array" aca="1" ref="V116" ca="1">INDIRECT($A$1&amp;V$1&amp;$A116)</f>
        <v>disponible</v>
      </c>
      <c r="W116" t="str" cm="1">
        <f t="array" aca="1" ref="W116" ca="1">INDIRECT($A$1&amp;W$1&amp;$A116)</f>
        <v>disponible</v>
      </c>
      <c r="X116" t="str" cm="1">
        <f t="array" aca="1" ref="X116" ca="1">INDIRECT($A$1&amp;X$1&amp;$A116)</f>
        <v>disponible</v>
      </c>
      <c r="Y116" t="str" cm="1">
        <f t="array" aca="1" ref="Y116" ca="1">INDIRECT($A$1&amp;Y$1&amp;$A116)</f>
        <v>disponible</v>
      </c>
      <c r="Z116" t="str" cm="1">
        <f t="array" aca="1" ref="Z116" ca="1">INDIRECT($A$1&amp;Z$1&amp;$A116)</f>
        <v>disponible</v>
      </c>
      <c r="AA116" t="str" cm="1">
        <f t="array" aca="1" ref="AA116" ca="1">INDIRECT($A$1&amp;AA$1&amp;$A116)</f>
        <v>disponible</v>
      </c>
      <c r="AB116" t="str" cm="1">
        <f t="array" aca="1" ref="AB116" ca="1">INDIRECT($A$1&amp;AB$1&amp;$A116)</f>
        <v>disponible</v>
      </c>
      <c r="AC116" t="str" cm="1">
        <f t="array" aca="1" ref="AC116" ca="1">INDIRECT($A$1&amp;AC$1&amp;$A116)</f>
        <v>disponible</v>
      </c>
      <c r="AD116" t="str" cm="1">
        <f t="array" aca="1" ref="AD116" ca="1">INDIRECT($A$1&amp;AD$1&amp;$A116)</f>
        <v>disponible</v>
      </c>
      <c r="AE116" t="str" cm="1">
        <f t="array" aca="1" ref="AE116" ca="1">INDIRECT($A$1&amp;AE$1&amp;$A116)</f>
        <v>disponible</v>
      </c>
      <c r="AF116" t="str" cm="1">
        <f t="array" aca="1" ref="AF116" ca="1">INDIRECT($A$1&amp;AF$1&amp;$A116)</f>
        <v>disponible</v>
      </c>
      <c r="AG116" t="str" cm="1">
        <f t="array" aca="1" ref="AG116" ca="1">INDIRECT($A$1&amp;AG$1&amp;$A116)</f>
        <v>disponible</v>
      </c>
      <c r="AH116" t="str" cm="1">
        <f t="array" aca="1" ref="AH116" ca="1">INDIRECT($A$1&amp;AH$1&amp;$A116)</f>
        <v>disponible</v>
      </c>
      <c r="AI116" t="str" cm="1">
        <f t="array" aca="1" ref="AI116" ca="1">INDIRECT($A$1&amp;AI$1&amp;$A116)</f>
        <v>disponible</v>
      </c>
      <c r="AJ116" t="str" cm="1">
        <f t="array" aca="1" ref="AJ116" ca="1">INDIRECT($A$1&amp;AJ$1&amp;$A116)</f>
        <v>disponible</v>
      </c>
      <c r="AK116" t="str" cm="1">
        <f t="array" aca="1" ref="AK116" ca="1">INDIRECT($A$1&amp;AK$1&amp;$A116)</f>
        <v>disponible</v>
      </c>
      <c r="AM116">
        <f t="shared" ca="1" si="22"/>
        <v>0</v>
      </c>
      <c r="AN116">
        <f t="shared" ca="1" si="22"/>
        <v>0</v>
      </c>
      <c r="AO116">
        <f t="shared" ca="1" si="22"/>
        <v>0</v>
      </c>
      <c r="AP116">
        <f t="shared" ca="1" si="22"/>
        <v>0</v>
      </c>
      <c r="AQ116">
        <f t="shared" ca="1" si="22"/>
        <v>0</v>
      </c>
      <c r="AR116">
        <f t="shared" ca="1" si="22"/>
        <v>0</v>
      </c>
      <c r="AS116">
        <f t="shared" ca="1" si="22"/>
        <v>0</v>
      </c>
      <c r="AU116" t="str" cm="1">
        <f t="array" aca="1" ref="AU116" ca="1">INDIRECT($A$1&amp;AU$1&amp;$A116)</f>
        <v>disponible</v>
      </c>
      <c r="AV116" t="str" cm="1">
        <f t="array" aca="1" ref="AV116" ca="1">INDIRECT($A$1&amp;AV$1&amp;$A116)</f>
        <v>disponible</v>
      </c>
      <c r="AW116" t="str" cm="1">
        <f t="array" aca="1" ref="AW116" ca="1">INDIRECT($A$1&amp;AW$1&amp;$A116)</f>
        <v>disponible</v>
      </c>
      <c r="AX116" t="str" cm="1">
        <f t="array" aca="1" ref="AX116" ca="1">INDIRECT($A$1&amp;AX$1&amp;$A116)</f>
        <v>disponible</v>
      </c>
      <c r="AY116" t="str" cm="1">
        <f t="array" aca="1" ref="AY116" ca="1">INDIRECT($A$1&amp;AY$1&amp;$A116)</f>
        <v>disponible</v>
      </c>
      <c r="AZ116" t="str" cm="1">
        <f t="array" aca="1" ref="AZ116" ca="1">INDIRECT($A$1&amp;AZ$1&amp;$A116)</f>
        <v>disponible</v>
      </c>
      <c r="BA116" cm="1">
        <f t="array" aca="1" ref="BA116" ca="1">INDIRECT($A$1&amp;BA$1&amp;$A116)</f>
        <v>0</v>
      </c>
      <c r="BB116" cm="1">
        <f t="array" aca="1" ref="BB116" ca="1">INDIRECT($A$1&amp;BB$1&amp;$A116)</f>
        <v>0</v>
      </c>
      <c r="BC116" cm="1">
        <f t="array" aca="1" ref="BC116" ca="1">INDIRECT($A$1&amp;BC$1&amp;$A116)</f>
        <v>0</v>
      </c>
      <c r="BD116" cm="1">
        <f t="array" aca="1" ref="BD116" ca="1">INDIRECT($A$1&amp;BD$1&amp;$A116)</f>
        <v>0</v>
      </c>
      <c r="BE116" cm="1">
        <f t="array" aca="1" ref="BE116" ca="1">INDIRECT($A$1&amp;BE$1&amp;$A116)</f>
        <v>0</v>
      </c>
      <c r="BF116" t="str" cm="1">
        <f t="array" aca="1" ref="BF116" ca="1">INDIRECT($A$1&amp;BF$1&amp;$A116)</f>
        <v>disponible</v>
      </c>
      <c r="BG116" t="str" cm="1">
        <f t="array" aca="1" ref="BG116" ca="1">INDIRECT($A$1&amp;BG$1&amp;$A116)</f>
        <v>disponible</v>
      </c>
      <c r="BH116" t="str" cm="1">
        <f t="array" aca="1" ref="BH116" ca="1">INDIRECT($A$1&amp;BH$1&amp;$A116)</f>
        <v>disponible</v>
      </c>
      <c r="BI116" t="str" cm="1">
        <f t="array" aca="1" ref="BI116" ca="1">INDIRECT($A$1&amp;BI$1&amp;$A116)</f>
        <v>disponible</v>
      </c>
      <c r="BJ116" t="str" cm="1">
        <f t="array" aca="1" ref="BJ116" ca="1">INDIRECT($A$1&amp;BJ$1&amp;$A116)</f>
        <v>disponible</v>
      </c>
      <c r="BK116" t="str" cm="1">
        <f t="array" aca="1" ref="BK116" ca="1">INDIRECT($A$1&amp;BK$1&amp;$A116)</f>
        <v>disponible</v>
      </c>
      <c r="BL116" t="str" cm="1">
        <f t="array" aca="1" ref="BL116" ca="1">INDIRECT($A$1&amp;BL$1&amp;$A116)</f>
        <v>disponible</v>
      </c>
      <c r="BM116" t="str" cm="1">
        <f t="array" aca="1" ref="BM116" ca="1">INDIRECT($A$1&amp;BM$1&amp;$A116)</f>
        <v>disponible</v>
      </c>
      <c r="BN116" t="str" cm="1">
        <f t="array" aca="1" ref="BN116" ca="1">INDIRECT($A$1&amp;BN$1&amp;$A116)</f>
        <v>disponible</v>
      </c>
      <c r="BO116" t="str" cm="1">
        <f t="array" aca="1" ref="BO116" ca="1">INDIRECT($A$1&amp;BO$1&amp;$A116)</f>
        <v>disponible</v>
      </c>
      <c r="BP116" t="str" cm="1">
        <f t="array" aca="1" ref="BP116" ca="1">INDIRECT($A$1&amp;BP$1&amp;$A116)</f>
        <v>disponible</v>
      </c>
      <c r="BQ116" t="str" cm="1">
        <f t="array" aca="1" ref="BQ116" ca="1">INDIRECT($A$1&amp;BQ$1&amp;$A116)</f>
        <v>disponible</v>
      </c>
      <c r="BR116" t="str" cm="1">
        <f t="array" aca="1" ref="BR116" ca="1">INDIRECT($A$1&amp;BR$1&amp;$A116)</f>
        <v>disponible</v>
      </c>
      <c r="BS116" t="str" cm="1">
        <f t="array" aca="1" ref="BS116" ca="1">INDIRECT($A$1&amp;BS$1&amp;$A116)</f>
        <v>disponible</v>
      </c>
      <c r="BT116" t="str" cm="1">
        <f t="array" aca="1" ref="BT116" ca="1">INDIRECT($A$1&amp;BT$1&amp;$A116)</f>
        <v>disponible</v>
      </c>
      <c r="BU116" t="str" cm="1">
        <f t="array" aca="1" ref="BU116" ca="1">INDIRECT($A$1&amp;BU$1&amp;$A116)</f>
        <v>disponible</v>
      </c>
    </row>
    <row r="117" spans="1:73" x14ac:dyDescent="0.35">
      <c r="A117" s="60">
        <f t="shared" si="18"/>
        <v>102</v>
      </c>
      <c r="C117" t="str" cm="1">
        <f t="array" aca="1" ref="C117" ca="1">INDIRECT($A$1&amp;C$1&amp;$A117)</f>
        <v>marche_boussouma</v>
      </c>
      <c r="D117">
        <f t="shared" ref="D117:N126" ca="1" si="23">IF(SUM(INDIRECT($A$1&amp;D$1&amp;$A117),INDIRECT($A$1&amp;D$2&amp;$A117),INDIRECT($A$1&amp;D$3&amp;$A117))&gt;0,1,0)</f>
        <v>0</v>
      </c>
      <c r="E117">
        <f t="shared" ca="1" si="23"/>
        <v>0</v>
      </c>
      <c r="F117">
        <f t="shared" ca="1" si="23"/>
        <v>1</v>
      </c>
      <c r="G117">
        <f t="shared" ca="1" si="23"/>
        <v>0</v>
      </c>
      <c r="H117">
        <f t="shared" ca="1" si="23"/>
        <v>0</v>
      </c>
      <c r="I117">
        <f t="shared" ca="1" si="23"/>
        <v>0</v>
      </c>
      <c r="J117">
        <f t="shared" ca="1" si="23"/>
        <v>0</v>
      </c>
      <c r="K117">
        <f t="shared" ca="1" si="23"/>
        <v>0</v>
      </c>
      <c r="L117">
        <f t="shared" ca="1" si="23"/>
        <v>0</v>
      </c>
      <c r="M117">
        <f t="shared" ca="1" si="23"/>
        <v>0</v>
      </c>
      <c r="N117">
        <f t="shared" ca="1" si="23"/>
        <v>0</v>
      </c>
      <c r="P117" t="str" cm="1">
        <f t="array" aca="1" ref="P117" ca="1">INDIRECT($A$1&amp;P$1&amp;$A117)</f>
        <v>disponible</v>
      </c>
      <c r="Q117" t="str" cm="1">
        <f t="array" aca="1" ref="Q117" ca="1">INDIRECT($A$1&amp;Q$1&amp;$A117)</f>
        <v>disponible</v>
      </c>
      <c r="R117" t="str" cm="1">
        <f t="array" aca="1" ref="R117" ca="1">INDIRECT($A$1&amp;R$1&amp;$A117)</f>
        <v>disponible</v>
      </c>
      <c r="S117" t="str" cm="1">
        <f t="array" aca="1" ref="S117" ca="1">INDIRECT($A$1&amp;S$1&amp;$A117)</f>
        <v>disponible</v>
      </c>
      <c r="T117" t="str" cm="1">
        <f t="array" aca="1" ref="T117" ca="1">INDIRECT($A$1&amp;T$1&amp;$A117)</f>
        <v>disponible</v>
      </c>
      <c r="U117" t="str" cm="1">
        <f t="array" aca="1" ref="U117" ca="1">INDIRECT($A$1&amp;U$1&amp;$A117)</f>
        <v>disponible</v>
      </c>
      <c r="V117" t="str" cm="1">
        <f t="array" aca="1" ref="V117" ca="1">INDIRECT($A$1&amp;V$1&amp;$A117)</f>
        <v>disponible</v>
      </c>
      <c r="W117" t="str" cm="1">
        <f t="array" aca="1" ref="W117" ca="1">INDIRECT($A$1&amp;W$1&amp;$A117)</f>
        <v>disponible</v>
      </c>
      <c r="X117" t="str" cm="1">
        <f t="array" aca="1" ref="X117" ca="1">INDIRECT($A$1&amp;X$1&amp;$A117)</f>
        <v>disponible</v>
      </c>
      <c r="Y117" t="str" cm="1">
        <f t="array" aca="1" ref="Y117" ca="1">INDIRECT($A$1&amp;Y$1&amp;$A117)</f>
        <v>disponible</v>
      </c>
      <c r="Z117" t="str" cm="1">
        <f t="array" aca="1" ref="Z117" ca="1">INDIRECT($A$1&amp;Z$1&amp;$A117)</f>
        <v>disponible</v>
      </c>
      <c r="AA117" t="str" cm="1">
        <f t="array" aca="1" ref="AA117" ca="1">INDIRECT($A$1&amp;AA$1&amp;$A117)</f>
        <v>disponible</v>
      </c>
      <c r="AB117" t="str" cm="1">
        <f t="array" aca="1" ref="AB117" ca="1">INDIRECT($A$1&amp;AB$1&amp;$A117)</f>
        <v>disponible</v>
      </c>
      <c r="AC117" t="str" cm="1">
        <f t="array" aca="1" ref="AC117" ca="1">INDIRECT($A$1&amp;AC$1&amp;$A117)</f>
        <v>disponible</v>
      </c>
      <c r="AD117" t="str" cm="1">
        <f t="array" aca="1" ref="AD117" ca="1">INDIRECT($A$1&amp;AD$1&amp;$A117)</f>
        <v>disponible</v>
      </c>
      <c r="AE117" t="str" cm="1">
        <f t="array" aca="1" ref="AE117" ca="1">INDIRECT($A$1&amp;AE$1&amp;$A117)</f>
        <v>disponible</v>
      </c>
      <c r="AF117" t="str" cm="1">
        <f t="array" aca="1" ref="AF117" ca="1">INDIRECT($A$1&amp;AF$1&amp;$A117)</f>
        <v>disponible</v>
      </c>
      <c r="AG117" t="str" cm="1">
        <f t="array" aca="1" ref="AG117" ca="1">INDIRECT($A$1&amp;AG$1&amp;$A117)</f>
        <v>disponible</v>
      </c>
      <c r="AH117" t="str" cm="1">
        <f t="array" aca="1" ref="AH117" ca="1">INDIRECT($A$1&amp;AH$1&amp;$A117)</f>
        <v>disponible</v>
      </c>
      <c r="AI117" t="str" cm="1">
        <f t="array" aca="1" ref="AI117" ca="1">INDIRECT($A$1&amp;AI$1&amp;$A117)</f>
        <v>disponible</v>
      </c>
      <c r="AJ117" t="str" cm="1">
        <f t="array" aca="1" ref="AJ117" ca="1">INDIRECT($A$1&amp;AJ$1&amp;$A117)</f>
        <v>disponible</v>
      </c>
      <c r="AK117" t="str" cm="1">
        <f t="array" aca="1" ref="AK117" ca="1">INDIRECT($A$1&amp;AK$1&amp;$A117)</f>
        <v>disponible</v>
      </c>
      <c r="AM117">
        <f t="shared" ref="AM117:AS126" ca="1" si="24">IF(SUM(INDIRECT($A$1&amp;AM$1&amp;$A117),INDIRECT($A$1&amp;AM$2&amp;$A117),INDIRECT($A$1&amp;AM$3&amp;$A117),INDIRECT($A$1&amp;AM$4&amp;$A117),INDIRECT($A$1&amp;AM$5&amp;$A117),INDIRECT($A$1&amp;AM$6&amp;$A117),INDIRECT($A$1&amp;AM$7&amp;$A117))&gt;0,1,0)</f>
        <v>0</v>
      </c>
      <c r="AN117">
        <f t="shared" ca="1" si="24"/>
        <v>0</v>
      </c>
      <c r="AO117">
        <f t="shared" ca="1" si="24"/>
        <v>0</v>
      </c>
      <c r="AP117">
        <f t="shared" ca="1" si="24"/>
        <v>0</v>
      </c>
      <c r="AQ117">
        <f t="shared" ca="1" si="24"/>
        <v>0</v>
      </c>
      <c r="AR117">
        <f t="shared" ca="1" si="24"/>
        <v>0</v>
      </c>
      <c r="AS117">
        <f t="shared" ca="1" si="24"/>
        <v>0</v>
      </c>
      <c r="AU117" t="str" cm="1">
        <f t="array" aca="1" ref="AU117" ca="1">INDIRECT($A$1&amp;AU$1&amp;$A117)</f>
        <v>disponible</v>
      </c>
      <c r="AV117" t="str" cm="1">
        <f t="array" aca="1" ref="AV117" ca="1">INDIRECT($A$1&amp;AV$1&amp;$A117)</f>
        <v>disponible</v>
      </c>
      <c r="AW117" t="str" cm="1">
        <f t="array" aca="1" ref="AW117" ca="1">INDIRECT($A$1&amp;AW$1&amp;$A117)</f>
        <v>disponible</v>
      </c>
      <c r="AX117" t="str" cm="1">
        <f t="array" aca="1" ref="AX117" ca="1">INDIRECT($A$1&amp;AX$1&amp;$A117)</f>
        <v>disponible</v>
      </c>
      <c r="AY117" t="str" cm="1">
        <f t="array" aca="1" ref="AY117" ca="1">INDIRECT($A$1&amp;AY$1&amp;$A117)</f>
        <v>disponible</v>
      </c>
      <c r="AZ117" t="str" cm="1">
        <f t="array" aca="1" ref="AZ117" ca="1">INDIRECT($A$1&amp;AZ$1&amp;$A117)</f>
        <v>disponible</v>
      </c>
      <c r="BA117" cm="1">
        <f t="array" aca="1" ref="BA117" ca="1">INDIRECT($A$1&amp;BA$1&amp;$A117)</f>
        <v>0</v>
      </c>
      <c r="BB117" cm="1">
        <f t="array" aca="1" ref="BB117" ca="1">INDIRECT($A$1&amp;BB$1&amp;$A117)</f>
        <v>0</v>
      </c>
      <c r="BC117" cm="1">
        <f t="array" aca="1" ref="BC117" ca="1">INDIRECT($A$1&amp;BC$1&amp;$A117)</f>
        <v>0</v>
      </c>
      <c r="BD117" cm="1">
        <f t="array" aca="1" ref="BD117" ca="1">INDIRECT($A$1&amp;BD$1&amp;$A117)</f>
        <v>0</v>
      </c>
      <c r="BE117" cm="1">
        <f t="array" aca="1" ref="BE117" ca="1">INDIRECT($A$1&amp;BE$1&amp;$A117)</f>
        <v>0</v>
      </c>
      <c r="BF117" t="str" cm="1">
        <f t="array" aca="1" ref="BF117" ca="1">INDIRECT($A$1&amp;BF$1&amp;$A117)</f>
        <v>disponible</v>
      </c>
      <c r="BG117" t="str" cm="1">
        <f t="array" aca="1" ref="BG117" ca="1">INDIRECT($A$1&amp;BG$1&amp;$A117)</f>
        <v>disponible</v>
      </c>
      <c r="BH117" t="str" cm="1">
        <f t="array" aca="1" ref="BH117" ca="1">INDIRECT($A$1&amp;BH$1&amp;$A117)</f>
        <v>disponible</v>
      </c>
      <c r="BI117" t="str" cm="1">
        <f t="array" aca="1" ref="BI117" ca="1">INDIRECT($A$1&amp;BI$1&amp;$A117)</f>
        <v>disponible</v>
      </c>
      <c r="BJ117" t="str" cm="1">
        <f t="array" aca="1" ref="BJ117" ca="1">INDIRECT($A$1&amp;BJ$1&amp;$A117)</f>
        <v>disponible</v>
      </c>
      <c r="BK117" t="str" cm="1">
        <f t="array" aca="1" ref="BK117" ca="1">INDIRECT($A$1&amp;BK$1&amp;$A117)</f>
        <v>disponible</v>
      </c>
      <c r="BL117" t="str" cm="1">
        <f t="array" aca="1" ref="BL117" ca="1">INDIRECT($A$1&amp;BL$1&amp;$A117)</f>
        <v>disponible</v>
      </c>
      <c r="BM117" t="str" cm="1">
        <f t="array" aca="1" ref="BM117" ca="1">INDIRECT($A$1&amp;BM$1&amp;$A117)</f>
        <v>disponible</v>
      </c>
      <c r="BN117" t="str" cm="1">
        <f t="array" aca="1" ref="BN117" ca="1">INDIRECT($A$1&amp;BN$1&amp;$A117)</f>
        <v>disponible</v>
      </c>
      <c r="BO117" t="str" cm="1">
        <f t="array" aca="1" ref="BO117" ca="1">INDIRECT($A$1&amp;BO$1&amp;$A117)</f>
        <v>disponible</v>
      </c>
      <c r="BP117" t="str" cm="1">
        <f t="array" aca="1" ref="BP117" ca="1">INDIRECT($A$1&amp;BP$1&amp;$A117)</f>
        <v>disponible</v>
      </c>
      <c r="BQ117" t="str" cm="1">
        <f t="array" aca="1" ref="BQ117" ca="1">INDIRECT($A$1&amp;BQ$1&amp;$A117)</f>
        <v>disponible</v>
      </c>
      <c r="BR117" t="str" cm="1">
        <f t="array" aca="1" ref="BR117" ca="1">INDIRECT($A$1&amp;BR$1&amp;$A117)</f>
        <v>disponible</v>
      </c>
      <c r="BS117" t="str" cm="1">
        <f t="array" aca="1" ref="BS117" ca="1">INDIRECT($A$1&amp;BS$1&amp;$A117)</f>
        <v>disponible</v>
      </c>
      <c r="BT117" t="str" cm="1">
        <f t="array" aca="1" ref="BT117" ca="1">INDIRECT($A$1&amp;BT$1&amp;$A117)</f>
        <v>disponible</v>
      </c>
      <c r="BU117" t="str" cm="1">
        <f t="array" aca="1" ref="BU117" ca="1">INDIRECT($A$1&amp;BU$1&amp;$A117)</f>
        <v>disponible</v>
      </c>
    </row>
    <row r="118" spans="1:73" x14ac:dyDescent="0.35">
      <c r="A118" s="60">
        <f t="shared" si="18"/>
        <v>103</v>
      </c>
      <c r="C118" t="str" cm="1">
        <f t="array" aca="1" ref="C118" ca="1">INDIRECT($A$1&amp;C$1&amp;$A118)</f>
        <v>marche_boussouma</v>
      </c>
      <c r="D118">
        <f t="shared" ca="1" si="23"/>
        <v>0</v>
      </c>
      <c r="E118">
        <f t="shared" ca="1" si="23"/>
        <v>0</v>
      </c>
      <c r="F118">
        <f t="shared" ca="1" si="23"/>
        <v>0</v>
      </c>
      <c r="G118">
        <f t="shared" ca="1" si="23"/>
        <v>0</v>
      </c>
      <c r="H118">
        <f t="shared" ca="1" si="23"/>
        <v>0</v>
      </c>
      <c r="I118">
        <f t="shared" ca="1" si="23"/>
        <v>0</v>
      </c>
      <c r="J118">
        <f t="shared" ca="1" si="23"/>
        <v>0</v>
      </c>
      <c r="K118">
        <f t="shared" ca="1" si="23"/>
        <v>0</v>
      </c>
      <c r="L118">
        <f t="shared" ca="1" si="23"/>
        <v>0</v>
      </c>
      <c r="M118">
        <f t="shared" ca="1" si="23"/>
        <v>0</v>
      </c>
      <c r="N118">
        <f t="shared" ca="1" si="23"/>
        <v>0</v>
      </c>
      <c r="P118" t="str" cm="1">
        <f t="array" aca="1" ref="P118" ca="1">INDIRECT($A$1&amp;P$1&amp;$A118)</f>
        <v>disponible</v>
      </c>
      <c r="Q118" t="str" cm="1">
        <f t="array" aca="1" ref="Q118" ca="1">INDIRECT($A$1&amp;Q$1&amp;$A118)</f>
        <v>disponible</v>
      </c>
      <c r="R118" t="str" cm="1">
        <f t="array" aca="1" ref="R118" ca="1">INDIRECT($A$1&amp;R$1&amp;$A118)</f>
        <v>disponible</v>
      </c>
      <c r="S118" t="str" cm="1">
        <f t="array" aca="1" ref="S118" ca="1">INDIRECT($A$1&amp;S$1&amp;$A118)</f>
        <v>disponible</v>
      </c>
      <c r="T118" t="str" cm="1">
        <f t="array" aca="1" ref="T118" ca="1">INDIRECT($A$1&amp;T$1&amp;$A118)</f>
        <v>disponible</v>
      </c>
      <c r="U118" t="str" cm="1">
        <f t="array" aca="1" ref="U118" ca="1">INDIRECT($A$1&amp;U$1&amp;$A118)</f>
        <v>disponible</v>
      </c>
      <c r="V118" t="str" cm="1">
        <f t="array" aca="1" ref="V118" ca="1">INDIRECT($A$1&amp;V$1&amp;$A118)</f>
        <v>disponible</v>
      </c>
      <c r="W118" t="str" cm="1">
        <f t="array" aca="1" ref="W118" ca="1">INDIRECT($A$1&amp;W$1&amp;$A118)</f>
        <v>disponible</v>
      </c>
      <c r="X118" t="str" cm="1">
        <f t="array" aca="1" ref="X118" ca="1">INDIRECT($A$1&amp;X$1&amp;$A118)</f>
        <v>disponible</v>
      </c>
      <c r="Y118" t="str" cm="1">
        <f t="array" aca="1" ref="Y118" ca="1">INDIRECT($A$1&amp;Y$1&amp;$A118)</f>
        <v>disponible</v>
      </c>
      <c r="Z118" t="str" cm="1">
        <f t="array" aca="1" ref="Z118" ca="1">INDIRECT($A$1&amp;Z$1&amp;$A118)</f>
        <v>disponible</v>
      </c>
      <c r="AA118" t="str" cm="1">
        <f t="array" aca="1" ref="AA118" ca="1">INDIRECT($A$1&amp;AA$1&amp;$A118)</f>
        <v>disponible</v>
      </c>
      <c r="AB118" t="str" cm="1">
        <f t="array" aca="1" ref="AB118" ca="1">INDIRECT($A$1&amp;AB$1&amp;$A118)</f>
        <v>disponible</v>
      </c>
      <c r="AC118" t="str" cm="1">
        <f t="array" aca="1" ref="AC118" ca="1">INDIRECT($A$1&amp;AC$1&amp;$A118)</f>
        <v>disponible</v>
      </c>
      <c r="AD118" t="str" cm="1">
        <f t="array" aca="1" ref="AD118" ca="1">INDIRECT($A$1&amp;AD$1&amp;$A118)</f>
        <v>disponible</v>
      </c>
      <c r="AE118" t="str" cm="1">
        <f t="array" aca="1" ref="AE118" ca="1">INDIRECT($A$1&amp;AE$1&amp;$A118)</f>
        <v>disponible</v>
      </c>
      <c r="AF118" t="str" cm="1">
        <f t="array" aca="1" ref="AF118" ca="1">INDIRECT($A$1&amp;AF$1&amp;$A118)</f>
        <v>disponible</v>
      </c>
      <c r="AG118" t="str" cm="1">
        <f t="array" aca="1" ref="AG118" ca="1">INDIRECT($A$1&amp;AG$1&amp;$A118)</f>
        <v>disponible</v>
      </c>
      <c r="AH118" t="str" cm="1">
        <f t="array" aca="1" ref="AH118" ca="1">INDIRECT($A$1&amp;AH$1&amp;$A118)</f>
        <v>disponible</v>
      </c>
      <c r="AI118" t="str" cm="1">
        <f t="array" aca="1" ref="AI118" ca="1">INDIRECT($A$1&amp;AI$1&amp;$A118)</f>
        <v>disponible</v>
      </c>
      <c r="AJ118" t="str" cm="1">
        <f t="array" aca="1" ref="AJ118" ca="1">INDIRECT($A$1&amp;AJ$1&amp;$A118)</f>
        <v>disponible</v>
      </c>
      <c r="AK118" t="str" cm="1">
        <f t="array" aca="1" ref="AK118" ca="1">INDIRECT($A$1&amp;AK$1&amp;$A118)</f>
        <v>disponible</v>
      </c>
      <c r="AM118">
        <f t="shared" ca="1" si="24"/>
        <v>0</v>
      </c>
      <c r="AN118">
        <f t="shared" ca="1" si="24"/>
        <v>0</v>
      </c>
      <c r="AO118">
        <f t="shared" ca="1" si="24"/>
        <v>0</v>
      </c>
      <c r="AP118">
        <f t="shared" ca="1" si="24"/>
        <v>0</v>
      </c>
      <c r="AQ118">
        <f t="shared" ca="1" si="24"/>
        <v>0</v>
      </c>
      <c r="AR118">
        <f t="shared" ca="1" si="24"/>
        <v>0</v>
      </c>
      <c r="AS118">
        <f t="shared" ca="1" si="24"/>
        <v>0</v>
      </c>
      <c r="AU118" t="str" cm="1">
        <f t="array" aca="1" ref="AU118" ca="1">INDIRECT($A$1&amp;AU$1&amp;$A118)</f>
        <v>disponible</v>
      </c>
      <c r="AV118" t="str" cm="1">
        <f t="array" aca="1" ref="AV118" ca="1">INDIRECT($A$1&amp;AV$1&amp;$A118)</f>
        <v>disponible</v>
      </c>
      <c r="AW118" t="str" cm="1">
        <f t="array" aca="1" ref="AW118" ca="1">INDIRECT($A$1&amp;AW$1&amp;$A118)</f>
        <v>disponible</v>
      </c>
      <c r="AX118" t="str" cm="1">
        <f t="array" aca="1" ref="AX118" ca="1">INDIRECT($A$1&amp;AX$1&amp;$A118)</f>
        <v>disponible</v>
      </c>
      <c r="AY118" t="str" cm="1">
        <f t="array" aca="1" ref="AY118" ca="1">INDIRECT($A$1&amp;AY$1&amp;$A118)</f>
        <v>disponible</v>
      </c>
      <c r="AZ118" t="str" cm="1">
        <f t="array" aca="1" ref="AZ118" ca="1">INDIRECT($A$1&amp;AZ$1&amp;$A118)</f>
        <v>disponible</v>
      </c>
      <c r="BA118" cm="1">
        <f t="array" aca="1" ref="BA118" ca="1">INDIRECT($A$1&amp;BA$1&amp;$A118)</f>
        <v>0</v>
      </c>
      <c r="BB118" cm="1">
        <f t="array" aca="1" ref="BB118" ca="1">INDIRECT($A$1&amp;BB$1&amp;$A118)</f>
        <v>0</v>
      </c>
      <c r="BC118" cm="1">
        <f t="array" aca="1" ref="BC118" ca="1">INDIRECT($A$1&amp;BC$1&amp;$A118)</f>
        <v>0</v>
      </c>
      <c r="BD118" cm="1">
        <f t="array" aca="1" ref="BD118" ca="1">INDIRECT($A$1&amp;BD$1&amp;$A118)</f>
        <v>0</v>
      </c>
      <c r="BE118" cm="1">
        <f t="array" aca="1" ref="BE118" ca="1">INDIRECT($A$1&amp;BE$1&amp;$A118)</f>
        <v>0</v>
      </c>
      <c r="BF118" t="str" cm="1">
        <f t="array" aca="1" ref="BF118" ca="1">INDIRECT($A$1&amp;BF$1&amp;$A118)</f>
        <v>disponible</v>
      </c>
      <c r="BG118" t="str" cm="1">
        <f t="array" aca="1" ref="BG118" ca="1">INDIRECT($A$1&amp;BG$1&amp;$A118)</f>
        <v>disponible</v>
      </c>
      <c r="BH118" t="str" cm="1">
        <f t="array" aca="1" ref="BH118" ca="1">INDIRECT($A$1&amp;BH$1&amp;$A118)</f>
        <v>disponible</v>
      </c>
      <c r="BI118" t="str" cm="1">
        <f t="array" aca="1" ref="BI118" ca="1">INDIRECT($A$1&amp;BI$1&amp;$A118)</f>
        <v>disponible</v>
      </c>
      <c r="BJ118" t="str" cm="1">
        <f t="array" aca="1" ref="BJ118" ca="1">INDIRECT($A$1&amp;BJ$1&amp;$A118)</f>
        <v>disponible</v>
      </c>
      <c r="BK118" t="str" cm="1">
        <f t="array" aca="1" ref="BK118" ca="1">INDIRECT($A$1&amp;BK$1&amp;$A118)</f>
        <v>disponible</v>
      </c>
      <c r="BL118" t="str" cm="1">
        <f t="array" aca="1" ref="BL118" ca="1">INDIRECT($A$1&amp;BL$1&amp;$A118)</f>
        <v>disponible</v>
      </c>
      <c r="BM118" t="str" cm="1">
        <f t="array" aca="1" ref="BM118" ca="1">INDIRECT($A$1&amp;BM$1&amp;$A118)</f>
        <v>disponible</v>
      </c>
      <c r="BN118" t="str" cm="1">
        <f t="array" aca="1" ref="BN118" ca="1">INDIRECT($A$1&amp;BN$1&amp;$A118)</f>
        <v>disponible</v>
      </c>
      <c r="BO118" t="str" cm="1">
        <f t="array" aca="1" ref="BO118" ca="1">INDIRECT($A$1&amp;BO$1&amp;$A118)</f>
        <v>disponible</v>
      </c>
      <c r="BP118" t="str" cm="1">
        <f t="array" aca="1" ref="BP118" ca="1">INDIRECT($A$1&amp;BP$1&amp;$A118)</f>
        <v>disponible</v>
      </c>
      <c r="BQ118" t="str" cm="1">
        <f t="array" aca="1" ref="BQ118" ca="1">INDIRECT($A$1&amp;BQ$1&amp;$A118)</f>
        <v>disponible</v>
      </c>
      <c r="BR118" t="str" cm="1">
        <f t="array" aca="1" ref="BR118" ca="1">INDIRECT($A$1&amp;BR$1&amp;$A118)</f>
        <v>disponible</v>
      </c>
      <c r="BS118" t="str" cm="1">
        <f t="array" aca="1" ref="BS118" ca="1">INDIRECT($A$1&amp;BS$1&amp;$A118)</f>
        <v>disponible</v>
      </c>
      <c r="BT118" t="str" cm="1">
        <f t="array" aca="1" ref="BT118" ca="1">INDIRECT($A$1&amp;BT$1&amp;$A118)</f>
        <v>disponible</v>
      </c>
      <c r="BU118" t="str" cm="1">
        <f t="array" aca="1" ref="BU118" ca="1">INDIRECT($A$1&amp;BU$1&amp;$A118)</f>
        <v>disponible</v>
      </c>
    </row>
    <row r="119" spans="1:73" x14ac:dyDescent="0.35">
      <c r="A119" s="60">
        <f t="shared" si="18"/>
        <v>104</v>
      </c>
      <c r="C119" t="str" cm="1">
        <f t="array" aca="1" ref="C119" ca="1">INDIRECT($A$1&amp;C$1&amp;$A119)</f>
        <v>marche_boussouma</v>
      </c>
      <c r="D119">
        <f t="shared" ca="1" si="23"/>
        <v>0</v>
      </c>
      <c r="E119">
        <f t="shared" ca="1" si="23"/>
        <v>0</v>
      </c>
      <c r="F119">
        <f t="shared" ca="1" si="23"/>
        <v>0</v>
      </c>
      <c r="G119">
        <f t="shared" ca="1" si="23"/>
        <v>0</v>
      </c>
      <c r="H119">
        <f t="shared" ca="1" si="23"/>
        <v>0</v>
      </c>
      <c r="I119">
        <f t="shared" ca="1" si="23"/>
        <v>0</v>
      </c>
      <c r="J119">
        <f t="shared" ca="1" si="23"/>
        <v>0</v>
      </c>
      <c r="K119">
        <f t="shared" ca="1" si="23"/>
        <v>0</v>
      </c>
      <c r="L119">
        <f t="shared" ca="1" si="23"/>
        <v>0</v>
      </c>
      <c r="M119">
        <f t="shared" ca="1" si="23"/>
        <v>0</v>
      </c>
      <c r="N119">
        <f t="shared" ca="1" si="23"/>
        <v>0</v>
      </c>
      <c r="P119" t="str" cm="1">
        <f t="array" aca="1" ref="P119" ca="1">INDIRECT($A$1&amp;P$1&amp;$A119)</f>
        <v>disponible</v>
      </c>
      <c r="Q119" t="str" cm="1">
        <f t="array" aca="1" ref="Q119" ca="1">INDIRECT($A$1&amp;Q$1&amp;$A119)</f>
        <v>disponible</v>
      </c>
      <c r="R119" t="str" cm="1">
        <f t="array" aca="1" ref="R119" ca="1">INDIRECT($A$1&amp;R$1&amp;$A119)</f>
        <v>disponible</v>
      </c>
      <c r="S119" t="str" cm="1">
        <f t="array" aca="1" ref="S119" ca="1">INDIRECT($A$1&amp;S$1&amp;$A119)</f>
        <v>disponible</v>
      </c>
      <c r="T119" t="str" cm="1">
        <f t="array" aca="1" ref="T119" ca="1">INDIRECT($A$1&amp;T$1&amp;$A119)</f>
        <v>disponible</v>
      </c>
      <c r="U119" t="str" cm="1">
        <f t="array" aca="1" ref="U119" ca="1">INDIRECT($A$1&amp;U$1&amp;$A119)</f>
        <v>disponible</v>
      </c>
      <c r="V119" t="str" cm="1">
        <f t="array" aca="1" ref="V119" ca="1">INDIRECT($A$1&amp;V$1&amp;$A119)</f>
        <v>disponible</v>
      </c>
      <c r="W119" t="str" cm="1">
        <f t="array" aca="1" ref="W119" ca="1">INDIRECT($A$1&amp;W$1&amp;$A119)</f>
        <v>disponible</v>
      </c>
      <c r="X119" t="str" cm="1">
        <f t="array" aca="1" ref="X119" ca="1">INDIRECT($A$1&amp;X$1&amp;$A119)</f>
        <v>disponible</v>
      </c>
      <c r="Y119" t="str" cm="1">
        <f t="array" aca="1" ref="Y119" ca="1">INDIRECT($A$1&amp;Y$1&amp;$A119)</f>
        <v>disponible</v>
      </c>
      <c r="Z119" t="str" cm="1">
        <f t="array" aca="1" ref="Z119" ca="1">INDIRECT($A$1&amp;Z$1&amp;$A119)</f>
        <v>disponible</v>
      </c>
      <c r="AA119" t="str" cm="1">
        <f t="array" aca="1" ref="AA119" ca="1">INDIRECT($A$1&amp;AA$1&amp;$A119)</f>
        <v>disponible</v>
      </c>
      <c r="AB119" t="str" cm="1">
        <f t="array" aca="1" ref="AB119" ca="1">INDIRECT($A$1&amp;AB$1&amp;$A119)</f>
        <v>disponible</v>
      </c>
      <c r="AC119" t="str" cm="1">
        <f t="array" aca="1" ref="AC119" ca="1">INDIRECT($A$1&amp;AC$1&amp;$A119)</f>
        <v>disponible</v>
      </c>
      <c r="AD119" t="str" cm="1">
        <f t="array" aca="1" ref="AD119" ca="1">INDIRECT($A$1&amp;AD$1&amp;$A119)</f>
        <v>disponible</v>
      </c>
      <c r="AE119" t="str" cm="1">
        <f t="array" aca="1" ref="AE119" ca="1">INDIRECT($A$1&amp;AE$1&amp;$A119)</f>
        <v>disponible</v>
      </c>
      <c r="AF119" t="str" cm="1">
        <f t="array" aca="1" ref="AF119" ca="1">INDIRECT($A$1&amp;AF$1&amp;$A119)</f>
        <v>disponible</v>
      </c>
      <c r="AG119" t="str" cm="1">
        <f t="array" aca="1" ref="AG119" ca="1">INDIRECT($A$1&amp;AG$1&amp;$A119)</f>
        <v>disponible</v>
      </c>
      <c r="AH119" t="str" cm="1">
        <f t="array" aca="1" ref="AH119" ca="1">INDIRECT($A$1&amp;AH$1&amp;$A119)</f>
        <v>disponible</v>
      </c>
      <c r="AI119" t="str" cm="1">
        <f t="array" aca="1" ref="AI119" ca="1">INDIRECT($A$1&amp;AI$1&amp;$A119)</f>
        <v>disponible</v>
      </c>
      <c r="AJ119" t="str" cm="1">
        <f t="array" aca="1" ref="AJ119" ca="1">INDIRECT($A$1&amp;AJ$1&amp;$A119)</f>
        <v>disponible</v>
      </c>
      <c r="AK119" t="str" cm="1">
        <f t="array" aca="1" ref="AK119" ca="1">INDIRECT($A$1&amp;AK$1&amp;$A119)</f>
        <v>disponible</v>
      </c>
      <c r="AM119">
        <f t="shared" ca="1" si="24"/>
        <v>0</v>
      </c>
      <c r="AN119">
        <f t="shared" ca="1" si="24"/>
        <v>0</v>
      </c>
      <c r="AO119">
        <f t="shared" ca="1" si="24"/>
        <v>0</v>
      </c>
      <c r="AP119">
        <f t="shared" ca="1" si="24"/>
        <v>0</v>
      </c>
      <c r="AQ119">
        <f t="shared" ca="1" si="24"/>
        <v>0</v>
      </c>
      <c r="AR119">
        <f t="shared" ca="1" si="24"/>
        <v>0</v>
      </c>
      <c r="AS119">
        <f t="shared" ca="1" si="24"/>
        <v>0</v>
      </c>
      <c r="AU119" t="str" cm="1">
        <f t="array" aca="1" ref="AU119" ca="1">INDIRECT($A$1&amp;AU$1&amp;$A119)</f>
        <v>disponible</v>
      </c>
      <c r="AV119" t="str" cm="1">
        <f t="array" aca="1" ref="AV119" ca="1">INDIRECT($A$1&amp;AV$1&amp;$A119)</f>
        <v>disponible</v>
      </c>
      <c r="AW119" t="str" cm="1">
        <f t="array" aca="1" ref="AW119" ca="1">INDIRECT($A$1&amp;AW$1&amp;$A119)</f>
        <v>disponible</v>
      </c>
      <c r="AX119" t="str" cm="1">
        <f t="array" aca="1" ref="AX119" ca="1">INDIRECT($A$1&amp;AX$1&amp;$A119)</f>
        <v>disponible</v>
      </c>
      <c r="AY119" t="str" cm="1">
        <f t="array" aca="1" ref="AY119" ca="1">INDIRECT($A$1&amp;AY$1&amp;$A119)</f>
        <v>disponible</v>
      </c>
      <c r="AZ119" t="str" cm="1">
        <f t="array" aca="1" ref="AZ119" ca="1">INDIRECT($A$1&amp;AZ$1&amp;$A119)</f>
        <v>disponible</v>
      </c>
      <c r="BA119" cm="1">
        <f t="array" aca="1" ref="BA119" ca="1">INDIRECT($A$1&amp;BA$1&amp;$A119)</f>
        <v>0</v>
      </c>
      <c r="BB119" cm="1">
        <f t="array" aca="1" ref="BB119" ca="1">INDIRECT($A$1&amp;BB$1&amp;$A119)</f>
        <v>0</v>
      </c>
      <c r="BC119" cm="1">
        <f t="array" aca="1" ref="BC119" ca="1">INDIRECT($A$1&amp;BC$1&amp;$A119)</f>
        <v>0</v>
      </c>
      <c r="BD119" cm="1">
        <f t="array" aca="1" ref="BD119" ca="1">INDIRECT($A$1&amp;BD$1&amp;$A119)</f>
        <v>0</v>
      </c>
      <c r="BE119" cm="1">
        <f t="array" aca="1" ref="BE119" ca="1">INDIRECT($A$1&amp;BE$1&amp;$A119)</f>
        <v>0</v>
      </c>
      <c r="BF119" t="str" cm="1">
        <f t="array" aca="1" ref="BF119" ca="1">INDIRECT($A$1&amp;BF$1&amp;$A119)</f>
        <v>disponible</v>
      </c>
      <c r="BG119" t="str" cm="1">
        <f t="array" aca="1" ref="BG119" ca="1">INDIRECT($A$1&amp;BG$1&amp;$A119)</f>
        <v>disponible</v>
      </c>
      <c r="BH119" t="str" cm="1">
        <f t="array" aca="1" ref="BH119" ca="1">INDIRECT($A$1&amp;BH$1&amp;$A119)</f>
        <v>disponible</v>
      </c>
      <c r="BI119" t="str" cm="1">
        <f t="array" aca="1" ref="BI119" ca="1">INDIRECT($A$1&amp;BI$1&amp;$A119)</f>
        <v>disponible</v>
      </c>
      <c r="BJ119" t="str" cm="1">
        <f t="array" aca="1" ref="BJ119" ca="1">INDIRECT($A$1&amp;BJ$1&amp;$A119)</f>
        <v>disponible</v>
      </c>
      <c r="BK119" t="str" cm="1">
        <f t="array" aca="1" ref="BK119" ca="1">INDIRECT($A$1&amp;BK$1&amp;$A119)</f>
        <v>disponible</v>
      </c>
      <c r="BL119" t="str" cm="1">
        <f t="array" aca="1" ref="BL119" ca="1">INDIRECT($A$1&amp;BL$1&amp;$A119)</f>
        <v>disponible</v>
      </c>
      <c r="BM119" t="str" cm="1">
        <f t="array" aca="1" ref="BM119" ca="1">INDIRECT($A$1&amp;BM$1&amp;$A119)</f>
        <v>disponible</v>
      </c>
      <c r="BN119" t="str" cm="1">
        <f t="array" aca="1" ref="BN119" ca="1">INDIRECT($A$1&amp;BN$1&amp;$A119)</f>
        <v>disponible</v>
      </c>
      <c r="BO119" t="str" cm="1">
        <f t="array" aca="1" ref="BO119" ca="1">INDIRECT($A$1&amp;BO$1&amp;$A119)</f>
        <v>disponible</v>
      </c>
      <c r="BP119" t="str" cm="1">
        <f t="array" aca="1" ref="BP119" ca="1">INDIRECT($A$1&amp;BP$1&amp;$A119)</f>
        <v>disponible</v>
      </c>
      <c r="BQ119" t="str" cm="1">
        <f t="array" aca="1" ref="BQ119" ca="1">INDIRECT($A$1&amp;BQ$1&amp;$A119)</f>
        <v>disponible</v>
      </c>
      <c r="BR119" t="str" cm="1">
        <f t="array" aca="1" ref="BR119" ca="1">INDIRECT($A$1&amp;BR$1&amp;$A119)</f>
        <v>disponible</v>
      </c>
      <c r="BS119" t="str" cm="1">
        <f t="array" aca="1" ref="BS119" ca="1">INDIRECT($A$1&amp;BS$1&amp;$A119)</f>
        <v>disponible</v>
      </c>
      <c r="BT119" t="str" cm="1">
        <f t="array" aca="1" ref="BT119" ca="1">INDIRECT($A$1&amp;BT$1&amp;$A119)</f>
        <v>disponible</v>
      </c>
      <c r="BU119" t="str" cm="1">
        <f t="array" aca="1" ref="BU119" ca="1">INDIRECT($A$1&amp;BU$1&amp;$A119)</f>
        <v>disponible</v>
      </c>
    </row>
    <row r="120" spans="1:73" x14ac:dyDescent="0.35">
      <c r="A120" s="60">
        <f t="shared" si="18"/>
        <v>105</v>
      </c>
      <c r="C120" t="str" cm="1">
        <f t="array" aca="1" ref="C120" ca="1">INDIRECT($A$1&amp;C$1&amp;$A120)</f>
        <v>marche_boussouma</v>
      </c>
      <c r="D120">
        <f t="shared" ca="1" si="23"/>
        <v>0</v>
      </c>
      <c r="E120">
        <f t="shared" ca="1" si="23"/>
        <v>0</v>
      </c>
      <c r="F120">
        <f t="shared" ca="1" si="23"/>
        <v>0</v>
      </c>
      <c r="G120">
        <f t="shared" ca="1" si="23"/>
        <v>0</v>
      </c>
      <c r="H120">
        <f t="shared" ca="1" si="23"/>
        <v>0</v>
      </c>
      <c r="I120">
        <f t="shared" ca="1" si="23"/>
        <v>0</v>
      </c>
      <c r="J120">
        <f t="shared" ca="1" si="23"/>
        <v>0</v>
      </c>
      <c r="K120">
        <f t="shared" ca="1" si="23"/>
        <v>0</v>
      </c>
      <c r="L120">
        <f t="shared" ca="1" si="23"/>
        <v>0</v>
      </c>
      <c r="M120">
        <f t="shared" ca="1" si="23"/>
        <v>0</v>
      </c>
      <c r="N120">
        <f t="shared" ca="1" si="23"/>
        <v>0</v>
      </c>
      <c r="P120" t="str" cm="1">
        <f t="array" aca="1" ref="P120" ca="1">INDIRECT($A$1&amp;P$1&amp;$A120)</f>
        <v>disponible</v>
      </c>
      <c r="Q120" t="str" cm="1">
        <f t="array" aca="1" ref="Q120" ca="1">INDIRECT($A$1&amp;Q$1&amp;$A120)</f>
        <v>disponible</v>
      </c>
      <c r="R120" t="str" cm="1">
        <f t="array" aca="1" ref="R120" ca="1">INDIRECT($A$1&amp;R$1&amp;$A120)</f>
        <v>disponible</v>
      </c>
      <c r="S120" t="str" cm="1">
        <f t="array" aca="1" ref="S120" ca="1">INDIRECT($A$1&amp;S$1&amp;$A120)</f>
        <v>disponible</v>
      </c>
      <c r="T120" t="str" cm="1">
        <f t="array" aca="1" ref="T120" ca="1">INDIRECT($A$1&amp;T$1&amp;$A120)</f>
        <v>disponible</v>
      </c>
      <c r="U120" t="str" cm="1">
        <f t="array" aca="1" ref="U120" ca="1">INDIRECT($A$1&amp;U$1&amp;$A120)</f>
        <v>disponible</v>
      </c>
      <c r="V120" t="str" cm="1">
        <f t="array" aca="1" ref="V120" ca="1">INDIRECT($A$1&amp;V$1&amp;$A120)</f>
        <v>disponible</v>
      </c>
      <c r="W120" t="str" cm="1">
        <f t="array" aca="1" ref="W120" ca="1">INDIRECT($A$1&amp;W$1&amp;$A120)</f>
        <v>disponible</v>
      </c>
      <c r="X120" t="str" cm="1">
        <f t="array" aca="1" ref="X120" ca="1">INDIRECT($A$1&amp;X$1&amp;$A120)</f>
        <v>disponible</v>
      </c>
      <c r="Y120" t="str" cm="1">
        <f t="array" aca="1" ref="Y120" ca="1">INDIRECT($A$1&amp;Y$1&amp;$A120)</f>
        <v>disponible</v>
      </c>
      <c r="Z120" t="str" cm="1">
        <f t="array" aca="1" ref="Z120" ca="1">INDIRECT($A$1&amp;Z$1&amp;$A120)</f>
        <v>disponible</v>
      </c>
      <c r="AA120" t="str" cm="1">
        <f t="array" aca="1" ref="AA120" ca="1">INDIRECT($A$1&amp;AA$1&amp;$A120)</f>
        <v>disponible</v>
      </c>
      <c r="AB120" t="str" cm="1">
        <f t="array" aca="1" ref="AB120" ca="1">INDIRECT($A$1&amp;AB$1&amp;$A120)</f>
        <v>disponible</v>
      </c>
      <c r="AC120" t="str" cm="1">
        <f t="array" aca="1" ref="AC120" ca="1">INDIRECT($A$1&amp;AC$1&amp;$A120)</f>
        <v>disponible</v>
      </c>
      <c r="AD120" t="str" cm="1">
        <f t="array" aca="1" ref="AD120" ca="1">INDIRECT($A$1&amp;AD$1&amp;$A120)</f>
        <v>disponible</v>
      </c>
      <c r="AE120" t="str" cm="1">
        <f t="array" aca="1" ref="AE120" ca="1">INDIRECT($A$1&amp;AE$1&amp;$A120)</f>
        <v>disponible</v>
      </c>
      <c r="AF120" t="str" cm="1">
        <f t="array" aca="1" ref="AF120" ca="1">INDIRECT($A$1&amp;AF$1&amp;$A120)</f>
        <v>disponible</v>
      </c>
      <c r="AG120" t="str" cm="1">
        <f t="array" aca="1" ref="AG120" ca="1">INDIRECT($A$1&amp;AG$1&amp;$A120)</f>
        <v>disponible</v>
      </c>
      <c r="AH120" t="str" cm="1">
        <f t="array" aca="1" ref="AH120" ca="1">INDIRECT($A$1&amp;AH$1&amp;$A120)</f>
        <v>disponible</v>
      </c>
      <c r="AI120" t="str" cm="1">
        <f t="array" aca="1" ref="AI120" ca="1">INDIRECT($A$1&amp;AI$1&amp;$A120)</f>
        <v>disponible</v>
      </c>
      <c r="AJ120" t="str" cm="1">
        <f t="array" aca="1" ref="AJ120" ca="1">INDIRECT($A$1&amp;AJ$1&amp;$A120)</f>
        <v>disponible</v>
      </c>
      <c r="AK120" t="str" cm="1">
        <f t="array" aca="1" ref="AK120" ca="1">INDIRECT($A$1&amp;AK$1&amp;$A120)</f>
        <v>disponible</v>
      </c>
      <c r="AM120">
        <f t="shared" ca="1" si="24"/>
        <v>0</v>
      </c>
      <c r="AN120">
        <f t="shared" ca="1" si="24"/>
        <v>0</v>
      </c>
      <c r="AO120">
        <f t="shared" ca="1" si="24"/>
        <v>0</v>
      </c>
      <c r="AP120">
        <f t="shared" ca="1" si="24"/>
        <v>0</v>
      </c>
      <c r="AQ120">
        <f t="shared" ca="1" si="24"/>
        <v>0</v>
      </c>
      <c r="AR120">
        <f t="shared" ca="1" si="24"/>
        <v>0</v>
      </c>
      <c r="AS120">
        <f t="shared" ca="1" si="24"/>
        <v>0</v>
      </c>
      <c r="AU120" t="str" cm="1">
        <f t="array" aca="1" ref="AU120" ca="1">INDIRECT($A$1&amp;AU$1&amp;$A120)</f>
        <v>disponible</v>
      </c>
      <c r="AV120" t="str" cm="1">
        <f t="array" aca="1" ref="AV120" ca="1">INDIRECT($A$1&amp;AV$1&amp;$A120)</f>
        <v>disponible</v>
      </c>
      <c r="AW120" t="str" cm="1">
        <f t="array" aca="1" ref="AW120" ca="1">INDIRECT($A$1&amp;AW$1&amp;$A120)</f>
        <v>disponible</v>
      </c>
      <c r="AX120" t="str" cm="1">
        <f t="array" aca="1" ref="AX120" ca="1">INDIRECT($A$1&amp;AX$1&amp;$A120)</f>
        <v>disponible</v>
      </c>
      <c r="AY120" t="str" cm="1">
        <f t="array" aca="1" ref="AY120" ca="1">INDIRECT($A$1&amp;AY$1&amp;$A120)</f>
        <v>disponible</v>
      </c>
      <c r="AZ120" t="str" cm="1">
        <f t="array" aca="1" ref="AZ120" ca="1">INDIRECT($A$1&amp;AZ$1&amp;$A120)</f>
        <v>disponible</v>
      </c>
      <c r="BA120" cm="1">
        <f t="array" aca="1" ref="BA120" ca="1">INDIRECT($A$1&amp;BA$1&amp;$A120)</f>
        <v>0</v>
      </c>
      <c r="BB120" cm="1">
        <f t="array" aca="1" ref="BB120" ca="1">INDIRECT($A$1&amp;BB$1&amp;$A120)</f>
        <v>0</v>
      </c>
      <c r="BC120" cm="1">
        <f t="array" aca="1" ref="BC120" ca="1">INDIRECT($A$1&amp;BC$1&amp;$A120)</f>
        <v>0</v>
      </c>
      <c r="BD120" cm="1">
        <f t="array" aca="1" ref="BD120" ca="1">INDIRECT($A$1&amp;BD$1&amp;$A120)</f>
        <v>0</v>
      </c>
      <c r="BE120" cm="1">
        <f t="array" aca="1" ref="BE120" ca="1">INDIRECT($A$1&amp;BE$1&amp;$A120)</f>
        <v>0</v>
      </c>
      <c r="BF120" t="str" cm="1">
        <f t="array" aca="1" ref="BF120" ca="1">INDIRECT($A$1&amp;BF$1&amp;$A120)</f>
        <v>disponible</v>
      </c>
      <c r="BG120" t="str" cm="1">
        <f t="array" aca="1" ref="BG120" ca="1">INDIRECT($A$1&amp;BG$1&amp;$A120)</f>
        <v>disponible</v>
      </c>
      <c r="BH120" t="str" cm="1">
        <f t="array" aca="1" ref="BH120" ca="1">INDIRECT($A$1&amp;BH$1&amp;$A120)</f>
        <v>disponible</v>
      </c>
      <c r="BI120" t="str" cm="1">
        <f t="array" aca="1" ref="BI120" ca="1">INDIRECT($A$1&amp;BI$1&amp;$A120)</f>
        <v>disponible</v>
      </c>
      <c r="BJ120" t="str" cm="1">
        <f t="array" aca="1" ref="BJ120" ca="1">INDIRECT($A$1&amp;BJ$1&amp;$A120)</f>
        <v>disponible</v>
      </c>
      <c r="BK120" t="str" cm="1">
        <f t="array" aca="1" ref="BK120" ca="1">INDIRECT($A$1&amp;BK$1&amp;$A120)</f>
        <v>disponible</v>
      </c>
      <c r="BL120" t="str" cm="1">
        <f t="array" aca="1" ref="BL120" ca="1">INDIRECT($A$1&amp;BL$1&amp;$A120)</f>
        <v>disponible</v>
      </c>
      <c r="BM120" t="str" cm="1">
        <f t="array" aca="1" ref="BM120" ca="1">INDIRECT($A$1&amp;BM$1&amp;$A120)</f>
        <v>disponible</v>
      </c>
      <c r="BN120" t="str" cm="1">
        <f t="array" aca="1" ref="BN120" ca="1">INDIRECT($A$1&amp;BN$1&amp;$A120)</f>
        <v>disponible</v>
      </c>
      <c r="BO120" t="str" cm="1">
        <f t="array" aca="1" ref="BO120" ca="1">INDIRECT($A$1&amp;BO$1&amp;$A120)</f>
        <v>disponible</v>
      </c>
      <c r="BP120" t="str" cm="1">
        <f t="array" aca="1" ref="BP120" ca="1">INDIRECT($A$1&amp;BP$1&amp;$A120)</f>
        <v>disponible</v>
      </c>
      <c r="BQ120" t="str" cm="1">
        <f t="array" aca="1" ref="BQ120" ca="1">INDIRECT($A$1&amp;BQ$1&amp;$A120)</f>
        <v>disponible</v>
      </c>
      <c r="BR120" t="str" cm="1">
        <f t="array" aca="1" ref="BR120" ca="1">INDIRECT($A$1&amp;BR$1&amp;$A120)</f>
        <v>disponible</v>
      </c>
      <c r="BS120" t="str" cm="1">
        <f t="array" aca="1" ref="BS120" ca="1">INDIRECT($A$1&amp;BS$1&amp;$A120)</f>
        <v>disponible</v>
      </c>
      <c r="BT120" t="str" cm="1">
        <f t="array" aca="1" ref="BT120" ca="1">INDIRECT($A$1&amp;BT$1&amp;$A120)</f>
        <v>disponible</v>
      </c>
      <c r="BU120" t="str" cm="1">
        <f t="array" aca="1" ref="BU120" ca="1">INDIRECT($A$1&amp;BU$1&amp;$A120)</f>
        <v>disponible</v>
      </c>
    </row>
    <row r="121" spans="1:73" x14ac:dyDescent="0.35">
      <c r="A121" s="60">
        <f t="shared" si="18"/>
        <v>106</v>
      </c>
      <c r="C121" t="str" cm="1">
        <f t="array" aca="1" ref="C121" ca="1">INDIRECT($A$1&amp;C$1&amp;$A121)</f>
        <v>marche_boussouma</v>
      </c>
      <c r="D121">
        <f t="shared" ca="1" si="23"/>
        <v>0</v>
      </c>
      <c r="E121">
        <f t="shared" ca="1" si="23"/>
        <v>0</v>
      </c>
      <c r="F121">
        <f t="shared" ca="1" si="23"/>
        <v>0</v>
      </c>
      <c r="G121">
        <f t="shared" ca="1" si="23"/>
        <v>0</v>
      </c>
      <c r="H121">
        <f t="shared" ca="1" si="23"/>
        <v>0</v>
      </c>
      <c r="I121">
        <f t="shared" ca="1" si="23"/>
        <v>0</v>
      </c>
      <c r="J121">
        <f t="shared" ca="1" si="23"/>
        <v>0</v>
      </c>
      <c r="K121">
        <f t="shared" ca="1" si="23"/>
        <v>0</v>
      </c>
      <c r="L121">
        <f t="shared" ca="1" si="23"/>
        <v>0</v>
      </c>
      <c r="M121">
        <f t="shared" ca="1" si="23"/>
        <v>0</v>
      </c>
      <c r="N121">
        <f t="shared" ca="1" si="23"/>
        <v>0</v>
      </c>
      <c r="P121" t="str" cm="1">
        <f t="array" aca="1" ref="P121" ca="1">INDIRECT($A$1&amp;P$1&amp;$A121)</f>
        <v>disponible</v>
      </c>
      <c r="Q121" t="str" cm="1">
        <f t="array" aca="1" ref="Q121" ca="1">INDIRECT($A$1&amp;Q$1&amp;$A121)</f>
        <v>disponible</v>
      </c>
      <c r="R121" t="str" cm="1">
        <f t="array" aca="1" ref="R121" ca="1">INDIRECT($A$1&amp;R$1&amp;$A121)</f>
        <v>disponible</v>
      </c>
      <c r="S121" t="str" cm="1">
        <f t="array" aca="1" ref="S121" ca="1">INDIRECT($A$1&amp;S$1&amp;$A121)</f>
        <v>disponible</v>
      </c>
      <c r="T121" t="str" cm="1">
        <f t="array" aca="1" ref="T121" ca="1">INDIRECT($A$1&amp;T$1&amp;$A121)</f>
        <v>disponible</v>
      </c>
      <c r="U121" t="str" cm="1">
        <f t="array" aca="1" ref="U121" ca="1">INDIRECT($A$1&amp;U$1&amp;$A121)</f>
        <v>disponible</v>
      </c>
      <c r="V121" t="str" cm="1">
        <f t="array" aca="1" ref="V121" ca="1">INDIRECT($A$1&amp;V$1&amp;$A121)</f>
        <v>disponible</v>
      </c>
      <c r="W121" t="str" cm="1">
        <f t="array" aca="1" ref="W121" ca="1">INDIRECT($A$1&amp;W$1&amp;$A121)</f>
        <v>disponible</v>
      </c>
      <c r="X121" t="str" cm="1">
        <f t="array" aca="1" ref="X121" ca="1">INDIRECT($A$1&amp;X$1&amp;$A121)</f>
        <v>disponible</v>
      </c>
      <c r="Y121" t="str" cm="1">
        <f t="array" aca="1" ref="Y121" ca="1">INDIRECT($A$1&amp;Y$1&amp;$A121)</f>
        <v>disponible</v>
      </c>
      <c r="Z121" t="str" cm="1">
        <f t="array" aca="1" ref="Z121" ca="1">INDIRECT($A$1&amp;Z$1&amp;$A121)</f>
        <v>disponible</v>
      </c>
      <c r="AA121" t="str" cm="1">
        <f t="array" aca="1" ref="AA121" ca="1">INDIRECT($A$1&amp;AA$1&amp;$A121)</f>
        <v>disponible</v>
      </c>
      <c r="AB121" t="str" cm="1">
        <f t="array" aca="1" ref="AB121" ca="1">INDIRECT($A$1&amp;AB$1&amp;$A121)</f>
        <v>disponible</v>
      </c>
      <c r="AC121" t="str" cm="1">
        <f t="array" aca="1" ref="AC121" ca="1">INDIRECT($A$1&amp;AC$1&amp;$A121)</f>
        <v>disponible</v>
      </c>
      <c r="AD121" t="str" cm="1">
        <f t="array" aca="1" ref="AD121" ca="1">INDIRECT($A$1&amp;AD$1&amp;$A121)</f>
        <v>disponible</v>
      </c>
      <c r="AE121" t="str" cm="1">
        <f t="array" aca="1" ref="AE121" ca="1">INDIRECT($A$1&amp;AE$1&amp;$A121)</f>
        <v>disponible</v>
      </c>
      <c r="AF121" t="str" cm="1">
        <f t="array" aca="1" ref="AF121" ca="1">INDIRECT($A$1&amp;AF$1&amp;$A121)</f>
        <v>disponible</v>
      </c>
      <c r="AG121" t="str" cm="1">
        <f t="array" aca="1" ref="AG121" ca="1">INDIRECT($A$1&amp;AG$1&amp;$A121)</f>
        <v>disponible</v>
      </c>
      <c r="AH121" t="str" cm="1">
        <f t="array" aca="1" ref="AH121" ca="1">INDIRECT($A$1&amp;AH$1&amp;$A121)</f>
        <v>disponible</v>
      </c>
      <c r="AI121" t="str" cm="1">
        <f t="array" aca="1" ref="AI121" ca="1">INDIRECT($A$1&amp;AI$1&amp;$A121)</f>
        <v>disponible</v>
      </c>
      <c r="AJ121" t="str" cm="1">
        <f t="array" aca="1" ref="AJ121" ca="1">INDIRECT($A$1&amp;AJ$1&amp;$A121)</f>
        <v>disponible</v>
      </c>
      <c r="AK121" t="str" cm="1">
        <f t="array" aca="1" ref="AK121" ca="1">INDIRECT($A$1&amp;AK$1&amp;$A121)</f>
        <v>disponible</v>
      </c>
      <c r="AM121">
        <f t="shared" ca="1" si="24"/>
        <v>0</v>
      </c>
      <c r="AN121">
        <f t="shared" ca="1" si="24"/>
        <v>0</v>
      </c>
      <c r="AO121">
        <f t="shared" ca="1" si="24"/>
        <v>0</v>
      </c>
      <c r="AP121">
        <f t="shared" ca="1" si="24"/>
        <v>0</v>
      </c>
      <c r="AQ121">
        <f t="shared" ca="1" si="24"/>
        <v>0</v>
      </c>
      <c r="AR121">
        <f t="shared" ca="1" si="24"/>
        <v>0</v>
      </c>
      <c r="AS121">
        <f t="shared" ca="1" si="24"/>
        <v>0</v>
      </c>
      <c r="AU121" t="str" cm="1">
        <f t="array" aca="1" ref="AU121" ca="1">INDIRECT($A$1&amp;AU$1&amp;$A121)</f>
        <v>disponible</v>
      </c>
      <c r="AV121" t="str" cm="1">
        <f t="array" aca="1" ref="AV121" ca="1">INDIRECT($A$1&amp;AV$1&amp;$A121)</f>
        <v>disponible</v>
      </c>
      <c r="AW121" t="str" cm="1">
        <f t="array" aca="1" ref="AW121" ca="1">INDIRECT($A$1&amp;AW$1&amp;$A121)</f>
        <v>disponible</v>
      </c>
      <c r="AX121" t="str" cm="1">
        <f t="array" aca="1" ref="AX121" ca="1">INDIRECT($A$1&amp;AX$1&amp;$A121)</f>
        <v>disponible</v>
      </c>
      <c r="AY121" t="str" cm="1">
        <f t="array" aca="1" ref="AY121" ca="1">INDIRECT($A$1&amp;AY$1&amp;$A121)</f>
        <v>disponible</v>
      </c>
      <c r="AZ121" t="str" cm="1">
        <f t="array" aca="1" ref="AZ121" ca="1">INDIRECT($A$1&amp;AZ$1&amp;$A121)</f>
        <v>disponible</v>
      </c>
      <c r="BA121" cm="1">
        <f t="array" aca="1" ref="BA121" ca="1">INDIRECT($A$1&amp;BA$1&amp;$A121)</f>
        <v>0</v>
      </c>
      <c r="BB121" cm="1">
        <f t="array" aca="1" ref="BB121" ca="1">INDIRECT($A$1&amp;BB$1&amp;$A121)</f>
        <v>0</v>
      </c>
      <c r="BC121" cm="1">
        <f t="array" aca="1" ref="BC121" ca="1">INDIRECT($A$1&amp;BC$1&amp;$A121)</f>
        <v>0</v>
      </c>
      <c r="BD121" cm="1">
        <f t="array" aca="1" ref="BD121" ca="1">INDIRECT($A$1&amp;BD$1&amp;$A121)</f>
        <v>0</v>
      </c>
      <c r="BE121" cm="1">
        <f t="array" aca="1" ref="BE121" ca="1">INDIRECT($A$1&amp;BE$1&amp;$A121)</f>
        <v>0</v>
      </c>
      <c r="BF121" t="str" cm="1">
        <f t="array" aca="1" ref="BF121" ca="1">INDIRECT($A$1&amp;BF$1&amp;$A121)</f>
        <v>disponible</v>
      </c>
      <c r="BG121" t="str" cm="1">
        <f t="array" aca="1" ref="BG121" ca="1">INDIRECT($A$1&amp;BG$1&amp;$A121)</f>
        <v>disponible</v>
      </c>
      <c r="BH121" t="str" cm="1">
        <f t="array" aca="1" ref="BH121" ca="1">INDIRECT($A$1&amp;BH$1&amp;$A121)</f>
        <v>disponible</v>
      </c>
      <c r="BI121" t="str" cm="1">
        <f t="array" aca="1" ref="BI121" ca="1">INDIRECT($A$1&amp;BI$1&amp;$A121)</f>
        <v>disponible</v>
      </c>
      <c r="BJ121" t="str" cm="1">
        <f t="array" aca="1" ref="BJ121" ca="1">INDIRECT($A$1&amp;BJ$1&amp;$A121)</f>
        <v>disponible</v>
      </c>
      <c r="BK121" t="str" cm="1">
        <f t="array" aca="1" ref="BK121" ca="1">INDIRECT($A$1&amp;BK$1&amp;$A121)</f>
        <v>disponible</v>
      </c>
      <c r="BL121" t="str" cm="1">
        <f t="array" aca="1" ref="BL121" ca="1">INDIRECT($A$1&amp;BL$1&amp;$A121)</f>
        <v>disponible</v>
      </c>
      <c r="BM121" t="str" cm="1">
        <f t="array" aca="1" ref="BM121" ca="1">INDIRECT($A$1&amp;BM$1&amp;$A121)</f>
        <v>disponible</v>
      </c>
      <c r="BN121" t="str" cm="1">
        <f t="array" aca="1" ref="BN121" ca="1">INDIRECT($A$1&amp;BN$1&amp;$A121)</f>
        <v>disponible</v>
      </c>
      <c r="BO121" t="str" cm="1">
        <f t="array" aca="1" ref="BO121" ca="1">INDIRECT($A$1&amp;BO$1&amp;$A121)</f>
        <v>disponible</v>
      </c>
      <c r="BP121" t="str" cm="1">
        <f t="array" aca="1" ref="BP121" ca="1">INDIRECT($A$1&amp;BP$1&amp;$A121)</f>
        <v>disponible</v>
      </c>
      <c r="BQ121" t="str" cm="1">
        <f t="array" aca="1" ref="BQ121" ca="1">INDIRECT($A$1&amp;BQ$1&amp;$A121)</f>
        <v>disponible</v>
      </c>
      <c r="BR121" t="str" cm="1">
        <f t="array" aca="1" ref="BR121" ca="1">INDIRECT($A$1&amp;BR$1&amp;$A121)</f>
        <v>disponible</v>
      </c>
      <c r="BS121" t="str" cm="1">
        <f t="array" aca="1" ref="BS121" ca="1">INDIRECT($A$1&amp;BS$1&amp;$A121)</f>
        <v>disponible</v>
      </c>
      <c r="BT121" t="str" cm="1">
        <f t="array" aca="1" ref="BT121" ca="1">INDIRECT($A$1&amp;BT$1&amp;$A121)</f>
        <v>disponible</v>
      </c>
      <c r="BU121" t="str" cm="1">
        <f t="array" aca="1" ref="BU121" ca="1">INDIRECT($A$1&amp;BU$1&amp;$A121)</f>
        <v>disponible</v>
      </c>
    </row>
    <row r="122" spans="1:73" x14ac:dyDescent="0.35">
      <c r="A122" s="60">
        <f t="shared" si="18"/>
        <v>107</v>
      </c>
      <c r="C122" t="str" cm="1">
        <f t="array" aca="1" ref="C122" ca="1">INDIRECT($A$1&amp;C$1&amp;$A122)</f>
        <v>marche_boussouma</v>
      </c>
      <c r="D122">
        <f t="shared" ca="1" si="23"/>
        <v>0</v>
      </c>
      <c r="E122">
        <f t="shared" ca="1" si="23"/>
        <v>0</v>
      </c>
      <c r="F122">
        <f t="shared" ca="1" si="23"/>
        <v>0</v>
      </c>
      <c r="G122">
        <f t="shared" ca="1" si="23"/>
        <v>0</v>
      </c>
      <c r="H122">
        <f t="shared" ca="1" si="23"/>
        <v>0</v>
      </c>
      <c r="I122">
        <f t="shared" ca="1" si="23"/>
        <v>0</v>
      </c>
      <c r="J122">
        <f t="shared" ca="1" si="23"/>
        <v>0</v>
      </c>
      <c r="K122">
        <f t="shared" ca="1" si="23"/>
        <v>0</v>
      </c>
      <c r="L122">
        <f t="shared" ca="1" si="23"/>
        <v>0</v>
      </c>
      <c r="M122">
        <f t="shared" ca="1" si="23"/>
        <v>0</v>
      </c>
      <c r="N122">
        <f t="shared" ca="1" si="23"/>
        <v>0</v>
      </c>
      <c r="P122" t="str" cm="1">
        <f t="array" aca="1" ref="P122" ca="1">INDIRECT($A$1&amp;P$1&amp;$A122)</f>
        <v>disponible</v>
      </c>
      <c r="Q122" t="str" cm="1">
        <f t="array" aca="1" ref="Q122" ca="1">INDIRECT($A$1&amp;Q$1&amp;$A122)</f>
        <v>disponible</v>
      </c>
      <c r="R122" t="str" cm="1">
        <f t="array" aca="1" ref="R122" ca="1">INDIRECT($A$1&amp;R$1&amp;$A122)</f>
        <v>disponible</v>
      </c>
      <c r="S122" t="str" cm="1">
        <f t="array" aca="1" ref="S122" ca="1">INDIRECT($A$1&amp;S$1&amp;$A122)</f>
        <v>disponible</v>
      </c>
      <c r="T122" t="str" cm="1">
        <f t="array" aca="1" ref="T122" ca="1">INDIRECT($A$1&amp;T$1&amp;$A122)</f>
        <v>disponible</v>
      </c>
      <c r="U122" t="str" cm="1">
        <f t="array" aca="1" ref="U122" ca="1">INDIRECT($A$1&amp;U$1&amp;$A122)</f>
        <v>disponible</v>
      </c>
      <c r="V122" t="str" cm="1">
        <f t="array" aca="1" ref="V122" ca="1">INDIRECT($A$1&amp;V$1&amp;$A122)</f>
        <v>disponible</v>
      </c>
      <c r="W122" t="str" cm="1">
        <f t="array" aca="1" ref="W122" ca="1">INDIRECT($A$1&amp;W$1&amp;$A122)</f>
        <v>disponible</v>
      </c>
      <c r="X122" t="str" cm="1">
        <f t="array" aca="1" ref="X122" ca="1">INDIRECT($A$1&amp;X$1&amp;$A122)</f>
        <v>disponible</v>
      </c>
      <c r="Y122" t="str" cm="1">
        <f t="array" aca="1" ref="Y122" ca="1">INDIRECT($A$1&amp;Y$1&amp;$A122)</f>
        <v>disponible</v>
      </c>
      <c r="Z122" t="str" cm="1">
        <f t="array" aca="1" ref="Z122" ca="1">INDIRECT($A$1&amp;Z$1&amp;$A122)</f>
        <v>disponible</v>
      </c>
      <c r="AA122" t="str" cm="1">
        <f t="array" aca="1" ref="AA122" ca="1">INDIRECT($A$1&amp;AA$1&amp;$A122)</f>
        <v>disponible</v>
      </c>
      <c r="AB122" t="str" cm="1">
        <f t="array" aca="1" ref="AB122" ca="1">INDIRECT($A$1&amp;AB$1&amp;$A122)</f>
        <v>disponible</v>
      </c>
      <c r="AC122" t="str" cm="1">
        <f t="array" aca="1" ref="AC122" ca="1">INDIRECT($A$1&amp;AC$1&amp;$A122)</f>
        <v>disponible</v>
      </c>
      <c r="AD122" t="str" cm="1">
        <f t="array" aca="1" ref="AD122" ca="1">INDIRECT($A$1&amp;AD$1&amp;$A122)</f>
        <v>disponible</v>
      </c>
      <c r="AE122" t="str" cm="1">
        <f t="array" aca="1" ref="AE122" ca="1">INDIRECT($A$1&amp;AE$1&amp;$A122)</f>
        <v>disponible</v>
      </c>
      <c r="AF122" t="str" cm="1">
        <f t="array" aca="1" ref="AF122" ca="1">INDIRECT($A$1&amp;AF$1&amp;$A122)</f>
        <v>disponible</v>
      </c>
      <c r="AG122" t="str" cm="1">
        <f t="array" aca="1" ref="AG122" ca="1">INDIRECT($A$1&amp;AG$1&amp;$A122)</f>
        <v>disponible</v>
      </c>
      <c r="AH122" t="str" cm="1">
        <f t="array" aca="1" ref="AH122" ca="1">INDIRECT($A$1&amp;AH$1&amp;$A122)</f>
        <v>disponible</v>
      </c>
      <c r="AI122" t="str" cm="1">
        <f t="array" aca="1" ref="AI122" ca="1">INDIRECT($A$1&amp;AI$1&amp;$A122)</f>
        <v>disponible</v>
      </c>
      <c r="AJ122" t="str" cm="1">
        <f t="array" aca="1" ref="AJ122" ca="1">INDIRECT($A$1&amp;AJ$1&amp;$A122)</f>
        <v>disponible</v>
      </c>
      <c r="AK122" t="str" cm="1">
        <f t="array" aca="1" ref="AK122" ca="1">INDIRECT($A$1&amp;AK$1&amp;$A122)</f>
        <v>disponible</v>
      </c>
      <c r="AM122">
        <f t="shared" ca="1" si="24"/>
        <v>0</v>
      </c>
      <c r="AN122">
        <f t="shared" ca="1" si="24"/>
        <v>0</v>
      </c>
      <c r="AO122">
        <f t="shared" ca="1" si="24"/>
        <v>0</v>
      </c>
      <c r="AP122">
        <f t="shared" ca="1" si="24"/>
        <v>0</v>
      </c>
      <c r="AQ122">
        <f t="shared" ca="1" si="24"/>
        <v>0</v>
      </c>
      <c r="AR122">
        <f t="shared" ca="1" si="24"/>
        <v>0</v>
      </c>
      <c r="AS122">
        <f t="shared" ca="1" si="24"/>
        <v>0</v>
      </c>
      <c r="AU122" t="str" cm="1">
        <f t="array" aca="1" ref="AU122" ca="1">INDIRECT($A$1&amp;AU$1&amp;$A122)</f>
        <v>disponible</v>
      </c>
      <c r="AV122" t="str" cm="1">
        <f t="array" aca="1" ref="AV122" ca="1">INDIRECT($A$1&amp;AV$1&amp;$A122)</f>
        <v>disponible</v>
      </c>
      <c r="AW122" t="str" cm="1">
        <f t="array" aca="1" ref="AW122" ca="1">INDIRECT($A$1&amp;AW$1&amp;$A122)</f>
        <v>disponible</v>
      </c>
      <c r="AX122" t="str" cm="1">
        <f t="array" aca="1" ref="AX122" ca="1">INDIRECT($A$1&amp;AX$1&amp;$A122)</f>
        <v>disponible</v>
      </c>
      <c r="AY122" t="str" cm="1">
        <f t="array" aca="1" ref="AY122" ca="1">INDIRECT($A$1&amp;AY$1&amp;$A122)</f>
        <v>disponible</v>
      </c>
      <c r="AZ122" t="str" cm="1">
        <f t="array" aca="1" ref="AZ122" ca="1">INDIRECT($A$1&amp;AZ$1&amp;$A122)</f>
        <v>disponible</v>
      </c>
      <c r="BA122" cm="1">
        <f t="array" aca="1" ref="BA122" ca="1">INDIRECT($A$1&amp;BA$1&amp;$A122)</f>
        <v>0</v>
      </c>
      <c r="BB122" cm="1">
        <f t="array" aca="1" ref="BB122" ca="1">INDIRECT($A$1&amp;BB$1&amp;$A122)</f>
        <v>0</v>
      </c>
      <c r="BC122" cm="1">
        <f t="array" aca="1" ref="BC122" ca="1">INDIRECT($A$1&amp;BC$1&amp;$A122)</f>
        <v>0</v>
      </c>
      <c r="BD122" cm="1">
        <f t="array" aca="1" ref="BD122" ca="1">INDIRECT($A$1&amp;BD$1&amp;$A122)</f>
        <v>0</v>
      </c>
      <c r="BE122" cm="1">
        <f t="array" aca="1" ref="BE122" ca="1">INDIRECT($A$1&amp;BE$1&amp;$A122)</f>
        <v>0</v>
      </c>
      <c r="BF122" t="str" cm="1">
        <f t="array" aca="1" ref="BF122" ca="1">INDIRECT($A$1&amp;BF$1&amp;$A122)</f>
        <v>disponible</v>
      </c>
      <c r="BG122" t="str" cm="1">
        <f t="array" aca="1" ref="BG122" ca="1">INDIRECT($A$1&amp;BG$1&amp;$A122)</f>
        <v>disponible</v>
      </c>
      <c r="BH122" t="str" cm="1">
        <f t="array" aca="1" ref="BH122" ca="1">INDIRECT($A$1&amp;BH$1&amp;$A122)</f>
        <v>disponible</v>
      </c>
      <c r="BI122" t="str" cm="1">
        <f t="array" aca="1" ref="BI122" ca="1">INDIRECT($A$1&amp;BI$1&amp;$A122)</f>
        <v>disponible</v>
      </c>
      <c r="BJ122" t="str" cm="1">
        <f t="array" aca="1" ref="BJ122" ca="1">INDIRECT($A$1&amp;BJ$1&amp;$A122)</f>
        <v>disponible</v>
      </c>
      <c r="BK122" t="str" cm="1">
        <f t="array" aca="1" ref="BK122" ca="1">INDIRECT($A$1&amp;BK$1&amp;$A122)</f>
        <v>disponible</v>
      </c>
      <c r="BL122" t="str" cm="1">
        <f t="array" aca="1" ref="BL122" ca="1">INDIRECT($A$1&amp;BL$1&amp;$A122)</f>
        <v>disponible</v>
      </c>
      <c r="BM122" t="str" cm="1">
        <f t="array" aca="1" ref="BM122" ca="1">INDIRECT($A$1&amp;BM$1&amp;$A122)</f>
        <v>disponible</v>
      </c>
      <c r="BN122" t="str" cm="1">
        <f t="array" aca="1" ref="BN122" ca="1">INDIRECT($A$1&amp;BN$1&amp;$A122)</f>
        <v>disponible</v>
      </c>
      <c r="BO122" t="str" cm="1">
        <f t="array" aca="1" ref="BO122" ca="1">INDIRECT($A$1&amp;BO$1&amp;$A122)</f>
        <v>disponible</v>
      </c>
      <c r="BP122" t="str" cm="1">
        <f t="array" aca="1" ref="BP122" ca="1">INDIRECT($A$1&amp;BP$1&amp;$A122)</f>
        <v>disponible</v>
      </c>
      <c r="BQ122" t="str" cm="1">
        <f t="array" aca="1" ref="BQ122" ca="1">INDIRECT($A$1&amp;BQ$1&amp;$A122)</f>
        <v>disponible</v>
      </c>
      <c r="BR122" t="str" cm="1">
        <f t="array" aca="1" ref="BR122" ca="1">INDIRECT($A$1&amp;BR$1&amp;$A122)</f>
        <v>disponible</v>
      </c>
      <c r="BS122" t="str" cm="1">
        <f t="array" aca="1" ref="BS122" ca="1">INDIRECT($A$1&amp;BS$1&amp;$A122)</f>
        <v>disponible</v>
      </c>
      <c r="BT122" t="str" cm="1">
        <f t="array" aca="1" ref="BT122" ca="1">INDIRECT($A$1&amp;BT$1&amp;$A122)</f>
        <v>disponible</v>
      </c>
      <c r="BU122" t="str" cm="1">
        <f t="array" aca="1" ref="BU122" ca="1">INDIRECT($A$1&amp;BU$1&amp;$A122)</f>
        <v>disponible</v>
      </c>
    </row>
    <row r="123" spans="1:73" x14ac:dyDescent="0.35">
      <c r="A123" s="60">
        <f t="shared" si="18"/>
        <v>108</v>
      </c>
      <c r="C123" t="str" cm="1">
        <f t="array" aca="1" ref="C123" ca="1">INDIRECT($A$1&amp;C$1&amp;$A123)</f>
        <v>marche_boussouma</v>
      </c>
      <c r="D123">
        <f t="shared" ca="1" si="23"/>
        <v>0</v>
      </c>
      <c r="E123">
        <f t="shared" ca="1" si="23"/>
        <v>0</v>
      </c>
      <c r="F123">
        <f t="shared" ca="1" si="23"/>
        <v>0</v>
      </c>
      <c r="G123">
        <f t="shared" ca="1" si="23"/>
        <v>0</v>
      </c>
      <c r="H123">
        <f t="shared" ca="1" si="23"/>
        <v>0</v>
      </c>
      <c r="I123">
        <f t="shared" ca="1" si="23"/>
        <v>0</v>
      </c>
      <c r="J123">
        <f t="shared" ca="1" si="23"/>
        <v>0</v>
      </c>
      <c r="K123">
        <f t="shared" ca="1" si="23"/>
        <v>0</v>
      </c>
      <c r="L123">
        <f t="shared" ca="1" si="23"/>
        <v>0</v>
      </c>
      <c r="M123">
        <f t="shared" ca="1" si="23"/>
        <v>0</v>
      </c>
      <c r="N123">
        <f t="shared" ca="1" si="23"/>
        <v>0</v>
      </c>
      <c r="P123" t="str" cm="1">
        <f t="array" aca="1" ref="P123" ca="1">INDIRECT($A$1&amp;P$1&amp;$A123)</f>
        <v>disponible</v>
      </c>
      <c r="Q123" t="str" cm="1">
        <f t="array" aca="1" ref="Q123" ca="1">INDIRECT($A$1&amp;Q$1&amp;$A123)</f>
        <v>disponible</v>
      </c>
      <c r="R123" t="str" cm="1">
        <f t="array" aca="1" ref="R123" ca="1">INDIRECT($A$1&amp;R$1&amp;$A123)</f>
        <v>disponible</v>
      </c>
      <c r="S123" t="str" cm="1">
        <f t="array" aca="1" ref="S123" ca="1">INDIRECT($A$1&amp;S$1&amp;$A123)</f>
        <v>disponible</v>
      </c>
      <c r="T123" t="str" cm="1">
        <f t="array" aca="1" ref="T123" ca="1">INDIRECT($A$1&amp;T$1&amp;$A123)</f>
        <v>disponible</v>
      </c>
      <c r="U123" t="str" cm="1">
        <f t="array" aca="1" ref="U123" ca="1">INDIRECT($A$1&amp;U$1&amp;$A123)</f>
        <v>disponible</v>
      </c>
      <c r="V123" t="str" cm="1">
        <f t="array" aca="1" ref="V123" ca="1">INDIRECT($A$1&amp;V$1&amp;$A123)</f>
        <v>disponible</v>
      </c>
      <c r="W123" t="str" cm="1">
        <f t="array" aca="1" ref="W123" ca="1">INDIRECT($A$1&amp;W$1&amp;$A123)</f>
        <v>disponible</v>
      </c>
      <c r="X123" t="str" cm="1">
        <f t="array" aca="1" ref="X123" ca="1">INDIRECT($A$1&amp;X$1&amp;$A123)</f>
        <v>disponible</v>
      </c>
      <c r="Y123" t="str" cm="1">
        <f t="array" aca="1" ref="Y123" ca="1">INDIRECT($A$1&amp;Y$1&amp;$A123)</f>
        <v>disponible</v>
      </c>
      <c r="Z123" t="str" cm="1">
        <f t="array" aca="1" ref="Z123" ca="1">INDIRECT($A$1&amp;Z$1&amp;$A123)</f>
        <v>disponible</v>
      </c>
      <c r="AA123" t="str" cm="1">
        <f t="array" aca="1" ref="AA123" ca="1">INDIRECT($A$1&amp;AA$1&amp;$A123)</f>
        <v>disponible</v>
      </c>
      <c r="AB123" t="str" cm="1">
        <f t="array" aca="1" ref="AB123" ca="1">INDIRECT($A$1&amp;AB$1&amp;$A123)</f>
        <v>disponible</v>
      </c>
      <c r="AC123" t="str" cm="1">
        <f t="array" aca="1" ref="AC123" ca="1">INDIRECT($A$1&amp;AC$1&amp;$A123)</f>
        <v>disponible</v>
      </c>
      <c r="AD123" t="str" cm="1">
        <f t="array" aca="1" ref="AD123" ca="1">INDIRECT($A$1&amp;AD$1&amp;$A123)</f>
        <v>disponible</v>
      </c>
      <c r="AE123" t="str" cm="1">
        <f t="array" aca="1" ref="AE123" ca="1">INDIRECT($A$1&amp;AE$1&amp;$A123)</f>
        <v>disponible</v>
      </c>
      <c r="AF123" t="str" cm="1">
        <f t="array" aca="1" ref="AF123" ca="1">INDIRECT($A$1&amp;AF$1&amp;$A123)</f>
        <v>disponible</v>
      </c>
      <c r="AG123" t="str" cm="1">
        <f t="array" aca="1" ref="AG123" ca="1">INDIRECT($A$1&amp;AG$1&amp;$A123)</f>
        <v>disponible</v>
      </c>
      <c r="AH123" t="str" cm="1">
        <f t="array" aca="1" ref="AH123" ca="1">INDIRECT($A$1&amp;AH$1&amp;$A123)</f>
        <v>disponible</v>
      </c>
      <c r="AI123" t="str" cm="1">
        <f t="array" aca="1" ref="AI123" ca="1">INDIRECT($A$1&amp;AI$1&amp;$A123)</f>
        <v>disponible</v>
      </c>
      <c r="AJ123" t="str" cm="1">
        <f t="array" aca="1" ref="AJ123" ca="1">INDIRECT($A$1&amp;AJ$1&amp;$A123)</f>
        <v>disponible</v>
      </c>
      <c r="AK123" t="str" cm="1">
        <f t="array" aca="1" ref="AK123" ca="1">INDIRECT($A$1&amp;AK$1&amp;$A123)</f>
        <v>disponible</v>
      </c>
      <c r="AM123">
        <f t="shared" ca="1" si="24"/>
        <v>0</v>
      </c>
      <c r="AN123">
        <f t="shared" ca="1" si="24"/>
        <v>0</v>
      </c>
      <c r="AO123">
        <f t="shared" ca="1" si="24"/>
        <v>0</v>
      </c>
      <c r="AP123">
        <f t="shared" ca="1" si="24"/>
        <v>0</v>
      </c>
      <c r="AQ123">
        <f t="shared" ca="1" si="24"/>
        <v>0</v>
      </c>
      <c r="AR123">
        <f t="shared" ca="1" si="24"/>
        <v>0</v>
      </c>
      <c r="AS123">
        <f t="shared" ca="1" si="24"/>
        <v>0</v>
      </c>
      <c r="AU123" t="str" cm="1">
        <f t="array" aca="1" ref="AU123" ca="1">INDIRECT($A$1&amp;AU$1&amp;$A123)</f>
        <v>disponible</v>
      </c>
      <c r="AV123" t="str" cm="1">
        <f t="array" aca="1" ref="AV123" ca="1">INDIRECT($A$1&amp;AV$1&amp;$A123)</f>
        <v>disponible</v>
      </c>
      <c r="AW123" t="str" cm="1">
        <f t="array" aca="1" ref="AW123" ca="1">INDIRECT($A$1&amp;AW$1&amp;$A123)</f>
        <v>disponible</v>
      </c>
      <c r="AX123" t="str" cm="1">
        <f t="array" aca="1" ref="AX123" ca="1">INDIRECT($A$1&amp;AX$1&amp;$A123)</f>
        <v>disponible</v>
      </c>
      <c r="AY123" t="str" cm="1">
        <f t="array" aca="1" ref="AY123" ca="1">INDIRECT($A$1&amp;AY$1&amp;$A123)</f>
        <v>disponible</v>
      </c>
      <c r="AZ123" t="str" cm="1">
        <f t="array" aca="1" ref="AZ123" ca="1">INDIRECT($A$1&amp;AZ$1&amp;$A123)</f>
        <v>disponible</v>
      </c>
      <c r="BA123" cm="1">
        <f t="array" aca="1" ref="BA123" ca="1">INDIRECT($A$1&amp;BA$1&amp;$A123)</f>
        <v>0</v>
      </c>
      <c r="BB123" cm="1">
        <f t="array" aca="1" ref="BB123" ca="1">INDIRECT($A$1&amp;BB$1&amp;$A123)</f>
        <v>0</v>
      </c>
      <c r="BC123" cm="1">
        <f t="array" aca="1" ref="BC123" ca="1">INDIRECT($A$1&amp;BC$1&amp;$A123)</f>
        <v>0</v>
      </c>
      <c r="BD123" cm="1">
        <f t="array" aca="1" ref="BD123" ca="1">INDIRECT($A$1&amp;BD$1&amp;$A123)</f>
        <v>0</v>
      </c>
      <c r="BE123" cm="1">
        <f t="array" aca="1" ref="BE123" ca="1">INDIRECT($A$1&amp;BE$1&amp;$A123)</f>
        <v>0</v>
      </c>
      <c r="BF123" t="str" cm="1">
        <f t="array" aca="1" ref="BF123" ca="1">INDIRECT($A$1&amp;BF$1&amp;$A123)</f>
        <v>disponible</v>
      </c>
      <c r="BG123" t="str" cm="1">
        <f t="array" aca="1" ref="BG123" ca="1">INDIRECT($A$1&amp;BG$1&amp;$A123)</f>
        <v>disponible</v>
      </c>
      <c r="BH123" t="str" cm="1">
        <f t="array" aca="1" ref="BH123" ca="1">INDIRECT($A$1&amp;BH$1&amp;$A123)</f>
        <v>disponible</v>
      </c>
      <c r="BI123" t="str" cm="1">
        <f t="array" aca="1" ref="BI123" ca="1">INDIRECT($A$1&amp;BI$1&amp;$A123)</f>
        <v>disponible</v>
      </c>
      <c r="BJ123" t="str" cm="1">
        <f t="array" aca="1" ref="BJ123" ca="1">INDIRECT($A$1&amp;BJ$1&amp;$A123)</f>
        <v>disponible</v>
      </c>
      <c r="BK123" t="str" cm="1">
        <f t="array" aca="1" ref="BK123" ca="1">INDIRECT($A$1&amp;BK$1&amp;$A123)</f>
        <v>disponible</v>
      </c>
      <c r="BL123" t="str" cm="1">
        <f t="array" aca="1" ref="BL123" ca="1">INDIRECT($A$1&amp;BL$1&amp;$A123)</f>
        <v>disponible</v>
      </c>
      <c r="BM123" t="str" cm="1">
        <f t="array" aca="1" ref="BM123" ca="1">INDIRECT($A$1&amp;BM$1&amp;$A123)</f>
        <v>disponible</v>
      </c>
      <c r="BN123" t="str" cm="1">
        <f t="array" aca="1" ref="BN123" ca="1">INDIRECT($A$1&amp;BN$1&amp;$A123)</f>
        <v>disponible</v>
      </c>
      <c r="BO123" t="str" cm="1">
        <f t="array" aca="1" ref="BO123" ca="1">INDIRECT($A$1&amp;BO$1&amp;$A123)</f>
        <v>disponible</v>
      </c>
      <c r="BP123" t="str" cm="1">
        <f t="array" aca="1" ref="BP123" ca="1">INDIRECT($A$1&amp;BP$1&amp;$A123)</f>
        <v>disponible</v>
      </c>
      <c r="BQ123" t="str" cm="1">
        <f t="array" aca="1" ref="BQ123" ca="1">INDIRECT($A$1&amp;BQ$1&amp;$A123)</f>
        <v>disponible</v>
      </c>
      <c r="BR123" t="str" cm="1">
        <f t="array" aca="1" ref="BR123" ca="1">INDIRECT($A$1&amp;BR$1&amp;$A123)</f>
        <v>disponible</v>
      </c>
      <c r="BS123" t="str" cm="1">
        <f t="array" aca="1" ref="BS123" ca="1">INDIRECT($A$1&amp;BS$1&amp;$A123)</f>
        <v>disponible</v>
      </c>
      <c r="BT123" t="str" cm="1">
        <f t="array" aca="1" ref="BT123" ca="1">INDIRECT($A$1&amp;BT$1&amp;$A123)</f>
        <v>disponible</v>
      </c>
      <c r="BU123" t="str" cm="1">
        <f t="array" aca="1" ref="BU123" ca="1">INDIRECT($A$1&amp;BU$1&amp;$A123)</f>
        <v>disponible</v>
      </c>
    </row>
    <row r="124" spans="1:73" x14ac:dyDescent="0.35">
      <c r="A124" s="60">
        <f t="shared" si="18"/>
        <v>109</v>
      </c>
      <c r="C124" t="str" cm="1">
        <f t="array" aca="1" ref="C124" ca="1">INDIRECT($A$1&amp;C$1&amp;$A124)</f>
        <v>marche_boussouma</v>
      </c>
      <c r="D124">
        <f t="shared" ca="1" si="23"/>
        <v>0</v>
      </c>
      <c r="E124">
        <f t="shared" ca="1" si="23"/>
        <v>0</v>
      </c>
      <c r="F124">
        <f t="shared" ca="1" si="23"/>
        <v>0</v>
      </c>
      <c r="G124">
        <f t="shared" ca="1" si="23"/>
        <v>0</v>
      </c>
      <c r="H124">
        <f t="shared" ca="1" si="23"/>
        <v>0</v>
      </c>
      <c r="I124">
        <f t="shared" ca="1" si="23"/>
        <v>0</v>
      </c>
      <c r="J124">
        <f t="shared" ca="1" si="23"/>
        <v>0</v>
      </c>
      <c r="K124">
        <f t="shared" ca="1" si="23"/>
        <v>0</v>
      </c>
      <c r="L124">
        <f t="shared" ca="1" si="23"/>
        <v>0</v>
      </c>
      <c r="M124">
        <f t="shared" ca="1" si="23"/>
        <v>0</v>
      </c>
      <c r="N124">
        <f t="shared" ca="1" si="23"/>
        <v>0</v>
      </c>
      <c r="P124" t="str" cm="1">
        <f t="array" aca="1" ref="P124" ca="1">INDIRECT($A$1&amp;P$1&amp;$A124)</f>
        <v>disponible</v>
      </c>
      <c r="Q124" t="str" cm="1">
        <f t="array" aca="1" ref="Q124" ca="1">INDIRECT($A$1&amp;Q$1&amp;$A124)</f>
        <v>disponible</v>
      </c>
      <c r="R124" t="str" cm="1">
        <f t="array" aca="1" ref="R124" ca="1">INDIRECT($A$1&amp;R$1&amp;$A124)</f>
        <v>disponible</v>
      </c>
      <c r="S124" t="str" cm="1">
        <f t="array" aca="1" ref="S124" ca="1">INDIRECT($A$1&amp;S$1&amp;$A124)</f>
        <v>disponible</v>
      </c>
      <c r="T124" t="str" cm="1">
        <f t="array" aca="1" ref="T124" ca="1">INDIRECT($A$1&amp;T$1&amp;$A124)</f>
        <v>disponible</v>
      </c>
      <c r="U124" t="str" cm="1">
        <f t="array" aca="1" ref="U124" ca="1">INDIRECT($A$1&amp;U$1&amp;$A124)</f>
        <v>disponible</v>
      </c>
      <c r="V124" t="str" cm="1">
        <f t="array" aca="1" ref="V124" ca="1">INDIRECT($A$1&amp;V$1&amp;$A124)</f>
        <v>disponible</v>
      </c>
      <c r="W124" t="str" cm="1">
        <f t="array" aca="1" ref="W124" ca="1">INDIRECT($A$1&amp;W$1&amp;$A124)</f>
        <v>disponible</v>
      </c>
      <c r="X124" t="str" cm="1">
        <f t="array" aca="1" ref="X124" ca="1">INDIRECT($A$1&amp;X$1&amp;$A124)</f>
        <v>disponible</v>
      </c>
      <c r="Y124" t="str" cm="1">
        <f t="array" aca="1" ref="Y124" ca="1">INDIRECT($A$1&amp;Y$1&amp;$A124)</f>
        <v>disponible</v>
      </c>
      <c r="Z124" t="str" cm="1">
        <f t="array" aca="1" ref="Z124" ca="1">INDIRECT($A$1&amp;Z$1&amp;$A124)</f>
        <v>disponible</v>
      </c>
      <c r="AA124" t="str" cm="1">
        <f t="array" aca="1" ref="AA124" ca="1">INDIRECT($A$1&amp;AA$1&amp;$A124)</f>
        <v>disponible</v>
      </c>
      <c r="AB124" t="str" cm="1">
        <f t="array" aca="1" ref="AB124" ca="1">INDIRECT($A$1&amp;AB$1&amp;$A124)</f>
        <v>disponible</v>
      </c>
      <c r="AC124" t="str" cm="1">
        <f t="array" aca="1" ref="AC124" ca="1">INDIRECT($A$1&amp;AC$1&amp;$A124)</f>
        <v>disponible</v>
      </c>
      <c r="AD124" t="str" cm="1">
        <f t="array" aca="1" ref="AD124" ca="1">INDIRECT($A$1&amp;AD$1&amp;$A124)</f>
        <v>disponible</v>
      </c>
      <c r="AE124" t="str" cm="1">
        <f t="array" aca="1" ref="AE124" ca="1">INDIRECT($A$1&amp;AE$1&amp;$A124)</f>
        <v>disponible</v>
      </c>
      <c r="AF124" t="str" cm="1">
        <f t="array" aca="1" ref="AF124" ca="1">INDIRECT($A$1&amp;AF$1&amp;$A124)</f>
        <v>disponible</v>
      </c>
      <c r="AG124" t="str" cm="1">
        <f t="array" aca="1" ref="AG124" ca="1">INDIRECT($A$1&amp;AG$1&amp;$A124)</f>
        <v>disponible</v>
      </c>
      <c r="AH124" t="str" cm="1">
        <f t="array" aca="1" ref="AH124" ca="1">INDIRECT($A$1&amp;AH$1&amp;$A124)</f>
        <v>disponible</v>
      </c>
      <c r="AI124" t="str" cm="1">
        <f t="array" aca="1" ref="AI124" ca="1">INDIRECT($A$1&amp;AI$1&amp;$A124)</f>
        <v>disponible</v>
      </c>
      <c r="AJ124" t="str" cm="1">
        <f t="array" aca="1" ref="AJ124" ca="1">INDIRECT($A$1&amp;AJ$1&amp;$A124)</f>
        <v>disponible</v>
      </c>
      <c r="AK124" t="str" cm="1">
        <f t="array" aca="1" ref="AK124" ca="1">INDIRECT($A$1&amp;AK$1&amp;$A124)</f>
        <v>disponible</v>
      </c>
      <c r="AM124">
        <f t="shared" ca="1" si="24"/>
        <v>0</v>
      </c>
      <c r="AN124">
        <f t="shared" ca="1" si="24"/>
        <v>0</v>
      </c>
      <c r="AO124">
        <f t="shared" ca="1" si="24"/>
        <v>0</v>
      </c>
      <c r="AP124">
        <f t="shared" ca="1" si="24"/>
        <v>0</v>
      </c>
      <c r="AQ124">
        <f t="shared" ca="1" si="24"/>
        <v>0</v>
      </c>
      <c r="AR124">
        <f t="shared" ca="1" si="24"/>
        <v>0</v>
      </c>
      <c r="AS124">
        <f t="shared" ca="1" si="24"/>
        <v>0</v>
      </c>
      <c r="AU124" t="str" cm="1">
        <f t="array" aca="1" ref="AU124" ca="1">INDIRECT($A$1&amp;AU$1&amp;$A124)</f>
        <v>disponible</v>
      </c>
      <c r="AV124" t="str" cm="1">
        <f t="array" aca="1" ref="AV124" ca="1">INDIRECT($A$1&amp;AV$1&amp;$A124)</f>
        <v>disponible</v>
      </c>
      <c r="AW124" t="str" cm="1">
        <f t="array" aca="1" ref="AW124" ca="1">INDIRECT($A$1&amp;AW$1&amp;$A124)</f>
        <v>disponible</v>
      </c>
      <c r="AX124" t="str" cm="1">
        <f t="array" aca="1" ref="AX124" ca="1">INDIRECT($A$1&amp;AX$1&amp;$A124)</f>
        <v>disponible</v>
      </c>
      <c r="AY124" t="str" cm="1">
        <f t="array" aca="1" ref="AY124" ca="1">INDIRECT($A$1&amp;AY$1&amp;$A124)</f>
        <v>disponible</v>
      </c>
      <c r="AZ124" t="str" cm="1">
        <f t="array" aca="1" ref="AZ124" ca="1">INDIRECT($A$1&amp;AZ$1&amp;$A124)</f>
        <v>disponible</v>
      </c>
      <c r="BA124" cm="1">
        <f t="array" aca="1" ref="BA124" ca="1">INDIRECT($A$1&amp;BA$1&amp;$A124)</f>
        <v>0</v>
      </c>
      <c r="BB124" cm="1">
        <f t="array" aca="1" ref="BB124" ca="1">INDIRECT($A$1&amp;BB$1&amp;$A124)</f>
        <v>0</v>
      </c>
      <c r="BC124" cm="1">
        <f t="array" aca="1" ref="BC124" ca="1">INDIRECT($A$1&amp;BC$1&amp;$A124)</f>
        <v>0</v>
      </c>
      <c r="BD124" cm="1">
        <f t="array" aca="1" ref="BD124" ca="1">INDIRECT($A$1&amp;BD$1&amp;$A124)</f>
        <v>0</v>
      </c>
      <c r="BE124" cm="1">
        <f t="array" aca="1" ref="BE124" ca="1">INDIRECT($A$1&amp;BE$1&amp;$A124)</f>
        <v>0</v>
      </c>
      <c r="BF124" t="str" cm="1">
        <f t="array" aca="1" ref="BF124" ca="1">INDIRECT($A$1&amp;BF$1&amp;$A124)</f>
        <v>disponible</v>
      </c>
      <c r="BG124" t="str" cm="1">
        <f t="array" aca="1" ref="BG124" ca="1">INDIRECT($A$1&amp;BG$1&amp;$A124)</f>
        <v>disponible</v>
      </c>
      <c r="BH124" t="str" cm="1">
        <f t="array" aca="1" ref="BH124" ca="1">INDIRECT($A$1&amp;BH$1&amp;$A124)</f>
        <v>disponible</v>
      </c>
      <c r="BI124" t="str" cm="1">
        <f t="array" aca="1" ref="BI124" ca="1">INDIRECT($A$1&amp;BI$1&amp;$A124)</f>
        <v>disponible</v>
      </c>
      <c r="BJ124" t="str" cm="1">
        <f t="array" aca="1" ref="BJ124" ca="1">INDIRECT($A$1&amp;BJ$1&amp;$A124)</f>
        <v>disponible</v>
      </c>
      <c r="BK124" t="str" cm="1">
        <f t="array" aca="1" ref="BK124" ca="1">INDIRECT($A$1&amp;BK$1&amp;$A124)</f>
        <v>disponible</v>
      </c>
      <c r="BL124" t="str" cm="1">
        <f t="array" aca="1" ref="BL124" ca="1">INDIRECT($A$1&amp;BL$1&amp;$A124)</f>
        <v>disponible</v>
      </c>
      <c r="BM124" t="str" cm="1">
        <f t="array" aca="1" ref="BM124" ca="1">INDIRECT($A$1&amp;BM$1&amp;$A124)</f>
        <v>disponible</v>
      </c>
      <c r="BN124" t="str" cm="1">
        <f t="array" aca="1" ref="BN124" ca="1">INDIRECT($A$1&amp;BN$1&amp;$A124)</f>
        <v>disponible</v>
      </c>
      <c r="BO124" t="str" cm="1">
        <f t="array" aca="1" ref="BO124" ca="1">INDIRECT($A$1&amp;BO$1&amp;$A124)</f>
        <v>disponible</v>
      </c>
      <c r="BP124" t="str" cm="1">
        <f t="array" aca="1" ref="BP124" ca="1">INDIRECT($A$1&amp;BP$1&amp;$A124)</f>
        <v>disponible</v>
      </c>
      <c r="BQ124" t="str" cm="1">
        <f t="array" aca="1" ref="BQ124" ca="1">INDIRECT($A$1&amp;BQ$1&amp;$A124)</f>
        <v>disponible</v>
      </c>
      <c r="BR124" t="str" cm="1">
        <f t="array" aca="1" ref="BR124" ca="1">INDIRECT($A$1&amp;BR$1&amp;$A124)</f>
        <v>disponible</v>
      </c>
      <c r="BS124" t="str" cm="1">
        <f t="array" aca="1" ref="BS124" ca="1">INDIRECT($A$1&amp;BS$1&amp;$A124)</f>
        <v>disponible</v>
      </c>
      <c r="BT124" t="str" cm="1">
        <f t="array" aca="1" ref="BT124" ca="1">INDIRECT($A$1&amp;BT$1&amp;$A124)</f>
        <v>disponible</v>
      </c>
      <c r="BU124" t="str" cm="1">
        <f t="array" aca="1" ref="BU124" ca="1">INDIRECT($A$1&amp;BU$1&amp;$A124)</f>
        <v>disponible</v>
      </c>
    </row>
    <row r="125" spans="1:73" x14ac:dyDescent="0.35">
      <c r="A125" s="60">
        <f t="shared" si="18"/>
        <v>110</v>
      </c>
      <c r="C125" t="str" cm="1">
        <f t="array" aca="1" ref="C125" ca="1">INDIRECT($A$1&amp;C$1&amp;$A125)</f>
        <v>marche_boussouma</v>
      </c>
      <c r="D125">
        <f t="shared" ca="1" si="23"/>
        <v>0</v>
      </c>
      <c r="E125">
        <f t="shared" ca="1" si="23"/>
        <v>0</v>
      </c>
      <c r="F125">
        <f t="shared" ca="1" si="23"/>
        <v>0</v>
      </c>
      <c r="G125">
        <f t="shared" ca="1" si="23"/>
        <v>0</v>
      </c>
      <c r="H125">
        <f t="shared" ca="1" si="23"/>
        <v>0</v>
      </c>
      <c r="I125">
        <f t="shared" ca="1" si="23"/>
        <v>0</v>
      </c>
      <c r="J125">
        <f t="shared" ca="1" si="23"/>
        <v>0</v>
      </c>
      <c r="K125">
        <f t="shared" ca="1" si="23"/>
        <v>0</v>
      </c>
      <c r="L125">
        <f t="shared" ca="1" si="23"/>
        <v>0</v>
      </c>
      <c r="M125">
        <f t="shared" ca="1" si="23"/>
        <v>0</v>
      </c>
      <c r="N125">
        <f t="shared" ca="1" si="23"/>
        <v>0</v>
      </c>
      <c r="P125" t="str" cm="1">
        <f t="array" aca="1" ref="P125" ca="1">INDIRECT($A$1&amp;P$1&amp;$A125)</f>
        <v>disponible</v>
      </c>
      <c r="Q125" t="str" cm="1">
        <f t="array" aca="1" ref="Q125" ca="1">INDIRECT($A$1&amp;Q$1&amp;$A125)</f>
        <v>disponible</v>
      </c>
      <c r="R125" t="str" cm="1">
        <f t="array" aca="1" ref="R125" ca="1">INDIRECT($A$1&amp;R$1&amp;$A125)</f>
        <v>disponible</v>
      </c>
      <c r="S125" t="str" cm="1">
        <f t="array" aca="1" ref="S125" ca="1">INDIRECT($A$1&amp;S$1&amp;$A125)</f>
        <v>disponible</v>
      </c>
      <c r="T125" t="str" cm="1">
        <f t="array" aca="1" ref="T125" ca="1">INDIRECT($A$1&amp;T$1&amp;$A125)</f>
        <v>disponible</v>
      </c>
      <c r="U125" t="str" cm="1">
        <f t="array" aca="1" ref="U125" ca="1">INDIRECT($A$1&amp;U$1&amp;$A125)</f>
        <v>disponible</v>
      </c>
      <c r="V125" t="str" cm="1">
        <f t="array" aca="1" ref="V125" ca="1">INDIRECT($A$1&amp;V$1&amp;$A125)</f>
        <v>disponible</v>
      </c>
      <c r="W125" t="str" cm="1">
        <f t="array" aca="1" ref="W125" ca="1">INDIRECT($A$1&amp;W$1&amp;$A125)</f>
        <v>disponible</v>
      </c>
      <c r="X125" t="str" cm="1">
        <f t="array" aca="1" ref="X125" ca="1">INDIRECT($A$1&amp;X$1&amp;$A125)</f>
        <v>disponible</v>
      </c>
      <c r="Y125" t="str" cm="1">
        <f t="array" aca="1" ref="Y125" ca="1">INDIRECT($A$1&amp;Y$1&amp;$A125)</f>
        <v>disponible</v>
      </c>
      <c r="Z125" t="str" cm="1">
        <f t="array" aca="1" ref="Z125" ca="1">INDIRECT($A$1&amp;Z$1&amp;$A125)</f>
        <v>disponible</v>
      </c>
      <c r="AA125" t="str" cm="1">
        <f t="array" aca="1" ref="AA125" ca="1">INDIRECT($A$1&amp;AA$1&amp;$A125)</f>
        <v>disponible</v>
      </c>
      <c r="AB125" t="str" cm="1">
        <f t="array" aca="1" ref="AB125" ca="1">INDIRECT($A$1&amp;AB$1&amp;$A125)</f>
        <v>disponible</v>
      </c>
      <c r="AC125" t="str" cm="1">
        <f t="array" aca="1" ref="AC125" ca="1">INDIRECT($A$1&amp;AC$1&amp;$A125)</f>
        <v>disponible</v>
      </c>
      <c r="AD125" t="str" cm="1">
        <f t="array" aca="1" ref="AD125" ca="1">INDIRECT($A$1&amp;AD$1&amp;$A125)</f>
        <v>disponible</v>
      </c>
      <c r="AE125" t="str" cm="1">
        <f t="array" aca="1" ref="AE125" ca="1">INDIRECT($A$1&amp;AE$1&amp;$A125)</f>
        <v>disponible</v>
      </c>
      <c r="AF125" t="str" cm="1">
        <f t="array" aca="1" ref="AF125" ca="1">INDIRECT($A$1&amp;AF$1&amp;$A125)</f>
        <v>disponible</v>
      </c>
      <c r="AG125" t="str" cm="1">
        <f t="array" aca="1" ref="AG125" ca="1">INDIRECT($A$1&amp;AG$1&amp;$A125)</f>
        <v>disponible</v>
      </c>
      <c r="AH125" t="str" cm="1">
        <f t="array" aca="1" ref="AH125" ca="1">INDIRECT($A$1&amp;AH$1&amp;$A125)</f>
        <v>disponible</v>
      </c>
      <c r="AI125" t="str" cm="1">
        <f t="array" aca="1" ref="AI125" ca="1">INDIRECT($A$1&amp;AI$1&amp;$A125)</f>
        <v>disponible</v>
      </c>
      <c r="AJ125" t="str" cm="1">
        <f t="array" aca="1" ref="AJ125" ca="1">INDIRECT($A$1&amp;AJ$1&amp;$A125)</f>
        <v>disponible</v>
      </c>
      <c r="AK125" t="str" cm="1">
        <f t="array" aca="1" ref="AK125" ca="1">INDIRECT($A$1&amp;AK$1&amp;$A125)</f>
        <v>disponible</v>
      </c>
      <c r="AM125">
        <f t="shared" ca="1" si="24"/>
        <v>0</v>
      </c>
      <c r="AN125">
        <f t="shared" ca="1" si="24"/>
        <v>0</v>
      </c>
      <c r="AO125">
        <f t="shared" ca="1" si="24"/>
        <v>0</v>
      </c>
      <c r="AP125">
        <f t="shared" ca="1" si="24"/>
        <v>0</v>
      </c>
      <c r="AQ125">
        <f t="shared" ca="1" si="24"/>
        <v>0</v>
      </c>
      <c r="AR125">
        <f t="shared" ca="1" si="24"/>
        <v>0</v>
      </c>
      <c r="AS125">
        <f t="shared" ca="1" si="24"/>
        <v>0</v>
      </c>
      <c r="AU125" t="str" cm="1">
        <f t="array" aca="1" ref="AU125" ca="1">INDIRECT($A$1&amp;AU$1&amp;$A125)</f>
        <v>disponible</v>
      </c>
      <c r="AV125" t="str" cm="1">
        <f t="array" aca="1" ref="AV125" ca="1">INDIRECT($A$1&amp;AV$1&amp;$A125)</f>
        <v>disponible</v>
      </c>
      <c r="AW125" t="str" cm="1">
        <f t="array" aca="1" ref="AW125" ca="1">INDIRECT($A$1&amp;AW$1&amp;$A125)</f>
        <v>disponible</v>
      </c>
      <c r="AX125" t="str" cm="1">
        <f t="array" aca="1" ref="AX125" ca="1">INDIRECT($A$1&amp;AX$1&amp;$A125)</f>
        <v>disponible</v>
      </c>
      <c r="AY125" t="str" cm="1">
        <f t="array" aca="1" ref="AY125" ca="1">INDIRECT($A$1&amp;AY$1&amp;$A125)</f>
        <v>disponible</v>
      </c>
      <c r="AZ125" t="str" cm="1">
        <f t="array" aca="1" ref="AZ125" ca="1">INDIRECT($A$1&amp;AZ$1&amp;$A125)</f>
        <v>disponible</v>
      </c>
      <c r="BA125" cm="1">
        <f t="array" aca="1" ref="BA125" ca="1">INDIRECT($A$1&amp;BA$1&amp;$A125)</f>
        <v>0</v>
      </c>
      <c r="BB125" cm="1">
        <f t="array" aca="1" ref="BB125" ca="1">INDIRECT($A$1&amp;BB$1&amp;$A125)</f>
        <v>0</v>
      </c>
      <c r="BC125" cm="1">
        <f t="array" aca="1" ref="BC125" ca="1">INDIRECT($A$1&amp;BC$1&amp;$A125)</f>
        <v>0</v>
      </c>
      <c r="BD125" cm="1">
        <f t="array" aca="1" ref="BD125" ca="1">INDIRECT($A$1&amp;BD$1&amp;$A125)</f>
        <v>0</v>
      </c>
      <c r="BE125" cm="1">
        <f t="array" aca="1" ref="BE125" ca="1">INDIRECT($A$1&amp;BE$1&amp;$A125)</f>
        <v>0</v>
      </c>
      <c r="BF125" t="str" cm="1">
        <f t="array" aca="1" ref="BF125" ca="1">INDIRECT($A$1&amp;BF$1&amp;$A125)</f>
        <v>disponible</v>
      </c>
      <c r="BG125" t="str" cm="1">
        <f t="array" aca="1" ref="BG125" ca="1">INDIRECT($A$1&amp;BG$1&amp;$A125)</f>
        <v>disponible</v>
      </c>
      <c r="BH125" t="str" cm="1">
        <f t="array" aca="1" ref="BH125" ca="1">INDIRECT($A$1&amp;BH$1&amp;$A125)</f>
        <v>disponible</v>
      </c>
      <c r="BI125" t="str" cm="1">
        <f t="array" aca="1" ref="BI125" ca="1">INDIRECT($A$1&amp;BI$1&amp;$A125)</f>
        <v>disponible</v>
      </c>
      <c r="BJ125" t="str" cm="1">
        <f t="array" aca="1" ref="BJ125" ca="1">INDIRECT($A$1&amp;BJ$1&amp;$A125)</f>
        <v>disponible</v>
      </c>
      <c r="BK125" t="str" cm="1">
        <f t="array" aca="1" ref="BK125" ca="1">INDIRECT($A$1&amp;BK$1&amp;$A125)</f>
        <v>disponible</v>
      </c>
      <c r="BL125" t="str" cm="1">
        <f t="array" aca="1" ref="BL125" ca="1">INDIRECT($A$1&amp;BL$1&amp;$A125)</f>
        <v>disponible</v>
      </c>
      <c r="BM125" t="str" cm="1">
        <f t="array" aca="1" ref="BM125" ca="1">INDIRECT($A$1&amp;BM$1&amp;$A125)</f>
        <v>disponible</v>
      </c>
      <c r="BN125" t="str" cm="1">
        <f t="array" aca="1" ref="BN125" ca="1">INDIRECT($A$1&amp;BN$1&amp;$A125)</f>
        <v>disponible</v>
      </c>
      <c r="BO125" t="str" cm="1">
        <f t="array" aca="1" ref="BO125" ca="1">INDIRECT($A$1&amp;BO$1&amp;$A125)</f>
        <v>disponible</v>
      </c>
      <c r="BP125" t="str" cm="1">
        <f t="array" aca="1" ref="BP125" ca="1">INDIRECT($A$1&amp;BP$1&amp;$A125)</f>
        <v>disponible</v>
      </c>
      <c r="BQ125" t="str" cm="1">
        <f t="array" aca="1" ref="BQ125" ca="1">INDIRECT($A$1&amp;BQ$1&amp;$A125)</f>
        <v>disponible</v>
      </c>
      <c r="BR125" t="str" cm="1">
        <f t="array" aca="1" ref="BR125" ca="1">INDIRECT($A$1&amp;BR$1&amp;$A125)</f>
        <v>disponible</v>
      </c>
      <c r="BS125" t="str" cm="1">
        <f t="array" aca="1" ref="BS125" ca="1">INDIRECT($A$1&amp;BS$1&amp;$A125)</f>
        <v>disponible</v>
      </c>
      <c r="BT125" t="str" cm="1">
        <f t="array" aca="1" ref="BT125" ca="1">INDIRECT($A$1&amp;BT$1&amp;$A125)</f>
        <v>disponible</v>
      </c>
      <c r="BU125" t="str" cm="1">
        <f t="array" aca="1" ref="BU125" ca="1">INDIRECT($A$1&amp;BU$1&amp;$A125)</f>
        <v>disponible</v>
      </c>
    </row>
    <row r="126" spans="1:73" x14ac:dyDescent="0.35">
      <c r="A126" s="60">
        <f t="shared" si="18"/>
        <v>111</v>
      </c>
      <c r="C126" t="str" cm="1">
        <f t="array" aca="1" ref="C126" ca="1">INDIRECT($A$1&amp;C$1&amp;$A126)</f>
        <v>marche_boussouma</v>
      </c>
      <c r="D126">
        <f t="shared" ca="1" si="23"/>
        <v>0</v>
      </c>
      <c r="E126">
        <f t="shared" ca="1" si="23"/>
        <v>0</v>
      </c>
      <c r="F126">
        <f t="shared" ca="1" si="23"/>
        <v>0</v>
      </c>
      <c r="G126">
        <f t="shared" ca="1" si="23"/>
        <v>0</v>
      </c>
      <c r="H126">
        <f t="shared" ca="1" si="23"/>
        <v>0</v>
      </c>
      <c r="I126">
        <f t="shared" ca="1" si="23"/>
        <v>0</v>
      </c>
      <c r="J126">
        <f t="shared" ca="1" si="23"/>
        <v>0</v>
      </c>
      <c r="K126">
        <f t="shared" ca="1" si="23"/>
        <v>0</v>
      </c>
      <c r="L126">
        <f t="shared" ca="1" si="23"/>
        <v>0</v>
      </c>
      <c r="M126">
        <f t="shared" ca="1" si="23"/>
        <v>0</v>
      </c>
      <c r="N126">
        <f t="shared" ca="1" si="23"/>
        <v>0</v>
      </c>
      <c r="P126" t="str" cm="1">
        <f t="array" aca="1" ref="P126" ca="1">INDIRECT($A$1&amp;P$1&amp;$A126)</f>
        <v>disponible</v>
      </c>
      <c r="Q126" t="str" cm="1">
        <f t="array" aca="1" ref="Q126" ca="1">INDIRECT($A$1&amp;Q$1&amp;$A126)</f>
        <v>disponible</v>
      </c>
      <c r="R126" t="str" cm="1">
        <f t="array" aca="1" ref="R126" ca="1">INDIRECT($A$1&amp;R$1&amp;$A126)</f>
        <v>disponible</v>
      </c>
      <c r="S126" t="str" cm="1">
        <f t="array" aca="1" ref="S126" ca="1">INDIRECT($A$1&amp;S$1&amp;$A126)</f>
        <v>disponible</v>
      </c>
      <c r="T126" t="str" cm="1">
        <f t="array" aca="1" ref="T126" ca="1">INDIRECT($A$1&amp;T$1&amp;$A126)</f>
        <v>disponible</v>
      </c>
      <c r="U126" t="str" cm="1">
        <f t="array" aca="1" ref="U126" ca="1">INDIRECT($A$1&amp;U$1&amp;$A126)</f>
        <v>disponible</v>
      </c>
      <c r="V126" t="str" cm="1">
        <f t="array" aca="1" ref="V126" ca="1">INDIRECT($A$1&amp;V$1&amp;$A126)</f>
        <v>disponible</v>
      </c>
      <c r="W126" t="str" cm="1">
        <f t="array" aca="1" ref="W126" ca="1">INDIRECT($A$1&amp;W$1&amp;$A126)</f>
        <v>disponible</v>
      </c>
      <c r="X126" t="str" cm="1">
        <f t="array" aca="1" ref="X126" ca="1">INDIRECT($A$1&amp;X$1&amp;$A126)</f>
        <v>disponible</v>
      </c>
      <c r="Y126" t="str" cm="1">
        <f t="array" aca="1" ref="Y126" ca="1">INDIRECT($A$1&amp;Y$1&amp;$A126)</f>
        <v>disponible</v>
      </c>
      <c r="Z126" t="str" cm="1">
        <f t="array" aca="1" ref="Z126" ca="1">INDIRECT($A$1&amp;Z$1&amp;$A126)</f>
        <v>disponible</v>
      </c>
      <c r="AA126" t="str" cm="1">
        <f t="array" aca="1" ref="AA126" ca="1">INDIRECT($A$1&amp;AA$1&amp;$A126)</f>
        <v>disponible</v>
      </c>
      <c r="AB126" t="str" cm="1">
        <f t="array" aca="1" ref="AB126" ca="1">INDIRECT($A$1&amp;AB$1&amp;$A126)</f>
        <v>disponible</v>
      </c>
      <c r="AC126" t="str" cm="1">
        <f t="array" aca="1" ref="AC126" ca="1">INDIRECT($A$1&amp;AC$1&amp;$A126)</f>
        <v>disponible</v>
      </c>
      <c r="AD126" t="str" cm="1">
        <f t="array" aca="1" ref="AD126" ca="1">INDIRECT($A$1&amp;AD$1&amp;$A126)</f>
        <v>disponible</v>
      </c>
      <c r="AE126" t="str" cm="1">
        <f t="array" aca="1" ref="AE126" ca="1">INDIRECT($A$1&amp;AE$1&amp;$A126)</f>
        <v>disponible</v>
      </c>
      <c r="AF126" t="str" cm="1">
        <f t="array" aca="1" ref="AF126" ca="1">INDIRECT($A$1&amp;AF$1&amp;$A126)</f>
        <v>disponible</v>
      </c>
      <c r="AG126" t="str" cm="1">
        <f t="array" aca="1" ref="AG126" ca="1">INDIRECT($A$1&amp;AG$1&amp;$A126)</f>
        <v>disponible</v>
      </c>
      <c r="AH126" t="str" cm="1">
        <f t="array" aca="1" ref="AH126" ca="1">INDIRECT($A$1&amp;AH$1&amp;$A126)</f>
        <v>disponible</v>
      </c>
      <c r="AI126" t="str" cm="1">
        <f t="array" aca="1" ref="AI126" ca="1">INDIRECT($A$1&amp;AI$1&amp;$A126)</f>
        <v>disponible</v>
      </c>
      <c r="AJ126" t="str" cm="1">
        <f t="array" aca="1" ref="AJ126" ca="1">INDIRECT($A$1&amp;AJ$1&amp;$A126)</f>
        <v>disponible</v>
      </c>
      <c r="AK126" t="str" cm="1">
        <f t="array" aca="1" ref="AK126" ca="1">INDIRECT($A$1&amp;AK$1&amp;$A126)</f>
        <v>disponible</v>
      </c>
      <c r="AM126">
        <f t="shared" ca="1" si="24"/>
        <v>0</v>
      </c>
      <c r="AN126">
        <f t="shared" ca="1" si="24"/>
        <v>0</v>
      </c>
      <c r="AO126">
        <f t="shared" ca="1" si="24"/>
        <v>0</v>
      </c>
      <c r="AP126">
        <f t="shared" ca="1" si="24"/>
        <v>0</v>
      </c>
      <c r="AQ126">
        <f t="shared" ca="1" si="24"/>
        <v>0</v>
      </c>
      <c r="AR126">
        <f t="shared" ca="1" si="24"/>
        <v>0</v>
      </c>
      <c r="AS126">
        <f t="shared" ca="1" si="24"/>
        <v>0</v>
      </c>
      <c r="AU126" t="str" cm="1">
        <f t="array" aca="1" ref="AU126" ca="1">INDIRECT($A$1&amp;AU$1&amp;$A126)</f>
        <v>disponible</v>
      </c>
      <c r="AV126" t="str" cm="1">
        <f t="array" aca="1" ref="AV126" ca="1">INDIRECT($A$1&amp;AV$1&amp;$A126)</f>
        <v>disponible</v>
      </c>
      <c r="AW126" t="str" cm="1">
        <f t="array" aca="1" ref="AW126" ca="1">INDIRECT($A$1&amp;AW$1&amp;$A126)</f>
        <v>disponible</v>
      </c>
      <c r="AX126" t="str" cm="1">
        <f t="array" aca="1" ref="AX126" ca="1">INDIRECT($A$1&amp;AX$1&amp;$A126)</f>
        <v>disponible</v>
      </c>
      <c r="AY126" t="str" cm="1">
        <f t="array" aca="1" ref="AY126" ca="1">INDIRECT($A$1&amp;AY$1&amp;$A126)</f>
        <v>disponible</v>
      </c>
      <c r="AZ126" t="str" cm="1">
        <f t="array" aca="1" ref="AZ126" ca="1">INDIRECT($A$1&amp;AZ$1&amp;$A126)</f>
        <v>disponible</v>
      </c>
      <c r="BA126" cm="1">
        <f t="array" aca="1" ref="BA126" ca="1">INDIRECT($A$1&amp;BA$1&amp;$A126)</f>
        <v>0</v>
      </c>
      <c r="BB126" cm="1">
        <f t="array" aca="1" ref="BB126" ca="1">INDIRECT($A$1&amp;BB$1&amp;$A126)</f>
        <v>0</v>
      </c>
      <c r="BC126" cm="1">
        <f t="array" aca="1" ref="BC126" ca="1">INDIRECT($A$1&amp;BC$1&amp;$A126)</f>
        <v>0</v>
      </c>
      <c r="BD126" cm="1">
        <f t="array" aca="1" ref="BD126" ca="1">INDIRECT($A$1&amp;BD$1&amp;$A126)</f>
        <v>0</v>
      </c>
      <c r="BE126" cm="1">
        <f t="array" aca="1" ref="BE126" ca="1">INDIRECT($A$1&amp;BE$1&amp;$A126)</f>
        <v>0</v>
      </c>
      <c r="BF126" t="str" cm="1">
        <f t="array" aca="1" ref="BF126" ca="1">INDIRECT($A$1&amp;BF$1&amp;$A126)</f>
        <v>disponible</v>
      </c>
      <c r="BG126" t="str" cm="1">
        <f t="array" aca="1" ref="BG126" ca="1">INDIRECT($A$1&amp;BG$1&amp;$A126)</f>
        <v>disponible</v>
      </c>
      <c r="BH126" t="str" cm="1">
        <f t="array" aca="1" ref="BH126" ca="1">INDIRECT($A$1&amp;BH$1&amp;$A126)</f>
        <v>disponible</v>
      </c>
      <c r="BI126" t="str" cm="1">
        <f t="array" aca="1" ref="BI126" ca="1">INDIRECT($A$1&amp;BI$1&amp;$A126)</f>
        <v>disponible</v>
      </c>
      <c r="BJ126" t="str" cm="1">
        <f t="array" aca="1" ref="BJ126" ca="1">INDIRECT($A$1&amp;BJ$1&amp;$A126)</f>
        <v>disponible</v>
      </c>
      <c r="BK126" t="str" cm="1">
        <f t="array" aca="1" ref="BK126" ca="1">INDIRECT($A$1&amp;BK$1&amp;$A126)</f>
        <v>disponible</v>
      </c>
      <c r="BL126" t="str" cm="1">
        <f t="array" aca="1" ref="BL126" ca="1">INDIRECT($A$1&amp;BL$1&amp;$A126)</f>
        <v>disponible</v>
      </c>
      <c r="BM126" t="str" cm="1">
        <f t="array" aca="1" ref="BM126" ca="1">INDIRECT($A$1&amp;BM$1&amp;$A126)</f>
        <v>disponible</v>
      </c>
      <c r="BN126" t="str" cm="1">
        <f t="array" aca="1" ref="BN126" ca="1">INDIRECT($A$1&amp;BN$1&amp;$A126)</f>
        <v>disponible</v>
      </c>
      <c r="BO126" t="str" cm="1">
        <f t="array" aca="1" ref="BO126" ca="1">INDIRECT($A$1&amp;BO$1&amp;$A126)</f>
        <v>disponible</v>
      </c>
      <c r="BP126" t="str" cm="1">
        <f t="array" aca="1" ref="BP126" ca="1">INDIRECT($A$1&amp;BP$1&amp;$A126)</f>
        <v>disponible</v>
      </c>
      <c r="BQ126" t="str" cm="1">
        <f t="array" aca="1" ref="BQ126" ca="1">INDIRECT($A$1&amp;BQ$1&amp;$A126)</f>
        <v>disponible</v>
      </c>
      <c r="BR126" t="str" cm="1">
        <f t="array" aca="1" ref="BR126" ca="1">INDIRECT($A$1&amp;BR$1&amp;$A126)</f>
        <v>disponible</v>
      </c>
      <c r="BS126" t="str" cm="1">
        <f t="array" aca="1" ref="BS126" ca="1">INDIRECT($A$1&amp;BS$1&amp;$A126)</f>
        <v>disponible</v>
      </c>
      <c r="BT126" t="str" cm="1">
        <f t="array" aca="1" ref="BT126" ca="1">INDIRECT($A$1&amp;BT$1&amp;$A126)</f>
        <v>disponible</v>
      </c>
      <c r="BU126" t="str" cm="1">
        <f t="array" aca="1" ref="BU126" ca="1">INDIRECT($A$1&amp;BU$1&amp;$A126)</f>
        <v>disponible</v>
      </c>
    </row>
    <row r="127" spans="1:73" x14ac:dyDescent="0.35">
      <c r="A127" s="60">
        <f t="shared" si="18"/>
        <v>112</v>
      </c>
      <c r="C127" t="str" cm="1">
        <f t="array" aca="1" ref="C127" ca="1">INDIRECT($A$1&amp;C$1&amp;$A127)</f>
        <v>marche_boussouma</v>
      </c>
      <c r="D127">
        <f t="shared" ref="D127:N136" ca="1" si="25">IF(SUM(INDIRECT($A$1&amp;D$1&amp;$A127),INDIRECT($A$1&amp;D$2&amp;$A127),INDIRECT($A$1&amp;D$3&amp;$A127))&gt;0,1,0)</f>
        <v>0</v>
      </c>
      <c r="E127">
        <f t="shared" ca="1" si="25"/>
        <v>0</v>
      </c>
      <c r="F127">
        <f t="shared" ca="1" si="25"/>
        <v>0</v>
      </c>
      <c r="G127">
        <f t="shared" ca="1" si="25"/>
        <v>0</v>
      </c>
      <c r="H127">
        <f t="shared" ca="1" si="25"/>
        <v>0</v>
      </c>
      <c r="I127">
        <f t="shared" ca="1" si="25"/>
        <v>0</v>
      </c>
      <c r="J127">
        <f t="shared" ca="1" si="25"/>
        <v>0</v>
      </c>
      <c r="K127">
        <f t="shared" ca="1" si="25"/>
        <v>0</v>
      </c>
      <c r="L127">
        <f t="shared" ca="1" si="25"/>
        <v>0</v>
      </c>
      <c r="M127">
        <f t="shared" ca="1" si="25"/>
        <v>0</v>
      </c>
      <c r="N127">
        <f t="shared" ca="1" si="25"/>
        <v>0</v>
      </c>
      <c r="P127" t="str" cm="1">
        <f t="array" aca="1" ref="P127" ca="1">INDIRECT($A$1&amp;P$1&amp;$A127)</f>
        <v>disponible</v>
      </c>
      <c r="Q127" t="str" cm="1">
        <f t="array" aca="1" ref="Q127" ca="1">INDIRECT($A$1&amp;Q$1&amp;$A127)</f>
        <v>disponible</v>
      </c>
      <c r="R127" t="str" cm="1">
        <f t="array" aca="1" ref="R127" ca="1">INDIRECT($A$1&amp;R$1&amp;$A127)</f>
        <v>disponible</v>
      </c>
      <c r="S127" t="str" cm="1">
        <f t="array" aca="1" ref="S127" ca="1">INDIRECT($A$1&amp;S$1&amp;$A127)</f>
        <v>disponible</v>
      </c>
      <c r="T127" t="str" cm="1">
        <f t="array" aca="1" ref="T127" ca="1">INDIRECT($A$1&amp;T$1&amp;$A127)</f>
        <v>disponible</v>
      </c>
      <c r="U127" t="str" cm="1">
        <f t="array" aca="1" ref="U127" ca="1">INDIRECT($A$1&amp;U$1&amp;$A127)</f>
        <v>disponible</v>
      </c>
      <c r="V127" t="str" cm="1">
        <f t="array" aca="1" ref="V127" ca="1">INDIRECT($A$1&amp;V$1&amp;$A127)</f>
        <v>disponible</v>
      </c>
      <c r="W127" t="str" cm="1">
        <f t="array" aca="1" ref="W127" ca="1">INDIRECT($A$1&amp;W$1&amp;$A127)</f>
        <v>disponible</v>
      </c>
      <c r="X127" t="str" cm="1">
        <f t="array" aca="1" ref="X127" ca="1">INDIRECT($A$1&amp;X$1&amp;$A127)</f>
        <v>disponible</v>
      </c>
      <c r="Y127" t="str" cm="1">
        <f t="array" aca="1" ref="Y127" ca="1">INDIRECT($A$1&amp;Y$1&amp;$A127)</f>
        <v>disponible</v>
      </c>
      <c r="Z127" t="str" cm="1">
        <f t="array" aca="1" ref="Z127" ca="1">INDIRECT($A$1&amp;Z$1&amp;$A127)</f>
        <v>disponible</v>
      </c>
      <c r="AA127" t="str" cm="1">
        <f t="array" aca="1" ref="AA127" ca="1">INDIRECT($A$1&amp;AA$1&amp;$A127)</f>
        <v>disponible</v>
      </c>
      <c r="AB127" t="str" cm="1">
        <f t="array" aca="1" ref="AB127" ca="1">INDIRECT($A$1&amp;AB$1&amp;$A127)</f>
        <v>disponible</v>
      </c>
      <c r="AC127" t="str" cm="1">
        <f t="array" aca="1" ref="AC127" ca="1">INDIRECT($A$1&amp;AC$1&amp;$A127)</f>
        <v>disponible</v>
      </c>
      <c r="AD127" t="str" cm="1">
        <f t="array" aca="1" ref="AD127" ca="1">INDIRECT($A$1&amp;AD$1&amp;$A127)</f>
        <v>disponible</v>
      </c>
      <c r="AE127" t="str" cm="1">
        <f t="array" aca="1" ref="AE127" ca="1">INDIRECT($A$1&amp;AE$1&amp;$A127)</f>
        <v>disponible</v>
      </c>
      <c r="AF127" t="str" cm="1">
        <f t="array" aca="1" ref="AF127" ca="1">INDIRECT($A$1&amp;AF$1&amp;$A127)</f>
        <v>disponible</v>
      </c>
      <c r="AG127" t="str" cm="1">
        <f t="array" aca="1" ref="AG127" ca="1">INDIRECT($A$1&amp;AG$1&amp;$A127)</f>
        <v>disponible</v>
      </c>
      <c r="AH127" t="str" cm="1">
        <f t="array" aca="1" ref="AH127" ca="1">INDIRECT($A$1&amp;AH$1&amp;$A127)</f>
        <v>disponible</v>
      </c>
      <c r="AI127" t="str" cm="1">
        <f t="array" aca="1" ref="AI127" ca="1">INDIRECT($A$1&amp;AI$1&amp;$A127)</f>
        <v>disponible</v>
      </c>
      <c r="AJ127" t="str" cm="1">
        <f t="array" aca="1" ref="AJ127" ca="1">INDIRECT($A$1&amp;AJ$1&amp;$A127)</f>
        <v>disponible</v>
      </c>
      <c r="AK127" t="str" cm="1">
        <f t="array" aca="1" ref="AK127" ca="1">INDIRECT($A$1&amp;AK$1&amp;$A127)</f>
        <v>disponible</v>
      </c>
      <c r="AM127">
        <f t="shared" ref="AM127:AS136" ca="1" si="26">IF(SUM(INDIRECT($A$1&amp;AM$1&amp;$A127),INDIRECT($A$1&amp;AM$2&amp;$A127),INDIRECT($A$1&amp;AM$3&amp;$A127),INDIRECT($A$1&amp;AM$4&amp;$A127),INDIRECT($A$1&amp;AM$5&amp;$A127),INDIRECT($A$1&amp;AM$6&amp;$A127),INDIRECT($A$1&amp;AM$7&amp;$A127))&gt;0,1,0)</f>
        <v>0</v>
      </c>
      <c r="AN127">
        <f t="shared" ca="1" si="26"/>
        <v>0</v>
      </c>
      <c r="AO127">
        <f t="shared" ca="1" si="26"/>
        <v>0</v>
      </c>
      <c r="AP127">
        <f t="shared" ca="1" si="26"/>
        <v>0</v>
      </c>
      <c r="AQ127">
        <f t="shared" ca="1" si="26"/>
        <v>0</v>
      </c>
      <c r="AR127">
        <f t="shared" ca="1" si="26"/>
        <v>0</v>
      </c>
      <c r="AS127">
        <f t="shared" ca="1" si="26"/>
        <v>0</v>
      </c>
      <c r="AU127" t="str" cm="1">
        <f t="array" aca="1" ref="AU127" ca="1">INDIRECT($A$1&amp;AU$1&amp;$A127)</f>
        <v>disponible</v>
      </c>
      <c r="AV127" t="str" cm="1">
        <f t="array" aca="1" ref="AV127" ca="1">INDIRECT($A$1&amp;AV$1&amp;$A127)</f>
        <v>disponible</v>
      </c>
      <c r="AW127" t="str" cm="1">
        <f t="array" aca="1" ref="AW127" ca="1">INDIRECT($A$1&amp;AW$1&amp;$A127)</f>
        <v>disponible</v>
      </c>
      <c r="AX127" t="str" cm="1">
        <f t="array" aca="1" ref="AX127" ca="1">INDIRECT($A$1&amp;AX$1&amp;$A127)</f>
        <v>disponible</v>
      </c>
      <c r="AY127" t="str" cm="1">
        <f t="array" aca="1" ref="AY127" ca="1">INDIRECT($A$1&amp;AY$1&amp;$A127)</f>
        <v>disponible</v>
      </c>
      <c r="AZ127" t="str" cm="1">
        <f t="array" aca="1" ref="AZ127" ca="1">INDIRECT($A$1&amp;AZ$1&amp;$A127)</f>
        <v>disponible</v>
      </c>
      <c r="BA127" cm="1">
        <f t="array" aca="1" ref="BA127" ca="1">INDIRECT($A$1&amp;BA$1&amp;$A127)</f>
        <v>0</v>
      </c>
      <c r="BB127" cm="1">
        <f t="array" aca="1" ref="BB127" ca="1">INDIRECT($A$1&amp;BB$1&amp;$A127)</f>
        <v>0</v>
      </c>
      <c r="BC127" cm="1">
        <f t="array" aca="1" ref="BC127" ca="1">INDIRECT($A$1&amp;BC$1&amp;$A127)</f>
        <v>0</v>
      </c>
      <c r="BD127" cm="1">
        <f t="array" aca="1" ref="BD127" ca="1">INDIRECT($A$1&amp;BD$1&amp;$A127)</f>
        <v>0</v>
      </c>
      <c r="BE127" cm="1">
        <f t="array" aca="1" ref="BE127" ca="1">INDIRECT($A$1&amp;BE$1&amp;$A127)</f>
        <v>0</v>
      </c>
      <c r="BF127" t="str" cm="1">
        <f t="array" aca="1" ref="BF127" ca="1">INDIRECT($A$1&amp;BF$1&amp;$A127)</f>
        <v>disponible</v>
      </c>
      <c r="BG127" t="str" cm="1">
        <f t="array" aca="1" ref="BG127" ca="1">INDIRECT($A$1&amp;BG$1&amp;$A127)</f>
        <v>disponible</v>
      </c>
      <c r="BH127" t="str" cm="1">
        <f t="array" aca="1" ref="BH127" ca="1">INDIRECT($A$1&amp;BH$1&amp;$A127)</f>
        <v>disponible</v>
      </c>
      <c r="BI127" t="str" cm="1">
        <f t="array" aca="1" ref="BI127" ca="1">INDIRECT($A$1&amp;BI$1&amp;$A127)</f>
        <v>disponible</v>
      </c>
      <c r="BJ127" t="str" cm="1">
        <f t="array" aca="1" ref="BJ127" ca="1">INDIRECT($A$1&amp;BJ$1&amp;$A127)</f>
        <v>disponible</v>
      </c>
      <c r="BK127" t="str" cm="1">
        <f t="array" aca="1" ref="BK127" ca="1">INDIRECT($A$1&amp;BK$1&amp;$A127)</f>
        <v>disponible</v>
      </c>
      <c r="BL127" t="str" cm="1">
        <f t="array" aca="1" ref="BL127" ca="1">INDIRECT($A$1&amp;BL$1&amp;$A127)</f>
        <v>disponible</v>
      </c>
      <c r="BM127" t="str" cm="1">
        <f t="array" aca="1" ref="BM127" ca="1">INDIRECT($A$1&amp;BM$1&amp;$A127)</f>
        <v>disponible</v>
      </c>
      <c r="BN127" t="str" cm="1">
        <f t="array" aca="1" ref="BN127" ca="1">INDIRECT($A$1&amp;BN$1&amp;$A127)</f>
        <v>disponible</v>
      </c>
      <c r="BO127" t="str" cm="1">
        <f t="array" aca="1" ref="BO127" ca="1">INDIRECT($A$1&amp;BO$1&amp;$A127)</f>
        <v>disponible</v>
      </c>
      <c r="BP127" t="str" cm="1">
        <f t="array" aca="1" ref="BP127" ca="1">INDIRECT($A$1&amp;BP$1&amp;$A127)</f>
        <v>disponible</v>
      </c>
      <c r="BQ127" t="str" cm="1">
        <f t="array" aca="1" ref="BQ127" ca="1">INDIRECT($A$1&amp;BQ$1&amp;$A127)</f>
        <v>disponible</v>
      </c>
      <c r="BR127" t="str" cm="1">
        <f t="array" aca="1" ref="BR127" ca="1">INDIRECT($A$1&amp;BR$1&amp;$A127)</f>
        <v>disponible</v>
      </c>
      <c r="BS127" t="str" cm="1">
        <f t="array" aca="1" ref="BS127" ca="1">INDIRECT($A$1&amp;BS$1&amp;$A127)</f>
        <v>disponible</v>
      </c>
      <c r="BT127" t="str" cm="1">
        <f t="array" aca="1" ref="BT127" ca="1">INDIRECT($A$1&amp;BT$1&amp;$A127)</f>
        <v>disponible</v>
      </c>
      <c r="BU127" t="str" cm="1">
        <f t="array" aca="1" ref="BU127" ca="1">INDIRECT($A$1&amp;BU$1&amp;$A127)</f>
        <v>disponible</v>
      </c>
    </row>
    <row r="128" spans="1:73" x14ac:dyDescent="0.35">
      <c r="A128" s="60">
        <f t="shared" si="18"/>
        <v>113</v>
      </c>
      <c r="C128" t="str" cm="1">
        <f t="array" aca="1" ref="C128" ca="1">INDIRECT($A$1&amp;C$1&amp;$A128)</f>
        <v>marche_boussouma</v>
      </c>
      <c r="D128">
        <f t="shared" ca="1" si="25"/>
        <v>0</v>
      </c>
      <c r="E128">
        <f t="shared" ca="1" si="25"/>
        <v>0</v>
      </c>
      <c r="F128">
        <f t="shared" ca="1" si="25"/>
        <v>0</v>
      </c>
      <c r="G128">
        <f t="shared" ca="1" si="25"/>
        <v>0</v>
      </c>
      <c r="H128">
        <f t="shared" ca="1" si="25"/>
        <v>0</v>
      </c>
      <c r="I128">
        <f t="shared" ca="1" si="25"/>
        <v>0</v>
      </c>
      <c r="J128">
        <f t="shared" ca="1" si="25"/>
        <v>0</v>
      </c>
      <c r="K128">
        <f t="shared" ca="1" si="25"/>
        <v>0</v>
      </c>
      <c r="L128">
        <f t="shared" ca="1" si="25"/>
        <v>0</v>
      </c>
      <c r="M128">
        <f t="shared" ca="1" si="25"/>
        <v>0</v>
      </c>
      <c r="N128">
        <f t="shared" ca="1" si="25"/>
        <v>0</v>
      </c>
      <c r="P128" t="str" cm="1">
        <f t="array" aca="1" ref="P128" ca="1">INDIRECT($A$1&amp;P$1&amp;$A128)</f>
        <v>disponible</v>
      </c>
      <c r="Q128" t="str" cm="1">
        <f t="array" aca="1" ref="Q128" ca="1">INDIRECT($A$1&amp;Q$1&amp;$A128)</f>
        <v>disponible</v>
      </c>
      <c r="R128" t="str" cm="1">
        <f t="array" aca="1" ref="R128" ca="1">INDIRECT($A$1&amp;R$1&amp;$A128)</f>
        <v>disponible</v>
      </c>
      <c r="S128" t="str" cm="1">
        <f t="array" aca="1" ref="S128" ca="1">INDIRECT($A$1&amp;S$1&amp;$A128)</f>
        <v>disponible</v>
      </c>
      <c r="T128" t="str" cm="1">
        <f t="array" aca="1" ref="T128" ca="1">INDIRECT($A$1&amp;T$1&amp;$A128)</f>
        <v>disponible</v>
      </c>
      <c r="U128" t="str" cm="1">
        <f t="array" aca="1" ref="U128" ca="1">INDIRECT($A$1&amp;U$1&amp;$A128)</f>
        <v>disponible</v>
      </c>
      <c r="V128" t="str" cm="1">
        <f t="array" aca="1" ref="V128" ca="1">INDIRECT($A$1&amp;V$1&amp;$A128)</f>
        <v>disponible</v>
      </c>
      <c r="W128" t="str" cm="1">
        <f t="array" aca="1" ref="W128" ca="1">INDIRECT($A$1&amp;W$1&amp;$A128)</f>
        <v>disponible</v>
      </c>
      <c r="X128" t="str" cm="1">
        <f t="array" aca="1" ref="X128" ca="1">INDIRECT($A$1&amp;X$1&amp;$A128)</f>
        <v>disponible</v>
      </c>
      <c r="Y128" t="str" cm="1">
        <f t="array" aca="1" ref="Y128" ca="1">INDIRECT($A$1&amp;Y$1&amp;$A128)</f>
        <v>disponible</v>
      </c>
      <c r="Z128" t="str" cm="1">
        <f t="array" aca="1" ref="Z128" ca="1">INDIRECT($A$1&amp;Z$1&amp;$A128)</f>
        <v>disponible</v>
      </c>
      <c r="AA128" t="str" cm="1">
        <f t="array" aca="1" ref="AA128" ca="1">INDIRECT($A$1&amp;AA$1&amp;$A128)</f>
        <v>disponible</v>
      </c>
      <c r="AB128" t="str" cm="1">
        <f t="array" aca="1" ref="AB128" ca="1">INDIRECT($A$1&amp;AB$1&amp;$A128)</f>
        <v>disponible</v>
      </c>
      <c r="AC128" t="str" cm="1">
        <f t="array" aca="1" ref="AC128" ca="1">INDIRECT($A$1&amp;AC$1&amp;$A128)</f>
        <v>disponible</v>
      </c>
      <c r="AD128" t="str" cm="1">
        <f t="array" aca="1" ref="AD128" ca="1">INDIRECT($A$1&amp;AD$1&amp;$A128)</f>
        <v>disponible</v>
      </c>
      <c r="AE128" t="str" cm="1">
        <f t="array" aca="1" ref="AE128" ca="1">INDIRECT($A$1&amp;AE$1&amp;$A128)</f>
        <v>disponible</v>
      </c>
      <c r="AF128" t="str" cm="1">
        <f t="array" aca="1" ref="AF128" ca="1">INDIRECT($A$1&amp;AF$1&amp;$A128)</f>
        <v>disponible</v>
      </c>
      <c r="AG128" t="str" cm="1">
        <f t="array" aca="1" ref="AG128" ca="1">INDIRECT($A$1&amp;AG$1&amp;$A128)</f>
        <v>disponible</v>
      </c>
      <c r="AH128" t="str" cm="1">
        <f t="array" aca="1" ref="AH128" ca="1">INDIRECT($A$1&amp;AH$1&amp;$A128)</f>
        <v>disponible</v>
      </c>
      <c r="AI128" t="str" cm="1">
        <f t="array" aca="1" ref="AI128" ca="1">INDIRECT($A$1&amp;AI$1&amp;$A128)</f>
        <v>disponible</v>
      </c>
      <c r="AJ128" t="str" cm="1">
        <f t="array" aca="1" ref="AJ128" ca="1">INDIRECT($A$1&amp;AJ$1&amp;$A128)</f>
        <v>disponible</v>
      </c>
      <c r="AK128" t="str" cm="1">
        <f t="array" aca="1" ref="AK128" ca="1">INDIRECT($A$1&amp;AK$1&amp;$A128)</f>
        <v>disponible</v>
      </c>
      <c r="AM128">
        <f t="shared" ca="1" si="26"/>
        <v>0</v>
      </c>
      <c r="AN128">
        <f t="shared" ca="1" si="26"/>
        <v>0</v>
      </c>
      <c r="AO128">
        <f t="shared" ca="1" si="26"/>
        <v>0</v>
      </c>
      <c r="AP128">
        <f t="shared" ca="1" si="26"/>
        <v>0</v>
      </c>
      <c r="AQ128">
        <f t="shared" ca="1" si="26"/>
        <v>0</v>
      </c>
      <c r="AR128">
        <f t="shared" ca="1" si="26"/>
        <v>0</v>
      </c>
      <c r="AS128">
        <f t="shared" ca="1" si="26"/>
        <v>0</v>
      </c>
      <c r="AU128" t="str" cm="1">
        <f t="array" aca="1" ref="AU128" ca="1">INDIRECT($A$1&amp;AU$1&amp;$A128)</f>
        <v>disponible</v>
      </c>
      <c r="AV128" t="str" cm="1">
        <f t="array" aca="1" ref="AV128" ca="1">INDIRECT($A$1&amp;AV$1&amp;$A128)</f>
        <v>disponible</v>
      </c>
      <c r="AW128" t="str" cm="1">
        <f t="array" aca="1" ref="AW128" ca="1">INDIRECT($A$1&amp;AW$1&amp;$A128)</f>
        <v>disponible</v>
      </c>
      <c r="AX128" t="str" cm="1">
        <f t="array" aca="1" ref="AX128" ca="1">INDIRECT($A$1&amp;AX$1&amp;$A128)</f>
        <v>disponible</v>
      </c>
      <c r="AY128" t="str" cm="1">
        <f t="array" aca="1" ref="AY128" ca="1">INDIRECT($A$1&amp;AY$1&amp;$A128)</f>
        <v>disponible</v>
      </c>
      <c r="AZ128" t="str" cm="1">
        <f t="array" aca="1" ref="AZ128" ca="1">INDIRECT($A$1&amp;AZ$1&amp;$A128)</f>
        <v>disponible</v>
      </c>
      <c r="BA128" cm="1">
        <f t="array" aca="1" ref="BA128" ca="1">INDIRECT($A$1&amp;BA$1&amp;$A128)</f>
        <v>0</v>
      </c>
      <c r="BB128" cm="1">
        <f t="array" aca="1" ref="BB128" ca="1">INDIRECT($A$1&amp;BB$1&amp;$A128)</f>
        <v>0</v>
      </c>
      <c r="BC128" cm="1">
        <f t="array" aca="1" ref="BC128" ca="1">INDIRECT($A$1&amp;BC$1&amp;$A128)</f>
        <v>0</v>
      </c>
      <c r="BD128" cm="1">
        <f t="array" aca="1" ref="BD128" ca="1">INDIRECT($A$1&amp;BD$1&amp;$A128)</f>
        <v>0</v>
      </c>
      <c r="BE128" cm="1">
        <f t="array" aca="1" ref="BE128" ca="1">INDIRECT($A$1&amp;BE$1&amp;$A128)</f>
        <v>0</v>
      </c>
      <c r="BF128" t="str" cm="1">
        <f t="array" aca="1" ref="BF128" ca="1">INDIRECT($A$1&amp;BF$1&amp;$A128)</f>
        <v>disponible</v>
      </c>
      <c r="BG128" t="str" cm="1">
        <f t="array" aca="1" ref="BG128" ca="1">INDIRECT($A$1&amp;BG$1&amp;$A128)</f>
        <v>disponible</v>
      </c>
      <c r="BH128" t="str" cm="1">
        <f t="array" aca="1" ref="BH128" ca="1">INDIRECT($A$1&amp;BH$1&amp;$A128)</f>
        <v>disponible</v>
      </c>
      <c r="BI128" t="str" cm="1">
        <f t="array" aca="1" ref="BI128" ca="1">INDIRECT($A$1&amp;BI$1&amp;$A128)</f>
        <v>disponible</v>
      </c>
      <c r="BJ128" t="str" cm="1">
        <f t="array" aca="1" ref="BJ128" ca="1">INDIRECT($A$1&amp;BJ$1&amp;$A128)</f>
        <v>disponible</v>
      </c>
      <c r="BK128" t="str" cm="1">
        <f t="array" aca="1" ref="BK128" ca="1">INDIRECT($A$1&amp;BK$1&amp;$A128)</f>
        <v>disponible</v>
      </c>
      <c r="BL128" t="str" cm="1">
        <f t="array" aca="1" ref="BL128" ca="1">INDIRECT($A$1&amp;BL$1&amp;$A128)</f>
        <v>disponible</v>
      </c>
      <c r="BM128" t="str" cm="1">
        <f t="array" aca="1" ref="BM128" ca="1">INDIRECT($A$1&amp;BM$1&amp;$A128)</f>
        <v>disponible</v>
      </c>
      <c r="BN128" t="str" cm="1">
        <f t="array" aca="1" ref="BN128" ca="1">INDIRECT($A$1&amp;BN$1&amp;$A128)</f>
        <v>disponible</v>
      </c>
      <c r="BO128" t="str" cm="1">
        <f t="array" aca="1" ref="BO128" ca="1">INDIRECT($A$1&amp;BO$1&amp;$A128)</f>
        <v>disponible</v>
      </c>
      <c r="BP128" t="str" cm="1">
        <f t="array" aca="1" ref="BP128" ca="1">INDIRECT($A$1&amp;BP$1&amp;$A128)</f>
        <v>disponible</v>
      </c>
      <c r="BQ128" t="str" cm="1">
        <f t="array" aca="1" ref="BQ128" ca="1">INDIRECT($A$1&amp;BQ$1&amp;$A128)</f>
        <v>disponible</v>
      </c>
      <c r="BR128" t="str" cm="1">
        <f t="array" aca="1" ref="BR128" ca="1">INDIRECT($A$1&amp;BR$1&amp;$A128)</f>
        <v>disponible</v>
      </c>
      <c r="BS128" t="str" cm="1">
        <f t="array" aca="1" ref="BS128" ca="1">INDIRECT($A$1&amp;BS$1&amp;$A128)</f>
        <v>disponible</v>
      </c>
      <c r="BT128" t="str" cm="1">
        <f t="array" aca="1" ref="BT128" ca="1">INDIRECT($A$1&amp;BT$1&amp;$A128)</f>
        <v>disponible</v>
      </c>
      <c r="BU128" t="str" cm="1">
        <f t="array" aca="1" ref="BU128" ca="1">INDIRECT($A$1&amp;BU$1&amp;$A128)</f>
        <v>disponible</v>
      </c>
    </row>
    <row r="129" spans="1:73" x14ac:dyDescent="0.35">
      <c r="A129" s="60">
        <f t="shared" si="18"/>
        <v>114</v>
      </c>
      <c r="C129" t="str" cm="1">
        <f t="array" aca="1" ref="C129" ca="1">INDIRECT($A$1&amp;C$1&amp;$A129)</f>
        <v>marche_boussouma</v>
      </c>
      <c r="D129">
        <f t="shared" ca="1" si="25"/>
        <v>0</v>
      </c>
      <c r="E129">
        <f t="shared" ca="1" si="25"/>
        <v>0</v>
      </c>
      <c r="F129">
        <f t="shared" ca="1" si="25"/>
        <v>0</v>
      </c>
      <c r="G129">
        <f t="shared" ca="1" si="25"/>
        <v>0</v>
      </c>
      <c r="H129">
        <f t="shared" ca="1" si="25"/>
        <v>0</v>
      </c>
      <c r="I129">
        <f t="shared" ca="1" si="25"/>
        <v>0</v>
      </c>
      <c r="J129">
        <f t="shared" ca="1" si="25"/>
        <v>0</v>
      </c>
      <c r="K129">
        <f t="shared" ca="1" si="25"/>
        <v>0</v>
      </c>
      <c r="L129">
        <f t="shared" ca="1" si="25"/>
        <v>0</v>
      </c>
      <c r="M129">
        <f t="shared" ca="1" si="25"/>
        <v>0</v>
      </c>
      <c r="N129">
        <f t="shared" ca="1" si="25"/>
        <v>0</v>
      </c>
      <c r="P129" t="str" cm="1">
        <f t="array" aca="1" ref="P129" ca="1">INDIRECT($A$1&amp;P$1&amp;$A129)</f>
        <v>disponible</v>
      </c>
      <c r="Q129" t="str" cm="1">
        <f t="array" aca="1" ref="Q129" ca="1">INDIRECT($A$1&amp;Q$1&amp;$A129)</f>
        <v>disponible</v>
      </c>
      <c r="R129" t="str" cm="1">
        <f t="array" aca="1" ref="R129" ca="1">INDIRECT($A$1&amp;R$1&amp;$A129)</f>
        <v>disponible</v>
      </c>
      <c r="S129" t="str" cm="1">
        <f t="array" aca="1" ref="S129" ca="1">INDIRECT($A$1&amp;S$1&amp;$A129)</f>
        <v>disponible</v>
      </c>
      <c r="T129" t="str" cm="1">
        <f t="array" aca="1" ref="T129" ca="1">INDIRECT($A$1&amp;T$1&amp;$A129)</f>
        <v>disponible</v>
      </c>
      <c r="U129" t="str" cm="1">
        <f t="array" aca="1" ref="U129" ca="1">INDIRECT($A$1&amp;U$1&amp;$A129)</f>
        <v>disponible</v>
      </c>
      <c r="V129" t="str" cm="1">
        <f t="array" aca="1" ref="V129" ca="1">INDIRECT($A$1&amp;V$1&amp;$A129)</f>
        <v>disponible</v>
      </c>
      <c r="W129" t="str" cm="1">
        <f t="array" aca="1" ref="W129" ca="1">INDIRECT($A$1&amp;W$1&amp;$A129)</f>
        <v>disponible</v>
      </c>
      <c r="X129" t="str" cm="1">
        <f t="array" aca="1" ref="X129" ca="1">INDIRECT($A$1&amp;X$1&amp;$A129)</f>
        <v>disponible</v>
      </c>
      <c r="Y129" t="str" cm="1">
        <f t="array" aca="1" ref="Y129" ca="1">INDIRECT($A$1&amp;Y$1&amp;$A129)</f>
        <v>disponible</v>
      </c>
      <c r="Z129" t="str" cm="1">
        <f t="array" aca="1" ref="Z129" ca="1">INDIRECT($A$1&amp;Z$1&amp;$A129)</f>
        <v>disponible</v>
      </c>
      <c r="AA129" t="str" cm="1">
        <f t="array" aca="1" ref="AA129" ca="1">INDIRECT($A$1&amp;AA$1&amp;$A129)</f>
        <v>disponible</v>
      </c>
      <c r="AB129" t="str" cm="1">
        <f t="array" aca="1" ref="AB129" ca="1">INDIRECT($A$1&amp;AB$1&amp;$A129)</f>
        <v>disponible</v>
      </c>
      <c r="AC129" t="str" cm="1">
        <f t="array" aca="1" ref="AC129" ca="1">INDIRECT($A$1&amp;AC$1&amp;$A129)</f>
        <v>disponible</v>
      </c>
      <c r="AD129" t="str" cm="1">
        <f t="array" aca="1" ref="AD129" ca="1">INDIRECT($A$1&amp;AD$1&amp;$A129)</f>
        <v>disponible</v>
      </c>
      <c r="AE129" t="str" cm="1">
        <f t="array" aca="1" ref="AE129" ca="1">INDIRECT($A$1&amp;AE$1&amp;$A129)</f>
        <v>disponible</v>
      </c>
      <c r="AF129" t="str" cm="1">
        <f t="array" aca="1" ref="AF129" ca="1">INDIRECT($A$1&amp;AF$1&amp;$A129)</f>
        <v>disponible</v>
      </c>
      <c r="AG129" t="str" cm="1">
        <f t="array" aca="1" ref="AG129" ca="1">INDIRECT($A$1&amp;AG$1&amp;$A129)</f>
        <v>disponible</v>
      </c>
      <c r="AH129" t="str" cm="1">
        <f t="array" aca="1" ref="AH129" ca="1">INDIRECT($A$1&amp;AH$1&amp;$A129)</f>
        <v>disponible</v>
      </c>
      <c r="AI129" t="str" cm="1">
        <f t="array" aca="1" ref="AI129" ca="1">INDIRECT($A$1&amp;AI$1&amp;$A129)</f>
        <v>disponible</v>
      </c>
      <c r="AJ129" t="str" cm="1">
        <f t="array" aca="1" ref="AJ129" ca="1">INDIRECT($A$1&amp;AJ$1&amp;$A129)</f>
        <v>disponible</v>
      </c>
      <c r="AK129" t="str" cm="1">
        <f t="array" aca="1" ref="AK129" ca="1">INDIRECT($A$1&amp;AK$1&amp;$A129)</f>
        <v>disponible</v>
      </c>
      <c r="AM129">
        <f t="shared" ca="1" si="26"/>
        <v>0</v>
      </c>
      <c r="AN129">
        <f t="shared" ca="1" si="26"/>
        <v>0</v>
      </c>
      <c r="AO129">
        <f t="shared" ca="1" si="26"/>
        <v>0</v>
      </c>
      <c r="AP129">
        <f t="shared" ca="1" si="26"/>
        <v>0</v>
      </c>
      <c r="AQ129">
        <f t="shared" ca="1" si="26"/>
        <v>0</v>
      </c>
      <c r="AR129">
        <f t="shared" ca="1" si="26"/>
        <v>0</v>
      </c>
      <c r="AS129">
        <f t="shared" ca="1" si="26"/>
        <v>0</v>
      </c>
      <c r="AU129" t="str" cm="1">
        <f t="array" aca="1" ref="AU129" ca="1">INDIRECT($A$1&amp;AU$1&amp;$A129)</f>
        <v>disponible</v>
      </c>
      <c r="AV129" t="str" cm="1">
        <f t="array" aca="1" ref="AV129" ca="1">INDIRECT($A$1&amp;AV$1&amp;$A129)</f>
        <v>disponible</v>
      </c>
      <c r="AW129" t="str" cm="1">
        <f t="array" aca="1" ref="AW129" ca="1">INDIRECT($A$1&amp;AW$1&amp;$A129)</f>
        <v>disponible</v>
      </c>
      <c r="AX129" t="str" cm="1">
        <f t="array" aca="1" ref="AX129" ca="1">INDIRECT($A$1&amp;AX$1&amp;$A129)</f>
        <v>disponible</v>
      </c>
      <c r="AY129" t="str" cm="1">
        <f t="array" aca="1" ref="AY129" ca="1">INDIRECT($A$1&amp;AY$1&amp;$A129)</f>
        <v>disponible</v>
      </c>
      <c r="AZ129" t="str" cm="1">
        <f t="array" aca="1" ref="AZ129" ca="1">INDIRECT($A$1&amp;AZ$1&amp;$A129)</f>
        <v>disponible</v>
      </c>
      <c r="BA129" cm="1">
        <f t="array" aca="1" ref="BA129" ca="1">INDIRECT($A$1&amp;BA$1&amp;$A129)</f>
        <v>0</v>
      </c>
      <c r="BB129" cm="1">
        <f t="array" aca="1" ref="BB129" ca="1">INDIRECT($A$1&amp;BB$1&amp;$A129)</f>
        <v>0</v>
      </c>
      <c r="BC129" cm="1">
        <f t="array" aca="1" ref="BC129" ca="1">INDIRECT($A$1&amp;BC$1&amp;$A129)</f>
        <v>0</v>
      </c>
      <c r="BD129" cm="1">
        <f t="array" aca="1" ref="BD129" ca="1">INDIRECT($A$1&amp;BD$1&amp;$A129)</f>
        <v>0</v>
      </c>
      <c r="BE129" cm="1">
        <f t="array" aca="1" ref="BE129" ca="1">INDIRECT($A$1&amp;BE$1&amp;$A129)</f>
        <v>0</v>
      </c>
      <c r="BF129" t="str" cm="1">
        <f t="array" aca="1" ref="BF129" ca="1">INDIRECT($A$1&amp;BF$1&amp;$A129)</f>
        <v>disponible</v>
      </c>
      <c r="BG129" t="str" cm="1">
        <f t="array" aca="1" ref="BG129" ca="1">INDIRECT($A$1&amp;BG$1&amp;$A129)</f>
        <v>disponible</v>
      </c>
      <c r="BH129" t="str" cm="1">
        <f t="array" aca="1" ref="BH129" ca="1">INDIRECT($A$1&amp;BH$1&amp;$A129)</f>
        <v>disponible</v>
      </c>
      <c r="BI129" t="str" cm="1">
        <f t="array" aca="1" ref="BI129" ca="1">INDIRECT($A$1&amp;BI$1&amp;$A129)</f>
        <v>disponible</v>
      </c>
      <c r="BJ129" t="str" cm="1">
        <f t="array" aca="1" ref="BJ129" ca="1">INDIRECT($A$1&amp;BJ$1&amp;$A129)</f>
        <v>disponible</v>
      </c>
      <c r="BK129" t="str" cm="1">
        <f t="array" aca="1" ref="BK129" ca="1">INDIRECT($A$1&amp;BK$1&amp;$A129)</f>
        <v>disponible</v>
      </c>
      <c r="BL129" t="str" cm="1">
        <f t="array" aca="1" ref="BL129" ca="1">INDIRECT($A$1&amp;BL$1&amp;$A129)</f>
        <v>disponible</v>
      </c>
      <c r="BM129" t="str" cm="1">
        <f t="array" aca="1" ref="BM129" ca="1">INDIRECT($A$1&amp;BM$1&amp;$A129)</f>
        <v>disponible</v>
      </c>
      <c r="BN129" t="str" cm="1">
        <f t="array" aca="1" ref="BN129" ca="1">INDIRECT($A$1&amp;BN$1&amp;$A129)</f>
        <v>disponible</v>
      </c>
      <c r="BO129" t="str" cm="1">
        <f t="array" aca="1" ref="BO129" ca="1">INDIRECT($A$1&amp;BO$1&amp;$A129)</f>
        <v>disponible</v>
      </c>
      <c r="BP129" t="str" cm="1">
        <f t="array" aca="1" ref="BP129" ca="1">INDIRECT($A$1&amp;BP$1&amp;$A129)</f>
        <v>disponible</v>
      </c>
      <c r="BQ129" t="str" cm="1">
        <f t="array" aca="1" ref="BQ129" ca="1">INDIRECT($A$1&amp;BQ$1&amp;$A129)</f>
        <v>disponible</v>
      </c>
      <c r="BR129" t="str" cm="1">
        <f t="array" aca="1" ref="BR129" ca="1">INDIRECT($A$1&amp;BR$1&amp;$A129)</f>
        <v>disponible</v>
      </c>
      <c r="BS129" t="str" cm="1">
        <f t="array" aca="1" ref="BS129" ca="1">INDIRECT($A$1&amp;BS$1&amp;$A129)</f>
        <v>disponible</v>
      </c>
      <c r="BT129" t="str" cm="1">
        <f t="array" aca="1" ref="BT129" ca="1">INDIRECT($A$1&amp;BT$1&amp;$A129)</f>
        <v>disponible</v>
      </c>
      <c r="BU129" t="str" cm="1">
        <f t="array" aca="1" ref="BU129" ca="1">INDIRECT($A$1&amp;BU$1&amp;$A129)</f>
        <v>disponible</v>
      </c>
    </row>
    <row r="130" spans="1:73" x14ac:dyDescent="0.35">
      <c r="A130" s="60">
        <f t="shared" si="18"/>
        <v>115</v>
      </c>
      <c r="C130" t="str" cm="1">
        <f t="array" aca="1" ref="C130" ca="1">INDIRECT($A$1&amp;C$1&amp;$A130)</f>
        <v>marche_boussouma</v>
      </c>
      <c r="D130">
        <f t="shared" ca="1" si="25"/>
        <v>0</v>
      </c>
      <c r="E130">
        <f t="shared" ca="1" si="25"/>
        <v>0</v>
      </c>
      <c r="F130">
        <f t="shared" ca="1" si="25"/>
        <v>0</v>
      </c>
      <c r="G130">
        <f t="shared" ca="1" si="25"/>
        <v>0</v>
      </c>
      <c r="H130">
        <f t="shared" ca="1" si="25"/>
        <v>0</v>
      </c>
      <c r="I130">
        <f t="shared" ca="1" si="25"/>
        <v>0</v>
      </c>
      <c r="J130">
        <f t="shared" ca="1" si="25"/>
        <v>0</v>
      </c>
      <c r="K130">
        <f t="shared" ca="1" si="25"/>
        <v>0</v>
      </c>
      <c r="L130">
        <f t="shared" ca="1" si="25"/>
        <v>0</v>
      </c>
      <c r="M130">
        <f t="shared" ca="1" si="25"/>
        <v>0</v>
      </c>
      <c r="N130">
        <f t="shared" ca="1" si="25"/>
        <v>0</v>
      </c>
      <c r="P130" t="str" cm="1">
        <f t="array" aca="1" ref="P130" ca="1">INDIRECT($A$1&amp;P$1&amp;$A130)</f>
        <v>disponible</v>
      </c>
      <c r="Q130" t="str" cm="1">
        <f t="array" aca="1" ref="Q130" ca="1">INDIRECT($A$1&amp;Q$1&amp;$A130)</f>
        <v>disponible</v>
      </c>
      <c r="R130" t="str" cm="1">
        <f t="array" aca="1" ref="R130" ca="1">INDIRECT($A$1&amp;R$1&amp;$A130)</f>
        <v>disponible</v>
      </c>
      <c r="S130" t="str" cm="1">
        <f t="array" aca="1" ref="S130" ca="1">INDIRECT($A$1&amp;S$1&amp;$A130)</f>
        <v>disponible</v>
      </c>
      <c r="T130" t="str" cm="1">
        <f t="array" aca="1" ref="T130" ca="1">INDIRECT($A$1&amp;T$1&amp;$A130)</f>
        <v>disponible</v>
      </c>
      <c r="U130" t="str" cm="1">
        <f t="array" aca="1" ref="U130" ca="1">INDIRECT($A$1&amp;U$1&amp;$A130)</f>
        <v>disponible</v>
      </c>
      <c r="V130" t="str" cm="1">
        <f t="array" aca="1" ref="V130" ca="1">INDIRECT($A$1&amp;V$1&amp;$A130)</f>
        <v>disponible</v>
      </c>
      <c r="W130" t="str" cm="1">
        <f t="array" aca="1" ref="W130" ca="1">INDIRECT($A$1&amp;W$1&amp;$A130)</f>
        <v>disponible</v>
      </c>
      <c r="X130" t="str" cm="1">
        <f t="array" aca="1" ref="X130" ca="1">INDIRECT($A$1&amp;X$1&amp;$A130)</f>
        <v>disponible</v>
      </c>
      <c r="Y130" t="str" cm="1">
        <f t="array" aca="1" ref="Y130" ca="1">INDIRECT($A$1&amp;Y$1&amp;$A130)</f>
        <v>disponible</v>
      </c>
      <c r="Z130" t="str" cm="1">
        <f t="array" aca="1" ref="Z130" ca="1">INDIRECT($A$1&amp;Z$1&amp;$A130)</f>
        <v>disponible</v>
      </c>
      <c r="AA130" t="str" cm="1">
        <f t="array" aca="1" ref="AA130" ca="1">INDIRECT($A$1&amp;AA$1&amp;$A130)</f>
        <v>disponible</v>
      </c>
      <c r="AB130" t="str" cm="1">
        <f t="array" aca="1" ref="AB130" ca="1">INDIRECT($A$1&amp;AB$1&amp;$A130)</f>
        <v>disponible</v>
      </c>
      <c r="AC130" t="str" cm="1">
        <f t="array" aca="1" ref="AC130" ca="1">INDIRECT($A$1&amp;AC$1&amp;$A130)</f>
        <v>disponible</v>
      </c>
      <c r="AD130" t="str" cm="1">
        <f t="array" aca="1" ref="AD130" ca="1">INDIRECT($A$1&amp;AD$1&amp;$A130)</f>
        <v>disponible</v>
      </c>
      <c r="AE130" t="str" cm="1">
        <f t="array" aca="1" ref="AE130" ca="1">INDIRECT($A$1&amp;AE$1&amp;$A130)</f>
        <v>disponible</v>
      </c>
      <c r="AF130" t="str" cm="1">
        <f t="array" aca="1" ref="AF130" ca="1">INDIRECT($A$1&amp;AF$1&amp;$A130)</f>
        <v>disponible</v>
      </c>
      <c r="AG130" t="str" cm="1">
        <f t="array" aca="1" ref="AG130" ca="1">INDIRECT($A$1&amp;AG$1&amp;$A130)</f>
        <v>disponible</v>
      </c>
      <c r="AH130" t="str" cm="1">
        <f t="array" aca="1" ref="AH130" ca="1">INDIRECT($A$1&amp;AH$1&amp;$A130)</f>
        <v>disponible</v>
      </c>
      <c r="AI130" t="str" cm="1">
        <f t="array" aca="1" ref="AI130" ca="1">INDIRECT($A$1&amp;AI$1&amp;$A130)</f>
        <v>disponible</v>
      </c>
      <c r="AJ130" t="str" cm="1">
        <f t="array" aca="1" ref="AJ130" ca="1">INDIRECT($A$1&amp;AJ$1&amp;$A130)</f>
        <v>disponible</v>
      </c>
      <c r="AK130" t="str" cm="1">
        <f t="array" aca="1" ref="AK130" ca="1">INDIRECT($A$1&amp;AK$1&amp;$A130)</f>
        <v>disponible</v>
      </c>
      <c r="AM130">
        <f t="shared" ca="1" si="26"/>
        <v>0</v>
      </c>
      <c r="AN130">
        <f t="shared" ca="1" si="26"/>
        <v>0</v>
      </c>
      <c r="AO130">
        <f t="shared" ca="1" si="26"/>
        <v>0</v>
      </c>
      <c r="AP130">
        <f t="shared" ca="1" si="26"/>
        <v>0</v>
      </c>
      <c r="AQ130">
        <f t="shared" ca="1" si="26"/>
        <v>0</v>
      </c>
      <c r="AR130">
        <f t="shared" ca="1" si="26"/>
        <v>0</v>
      </c>
      <c r="AS130">
        <f t="shared" ca="1" si="26"/>
        <v>0</v>
      </c>
      <c r="AU130" t="str" cm="1">
        <f t="array" aca="1" ref="AU130" ca="1">INDIRECT($A$1&amp;AU$1&amp;$A130)</f>
        <v>disponible</v>
      </c>
      <c r="AV130" t="str" cm="1">
        <f t="array" aca="1" ref="AV130" ca="1">INDIRECT($A$1&amp;AV$1&amp;$A130)</f>
        <v>disponible</v>
      </c>
      <c r="AW130" t="str" cm="1">
        <f t="array" aca="1" ref="AW130" ca="1">INDIRECT($A$1&amp;AW$1&amp;$A130)</f>
        <v>disponible</v>
      </c>
      <c r="AX130" t="str" cm="1">
        <f t="array" aca="1" ref="AX130" ca="1">INDIRECT($A$1&amp;AX$1&amp;$A130)</f>
        <v>disponible</v>
      </c>
      <c r="AY130" t="str" cm="1">
        <f t="array" aca="1" ref="AY130" ca="1">INDIRECT($A$1&amp;AY$1&amp;$A130)</f>
        <v>disponible</v>
      </c>
      <c r="AZ130" t="str" cm="1">
        <f t="array" aca="1" ref="AZ130" ca="1">INDIRECT($A$1&amp;AZ$1&amp;$A130)</f>
        <v>disponible</v>
      </c>
      <c r="BA130" cm="1">
        <f t="array" aca="1" ref="BA130" ca="1">INDIRECT($A$1&amp;BA$1&amp;$A130)</f>
        <v>0</v>
      </c>
      <c r="BB130" cm="1">
        <f t="array" aca="1" ref="BB130" ca="1">INDIRECT($A$1&amp;BB$1&amp;$A130)</f>
        <v>0</v>
      </c>
      <c r="BC130" cm="1">
        <f t="array" aca="1" ref="BC130" ca="1">INDIRECT($A$1&amp;BC$1&amp;$A130)</f>
        <v>0</v>
      </c>
      <c r="BD130" cm="1">
        <f t="array" aca="1" ref="BD130" ca="1">INDIRECT($A$1&amp;BD$1&amp;$A130)</f>
        <v>0</v>
      </c>
      <c r="BE130" cm="1">
        <f t="array" aca="1" ref="BE130" ca="1">INDIRECT($A$1&amp;BE$1&amp;$A130)</f>
        <v>0</v>
      </c>
      <c r="BF130" t="str" cm="1">
        <f t="array" aca="1" ref="BF130" ca="1">INDIRECT($A$1&amp;BF$1&amp;$A130)</f>
        <v>disponible</v>
      </c>
      <c r="BG130" t="str" cm="1">
        <f t="array" aca="1" ref="BG130" ca="1">INDIRECT($A$1&amp;BG$1&amp;$A130)</f>
        <v>disponible</v>
      </c>
      <c r="BH130" t="str" cm="1">
        <f t="array" aca="1" ref="BH130" ca="1">INDIRECT($A$1&amp;BH$1&amp;$A130)</f>
        <v>disponible</v>
      </c>
      <c r="BI130" t="str" cm="1">
        <f t="array" aca="1" ref="BI130" ca="1">INDIRECT($A$1&amp;BI$1&amp;$A130)</f>
        <v>disponible</v>
      </c>
      <c r="BJ130" t="str" cm="1">
        <f t="array" aca="1" ref="BJ130" ca="1">INDIRECT($A$1&amp;BJ$1&amp;$A130)</f>
        <v>disponible</v>
      </c>
      <c r="BK130" t="str" cm="1">
        <f t="array" aca="1" ref="BK130" ca="1">INDIRECT($A$1&amp;BK$1&amp;$A130)</f>
        <v>disponible</v>
      </c>
      <c r="BL130" t="str" cm="1">
        <f t="array" aca="1" ref="BL130" ca="1">INDIRECT($A$1&amp;BL$1&amp;$A130)</f>
        <v>disponible</v>
      </c>
      <c r="BM130" t="str" cm="1">
        <f t="array" aca="1" ref="BM130" ca="1">INDIRECT($A$1&amp;BM$1&amp;$A130)</f>
        <v>disponible</v>
      </c>
      <c r="BN130" t="str" cm="1">
        <f t="array" aca="1" ref="BN130" ca="1">INDIRECT($A$1&amp;BN$1&amp;$A130)</f>
        <v>disponible</v>
      </c>
      <c r="BO130" t="str" cm="1">
        <f t="array" aca="1" ref="BO130" ca="1">INDIRECT($A$1&amp;BO$1&amp;$A130)</f>
        <v>disponible</v>
      </c>
      <c r="BP130" t="str" cm="1">
        <f t="array" aca="1" ref="BP130" ca="1">INDIRECT($A$1&amp;BP$1&amp;$A130)</f>
        <v>disponible</v>
      </c>
      <c r="BQ130" t="str" cm="1">
        <f t="array" aca="1" ref="BQ130" ca="1">INDIRECT($A$1&amp;BQ$1&amp;$A130)</f>
        <v>disponible</v>
      </c>
      <c r="BR130" t="str" cm="1">
        <f t="array" aca="1" ref="BR130" ca="1">INDIRECT($A$1&amp;BR$1&amp;$A130)</f>
        <v>disponible</v>
      </c>
      <c r="BS130" t="str" cm="1">
        <f t="array" aca="1" ref="BS130" ca="1">INDIRECT($A$1&amp;BS$1&amp;$A130)</f>
        <v>disponible</v>
      </c>
      <c r="BT130" t="str" cm="1">
        <f t="array" aca="1" ref="BT130" ca="1">INDIRECT($A$1&amp;BT$1&amp;$A130)</f>
        <v>disponible</v>
      </c>
      <c r="BU130" t="str" cm="1">
        <f t="array" aca="1" ref="BU130" ca="1">INDIRECT($A$1&amp;BU$1&amp;$A130)</f>
        <v>disponible</v>
      </c>
    </row>
    <row r="131" spans="1:73" x14ac:dyDescent="0.35">
      <c r="A131" s="60">
        <f t="shared" si="18"/>
        <v>116</v>
      </c>
      <c r="C131" t="str" cm="1">
        <f t="array" aca="1" ref="C131" ca="1">INDIRECT($A$1&amp;C$1&amp;$A131)</f>
        <v>marche_boussouma</v>
      </c>
      <c r="D131">
        <f t="shared" ca="1" si="25"/>
        <v>0</v>
      </c>
      <c r="E131">
        <f t="shared" ca="1" si="25"/>
        <v>0</v>
      </c>
      <c r="F131">
        <f t="shared" ca="1" si="25"/>
        <v>0</v>
      </c>
      <c r="G131">
        <f t="shared" ca="1" si="25"/>
        <v>0</v>
      </c>
      <c r="H131">
        <f t="shared" ca="1" si="25"/>
        <v>0</v>
      </c>
      <c r="I131">
        <f t="shared" ca="1" si="25"/>
        <v>0</v>
      </c>
      <c r="J131">
        <f t="shared" ca="1" si="25"/>
        <v>0</v>
      </c>
      <c r="K131">
        <f t="shared" ca="1" si="25"/>
        <v>0</v>
      </c>
      <c r="L131">
        <f t="shared" ca="1" si="25"/>
        <v>0</v>
      </c>
      <c r="M131">
        <f t="shared" ca="1" si="25"/>
        <v>0</v>
      </c>
      <c r="N131">
        <f t="shared" ca="1" si="25"/>
        <v>0</v>
      </c>
      <c r="P131" t="str" cm="1">
        <f t="array" aca="1" ref="P131" ca="1">INDIRECT($A$1&amp;P$1&amp;$A131)</f>
        <v>disponible</v>
      </c>
      <c r="Q131" t="str" cm="1">
        <f t="array" aca="1" ref="Q131" ca="1">INDIRECT($A$1&amp;Q$1&amp;$A131)</f>
        <v>disponible</v>
      </c>
      <c r="R131" t="str" cm="1">
        <f t="array" aca="1" ref="R131" ca="1">INDIRECT($A$1&amp;R$1&amp;$A131)</f>
        <v>disponible</v>
      </c>
      <c r="S131" t="str" cm="1">
        <f t="array" aca="1" ref="S131" ca="1">INDIRECT($A$1&amp;S$1&amp;$A131)</f>
        <v>disponible</v>
      </c>
      <c r="T131" t="str" cm="1">
        <f t="array" aca="1" ref="T131" ca="1">INDIRECT($A$1&amp;T$1&amp;$A131)</f>
        <v>disponible</v>
      </c>
      <c r="U131" t="str" cm="1">
        <f t="array" aca="1" ref="U131" ca="1">INDIRECT($A$1&amp;U$1&amp;$A131)</f>
        <v>disponible</v>
      </c>
      <c r="V131" t="str" cm="1">
        <f t="array" aca="1" ref="V131" ca="1">INDIRECT($A$1&amp;V$1&amp;$A131)</f>
        <v>disponible</v>
      </c>
      <c r="W131" t="str" cm="1">
        <f t="array" aca="1" ref="W131" ca="1">INDIRECT($A$1&amp;W$1&amp;$A131)</f>
        <v>disponible</v>
      </c>
      <c r="X131" t="str" cm="1">
        <f t="array" aca="1" ref="X131" ca="1">INDIRECT($A$1&amp;X$1&amp;$A131)</f>
        <v>disponible</v>
      </c>
      <c r="Y131" t="str" cm="1">
        <f t="array" aca="1" ref="Y131" ca="1">INDIRECT($A$1&amp;Y$1&amp;$A131)</f>
        <v>disponible</v>
      </c>
      <c r="Z131" t="str" cm="1">
        <f t="array" aca="1" ref="Z131" ca="1">INDIRECT($A$1&amp;Z$1&amp;$A131)</f>
        <v>disponible</v>
      </c>
      <c r="AA131" t="str" cm="1">
        <f t="array" aca="1" ref="AA131" ca="1">INDIRECT($A$1&amp;AA$1&amp;$A131)</f>
        <v>disponible</v>
      </c>
      <c r="AB131" t="str" cm="1">
        <f t="array" aca="1" ref="AB131" ca="1">INDIRECT($A$1&amp;AB$1&amp;$A131)</f>
        <v>disponible</v>
      </c>
      <c r="AC131" t="str" cm="1">
        <f t="array" aca="1" ref="AC131" ca="1">INDIRECT($A$1&amp;AC$1&amp;$A131)</f>
        <v>disponible</v>
      </c>
      <c r="AD131" t="str" cm="1">
        <f t="array" aca="1" ref="AD131" ca="1">INDIRECT($A$1&amp;AD$1&amp;$A131)</f>
        <v>disponible</v>
      </c>
      <c r="AE131" t="str" cm="1">
        <f t="array" aca="1" ref="AE131" ca="1">INDIRECT($A$1&amp;AE$1&amp;$A131)</f>
        <v>disponible</v>
      </c>
      <c r="AF131" t="str" cm="1">
        <f t="array" aca="1" ref="AF131" ca="1">INDIRECT($A$1&amp;AF$1&amp;$A131)</f>
        <v>disponible</v>
      </c>
      <c r="AG131" t="str" cm="1">
        <f t="array" aca="1" ref="AG131" ca="1">INDIRECT($A$1&amp;AG$1&amp;$A131)</f>
        <v>disponible</v>
      </c>
      <c r="AH131" t="str" cm="1">
        <f t="array" aca="1" ref="AH131" ca="1">INDIRECT($A$1&amp;AH$1&amp;$A131)</f>
        <v>disponible</v>
      </c>
      <c r="AI131" t="str" cm="1">
        <f t="array" aca="1" ref="AI131" ca="1">INDIRECT($A$1&amp;AI$1&amp;$A131)</f>
        <v>disponible</v>
      </c>
      <c r="AJ131" t="str" cm="1">
        <f t="array" aca="1" ref="AJ131" ca="1">INDIRECT($A$1&amp;AJ$1&amp;$A131)</f>
        <v>disponible</v>
      </c>
      <c r="AK131" t="str" cm="1">
        <f t="array" aca="1" ref="AK131" ca="1">INDIRECT($A$1&amp;AK$1&amp;$A131)</f>
        <v>disponible</v>
      </c>
      <c r="AM131">
        <f t="shared" ca="1" si="26"/>
        <v>0</v>
      </c>
      <c r="AN131">
        <f t="shared" ca="1" si="26"/>
        <v>0</v>
      </c>
      <c r="AO131">
        <f t="shared" ca="1" si="26"/>
        <v>0</v>
      </c>
      <c r="AP131">
        <f t="shared" ca="1" si="26"/>
        <v>0</v>
      </c>
      <c r="AQ131">
        <f t="shared" ca="1" si="26"/>
        <v>0</v>
      </c>
      <c r="AR131">
        <f t="shared" ca="1" si="26"/>
        <v>0</v>
      </c>
      <c r="AS131">
        <f t="shared" ca="1" si="26"/>
        <v>0</v>
      </c>
      <c r="AU131" t="str" cm="1">
        <f t="array" aca="1" ref="AU131" ca="1">INDIRECT($A$1&amp;AU$1&amp;$A131)</f>
        <v>disponible</v>
      </c>
      <c r="AV131" t="str" cm="1">
        <f t="array" aca="1" ref="AV131" ca="1">INDIRECT($A$1&amp;AV$1&amp;$A131)</f>
        <v>disponible</v>
      </c>
      <c r="AW131" t="str" cm="1">
        <f t="array" aca="1" ref="AW131" ca="1">INDIRECT($A$1&amp;AW$1&amp;$A131)</f>
        <v>disponible</v>
      </c>
      <c r="AX131" t="str" cm="1">
        <f t="array" aca="1" ref="AX131" ca="1">INDIRECT($A$1&amp;AX$1&amp;$A131)</f>
        <v>disponible</v>
      </c>
      <c r="AY131" t="str" cm="1">
        <f t="array" aca="1" ref="AY131" ca="1">INDIRECT($A$1&amp;AY$1&amp;$A131)</f>
        <v>disponible</v>
      </c>
      <c r="AZ131" t="str" cm="1">
        <f t="array" aca="1" ref="AZ131" ca="1">INDIRECT($A$1&amp;AZ$1&amp;$A131)</f>
        <v>disponible</v>
      </c>
      <c r="BA131" cm="1">
        <f t="array" aca="1" ref="BA131" ca="1">INDIRECT($A$1&amp;BA$1&amp;$A131)</f>
        <v>0</v>
      </c>
      <c r="BB131" cm="1">
        <f t="array" aca="1" ref="BB131" ca="1">INDIRECT($A$1&amp;BB$1&amp;$A131)</f>
        <v>0</v>
      </c>
      <c r="BC131" cm="1">
        <f t="array" aca="1" ref="BC131" ca="1">INDIRECT($A$1&amp;BC$1&amp;$A131)</f>
        <v>0</v>
      </c>
      <c r="BD131" cm="1">
        <f t="array" aca="1" ref="BD131" ca="1">INDIRECT($A$1&amp;BD$1&amp;$A131)</f>
        <v>0</v>
      </c>
      <c r="BE131" cm="1">
        <f t="array" aca="1" ref="BE131" ca="1">INDIRECT($A$1&amp;BE$1&amp;$A131)</f>
        <v>0</v>
      </c>
      <c r="BF131" t="str" cm="1">
        <f t="array" aca="1" ref="BF131" ca="1">INDIRECT($A$1&amp;BF$1&amp;$A131)</f>
        <v>disponible</v>
      </c>
      <c r="BG131" t="str" cm="1">
        <f t="array" aca="1" ref="BG131" ca="1">INDIRECT($A$1&amp;BG$1&amp;$A131)</f>
        <v>disponible</v>
      </c>
      <c r="BH131" t="str" cm="1">
        <f t="array" aca="1" ref="BH131" ca="1">INDIRECT($A$1&amp;BH$1&amp;$A131)</f>
        <v>disponible</v>
      </c>
      <c r="BI131" t="str" cm="1">
        <f t="array" aca="1" ref="BI131" ca="1">INDIRECT($A$1&amp;BI$1&amp;$A131)</f>
        <v>disponible</v>
      </c>
      <c r="BJ131" t="str" cm="1">
        <f t="array" aca="1" ref="BJ131" ca="1">INDIRECT($A$1&amp;BJ$1&amp;$A131)</f>
        <v>disponible</v>
      </c>
      <c r="BK131" t="str" cm="1">
        <f t="array" aca="1" ref="BK131" ca="1">INDIRECT($A$1&amp;BK$1&amp;$A131)</f>
        <v>disponible</v>
      </c>
      <c r="BL131" t="str" cm="1">
        <f t="array" aca="1" ref="BL131" ca="1">INDIRECT($A$1&amp;BL$1&amp;$A131)</f>
        <v>disponible</v>
      </c>
      <c r="BM131" t="str" cm="1">
        <f t="array" aca="1" ref="BM131" ca="1">INDIRECT($A$1&amp;BM$1&amp;$A131)</f>
        <v>disponible</v>
      </c>
      <c r="BN131" t="str" cm="1">
        <f t="array" aca="1" ref="BN131" ca="1">INDIRECT($A$1&amp;BN$1&amp;$A131)</f>
        <v>disponible</v>
      </c>
      <c r="BO131" t="str" cm="1">
        <f t="array" aca="1" ref="BO131" ca="1">INDIRECT($A$1&amp;BO$1&amp;$A131)</f>
        <v>disponible</v>
      </c>
      <c r="BP131" t="str" cm="1">
        <f t="array" aca="1" ref="BP131" ca="1">INDIRECT($A$1&amp;BP$1&amp;$A131)</f>
        <v>disponible</v>
      </c>
      <c r="BQ131" t="str" cm="1">
        <f t="array" aca="1" ref="BQ131" ca="1">INDIRECT($A$1&amp;BQ$1&amp;$A131)</f>
        <v>disponible</v>
      </c>
      <c r="BR131" t="str" cm="1">
        <f t="array" aca="1" ref="BR131" ca="1">INDIRECT($A$1&amp;BR$1&amp;$A131)</f>
        <v>disponible</v>
      </c>
      <c r="BS131" t="str" cm="1">
        <f t="array" aca="1" ref="BS131" ca="1">INDIRECT($A$1&amp;BS$1&amp;$A131)</f>
        <v>disponible</v>
      </c>
      <c r="BT131" t="str" cm="1">
        <f t="array" aca="1" ref="BT131" ca="1">INDIRECT($A$1&amp;BT$1&amp;$A131)</f>
        <v>disponible</v>
      </c>
      <c r="BU131" t="str" cm="1">
        <f t="array" aca="1" ref="BU131" ca="1">INDIRECT($A$1&amp;BU$1&amp;$A131)</f>
        <v>disponible</v>
      </c>
    </row>
    <row r="132" spans="1:73" x14ac:dyDescent="0.35">
      <c r="A132" s="60">
        <f t="shared" si="18"/>
        <v>117</v>
      </c>
      <c r="C132" t="str" cm="1">
        <f t="array" aca="1" ref="C132" ca="1">INDIRECT($A$1&amp;C$1&amp;$A132)</f>
        <v>marche_kongoussi</v>
      </c>
      <c r="D132">
        <f t="shared" ca="1" si="25"/>
        <v>0</v>
      </c>
      <c r="E132">
        <f t="shared" ca="1" si="25"/>
        <v>0</v>
      </c>
      <c r="F132">
        <f t="shared" ca="1" si="25"/>
        <v>0</v>
      </c>
      <c r="G132">
        <f t="shared" ca="1" si="25"/>
        <v>0</v>
      </c>
      <c r="H132">
        <f t="shared" ca="1" si="25"/>
        <v>0</v>
      </c>
      <c r="I132">
        <f t="shared" ca="1" si="25"/>
        <v>0</v>
      </c>
      <c r="J132">
        <f t="shared" ca="1" si="25"/>
        <v>0</v>
      </c>
      <c r="K132">
        <f t="shared" ca="1" si="25"/>
        <v>0</v>
      </c>
      <c r="L132">
        <f t="shared" ca="1" si="25"/>
        <v>0</v>
      </c>
      <c r="M132">
        <f t="shared" ca="1" si="25"/>
        <v>1</v>
      </c>
      <c r="N132">
        <f t="shared" ca="1" si="25"/>
        <v>0</v>
      </c>
      <c r="P132" cm="1">
        <f t="array" aca="1" ref="P132" ca="1">INDIRECT($A$1&amp;P$1&amp;$A132)</f>
        <v>0</v>
      </c>
      <c r="Q132" cm="1">
        <f t="array" aca="1" ref="Q132" ca="1">INDIRECT($A$1&amp;Q$1&amp;$A132)</f>
        <v>0</v>
      </c>
      <c r="R132" cm="1">
        <f t="array" aca="1" ref="R132" ca="1">INDIRECT($A$1&amp;R$1&amp;$A132)</f>
        <v>0</v>
      </c>
      <c r="S132" t="str" cm="1">
        <f t="array" aca="1" ref="S132" ca="1">INDIRECT($A$1&amp;S$1&amp;$A132)</f>
        <v>disponible</v>
      </c>
      <c r="T132" cm="1">
        <f t="array" aca="1" ref="T132" ca="1">INDIRECT($A$1&amp;T$1&amp;$A132)</f>
        <v>0</v>
      </c>
      <c r="U132" t="str" cm="1">
        <f t="array" aca="1" ref="U132" ca="1">INDIRECT($A$1&amp;U$1&amp;$A132)</f>
        <v>disponible</v>
      </c>
      <c r="V132" t="str" cm="1">
        <f t="array" aca="1" ref="V132" ca="1">INDIRECT($A$1&amp;V$1&amp;$A132)</f>
        <v>disponible</v>
      </c>
      <c r="W132" cm="1">
        <f t="array" aca="1" ref="W132" ca="1">INDIRECT($A$1&amp;W$1&amp;$A132)</f>
        <v>0</v>
      </c>
      <c r="X132" t="str" cm="1">
        <f t="array" aca="1" ref="X132" ca="1">INDIRECT($A$1&amp;X$1&amp;$A132)</f>
        <v>disponible</v>
      </c>
      <c r="Y132" t="str" cm="1">
        <f t="array" aca="1" ref="Y132" ca="1">INDIRECT($A$1&amp;Y$1&amp;$A132)</f>
        <v>disponible</v>
      </c>
      <c r="Z132" cm="1">
        <f t="array" aca="1" ref="Z132" ca="1">INDIRECT($A$1&amp;Z$1&amp;$A132)</f>
        <v>0</v>
      </c>
      <c r="AA132" cm="1">
        <f t="array" aca="1" ref="AA132" ca="1">INDIRECT($A$1&amp;AA$1&amp;$A132)</f>
        <v>0</v>
      </c>
      <c r="AB132" cm="1">
        <f t="array" aca="1" ref="AB132" ca="1">INDIRECT($A$1&amp;AB$1&amp;$A132)</f>
        <v>0</v>
      </c>
      <c r="AC132" cm="1">
        <f t="array" aca="1" ref="AC132" ca="1">INDIRECT($A$1&amp;AC$1&amp;$A132)</f>
        <v>0</v>
      </c>
      <c r="AD132" cm="1">
        <f t="array" aca="1" ref="AD132" ca="1">INDIRECT($A$1&amp;AD$1&amp;$A132)</f>
        <v>0</v>
      </c>
      <c r="AE132" cm="1">
        <f t="array" aca="1" ref="AE132" ca="1">INDIRECT($A$1&amp;AE$1&amp;$A132)</f>
        <v>0</v>
      </c>
      <c r="AF132" cm="1">
        <f t="array" aca="1" ref="AF132" ca="1">INDIRECT($A$1&amp;AF$1&amp;$A132)</f>
        <v>0</v>
      </c>
      <c r="AG132" cm="1">
        <f t="array" aca="1" ref="AG132" ca="1">INDIRECT($A$1&amp;AG$1&amp;$A132)</f>
        <v>0</v>
      </c>
      <c r="AH132" cm="1">
        <f t="array" aca="1" ref="AH132" ca="1">INDIRECT($A$1&amp;AH$1&amp;$A132)</f>
        <v>0</v>
      </c>
      <c r="AI132" cm="1">
        <f t="array" aca="1" ref="AI132" ca="1">INDIRECT($A$1&amp;AI$1&amp;$A132)</f>
        <v>0</v>
      </c>
      <c r="AJ132" cm="1">
        <f t="array" aca="1" ref="AJ132" ca="1">INDIRECT($A$1&amp;AJ$1&amp;$A132)</f>
        <v>0</v>
      </c>
      <c r="AK132" cm="1">
        <f t="array" aca="1" ref="AK132" ca="1">INDIRECT($A$1&amp;AK$1&amp;$A132)</f>
        <v>0</v>
      </c>
      <c r="AM132">
        <f t="shared" ca="1" si="26"/>
        <v>0</v>
      </c>
      <c r="AN132">
        <f t="shared" ca="1" si="26"/>
        <v>0</v>
      </c>
      <c r="AO132">
        <f t="shared" ca="1" si="26"/>
        <v>0</v>
      </c>
      <c r="AP132">
        <f t="shared" ca="1" si="26"/>
        <v>1</v>
      </c>
      <c r="AQ132">
        <f t="shared" ca="1" si="26"/>
        <v>0</v>
      </c>
      <c r="AR132">
        <f t="shared" ca="1" si="26"/>
        <v>0</v>
      </c>
      <c r="AS132">
        <f t="shared" ca="1" si="26"/>
        <v>0</v>
      </c>
      <c r="AU132" cm="1">
        <f t="array" aca="1" ref="AU132" ca="1">INDIRECT($A$1&amp;AU$1&amp;$A132)</f>
        <v>0</v>
      </c>
      <c r="AV132" cm="1">
        <f t="array" aca="1" ref="AV132" ca="1">INDIRECT($A$1&amp;AV$1&amp;$A132)</f>
        <v>0</v>
      </c>
      <c r="AW132" cm="1">
        <f t="array" aca="1" ref="AW132" ca="1">INDIRECT($A$1&amp;AW$1&amp;$A132)</f>
        <v>0</v>
      </c>
      <c r="AX132" cm="1">
        <f t="array" aca="1" ref="AX132" ca="1">INDIRECT($A$1&amp;AX$1&amp;$A132)</f>
        <v>0</v>
      </c>
      <c r="AY132" cm="1">
        <f t="array" aca="1" ref="AY132" ca="1">INDIRECT($A$1&amp;AY$1&amp;$A132)</f>
        <v>0</v>
      </c>
      <c r="AZ132" cm="1">
        <f t="array" aca="1" ref="AZ132" ca="1">INDIRECT($A$1&amp;AZ$1&amp;$A132)</f>
        <v>0</v>
      </c>
      <c r="BA132" cm="1">
        <f t="array" aca="1" ref="BA132" ca="1">INDIRECT($A$1&amp;BA$1&amp;$A132)</f>
        <v>0</v>
      </c>
      <c r="BB132" cm="1">
        <f t="array" aca="1" ref="BB132" ca="1">INDIRECT($A$1&amp;BB$1&amp;$A132)</f>
        <v>0</v>
      </c>
      <c r="BC132" cm="1">
        <f t="array" aca="1" ref="BC132" ca="1">INDIRECT($A$1&amp;BC$1&amp;$A132)</f>
        <v>0</v>
      </c>
      <c r="BD132" cm="1">
        <f t="array" aca="1" ref="BD132" ca="1">INDIRECT($A$1&amp;BD$1&amp;$A132)</f>
        <v>0</v>
      </c>
      <c r="BE132" cm="1">
        <f t="array" aca="1" ref="BE132" ca="1">INDIRECT($A$1&amp;BE$1&amp;$A132)</f>
        <v>0</v>
      </c>
      <c r="BF132" cm="1">
        <f t="array" aca="1" ref="BF132" ca="1">INDIRECT($A$1&amp;BF$1&amp;$A132)</f>
        <v>0</v>
      </c>
      <c r="BG132" cm="1">
        <f t="array" aca="1" ref="BG132" ca="1">INDIRECT($A$1&amp;BG$1&amp;$A132)</f>
        <v>0</v>
      </c>
      <c r="BH132" cm="1">
        <f t="array" aca="1" ref="BH132" ca="1">INDIRECT($A$1&amp;BH$1&amp;$A132)</f>
        <v>0</v>
      </c>
      <c r="BI132" cm="1">
        <f t="array" aca="1" ref="BI132" ca="1">INDIRECT($A$1&amp;BI$1&amp;$A132)</f>
        <v>0</v>
      </c>
      <c r="BJ132" cm="1">
        <f t="array" aca="1" ref="BJ132" ca="1">INDIRECT($A$1&amp;BJ$1&amp;$A132)</f>
        <v>0</v>
      </c>
      <c r="BK132" cm="1">
        <f t="array" aca="1" ref="BK132" ca="1">INDIRECT($A$1&amp;BK$1&amp;$A132)</f>
        <v>0</v>
      </c>
      <c r="BL132" cm="1">
        <f t="array" aca="1" ref="BL132" ca="1">INDIRECT($A$1&amp;BL$1&amp;$A132)</f>
        <v>0</v>
      </c>
      <c r="BM132" cm="1">
        <f t="array" aca="1" ref="BM132" ca="1">INDIRECT($A$1&amp;BM$1&amp;$A132)</f>
        <v>0</v>
      </c>
      <c r="BN132" cm="1">
        <f t="array" aca="1" ref="BN132" ca="1">INDIRECT($A$1&amp;BN$1&amp;$A132)</f>
        <v>0</v>
      </c>
      <c r="BO132" cm="1">
        <f t="array" aca="1" ref="BO132" ca="1">INDIRECT($A$1&amp;BO$1&amp;$A132)</f>
        <v>0</v>
      </c>
      <c r="BP132" cm="1">
        <f t="array" aca="1" ref="BP132" ca="1">INDIRECT($A$1&amp;BP$1&amp;$A132)</f>
        <v>0</v>
      </c>
      <c r="BQ132" cm="1">
        <f t="array" aca="1" ref="BQ132" ca="1">INDIRECT($A$1&amp;BQ$1&amp;$A132)</f>
        <v>0</v>
      </c>
      <c r="BR132" cm="1">
        <f t="array" aca="1" ref="BR132" ca="1">INDIRECT($A$1&amp;BR$1&amp;$A132)</f>
        <v>0</v>
      </c>
      <c r="BS132" cm="1">
        <f t="array" aca="1" ref="BS132" ca="1">INDIRECT($A$1&amp;BS$1&amp;$A132)</f>
        <v>0</v>
      </c>
      <c r="BT132" cm="1">
        <f t="array" aca="1" ref="BT132" ca="1">INDIRECT($A$1&amp;BT$1&amp;$A132)</f>
        <v>0</v>
      </c>
      <c r="BU132" cm="1">
        <f t="array" aca="1" ref="BU132" ca="1">INDIRECT($A$1&amp;BU$1&amp;$A132)</f>
        <v>0</v>
      </c>
    </row>
    <row r="133" spans="1:73" x14ac:dyDescent="0.35">
      <c r="A133" s="60">
        <f t="shared" si="18"/>
        <v>118</v>
      </c>
      <c r="C133" t="str" cm="1">
        <f t="array" aca="1" ref="C133" ca="1">INDIRECT($A$1&amp;C$1&amp;$A133)</f>
        <v>marche_kongoussi</v>
      </c>
      <c r="D133">
        <f t="shared" ca="1" si="25"/>
        <v>0</v>
      </c>
      <c r="E133">
        <f t="shared" ca="1" si="25"/>
        <v>0</v>
      </c>
      <c r="F133">
        <f t="shared" ca="1" si="25"/>
        <v>0</v>
      </c>
      <c r="G133">
        <f t="shared" ca="1" si="25"/>
        <v>0</v>
      </c>
      <c r="H133">
        <f t="shared" ca="1" si="25"/>
        <v>0</v>
      </c>
      <c r="I133">
        <f t="shared" ca="1" si="25"/>
        <v>0</v>
      </c>
      <c r="J133">
        <f t="shared" ca="1" si="25"/>
        <v>0</v>
      </c>
      <c r="K133">
        <f t="shared" ca="1" si="25"/>
        <v>0</v>
      </c>
      <c r="L133">
        <f t="shared" ca="1" si="25"/>
        <v>0</v>
      </c>
      <c r="M133">
        <f t="shared" ca="1" si="25"/>
        <v>0</v>
      </c>
      <c r="N133">
        <f t="shared" ca="1" si="25"/>
        <v>0</v>
      </c>
      <c r="P133" t="str" cm="1">
        <f t="array" aca="1" ref="P133" ca="1">INDIRECT($A$1&amp;P$1&amp;$A133)</f>
        <v>disponible</v>
      </c>
      <c r="Q133" t="str" cm="1">
        <f t="array" aca="1" ref="Q133" ca="1">INDIRECT($A$1&amp;Q$1&amp;$A133)</f>
        <v>disponible</v>
      </c>
      <c r="R133" t="str" cm="1">
        <f t="array" aca="1" ref="R133" ca="1">INDIRECT($A$1&amp;R$1&amp;$A133)</f>
        <v>disponible</v>
      </c>
      <c r="S133" t="str" cm="1">
        <f t="array" aca="1" ref="S133" ca="1">INDIRECT($A$1&amp;S$1&amp;$A133)</f>
        <v>disponible</v>
      </c>
      <c r="T133" t="str" cm="1">
        <f t="array" aca="1" ref="T133" ca="1">INDIRECT($A$1&amp;T$1&amp;$A133)</f>
        <v>disponible</v>
      </c>
      <c r="U133" t="str" cm="1">
        <f t="array" aca="1" ref="U133" ca="1">INDIRECT($A$1&amp;U$1&amp;$A133)</f>
        <v>disponible</v>
      </c>
      <c r="V133" t="str" cm="1">
        <f t="array" aca="1" ref="V133" ca="1">INDIRECT($A$1&amp;V$1&amp;$A133)</f>
        <v>disponible</v>
      </c>
      <c r="W133" cm="1">
        <f t="array" aca="1" ref="W133" ca="1">INDIRECT($A$1&amp;W$1&amp;$A133)</f>
        <v>0</v>
      </c>
      <c r="X133" t="str" cm="1">
        <f t="array" aca="1" ref="X133" ca="1">INDIRECT($A$1&amp;X$1&amp;$A133)</f>
        <v>disponible</v>
      </c>
      <c r="Y133" t="str" cm="1">
        <f t="array" aca="1" ref="Y133" ca="1">INDIRECT($A$1&amp;Y$1&amp;$A133)</f>
        <v>disponible</v>
      </c>
      <c r="Z133" t="str" cm="1">
        <f t="array" aca="1" ref="Z133" ca="1">INDIRECT($A$1&amp;Z$1&amp;$A133)</f>
        <v>disponible</v>
      </c>
      <c r="AA133" t="str" cm="1">
        <f t="array" aca="1" ref="AA133" ca="1">INDIRECT($A$1&amp;AA$1&amp;$A133)</f>
        <v>disponible</v>
      </c>
      <c r="AB133" t="str" cm="1">
        <f t="array" aca="1" ref="AB133" ca="1">INDIRECT($A$1&amp;AB$1&amp;$A133)</f>
        <v>disponible</v>
      </c>
      <c r="AC133" t="str" cm="1">
        <f t="array" aca="1" ref="AC133" ca="1">INDIRECT($A$1&amp;AC$1&amp;$A133)</f>
        <v>disponible</v>
      </c>
      <c r="AD133" t="str" cm="1">
        <f t="array" aca="1" ref="AD133" ca="1">INDIRECT($A$1&amp;AD$1&amp;$A133)</f>
        <v>disponible</v>
      </c>
      <c r="AE133" t="str" cm="1">
        <f t="array" aca="1" ref="AE133" ca="1">INDIRECT($A$1&amp;AE$1&amp;$A133)</f>
        <v>disponible</v>
      </c>
      <c r="AF133" t="str" cm="1">
        <f t="array" aca="1" ref="AF133" ca="1">INDIRECT($A$1&amp;AF$1&amp;$A133)</f>
        <v>disponible</v>
      </c>
      <c r="AG133" t="str" cm="1">
        <f t="array" aca="1" ref="AG133" ca="1">INDIRECT($A$1&amp;AG$1&amp;$A133)</f>
        <v>disponible</v>
      </c>
      <c r="AH133" t="str" cm="1">
        <f t="array" aca="1" ref="AH133" ca="1">INDIRECT($A$1&amp;AH$1&amp;$A133)</f>
        <v>disponible</v>
      </c>
      <c r="AI133" t="str" cm="1">
        <f t="array" aca="1" ref="AI133" ca="1">INDIRECT($A$1&amp;AI$1&amp;$A133)</f>
        <v>disponible</v>
      </c>
      <c r="AJ133" t="str" cm="1">
        <f t="array" aca="1" ref="AJ133" ca="1">INDIRECT($A$1&amp;AJ$1&amp;$A133)</f>
        <v>disponible</v>
      </c>
      <c r="AK133" t="str" cm="1">
        <f t="array" aca="1" ref="AK133" ca="1">INDIRECT($A$1&amp;AK$1&amp;$A133)</f>
        <v>disponible</v>
      </c>
      <c r="AM133">
        <f t="shared" ca="1" si="26"/>
        <v>0</v>
      </c>
      <c r="AN133">
        <f t="shared" ca="1" si="26"/>
        <v>0</v>
      </c>
      <c r="AO133">
        <f t="shared" ca="1" si="26"/>
        <v>0</v>
      </c>
      <c r="AP133">
        <f t="shared" ca="1" si="26"/>
        <v>1</v>
      </c>
      <c r="AQ133">
        <f t="shared" ca="1" si="26"/>
        <v>0</v>
      </c>
      <c r="AR133">
        <f t="shared" ca="1" si="26"/>
        <v>0</v>
      </c>
      <c r="AS133">
        <f t="shared" ca="1" si="26"/>
        <v>1</v>
      </c>
      <c r="AU133" cm="1">
        <f t="array" aca="1" ref="AU133" ca="1">INDIRECT($A$1&amp;AU$1&amp;$A133)</f>
        <v>0</v>
      </c>
      <c r="AV133" cm="1">
        <f t="array" aca="1" ref="AV133" ca="1">INDIRECT($A$1&amp;AV$1&amp;$A133)</f>
        <v>0</v>
      </c>
      <c r="AW133" cm="1">
        <f t="array" aca="1" ref="AW133" ca="1">INDIRECT($A$1&amp;AW$1&amp;$A133)</f>
        <v>0</v>
      </c>
      <c r="AX133" cm="1">
        <f t="array" aca="1" ref="AX133" ca="1">INDIRECT($A$1&amp;AX$1&amp;$A133)</f>
        <v>0</v>
      </c>
      <c r="AY133" cm="1">
        <f t="array" aca="1" ref="AY133" ca="1">INDIRECT($A$1&amp;AY$1&amp;$A133)</f>
        <v>0</v>
      </c>
      <c r="AZ133" cm="1">
        <f t="array" aca="1" ref="AZ133" ca="1">INDIRECT($A$1&amp;AZ$1&amp;$A133)</f>
        <v>0</v>
      </c>
      <c r="BA133" cm="1">
        <f t="array" aca="1" ref="BA133" ca="1">INDIRECT($A$1&amp;BA$1&amp;$A133)</f>
        <v>0</v>
      </c>
      <c r="BB133" cm="1">
        <f t="array" aca="1" ref="BB133" ca="1">INDIRECT($A$1&amp;BB$1&amp;$A133)</f>
        <v>0</v>
      </c>
      <c r="BC133" cm="1">
        <f t="array" aca="1" ref="BC133" ca="1">INDIRECT($A$1&amp;BC$1&amp;$A133)</f>
        <v>0</v>
      </c>
      <c r="BD133" cm="1">
        <f t="array" aca="1" ref="BD133" ca="1">INDIRECT($A$1&amp;BD$1&amp;$A133)</f>
        <v>0</v>
      </c>
      <c r="BE133" cm="1">
        <f t="array" aca="1" ref="BE133" ca="1">INDIRECT($A$1&amp;BE$1&amp;$A133)</f>
        <v>0</v>
      </c>
      <c r="BF133" cm="1">
        <f t="array" aca="1" ref="BF133" ca="1">INDIRECT($A$1&amp;BF$1&amp;$A133)</f>
        <v>0</v>
      </c>
      <c r="BG133" cm="1">
        <f t="array" aca="1" ref="BG133" ca="1">INDIRECT($A$1&amp;BG$1&amp;$A133)</f>
        <v>0</v>
      </c>
      <c r="BH133" cm="1">
        <f t="array" aca="1" ref="BH133" ca="1">INDIRECT($A$1&amp;BH$1&amp;$A133)</f>
        <v>0</v>
      </c>
      <c r="BI133" cm="1">
        <f t="array" aca="1" ref="BI133" ca="1">INDIRECT($A$1&amp;BI$1&amp;$A133)</f>
        <v>0</v>
      </c>
      <c r="BJ133" cm="1">
        <f t="array" aca="1" ref="BJ133" ca="1">INDIRECT($A$1&amp;BJ$1&amp;$A133)</f>
        <v>0</v>
      </c>
      <c r="BK133" cm="1">
        <f t="array" aca="1" ref="BK133" ca="1">INDIRECT($A$1&amp;BK$1&amp;$A133)</f>
        <v>0</v>
      </c>
      <c r="BL133" cm="1">
        <f t="array" aca="1" ref="BL133" ca="1">INDIRECT($A$1&amp;BL$1&amp;$A133)</f>
        <v>0</v>
      </c>
      <c r="BM133" cm="1">
        <f t="array" aca="1" ref="BM133" ca="1">INDIRECT($A$1&amp;BM$1&amp;$A133)</f>
        <v>0</v>
      </c>
      <c r="BN133" cm="1">
        <f t="array" aca="1" ref="BN133" ca="1">INDIRECT($A$1&amp;BN$1&amp;$A133)</f>
        <v>0</v>
      </c>
      <c r="BO133" cm="1">
        <f t="array" aca="1" ref="BO133" ca="1">INDIRECT($A$1&amp;BO$1&amp;$A133)</f>
        <v>0</v>
      </c>
      <c r="BP133" cm="1">
        <f t="array" aca="1" ref="BP133" ca="1">INDIRECT($A$1&amp;BP$1&amp;$A133)</f>
        <v>0</v>
      </c>
      <c r="BQ133" cm="1">
        <f t="array" aca="1" ref="BQ133" ca="1">INDIRECT($A$1&amp;BQ$1&amp;$A133)</f>
        <v>0</v>
      </c>
      <c r="BR133" cm="1">
        <f t="array" aca="1" ref="BR133" ca="1">INDIRECT($A$1&amp;BR$1&amp;$A133)</f>
        <v>0</v>
      </c>
      <c r="BS133" cm="1">
        <f t="array" aca="1" ref="BS133" ca="1">INDIRECT($A$1&amp;BS$1&amp;$A133)</f>
        <v>0</v>
      </c>
      <c r="BT133" cm="1">
        <f t="array" aca="1" ref="BT133" ca="1">INDIRECT($A$1&amp;BT$1&amp;$A133)</f>
        <v>0</v>
      </c>
      <c r="BU133" cm="1">
        <f t="array" aca="1" ref="BU133" ca="1">INDIRECT($A$1&amp;BU$1&amp;$A133)</f>
        <v>0</v>
      </c>
    </row>
    <row r="134" spans="1:73" x14ac:dyDescent="0.35">
      <c r="A134" s="60">
        <f t="shared" si="18"/>
        <v>119</v>
      </c>
      <c r="C134" t="str" cm="1">
        <f t="array" aca="1" ref="C134" ca="1">INDIRECT($A$1&amp;C$1&amp;$A134)</f>
        <v>marche_barsalogho</v>
      </c>
      <c r="D134">
        <f t="shared" ca="1" si="25"/>
        <v>0</v>
      </c>
      <c r="E134">
        <f t="shared" ca="1" si="25"/>
        <v>0</v>
      </c>
      <c r="F134">
        <f t="shared" ca="1" si="25"/>
        <v>0</v>
      </c>
      <c r="G134">
        <f t="shared" ca="1" si="25"/>
        <v>1</v>
      </c>
      <c r="H134">
        <f t="shared" ca="1" si="25"/>
        <v>0</v>
      </c>
      <c r="I134">
        <f t="shared" ca="1" si="25"/>
        <v>0</v>
      </c>
      <c r="J134">
        <f t="shared" ca="1" si="25"/>
        <v>1</v>
      </c>
      <c r="K134">
        <f t="shared" ca="1" si="25"/>
        <v>0</v>
      </c>
      <c r="L134">
        <f t="shared" ca="1" si="25"/>
        <v>0</v>
      </c>
      <c r="M134">
        <f t="shared" ca="1" si="25"/>
        <v>0</v>
      </c>
      <c r="N134">
        <f t="shared" ca="1" si="25"/>
        <v>0</v>
      </c>
      <c r="P134" t="str" cm="1">
        <f t="array" aca="1" ref="P134" ca="1">INDIRECT($A$1&amp;P$1&amp;$A134)</f>
        <v>peudisponible</v>
      </c>
      <c r="Q134" cm="1">
        <f t="array" aca="1" ref="Q134" ca="1">INDIRECT($A$1&amp;Q$1&amp;$A134)</f>
        <v>0</v>
      </c>
      <c r="R134" t="str" cm="1">
        <f t="array" aca="1" ref="R134" ca="1">INDIRECT($A$1&amp;R$1&amp;$A134)</f>
        <v>disponible</v>
      </c>
      <c r="S134" cm="1">
        <f t="array" aca="1" ref="S134" ca="1">INDIRECT($A$1&amp;S$1&amp;$A134)</f>
        <v>0</v>
      </c>
      <c r="T134" cm="1">
        <f t="array" aca="1" ref="T134" ca="1">INDIRECT($A$1&amp;T$1&amp;$A134)</f>
        <v>0</v>
      </c>
      <c r="U134" cm="1">
        <f t="array" aca="1" ref="U134" ca="1">INDIRECT($A$1&amp;U$1&amp;$A134)</f>
        <v>0</v>
      </c>
      <c r="V134" cm="1">
        <f t="array" aca="1" ref="V134" ca="1">INDIRECT($A$1&amp;V$1&amp;$A134)</f>
        <v>0</v>
      </c>
      <c r="W134" cm="1">
        <f t="array" aca="1" ref="W134" ca="1">INDIRECT($A$1&amp;W$1&amp;$A134)</f>
        <v>0</v>
      </c>
      <c r="X134" cm="1">
        <f t="array" aca="1" ref="X134" ca="1">INDIRECT($A$1&amp;X$1&amp;$A134)</f>
        <v>0</v>
      </c>
      <c r="Y134" cm="1">
        <f t="array" aca="1" ref="Y134" ca="1">INDIRECT($A$1&amp;Y$1&amp;$A134)</f>
        <v>0</v>
      </c>
      <c r="Z134" cm="1">
        <f t="array" aca="1" ref="Z134" ca="1">INDIRECT($A$1&amp;Z$1&amp;$A134)</f>
        <v>0</v>
      </c>
      <c r="AA134" cm="1">
        <f t="array" aca="1" ref="AA134" ca="1">INDIRECT($A$1&amp;AA$1&amp;$A134)</f>
        <v>0</v>
      </c>
      <c r="AB134" cm="1">
        <f t="array" aca="1" ref="AB134" ca="1">INDIRECT($A$1&amp;AB$1&amp;$A134)</f>
        <v>0</v>
      </c>
      <c r="AC134" t="str" cm="1">
        <f t="array" aca="1" ref="AC134" ca="1">INDIRECT($A$1&amp;AC$1&amp;$A134)</f>
        <v>peudisponible</v>
      </c>
      <c r="AD134" cm="1">
        <f t="array" aca="1" ref="AD134" ca="1">INDIRECT($A$1&amp;AD$1&amp;$A134)</f>
        <v>0</v>
      </c>
      <c r="AE134" cm="1">
        <f t="array" aca="1" ref="AE134" ca="1">INDIRECT($A$1&amp;AE$1&amp;$A134)</f>
        <v>0</v>
      </c>
      <c r="AF134" cm="1">
        <f t="array" aca="1" ref="AF134" ca="1">INDIRECT($A$1&amp;AF$1&amp;$A134)</f>
        <v>0</v>
      </c>
      <c r="AG134" cm="1">
        <f t="array" aca="1" ref="AG134" ca="1">INDIRECT($A$1&amp;AG$1&amp;$A134)</f>
        <v>0</v>
      </c>
      <c r="AH134" cm="1">
        <f t="array" aca="1" ref="AH134" ca="1">INDIRECT($A$1&amp;AH$1&amp;$A134)</f>
        <v>0</v>
      </c>
      <c r="AI134" t="str" cm="1">
        <f t="array" aca="1" ref="AI134" ca="1">INDIRECT($A$1&amp;AI$1&amp;$A134)</f>
        <v>disponible</v>
      </c>
      <c r="AJ134" t="str" cm="1">
        <f t="array" aca="1" ref="AJ134" ca="1">INDIRECT($A$1&amp;AJ$1&amp;$A134)</f>
        <v>disponible</v>
      </c>
      <c r="AK134" cm="1">
        <f t="array" aca="1" ref="AK134" ca="1">INDIRECT($A$1&amp;AK$1&amp;$A134)</f>
        <v>0</v>
      </c>
      <c r="AM134">
        <f t="shared" ca="1" si="26"/>
        <v>0</v>
      </c>
      <c r="AN134">
        <f t="shared" ca="1" si="26"/>
        <v>0</v>
      </c>
      <c r="AO134">
        <f t="shared" ca="1" si="26"/>
        <v>0</v>
      </c>
      <c r="AP134">
        <f t="shared" ca="1" si="26"/>
        <v>1</v>
      </c>
      <c r="AQ134">
        <f t="shared" ca="1" si="26"/>
        <v>0</v>
      </c>
      <c r="AR134">
        <f t="shared" ca="1" si="26"/>
        <v>0</v>
      </c>
      <c r="AS134">
        <f t="shared" ca="1" si="26"/>
        <v>1</v>
      </c>
      <c r="AU134" cm="1">
        <f t="array" aca="1" ref="AU134" ca="1">INDIRECT($A$1&amp;AU$1&amp;$A134)</f>
        <v>0</v>
      </c>
      <c r="AV134" cm="1">
        <f t="array" aca="1" ref="AV134" ca="1">INDIRECT($A$1&amp;AV$1&amp;$A134)</f>
        <v>0</v>
      </c>
      <c r="AW134" cm="1">
        <f t="array" aca="1" ref="AW134" ca="1">INDIRECT($A$1&amp;AW$1&amp;$A134)</f>
        <v>0</v>
      </c>
      <c r="AX134" cm="1">
        <f t="array" aca="1" ref="AX134" ca="1">INDIRECT($A$1&amp;AX$1&amp;$A134)</f>
        <v>0</v>
      </c>
      <c r="AY134" cm="1">
        <f t="array" aca="1" ref="AY134" ca="1">INDIRECT($A$1&amp;AY$1&amp;$A134)</f>
        <v>0</v>
      </c>
      <c r="AZ134" cm="1">
        <f t="array" aca="1" ref="AZ134" ca="1">INDIRECT($A$1&amp;AZ$1&amp;$A134)</f>
        <v>0</v>
      </c>
      <c r="BA134" cm="1">
        <f t="array" aca="1" ref="BA134" ca="1">INDIRECT($A$1&amp;BA$1&amp;$A134)</f>
        <v>0</v>
      </c>
      <c r="BB134" cm="1">
        <f t="array" aca="1" ref="BB134" ca="1">INDIRECT($A$1&amp;BB$1&amp;$A134)</f>
        <v>0</v>
      </c>
      <c r="BC134" cm="1">
        <f t="array" aca="1" ref="BC134" ca="1">INDIRECT($A$1&amp;BC$1&amp;$A134)</f>
        <v>0</v>
      </c>
      <c r="BD134" cm="1">
        <f t="array" aca="1" ref="BD134" ca="1">INDIRECT($A$1&amp;BD$1&amp;$A134)</f>
        <v>0</v>
      </c>
      <c r="BE134" cm="1">
        <f t="array" aca="1" ref="BE134" ca="1">INDIRECT($A$1&amp;BE$1&amp;$A134)</f>
        <v>0</v>
      </c>
      <c r="BF134" cm="1">
        <f t="array" aca="1" ref="BF134" ca="1">INDIRECT($A$1&amp;BF$1&amp;$A134)</f>
        <v>0</v>
      </c>
      <c r="BG134" cm="1">
        <f t="array" aca="1" ref="BG134" ca="1">INDIRECT($A$1&amp;BG$1&amp;$A134)</f>
        <v>0</v>
      </c>
      <c r="BH134" cm="1">
        <f t="array" aca="1" ref="BH134" ca="1">INDIRECT($A$1&amp;BH$1&amp;$A134)</f>
        <v>0</v>
      </c>
      <c r="BI134" cm="1">
        <f t="array" aca="1" ref="BI134" ca="1">INDIRECT($A$1&amp;BI$1&amp;$A134)</f>
        <v>0</v>
      </c>
      <c r="BJ134" cm="1">
        <f t="array" aca="1" ref="BJ134" ca="1">INDIRECT($A$1&amp;BJ$1&amp;$A134)</f>
        <v>0</v>
      </c>
      <c r="BK134" cm="1">
        <f t="array" aca="1" ref="BK134" ca="1">INDIRECT($A$1&amp;BK$1&amp;$A134)</f>
        <v>0</v>
      </c>
      <c r="BL134" cm="1">
        <f t="array" aca="1" ref="BL134" ca="1">INDIRECT($A$1&amp;BL$1&amp;$A134)</f>
        <v>0</v>
      </c>
      <c r="BM134" cm="1">
        <f t="array" aca="1" ref="BM134" ca="1">INDIRECT($A$1&amp;BM$1&amp;$A134)</f>
        <v>0</v>
      </c>
      <c r="BN134" cm="1">
        <f t="array" aca="1" ref="BN134" ca="1">INDIRECT($A$1&amp;BN$1&amp;$A134)</f>
        <v>0</v>
      </c>
      <c r="BO134" cm="1">
        <f t="array" aca="1" ref="BO134" ca="1">INDIRECT($A$1&amp;BO$1&amp;$A134)</f>
        <v>0</v>
      </c>
      <c r="BP134" cm="1">
        <f t="array" aca="1" ref="BP134" ca="1">INDIRECT($A$1&amp;BP$1&amp;$A134)</f>
        <v>0</v>
      </c>
      <c r="BQ134" cm="1">
        <f t="array" aca="1" ref="BQ134" ca="1">INDIRECT($A$1&amp;BQ$1&amp;$A134)</f>
        <v>0</v>
      </c>
      <c r="BR134" cm="1">
        <f t="array" aca="1" ref="BR134" ca="1">INDIRECT($A$1&amp;BR$1&amp;$A134)</f>
        <v>0</v>
      </c>
      <c r="BS134" cm="1">
        <f t="array" aca="1" ref="BS134" ca="1">INDIRECT($A$1&amp;BS$1&amp;$A134)</f>
        <v>0</v>
      </c>
      <c r="BT134" cm="1">
        <f t="array" aca="1" ref="BT134" ca="1">INDIRECT($A$1&amp;BT$1&amp;$A134)</f>
        <v>0</v>
      </c>
      <c r="BU134" cm="1">
        <f t="array" aca="1" ref="BU134" ca="1">INDIRECT($A$1&amp;BU$1&amp;$A134)</f>
        <v>0</v>
      </c>
    </row>
    <row r="135" spans="1:73" x14ac:dyDescent="0.35">
      <c r="A135" s="60">
        <f t="shared" si="18"/>
        <v>120</v>
      </c>
      <c r="C135" t="str" cm="1">
        <f t="array" aca="1" ref="C135" ca="1">INDIRECT($A$1&amp;C$1&amp;$A135)</f>
        <v>marche_barsalogho</v>
      </c>
      <c r="D135">
        <f t="shared" ca="1" si="25"/>
        <v>0</v>
      </c>
      <c r="E135">
        <f t="shared" ca="1" si="25"/>
        <v>0</v>
      </c>
      <c r="F135">
        <f t="shared" ca="1" si="25"/>
        <v>0</v>
      </c>
      <c r="G135">
        <f t="shared" ca="1" si="25"/>
        <v>1</v>
      </c>
      <c r="H135">
        <f t="shared" ca="1" si="25"/>
        <v>0</v>
      </c>
      <c r="I135">
        <f t="shared" ca="1" si="25"/>
        <v>0</v>
      </c>
      <c r="J135">
        <f t="shared" ca="1" si="25"/>
        <v>1</v>
      </c>
      <c r="K135">
        <f t="shared" ca="1" si="25"/>
        <v>0</v>
      </c>
      <c r="L135">
        <f t="shared" ca="1" si="25"/>
        <v>0</v>
      </c>
      <c r="M135">
        <f t="shared" ca="1" si="25"/>
        <v>0</v>
      </c>
      <c r="N135">
        <f t="shared" ca="1" si="25"/>
        <v>0</v>
      </c>
      <c r="P135" t="str" cm="1">
        <f t="array" aca="1" ref="P135" ca="1">INDIRECT($A$1&amp;P$1&amp;$A135)</f>
        <v>peudisponible</v>
      </c>
      <c r="Q135" cm="1">
        <f t="array" aca="1" ref="Q135" ca="1">INDIRECT($A$1&amp;Q$1&amp;$A135)</f>
        <v>0</v>
      </c>
      <c r="R135" t="str" cm="1">
        <f t="array" aca="1" ref="R135" ca="1">INDIRECT($A$1&amp;R$1&amp;$A135)</f>
        <v>disponible</v>
      </c>
      <c r="S135" cm="1">
        <f t="array" aca="1" ref="S135" ca="1">INDIRECT($A$1&amp;S$1&amp;$A135)</f>
        <v>0</v>
      </c>
      <c r="T135" cm="1">
        <f t="array" aca="1" ref="T135" ca="1">INDIRECT($A$1&amp;T$1&amp;$A135)</f>
        <v>0</v>
      </c>
      <c r="U135" cm="1">
        <f t="array" aca="1" ref="U135" ca="1">INDIRECT($A$1&amp;U$1&amp;$A135)</f>
        <v>0</v>
      </c>
      <c r="V135" cm="1">
        <f t="array" aca="1" ref="V135" ca="1">INDIRECT($A$1&amp;V$1&amp;$A135)</f>
        <v>0</v>
      </c>
      <c r="W135" cm="1">
        <f t="array" aca="1" ref="W135" ca="1">INDIRECT($A$1&amp;W$1&amp;$A135)</f>
        <v>0</v>
      </c>
      <c r="X135" cm="1">
        <f t="array" aca="1" ref="X135" ca="1">INDIRECT($A$1&amp;X$1&amp;$A135)</f>
        <v>0</v>
      </c>
      <c r="Y135" cm="1">
        <f t="array" aca="1" ref="Y135" ca="1">INDIRECT($A$1&amp;Y$1&amp;$A135)</f>
        <v>0</v>
      </c>
      <c r="Z135" cm="1">
        <f t="array" aca="1" ref="Z135" ca="1">INDIRECT($A$1&amp;Z$1&amp;$A135)</f>
        <v>0</v>
      </c>
      <c r="AA135" cm="1">
        <f t="array" aca="1" ref="AA135" ca="1">INDIRECT($A$1&amp;AA$1&amp;$A135)</f>
        <v>0</v>
      </c>
      <c r="AB135" cm="1">
        <f t="array" aca="1" ref="AB135" ca="1">INDIRECT($A$1&amp;AB$1&amp;$A135)</f>
        <v>0</v>
      </c>
      <c r="AC135" t="str" cm="1">
        <f t="array" aca="1" ref="AC135" ca="1">INDIRECT($A$1&amp;AC$1&amp;$A135)</f>
        <v>peudisponible</v>
      </c>
      <c r="AD135" cm="1">
        <f t="array" aca="1" ref="AD135" ca="1">INDIRECT($A$1&amp;AD$1&amp;$A135)</f>
        <v>0</v>
      </c>
      <c r="AE135" cm="1">
        <f t="array" aca="1" ref="AE135" ca="1">INDIRECT($A$1&amp;AE$1&amp;$A135)</f>
        <v>0</v>
      </c>
      <c r="AF135" cm="1">
        <f t="array" aca="1" ref="AF135" ca="1">INDIRECT($A$1&amp;AF$1&amp;$A135)</f>
        <v>0</v>
      </c>
      <c r="AG135" cm="1">
        <f t="array" aca="1" ref="AG135" ca="1">INDIRECT($A$1&amp;AG$1&amp;$A135)</f>
        <v>0</v>
      </c>
      <c r="AH135" cm="1">
        <f t="array" aca="1" ref="AH135" ca="1">INDIRECT($A$1&amp;AH$1&amp;$A135)</f>
        <v>0</v>
      </c>
      <c r="AI135" t="str" cm="1">
        <f t="array" aca="1" ref="AI135" ca="1">INDIRECT($A$1&amp;AI$1&amp;$A135)</f>
        <v>disponible</v>
      </c>
      <c r="AJ135" t="str" cm="1">
        <f t="array" aca="1" ref="AJ135" ca="1">INDIRECT($A$1&amp;AJ$1&amp;$A135)</f>
        <v>disponible</v>
      </c>
      <c r="AK135" cm="1">
        <f t="array" aca="1" ref="AK135" ca="1">INDIRECT($A$1&amp;AK$1&amp;$A135)</f>
        <v>0</v>
      </c>
      <c r="AM135">
        <f t="shared" ca="1" si="26"/>
        <v>0</v>
      </c>
      <c r="AN135">
        <f t="shared" ca="1" si="26"/>
        <v>0</v>
      </c>
      <c r="AO135">
        <f t="shared" ca="1" si="26"/>
        <v>0</v>
      </c>
      <c r="AP135">
        <f t="shared" ca="1" si="26"/>
        <v>1</v>
      </c>
      <c r="AQ135">
        <f t="shared" ca="1" si="26"/>
        <v>0</v>
      </c>
      <c r="AR135">
        <f t="shared" ca="1" si="26"/>
        <v>0</v>
      </c>
      <c r="AS135">
        <f t="shared" ca="1" si="26"/>
        <v>1</v>
      </c>
      <c r="AU135" cm="1">
        <f t="array" aca="1" ref="AU135" ca="1">INDIRECT($A$1&amp;AU$1&amp;$A135)</f>
        <v>0</v>
      </c>
      <c r="AV135" cm="1">
        <f t="array" aca="1" ref="AV135" ca="1">INDIRECT($A$1&amp;AV$1&amp;$A135)</f>
        <v>0</v>
      </c>
      <c r="AW135" cm="1">
        <f t="array" aca="1" ref="AW135" ca="1">INDIRECT($A$1&amp;AW$1&amp;$A135)</f>
        <v>0</v>
      </c>
      <c r="AX135" cm="1">
        <f t="array" aca="1" ref="AX135" ca="1">INDIRECT($A$1&amp;AX$1&amp;$A135)</f>
        <v>0</v>
      </c>
      <c r="AY135" cm="1">
        <f t="array" aca="1" ref="AY135" ca="1">INDIRECT($A$1&amp;AY$1&amp;$A135)</f>
        <v>0</v>
      </c>
      <c r="AZ135" cm="1">
        <f t="array" aca="1" ref="AZ135" ca="1">INDIRECT($A$1&amp;AZ$1&amp;$A135)</f>
        <v>0</v>
      </c>
      <c r="BA135" cm="1">
        <f t="array" aca="1" ref="BA135" ca="1">INDIRECT($A$1&amp;BA$1&amp;$A135)</f>
        <v>0</v>
      </c>
      <c r="BB135" cm="1">
        <f t="array" aca="1" ref="BB135" ca="1">INDIRECT($A$1&amp;BB$1&amp;$A135)</f>
        <v>0</v>
      </c>
      <c r="BC135" cm="1">
        <f t="array" aca="1" ref="BC135" ca="1">INDIRECT($A$1&amp;BC$1&amp;$A135)</f>
        <v>0</v>
      </c>
      <c r="BD135" cm="1">
        <f t="array" aca="1" ref="BD135" ca="1">INDIRECT($A$1&amp;BD$1&amp;$A135)</f>
        <v>0</v>
      </c>
      <c r="BE135" cm="1">
        <f t="array" aca="1" ref="BE135" ca="1">INDIRECT($A$1&amp;BE$1&amp;$A135)</f>
        <v>0</v>
      </c>
      <c r="BF135" cm="1">
        <f t="array" aca="1" ref="BF135" ca="1">INDIRECT($A$1&amp;BF$1&amp;$A135)</f>
        <v>0</v>
      </c>
      <c r="BG135" cm="1">
        <f t="array" aca="1" ref="BG135" ca="1">INDIRECT($A$1&amp;BG$1&amp;$A135)</f>
        <v>0</v>
      </c>
      <c r="BH135" cm="1">
        <f t="array" aca="1" ref="BH135" ca="1">INDIRECT($A$1&amp;BH$1&amp;$A135)</f>
        <v>0</v>
      </c>
      <c r="BI135" cm="1">
        <f t="array" aca="1" ref="BI135" ca="1">INDIRECT($A$1&amp;BI$1&amp;$A135)</f>
        <v>0</v>
      </c>
      <c r="BJ135" cm="1">
        <f t="array" aca="1" ref="BJ135" ca="1">INDIRECT($A$1&amp;BJ$1&amp;$A135)</f>
        <v>0</v>
      </c>
      <c r="BK135" cm="1">
        <f t="array" aca="1" ref="BK135" ca="1">INDIRECT($A$1&amp;BK$1&amp;$A135)</f>
        <v>0</v>
      </c>
      <c r="BL135" cm="1">
        <f t="array" aca="1" ref="BL135" ca="1">INDIRECT($A$1&amp;BL$1&amp;$A135)</f>
        <v>0</v>
      </c>
      <c r="BM135" cm="1">
        <f t="array" aca="1" ref="BM135" ca="1">INDIRECT($A$1&amp;BM$1&amp;$A135)</f>
        <v>0</v>
      </c>
      <c r="BN135" cm="1">
        <f t="array" aca="1" ref="BN135" ca="1">INDIRECT($A$1&amp;BN$1&amp;$A135)</f>
        <v>0</v>
      </c>
      <c r="BO135" cm="1">
        <f t="array" aca="1" ref="BO135" ca="1">INDIRECT($A$1&amp;BO$1&amp;$A135)</f>
        <v>0</v>
      </c>
      <c r="BP135" cm="1">
        <f t="array" aca="1" ref="BP135" ca="1">INDIRECT($A$1&amp;BP$1&amp;$A135)</f>
        <v>0</v>
      </c>
      <c r="BQ135" cm="1">
        <f t="array" aca="1" ref="BQ135" ca="1">INDIRECT($A$1&amp;BQ$1&amp;$A135)</f>
        <v>0</v>
      </c>
      <c r="BR135" cm="1">
        <f t="array" aca="1" ref="BR135" ca="1">INDIRECT($A$1&amp;BR$1&amp;$A135)</f>
        <v>0</v>
      </c>
      <c r="BS135" cm="1">
        <f t="array" aca="1" ref="BS135" ca="1">INDIRECT($A$1&amp;BS$1&amp;$A135)</f>
        <v>0</v>
      </c>
      <c r="BT135" cm="1">
        <f t="array" aca="1" ref="BT135" ca="1">INDIRECT($A$1&amp;BT$1&amp;$A135)</f>
        <v>0</v>
      </c>
      <c r="BU135" cm="1">
        <f t="array" aca="1" ref="BU135" ca="1">INDIRECT($A$1&amp;BU$1&amp;$A135)</f>
        <v>0</v>
      </c>
    </row>
    <row r="136" spans="1:73" x14ac:dyDescent="0.35">
      <c r="A136" s="60">
        <f t="shared" si="18"/>
        <v>121</v>
      </c>
      <c r="C136" t="str" cm="1">
        <f t="array" aca="1" ref="C136" ca="1">INDIRECT($A$1&amp;C$1&amp;$A136)</f>
        <v>marche_barsalogho</v>
      </c>
      <c r="D136">
        <f t="shared" ca="1" si="25"/>
        <v>0</v>
      </c>
      <c r="E136">
        <f t="shared" ca="1" si="25"/>
        <v>0</v>
      </c>
      <c r="F136">
        <f t="shared" ca="1" si="25"/>
        <v>0</v>
      </c>
      <c r="G136">
        <f t="shared" ca="1" si="25"/>
        <v>1</v>
      </c>
      <c r="H136">
        <f t="shared" ca="1" si="25"/>
        <v>0</v>
      </c>
      <c r="I136">
        <f t="shared" ca="1" si="25"/>
        <v>0</v>
      </c>
      <c r="J136">
        <f t="shared" ca="1" si="25"/>
        <v>1</v>
      </c>
      <c r="K136">
        <f t="shared" ca="1" si="25"/>
        <v>0</v>
      </c>
      <c r="L136">
        <f t="shared" ca="1" si="25"/>
        <v>0</v>
      </c>
      <c r="M136">
        <f t="shared" ca="1" si="25"/>
        <v>0</v>
      </c>
      <c r="N136">
        <f t="shared" ca="1" si="25"/>
        <v>0</v>
      </c>
      <c r="P136" t="str" cm="1">
        <f t="array" aca="1" ref="P136" ca="1">INDIRECT($A$1&amp;P$1&amp;$A136)</f>
        <v>peudisponible</v>
      </c>
      <c r="Q136" cm="1">
        <f t="array" aca="1" ref="Q136" ca="1">INDIRECT($A$1&amp;Q$1&amp;$A136)</f>
        <v>0</v>
      </c>
      <c r="R136" t="str" cm="1">
        <f t="array" aca="1" ref="R136" ca="1">INDIRECT($A$1&amp;R$1&amp;$A136)</f>
        <v>disponible</v>
      </c>
      <c r="S136" cm="1">
        <f t="array" aca="1" ref="S136" ca="1">INDIRECT($A$1&amp;S$1&amp;$A136)</f>
        <v>0</v>
      </c>
      <c r="T136" cm="1">
        <f t="array" aca="1" ref="T136" ca="1">INDIRECT($A$1&amp;T$1&amp;$A136)</f>
        <v>0</v>
      </c>
      <c r="U136" cm="1">
        <f t="array" aca="1" ref="U136" ca="1">INDIRECT($A$1&amp;U$1&amp;$A136)</f>
        <v>0</v>
      </c>
      <c r="V136" cm="1">
        <f t="array" aca="1" ref="V136" ca="1">INDIRECT($A$1&amp;V$1&amp;$A136)</f>
        <v>0</v>
      </c>
      <c r="W136" cm="1">
        <f t="array" aca="1" ref="W136" ca="1">INDIRECT($A$1&amp;W$1&amp;$A136)</f>
        <v>0</v>
      </c>
      <c r="X136" cm="1">
        <f t="array" aca="1" ref="X136" ca="1">INDIRECT($A$1&amp;X$1&amp;$A136)</f>
        <v>0</v>
      </c>
      <c r="Y136" cm="1">
        <f t="array" aca="1" ref="Y136" ca="1">INDIRECT($A$1&amp;Y$1&amp;$A136)</f>
        <v>0</v>
      </c>
      <c r="Z136" cm="1">
        <f t="array" aca="1" ref="Z136" ca="1">INDIRECT($A$1&amp;Z$1&amp;$A136)</f>
        <v>0</v>
      </c>
      <c r="AA136" cm="1">
        <f t="array" aca="1" ref="AA136" ca="1">INDIRECT($A$1&amp;AA$1&amp;$A136)</f>
        <v>0</v>
      </c>
      <c r="AB136" cm="1">
        <f t="array" aca="1" ref="AB136" ca="1">INDIRECT($A$1&amp;AB$1&amp;$A136)</f>
        <v>0</v>
      </c>
      <c r="AC136" t="str" cm="1">
        <f t="array" aca="1" ref="AC136" ca="1">INDIRECT($A$1&amp;AC$1&amp;$A136)</f>
        <v>disponible</v>
      </c>
      <c r="AD136" cm="1">
        <f t="array" aca="1" ref="AD136" ca="1">INDIRECT($A$1&amp;AD$1&amp;$A136)</f>
        <v>0</v>
      </c>
      <c r="AE136" cm="1">
        <f t="array" aca="1" ref="AE136" ca="1">INDIRECT($A$1&amp;AE$1&amp;$A136)</f>
        <v>0</v>
      </c>
      <c r="AF136" cm="1">
        <f t="array" aca="1" ref="AF136" ca="1">INDIRECT($A$1&amp;AF$1&amp;$A136)</f>
        <v>0</v>
      </c>
      <c r="AG136" cm="1">
        <f t="array" aca="1" ref="AG136" ca="1">INDIRECT($A$1&amp;AG$1&amp;$A136)</f>
        <v>0</v>
      </c>
      <c r="AH136" cm="1">
        <f t="array" aca="1" ref="AH136" ca="1">INDIRECT($A$1&amp;AH$1&amp;$A136)</f>
        <v>0</v>
      </c>
      <c r="AI136" t="str" cm="1">
        <f t="array" aca="1" ref="AI136" ca="1">INDIRECT($A$1&amp;AI$1&amp;$A136)</f>
        <v>disponible</v>
      </c>
      <c r="AJ136" t="str" cm="1">
        <f t="array" aca="1" ref="AJ136" ca="1">INDIRECT($A$1&amp;AJ$1&amp;$A136)</f>
        <v>disponible</v>
      </c>
      <c r="AK136" cm="1">
        <f t="array" aca="1" ref="AK136" ca="1">INDIRECT($A$1&amp;AK$1&amp;$A136)</f>
        <v>0</v>
      </c>
      <c r="AM136">
        <f t="shared" ca="1" si="26"/>
        <v>0</v>
      </c>
      <c r="AN136">
        <f t="shared" ca="1" si="26"/>
        <v>0</v>
      </c>
      <c r="AO136">
        <f t="shared" ca="1" si="26"/>
        <v>0</v>
      </c>
      <c r="AP136">
        <f t="shared" ca="1" si="26"/>
        <v>1</v>
      </c>
      <c r="AQ136">
        <f t="shared" ca="1" si="26"/>
        <v>0</v>
      </c>
      <c r="AR136">
        <f t="shared" ca="1" si="26"/>
        <v>0</v>
      </c>
      <c r="AS136">
        <f t="shared" ca="1" si="26"/>
        <v>1</v>
      </c>
      <c r="AU136" cm="1">
        <f t="array" aca="1" ref="AU136" ca="1">INDIRECT($A$1&amp;AU$1&amp;$A136)</f>
        <v>0</v>
      </c>
      <c r="AV136" cm="1">
        <f t="array" aca="1" ref="AV136" ca="1">INDIRECT($A$1&amp;AV$1&amp;$A136)</f>
        <v>0</v>
      </c>
      <c r="AW136" cm="1">
        <f t="array" aca="1" ref="AW136" ca="1">INDIRECT($A$1&amp;AW$1&amp;$A136)</f>
        <v>0</v>
      </c>
      <c r="AX136" cm="1">
        <f t="array" aca="1" ref="AX136" ca="1">INDIRECT($A$1&amp;AX$1&amp;$A136)</f>
        <v>0</v>
      </c>
      <c r="AY136" cm="1">
        <f t="array" aca="1" ref="AY136" ca="1">INDIRECT($A$1&amp;AY$1&amp;$A136)</f>
        <v>0</v>
      </c>
      <c r="AZ136" cm="1">
        <f t="array" aca="1" ref="AZ136" ca="1">INDIRECT($A$1&amp;AZ$1&amp;$A136)</f>
        <v>0</v>
      </c>
      <c r="BA136" cm="1">
        <f t="array" aca="1" ref="BA136" ca="1">INDIRECT($A$1&amp;BA$1&amp;$A136)</f>
        <v>0</v>
      </c>
      <c r="BB136" cm="1">
        <f t="array" aca="1" ref="BB136" ca="1">INDIRECT($A$1&amp;BB$1&amp;$A136)</f>
        <v>0</v>
      </c>
      <c r="BC136" cm="1">
        <f t="array" aca="1" ref="BC136" ca="1">INDIRECT($A$1&amp;BC$1&amp;$A136)</f>
        <v>0</v>
      </c>
      <c r="BD136" cm="1">
        <f t="array" aca="1" ref="BD136" ca="1">INDIRECT($A$1&amp;BD$1&amp;$A136)</f>
        <v>0</v>
      </c>
      <c r="BE136" cm="1">
        <f t="array" aca="1" ref="BE136" ca="1">INDIRECT($A$1&amp;BE$1&amp;$A136)</f>
        <v>0</v>
      </c>
      <c r="BF136" cm="1">
        <f t="array" aca="1" ref="BF136" ca="1">INDIRECT($A$1&amp;BF$1&amp;$A136)</f>
        <v>0</v>
      </c>
      <c r="BG136" cm="1">
        <f t="array" aca="1" ref="BG136" ca="1">INDIRECT($A$1&amp;BG$1&amp;$A136)</f>
        <v>0</v>
      </c>
      <c r="BH136" cm="1">
        <f t="array" aca="1" ref="BH136" ca="1">INDIRECT($A$1&amp;BH$1&amp;$A136)</f>
        <v>0</v>
      </c>
      <c r="BI136" cm="1">
        <f t="array" aca="1" ref="BI136" ca="1">INDIRECT($A$1&amp;BI$1&amp;$A136)</f>
        <v>0</v>
      </c>
      <c r="BJ136" cm="1">
        <f t="array" aca="1" ref="BJ136" ca="1">INDIRECT($A$1&amp;BJ$1&amp;$A136)</f>
        <v>0</v>
      </c>
      <c r="BK136" cm="1">
        <f t="array" aca="1" ref="BK136" ca="1">INDIRECT($A$1&amp;BK$1&amp;$A136)</f>
        <v>0</v>
      </c>
      <c r="BL136" cm="1">
        <f t="array" aca="1" ref="BL136" ca="1">INDIRECT($A$1&amp;BL$1&amp;$A136)</f>
        <v>0</v>
      </c>
      <c r="BM136" cm="1">
        <f t="array" aca="1" ref="BM136" ca="1">INDIRECT($A$1&amp;BM$1&amp;$A136)</f>
        <v>0</v>
      </c>
      <c r="BN136" cm="1">
        <f t="array" aca="1" ref="BN136" ca="1">INDIRECT($A$1&amp;BN$1&amp;$A136)</f>
        <v>0</v>
      </c>
      <c r="BO136" cm="1">
        <f t="array" aca="1" ref="BO136" ca="1">INDIRECT($A$1&amp;BO$1&amp;$A136)</f>
        <v>0</v>
      </c>
      <c r="BP136" cm="1">
        <f t="array" aca="1" ref="BP136" ca="1">INDIRECT($A$1&amp;BP$1&amp;$A136)</f>
        <v>0</v>
      </c>
      <c r="BQ136" cm="1">
        <f t="array" aca="1" ref="BQ136" ca="1">INDIRECT($A$1&amp;BQ$1&amp;$A136)</f>
        <v>0</v>
      </c>
      <c r="BR136" cm="1">
        <f t="array" aca="1" ref="BR136" ca="1">INDIRECT($A$1&amp;BR$1&amp;$A136)</f>
        <v>0</v>
      </c>
      <c r="BS136" cm="1">
        <f t="array" aca="1" ref="BS136" ca="1">INDIRECT($A$1&amp;BS$1&amp;$A136)</f>
        <v>0</v>
      </c>
      <c r="BT136" cm="1">
        <f t="array" aca="1" ref="BT136" ca="1">INDIRECT($A$1&amp;BT$1&amp;$A136)</f>
        <v>0</v>
      </c>
      <c r="BU136" cm="1">
        <f t="array" aca="1" ref="BU136" ca="1">INDIRECT($A$1&amp;BU$1&amp;$A136)</f>
        <v>0</v>
      </c>
    </row>
    <row r="137" spans="1:73" x14ac:dyDescent="0.35">
      <c r="A137" s="60">
        <f t="shared" si="18"/>
        <v>122</v>
      </c>
      <c r="C137" t="str" cm="1">
        <f t="array" aca="1" ref="C137" ca="1">INDIRECT($A$1&amp;C$1&amp;$A137)</f>
        <v>marche_barsalogho</v>
      </c>
      <c r="D137">
        <f t="shared" ref="D137:N146" ca="1" si="27">IF(SUM(INDIRECT($A$1&amp;D$1&amp;$A137),INDIRECT($A$1&amp;D$2&amp;$A137),INDIRECT($A$1&amp;D$3&amp;$A137))&gt;0,1,0)</f>
        <v>0</v>
      </c>
      <c r="E137">
        <f t="shared" ca="1" si="27"/>
        <v>0</v>
      </c>
      <c r="F137">
        <f t="shared" ca="1" si="27"/>
        <v>0</v>
      </c>
      <c r="G137">
        <f t="shared" ca="1" si="27"/>
        <v>1</v>
      </c>
      <c r="H137">
        <f t="shared" ca="1" si="27"/>
        <v>0</v>
      </c>
      <c r="I137">
        <f t="shared" ca="1" si="27"/>
        <v>0</v>
      </c>
      <c r="J137">
        <f t="shared" ca="1" si="27"/>
        <v>1</v>
      </c>
      <c r="K137">
        <f t="shared" ca="1" si="27"/>
        <v>0</v>
      </c>
      <c r="L137">
        <f t="shared" ca="1" si="27"/>
        <v>0</v>
      </c>
      <c r="M137">
        <f t="shared" ca="1" si="27"/>
        <v>0</v>
      </c>
      <c r="N137">
        <f t="shared" ca="1" si="27"/>
        <v>0</v>
      </c>
      <c r="P137" t="str" cm="1">
        <f t="array" aca="1" ref="P137" ca="1">INDIRECT($A$1&amp;P$1&amp;$A137)</f>
        <v>peudisponible</v>
      </c>
      <c r="Q137" cm="1">
        <f t="array" aca="1" ref="Q137" ca="1">INDIRECT($A$1&amp;Q$1&amp;$A137)</f>
        <v>0</v>
      </c>
      <c r="R137" t="str" cm="1">
        <f t="array" aca="1" ref="R137" ca="1">INDIRECT($A$1&amp;R$1&amp;$A137)</f>
        <v>disponible</v>
      </c>
      <c r="S137" cm="1">
        <f t="array" aca="1" ref="S137" ca="1">INDIRECT($A$1&amp;S$1&amp;$A137)</f>
        <v>0</v>
      </c>
      <c r="T137" cm="1">
        <f t="array" aca="1" ref="T137" ca="1">INDIRECT($A$1&amp;T$1&amp;$A137)</f>
        <v>0</v>
      </c>
      <c r="U137" cm="1">
        <f t="array" aca="1" ref="U137" ca="1">INDIRECT($A$1&amp;U$1&amp;$A137)</f>
        <v>0</v>
      </c>
      <c r="V137" cm="1">
        <f t="array" aca="1" ref="V137" ca="1">INDIRECT($A$1&amp;V$1&amp;$A137)</f>
        <v>0</v>
      </c>
      <c r="W137" cm="1">
        <f t="array" aca="1" ref="W137" ca="1">INDIRECT($A$1&amp;W$1&amp;$A137)</f>
        <v>0</v>
      </c>
      <c r="X137" cm="1">
        <f t="array" aca="1" ref="X137" ca="1">INDIRECT($A$1&amp;X$1&amp;$A137)</f>
        <v>0</v>
      </c>
      <c r="Y137" cm="1">
        <f t="array" aca="1" ref="Y137" ca="1">INDIRECT($A$1&amp;Y$1&amp;$A137)</f>
        <v>0</v>
      </c>
      <c r="Z137" cm="1">
        <f t="array" aca="1" ref="Z137" ca="1">INDIRECT($A$1&amp;Z$1&amp;$A137)</f>
        <v>0</v>
      </c>
      <c r="AA137" cm="1">
        <f t="array" aca="1" ref="AA137" ca="1">INDIRECT($A$1&amp;AA$1&amp;$A137)</f>
        <v>0</v>
      </c>
      <c r="AB137" cm="1">
        <f t="array" aca="1" ref="AB137" ca="1">INDIRECT($A$1&amp;AB$1&amp;$A137)</f>
        <v>0</v>
      </c>
      <c r="AC137" t="str" cm="1">
        <f t="array" aca="1" ref="AC137" ca="1">INDIRECT($A$1&amp;AC$1&amp;$A137)</f>
        <v>disponible</v>
      </c>
      <c r="AD137" cm="1">
        <f t="array" aca="1" ref="AD137" ca="1">INDIRECT($A$1&amp;AD$1&amp;$A137)</f>
        <v>0</v>
      </c>
      <c r="AE137" cm="1">
        <f t="array" aca="1" ref="AE137" ca="1">INDIRECT($A$1&amp;AE$1&amp;$A137)</f>
        <v>0</v>
      </c>
      <c r="AF137" cm="1">
        <f t="array" aca="1" ref="AF137" ca="1">INDIRECT($A$1&amp;AF$1&amp;$A137)</f>
        <v>0</v>
      </c>
      <c r="AG137" cm="1">
        <f t="array" aca="1" ref="AG137" ca="1">INDIRECT($A$1&amp;AG$1&amp;$A137)</f>
        <v>0</v>
      </c>
      <c r="AH137" cm="1">
        <f t="array" aca="1" ref="AH137" ca="1">INDIRECT($A$1&amp;AH$1&amp;$A137)</f>
        <v>0</v>
      </c>
      <c r="AI137" t="str" cm="1">
        <f t="array" aca="1" ref="AI137" ca="1">INDIRECT($A$1&amp;AI$1&amp;$A137)</f>
        <v>disponible</v>
      </c>
      <c r="AJ137" t="str" cm="1">
        <f t="array" aca="1" ref="AJ137" ca="1">INDIRECT($A$1&amp;AJ$1&amp;$A137)</f>
        <v>disponible</v>
      </c>
      <c r="AK137" cm="1">
        <f t="array" aca="1" ref="AK137" ca="1">INDIRECT($A$1&amp;AK$1&amp;$A137)</f>
        <v>0</v>
      </c>
      <c r="AM137">
        <f t="shared" ref="AM137:AS146" ca="1" si="28">IF(SUM(INDIRECT($A$1&amp;AM$1&amp;$A137),INDIRECT($A$1&amp;AM$2&amp;$A137),INDIRECT($A$1&amp;AM$3&amp;$A137),INDIRECT($A$1&amp;AM$4&amp;$A137),INDIRECT($A$1&amp;AM$5&amp;$A137),INDIRECT($A$1&amp;AM$6&amp;$A137),INDIRECT($A$1&amp;AM$7&amp;$A137))&gt;0,1,0)</f>
        <v>0</v>
      </c>
      <c r="AN137">
        <f t="shared" ca="1" si="28"/>
        <v>0</v>
      </c>
      <c r="AO137">
        <f t="shared" ca="1" si="28"/>
        <v>0</v>
      </c>
      <c r="AP137">
        <f t="shared" ca="1" si="28"/>
        <v>1</v>
      </c>
      <c r="AQ137">
        <f t="shared" ca="1" si="28"/>
        <v>0</v>
      </c>
      <c r="AR137">
        <f t="shared" ca="1" si="28"/>
        <v>0</v>
      </c>
      <c r="AS137">
        <f t="shared" ca="1" si="28"/>
        <v>1</v>
      </c>
      <c r="AU137" cm="1">
        <f t="array" aca="1" ref="AU137" ca="1">INDIRECT($A$1&amp;AU$1&amp;$A137)</f>
        <v>0</v>
      </c>
      <c r="AV137" cm="1">
        <f t="array" aca="1" ref="AV137" ca="1">INDIRECT($A$1&amp;AV$1&amp;$A137)</f>
        <v>0</v>
      </c>
      <c r="AW137" cm="1">
        <f t="array" aca="1" ref="AW137" ca="1">INDIRECT($A$1&amp;AW$1&amp;$A137)</f>
        <v>0</v>
      </c>
      <c r="AX137" cm="1">
        <f t="array" aca="1" ref="AX137" ca="1">INDIRECT($A$1&amp;AX$1&amp;$A137)</f>
        <v>0</v>
      </c>
      <c r="AY137" cm="1">
        <f t="array" aca="1" ref="AY137" ca="1">INDIRECT($A$1&amp;AY$1&amp;$A137)</f>
        <v>0</v>
      </c>
      <c r="AZ137" cm="1">
        <f t="array" aca="1" ref="AZ137" ca="1">INDIRECT($A$1&amp;AZ$1&amp;$A137)</f>
        <v>0</v>
      </c>
      <c r="BA137" cm="1">
        <f t="array" aca="1" ref="BA137" ca="1">INDIRECT($A$1&amp;BA$1&amp;$A137)</f>
        <v>0</v>
      </c>
      <c r="BB137" cm="1">
        <f t="array" aca="1" ref="BB137" ca="1">INDIRECT($A$1&amp;BB$1&amp;$A137)</f>
        <v>0</v>
      </c>
      <c r="BC137" cm="1">
        <f t="array" aca="1" ref="BC137" ca="1">INDIRECT($A$1&amp;BC$1&amp;$A137)</f>
        <v>0</v>
      </c>
      <c r="BD137" cm="1">
        <f t="array" aca="1" ref="BD137" ca="1">INDIRECT($A$1&amp;BD$1&amp;$A137)</f>
        <v>0</v>
      </c>
      <c r="BE137" cm="1">
        <f t="array" aca="1" ref="BE137" ca="1">INDIRECT($A$1&amp;BE$1&amp;$A137)</f>
        <v>0</v>
      </c>
      <c r="BF137" cm="1">
        <f t="array" aca="1" ref="BF137" ca="1">INDIRECT($A$1&amp;BF$1&amp;$A137)</f>
        <v>0</v>
      </c>
      <c r="BG137" cm="1">
        <f t="array" aca="1" ref="BG137" ca="1">INDIRECT($A$1&amp;BG$1&amp;$A137)</f>
        <v>0</v>
      </c>
      <c r="BH137" cm="1">
        <f t="array" aca="1" ref="BH137" ca="1">INDIRECT($A$1&amp;BH$1&amp;$A137)</f>
        <v>0</v>
      </c>
      <c r="BI137" cm="1">
        <f t="array" aca="1" ref="BI137" ca="1">INDIRECT($A$1&amp;BI$1&amp;$A137)</f>
        <v>0</v>
      </c>
      <c r="BJ137" cm="1">
        <f t="array" aca="1" ref="BJ137" ca="1">INDIRECT($A$1&amp;BJ$1&amp;$A137)</f>
        <v>0</v>
      </c>
      <c r="BK137" cm="1">
        <f t="array" aca="1" ref="BK137" ca="1">INDIRECT($A$1&amp;BK$1&amp;$A137)</f>
        <v>0</v>
      </c>
      <c r="BL137" cm="1">
        <f t="array" aca="1" ref="BL137" ca="1">INDIRECT($A$1&amp;BL$1&amp;$A137)</f>
        <v>0</v>
      </c>
      <c r="BM137" cm="1">
        <f t="array" aca="1" ref="BM137" ca="1">INDIRECT($A$1&amp;BM$1&amp;$A137)</f>
        <v>0</v>
      </c>
      <c r="BN137" cm="1">
        <f t="array" aca="1" ref="BN137" ca="1">INDIRECT($A$1&amp;BN$1&amp;$A137)</f>
        <v>0</v>
      </c>
      <c r="BO137" cm="1">
        <f t="array" aca="1" ref="BO137" ca="1">INDIRECT($A$1&amp;BO$1&amp;$A137)</f>
        <v>0</v>
      </c>
      <c r="BP137" cm="1">
        <f t="array" aca="1" ref="BP137" ca="1">INDIRECT($A$1&amp;BP$1&amp;$A137)</f>
        <v>0</v>
      </c>
      <c r="BQ137" cm="1">
        <f t="array" aca="1" ref="BQ137" ca="1">INDIRECT($A$1&amp;BQ$1&amp;$A137)</f>
        <v>0</v>
      </c>
      <c r="BR137" cm="1">
        <f t="array" aca="1" ref="BR137" ca="1">INDIRECT($A$1&amp;BR$1&amp;$A137)</f>
        <v>0</v>
      </c>
      <c r="BS137" cm="1">
        <f t="array" aca="1" ref="BS137" ca="1">INDIRECT($A$1&amp;BS$1&amp;$A137)</f>
        <v>0</v>
      </c>
      <c r="BT137" cm="1">
        <f t="array" aca="1" ref="BT137" ca="1">INDIRECT($A$1&amp;BT$1&amp;$A137)</f>
        <v>0</v>
      </c>
      <c r="BU137" cm="1">
        <f t="array" aca="1" ref="BU137" ca="1">INDIRECT($A$1&amp;BU$1&amp;$A137)</f>
        <v>0</v>
      </c>
    </row>
    <row r="138" spans="1:73" x14ac:dyDescent="0.35">
      <c r="A138" s="60">
        <f t="shared" si="18"/>
        <v>123</v>
      </c>
      <c r="C138" t="str" cm="1">
        <f t="array" aca="1" ref="C138" ca="1">INDIRECT($A$1&amp;C$1&amp;$A138)</f>
        <v>marche_diapangou</v>
      </c>
      <c r="D138">
        <f t="shared" ca="1" si="27"/>
        <v>0</v>
      </c>
      <c r="E138">
        <f t="shared" ca="1" si="27"/>
        <v>0</v>
      </c>
      <c r="F138">
        <f t="shared" ca="1" si="27"/>
        <v>0</v>
      </c>
      <c r="G138">
        <f t="shared" ca="1" si="27"/>
        <v>0</v>
      </c>
      <c r="H138">
        <f t="shared" ca="1" si="27"/>
        <v>0</v>
      </c>
      <c r="I138">
        <f t="shared" ca="1" si="27"/>
        <v>0</v>
      </c>
      <c r="J138">
        <f t="shared" ca="1" si="27"/>
        <v>0</v>
      </c>
      <c r="K138">
        <f t="shared" ca="1" si="27"/>
        <v>0</v>
      </c>
      <c r="L138">
        <f t="shared" ca="1" si="27"/>
        <v>0</v>
      </c>
      <c r="M138">
        <f t="shared" ca="1" si="27"/>
        <v>0</v>
      </c>
      <c r="N138">
        <f t="shared" ca="1" si="27"/>
        <v>0</v>
      </c>
      <c r="P138" cm="1">
        <f t="array" aca="1" ref="P138" ca="1">INDIRECT($A$1&amp;P$1&amp;$A138)</f>
        <v>0</v>
      </c>
      <c r="Q138" cm="1">
        <f t="array" aca="1" ref="Q138" ca="1">INDIRECT($A$1&amp;Q$1&amp;$A138)</f>
        <v>0</v>
      </c>
      <c r="R138" cm="1">
        <f t="array" aca="1" ref="R138" ca="1">INDIRECT($A$1&amp;R$1&amp;$A138)</f>
        <v>0</v>
      </c>
      <c r="S138" t="str" cm="1">
        <f t="array" aca="1" ref="S138" ca="1">INDIRECT($A$1&amp;S$1&amp;$A138)</f>
        <v>disponible</v>
      </c>
      <c r="T138" cm="1">
        <f t="array" aca="1" ref="T138" ca="1">INDIRECT($A$1&amp;T$1&amp;$A138)</f>
        <v>0</v>
      </c>
      <c r="U138" t="str" cm="1">
        <f t="array" aca="1" ref="U138" ca="1">INDIRECT($A$1&amp;U$1&amp;$A138)</f>
        <v>peudisponible</v>
      </c>
      <c r="V138" t="str" cm="1">
        <f t="array" aca="1" ref="V138" ca="1">INDIRECT($A$1&amp;V$1&amp;$A138)</f>
        <v>peudisponible</v>
      </c>
      <c r="W138" cm="1">
        <f t="array" aca="1" ref="W138" ca="1">INDIRECT($A$1&amp;W$1&amp;$A138)</f>
        <v>0</v>
      </c>
      <c r="X138" cm="1">
        <f t="array" aca="1" ref="X138" ca="1">INDIRECT($A$1&amp;X$1&amp;$A138)</f>
        <v>0</v>
      </c>
      <c r="Y138" cm="1">
        <f t="array" aca="1" ref="Y138" ca="1">INDIRECT($A$1&amp;Y$1&amp;$A138)</f>
        <v>0</v>
      </c>
      <c r="Z138" cm="1">
        <f t="array" aca="1" ref="Z138" ca="1">INDIRECT($A$1&amp;Z$1&amp;$A138)</f>
        <v>0</v>
      </c>
      <c r="AA138" cm="1">
        <f t="array" aca="1" ref="AA138" ca="1">INDIRECT($A$1&amp;AA$1&amp;$A138)</f>
        <v>0</v>
      </c>
      <c r="AB138" cm="1">
        <f t="array" aca="1" ref="AB138" ca="1">INDIRECT($A$1&amp;AB$1&amp;$A138)</f>
        <v>0</v>
      </c>
      <c r="AC138" cm="1">
        <f t="array" aca="1" ref="AC138" ca="1">INDIRECT($A$1&amp;AC$1&amp;$A138)</f>
        <v>0</v>
      </c>
      <c r="AD138" cm="1">
        <f t="array" aca="1" ref="AD138" ca="1">INDIRECT($A$1&amp;AD$1&amp;$A138)</f>
        <v>0</v>
      </c>
      <c r="AE138" cm="1">
        <f t="array" aca="1" ref="AE138" ca="1">INDIRECT($A$1&amp;AE$1&amp;$A138)</f>
        <v>0</v>
      </c>
      <c r="AF138" t="str" cm="1">
        <f t="array" aca="1" ref="AF138" ca="1">INDIRECT($A$1&amp;AF$1&amp;$A138)</f>
        <v>disponible</v>
      </c>
      <c r="AG138" cm="1">
        <f t="array" aca="1" ref="AG138" ca="1">INDIRECT($A$1&amp;AG$1&amp;$A138)</f>
        <v>0</v>
      </c>
      <c r="AH138" cm="1">
        <f t="array" aca="1" ref="AH138" ca="1">INDIRECT($A$1&amp;AH$1&amp;$A138)</f>
        <v>0</v>
      </c>
      <c r="AI138" cm="1">
        <f t="array" aca="1" ref="AI138" ca="1">INDIRECT($A$1&amp;AI$1&amp;$A138)</f>
        <v>0</v>
      </c>
      <c r="AJ138" cm="1">
        <f t="array" aca="1" ref="AJ138" ca="1">INDIRECT($A$1&amp;AJ$1&amp;$A138)</f>
        <v>0</v>
      </c>
      <c r="AK138" cm="1">
        <f t="array" aca="1" ref="AK138" ca="1">INDIRECT($A$1&amp;AK$1&amp;$A138)</f>
        <v>0</v>
      </c>
      <c r="AM138">
        <f t="shared" ca="1" si="28"/>
        <v>0</v>
      </c>
      <c r="AN138">
        <f t="shared" ca="1" si="28"/>
        <v>0</v>
      </c>
      <c r="AO138">
        <f t="shared" ca="1" si="28"/>
        <v>0</v>
      </c>
      <c r="AP138">
        <f t="shared" ca="1" si="28"/>
        <v>0</v>
      </c>
      <c r="AQ138">
        <f t="shared" ca="1" si="28"/>
        <v>0</v>
      </c>
      <c r="AR138">
        <f t="shared" ca="1" si="28"/>
        <v>0</v>
      </c>
      <c r="AS138">
        <f t="shared" ca="1" si="28"/>
        <v>0</v>
      </c>
      <c r="AU138" cm="1">
        <f t="array" aca="1" ref="AU138" ca="1">INDIRECT($A$1&amp;AU$1&amp;$A138)</f>
        <v>0</v>
      </c>
      <c r="AV138" cm="1">
        <f t="array" aca="1" ref="AV138" ca="1">INDIRECT($A$1&amp;AV$1&amp;$A138)</f>
        <v>0</v>
      </c>
      <c r="AW138" cm="1">
        <f t="array" aca="1" ref="AW138" ca="1">INDIRECT($A$1&amp;AW$1&amp;$A138)</f>
        <v>0</v>
      </c>
      <c r="AX138" cm="1">
        <f t="array" aca="1" ref="AX138" ca="1">INDIRECT($A$1&amp;AX$1&amp;$A138)</f>
        <v>0</v>
      </c>
      <c r="AY138" cm="1">
        <f t="array" aca="1" ref="AY138" ca="1">INDIRECT($A$1&amp;AY$1&amp;$A138)</f>
        <v>0</v>
      </c>
      <c r="AZ138" cm="1">
        <f t="array" aca="1" ref="AZ138" ca="1">INDIRECT($A$1&amp;AZ$1&amp;$A138)</f>
        <v>0</v>
      </c>
      <c r="BA138" cm="1">
        <f t="array" aca="1" ref="BA138" ca="1">INDIRECT($A$1&amp;BA$1&amp;$A138)</f>
        <v>0</v>
      </c>
      <c r="BB138" cm="1">
        <f t="array" aca="1" ref="BB138" ca="1">INDIRECT($A$1&amp;BB$1&amp;$A138)</f>
        <v>0</v>
      </c>
      <c r="BC138" cm="1">
        <f t="array" aca="1" ref="BC138" ca="1">INDIRECT($A$1&amp;BC$1&amp;$A138)</f>
        <v>0</v>
      </c>
      <c r="BD138" cm="1">
        <f t="array" aca="1" ref="BD138" ca="1">INDIRECT($A$1&amp;BD$1&amp;$A138)</f>
        <v>0</v>
      </c>
      <c r="BE138" cm="1">
        <f t="array" aca="1" ref="BE138" ca="1">INDIRECT($A$1&amp;BE$1&amp;$A138)</f>
        <v>0</v>
      </c>
      <c r="BF138" cm="1">
        <f t="array" aca="1" ref="BF138" ca="1">INDIRECT($A$1&amp;BF$1&amp;$A138)</f>
        <v>0</v>
      </c>
      <c r="BG138" cm="1">
        <f t="array" aca="1" ref="BG138" ca="1">INDIRECT($A$1&amp;BG$1&amp;$A138)</f>
        <v>0</v>
      </c>
      <c r="BH138" cm="1">
        <f t="array" aca="1" ref="BH138" ca="1">INDIRECT($A$1&amp;BH$1&amp;$A138)</f>
        <v>0</v>
      </c>
      <c r="BI138" cm="1">
        <f t="array" aca="1" ref="BI138" ca="1">INDIRECT($A$1&amp;BI$1&amp;$A138)</f>
        <v>0</v>
      </c>
      <c r="BJ138" cm="1">
        <f t="array" aca="1" ref="BJ138" ca="1">INDIRECT($A$1&amp;BJ$1&amp;$A138)</f>
        <v>0</v>
      </c>
      <c r="BK138" cm="1">
        <f t="array" aca="1" ref="BK138" ca="1">INDIRECT($A$1&amp;BK$1&amp;$A138)</f>
        <v>0</v>
      </c>
      <c r="BL138" cm="1">
        <f t="array" aca="1" ref="BL138" ca="1">INDIRECT($A$1&amp;BL$1&amp;$A138)</f>
        <v>0</v>
      </c>
      <c r="BM138" cm="1">
        <f t="array" aca="1" ref="BM138" ca="1">INDIRECT($A$1&amp;BM$1&amp;$A138)</f>
        <v>0</v>
      </c>
      <c r="BN138" cm="1">
        <f t="array" aca="1" ref="BN138" ca="1">INDIRECT($A$1&amp;BN$1&amp;$A138)</f>
        <v>0</v>
      </c>
      <c r="BO138" cm="1">
        <f t="array" aca="1" ref="BO138" ca="1">INDIRECT($A$1&amp;BO$1&amp;$A138)</f>
        <v>0</v>
      </c>
      <c r="BP138" cm="1">
        <f t="array" aca="1" ref="BP138" ca="1">INDIRECT($A$1&amp;BP$1&amp;$A138)</f>
        <v>0</v>
      </c>
      <c r="BQ138" cm="1">
        <f t="array" aca="1" ref="BQ138" ca="1">INDIRECT($A$1&amp;BQ$1&amp;$A138)</f>
        <v>0</v>
      </c>
      <c r="BR138" cm="1">
        <f t="array" aca="1" ref="BR138" ca="1">INDIRECT($A$1&amp;BR$1&amp;$A138)</f>
        <v>0</v>
      </c>
      <c r="BS138" cm="1">
        <f t="array" aca="1" ref="BS138" ca="1">INDIRECT($A$1&amp;BS$1&amp;$A138)</f>
        <v>0</v>
      </c>
      <c r="BT138" cm="1">
        <f t="array" aca="1" ref="BT138" ca="1">INDIRECT($A$1&amp;BT$1&amp;$A138)</f>
        <v>0</v>
      </c>
      <c r="BU138" cm="1">
        <f t="array" aca="1" ref="BU138" ca="1">INDIRECT($A$1&amp;BU$1&amp;$A138)</f>
        <v>0</v>
      </c>
    </row>
    <row r="139" spans="1:73" x14ac:dyDescent="0.35">
      <c r="A139" s="60">
        <f t="shared" si="18"/>
        <v>124</v>
      </c>
      <c r="C139" t="str" cm="1">
        <f t="array" aca="1" ref="C139" ca="1">INDIRECT($A$1&amp;C$1&amp;$A139)</f>
        <v>marche_diapangou</v>
      </c>
      <c r="D139">
        <f t="shared" ca="1" si="27"/>
        <v>0</v>
      </c>
      <c r="E139">
        <f t="shared" ca="1" si="27"/>
        <v>0</v>
      </c>
      <c r="F139">
        <f t="shared" ca="1" si="27"/>
        <v>1</v>
      </c>
      <c r="G139">
        <f t="shared" ca="1" si="27"/>
        <v>0</v>
      </c>
      <c r="H139">
        <f t="shared" ca="1" si="27"/>
        <v>0</v>
      </c>
      <c r="I139">
        <f t="shared" ca="1" si="27"/>
        <v>0</v>
      </c>
      <c r="J139">
        <f t="shared" ca="1" si="27"/>
        <v>0</v>
      </c>
      <c r="K139">
        <f t="shared" ca="1" si="27"/>
        <v>0</v>
      </c>
      <c r="L139">
        <f t="shared" ca="1" si="27"/>
        <v>0</v>
      </c>
      <c r="M139">
        <f t="shared" ca="1" si="27"/>
        <v>0</v>
      </c>
      <c r="N139">
        <f t="shared" ca="1" si="27"/>
        <v>0</v>
      </c>
      <c r="P139" cm="1">
        <f t="array" aca="1" ref="P139" ca="1">INDIRECT($A$1&amp;P$1&amp;$A139)</f>
        <v>0</v>
      </c>
      <c r="Q139" cm="1">
        <f t="array" aca="1" ref="Q139" ca="1">INDIRECT($A$1&amp;Q$1&amp;$A139)</f>
        <v>0</v>
      </c>
      <c r="R139" t="str" cm="1">
        <f t="array" aca="1" ref="R139" ca="1">INDIRECT($A$1&amp;R$1&amp;$A139)</f>
        <v>disponible</v>
      </c>
      <c r="S139" t="str" cm="1">
        <f t="array" aca="1" ref="S139" ca="1">INDIRECT($A$1&amp;S$1&amp;$A139)</f>
        <v>disponible</v>
      </c>
      <c r="T139" cm="1">
        <f t="array" aca="1" ref="T139" ca="1">INDIRECT($A$1&amp;T$1&amp;$A139)</f>
        <v>0</v>
      </c>
      <c r="U139" cm="1">
        <f t="array" aca="1" ref="U139" ca="1">INDIRECT($A$1&amp;U$1&amp;$A139)</f>
        <v>0</v>
      </c>
      <c r="V139" cm="1">
        <f t="array" aca="1" ref="V139" ca="1">INDIRECT($A$1&amp;V$1&amp;$A139)</f>
        <v>0</v>
      </c>
      <c r="W139" cm="1">
        <f t="array" aca="1" ref="W139" ca="1">INDIRECT($A$1&amp;W$1&amp;$A139)</f>
        <v>0</v>
      </c>
      <c r="X139" cm="1">
        <f t="array" aca="1" ref="X139" ca="1">INDIRECT($A$1&amp;X$1&amp;$A139)</f>
        <v>0</v>
      </c>
      <c r="Y139" cm="1">
        <f t="array" aca="1" ref="Y139" ca="1">INDIRECT($A$1&amp;Y$1&amp;$A139)</f>
        <v>0</v>
      </c>
      <c r="Z139" cm="1">
        <f t="array" aca="1" ref="Z139" ca="1">INDIRECT($A$1&amp;Z$1&amp;$A139)</f>
        <v>0</v>
      </c>
      <c r="AA139" cm="1">
        <f t="array" aca="1" ref="AA139" ca="1">INDIRECT($A$1&amp;AA$1&amp;$A139)</f>
        <v>0</v>
      </c>
      <c r="AB139" cm="1">
        <f t="array" aca="1" ref="AB139" ca="1">INDIRECT($A$1&amp;AB$1&amp;$A139)</f>
        <v>0</v>
      </c>
      <c r="AC139" cm="1">
        <f t="array" aca="1" ref="AC139" ca="1">INDIRECT($A$1&amp;AC$1&amp;$A139)</f>
        <v>0</v>
      </c>
      <c r="AD139" cm="1">
        <f t="array" aca="1" ref="AD139" ca="1">INDIRECT($A$1&amp;AD$1&amp;$A139)</f>
        <v>0</v>
      </c>
      <c r="AE139" cm="1">
        <f t="array" aca="1" ref="AE139" ca="1">INDIRECT($A$1&amp;AE$1&amp;$A139)</f>
        <v>0</v>
      </c>
      <c r="AF139" cm="1">
        <f t="array" aca="1" ref="AF139" ca="1">INDIRECT($A$1&amp;AF$1&amp;$A139)</f>
        <v>0</v>
      </c>
      <c r="AG139" cm="1">
        <f t="array" aca="1" ref="AG139" ca="1">INDIRECT($A$1&amp;AG$1&amp;$A139)</f>
        <v>0</v>
      </c>
      <c r="AH139" cm="1">
        <f t="array" aca="1" ref="AH139" ca="1">INDIRECT($A$1&amp;AH$1&amp;$A139)</f>
        <v>0</v>
      </c>
      <c r="AI139" t="str" cm="1">
        <f t="array" aca="1" ref="AI139" ca="1">INDIRECT($A$1&amp;AI$1&amp;$A139)</f>
        <v>disponible</v>
      </c>
      <c r="AJ139" cm="1">
        <f t="array" aca="1" ref="AJ139" ca="1">INDIRECT($A$1&amp;AJ$1&amp;$A139)</f>
        <v>0</v>
      </c>
      <c r="AK139" t="str" cm="1">
        <f t="array" aca="1" ref="AK139" ca="1">INDIRECT($A$1&amp;AK$1&amp;$A139)</f>
        <v>disponible</v>
      </c>
      <c r="AM139">
        <f t="shared" ca="1" si="28"/>
        <v>0</v>
      </c>
      <c r="AN139">
        <f t="shared" ca="1" si="28"/>
        <v>0</v>
      </c>
      <c r="AO139">
        <f t="shared" ca="1" si="28"/>
        <v>0</v>
      </c>
      <c r="AP139">
        <f t="shared" ca="1" si="28"/>
        <v>0</v>
      </c>
      <c r="AQ139">
        <f t="shared" ca="1" si="28"/>
        <v>0</v>
      </c>
      <c r="AR139">
        <f t="shared" ca="1" si="28"/>
        <v>0</v>
      </c>
      <c r="AS139">
        <f t="shared" ca="1" si="28"/>
        <v>0</v>
      </c>
      <c r="AU139" cm="1">
        <f t="array" aca="1" ref="AU139" ca="1">INDIRECT($A$1&amp;AU$1&amp;$A139)</f>
        <v>0</v>
      </c>
      <c r="AV139" cm="1">
        <f t="array" aca="1" ref="AV139" ca="1">INDIRECT($A$1&amp;AV$1&amp;$A139)</f>
        <v>0</v>
      </c>
      <c r="AW139" cm="1">
        <f t="array" aca="1" ref="AW139" ca="1">INDIRECT($A$1&amp;AW$1&amp;$A139)</f>
        <v>0</v>
      </c>
      <c r="AX139" cm="1">
        <f t="array" aca="1" ref="AX139" ca="1">INDIRECT($A$1&amp;AX$1&amp;$A139)</f>
        <v>0</v>
      </c>
      <c r="AY139" cm="1">
        <f t="array" aca="1" ref="AY139" ca="1">INDIRECT($A$1&amp;AY$1&amp;$A139)</f>
        <v>0</v>
      </c>
      <c r="AZ139" cm="1">
        <f t="array" aca="1" ref="AZ139" ca="1">INDIRECT($A$1&amp;AZ$1&amp;$A139)</f>
        <v>0</v>
      </c>
      <c r="BA139" cm="1">
        <f t="array" aca="1" ref="BA139" ca="1">INDIRECT($A$1&amp;BA$1&amp;$A139)</f>
        <v>0</v>
      </c>
      <c r="BB139" cm="1">
        <f t="array" aca="1" ref="BB139" ca="1">INDIRECT($A$1&amp;BB$1&amp;$A139)</f>
        <v>0</v>
      </c>
      <c r="BC139" cm="1">
        <f t="array" aca="1" ref="BC139" ca="1">INDIRECT($A$1&amp;BC$1&amp;$A139)</f>
        <v>0</v>
      </c>
      <c r="BD139" cm="1">
        <f t="array" aca="1" ref="BD139" ca="1">INDIRECT($A$1&amp;BD$1&amp;$A139)</f>
        <v>0</v>
      </c>
      <c r="BE139" cm="1">
        <f t="array" aca="1" ref="BE139" ca="1">INDIRECT($A$1&amp;BE$1&amp;$A139)</f>
        <v>0</v>
      </c>
      <c r="BF139" cm="1">
        <f t="array" aca="1" ref="BF139" ca="1">INDIRECT($A$1&amp;BF$1&amp;$A139)</f>
        <v>0</v>
      </c>
      <c r="BG139" cm="1">
        <f t="array" aca="1" ref="BG139" ca="1">INDIRECT($A$1&amp;BG$1&amp;$A139)</f>
        <v>0</v>
      </c>
      <c r="BH139" cm="1">
        <f t="array" aca="1" ref="BH139" ca="1">INDIRECT($A$1&amp;BH$1&amp;$A139)</f>
        <v>0</v>
      </c>
      <c r="BI139" cm="1">
        <f t="array" aca="1" ref="BI139" ca="1">INDIRECT($A$1&amp;BI$1&amp;$A139)</f>
        <v>0</v>
      </c>
      <c r="BJ139" cm="1">
        <f t="array" aca="1" ref="BJ139" ca="1">INDIRECT($A$1&amp;BJ$1&amp;$A139)</f>
        <v>0</v>
      </c>
      <c r="BK139" cm="1">
        <f t="array" aca="1" ref="BK139" ca="1">INDIRECT($A$1&amp;BK$1&amp;$A139)</f>
        <v>0</v>
      </c>
      <c r="BL139" cm="1">
        <f t="array" aca="1" ref="BL139" ca="1">INDIRECT($A$1&amp;BL$1&amp;$A139)</f>
        <v>0</v>
      </c>
      <c r="BM139" cm="1">
        <f t="array" aca="1" ref="BM139" ca="1">INDIRECT($A$1&amp;BM$1&amp;$A139)</f>
        <v>0</v>
      </c>
      <c r="BN139" cm="1">
        <f t="array" aca="1" ref="BN139" ca="1">INDIRECT($A$1&amp;BN$1&amp;$A139)</f>
        <v>0</v>
      </c>
      <c r="BO139" cm="1">
        <f t="array" aca="1" ref="BO139" ca="1">INDIRECT($A$1&amp;BO$1&amp;$A139)</f>
        <v>0</v>
      </c>
      <c r="BP139" cm="1">
        <f t="array" aca="1" ref="BP139" ca="1">INDIRECT($A$1&amp;BP$1&amp;$A139)</f>
        <v>0</v>
      </c>
      <c r="BQ139" cm="1">
        <f t="array" aca="1" ref="BQ139" ca="1">INDIRECT($A$1&amp;BQ$1&amp;$A139)</f>
        <v>0</v>
      </c>
      <c r="BR139" cm="1">
        <f t="array" aca="1" ref="BR139" ca="1">INDIRECT($A$1&amp;BR$1&amp;$A139)</f>
        <v>0</v>
      </c>
      <c r="BS139" cm="1">
        <f t="array" aca="1" ref="BS139" ca="1">INDIRECT($A$1&amp;BS$1&amp;$A139)</f>
        <v>0</v>
      </c>
      <c r="BT139" cm="1">
        <f t="array" aca="1" ref="BT139" ca="1">INDIRECT($A$1&amp;BT$1&amp;$A139)</f>
        <v>0</v>
      </c>
      <c r="BU139" cm="1">
        <f t="array" aca="1" ref="BU139" ca="1">INDIRECT($A$1&amp;BU$1&amp;$A139)</f>
        <v>0</v>
      </c>
    </row>
    <row r="140" spans="1:73" x14ac:dyDescent="0.35">
      <c r="A140" s="60">
        <f t="shared" si="18"/>
        <v>125</v>
      </c>
      <c r="C140" t="str" cm="1">
        <f t="array" aca="1" ref="C140" ca="1">INDIRECT($A$1&amp;C$1&amp;$A140)</f>
        <v>marche_diapangou</v>
      </c>
      <c r="D140">
        <f t="shared" ca="1" si="27"/>
        <v>0</v>
      </c>
      <c r="E140">
        <f t="shared" ca="1" si="27"/>
        <v>0</v>
      </c>
      <c r="F140">
        <f t="shared" ca="1" si="27"/>
        <v>0</v>
      </c>
      <c r="G140">
        <f t="shared" ca="1" si="27"/>
        <v>0</v>
      </c>
      <c r="H140">
        <f t="shared" ca="1" si="27"/>
        <v>0</v>
      </c>
      <c r="I140">
        <f t="shared" ca="1" si="27"/>
        <v>0</v>
      </c>
      <c r="J140">
        <f t="shared" ca="1" si="27"/>
        <v>0</v>
      </c>
      <c r="K140">
        <f t="shared" ca="1" si="27"/>
        <v>0</v>
      </c>
      <c r="L140">
        <f t="shared" ca="1" si="27"/>
        <v>0</v>
      </c>
      <c r="M140">
        <f t="shared" ca="1" si="27"/>
        <v>0</v>
      </c>
      <c r="N140">
        <f t="shared" ca="1" si="27"/>
        <v>0</v>
      </c>
      <c r="P140" cm="1">
        <f t="array" aca="1" ref="P140" ca="1">INDIRECT($A$1&amp;P$1&amp;$A140)</f>
        <v>0</v>
      </c>
      <c r="Q140" cm="1">
        <f t="array" aca="1" ref="Q140" ca="1">INDIRECT($A$1&amp;Q$1&amp;$A140)</f>
        <v>0</v>
      </c>
      <c r="R140" t="str" cm="1">
        <f t="array" aca="1" ref="R140" ca="1">INDIRECT($A$1&amp;R$1&amp;$A140)</f>
        <v>disponible</v>
      </c>
      <c r="S140" cm="1">
        <f t="array" aca="1" ref="S140" ca="1">INDIRECT($A$1&amp;S$1&amp;$A140)</f>
        <v>0</v>
      </c>
      <c r="T140" cm="1">
        <f t="array" aca="1" ref="T140" ca="1">INDIRECT($A$1&amp;T$1&amp;$A140)</f>
        <v>0</v>
      </c>
      <c r="U140" cm="1">
        <f t="array" aca="1" ref="U140" ca="1">INDIRECT($A$1&amp;U$1&amp;$A140)</f>
        <v>0</v>
      </c>
      <c r="V140" cm="1">
        <f t="array" aca="1" ref="V140" ca="1">INDIRECT($A$1&amp;V$1&amp;$A140)</f>
        <v>0</v>
      </c>
      <c r="W140" cm="1">
        <f t="array" aca="1" ref="W140" ca="1">INDIRECT($A$1&amp;W$1&amp;$A140)</f>
        <v>0</v>
      </c>
      <c r="X140" cm="1">
        <f t="array" aca="1" ref="X140" ca="1">INDIRECT($A$1&amp;X$1&amp;$A140)</f>
        <v>0</v>
      </c>
      <c r="Y140" cm="1">
        <f t="array" aca="1" ref="Y140" ca="1">INDIRECT($A$1&amp;Y$1&amp;$A140)</f>
        <v>0</v>
      </c>
      <c r="Z140" cm="1">
        <f t="array" aca="1" ref="Z140" ca="1">INDIRECT($A$1&amp;Z$1&amp;$A140)</f>
        <v>0</v>
      </c>
      <c r="AA140" cm="1">
        <f t="array" aca="1" ref="AA140" ca="1">INDIRECT($A$1&amp;AA$1&amp;$A140)</f>
        <v>0</v>
      </c>
      <c r="AB140" cm="1">
        <f t="array" aca="1" ref="AB140" ca="1">INDIRECT($A$1&amp;AB$1&amp;$A140)</f>
        <v>0</v>
      </c>
      <c r="AC140" cm="1">
        <f t="array" aca="1" ref="AC140" ca="1">INDIRECT($A$1&amp;AC$1&amp;$A140)</f>
        <v>0</v>
      </c>
      <c r="AD140" cm="1">
        <f t="array" aca="1" ref="AD140" ca="1">INDIRECT($A$1&amp;AD$1&amp;$A140)</f>
        <v>0</v>
      </c>
      <c r="AE140" cm="1">
        <f t="array" aca="1" ref="AE140" ca="1">INDIRECT($A$1&amp;AE$1&amp;$A140)</f>
        <v>0</v>
      </c>
      <c r="AF140" cm="1">
        <f t="array" aca="1" ref="AF140" ca="1">INDIRECT($A$1&amp;AF$1&amp;$A140)</f>
        <v>0</v>
      </c>
      <c r="AG140" cm="1">
        <f t="array" aca="1" ref="AG140" ca="1">INDIRECT($A$1&amp;AG$1&amp;$A140)</f>
        <v>0</v>
      </c>
      <c r="AH140" cm="1">
        <f t="array" aca="1" ref="AH140" ca="1">INDIRECT($A$1&amp;AH$1&amp;$A140)</f>
        <v>0</v>
      </c>
      <c r="AI140" cm="1">
        <f t="array" aca="1" ref="AI140" ca="1">INDIRECT($A$1&amp;AI$1&amp;$A140)</f>
        <v>0</v>
      </c>
      <c r="AJ140" cm="1">
        <f t="array" aca="1" ref="AJ140" ca="1">INDIRECT($A$1&amp;AJ$1&amp;$A140)</f>
        <v>0</v>
      </c>
      <c r="AK140" cm="1">
        <f t="array" aca="1" ref="AK140" ca="1">INDIRECT($A$1&amp;AK$1&amp;$A140)</f>
        <v>0</v>
      </c>
      <c r="AM140">
        <f t="shared" ca="1" si="28"/>
        <v>0</v>
      </c>
      <c r="AN140">
        <f t="shared" ca="1" si="28"/>
        <v>0</v>
      </c>
      <c r="AO140">
        <f t="shared" ca="1" si="28"/>
        <v>0</v>
      </c>
      <c r="AP140">
        <f t="shared" ca="1" si="28"/>
        <v>0</v>
      </c>
      <c r="AQ140">
        <f t="shared" ca="1" si="28"/>
        <v>0</v>
      </c>
      <c r="AR140">
        <f t="shared" ca="1" si="28"/>
        <v>0</v>
      </c>
      <c r="AS140">
        <f t="shared" ca="1" si="28"/>
        <v>0</v>
      </c>
      <c r="AU140" cm="1">
        <f t="array" aca="1" ref="AU140" ca="1">INDIRECT($A$1&amp;AU$1&amp;$A140)</f>
        <v>0</v>
      </c>
      <c r="AV140" cm="1">
        <f t="array" aca="1" ref="AV140" ca="1">INDIRECT($A$1&amp;AV$1&amp;$A140)</f>
        <v>0</v>
      </c>
      <c r="AW140" cm="1">
        <f t="array" aca="1" ref="AW140" ca="1">INDIRECT($A$1&amp;AW$1&amp;$A140)</f>
        <v>0</v>
      </c>
      <c r="AX140" cm="1">
        <f t="array" aca="1" ref="AX140" ca="1">INDIRECT($A$1&amp;AX$1&amp;$A140)</f>
        <v>0</v>
      </c>
      <c r="AY140" cm="1">
        <f t="array" aca="1" ref="AY140" ca="1">INDIRECT($A$1&amp;AY$1&amp;$A140)</f>
        <v>0</v>
      </c>
      <c r="AZ140" cm="1">
        <f t="array" aca="1" ref="AZ140" ca="1">INDIRECT($A$1&amp;AZ$1&amp;$A140)</f>
        <v>0</v>
      </c>
      <c r="BA140" cm="1">
        <f t="array" aca="1" ref="BA140" ca="1">INDIRECT($A$1&amp;BA$1&amp;$A140)</f>
        <v>0</v>
      </c>
      <c r="BB140" cm="1">
        <f t="array" aca="1" ref="BB140" ca="1">INDIRECT($A$1&amp;BB$1&amp;$A140)</f>
        <v>0</v>
      </c>
      <c r="BC140" cm="1">
        <f t="array" aca="1" ref="BC140" ca="1">INDIRECT($A$1&amp;BC$1&amp;$A140)</f>
        <v>0</v>
      </c>
      <c r="BD140" cm="1">
        <f t="array" aca="1" ref="BD140" ca="1">INDIRECT($A$1&amp;BD$1&amp;$A140)</f>
        <v>0</v>
      </c>
      <c r="BE140" cm="1">
        <f t="array" aca="1" ref="BE140" ca="1">INDIRECT($A$1&amp;BE$1&amp;$A140)</f>
        <v>0</v>
      </c>
      <c r="BF140" cm="1">
        <f t="array" aca="1" ref="BF140" ca="1">INDIRECT($A$1&amp;BF$1&amp;$A140)</f>
        <v>0</v>
      </c>
      <c r="BG140" cm="1">
        <f t="array" aca="1" ref="BG140" ca="1">INDIRECT($A$1&amp;BG$1&amp;$A140)</f>
        <v>0</v>
      </c>
      <c r="BH140" cm="1">
        <f t="array" aca="1" ref="BH140" ca="1">INDIRECT($A$1&amp;BH$1&amp;$A140)</f>
        <v>0</v>
      </c>
      <c r="BI140" cm="1">
        <f t="array" aca="1" ref="BI140" ca="1">INDIRECT($A$1&amp;BI$1&amp;$A140)</f>
        <v>0</v>
      </c>
      <c r="BJ140" cm="1">
        <f t="array" aca="1" ref="BJ140" ca="1">INDIRECT($A$1&amp;BJ$1&amp;$A140)</f>
        <v>0</v>
      </c>
      <c r="BK140" cm="1">
        <f t="array" aca="1" ref="BK140" ca="1">INDIRECT($A$1&amp;BK$1&amp;$A140)</f>
        <v>0</v>
      </c>
      <c r="BL140" cm="1">
        <f t="array" aca="1" ref="BL140" ca="1">INDIRECT($A$1&amp;BL$1&amp;$A140)</f>
        <v>0</v>
      </c>
      <c r="BM140" cm="1">
        <f t="array" aca="1" ref="BM140" ca="1">INDIRECT($A$1&amp;BM$1&amp;$A140)</f>
        <v>0</v>
      </c>
      <c r="BN140" cm="1">
        <f t="array" aca="1" ref="BN140" ca="1">INDIRECT($A$1&amp;BN$1&amp;$A140)</f>
        <v>0</v>
      </c>
      <c r="BO140" cm="1">
        <f t="array" aca="1" ref="BO140" ca="1">INDIRECT($A$1&amp;BO$1&amp;$A140)</f>
        <v>0</v>
      </c>
      <c r="BP140" cm="1">
        <f t="array" aca="1" ref="BP140" ca="1">INDIRECT($A$1&amp;BP$1&amp;$A140)</f>
        <v>0</v>
      </c>
      <c r="BQ140" cm="1">
        <f t="array" aca="1" ref="BQ140" ca="1">INDIRECT($A$1&amp;BQ$1&amp;$A140)</f>
        <v>0</v>
      </c>
      <c r="BR140" cm="1">
        <f t="array" aca="1" ref="BR140" ca="1">INDIRECT($A$1&amp;BR$1&amp;$A140)</f>
        <v>0</v>
      </c>
      <c r="BS140" cm="1">
        <f t="array" aca="1" ref="BS140" ca="1">INDIRECT($A$1&amp;BS$1&amp;$A140)</f>
        <v>0</v>
      </c>
      <c r="BT140" cm="1">
        <f t="array" aca="1" ref="BT140" ca="1">INDIRECT($A$1&amp;BT$1&amp;$A140)</f>
        <v>0</v>
      </c>
      <c r="BU140" cm="1">
        <f t="array" aca="1" ref="BU140" ca="1">INDIRECT($A$1&amp;BU$1&amp;$A140)</f>
        <v>0</v>
      </c>
    </row>
    <row r="141" spans="1:73" x14ac:dyDescent="0.35">
      <c r="A141" s="60">
        <f t="shared" si="18"/>
        <v>126</v>
      </c>
      <c r="C141" t="str" cm="1">
        <f t="array" aca="1" ref="C141" ca="1">INDIRECT($A$1&amp;C$1&amp;$A141)</f>
        <v>marche_sebba</v>
      </c>
      <c r="D141">
        <f t="shared" ca="1" si="27"/>
        <v>1</v>
      </c>
      <c r="E141">
        <f t="shared" ca="1" si="27"/>
        <v>0</v>
      </c>
      <c r="F141">
        <f t="shared" ca="1" si="27"/>
        <v>0</v>
      </c>
      <c r="G141">
        <f t="shared" ca="1" si="27"/>
        <v>0</v>
      </c>
      <c r="H141">
        <f t="shared" ca="1" si="27"/>
        <v>0</v>
      </c>
      <c r="I141">
        <f t="shared" ca="1" si="27"/>
        <v>0</v>
      </c>
      <c r="J141">
        <f t="shared" ca="1" si="27"/>
        <v>0</v>
      </c>
      <c r="K141">
        <f t="shared" ca="1" si="27"/>
        <v>0</v>
      </c>
      <c r="L141">
        <f t="shared" ca="1" si="27"/>
        <v>0</v>
      </c>
      <c r="M141">
        <f t="shared" ca="1" si="27"/>
        <v>0</v>
      </c>
      <c r="N141">
        <f t="shared" ca="1" si="27"/>
        <v>0</v>
      </c>
      <c r="P141" t="str" cm="1">
        <f t="array" aca="1" ref="P141" ca="1">INDIRECT($A$1&amp;P$1&amp;$A141)</f>
        <v>disponible</v>
      </c>
      <c r="Q141" t="str" cm="1">
        <f t="array" aca="1" ref="Q141" ca="1">INDIRECT($A$1&amp;Q$1&amp;$A141)</f>
        <v>disponible</v>
      </c>
      <c r="R141" cm="1">
        <f t="array" aca="1" ref="R141" ca="1">INDIRECT($A$1&amp;R$1&amp;$A141)</f>
        <v>0</v>
      </c>
      <c r="S141" cm="1">
        <f t="array" aca="1" ref="S141" ca="1">INDIRECT($A$1&amp;S$1&amp;$A141)</f>
        <v>0</v>
      </c>
      <c r="T141" cm="1">
        <f t="array" aca="1" ref="T141" ca="1">INDIRECT($A$1&amp;T$1&amp;$A141)</f>
        <v>0</v>
      </c>
      <c r="U141" cm="1">
        <f t="array" aca="1" ref="U141" ca="1">INDIRECT($A$1&amp;U$1&amp;$A141)</f>
        <v>0</v>
      </c>
      <c r="V141" cm="1">
        <f t="array" aca="1" ref="V141" ca="1">INDIRECT($A$1&amp;V$1&amp;$A141)</f>
        <v>0</v>
      </c>
      <c r="W141" t="str" cm="1">
        <f t="array" aca="1" ref="W141" ca="1">INDIRECT($A$1&amp;W$1&amp;$A141)</f>
        <v>disponible</v>
      </c>
      <c r="X141" t="str" cm="1">
        <f t="array" aca="1" ref="X141" ca="1">INDIRECT($A$1&amp;X$1&amp;$A141)</f>
        <v>disponible</v>
      </c>
      <c r="Y141" cm="1">
        <f t="array" aca="1" ref="Y141" ca="1">INDIRECT($A$1&amp;Y$1&amp;$A141)</f>
        <v>0</v>
      </c>
      <c r="Z141" cm="1">
        <f t="array" aca="1" ref="Z141" ca="1">INDIRECT($A$1&amp;Z$1&amp;$A141)</f>
        <v>0</v>
      </c>
      <c r="AA141" cm="1">
        <f t="array" aca="1" ref="AA141" ca="1">INDIRECT($A$1&amp;AA$1&amp;$A141)</f>
        <v>0</v>
      </c>
      <c r="AB141" cm="1">
        <f t="array" aca="1" ref="AB141" ca="1">INDIRECT($A$1&amp;AB$1&amp;$A141)</f>
        <v>0</v>
      </c>
      <c r="AC141" cm="1">
        <f t="array" aca="1" ref="AC141" ca="1">INDIRECT($A$1&amp;AC$1&amp;$A141)</f>
        <v>0</v>
      </c>
      <c r="AD141" cm="1">
        <f t="array" aca="1" ref="AD141" ca="1">INDIRECT($A$1&amp;AD$1&amp;$A141)</f>
        <v>0</v>
      </c>
      <c r="AE141" cm="1">
        <f t="array" aca="1" ref="AE141" ca="1">INDIRECT($A$1&amp;AE$1&amp;$A141)</f>
        <v>0</v>
      </c>
      <c r="AF141" cm="1">
        <f t="array" aca="1" ref="AF141" ca="1">INDIRECT($A$1&amp;AF$1&amp;$A141)</f>
        <v>0</v>
      </c>
      <c r="AG141" cm="1">
        <f t="array" aca="1" ref="AG141" ca="1">INDIRECT($A$1&amp;AG$1&amp;$A141)</f>
        <v>0</v>
      </c>
      <c r="AH141" cm="1">
        <f t="array" aca="1" ref="AH141" ca="1">INDIRECT($A$1&amp;AH$1&amp;$A141)</f>
        <v>0</v>
      </c>
      <c r="AI141" cm="1">
        <f t="array" aca="1" ref="AI141" ca="1">INDIRECT($A$1&amp;AI$1&amp;$A141)</f>
        <v>0</v>
      </c>
      <c r="AJ141" cm="1">
        <f t="array" aca="1" ref="AJ141" ca="1">INDIRECT($A$1&amp;AJ$1&amp;$A141)</f>
        <v>0</v>
      </c>
      <c r="AK141" cm="1">
        <f t="array" aca="1" ref="AK141" ca="1">INDIRECT($A$1&amp;AK$1&amp;$A141)</f>
        <v>0</v>
      </c>
      <c r="AM141">
        <f t="shared" ca="1" si="28"/>
        <v>0</v>
      </c>
      <c r="AN141">
        <f t="shared" ca="1" si="28"/>
        <v>0</v>
      </c>
      <c r="AO141">
        <f t="shared" ca="1" si="28"/>
        <v>1</v>
      </c>
      <c r="AP141">
        <f t="shared" ca="1" si="28"/>
        <v>0</v>
      </c>
      <c r="AQ141">
        <f t="shared" ca="1" si="28"/>
        <v>1</v>
      </c>
      <c r="AR141">
        <f t="shared" ca="1" si="28"/>
        <v>1</v>
      </c>
      <c r="AS141">
        <f t="shared" ca="1" si="28"/>
        <v>0</v>
      </c>
      <c r="AU141" cm="1">
        <f t="array" aca="1" ref="AU141" ca="1">INDIRECT($A$1&amp;AU$1&amp;$A141)</f>
        <v>0</v>
      </c>
      <c r="AV141" cm="1">
        <f t="array" aca="1" ref="AV141" ca="1">INDIRECT($A$1&amp;AV$1&amp;$A141)</f>
        <v>0</v>
      </c>
      <c r="AW141" cm="1">
        <f t="array" aca="1" ref="AW141" ca="1">INDIRECT($A$1&amp;AW$1&amp;$A141)</f>
        <v>0</v>
      </c>
      <c r="AX141" cm="1">
        <f t="array" aca="1" ref="AX141" ca="1">INDIRECT($A$1&amp;AX$1&amp;$A141)</f>
        <v>0</v>
      </c>
      <c r="AY141" cm="1">
        <f t="array" aca="1" ref="AY141" ca="1">INDIRECT($A$1&amp;AY$1&amp;$A141)</f>
        <v>0</v>
      </c>
      <c r="AZ141" cm="1">
        <f t="array" aca="1" ref="AZ141" ca="1">INDIRECT($A$1&amp;AZ$1&amp;$A141)</f>
        <v>0</v>
      </c>
      <c r="BA141" cm="1">
        <f t="array" aca="1" ref="BA141" ca="1">INDIRECT($A$1&amp;BA$1&amp;$A141)</f>
        <v>0</v>
      </c>
      <c r="BB141" cm="1">
        <f t="array" aca="1" ref="BB141" ca="1">INDIRECT($A$1&amp;BB$1&amp;$A141)</f>
        <v>0</v>
      </c>
      <c r="BC141" cm="1">
        <f t="array" aca="1" ref="BC141" ca="1">INDIRECT($A$1&amp;BC$1&amp;$A141)</f>
        <v>0</v>
      </c>
      <c r="BD141" cm="1">
        <f t="array" aca="1" ref="BD141" ca="1">INDIRECT($A$1&amp;BD$1&amp;$A141)</f>
        <v>0</v>
      </c>
      <c r="BE141" cm="1">
        <f t="array" aca="1" ref="BE141" ca="1">INDIRECT($A$1&amp;BE$1&amp;$A141)</f>
        <v>0</v>
      </c>
      <c r="BF141" cm="1">
        <f t="array" aca="1" ref="BF141" ca="1">INDIRECT($A$1&amp;BF$1&amp;$A141)</f>
        <v>0</v>
      </c>
      <c r="BG141" cm="1">
        <f t="array" aca="1" ref="BG141" ca="1">INDIRECT($A$1&amp;BG$1&amp;$A141)</f>
        <v>0</v>
      </c>
      <c r="BH141" cm="1">
        <f t="array" aca="1" ref="BH141" ca="1">INDIRECT($A$1&amp;BH$1&amp;$A141)</f>
        <v>0</v>
      </c>
      <c r="BI141" cm="1">
        <f t="array" aca="1" ref="BI141" ca="1">INDIRECT($A$1&amp;BI$1&amp;$A141)</f>
        <v>0</v>
      </c>
      <c r="BJ141" cm="1">
        <f t="array" aca="1" ref="BJ141" ca="1">INDIRECT($A$1&amp;BJ$1&amp;$A141)</f>
        <v>0</v>
      </c>
      <c r="BK141" cm="1">
        <f t="array" aca="1" ref="BK141" ca="1">INDIRECT($A$1&amp;BK$1&amp;$A141)</f>
        <v>0</v>
      </c>
      <c r="BL141" cm="1">
        <f t="array" aca="1" ref="BL141" ca="1">INDIRECT($A$1&amp;BL$1&amp;$A141)</f>
        <v>0</v>
      </c>
      <c r="BM141" cm="1">
        <f t="array" aca="1" ref="BM141" ca="1">INDIRECT($A$1&amp;BM$1&amp;$A141)</f>
        <v>0</v>
      </c>
      <c r="BN141" cm="1">
        <f t="array" aca="1" ref="BN141" ca="1">INDIRECT($A$1&amp;BN$1&amp;$A141)</f>
        <v>0</v>
      </c>
      <c r="BO141" cm="1">
        <f t="array" aca="1" ref="BO141" ca="1">INDIRECT($A$1&amp;BO$1&amp;$A141)</f>
        <v>0</v>
      </c>
      <c r="BP141" cm="1">
        <f t="array" aca="1" ref="BP141" ca="1">INDIRECT($A$1&amp;BP$1&amp;$A141)</f>
        <v>0</v>
      </c>
      <c r="BQ141" cm="1">
        <f t="array" aca="1" ref="BQ141" ca="1">INDIRECT($A$1&amp;BQ$1&amp;$A141)</f>
        <v>0</v>
      </c>
      <c r="BR141" cm="1">
        <f t="array" aca="1" ref="BR141" ca="1">INDIRECT($A$1&amp;BR$1&amp;$A141)</f>
        <v>0</v>
      </c>
      <c r="BS141" cm="1">
        <f t="array" aca="1" ref="BS141" ca="1">INDIRECT($A$1&amp;BS$1&amp;$A141)</f>
        <v>0</v>
      </c>
      <c r="BT141" cm="1">
        <f t="array" aca="1" ref="BT141" ca="1">INDIRECT($A$1&amp;BT$1&amp;$A141)</f>
        <v>0</v>
      </c>
      <c r="BU141" cm="1">
        <f t="array" aca="1" ref="BU141" ca="1">INDIRECT($A$1&amp;BU$1&amp;$A141)</f>
        <v>0</v>
      </c>
    </row>
    <row r="142" spans="1:73" x14ac:dyDescent="0.35">
      <c r="A142" s="60">
        <f t="shared" si="18"/>
        <v>127</v>
      </c>
      <c r="C142" t="str" cm="1">
        <f t="array" aca="1" ref="C142" ca="1">INDIRECT($A$1&amp;C$1&amp;$A142)</f>
        <v>marche_sebba</v>
      </c>
      <c r="D142">
        <f t="shared" ca="1" si="27"/>
        <v>0</v>
      </c>
      <c r="E142">
        <f t="shared" ca="1" si="27"/>
        <v>0</v>
      </c>
      <c r="F142">
        <f t="shared" ca="1" si="27"/>
        <v>0</v>
      </c>
      <c r="G142">
        <f t="shared" ca="1" si="27"/>
        <v>0</v>
      </c>
      <c r="H142">
        <f t="shared" ca="1" si="27"/>
        <v>0</v>
      </c>
      <c r="I142">
        <f t="shared" ca="1" si="27"/>
        <v>0</v>
      </c>
      <c r="J142">
        <f t="shared" ca="1" si="27"/>
        <v>0</v>
      </c>
      <c r="K142">
        <f t="shared" ca="1" si="27"/>
        <v>0</v>
      </c>
      <c r="L142">
        <f t="shared" ca="1" si="27"/>
        <v>0</v>
      </c>
      <c r="M142">
        <f t="shared" ca="1" si="27"/>
        <v>0</v>
      </c>
      <c r="N142">
        <f t="shared" ca="1" si="27"/>
        <v>0</v>
      </c>
      <c r="P142" t="str" cm="1">
        <f t="array" aca="1" ref="P142" ca="1">INDIRECT($A$1&amp;P$1&amp;$A142)</f>
        <v>peudisponible</v>
      </c>
      <c r="Q142" t="str" cm="1">
        <f t="array" aca="1" ref="Q142" ca="1">INDIRECT($A$1&amp;Q$1&amp;$A142)</f>
        <v>peudisponible</v>
      </c>
      <c r="R142" cm="1">
        <f t="array" aca="1" ref="R142" ca="1">INDIRECT($A$1&amp;R$1&amp;$A142)</f>
        <v>0</v>
      </c>
      <c r="S142" cm="1">
        <f t="array" aca="1" ref="S142" ca="1">INDIRECT($A$1&amp;S$1&amp;$A142)</f>
        <v>0</v>
      </c>
      <c r="T142" cm="1">
        <f t="array" aca="1" ref="T142" ca="1">INDIRECT($A$1&amp;T$1&amp;$A142)</f>
        <v>0</v>
      </c>
      <c r="U142" cm="1">
        <f t="array" aca="1" ref="U142" ca="1">INDIRECT($A$1&amp;U$1&amp;$A142)</f>
        <v>0</v>
      </c>
      <c r="V142" cm="1">
        <f t="array" aca="1" ref="V142" ca="1">INDIRECT($A$1&amp;V$1&amp;$A142)</f>
        <v>0</v>
      </c>
      <c r="W142" t="str" cm="1">
        <f t="array" aca="1" ref="W142" ca="1">INDIRECT($A$1&amp;W$1&amp;$A142)</f>
        <v>peudisponible</v>
      </c>
      <c r="X142" cm="1">
        <f t="array" aca="1" ref="X142" ca="1">INDIRECT($A$1&amp;X$1&amp;$A142)</f>
        <v>0</v>
      </c>
      <c r="Y142" cm="1">
        <f t="array" aca="1" ref="Y142" ca="1">INDIRECT($A$1&amp;Y$1&amp;$A142)</f>
        <v>0</v>
      </c>
      <c r="Z142" cm="1">
        <f t="array" aca="1" ref="Z142" ca="1">INDIRECT($A$1&amp;Z$1&amp;$A142)</f>
        <v>0</v>
      </c>
      <c r="AA142" cm="1">
        <f t="array" aca="1" ref="AA142" ca="1">INDIRECT($A$1&amp;AA$1&amp;$A142)</f>
        <v>0</v>
      </c>
      <c r="AB142" cm="1">
        <f t="array" aca="1" ref="AB142" ca="1">INDIRECT($A$1&amp;AB$1&amp;$A142)</f>
        <v>0</v>
      </c>
      <c r="AC142" cm="1">
        <f t="array" aca="1" ref="AC142" ca="1">INDIRECT($A$1&amp;AC$1&amp;$A142)</f>
        <v>0</v>
      </c>
      <c r="AD142" cm="1">
        <f t="array" aca="1" ref="AD142" ca="1">INDIRECT($A$1&amp;AD$1&amp;$A142)</f>
        <v>0</v>
      </c>
      <c r="AE142" cm="1">
        <f t="array" aca="1" ref="AE142" ca="1">INDIRECT($A$1&amp;AE$1&amp;$A142)</f>
        <v>0</v>
      </c>
      <c r="AF142" cm="1">
        <f t="array" aca="1" ref="AF142" ca="1">INDIRECT($A$1&amp;AF$1&amp;$A142)</f>
        <v>0</v>
      </c>
      <c r="AG142" cm="1">
        <f t="array" aca="1" ref="AG142" ca="1">INDIRECT($A$1&amp;AG$1&amp;$A142)</f>
        <v>0</v>
      </c>
      <c r="AH142" cm="1">
        <f t="array" aca="1" ref="AH142" ca="1">INDIRECT($A$1&amp;AH$1&amp;$A142)</f>
        <v>0</v>
      </c>
      <c r="AI142" cm="1">
        <f t="array" aca="1" ref="AI142" ca="1">INDIRECT($A$1&amp;AI$1&amp;$A142)</f>
        <v>0</v>
      </c>
      <c r="AJ142" cm="1">
        <f t="array" aca="1" ref="AJ142" ca="1">INDIRECT($A$1&amp;AJ$1&amp;$A142)</f>
        <v>0</v>
      </c>
      <c r="AK142" cm="1">
        <f t="array" aca="1" ref="AK142" ca="1">INDIRECT($A$1&amp;AK$1&amp;$A142)</f>
        <v>0</v>
      </c>
      <c r="AM142">
        <f t="shared" ca="1" si="28"/>
        <v>0</v>
      </c>
      <c r="AN142">
        <f t="shared" ca="1" si="28"/>
        <v>0</v>
      </c>
      <c r="AO142">
        <f t="shared" ca="1" si="28"/>
        <v>1</v>
      </c>
      <c r="AP142">
        <f t="shared" ca="1" si="28"/>
        <v>0</v>
      </c>
      <c r="AQ142">
        <f t="shared" ca="1" si="28"/>
        <v>1</v>
      </c>
      <c r="AR142">
        <f t="shared" ca="1" si="28"/>
        <v>1</v>
      </c>
      <c r="AS142">
        <f t="shared" ca="1" si="28"/>
        <v>0</v>
      </c>
      <c r="AU142" cm="1">
        <f t="array" aca="1" ref="AU142" ca="1">INDIRECT($A$1&amp;AU$1&amp;$A142)</f>
        <v>0</v>
      </c>
      <c r="AV142" cm="1">
        <f t="array" aca="1" ref="AV142" ca="1">INDIRECT($A$1&amp;AV$1&amp;$A142)</f>
        <v>0</v>
      </c>
      <c r="AW142" cm="1">
        <f t="array" aca="1" ref="AW142" ca="1">INDIRECT($A$1&amp;AW$1&amp;$A142)</f>
        <v>0</v>
      </c>
      <c r="AX142" cm="1">
        <f t="array" aca="1" ref="AX142" ca="1">INDIRECT($A$1&amp;AX$1&amp;$A142)</f>
        <v>0</v>
      </c>
      <c r="AY142" cm="1">
        <f t="array" aca="1" ref="AY142" ca="1">INDIRECT($A$1&amp;AY$1&amp;$A142)</f>
        <v>0</v>
      </c>
      <c r="AZ142" cm="1">
        <f t="array" aca="1" ref="AZ142" ca="1">INDIRECT($A$1&amp;AZ$1&amp;$A142)</f>
        <v>0</v>
      </c>
      <c r="BA142" cm="1">
        <f t="array" aca="1" ref="BA142" ca="1">INDIRECT($A$1&amp;BA$1&amp;$A142)</f>
        <v>0</v>
      </c>
      <c r="BB142" cm="1">
        <f t="array" aca="1" ref="BB142" ca="1">INDIRECT($A$1&amp;BB$1&amp;$A142)</f>
        <v>0</v>
      </c>
      <c r="BC142" cm="1">
        <f t="array" aca="1" ref="BC142" ca="1">INDIRECT($A$1&amp;BC$1&amp;$A142)</f>
        <v>0</v>
      </c>
      <c r="BD142" cm="1">
        <f t="array" aca="1" ref="BD142" ca="1">INDIRECT($A$1&amp;BD$1&amp;$A142)</f>
        <v>0</v>
      </c>
      <c r="BE142" cm="1">
        <f t="array" aca="1" ref="BE142" ca="1">INDIRECT($A$1&amp;BE$1&amp;$A142)</f>
        <v>0</v>
      </c>
      <c r="BF142" cm="1">
        <f t="array" aca="1" ref="BF142" ca="1">INDIRECT($A$1&amp;BF$1&amp;$A142)</f>
        <v>0</v>
      </c>
      <c r="BG142" cm="1">
        <f t="array" aca="1" ref="BG142" ca="1">INDIRECT($A$1&amp;BG$1&amp;$A142)</f>
        <v>0</v>
      </c>
      <c r="BH142" cm="1">
        <f t="array" aca="1" ref="BH142" ca="1">INDIRECT($A$1&amp;BH$1&amp;$A142)</f>
        <v>0</v>
      </c>
      <c r="BI142" cm="1">
        <f t="array" aca="1" ref="BI142" ca="1">INDIRECT($A$1&amp;BI$1&amp;$A142)</f>
        <v>0</v>
      </c>
      <c r="BJ142" cm="1">
        <f t="array" aca="1" ref="BJ142" ca="1">INDIRECT($A$1&amp;BJ$1&amp;$A142)</f>
        <v>0</v>
      </c>
      <c r="BK142" cm="1">
        <f t="array" aca="1" ref="BK142" ca="1">INDIRECT($A$1&amp;BK$1&amp;$A142)</f>
        <v>0</v>
      </c>
      <c r="BL142" cm="1">
        <f t="array" aca="1" ref="BL142" ca="1">INDIRECT($A$1&amp;BL$1&amp;$A142)</f>
        <v>0</v>
      </c>
      <c r="BM142" cm="1">
        <f t="array" aca="1" ref="BM142" ca="1">INDIRECT($A$1&amp;BM$1&amp;$A142)</f>
        <v>0</v>
      </c>
      <c r="BN142" cm="1">
        <f t="array" aca="1" ref="BN142" ca="1">INDIRECT($A$1&amp;BN$1&amp;$A142)</f>
        <v>0</v>
      </c>
      <c r="BO142" cm="1">
        <f t="array" aca="1" ref="BO142" ca="1">INDIRECT($A$1&amp;BO$1&amp;$A142)</f>
        <v>0</v>
      </c>
      <c r="BP142" cm="1">
        <f t="array" aca="1" ref="BP142" ca="1">INDIRECT($A$1&amp;BP$1&amp;$A142)</f>
        <v>0</v>
      </c>
      <c r="BQ142" cm="1">
        <f t="array" aca="1" ref="BQ142" ca="1">INDIRECT($A$1&amp;BQ$1&amp;$A142)</f>
        <v>0</v>
      </c>
      <c r="BR142" cm="1">
        <f t="array" aca="1" ref="BR142" ca="1">INDIRECT($A$1&amp;BR$1&amp;$A142)</f>
        <v>0</v>
      </c>
      <c r="BS142" cm="1">
        <f t="array" aca="1" ref="BS142" ca="1">INDIRECT($A$1&amp;BS$1&amp;$A142)</f>
        <v>0</v>
      </c>
      <c r="BT142" cm="1">
        <f t="array" aca="1" ref="BT142" ca="1">INDIRECT($A$1&amp;BT$1&amp;$A142)</f>
        <v>0</v>
      </c>
      <c r="BU142" cm="1">
        <f t="array" aca="1" ref="BU142" ca="1">INDIRECT($A$1&amp;BU$1&amp;$A142)</f>
        <v>0</v>
      </c>
    </row>
    <row r="143" spans="1:73" x14ac:dyDescent="0.35">
      <c r="A143" s="60">
        <f t="shared" si="18"/>
        <v>128</v>
      </c>
      <c r="C143" t="str" cm="1">
        <f t="array" aca="1" ref="C143" ca="1">INDIRECT($A$1&amp;C$1&amp;$A143)</f>
        <v>marche_sebba</v>
      </c>
      <c r="D143">
        <f t="shared" ca="1" si="27"/>
        <v>0</v>
      </c>
      <c r="E143">
        <f t="shared" ca="1" si="27"/>
        <v>0</v>
      </c>
      <c r="F143">
        <f t="shared" ca="1" si="27"/>
        <v>0</v>
      </c>
      <c r="G143">
        <f t="shared" ca="1" si="27"/>
        <v>0</v>
      </c>
      <c r="H143">
        <f t="shared" ca="1" si="27"/>
        <v>0</v>
      </c>
      <c r="I143">
        <f t="shared" ca="1" si="27"/>
        <v>0</v>
      </c>
      <c r="J143">
        <f t="shared" ca="1" si="27"/>
        <v>0</v>
      </c>
      <c r="K143">
        <f t="shared" ca="1" si="27"/>
        <v>0</v>
      </c>
      <c r="L143">
        <f t="shared" ca="1" si="27"/>
        <v>0</v>
      </c>
      <c r="M143">
        <f t="shared" ca="1" si="27"/>
        <v>0</v>
      </c>
      <c r="N143">
        <f t="shared" ca="1" si="27"/>
        <v>0</v>
      </c>
      <c r="P143" t="str" cm="1">
        <f t="array" aca="1" ref="P143" ca="1">INDIRECT($A$1&amp;P$1&amp;$A143)</f>
        <v>peudisponible</v>
      </c>
      <c r="Q143" t="str" cm="1">
        <f t="array" aca="1" ref="Q143" ca="1">INDIRECT($A$1&amp;Q$1&amp;$A143)</f>
        <v>peudisponible</v>
      </c>
      <c r="R143" cm="1">
        <f t="array" aca="1" ref="R143" ca="1">INDIRECT($A$1&amp;R$1&amp;$A143)</f>
        <v>0</v>
      </c>
      <c r="S143" cm="1">
        <f t="array" aca="1" ref="S143" ca="1">INDIRECT($A$1&amp;S$1&amp;$A143)</f>
        <v>0</v>
      </c>
      <c r="T143" cm="1">
        <f t="array" aca="1" ref="T143" ca="1">INDIRECT($A$1&amp;T$1&amp;$A143)</f>
        <v>0</v>
      </c>
      <c r="U143" cm="1">
        <f t="array" aca="1" ref="U143" ca="1">INDIRECT($A$1&amp;U$1&amp;$A143)</f>
        <v>0</v>
      </c>
      <c r="V143" cm="1">
        <f t="array" aca="1" ref="V143" ca="1">INDIRECT($A$1&amp;V$1&amp;$A143)</f>
        <v>0</v>
      </c>
      <c r="W143" t="str" cm="1">
        <f t="array" aca="1" ref="W143" ca="1">INDIRECT($A$1&amp;W$1&amp;$A143)</f>
        <v>peudisponible</v>
      </c>
      <c r="X143" t="str" cm="1">
        <f t="array" aca="1" ref="X143" ca="1">INDIRECT($A$1&amp;X$1&amp;$A143)</f>
        <v>peudisponible</v>
      </c>
      <c r="Y143" cm="1">
        <f t="array" aca="1" ref="Y143" ca="1">INDIRECT($A$1&amp;Y$1&amp;$A143)</f>
        <v>0</v>
      </c>
      <c r="Z143" cm="1">
        <f t="array" aca="1" ref="Z143" ca="1">INDIRECT($A$1&amp;Z$1&amp;$A143)</f>
        <v>0</v>
      </c>
      <c r="AA143" cm="1">
        <f t="array" aca="1" ref="AA143" ca="1">INDIRECT($A$1&amp;AA$1&amp;$A143)</f>
        <v>0</v>
      </c>
      <c r="AB143" cm="1">
        <f t="array" aca="1" ref="AB143" ca="1">INDIRECT($A$1&amp;AB$1&amp;$A143)</f>
        <v>0</v>
      </c>
      <c r="AC143" cm="1">
        <f t="array" aca="1" ref="AC143" ca="1">INDIRECT($A$1&amp;AC$1&amp;$A143)</f>
        <v>0</v>
      </c>
      <c r="AD143" cm="1">
        <f t="array" aca="1" ref="AD143" ca="1">INDIRECT($A$1&amp;AD$1&amp;$A143)</f>
        <v>0</v>
      </c>
      <c r="AE143" cm="1">
        <f t="array" aca="1" ref="AE143" ca="1">INDIRECT($A$1&amp;AE$1&amp;$A143)</f>
        <v>0</v>
      </c>
      <c r="AF143" cm="1">
        <f t="array" aca="1" ref="AF143" ca="1">INDIRECT($A$1&amp;AF$1&amp;$A143)</f>
        <v>0</v>
      </c>
      <c r="AG143" cm="1">
        <f t="array" aca="1" ref="AG143" ca="1">INDIRECT($A$1&amp;AG$1&amp;$A143)</f>
        <v>0</v>
      </c>
      <c r="AH143" cm="1">
        <f t="array" aca="1" ref="AH143" ca="1">INDIRECT($A$1&amp;AH$1&amp;$A143)</f>
        <v>0</v>
      </c>
      <c r="AI143" t="str" cm="1">
        <f t="array" aca="1" ref="AI143" ca="1">INDIRECT($A$1&amp;AI$1&amp;$A143)</f>
        <v>peudisponible</v>
      </c>
      <c r="AJ143" cm="1">
        <f t="array" aca="1" ref="AJ143" ca="1">INDIRECT($A$1&amp;AJ$1&amp;$A143)</f>
        <v>0</v>
      </c>
      <c r="AK143" t="str" cm="1">
        <f t="array" aca="1" ref="AK143" ca="1">INDIRECT($A$1&amp;AK$1&amp;$A143)</f>
        <v>peudisponible</v>
      </c>
      <c r="AM143">
        <f t="shared" ca="1" si="28"/>
        <v>0</v>
      </c>
      <c r="AN143">
        <f t="shared" ca="1" si="28"/>
        <v>0</v>
      </c>
      <c r="AO143">
        <f t="shared" ca="1" si="28"/>
        <v>1</v>
      </c>
      <c r="AP143">
        <f t="shared" ca="1" si="28"/>
        <v>0</v>
      </c>
      <c r="AQ143">
        <f t="shared" ca="1" si="28"/>
        <v>1</v>
      </c>
      <c r="AR143">
        <f t="shared" ca="1" si="28"/>
        <v>0</v>
      </c>
      <c r="AS143">
        <f t="shared" ca="1" si="28"/>
        <v>1</v>
      </c>
      <c r="AU143" cm="1">
        <f t="array" aca="1" ref="AU143" ca="1">INDIRECT($A$1&amp;AU$1&amp;$A143)</f>
        <v>0</v>
      </c>
      <c r="AV143" cm="1">
        <f t="array" aca="1" ref="AV143" ca="1">INDIRECT($A$1&amp;AV$1&amp;$A143)</f>
        <v>0</v>
      </c>
      <c r="AW143" cm="1">
        <f t="array" aca="1" ref="AW143" ca="1">INDIRECT($A$1&amp;AW$1&amp;$A143)</f>
        <v>0</v>
      </c>
      <c r="AX143" cm="1">
        <f t="array" aca="1" ref="AX143" ca="1">INDIRECT($A$1&amp;AX$1&amp;$A143)</f>
        <v>0</v>
      </c>
      <c r="AY143" cm="1">
        <f t="array" aca="1" ref="AY143" ca="1">INDIRECT($A$1&amp;AY$1&amp;$A143)</f>
        <v>0</v>
      </c>
      <c r="AZ143" cm="1">
        <f t="array" aca="1" ref="AZ143" ca="1">INDIRECT($A$1&amp;AZ$1&amp;$A143)</f>
        <v>0</v>
      </c>
      <c r="BA143" cm="1">
        <f t="array" aca="1" ref="BA143" ca="1">INDIRECT($A$1&amp;BA$1&amp;$A143)</f>
        <v>0</v>
      </c>
      <c r="BB143" cm="1">
        <f t="array" aca="1" ref="BB143" ca="1">INDIRECT($A$1&amp;BB$1&amp;$A143)</f>
        <v>0</v>
      </c>
      <c r="BC143" cm="1">
        <f t="array" aca="1" ref="BC143" ca="1">INDIRECT($A$1&amp;BC$1&amp;$A143)</f>
        <v>0</v>
      </c>
      <c r="BD143" cm="1">
        <f t="array" aca="1" ref="BD143" ca="1">INDIRECT($A$1&amp;BD$1&amp;$A143)</f>
        <v>0</v>
      </c>
      <c r="BE143" cm="1">
        <f t="array" aca="1" ref="BE143" ca="1">INDIRECT($A$1&amp;BE$1&amp;$A143)</f>
        <v>0</v>
      </c>
      <c r="BF143" cm="1">
        <f t="array" aca="1" ref="BF143" ca="1">INDIRECT($A$1&amp;BF$1&amp;$A143)</f>
        <v>0</v>
      </c>
      <c r="BG143" cm="1">
        <f t="array" aca="1" ref="BG143" ca="1">INDIRECT($A$1&amp;BG$1&amp;$A143)</f>
        <v>0</v>
      </c>
      <c r="BH143" cm="1">
        <f t="array" aca="1" ref="BH143" ca="1">INDIRECT($A$1&amp;BH$1&amp;$A143)</f>
        <v>0</v>
      </c>
      <c r="BI143" cm="1">
        <f t="array" aca="1" ref="BI143" ca="1">INDIRECT($A$1&amp;BI$1&amp;$A143)</f>
        <v>0</v>
      </c>
      <c r="BJ143" cm="1">
        <f t="array" aca="1" ref="BJ143" ca="1">INDIRECT($A$1&amp;BJ$1&amp;$A143)</f>
        <v>0</v>
      </c>
      <c r="BK143" cm="1">
        <f t="array" aca="1" ref="BK143" ca="1">INDIRECT($A$1&amp;BK$1&amp;$A143)</f>
        <v>0</v>
      </c>
      <c r="BL143" cm="1">
        <f t="array" aca="1" ref="BL143" ca="1">INDIRECT($A$1&amp;BL$1&amp;$A143)</f>
        <v>0</v>
      </c>
      <c r="BM143" cm="1">
        <f t="array" aca="1" ref="BM143" ca="1">INDIRECT($A$1&amp;BM$1&amp;$A143)</f>
        <v>0</v>
      </c>
      <c r="BN143" cm="1">
        <f t="array" aca="1" ref="BN143" ca="1">INDIRECT($A$1&amp;BN$1&amp;$A143)</f>
        <v>0</v>
      </c>
      <c r="BO143" cm="1">
        <f t="array" aca="1" ref="BO143" ca="1">INDIRECT($A$1&amp;BO$1&amp;$A143)</f>
        <v>0</v>
      </c>
      <c r="BP143" cm="1">
        <f t="array" aca="1" ref="BP143" ca="1">INDIRECT($A$1&amp;BP$1&amp;$A143)</f>
        <v>0</v>
      </c>
      <c r="BQ143" cm="1">
        <f t="array" aca="1" ref="BQ143" ca="1">INDIRECT($A$1&amp;BQ$1&amp;$A143)</f>
        <v>0</v>
      </c>
      <c r="BR143" cm="1">
        <f t="array" aca="1" ref="BR143" ca="1">INDIRECT($A$1&amp;BR$1&amp;$A143)</f>
        <v>0</v>
      </c>
      <c r="BS143" cm="1">
        <f t="array" aca="1" ref="BS143" ca="1">INDIRECT($A$1&amp;BS$1&amp;$A143)</f>
        <v>0</v>
      </c>
      <c r="BT143" cm="1">
        <f t="array" aca="1" ref="BT143" ca="1">INDIRECT($A$1&amp;BT$1&amp;$A143)</f>
        <v>0</v>
      </c>
      <c r="BU143" cm="1">
        <f t="array" aca="1" ref="BU143" ca="1">INDIRECT($A$1&amp;BU$1&amp;$A143)</f>
        <v>0</v>
      </c>
    </row>
    <row r="144" spans="1:73" x14ac:dyDescent="0.35">
      <c r="A144" s="60">
        <f t="shared" si="18"/>
        <v>129</v>
      </c>
      <c r="C144" t="str" cm="1">
        <f t="array" aca="1" ref="C144" ca="1">INDIRECT($A$1&amp;C$1&amp;$A144)</f>
        <v>marche_sebba</v>
      </c>
      <c r="D144">
        <f t="shared" ca="1" si="27"/>
        <v>0</v>
      </c>
      <c r="E144">
        <f t="shared" ca="1" si="27"/>
        <v>0</v>
      </c>
      <c r="F144">
        <f t="shared" ca="1" si="27"/>
        <v>0</v>
      </c>
      <c r="G144">
        <f t="shared" ca="1" si="27"/>
        <v>0</v>
      </c>
      <c r="H144">
        <f t="shared" ca="1" si="27"/>
        <v>0</v>
      </c>
      <c r="I144">
        <f t="shared" ca="1" si="27"/>
        <v>0</v>
      </c>
      <c r="J144">
        <f t="shared" ca="1" si="27"/>
        <v>0</v>
      </c>
      <c r="K144">
        <f t="shared" ca="1" si="27"/>
        <v>0</v>
      </c>
      <c r="L144">
        <f t="shared" ca="1" si="27"/>
        <v>0</v>
      </c>
      <c r="M144">
        <f t="shared" ca="1" si="27"/>
        <v>0</v>
      </c>
      <c r="N144">
        <f t="shared" ca="1" si="27"/>
        <v>0</v>
      </c>
      <c r="P144" t="str" cm="1">
        <f t="array" aca="1" ref="P144" ca="1">INDIRECT($A$1&amp;P$1&amp;$A144)</f>
        <v>peudisponible</v>
      </c>
      <c r="Q144" t="str" cm="1">
        <f t="array" aca="1" ref="Q144" ca="1">INDIRECT($A$1&amp;Q$1&amp;$A144)</f>
        <v>peudisponible</v>
      </c>
      <c r="R144" cm="1">
        <f t="array" aca="1" ref="R144" ca="1">INDIRECT($A$1&amp;R$1&amp;$A144)</f>
        <v>0</v>
      </c>
      <c r="S144" cm="1">
        <f t="array" aca="1" ref="S144" ca="1">INDIRECT($A$1&amp;S$1&amp;$A144)</f>
        <v>0</v>
      </c>
      <c r="T144" cm="1">
        <f t="array" aca="1" ref="T144" ca="1">INDIRECT($A$1&amp;T$1&amp;$A144)</f>
        <v>0</v>
      </c>
      <c r="U144" cm="1">
        <f t="array" aca="1" ref="U144" ca="1">INDIRECT($A$1&amp;U$1&amp;$A144)</f>
        <v>0</v>
      </c>
      <c r="V144" cm="1">
        <f t="array" aca="1" ref="V144" ca="1">INDIRECT($A$1&amp;V$1&amp;$A144)</f>
        <v>0</v>
      </c>
      <c r="W144" t="str" cm="1">
        <f t="array" aca="1" ref="W144" ca="1">INDIRECT($A$1&amp;W$1&amp;$A144)</f>
        <v>disponible</v>
      </c>
      <c r="X144" t="str" cm="1">
        <f t="array" aca="1" ref="X144" ca="1">INDIRECT($A$1&amp;X$1&amp;$A144)</f>
        <v>peudisponible</v>
      </c>
      <c r="Y144" cm="1">
        <f t="array" aca="1" ref="Y144" ca="1">INDIRECT($A$1&amp;Y$1&amp;$A144)</f>
        <v>0</v>
      </c>
      <c r="Z144" cm="1">
        <f t="array" aca="1" ref="Z144" ca="1">INDIRECT($A$1&amp;Z$1&amp;$A144)</f>
        <v>0</v>
      </c>
      <c r="AA144" cm="1">
        <f t="array" aca="1" ref="AA144" ca="1">INDIRECT($A$1&amp;AA$1&amp;$A144)</f>
        <v>0</v>
      </c>
      <c r="AB144" cm="1">
        <f t="array" aca="1" ref="AB144" ca="1">INDIRECT($A$1&amp;AB$1&amp;$A144)</f>
        <v>0</v>
      </c>
      <c r="AC144" cm="1">
        <f t="array" aca="1" ref="AC144" ca="1">INDIRECT($A$1&amp;AC$1&amp;$A144)</f>
        <v>0</v>
      </c>
      <c r="AD144" cm="1">
        <f t="array" aca="1" ref="AD144" ca="1">INDIRECT($A$1&amp;AD$1&amp;$A144)</f>
        <v>0</v>
      </c>
      <c r="AE144" cm="1">
        <f t="array" aca="1" ref="AE144" ca="1">INDIRECT($A$1&amp;AE$1&amp;$A144)</f>
        <v>0</v>
      </c>
      <c r="AF144" cm="1">
        <f t="array" aca="1" ref="AF144" ca="1">INDIRECT($A$1&amp;AF$1&amp;$A144)</f>
        <v>0</v>
      </c>
      <c r="AG144" cm="1">
        <f t="array" aca="1" ref="AG144" ca="1">INDIRECT($A$1&amp;AG$1&amp;$A144)</f>
        <v>0</v>
      </c>
      <c r="AH144" cm="1">
        <f t="array" aca="1" ref="AH144" ca="1">INDIRECT($A$1&amp;AH$1&amp;$A144)</f>
        <v>0</v>
      </c>
      <c r="AI144" t="str" cm="1">
        <f t="array" aca="1" ref="AI144" ca="1">INDIRECT($A$1&amp;AI$1&amp;$A144)</f>
        <v>peudisponible</v>
      </c>
      <c r="AJ144" cm="1">
        <f t="array" aca="1" ref="AJ144" ca="1">INDIRECT($A$1&amp;AJ$1&amp;$A144)</f>
        <v>0</v>
      </c>
      <c r="AK144" t="str" cm="1">
        <f t="array" aca="1" ref="AK144" ca="1">INDIRECT($A$1&amp;AK$1&amp;$A144)</f>
        <v>peudisponible</v>
      </c>
      <c r="AM144">
        <f t="shared" ca="1" si="28"/>
        <v>0</v>
      </c>
      <c r="AN144">
        <f t="shared" ca="1" si="28"/>
        <v>0</v>
      </c>
      <c r="AO144">
        <f t="shared" ca="1" si="28"/>
        <v>1</v>
      </c>
      <c r="AP144">
        <f t="shared" ca="1" si="28"/>
        <v>0</v>
      </c>
      <c r="AQ144">
        <f t="shared" ca="1" si="28"/>
        <v>1</v>
      </c>
      <c r="AR144">
        <f t="shared" ca="1" si="28"/>
        <v>1</v>
      </c>
      <c r="AS144">
        <f t="shared" ca="1" si="28"/>
        <v>0</v>
      </c>
      <c r="AU144" cm="1">
        <f t="array" aca="1" ref="AU144" ca="1">INDIRECT($A$1&amp;AU$1&amp;$A144)</f>
        <v>0</v>
      </c>
      <c r="AV144" cm="1">
        <f t="array" aca="1" ref="AV144" ca="1">INDIRECT($A$1&amp;AV$1&amp;$A144)</f>
        <v>0</v>
      </c>
      <c r="AW144" cm="1">
        <f t="array" aca="1" ref="AW144" ca="1">INDIRECT($A$1&amp;AW$1&amp;$A144)</f>
        <v>0</v>
      </c>
      <c r="AX144" cm="1">
        <f t="array" aca="1" ref="AX144" ca="1">INDIRECT($A$1&amp;AX$1&amp;$A144)</f>
        <v>0</v>
      </c>
      <c r="AY144" cm="1">
        <f t="array" aca="1" ref="AY144" ca="1">INDIRECT($A$1&amp;AY$1&amp;$A144)</f>
        <v>0</v>
      </c>
      <c r="AZ144" cm="1">
        <f t="array" aca="1" ref="AZ144" ca="1">INDIRECT($A$1&amp;AZ$1&amp;$A144)</f>
        <v>0</v>
      </c>
      <c r="BA144" cm="1">
        <f t="array" aca="1" ref="BA144" ca="1">INDIRECT($A$1&amp;BA$1&amp;$A144)</f>
        <v>0</v>
      </c>
      <c r="BB144" cm="1">
        <f t="array" aca="1" ref="BB144" ca="1">INDIRECT($A$1&amp;BB$1&amp;$A144)</f>
        <v>0</v>
      </c>
      <c r="BC144" cm="1">
        <f t="array" aca="1" ref="BC144" ca="1">INDIRECT($A$1&amp;BC$1&amp;$A144)</f>
        <v>0</v>
      </c>
      <c r="BD144" cm="1">
        <f t="array" aca="1" ref="BD144" ca="1">INDIRECT($A$1&amp;BD$1&amp;$A144)</f>
        <v>0</v>
      </c>
      <c r="BE144" cm="1">
        <f t="array" aca="1" ref="BE144" ca="1">INDIRECT($A$1&amp;BE$1&amp;$A144)</f>
        <v>0</v>
      </c>
      <c r="BF144" cm="1">
        <f t="array" aca="1" ref="BF144" ca="1">INDIRECT($A$1&amp;BF$1&amp;$A144)</f>
        <v>0</v>
      </c>
      <c r="BG144" cm="1">
        <f t="array" aca="1" ref="BG144" ca="1">INDIRECT($A$1&amp;BG$1&amp;$A144)</f>
        <v>0</v>
      </c>
      <c r="BH144" cm="1">
        <f t="array" aca="1" ref="BH144" ca="1">INDIRECT($A$1&amp;BH$1&amp;$A144)</f>
        <v>0</v>
      </c>
      <c r="BI144" cm="1">
        <f t="array" aca="1" ref="BI144" ca="1">INDIRECT($A$1&amp;BI$1&amp;$A144)</f>
        <v>0</v>
      </c>
      <c r="BJ144" cm="1">
        <f t="array" aca="1" ref="BJ144" ca="1">INDIRECT($A$1&amp;BJ$1&amp;$A144)</f>
        <v>0</v>
      </c>
      <c r="BK144" cm="1">
        <f t="array" aca="1" ref="BK144" ca="1">INDIRECT($A$1&amp;BK$1&amp;$A144)</f>
        <v>0</v>
      </c>
      <c r="BL144" cm="1">
        <f t="array" aca="1" ref="BL144" ca="1">INDIRECT($A$1&amp;BL$1&amp;$A144)</f>
        <v>0</v>
      </c>
      <c r="BM144" cm="1">
        <f t="array" aca="1" ref="BM144" ca="1">INDIRECT($A$1&amp;BM$1&amp;$A144)</f>
        <v>0</v>
      </c>
      <c r="BN144" cm="1">
        <f t="array" aca="1" ref="BN144" ca="1">INDIRECT($A$1&amp;BN$1&amp;$A144)</f>
        <v>0</v>
      </c>
      <c r="BO144" cm="1">
        <f t="array" aca="1" ref="BO144" ca="1">INDIRECT($A$1&amp;BO$1&amp;$A144)</f>
        <v>0</v>
      </c>
      <c r="BP144" cm="1">
        <f t="array" aca="1" ref="BP144" ca="1">INDIRECT($A$1&amp;BP$1&amp;$A144)</f>
        <v>0</v>
      </c>
      <c r="BQ144" cm="1">
        <f t="array" aca="1" ref="BQ144" ca="1">INDIRECT($A$1&amp;BQ$1&amp;$A144)</f>
        <v>0</v>
      </c>
      <c r="BR144" cm="1">
        <f t="array" aca="1" ref="BR144" ca="1">INDIRECT($A$1&amp;BR$1&amp;$A144)</f>
        <v>0</v>
      </c>
      <c r="BS144" cm="1">
        <f t="array" aca="1" ref="BS144" ca="1">INDIRECT($A$1&amp;BS$1&amp;$A144)</f>
        <v>0</v>
      </c>
      <c r="BT144" cm="1">
        <f t="array" aca="1" ref="BT144" ca="1">INDIRECT($A$1&amp;BT$1&amp;$A144)</f>
        <v>0</v>
      </c>
      <c r="BU144" cm="1">
        <f t="array" aca="1" ref="BU144" ca="1">INDIRECT($A$1&amp;BU$1&amp;$A144)</f>
        <v>0</v>
      </c>
    </row>
    <row r="145" spans="1:73" x14ac:dyDescent="0.35">
      <c r="A145" s="60">
        <f t="shared" si="18"/>
        <v>130</v>
      </c>
      <c r="C145" t="str" cm="1">
        <f t="array" aca="1" ref="C145" ca="1">INDIRECT($A$1&amp;C$1&amp;$A145)</f>
        <v>marche_sebba</v>
      </c>
      <c r="D145">
        <f t="shared" ca="1" si="27"/>
        <v>1</v>
      </c>
      <c r="E145">
        <f t="shared" ca="1" si="27"/>
        <v>0</v>
      </c>
      <c r="F145">
        <f t="shared" ca="1" si="27"/>
        <v>0</v>
      </c>
      <c r="G145">
        <f t="shared" ca="1" si="27"/>
        <v>0</v>
      </c>
      <c r="H145">
        <f t="shared" ca="1" si="27"/>
        <v>0</v>
      </c>
      <c r="I145">
        <f t="shared" ca="1" si="27"/>
        <v>0</v>
      </c>
      <c r="J145">
        <f t="shared" ca="1" si="27"/>
        <v>0</v>
      </c>
      <c r="K145">
        <f t="shared" ca="1" si="27"/>
        <v>0</v>
      </c>
      <c r="L145">
        <f t="shared" ca="1" si="27"/>
        <v>0</v>
      </c>
      <c r="M145">
        <f t="shared" ca="1" si="27"/>
        <v>0</v>
      </c>
      <c r="N145">
        <f t="shared" ca="1" si="27"/>
        <v>0</v>
      </c>
      <c r="P145" t="str" cm="1">
        <f t="array" aca="1" ref="P145" ca="1">INDIRECT($A$1&amp;P$1&amp;$A145)</f>
        <v>peudisponible</v>
      </c>
      <c r="Q145" t="str" cm="1">
        <f t="array" aca="1" ref="Q145" ca="1">INDIRECT($A$1&amp;Q$1&amp;$A145)</f>
        <v>peudisponible</v>
      </c>
      <c r="R145" cm="1">
        <f t="array" aca="1" ref="R145" ca="1">INDIRECT($A$1&amp;R$1&amp;$A145)</f>
        <v>0</v>
      </c>
      <c r="S145" cm="1">
        <f t="array" aca="1" ref="S145" ca="1">INDIRECT($A$1&amp;S$1&amp;$A145)</f>
        <v>0</v>
      </c>
      <c r="T145" cm="1">
        <f t="array" aca="1" ref="T145" ca="1">INDIRECT($A$1&amp;T$1&amp;$A145)</f>
        <v>0</v>
      </c>
      <c r="U145" cm="1">
        <f t="array" aca="1" ref="U145" ca="1">INDIRECT($A$1&amp;U$1&amp;$A145)</f>
        <v>0</v>
      </c>
      <c r="V145" cm="1">
        <f t="array" aca="1" ref="V145" ca="1">INDIRECT($A$1&amp;V$1&amp;$A145)</f>
        <v>0</v>
      </c>
      <c r="W145" t="str" cm="1">
        <f t="array" aca="1" ref="W145" ca="1">INDIRECT($A$1&amp;W$1&amp;$A145)</f>
        <v>disponible</v>
      </c>
      <c r="X145" t="str" cm="1">
        <f t="array" aca="1" ref="X145" ca="1">INDIRECT($A$1&amp;X$1&amp;$A145)</f>
        <v>peudisponible</v>
      </c>
      <c r="Y145" cm="1">
        <f t="array" aca="1" ref="Y145" ca="1">INDIRECT($A$1&amp;Y$1&amp;$A145)</f>
        <v>0</v>
      </c>
      <c r="Z145" cm="1">
        <f t="array" aca="1" ref="Z145" ca="1">INDIRECT($A$1&amp;Z$1&amp;$A145)</f>
        <v>0</v>
      </c>
      <c r="AA145" cm="1">
        <f t="array" aca="1" ref="AA145" ca="1">INDIRECT($A$1&amp;AA$1&amp;$A145)</f>
        <v>0</v>
      </c>
      <c r="AB145" cm="1">
        <f t="array" aca="1" ref="AB145" ca="1">INDIRECT($A$1&amp;AB$1&amp;$A145)</f>
        <v>0</v>
      </c>
      <c r="AC145" cm="1">
        <f t="array" aca="1" ref="AC145" ca="1">INDIRECT($A$1&amp;AC$1&amp;$A145)</f>
        <v>0</v>
      </c>
      <c r="AD145" cm="1">
        <f t="array" aca="1" ref="AD145" ca="1">INDIRECT($A$1&amp;AD$1&amp;$A145)</f>
        <v>0</v>
      </c>
      <c r="AE145" cm="1">
        <f t="array" aca="1" ref="AE145" ca="1">INDIRECT($A$1&amp;AE$1&amp;$A145)</f>
        <v>0</v>
      </c>
      <c r="AF145" cm="1">
        <f t="array" aca="1" ref="AF145" ca="1">INDIRECT($A$1&amp;AF$1&amp;$A145)</f>
        <v>0</v>
      </c>
      <c r="AG145" cm="1">
        <f t="array" aca="1" ref="AG145" ca="1">INDIRECT($A$1&amp;AG$1&amp;$A145)</f>
        <v>0</v>
      </c>
      <c r="AH145" cm="1">
        <f t="array" aca="1" ref="AH145" ca="1">INDIRECT($A$1&amp;AH$1&amp;$A145)</f>
        <v>0</v>
      </c>
      <c r="AI145" cm="1">
        <f t="array" aca="1" ref="AI145" ca="1">INDIRECT($A$1&amp;AI$1&amp;$A145)</f>
        <v>0</v>
      </c>
      <c r="AJ145" cm="1">
        <f t="array" aca="1" ref="AJ145" ca="1">INDIRECT($A$1&amp;AJ$1&amp;$A145)</f>
        <v>0</v>
      </c>
      <c r="AK145" cm="1">
        <f t="array" aca="1" ref="AK145" ca="1">INDIRECT($A$1&amp;AK$1&amp;$A145)</f>
        <v>0</v>
      </c>
      <c r="AM145">
        <f t="shared" ca="1" si="28"/>
        <v>0</v>
      </c>
      <c r="AN145">
        <f t="shared" ca="1" si="28"/>
        <v>0</v>
      </c>
      <c r="AO145">
        <f t="shared" ca="1" si="28"/>
        <v>1</v>
      </c>
      <c r="AP145">
        <f t="shared" ca="1" si="28"/>
        <v>0</v>
      </c>
      <c r="AQ145">
        <f t="shared" ca="1" si="28"/>
        <v>1</v>
      </c>
      <c r="AR145">
        <f t="shared" ca="1" si="28"/>
        <v>1</v>
      </c>
      <c r="AS145">
        <f t="shared" ca="1" si="28"/>
        <v>0</v>
      </c>
      <c r="AU145" cm="1">
        <f t="array" aca="1" ref="AU145" ca="1">INDIRECT($A$1&amp;AU$1&amp;$A145)</f>
        <v>0</v>
      </c>
      <c r="AV145" cm="1">
        <f t="array" aca="1" ref="AV145" ca="1">INDIRECT($A$1&amp;AV$1&amp;$A145)</f>
        <v>0</v>
      </c>
      <c r="AW145" cm="1">
        <f t="array" aca="1" ref="AW145" ca="1">INDIRECT($A$1&amp;AW$1&amp;$A145)</f>
        <v>0</v>
      </c>
      <c r="AX145" cm="1">
        <f t="array" aca="1" ref="AX145" ca="1">INDIRECT($A$1&amp;AX$1&amp;$A145)</f>
        <v>0</v>
      </c>
      <c r="AY145" cm="1">
        <f t="array" aca="1" ref="AY145" ca="1">INDIRECT($A$1&amp;AY$1&amp;$A145)</f>
        <v>0</v>
      </c>
      <c r="AZ145" cm="1">
        <f t="array" aca="1" ref="AZ145" ca="1">INDIRECT($A$1&amp;AZ$1&amp;$A145)</f>
        <v>0</v>
      </c>
      <c r="BA145" cm="1">
        <f t="array" aca="1" ref="BA145" ca="1">INDIRECT($A$1&amp;BA$1&amp;$A145)</f>
        <v>0</v>
      </c>
      <c r="BB145" cm="1">
        <f t="array" aca="1" ref="BB145" ca="1">INDIRECT($A$1&amp;BB$1&amp;$A145)</f>
        <v>0</v>
      </c>
      <c r="BC145" cm="1">
        <f t="array" aca="1" ref="BC145" ca="1">INDIRECT($A$1&amp;BC$1&amp;$A145)</f>
        <v>0</v>
      </c>
      <c r="BD145" cm="1">
        <f t="array" aca="1" ref="BD145" ca="1">INDIRECT($A$1&amp;BD$1&amp;$A145)</f>
        <v>0</v>
      </c>
      <c r="BE145" cm="1">
        <f t="array" aca="1" ref="BE145" ca="1">INDIRECT($A$1&amp;BE$1&amp;$A145)</f>
        <v>0</v>
      </c>
      <c r="BF145" cm="1">
        <f t="array" aca="1" ref="BF145" ca="1">INDIRECT($A$1&amp;BF$1&amp;$A145)</f>
        <v>0</v>
      </c>
      <c r="BG145" cm="1">
        <f t="array" aca="1" ref="BG145" ca="1">INDIRECT($A$1&amp;BG$1&amp;$A145)</f>
        <v>0</v>
      </c>
      <c r="BH145" cm="1">
        <f t="array" aca="1" ref="BH145" ca="1">INDIRECT($A$1&amp;BH$1&amp;$A145)</f>
        <v>0</v>
      </c>
      <c r="BI145" cm="1">
        <f t="array" aca="1" ref="BI145" ca="1">INDIRECT($A$1&amp;BI$1&amp;$A145)</f>
        <v>0</v>
      </c>
      <c r="BJ145" cm="1">
        <f t="array" aca="1" ref="BJ145" ca="1">INDIRECT($A$1&amp;BJ$1&amp;$A145)</f>
        <v>0</v>
      </c>
      <c r="BK145" cm="1">
        <f t="array" aca="1" ref="BK145" ca="1">INDIRECT($A$1&amp;BK$1&amp;$A145)</f>
        <v>0</v>
      </c>
      <c r="BL145" cm="1">
        <f t="array" aca="1" ref="BL145" ca="1">INDIRECT($A$1&amp;BL$1&amp;$A145)</f>
        <v>0</v>
      </c>
      <c r="BM145" cm="1">
        <f t="array" aca="1" ref="BM145" ca="1">INDIRECT($A$1&amp;BM$1&amp;$A145)</f>
        <v>0</v>
      </c>
      <c r="BN145" cm="1">
        <f t="array" aca="1" ref="BN145" ca="1">INDIRECT($A$1&amp;BN$1&amp;$A145)</f>
        <v>0</v>
      </c>
      <c r="BO145" cm="1">
        <f t="array" aca="1" ref="BO145" ca="1">INDIRECT($A$1&amp;BO$1&amp;$A145)</f>
        <v>0</v>
      </c>
      <c r="BP145" cm="1">
        <f t="array" aca="1" ref="BP145" ca="1">INDIRECT($A$1&amp;BP$1&amp;$A145)</f>
        <v>0</v>
      </c>
      <c r="BQ145" cm="1">
        <f t="array" aca="1" ref="BQ145" ca="1">INDIRECT($A$1&amp;BQ$1&amp;$A145)</f>
        <v>0</v>
      </c>
      <c r="BR145" cm="1">
        <f t="array" aca="1" ref="BR145" ca="1">INDIRECT($A$1&amp;BR$1&amp;$A145)</f>
        <v>0</v>
      </c>
      <c r="BS145" cm="1">
        <f t="array" aca="1" ref="BS145" ca="1">INDIRECT($A$1&amp;BS$1&amp;$A145)</f>
        <v>0</v>
      </c>
      <c r="BT145" cm="1">
        <f t="array" aca="1" ref="BT145" ca="1">INDIRECT($A$1&amp;BT$1&amp;$A145)</f>
        <v>0</v>
      </c>
      <c r="BU145" cm="1">
        <f t="array" aca="1" ref="BU145" ca="1">INDIRECT($A$1&amp;BU$1&amp;$A145)</f>
        <v>0</v>
      </c>
    </row>
    <row r="146" spans="1:73" x14ac:dyDescent="0.35">
      <c r="A146" s="60">
        <f t="shared" si="18"/>
        <v>131</v>
      </c>
      <c r="C146" t="str" cm="1">
        <f t="array" aca="1" ref="C146" ca="1">INDIRECT($A$1&amp;C$1&amp;$A146)</f>
        <v>marche_sebba</v>
      </c>
      <c r="D146">
        <f t="shared" ca="1" si="27"/>
        <v>0</v>
      </c>
      <c r="E146">
        <f t="shared" ca="1" si="27"/>
        <v>0</v>
      </c>
      <c r="F146">
        <f t="shared" ca="1" si="27"/>
        <v>0</v>
      </c>
      <c r="G146">
        <f t="shared" ca="1" si="27"/>
        <v>0</v>
      </c>
      <c r="H146">
        <f t="shared" ca="1" si="27"/>
        <v>0</v>
      </c>
      <c r="I146">
        <f t="shared" ca="1" si="27"/>
        <v>0</v>
      </c>
      <c r="J146">
        <f t="shared" ca="1" si="27"/>
        <v>0</v>
      </c>
      <c r="K146">
        <f t="shared" ca="1" si="27"/>
        <v>0</v>
      </c>
      <c r="L146">
        <f t="shared" ca="1" si="27"/>
        <v>0</v>
      </c>
      <c r="M146">
        <f t="shared" ca="1" si="27"/>
        <v>0</v>
      </c>
      <c r="N146">
        <f t="shared" ca="1" si="27"/>
        <v>0</v>
      </c>
      <c r="P146" t="str" cm="1">
        <f t="array" aca="1" ref="P146" ca="1">INDIRECT($A$1&amp;P$1&amp;$A146)</f>
        <v>peudisponible</v>
      </c>
      <c r="Q146" t="str" cm="1">
        <f t="array" aca="1" ref="Q146" ca="1">INDIRECT($A$1&amp;Q$1&amp;$A146)</f>
        <v>peudisponible</v>
      </c>
      <c r="R146" cm="1">
        <f t="array" aca="1" ref="R146" ca="1">INDIRECT($A$1&amp;R$1&amp;$A146)</f>
        <v>0</v>
      </c>
      <c r="S146" cm="1">
        <f t="array" aca="1" ref="S146" ca="1">INDIRECT($A$1&amp;S$1&amp;$A146)</f>
        <v>0</v>
      </c>
      <c r="T146" cm="1">
        <f t="array" aca="1" ref="T146" ca="1">INDIRECT($A$1&amp;T$1&amp;$A146)</f>
        <v>0</v>
      </c>
      <c r="U146" cm="1">
        <f t="array" aca="1" ref="U146" ca="1">INDIRECT($A$1&amp;U$1&amp;$A146)</f>
        <v>0</v>
      </c>
      <c r="V146" cm="1">
        <f t="array" aca="1" ref="V146" ca="1">INDIRECT($A$1&amp;V$1&amp;$A146)</f>
        <v>0</v>
      </c>
      <c r="W146" t="str" cm="1">
        <f t="array" aca="1" ref="W146" ca="1">INDIRECT($A$1&amp;W$1&amp;$A146)</f>
        <v>peudisponible</v>
      </c>
      <c r="X146" cm="1">
        <f t="array" aca="1" ref="X146" ca="1">INDIRECT($A$1&amp;X$1&amp;$A146)</f>
        <v>0</v>
      </c>
      <c r="Y146" cm="1">
        <f t="array" aca="1" ref="Y146" ca="1">INDIRECT($A$1&amp;Y$1&amp;$A146)</f>
        <v>0</v>
      </c>
      <c r="Z146" cm="1">
        <f t="array" aca="1" ref="Z146" ca="1">INDIRECT($A$1&amp;Z$1&amp;$A146)</f>
        <v>0</v>
      </c>
      <c r="AA146" cm="1">
        <f t="array" aca="1" ref="AA146" ca="1">INDIRECT($A$1&amp;AA$1&amp;$A146)</f>
        <v>0</v>
      </c>
      <c r="AB146" cm="1">
        <f t="array" aca="1" ref="AB146" ca="1">INDIRECT($A$1&amp;AB$1&amp;$A146)</f>
        <v>0</v>
      </c>
      <c r="AC146" cm="1">
        <f t="array" aca="1" ref="AC146" ca="1">INDIRECT($A$1&amp;AC$1&amp;$A146)</f>
        <v>0</v>
      </c>
      <c r="AD146" cm="1">
        <f t="array" aca="1" ref="AD146" ca="1">INDIRECT($A$1&amp;AD$1&amp;$A146)</f>
        <v>0</v>
      </c>
      <c r="AE146" cm="1">
        <f t="array" aca="1" ref="AE146" ca="1">INDIRECT($A$1&amp;AE$1&amp;$A146)</f>
        <v>0</v>
      </c>
      <c r="AF146" cm="1">
        <f t="array" aca="1" ref="AF146" ca="1">INDIRECT($A$1&amp;AF$1&amp;$A146)</f>
        <v>0</v>
      </c>
      <c r="AG146" cm="1">
        <f t="array" aca="1" ref="AG146" ca="1">INDIRECT($A$1&amp;AG$1&amp;$A146)</f>
        <v>0</v>
      </c>
      <c r="AH146" cm="1">
        <f t="array" aca="1" ref="AH146" ca="1">INDIRECT($A$1&amp;AH$1&amp;$A146)</f>
        <v>0</v>
      </c>
      <c r="AI146" cm="1">
        <f t="array" aca="1" ref="AI146" ca="1">INDIRECT($A$1&amp;AI$1&amp;$A146)</f>
        <v>0</v>
      </c>
      <c r="AJ146" cm="1">
        <f t="array" aca="1" ref="AJ146" ca="1">INDIRECT($A$1&amp;AJ$1&amp;$A146)</f>
        <v>0</v>
      </c>
      <c r="AK146" cm="1">
        <f t="array" aca="1" ref="AK146" ca="1">INDIRECT($A$1&amp;AK$1&amp;$A146)</f>
        <v>0</v>
      </c>
      <c r="AM146">
        <f t="shared" ca="1" si="28"/>
        <v>0</v>
      </c>
      <c r="AN146">
        <f t="shared" ca="1" si="28"/>
        <v>0</v>
      </c>
      <c r="AO146">
        <f t="shared" ca="1" si="28"/>
        <v>1</v>
      </c>
      <c r="AP146">
        <f t="shared" ca="1" si="28"/>
        <v>0</v>
      </c>
      <c r="AQ146">
        <f t="shared" ca="1" si="28"/>
        <v>1</v>
      </c>
      <c r="AR146">
        <f t="shared" ca="1" si="28"/>
        <v>1</v>
      </c>
      <c r="AS146">
        <f t="shared" ca="1" si="28"/>
        <v>0</v>
      </c>
      <c r="AU146" cm="1">
        <f t="array" aca="1" ref="AU146" ca="1">INDIRECT($A$1&amp;AU$1&amp;$A146)</f>
        <v>0</v>
      </c>
      <c r="AV146" cm="1">
        <f t="array" aca="1" ref="AV146" ca="1">INDIRECT($A$1&amp;AV$1&amp;$A146)</f>
        <v>0</v>
      </c>
      <c r="AW146" cm="1">
        <f t="array" aca="1" ref="AW146" ca="1">INDIRECT($A$1&amp;AW$1&amp;$A146)</f>
        <v>0</v>
      </c>
      <c r="AX146" cm="1">
        <f t="array" aca="1" ref="AX146" ca="1">INDIRECT($A$1&amp;AX$1&amp;$A146)</f>
        <v>0</v>
      </c>
      <c r="AY146" cm="1">
        <f t="array" aca="1" ref="AY146" ca="1">INDIRECT($A$1&amp;AY$1&amp;$A146)</f>
        <v>0</v>
      </c>
      <c r="AZ146" cm="1">
        <f t="array" aca="1" ref="AZ146" ca="1">INDIRECT($A$1&amp;AZ$1&amp;$A146)</f>
        <v>0</v>
      </c>
      <c r="BA146" cm="1">
        <f t="array" aca="1" ref="BA146" ca="1">INDIRECT($A$1&amp;BA$1&amp;$A146)</f>
        <v>0</v>
      </c>
      <c r="BB146" cm="1">
        <f t="array" aca="1" ref="BB146" ca="1">INDIRECT($A$1&amp;BB$1&amp;$A146)</f>
        <v>0</v>
      </c>
      <c r="BC146" cm="1">
        <f t="array" aca="1" ref="BC146" ca="1">INDIRECT($A$1&amp;BC$1&amp;$A146)</f>
        <v>0</v>
      </c>
      <c r="BD146" cm="1">
        <f t="array" aca="1" ref="BD146" ca="1">INDIRECT($A$1&amp;BD$1&amp;$A146)</f>
        <v>0</v>
      </c>
      <c r="BE146" cm="1">
        <f t="array" aca="1" ref="BE146" ca="1">INDIRECT($A$1&amp;BE$1&amp;$A146)</f>
        <v>0</v>
      </c>
      <c r="BF146" cm="1">
        <f t="array" aca="1" ref="BF146" ca="1">INDIRECT($A$1&amp;BF$1&amp;$A146)</f>
        <v>0</v>
      </c>
      <c r="BG146" cm="1">
        <f t="array" aca="1" ref="BG146" ca="1">INDIRECT($A$1&amp;BG$1&amp;$A146)</f>
        <v>0</v>
      </c>
      <c r="BH146" cm="1">
        <f t="array" aca="1" ref="BH146" ca="1">INDIRECT($A$1&amp;BH$1&amp;$A146)</f>
        <v>0</v>
      </c>
      <c r="BI146" cm="1">
        <f t="array" aca="1" ref="BI146" ca="1">INDIRECT($A$1&amp;BI$1&amp;$A146)</f>
        <v>0</v>
      </c>
      <c r="BJ146" cm="1">
        <f t="array" aca="1" ref="BJ146" ca="1">INDIRECT($A$1&amp;BJ$1&amp;$A146)</f>
        <v>0</v>
      </c>
      <c r="BK146" cm="1">
        <f t="array" aca="1" ref="BK146" ca="1">INDIRECT($A$1&amp;BK$1&amp;$A146)</f>
        <v>0</v>
      </c>
      <c r="BL146" cm="1">
        <f t="array" aca="1" ref="BL146" ca="1">INDIRECT($A$1&amp;BL$1&amp;$A146)</f>
        <v>0</v>
      </c>
      <c r="BM146" cm="1">
        <f t="array" aca="1" ref="BM146" ca="1">INDIRECT($A$1&amp;BM$1&amp;$A146)</f>
        <v>0</v>
      </c>
      <c r="BN146" cm="1">
        <f t="array" aca="1" ref="BN146" ca="1">INDIRECT($A$1&amp;BN$1&amp;$A146)</f>
        <v>0</v>
      </c>
      <c r="BO146" cm="1">
        <f t="array" aca="1" ref="BO146" ca="1">INDIRECT($A$1&amp;BO$1&amp;$A146)</f>
        <v>0</v>
      </c>
      <c r="BP146" cm="1">
        <f t="array" aca="1" ref="BP146" ca="1">INDIRECT($A$1&amp;BP$1&amp;$A146)</f>
        <v>0</v>
      </c>
      <c r="BQ146" cm="1">
        <f t="array" aca="1" ref="BQ146" ca="1">INDIRECT($A$1&amp;BQ$1&amp;$A146)</f>
        <v>0</v>
      </c>
      <c r="BR146" cm="1">
        <f t="array" aca="1" ref="BR146" ca="1">INDIRECT($A$1&amp;BR$1&amp;$A146)</f>
        <v>0</v>
      </c>
      <c r="BS146" cm="1">
        <f t="array" aca="1" ref="BS146" ca="1">INDIRECT($A$1&amp;BS$1&amp;$A146)</f>
        <v>0</v>
      </c>
      <c r="BT146" cm="1">
        <f t="array" aca="1" ref="BT146" ca="1">INDIRECT($A$1&amp;BT$1&amp;$A146)</f>
        <v>0</v>
      </c>
      <c r="BU146" cm="1">
        <f t="array" aca="1" ref="BU146" ca="1">INDIRECT($A$1&amp;BU$1&amp;$A146)</f>
        <v>0</v>
      </c>
    </row>
    <row r="147" spans="1:73" x14ac:dyDescent="0.35">
      <c r="A147" s="60">
        <f t="shared" si="18"/>
        <v>132</v>
      </c>
      <c r="C147" t="str" cm="1">
        <f t="array" aca="1" ref="C147" ca="1">INDIRECT($A$1&amp;C$1&amp;$A147)</f>
        <v>marche_sebba</v>
      </c>
      <c r="D147">
        <f t="shared" ref="D147:N156" ca="1" si="29">IF(SUM(INDIRECT($A$1&amp;D$1&amp;$A147),INDIRECT($A$1&amp;D$2&amp;$A147),INDIRECT($A$1&amp;D$3&amp;$A147))&gt;0,1,0)</f>
        <v>0</v>
      </c>
      <c r="E147">
        <f t="shared" ca="1" si="29"/>
        <v>0</v>
      </c>
      <c r="F147">
        <f t="shared" ca="1" si="29"/>
        <v>0</v>
      </c>
      <c r="G147">
        <f t="shared" ca="1" si="29"/>
        <v>0</v>
      </c>
      <c r="H147">
        <f t="shared" ca="1" si="29"/>
        <v>0</v>
      </c>
      <c r="I147">
        <f t="shared" ca="1" si="29"/>
        <v>0</v>
      </c>
      <c r="J147">
        <f t="shared" ca="1" si="29"/>
        <v>0</v>
      </c>
      <c r="K147">
        <f t="shared" ca="1" si="29"/>
        <v>0</v>
      </c>
      <c r="L147">
        <f t="shared" ca="1" si="29"/>
        <v>0</v>
      </c>
      <c r="M147">
        <f t="shared" ca="1" si="29"/>
        <v>0</v>
      </c>
      <c r="N147">
        <f t="shared" ca="1" si="29"/>
        <v>0</v>
      </c>
      <c r="P147" t="str" cm="1">
        <f t="array" aca="1" ref="P147" ca="1">INDIRECT($A$1&amp;P$1&amp;$A147)</f>
        <v>peudisponible</v>
      </c>
      <c r="Q147" t="str" cm="1">
        <f t="array" aca="1" ref="Q147" ca="1">INDIRECT($A$1&amp;Q$1&amp;$A147)</f>
        <v>disponible</v>
      </c>
      <c r="R147" cm="1">
        <f t="array" aca="1" ref="R147" ca="1">INDIRECT($A$1&amp;R$1&amp;$A147)</f>
        <v>0</v>
      </c>
      <c r="S147" cm="1">
        <f t="array" aca="1" ref="S147" ca="1">INDIRECT($A$1&amp;S$1&amp;$A147)</f>
        <v>0</v>
      </c>
      <c r="T147" cm="1">
        <f t="array" aca="1" ref="T147" ca="1">INDIRECT($A$1&amp;T$1&amp;$A147)</f>
        <v>0</v>
      </c>
      <c r="U147" cm="1">
        <f t="array" aca="1" ref="U147" ca="1">INDIRECT($A$1&amp;U$1&amp;$A147)</f>
        <v>0</v>
      </c>
      <c r="V147" cm="1">
        <f t="array" aca="1" ref="V147" ca="1">INDIRECT($A$1&amp;V$1&amp;$A147)</f>
        <v>0</v>
      </c>
      <c r="W147" t="str" cm="1">
        <f t="array" aca="1" ref="W147" ca="1">INDIRECT($A$1&amp;W$1&amp;$A147)</f>
        <v>disponible</v>
      </c>
      <c r="X147" t="str" cm="1">
        <f t="array" aca="1" ref="X147" ca="1">INDIRECT($A$1&amp;X$1&amp;$A147)</f>
        <v>disponible</v>
      </c>
      <c r="Y147" cm="1">
        <f t="array" aca="1" ref="Y147" ca="1">INDIRECT($A$1&amp;Y$1&amp;$A147)</f>
        <v>0</v>
      </c>
      <c r="Z147" cm="1">
        <f t="array" aca="1" ref="Z147" ca="1">INDIRECT($A$1&amp;Z$1&amp;$A147)</f>
        <v>0</v>
      </c>
      <c r="AA147" cm="1">
        <f t="array" aca="1" ref="AA147" ca="1">INDIRECT($A$1&amp;AA$1&amp;$A147)</f>
        <v>0</v>
      </c>
      <c r="AB147" cm="1">
        <f t="array" aca="1" ref="AB147" ca="1">INDIRECT($A$1&amp;AB$1&amp;$A147)</f>
        <v>0</v>
      </c>
      <c r="AC147" cm="1">
        <f t="array" aca="1" ref="AC147" ca="1">INDIRECT($A$1&amp;AC$1&amp;$A147)</f>
        <v>0</v>
      </c>
      <c r="AD147" cm="1">
        <f t="array" aca="1" ref="AD147" ca="1">INDIRECT($A$1&amp;AD$1&amp;$A147)</f>
        <v>0</v>
      </c>
      <c r="AE147" cm="1">
        <f t="array" aca="1" ref="AE147" ca="1">INDIRECT($A$1&amp;AE$1&amp;$A147)</f>
        <v>0</v>
      </c>
      <c r="AF147" cm="1">
        <f t="array" aca="1" ref="AF147" ca="1">INDIRECT($A$1&amp;AF$1&amp;$A147)</f>
        <v>0</v>
      </c>
      <c r="AG147" cm="1">
        <f t="array" aca="1" ref="AG147" ca="1">INDIRECT($A$1&amp;AG$1&amp;$A147)</f>
        <v>0</v>
      </c>
      <c r="AH147" cm="1">
        <f t="array" aca="1" ref="AH147" ca="1">INDIRECT($A$1&amp;AH$1&amp;$A147)</f>
        <v>0</v>
      </c>
      <c r="AI147" t="str" cm="1">
        <f t="array" aca="1" ref="AI147" ca="1">INDIRECT($A$1&amp;AI$1&amp;$A147)</f>
        <v>peudisponible</v>
      </c>
      <c r="AJ147" cm="1">
        <f t="array" aca="1" ref="AJ147" ca="1">INDIRECT($A$1&amp;AJ$1&amp;$A147)</f>
        <v>0</v>
      </c>
      <c r="AK147" t="str" cm="1">
        <f t="array" aca="1" ref="AK147" ca="1">INDIRECT($A$1&amp;AK$1&amp;$A147)</f>
        <v>peudisponible</v>
      </c>
      <c r="AM147">
        <f t="shared" ref="AM147:AS156" ca="1" si="30">IF(SUM(INDIRECT($A$1&amp;AM$1&amp;$A147),INDIRECT($A$1&amp;AM$2&amp;$A147),INDIRECT($A$1&amp;AM$3&amp;$A147),INDIRECT($A$1&amp;AM$4&amp;$A147),INDIRECT($A$1&amp;AM$5&amp;$A147),INDIRECT($A$1&amp;AM$6&amp;$A147),INDIRECT($A$1&amp;AM$7&amp;$A147))&gt;0,1,0)</f>
        <v>0</v>
      </c>
      <c r="AN147">
        <f t="shared" ca="1" si="30"/>
        <v>0</v>
      </c>
      <c r="AO147">
        <f t="shared" ca="1" si="30"/>
        <v>1</v>
      </c>
      <c r="AP147">
        <f t="shared" ca="1" si="30"/>
        <v>0</v>
      </c>
      <c r="AQ147">
        <f t="shared" ca="1" si="30"/>
        <v>1</v>
      </c>
      <c r="AR147">
        <f t="shared" ca="1" si="30"/>
        <v>1</v>
      </c>
      <c r="AS147">
        <f t="shared" ca="1" si="30"/>
        <v>0</v>
      </c>
      <c r="AU147" cm="1">
        <f t="array" aca="1" ref="AU147" ca="1">INDIRECT($A$1&amp;AU$1&amp;$A147)</f>
        <v>0</v>
      </c>
      <c r="AV147" cm="1">
        <f t="array" aca="1" ref="AV147" ca="1">INDIRECT($A$1&amp;AV$1&amp;$A147)</f>
        <v>0</v>
      </c>
      <c r="AW147" cm="1">
        <f t="array" aca="1" ref="AW147" ca="1">INDIRECT($A$1&amp;AW$1&amp;$A147)</f>
        <v>0</v>
      </c>
      <c r="AX147" cm="1">
        <f t="array" aca="1" ref="AX147" ca="1">INDIRECT($A$1&amp;AX$1&amp;$A147)</f>
        <v>0</v>
      </c>
      <c r="AY147" cm="1">
        <f t="array" aca="1" ref="AY147" ca="1">INDIRECT($A$1&amp;AY$1&amp;$A147)</f>
        <v>0</v>
      </c>
      <c r="AZ147" cm="1">
        <f t="array" aca="1" ref="AZ147" ca="1">INDIRECT($A$1&amp;AZ$1&amp;$A147)</f>
        <v>0</v>
      </c>
      <c r="BA147" cm="1">
        <f t="array" aca="1" ref="BA147" ca="1">INDIRECT($A$1&amp;BA$1&amp;$A147)</f>
        <v>0</v>
      </c>
      <c r="BB147" cm="1">
        <f t="array" aca="1" ref="BB147" ca="1">INDIRECT($A$1&amp;BB$1&amp;$A147)</f>
        <v>0</v>
      </c>
      <c r="BC147" cm="1">
        <f t="array" aca="1" ref="BC147" ca="1">INDIRECT($A$1&amp;BC$1&amp;$A147)</f>
        <v>0</v>
      </c>
      <c r="BD147" cm="1">
        <f t="array" aca="1" ref="BD147" ca="1">INDIRECT($A$1&amp;BD$1&amp;$A147)</f>
        <v>0</v>
      </c>
      <c r="BE147" cm="1">
        <f t="array" aca="1" ref="BE147" ca="1">INDIRECT($A$1&amp;BE$1&amp;$A147)</f>
        <v>0</v>
      </c>
      <c r="BF147" cm="1">
        <f t="array" aca="1" ref="BF147" ca="1">INDIRECT($A$1&amp;BF$1&amp;$A147)</f>
        <v>0</v>
      </c>
      <c r="BG147" cm="1">
        <f t="array" aca="1" ref="BG147" ca="1">INDIRECT($A$1&amp;BG$1&amp;$A147)</f>
        <v>0</v>
      </c>
      <c r="BH147" cm="1">
        <f t="array" aca="1" ref="BH147" ca="1">INDIRECT($A$1&amp;BH$1&amp;$A147)</f>
        <v>0</v>
      </c>
      <c r="BI147" cm="1">
        <f t="array" aca="1" ref="BI147" ca="1">INDIRECT($A$1&amp;BI$1&amp;$A147)</f>
        <v>0</v>
      </c>
      <c r="BJ147" cm="1">
        <f t="array" aca="1" ref="BJ147" ca="1">INDIRECT($A$1&amp;BJ$1&amp;$A147)</f>
        <v>0</v>
      </c>
      <c r="BK147" cm="1">
        <f t="array" aca="1" ref="BK147" ca="1">INDIRECT($A$1&amp;BK$1&amp;$A147)</f>
        <v>0</v>
      </c>
      <c r="BL147" cm="1">
        <f t="array" aca="1" ref="BL147" ca="1">INDIRECT($A$1&amp;BL$1&amp;$A147)</f>
        <v>0</v>
      </c>
      <c r="BM147" cm="1">
        <f t="array" aca="1" ref="BM147" ca="1">INDIRECT($A$1&amp;BM$1&amp;$A147)</f>
        <v>0</v>
      </c>
      <c r="BN147" cm="1">
        <f t="array" aca="1" ref="BN147" ca="1">INDIRECT($A$1&amp;BN$1&amp;$A147)</f>
        <v>0</v>
      </c>
      <c r="BO147" cm="1">
        <f t="array" aca="1" ref="BO147" ca="1">INDIRECT($A$1&amp;BO$1&amp;$A147)</f>
        <v>0</v>
      </c>
      <c r="BP147" cm="1">
        <f t="array" aca="1" ref="BP147" ca="1">INDIRECT($A$1&amp;BP$1&amp;$A147)</f>
        <v>0</v>
      </c>
      <c r="BQ147" cm="1">
        <f t="array" aca="1" ref="BQ147" ca="1">INDIRECT($A$1&amp;BQ$1&amp;$A147)</f>
        <v>0</v>
      </c>
      <c r="BR147" cm="1">
        <f t="array" aca="1" ref="BR147" ca="1">INDIRECT($A$1&amp;BR$1&amp;$A147)</f>
        <v>0</v>
      </c>
      <c r="BS147" cm="1">
        <f t="array" aca="1" ref="BS147" ca="1">INDIRECT($A$1&amp;BS$1&amp;$A147)</f>
        <v>0</v>
      </c>
      <c r="BT147" cm="1">
        <f t="array" aca="1" ref="BT147" ca="1">INDIRECT($A$1&amp;BT$1&amp;$A147)</f>
        <v>0</v>
      </c>
      <c r="BU147" cm="1">
        <f t="array" aca="1" ref="BU147" ca="1">INDIRECT($A$1&amp;BU$1&amp;$A147)</f>
        <v>0</v>
      </c>
    </row>
    <row r="148" spans="1:73" x14ac:dyDescent="0.35">
      <c r="A148" s="60">
        <f t="shared" si="18"/>
        <v>133</v>
      </c>
      <c r="C148" t="str" cm="1">
        <f t="array" aca="1" ref="C148" ca="1">INDIRECT($A$1&amp;C$1&amp;$A148)</f>
        <v>marche_sebba</v>
      </c>
      <c r="D148">
        <f t="shared" ca="1" si="29"/>
        <v>0</v>
      </c>
      <c r="E148">
        <f t="shared" ca="1" si="29"/>
        <v>0</v>
      </c>
      <c r="F148">
        <f t="shared" ca="1" si="29"/>
        <v>0</v>
      </c>
      <c r="G148">
        <f t="shared" ca="1" si="29"/>
        <v>0</v>
      </c>
      <c r="H148">
        <f t="shared" ca="1" si="29"/>
        <v>0</v>
      </c>
      <c r="I148">
        <f t="shared" ca="1" si="29"/>
        <v>0</v>
      </c>
      <c r="J148">
        <f t="shared" ca="1" si="29"/>
        <v>0</v>
      </c>
      <c r="K148">
        <f t="shared" ca="1" si="29"/>
        <v>0</v>
      </c>
      <c r="L148">
        <f t="shared" ca="1" si="29"/>
        <v>0</v>
      </c>
      <c r="M148">
        <f t="shared" ca="1" si="29"/>
        <v>0</v>
      </c>
      <c r="N148">
        <f t="shared" ca="1" si="29"/>
        <v>0</v>
      </c>
      <c r="P148" t="str" cm="1">
        <f t="array" aca="1" ref="P148" ca="1">INDIRECT($A$1&amp;P$1&amp;$A148)</f>
        <v>peudisponible</v>
      </c>
      <c r="Q148" t="str" cm="1">
        <f t="array" aca="1" ref="Q148" ca="1">INDIRECT($A$1&amp;Q$1&amp;$A148)</f>
        <v>peudisponible</v>
      </c>
      <c r="R148" cm="1">
        <f t="array" aca="1" ref="R148" ca="1">INDIRECT($A$1&amp;R$1&amp;$A148)</f>
        <v>0</v>
      </c>
      <c r="S148" cm="1">
        <f t="array" aca="1" ref="S148" ca="1">INDIRECT($A$1&amp;S$1&amp;$A148)</f>
        <v>0</v>
      </c>
      <c r="T148" cm="1">
        <f t="array" aca="1" ref="T148" ca="1">INDIRECT($A$1&amp;T$1&amp;$A148)</f>
        <v>0</v>
      </c>
      <c r="U148" cm="1">
        <f t="array" aca="1" ref="U148" ca="1">INDIRECT($A$1&amp;U$1&amp;$A148)</f>
        <v>0</v>
      </c>
      <c r="V148" cm="1">
        <f t="array" aca="1" ref="V148" ca="1">INDIRECT($A$1&amp;V$1&amp;$A148)</f>
        <v>0</v>
      </c>
      <c r="W148" t="str" cm="1">
        <f t="array" aca="1" ref="W148" ca="1">INDIRECT($A$1&amp;W$1&amp;$A148)</f>
        <v>disponible</v>
      </c>
      <c r="X148" t="str" cm="1">
        <f t="array" aca="1" ref="X148" ca="1">INDIRECT($A$1&amp;X$1&amp;$A148)</f>
        <v>disponible</v>
      </c>
      <c r="Y148" cm="1">
        <f t="array" aca="1" ref="Y148" ca="1">INDIRECT($A$1&amp;Y$1&amp;$A148)</f>
        <v>0</v>
      </c>
      <c r="Z148" cm="1">
        <f t="array" aca="1" ref="Z148" ca="1">INDIRECT($A$1&amp;Z$1&amp;$A148)</f>
        <v>0</v>
      </c>
      <c r="AA148" cm="1">
        <f t="array" aca="1" ref="AA148" ca="1">INDIRECT($A$1&amp;AA$1&amp;$A148)</f>
        <v>0</v>
      </c>
      <c r="AB148" cm="1">
        <f t="array" aca="1" ref="AB148" ca="1">INDIRECT($A$1&amp;AB$1&amp;$A148)</f>
        <v>0</v>
      </c>
      <c r="AC148" cm="1">
        <f t="array" aca="1" ref="AC148" ca="1">INDIRECT($A$1&amp;AC$1&amp;$A148)</f>
        <v>0</v>
      </c>
      <c r="AD148" cm="1">
        <f t="array" aca="1" ref="AD148" ca="1">INDIRECT($A$1&amp;AD$1&amp;$A148)</f>
        <v>0</v>
      </c>
      <c r="AE148" cm="1">
        <f t="array" aca="1" ref="AE148" ca="1">INDIRECT($A$1&amp;AE$1&amp;$A148)</f>
        <v>0</v>
      </c>
      <c r="AF148" cm="1">
        <f t="array" aca="1" ref="AF148" ca="1">INDIRECT($A$1&amp;AF$1&amp;$A148)</f>
        <v>0</v>
      </c>
      <c r="AG148" cm="1">
        <f t="array" aca="1" ref="AG148" ca="1">INDIRECT($A$1&amp;AG$1&amp;$A148)</f>
        <v>0</v>
      </c>
      <c r="AH148" cm="1">
        <f t="array" aca="1" ref="AH148" ca="1">INDIRECT($A$1&amp;AH$1&amp;$A148)</f>
        <v>0</v>
      </c>
      <c r="AI148" t="str" cm="1">
        <f t="array" aca="1" ref="AI148" ca="1">INDIRECT($A$1&amp;AI$1&amp;$A148)</f>
        <v>peudisponible</v>
      </c>
      <c r="AJ148" cm="1">
        <f t="array" aca="1" ref="AJ148" ca="1">INDIRECT($A$1&amp;AJ$1&amp;$A148)</f>
        <v>0</v>
      </c>
      <c r="AK148" t="str" cm="1">
        <f t="array" aca="1" ref="AK148" ca="1">INDIRECT($A$1&amp;AK$1&amp;$A148)</f>
        <v>peudisponible</v>
      </c>
      <c r="AM148">
        <f t="shared" ca="1" si="30"/>
        <v>0</v>
      </c>
      <c r="AN148">
        <f t="shared" ca="1" si="30"/>
        <v>0</v>
      </c>
      <c r="AO148">
        <f t="shared" ca="1" si="30"/>
        <v>1</v>
      </c>
      <c r="AP148">
        <f t="shared" ca="1" si="30"/>
        <v>0</v>
      </c>
      <c r="AQ148">
        <f t="shared" ca="1" si="30"/>
        <v>1</v>
      </c>
      <c r="AR148">
        <f t="shared" ca="1" si="30"/>
        <v>1</v>
      </c>
      <c r="AS148">
        <f t="shared" ca="1" si="30"/>
        <v>0</v>
      </c>
      <c r="AU148" cm="1">
        <f t="array" aca="1" ref="AU148" ca="1">INDIRECT($A$1&amp;AU$1&amp;$A148)</f>
        <v>0</v>
      </c>
      <c r="AV148" cm="1">
        <f t="array" aca="1" ref="AV148" ca="1">INDIRECT($A$1&amp;AV$1&amp;$A148)</f>
        <v>0</v>
      </c>
      <c r="AW148" cm="1">
        <f t="array" aca="1" ref="AW148" ca="1">INDIRECT($A$1&amp;AW$1&amp;$A148)</f>
        <v>0</v>
      </c>
      <c r="AX148" cm="1">
        <f t="array" aca="1" ref="AX148" ca="1">INDIRECT($A$1&amp;AX$1&amp;$A148)</f>
        <v>0</v>
      </c>
      <c r="AY148" cm="1">
        <f t="array" aca="1" ref="AY148" ca="1">INDIRECT($A$1&amp;AY$1&amp;$A148)</f>
        <v>0</v>
      </c>
      <c r="AZ148" cm="1">
        <f t="array" aca="1" ref="AZ148" ca="1">INDIRECT($A$1&amp;AZ$1&amp;$A148)</f>
        <v>0</v>
      </c>
      <c r="BA148" cm="1">
        <f t="array" aca="1" ref="BA148" ca="1">INDIRECT($A$1&amp;BA$1&amp;$A148)</f>
        <v>0</v>
      </c>
      <c r="BB148" cm="1">
        <f t="array" aca="1" ref="BB148" ca="1">INDIRECT($A$1&amp;BB$1&amp;$A148)</f>
        <v>0</v>
      </c>
      <c r="BC148" cm="1">
        <f t="array" aca="1" ref="BC148" ca="1">INDIRECT($A$1&amp;BC$1&amp;$A148)</f>
        <v>0</v>
      </c>
      <c r="BD148" cm="1">
        <f t="array" aca="1" ref="BD148" ca="1">INDIRECT($A$1&amp;BD$1&amp;$A148)</f>
        <v>0</v>
      </c>
      <c r="BE148" cm="1">
        <f t="array" aca="1" ref="BE148" ca="1">INDIRECT($A$1&amp;BE$1&amp;$A148)</f>
        <v>0</v>
      </c>
      <c r="BF148" cm="1">
        <f t="array" aca="1" ref="BF148" ca="1">INDIRECT($A$1&amp;BF$1&amp;$A148)</f>
        <v>0</v>
      </c>
      <c r="BG148" cm="1">
        <f t="array" aca="1" ref="BG148" ca="1">INDIRECT($A$1&amp;BG$1&amp;$A148)</f>
        <v>0</v>
      </c>
      <c r="BH148" cm="1">
        <f t="array" aca="1" ref="BH148" ca="1">INDIRECT($A$1&amp;BH$1&amp;$A148)</f>
        <v>0</v>
      </c>
      <c r="BI148" cm="1">
        <f t="array" aca="1" ref="BI148" ca="1">INDIRECT($A$1&amp;BI$1&amp;$A148)</f>
        <v>0</v>
      </c>
      <c r="BJ148" cm="1">
        <f t="array" aca="1" ref="BJ148" ca="1">INDIRECT($A$1&amp;BJ$1&amp;$A148)</f>
        <v>0</v>
      </c>
      <c r="BK148" cm="1">
        <f t="array" aca="1" ref="BK148" ca="1">INDIRECT($A$1&amp;BK$1&amp;$A148)</f>
        <v>0</v>
      </c>
      <c r="BL148" cm="1">
        <f t="array" aca="1" ref="BL148" ca="1">INDIRECT($A$1&amp;BL$1&amp;$A148)</f>
        <v>0</v>
      </c>
      <c r="BM148" cm="1">
        <f t="array" aca="1" ref="BM148" ca="1">INDIRECT($A$1&amp;BM$1&amp;$A148)</f>
        <v>0</v>
      </c>
      <c r="BN148" cm="1">
        <f t="array" aca="1" ref="BN148" ca="1">INDIRECT($A$1&amp;BN$1&amp;$A148)</f>
        <v>0</v>
      </c>
      <c r="BO148" cm="1">
        <f t="array" aca="1" ref="BO148" ca="1">INDIRECT($A$1&amp;BO$1&amp;$A148)</f>
        <v>0</v>
      </c>
      <c r="BP148" cm="1">
        <f t="array" aca="1" ref="BP148" ca="1">INDIRECT($A$1&amp;BP$1&amp;$A148)</f>
        <v>0</v>
      </c>
      <c r="BQ148" cm="1">
        <f t="array" aca="1" ref="BQ148" ca="1">INDIRECT($A$1&amp;BQ$1&amp;$A148)</f>
        <v>0</v>
      </c>
      <c r="BR148" cm="1">
        <f t="array" aca="1" ref="BR148" ca="1">INDIRECT($A$1&amp;BR$1&amp;$A148)</f>
        <v>0</v>
      </c>
      <c r="BS148" cm="1">
        <f t="array" aca="1" ref="BS148" ca="1">INDIRECT($A$1&amp;BS$1&amp;$A148)</f>
        <v>0</v>
      </c>
      <c r="BT148" cm="1">
        <f t="array" aca="1" ref="BT148" ca="1">INDIRECT($A$1&amp;BT$1&amp;$A148)</f>
        <v>0</v>
      </c>
      <c r="BU148" cm="1">
        <f t="array" aca="1" ref="BU148" ca="1">INDIRECT($A$1&amp;BU$1&amp;$A148)</f>
        <v>0</v>
      </c>
    </row>
    <row r="149" spans="1:73" x14ac:dyDescent="0.35">
      <c r="A149" s="60">
        <f t="shared" si="18"/>
        <v>134</v>
      </c>
      <c r="C149" t="str" cm="1">
        <f t="array" aca="1" ref="C149" ca="1">INDIRECT($A$1&amp;C$1&amp;$A149)</f>
        <v>marche_diapangou</v>
      </c>
      <c r="D149">
        <f t="shared" ca="1" si="29"/>
        <v>0</v>
      </c>
      <c r="E149">
        <f t="shared" ca="1" si="29"/>
        <v>0</v>
      </c>
      <c r="F149">
        <f t="shared" ca="1" si="29"/>
        <v>0</v>
      </c>
      <c r="G149">
        <f t="shared" ca="1" si="29"/>
        <v>0</v>
      </c>
      <c r="H149">
        <f t="shared" ca="1" si="29"/>
        <v>0</v>
      </c>
      <c r="I149">
        <f t="shared" ca="1" si="29"/>
        <v>0</v>
      </c>
      <c r="J149">
        <f t="shared" ca="1" si="29"/>
        <v>0</v>
      </c>
      <c r="K149">
        <f t="shared" ca="1" si="29"/>
        <v>0</v>
      </c>
      <c r="L149">
        <f t="shared" ca="1" si="29"/>
        <v>0</v>
      </c>
      <c r="M149">
        <f t="shared" ca="1" si="29"/>
        <v>0</v>
      </c>
      <c r="N149">
        <f t="shared" ca="1" si="29"/>
        <v>0</v>
      </c>
      <c r="P149" cm="1">
        <f t="array" aca="1" ref="P149" ca="1">INDIRECT($A$1&amp;P$1&amp;$A149)</f>
        <v>0</v>
      </c>
      <c r="Q149" cm="1">
        <f t="array" aca="1" ref="Q149" ca="1">INDIRECT($A$1&amp;Q$1&amp;$A149)</f>
        <v>0</v>
      </c>
      <c r="R149" t="str" cm="1">
        <f t="array" aca="1" ref="R149" ca="1">INDIRECT($A$1&amp;R$1&amp;$A149)</f>
        <v>disponible</v>
      </c>
      <c r="S149" t="str" cm="1">
        <f t="array" aca="1" ref="S149" ca="1">INDIRECT($A$1&amp;S$1&amp;$A149)</f>
        <v>disponible</v>
      </c>
      <c r="T149" cm="1">
        <f t="array" aca="1" ref="T149" ca="1">INDIRECT($A$1&amp;T$1&amp;$A149)</f>
        <v>0</v>
      </c>
      <c r="U149" cm="1">
        <f t="array" aca="1" ref="U149" ca="1">INDIRECT($A$1&amp;U$1&amp;$A149)</f>
        <v>0</v>
      </c>
      <c r="V149" cm="1">
        <f t="array" aca="1" ref="V149" ca="1">INDIRECT($A$1&amp;V$1&amp;$A149)</f>
        <v>0</v>
      </c>
      <c r="W149" cm="1">
        <f t="array" aca="1" ref="W149" ca="1">INDIRECT($A$1&amp;W$1&amp;$A149)</f>
        <v>0</v>
      </c>
      <c r="X149" cm="1">
        <f t="array" aca="1" ref="X149" ca="1">INDIRECT($A$1&amp;X$1&amp;$A149)</f>
        <v>0</v>
      </c>
      <c r="Y149" cm="1">
        <f t="array" aca="1" ref="Y149" ca="1">INDIRECT($A$1&amp;Y$1&amp;$A149)</f>
        <v>0</v>
      </c>
      <c r="Z149" cm="1">
        <f t="array" aca="1" ref="Z149" ca="1">INDIRECT($A$1&amp;Z$1&amp;$A149)</f>
        <v>0</v>
      </c>
      <c r="AA149" cm="1">
        <f t="array" aca="1" ref="AA149" ca="1">INDIRECT($A$1&amp;AA$1&amp;$A149)</f>
        <v>0</v>
      </c>
      <c r="AB149" cm="1">
        <f t="array" aca="1" ref="AB149" ca="1">INDIRECT($A$1&amp;AB$1&amp;$A149)</f>
        <v>0</v>
      </c>
      <c r="AC149" cm="1">
        <f t="array" aca="1" ref="AC149" ca="1">INDIRECT($A$1&amp;AC$1&amp;$A149)</f>
        <v>0</v>
      </c>
      <c r="AD149" cm="1">
        <f t="array" aca="1" ref="AD149" ca="1">INDIRECT($A$1&amp;AD$1&amp;$A149)</f>
        <v>0</v>
      </c>
      <c r="AE149" cm="1">
        <f t="array" aca="1" ref="AE149" ca="1">INDIRECT($A$1&amp;AE$1&amp;$A149)</f>
        <v>0</v>
      </c>
      <c r="AF149" cm="1">
        <f t="array" aca="1" ref="AF149" ca="1">INDIRECT($A$1&amp;AF$1&amp;$A149)</f>
        <v>0</v>
      </c>
      <c r="AG149" cm="1">
        <f t="array" aca="1" ref="AG149" ca="1">INDIRECT($A$1&amp;AG$1&amp;$A149)</f>
        <v>0</v>
      </c>
      <c r="AH149" cm="1">
        <f t="array" aca="1" ref="AH149" ca="1">INDIRECT($A$1&amp;AH$1&amp;$A149)</f>
        <v>0</v>
      </c>
      <c r="AI149" cm="1">
        <f t="array" aca="1" ref="AI149" ca="1">INDIRECT($A$1&amp;AI$1&amp;$A149)</f>
        <v>0</v>
      </c>
      <c r="AJ149" cm="1">
        <f t="array" aca="1" ref="AJ149" ca="1">INDIRECT($A$1&amp;AJ$1&amp;$A149)</f>
        <v>0</v>
      </c>
      <c r="AK149" t="str" cm="1">
        <f t="array" aca="1" ref="AK149" ca="1">INDIRECT($A$1&amp;AK$1&amp;$A149)</f>
        <v>disponible</v>
      </c>
      <c r="AM149">
        <f t="shared" ca="1" si="30"/>
        <v>0</v>
      </c>
      <c r="AN149">
        <f t="shared" ca="1" si="30"/>
        <v>0</v>
      </c>
      <c r="AO149">
        <f t="shared" ca="1" si="30"/>
        <v>0</v>
      </c>
      <c r="AP149">
        <f t="shared" ca="1" si="30"/>
        <v>0</v>
      </c>
      <c r="AQ149">
        <f t="shared" ca="1" si="30"/>
        <v>0</v>
      </c>
      <c r="AR149">
        <f t="shared" ca="1" si="30"/>
        <v>0</v>
      </c>
      <c r="AS149">
        <f t="shared" ca="1" si="30"/>
        <v>0</v>
      </c>
      <c r="AU149" cm="1">
        <f t="array" aca="1" ref="AU149" ca="1">INDIRECT($A$1&amp;AU$1&amp;$A149)</f>
        <v>0</v>
      </c>
      <c r="AV149" cm="1">
        <f t="array" aca="1" ref="AV149" ca="1">INDIRECT($A$1&amp;AV$1&amp;$A149)</f>
        <v>0</v>
      </c>
      <c r="AW149" cm="1">
        <f t="array" aca="1" ref="AW149" ca="1">INDIRECT($A$1&amp;AW$1&amp;$A149)</f>
        <v>0</v>
      </c>
      <c r="AX149" cm="1">
        <f t="array" aca="1" ref="AX149" ca="1">INDIRECT($A$1&amp;AX$1&amp;$A149)</f>
        <v>0</v>
      </c>
      <c r="AY149" cm="1">
        <f t="array" aca="1" ref="AY149" ca="1">INDIRECT($A$1&amp;AY$1&amp;$A149)</f>
        <v>0</v>
      </c>
      <c r="AZ149" cm="1">
        <f t="array" aca="1" ref="AZ149" ca="1">INDIRECT($A$1&amp;AZ$1&amp;$A149)</f>
        <v>0</v>
      </c>
      <c r="BA149" cm="1">
        <f t="array" aca="1" ref="BA149" ca="1">INDIRECT($A$1&amp;BA$1&amp;$A149)</f>
        <v>0</v>
      </c>
      <c r="BB149" cm="1">
        <f t="array" aca="1" ref="BB149" ca="1">INDIRECT($A$1&amp;BB$1&amp;$A149)</f>
        <v>0</v>
      </c>
      <c r="BC149" cm="1">
        <f t="array" aca="1" ref="BC149" ca="1">INDIRECT($A$1&amp;BC$1&amp;$A149)</f>
        <v>0</v>
      </c>
      <c r="BD149" cm="1">
        <f t="array" aca="1" ref="BD149" ca="1">INDIRECT($A$1&amp;BD$1&amp;$A149)</f>
        <v>0</v>
      </c>
      <c r="BE149" cm="1">
        <f t="array" aca="1" ref="BE149" ca="1">INDIRECT($A$1&amp;BE$1&amp;$A149)</f>
        <v>0</v>
      </c>
      <c r="BF149" cm="1">
        <f t="array" aca="1" ref="BF149" ca="1">INDIRECT($A$1&amp;BF$1&amp;$A149)</f>
        <v>0</v>
      </c>
      <c r="BG149" cm="1">
        <f t="array" aca="1" ref="BG149" ca="1">INDIRECT($A$1&amp;BG$1&amp;$A149)</f>
        <v>0</v>
      </c>
      <c r="BH149" cm="1">
        <f t="array" aca="1" ref="BH149" ca="1">INDIRECT($A$1&amp;BH$1&amp;$A149)</f>
        <v>0</v>
      </c>
      <c r="BI149" cm="1">
        <f t="array" aca="1" ref="BI149" ca="1">INDIRECT($A$1&amp;BI$1&amp;$A149)</f>
        <v>0</v>
      </c>
      <c r="BJ149" cm="1">
        <f t="array" aca="1" ref="BJ149" ca="1">INDIRECT($A$1&amp;BJ$1&amp;$A149)</f>
        <v>0</v>
      </c>
      <c r="BK149" cm="1">
        <f t="array" aca="1" ref="BK149" ca="1">INDIRECT($A$1&amp;BK$1&amp;$A149)</f>
        <v>0</v>
      </c>
      <c r="BL149" cm="1">
        <f t="array" aca="1" ref="BL149" ca="1">INDIRECT($A$1&amp;BL$1&amp;$A149)</f>
        <v>0</v>
      </c>
      <c r="BM149" cm="1">
        <f t="array" aca="1" ref="BM149" ca="1">INDIRECT($A$1&amp;BM$1&amp;$A149)</f>
        <v>0</v>
      </c>
      <c r="BN149" cm="1">
        <f t="array" aca="1" ref="BN149" ca="1">INDIRECT($A$1&amp;BN$1&amp;$A149)</f>
        <v>0</v>
      </c>
      <c r="BO149" cm="1">
        <f t="array" aca="1" ref="BO149" ca="1">INDIRECT($A$1&amp;BO$1&amp;$A149)</f>
        <v>0</v>
      </c>
      <c r="BP149" cm="1">
        <f t="array" aca="1" ref="BP149" ca="1">INDIRECT($A$1&amp;BP$1&amp;$A149)</f>
        <v>0</v>
      </c>
      <c r="BQ149" cm="1">
        <f t="array" aca="1" ref="BQ149" ca="1">INDIRECT($A$1&amp;BQ$1&amp;$A149)</f>
        <v>0</v>
      </c>
      <c r="BR149" cm="1">
        <f t="array" aca="1" ref="BR149" ca="1">INDIRECT($A$1&amp;BR$1&amp;$A149)</f>
        <v>0</v>
      </c>
      <c r="BS149" cm="1">
        <f t="array" aca="1" ref="BS149" ca="1">INDIRECT($A$1&amp;BS$1&amp;$A149)</f>
        <v>0</v>
      </c>
      <c r="BT149" cm="1">
        <f t="array" aca="1" ref="BT149" ca="1">INDIRECT($A$1&amp;BT$1&amp;$A149)</f>
        <v>0</v>
      </c>
      <c r="BU149" cm="1">
        <f t="array" aca="1" ref="BU149" ca="1">INDIRECT($A$1&amp;BU$1&amp;$A149)</f>
        <v>0</v>
      </c>
    </row>
    <row r="150" spans="1:73" x14ac:dyDescent="0.35">
      <c r="A150" s="60">
        <f t="shared" si="18"/>
        <v>135</v>
      </c>
      <c r="C150" t="str" cm="1">
        <f t="array" aca="1" ref="C150" ca="1">INDIRECT($A$1&amp;C$1&amp;$A150)</f>
        <v>marche_diapangou</v>
      </c>
      <c r="D150">
        <f t="shared" ca="1" si="29"/>
        <v>0</v>
      </c>
      <c r="E150">
        <f t="shared" ca="1" si="29"/>
        <v>0</v>
      </c>
      <c r="F150">
        <f t="shared" ca="1" si="29"/>
        <v>0</v>
      </c>
      <c r="G150">
        <f t="shared" ca="1" si="29"/>
        <v>0</v>
      </c>
      <c r="H150">
        <f t="shared" ca="1" si="29"/>
        <v>0</v>
      </c>
      <c r="I150">
        <f t="shared" ca="1" si="29"/>
        <v>1</v>
      </c>
      <c r="J150">
        <f t="shared" ca="1" si="29"/>
        <v>0</v>
      </c>
      <c r="K150">
        <f t="shared" ca="1" si="29"/>
        <v>0</v>
      </c>
      <c r="L150">
        <f t="shared" ca="1" si="29"/>
        <v>0</v>
      </c>
      <c r="M150">
        <f t="shared" ca="1" si="29"/>
        <v>0</v>
      </c>
      <c r="N150">
        <f t="shared" ca="1" si="29"/>
        <v>0</v>
      </c>
      <c r="P150" cm="1">
        <f t="array" aca="1" ref="P150" ca="1">INDIRECT($A$1&amp;P$1&amp;$A150)</f>
        <v>0</v>
      </c>
      <c r="Q150" cm="1">
        <f t="array" aca="1" ref="Q150" ca="1">INDIRECT($A$1&amp;Q$1&amp;$A150)</f>
        <v>0</v>
      </c>
      <c r="R150" t="str" cm="1">
        <f t="array" aca="1" ref="R150" ca="1">INDIRECT($A$1&amp;R$1&amp;$A150)</f>
        <v>disponible</v>
      </c>
      <c r="S150" t="str" cm="1">
        <f t="array" aca="1" ref="S150" ca="1">INDIRECT($A$1&amp;S$1&amp;$A150)</f>
        <v>disponible</v>
      </c>
      <c r="T150" cm="1">
        <f t="array" aca="1" ref="T150" ca="1">INDIRECT($A$1&amp;T$1&amp;$A150)</f>
        <v>0</v>
      </c>
      <c r="U150" cm="1">
        <f t="array" aca="1" ref="U150" ca="1">INDIRECT($A$1&amp;U$1&amp;$A150)</f>
        <v>0</v>
      </c>
      <c r="V150" cm="1">
        <f t="array" aca="1" ref="V150" ca="1">INDIRECT($A$1&amp;V$1&amp;$A150)</f>
        <v>0</v>
      </c>
      <c r="W150" cm="1">
        <f t="array" aca="1" ref="W150" ca="1">INDIRECT($A$1&amp;W$1&amp;$A150)</f>
        <v>0</v>
      </c>
      <c r="X150" cm="1">
        <f t="array" aca="1" ref="X150" ca="1">INDIRECT($A$1&amp;X$1&amp;$A150)</f>
        <v>0</v>
      </c>
      <c r="Y150" t="str" cm="1">
        <f t="array" aca="1" ref="Y150" ca="1">INDIRECT($A$1&amp;Y$1&amp;$A150)</f>
        <v>peudisponible</v>
      </c>
      <c r="Z150" cm="1">
        <f t="array" aca="1" ref="Z150" ca="1">INDIRECT($A$1&amp;Z$1&amp;$A150)</f>
        <v>0</v>
      </c>
      <c r="AA150" cm="1">
        <f t="array" aca="1" ref="AA150" ca="1">INDIRECT($A$1&amp;AA$1&amp;$A150)</f>
        <v>0</v>
      </c>
      <c r="AB150" cm="1">
        <f t="array" aca="1" ref="AB150" ca="1">INDIRECT($A$1&amp;AB$1&amp;$A150)</f>
        <v>0</v>
      </c>
      <c r="AC150" cm="1">
        <f t="array" aca="1" ref="AC150" ca="1">INDIRECT($A$1&amp;AC$1&amp;$A150)</f>
        <v>0</v>
      </c>
      <c r="AD150" cm="1">
        <f t="array" aca="1" ref="AD150" ca="1">INDIRECT($A$1&amp;AD$1&amp;$A150)</f>
        <v>0</v>
      </c>
      <c r="AE150" cm="1">
        <f t="array" aca="1" ref="AE150" ca="1">INDIRECT($A$1&amp;AE$1&amp;$A150)</f>
        <v>0</v>
      </c>
      <c r="AF150" cm="1">
        <f t="array" aca="1" ref="AF150" ca="1">INDIRECT($A$1&amp;AF$1&amp;$A150)</f>
        <v>0</v>
      </c>
      <c r="AG150" cm="1">
        <f t="array" aca="1" ref="AG150" ca="1">INDIRECT($A$1&amp;AG$1&amp;$A150)</f>
        <v>0</v>
      </c>
      <c r="AH150" cm="1">
        <f t="array" aca="1" ref="AH150" ca="1">INDIRECT($A$1&amp;AH$1&amp;$A150)</f>
        <v>0</v>
      </c>
      <c r="AI150" cm="1">
        <f t="array" aca="1" ref="AI150" ca="1">INDIRECT($A$1&amp;AI$1&amp;$A150)</f>
        <v>0</v>
      </c>
      <c r="AJ150" cm="1">
        <f t="array" aca="1" ref="AJ150" ca="1">INDIRECT($A$1&amp;AJ$1&amp;$A150)</f>
        <v>0</v>
      </c>
      <c r="AK150" cm="1">
        <f t="array" aca="1" ref="AK150" ca="1">INDIRECT($A$1&amp;AK$1&amp;$A150)</f>
        <v>0</v>
      </c>
      <c r="AM150">
        <f t="shared" ca="1" si="30"/>
        <v>0</v>
      </c>
      <c r="AN150">
        <f t="shared" ca="1" si="30"/>
        <v>0</v>
      </c>
      <c r="AO150">
        <f t="shared" ca="1" si="30"/>
        <v>0</v>
      </c>
      <c r="AP150">
        <f t="shared" ca="1" si="30"/>
        <v>0</v>
      </c>
      <c r="AQ150">
        <f t="shared" ca="1" si="30"/>
        <v>0</v>
      </c>
      <c r="AR150">
        <f t="shared" ca="1" si="30"/>
        <v>0</v>
      </c>
      <c r="AS150">
        <f t="shared" ca="1" si="30"/>
        <v>0</v>
      </c>
      <c r="AU150" cm="1">
        <f t="array" aca="1" ref="AU150" ca="1">INDIRECT($A$1&amp;AU$1&amp;$A150)</f>
        <v>0</v>
      </c>
      <c r="AV150" cm="1">
        <f t="array" aca="1" ref="AV150" ca="1">INDIRECT($A$1&amp;AV$1&amp;$A150)</f>
        <v>0</v>
      </c>
      <c r="AW150" cm="1">
        <f t="array" aca="1" ref="AW150" ca="1">INDIRECT($A$1&amp;AW$1&amp;$A150)</f>
        <v>0</v>
      </c>
      <c r="AX150" cm="1">
        <f t="array" aca="1" ref="AX150" ca="1">INDIRECT($A$1&amp;AX$1&amp;$A150)</f>
        <v>0</v>
      </c>
      <c r="AY150" cm="1">
        <f t="array" aca="1" ref="AY150" ca="1">INDIRECT($A$1&amp;AY$1&amp;$A150)</f>
        <v>0</v>
      </c>
      <c r="AZ150" cm="1">
        <f t="array" aca="1" ref="AZ150" ca="1">INDIRECT($A$1&amp;AZ$1&amp;$A150)</f>
        <v>0</v>
      </c>
      <c r="BA150" cm="1">
        <f t="array" aca="1" ref="BA150" ca="1">INDIRECT($A$1&amp;BA$1&amp;$A150)</f>
        <v>0</v>
      </c>
      <c r="BB150" cm="1">
        <f t="array" aca="1" ref="BB150" ca="1">INDIRECT($A$1&amp;BB$1&amp;$A150)</f>
        <v>0</v>
      </c>
      <c r="BC150" cm="1">
        <f t="array" aca="1" ref="BC150" ca="1">INDIRECT($A$1&amp;BC$1&amp;$A150)</f>
        <v>0</v>
      </c>
      <c r="BD150" cm="1">
        <f t="array" aca="1" ref="BD150" ca="1">INDIRECT($A$1&amp;BD$1&amp;$A150)</f>
        <v>0</v>
      </c>
      <c r="BE150" cm="1">
        <f t="array" aca="1" ref="BE150" ca="1">INDIRECT($A$1&amp;BE$1&amp;$A150)</f>
        <v>0</v>
      </c>
      <c r="BF150" cm="1">
        <f t="array" aca="1" ref="BF150" ca="1">INDIRECT($A$1&amp;BF$1&amp;$A150)</f>
        <v>0</v>
      </c>
      <c r="BG150" cm="1">
        <f t="array" aca="1" ref="BG150" ca="1">INDIRECT($A$1&amp;BG$1&amp;$A150)</f>
        <v>0</v>
      </c>
      <c r="BH150" cm="1">
        <f t="array" aca="1" ref="BH150" ca="1">INDIRECT($A$1&amp;BH$1&amp;$A150)</f>
        <v>0</v>
      </c>
      <c r="BI150" cm="1">
        <f t="array" aca="1" ref="BI150" ca="1">INDIRECT($A$1&amp;BI$1&amp;$A150)</f>
        <v>0</v>
      </c>
      <c r="BJ150" cm="1">
        <f t="array" aca="1" ref="BJ150" ca="1">INDIRECT($A$1&amp;BJ$1&amp;$A150)</f>
        <v>0</v>
      </c>
      <c r="BK150" cm="1">
        <f t="array" aca="1" ref="BK150" ca="1">INDIRECT($A$1&amp;BK$1&amp;$A150)</f>
        <v>0</v>
      </c>
      <c r="BL150" cm="1">
        <f t="array" aca="1" ref="BL150" ca="1">INDIRECT($A$1&amp;BL$1&amp;$A150)</f>
        <v>0</v>
      </c>
      <c r="BM150" cm="1">
        <f t="array" aca="1" ref="BM150" ca="1">INDIRECT($A$1&amp;BM$1&amp;$A150)</f>
        <v>0</v>
      </c>
      <c r="BN150" cm="1">
        <f t="array" aca="1" ref="BN150" ca="1">INDIRECT($A$1&amp;BN$1&amp;$A150)</f>
        <v>0</v>
      </c>
      <c r="BO150" cm="1">
        <f t="array" aca="1" ref="BO150" ca="1">INDIRECT($A$1&amp;BO$1&amp;$A150)</f>
        <v>0</v>
      </c>
      <c r="BP150" cm="1">
        <f t="array" aca="1" ref="BP150" ca="1">INDIRECT($A$1&amp;BP$1&amp;$A150)</f>
        <v>0</v>
      </c>
      <c r="BQ150" cm="1">
        <f t="array" aca="1" ref="BQ150" ca="1">INDIRECT($A$1&amp;BQ$1&amp;$A150)</f>
        <v>0</v>
      </c>
      <c r="BR150" cm="1">
        <f t="array" aca="1" ref="BR150" ca="1">INDIRECT($A$1&amp;BR$1&amp;$A150)</f>
        <v>0</v>
      </c>
      <c r="BS150" cm="1">
        <f t="array" aca="1" ref="BS150" ca="1">INDIRECT($A$1&amp;BS$1&amp;$A150)</f>
        <v>0</v>
      </c>
      <c r="BT150" cm="1">
        <f t="array" aca="1" ref="BT150" ca="1">INDIRECT($A$1&amp;BT$1&amp;$A150)</f>
        <v>0</v>
      </c>
      <c r="BU150" cm="1">
        <f t="array" aca="1" ref="BU150" ca="1">INDIRECT($A$1&amp;BU$1&amp;$A150)</f>
        <v>0</v>
      </c>
    </row>
    <row r="151" spans="1:73" x14ac:dyDescent="0.35">
      <c r="A151" s="60">
        <f t="shared" si="18"/>
        <v>136</v>
      </c>
      <c r="C151" t="str" cm="1">
        <f t="array" aca="1" ref="C151" ca="1">INDIRECT($A$1&amp;C$1&amp;$A151)</f>
        <v>marche_diapangou</v>
      </c>
      <c r="D151">
        <f t="shared" ca="1" si="29"/>
        <v>0</v>
      </c>
      <c r="E151">
        <f t="shared" ca="1" si="29"/>
        <v>0</v>
      </c>
      <c r="F151">
        <f t="shared" ca="1" si="29"/>
        <v>0</v>
      </c>
      <c r="G151">
        <f t="shared" ca="1" si="29"/>
        <v>0</v>
      </c>
      <c r="H151">
        <f t="shared" ca="1" si="29"/>
        <v>0</v>
      </c>
      <c r="I151">
        <f t="shared" ca="1" si="29"/>
        <v>0</v>
      </c>
      <c r="J151">
        <f t="shared" ca="1" si="29"/>
        <v>0</v>
      </c>
      <c r="K151">
        <f t="shared" ca="1" si="29"/>
        <v>0</v>
      </c>
      <c r="L151">
        <f t="shared" ca="1" si="29"/>
        <v>0</v>
      </c>
      <c r="M151">
        <f t="shared" ca="1" si="29"/>
        <v>0</v>
      </c>
      <c r="N151">
        <f t="shared" ca="1" si="29"/>
        <v>0</v>
      </c>
      <c r="P151" cm="1">
        <f t="array" aca="1" ref="P151" ca="1">INDIRECT($A$1&amp;P$1&amp;$A151)</f>
        <v>0</v>
      </c>
      <c r="Q151" cm="1">
        <f t="array" aca="1" ref="Q151" ca="1">INDIRECT($A$1&amp;Q$1&amp;$A151)</f>
        <v>0</v>
      </c>
      <c r="R151" cm="1">
        <f t="array" aca="1" ref="R151" ca="1">INDIRECT($A$1&amp;R$1&amp;$A151)</f>
        <v>0</v>
      </c>
      <c r="S151" cm="1">
        <f t="array" aca="1" ref="S151" ca="1">INDIRECT($A$1&amp;S$1&amp;$A151)</f>
        <v>0</v>
      </c>
      <c r="T151" cm="1">
        <f t="array" aca="1" ref="T151" ca="1">INDIRECT($A$1&amp;T$1&amp;$A151)</f>
        <v>0</v>
      </c>
      <c r="U151" t="str" cm="1">
        <f t="array" aca="1" ref="U151" ca="1">INDIRECT($A$1&amp;U$1&amp;$A151)</f>
        <v>peudisponible</v>
      </c>
      <c r="V151" t="str" cm="1">
        <f t="array" aca="1" ref="V151" ca="1">INDIRECT($A$1&amp;V$1&amp;$A151)</f>
        <v>peudisponible</v>
      </c>
      <c r="W151" cm="1">
        <f t="array" aca="1" ref="W151" ca="1">INDIRECT($A$1&amp;W$1&amp;$A151)</f>
        <v>0</v>
      </c>
      <c r="X151" cm="1">
        <f t="array" aca="1" ref="X151" ca="1">INDIRECT($A$1&amp;X$1&amp;$A151)</f>
        <v>0</v>
      </c>
      <c r="Y151" cm="1">
        <f t="array" aca="1" ref="Y151" ca="1">INDIRECT($A$1&amp;Y$1&amp;$A151)</f>
        <v>0</v>
      </c>
      <c r="Z151" cm="1">
        <f t="array" aca="1" ref="Z151" ca="1">INDIRECT($A$1&amp;Z$1&amp;$A151)</f>
        <v>0</v>
      </c>
      <c r="AA151" cm="1">
        <f t="array" aca="1" ref="AA151" ca="1">INDIRECT($A$1&amp;AA$1&amp;$A151)</f>
        <v>0</v>
      </c>
      <c r="AB151" cm="1">
        <f t="array" aca="1" ref="AB151" ca="1">INDIRECT($A$1&amp;AB$1&amp;$A151)</f>
        <v>0</v>
      </c>
      <c r="AC151" cm="1">
        <f t="array" aca="1" ref="AC151" ca="1">INDIRECT($A$1&amp;AC$1&amp;$A151)</f>
        <v>0</v>
      </c>
      <c r="AD151" cm="1">
        <f t="array" aca="1" ref="AD151" ca="1">INDIRECT($A$1&amp;AD$1&amp;$A151)</f>
        <v>0</v>
      </c>
      <c r="AE151" cm="1">
        <f t="array" aca="1" ref="AE151" ca="1">INDIRECT($A$1&amp;AE$1&amp;$A151)</f>
        <v>0</v>
      </c>
      <c r="AF151" cm="1">
        <f t="array" aca="1" ref="AF151" ca="1">INDIRECT($A$1&amp;AF$1&amp;$A151)</f>
        <v>0</v>
      </c>
      <c r="AG151" cm="1">
        <f t="array" aca="1" ref="AG151" ca="1">INDIRECT($A$1&amp;AG$1&amp;$A151)</f>
        <v>0</v>
      </c>
      <c r="AH151" cm="1">
        <f t="array" aca="1" ref="AH151" ca="1">INDIRECT($A$1&amp;AH$1&amp;$A151)</f>
        <v>0</v>
      </c>
      <c r="AI151" t="str" cm="1">
        <f t="array" aca="1" ref="AI151" ca="1">INDIRECT($A$1&amp;AI$1&amp;$A151)</f>
        <v>disponible</v>
      </c>
      <c r="AJ151" cm="1">
        <f t="array" aca="1" ref="AJ151" ca="1">INDIRECT($A$1&amp;AJ$1&amp;$A151)</f>
        <v>0</v>
      </c>
      <c r="AK151" cm="1">
        <f t="array" aca="1" ref="AK151" ca="1">INDIRECT($A$1&amp;AK$1&amp;$A151)</f>
        <v>0</v>
      </c>
      <c r="AM151">
        <f t="shared" ca="1" si="30"/>
        <v>0</v>
      </c>
      <c r="AN151">
        <f t="shared" ca="1" si="30"/>
        <v>0</v>
      </c>
      <c r="AO151">
        <f t="shared" ca="1" si="30"/>
        <v>0</v>
      </c>
      <c r="AP151">
        <f t="shared" ca="1" si="30"/>
        <v>0</v>
      </c>
      <c r="AQ151">
        <f t="shared" ca="1" si="30"/>
        <v>0</v>
      </c>
      <c r="AR151">
        <f t="shared" ca="1" si="30"/>
        <v>0</v>
      </c>
      <c r="AS151">
        <f t="shared" ca="1" si="30"/>
        <v>0</v>
      </c>
      <c r="AU151" cm="1">
        <f t="array" aca="1" ref="AU151" ca="1">INDIRECT($A$1&amp;AU$1&amp;$A151)</f>
        <v>0</v>
      </c>
      <c r="AV151" cm="1">
        <f t="array" aca="1" ref="AV151" ca="1">INDIRECT($A$1&amp;AV$1&amp;$A151)</f>
        <v>0</v>
      </c>
      <c r="AW151" cm="1">
        <f t="array" aca="1" ref="AW151" ca="1">INDIRECT($A$1&amp;AW$1&amp;$A151)</f>
        <v>0</v>
      </c>
      <c r="AX151" cm="1">
        <f t="array" aca="1" ref="AX151" ca="1">INDIRECT($A$1&amp;AX$1&amp;$A151)</f>
        <v>0</v>
      </c>
      <c r="AY151" cm="1">
        <f t="array" aca="1" ref="AY151" ca="1">INDIRECT($A$1&amp;AY$1&amp;$A151)</f>
        <v>0</v>
      </c>
      <c r="AZ151" cm="1">
        <f t="array" aca="1" ref="AZ151" ca="1">INDIRECT($A$1&amp;AZ$1&amp;$A151)</f>
        <v>0</v>
      </c>
      <c r="BA151" cm="1">
        <f t="array" aca="1" ref="BA151" ca="1">INDIRECT($A$1&amp;BA$1&amp;$A151)</f>
        <v>0</v>
      </c>
      <c r="BB151" cm="1">
        <f t="array" aca="1" ref="BB151" ca="1">INDIRECT($A$1&amp;BB$1&amp;$A151)</f>
        <v>0</v>
      </c>
      <c r="BC151" cm="1">
        <f t="array" aca="1" ref="BC151" ca="1">INDIRECT($A$1&amp;BC$1&amp;$A151)</f>
        <v>0</v>
      </c>
      <c r="BD151" cm="1">
        <f t="array" aca="1" ref="BD151" ca="1">INDIRECT($A$1&amp;BD$1&amp;$A151)</f>
        <v>0</v>
      </c>
      <c r="BE151" cm="1">
        <f t="array" aca="1" ref="BE151" ca="1">INDIRECT($A$1&amp;BE$1&amp;$A151)</f>
        <v>0</v>
      </c>
      <c r="BF151" cm="1">
        <f t="array" aca="1" ref="BF151" ca="1">INDIRECT($A$1&amp;BF$1&amp;$A151)</f>
        <v>0</v>
      </c>
      <c r="BG151" cm="1">
        <f t="array" aca="1" ref="BG151" ca="1">INDIRECT($A$1&amp;BG$1&amp;$A151)</f>
        <v>0</v>
      </c>
      <c r="BH151" cm="1">
        <f t="array" aca="1" ref="BH151" ca="1">INDIRECT($A$1&amp;BH$1&amp;$A151)</f>
        <v>0</v>
      </c>
      <c r="BI151" cm="1">
        <f t="array" aca="1" ref="BI151" ca="1">INDIRECT($A$1&amp;BI$1&amp;$A151)</f>
        <v>0</v>
      </c>
      <c r="BJ151" cm="1">
        <f t="array" aca="1" ref="BJ151" ca="1">INDIRECT($A$1&amp;BJ$1&amp;$A151)</f>
        <v>0</v>
      </c>
      <c r="BK151" cm="1">
        <f t="array" aca="1" ref="BK151" ca="1">INDIRECT($A$1&amp;BK$1&amp;$A151)</f>
        <v>0</v>
      </c>
      <c r="BL151" cm="1">
        <f t="array" aca="1" ref="BL151" ca="1">INDIRECT($A$1&amp;BL$1&amp;$A151)</f>
        <v>0</v>
      </c>
      <c r="BM151" cm="1">
        <f t="array" aca="1" ref="BM151" ca="1">INDIRECT($A$1&amp;BM$1&amp;$A151)</f>
        <v>0</v>
      </c>
      <c r="BN151" cm="1">
        <f t="array" aca="1" ref="BN151" ca="1">INDIRECT($A$1&amp;BN$1&amp;$A151)</f>
        <v>0</v>
      </c>
      <c r="BO151" cm="1">
        <f t="array" aca="1" ref="BO151" ca="1">INDIRECT($A$1&amp;BO$1&amp;$A151)</f>
        <v>0</v>
      </c>
      <c r="BP151" cm="1">
        <f t="array" aca="1" ref="BP151" ca="1">INDIRECT($A$1&amp;BP$1&amp;$A151)</f>
        <v>0</v>
      </c>
      <c r="BQ151" cm="1">
        <f t="array" aca="1" ref="BQ151" ca="1">INDIRECT($A$1&amp;BQ$1&amp;$A151)</f>
        <v>0</v>
      </c>
      <c r="BR151" cm="1">
        <f t="array" aca="1" ref="BR151" ca="1">INDIRECT($A$1&amp;BR$1&amp;$A151)</f>
        <v>0</v>
      </c>
      <c r="BS151" cm="1">
        <f t="array" aca="1" ref="BS151" ca="1">INDIRECT($A$1&amp;BS$1&amp;$A151)</f>
        <v>0</v>
      </c>
      <c r="BT151" cm="1">
        <f t="array" aca="1" ref="BT151" ca="1">INDIRECT($A$1&amp;BT$1&amp;$A151)</f>
        <v>0</v>
      </c>
      <c r="BU151" cm="1">
        <f t="array" aca="1" ref="BU151" ca="1">INDIRECT($A$1&amp;BU$1&amp;$A151)</f>
        <v>0</v>
      </c>
    </row>
    <row r="152" spans="1:73" x14ac:dyDescent="0.35">
      <c r="A152" s="60">
        <f t="shared" si="18"/>
        <v>137</v>
      </c>
      <c r="C152" t="str" cm="1">
        <f t="array" aca="1" ref="C152" ca="1">INDIRECT($A$1&amp;C$1&amp;$A152)</f>
        <v>marche_diapangou</v>
      </c>
      <c r="D152">
        <f t="shared" ca="1" si="29"/>
        <v>0</v>
      </c>
      <c r="E152">
        <f t="shared" ca="1" si="29"/>
        <v>0</v>
      </c>
      <c r="F152">
        <f t="shared" ca="1" si="29"/>
        <v>0</v>
      </c>
      <c r="G152">
        <f t="shared" ca="1" si="29"/>
        <v>0</v>
      </c>
      <c r="H152">
        <f t="shared" ca="1" si="29"/>
        <v>0</v>
      </c>
      <c r="I152">
        <f t="shared" ca="1" si="29"/>
        <v>0</v>
      </c>
      <c r="J152">
        <f t="shared" ca="1" si="29"/>
        <v>1</v>
      </c>
      <c r="K152">
        <f t="shared" ca="1" si="29"/>
        <v>0</v>
      </c>
      <c r="L152">
        <f t="shared" ca="1" si="29"/>
        <v>0</v>
      </c>
      <c r="M152">
        <f t="shared" ca="1" si="29"/>
        <v>0</v>
      </c>
      <c r="N152">
        <f t="shared" ca="1" si="29"/>
        <v>0</v>
      </c>
      <c r="P152" cm="1">
        <f t="array" aca="1" ref="P152" ca="1">INDIRECT($A$1&amp;P$1&amp;$A152)</f>
        <v>0</v>
      </c>
      <c r="Q152" cm="1">
        <f t="array" aca="1" ref="Q152" ca="1">INDIRECT($A$1&amp;Q$1&amp;$A152)</f>
        <v>0</v>
      </c>
      <c r="R152" cm="1">
        <f t="array" aca="1" ref="R152" ca="1">INDIRECT($A$1&amp;R$1&amp;$A152)</f>
        <v>0</v>
      </c>
      <c r="S152" cm="1">
        <f t="array" aca="1" ref="S152" ca="1">INDIRECT($A$1&amp;S$1&amp;$A152)</f>
        <v>0</v>
      </c>
      <c r="T152" cm="1">
        <f t="array" aca="1" ref="T152" ca="1">INDIRECT($A$1&amp;T$1&amp;$A152)</f>
        <v>0</v>
      </c>
      <c r="U152" cm="1">
        <f t="array" aca="1" ref="U152" ca="1">INDIRECT($A$1&amp;U$1&amp;$A152)</f>
        <v>0</v>
      </c>
      <c r="V152" cm="1">
        <f t="array" aca="1" ref="V152" ca="1">INDIRECT($A$1&amp;V$1&amp;$A152)</f>
        <v>0</v>
      </c>
      <c r="W152" cm="1">
        <f t="array" aca="1" ref="W152" ca="1">INDIRECT($A$1&amp;W$1&amp;$A152)</f>
        <v>0</v>
      </c>
      <c r="X152" cm="1">
        <f t="array" aca="1" ref="X152" ca="1">INDIRECT($A$1&amp;X$1&amp;$A152)</f>
        <v>0</v>
      </c>
      <c r="Y152" cm="1">
        <f t="array" aca="1" ref="Y152" ca="1">INDIRECT($A$1&amp;Y$1&amp;$A152)</f>
        <v>0</v>
      </c>
      <c r="Z152" cm="1">
        <f t="array" aca="1" ref="Z152" ca="1">INDIRECT($A$1&amp;Z$1&amp;$A152)</f>
        <v>0</v>
      </c>
      <c r="AA152" cm="1">
        <f t="array" aca="1" ref="AA152" ca="1">INDIRECT($A$1&amp;AA$1&amp;$A152)</f>
        <v>0</v>
      </c>
      <c r="AB152" cm="1">
        <f t="array" aca="1" ref="AB152" ca="1">INDIRECT($A$1&amp;AB$1&amp;$A152)</f>
        <v>0</v>
      </c>
      <c r="AC152" t="str" cm="1">
        <f t="array" aca="1" ref="AC152" ca="1">INDIRECT($A$1&amp;AC$1&amp;$A152)</f>
        <v>disponible</v>
      </c>
      <c r="AD152" t="str" cm="1">
        <f t="array" aca="1" ref="AD152" ca="1">INDIRECT($A$1&amp;AD$1&amp;$A152)</f>
        <v>peudisponible</v>
      </c>
      <c r="AE152" t="str" cm="1">
        <f t="array" aca="1" ref="AE152" ca="1">INDIRECT($A$1&amp;AE$1&amp;$A152)</f>
        <v>disponible</v>
      </c>
      <c r="AF152" cm="1">
        <f t="array" aca="1" ref="AF152" ca="1">INDIRECT($A$1&amp;AF$1&amp;$A152)</f>
        <v>0</v>
      </c>
      <c r="AG152" cm="1">
        <f t="array" aca="1" ref="AG152" ca="1">INDIRECT($A$1&amp;AG$1&amp;$A152)</f>
        <v>0</v>
      </c>
      <c r="AH152" cm="1">
        <f t="array" aca="1" ref="AH152" ca="1">INDIRECT($A$1&amp;AH$1&amp;$A152)</f>
        <v>0</v>
      </c>
      <c r="AI152" cm="1">
        <f t="array" aca="1" ref="AI152" ca="1">INDIRECT($A$1&amp;AI$1&amp;$A152)</f>
        <v>0</v>
      </c>
      <c r="AJ152" cm="1">
        <f t="array" aca="1" ref="AJ152" ca="1">INDIRECT($A$1&amp;AJ$1&amp;$A152)</f>
        <v>0</v>
      </c>
      <c r="AK152" cm="1">
        <f t="array" aca="1" ref="AK152" ca="1">INDIRECT($A$1&amp;AK$1&amp;$A152)</f>
        <v>0</v>
      </c>
      <c r="AM152">
        <f t="shared" ca="1" si="30"/>
        <v>0</v>
      </c>
      <c r="AN152">
        <f t="shared" ca="1" si="30"/>
        <v>0</v>
      </c>
      <c r="AO152">
        <f t="shared" ca="1" si="30"/>
        <v>0</v>
      </c>
      <c r="AP152">
        <f t="shared" ca="1" si="30"/>
        <v>0</v>
      </c>
      <c r="AQ152">
        <f t="shared" ca="1" si="30"/>
        <v>0</v>
      </c>
      <c r="AR152">
        <f t="shared" ca="1" si="30"/>
        <v>0</v>
      </c>
      <c r="AS152">
        <f t="shared" ca="1" si="30"/>
        <v>0</v>
      </c>
      <c r="AU152" cm="1">
        <f t="array" aca="1" ref="AU152" ca="1">INDIRECT($A$1&amp;AU$1&amp;$A152)</f>
        <v>0</v>
      </c>
      <c r="AV152" cm="1">
        <f t="array" aca="1" ref="AV152" ca="1">INDIRECT($A$1&amp;AV$1&amp;$A152)</f>
        <v>0</v>
      </c>
      <c r="AW152" cm="1">
        <f t="array" aca="1" ref="AW152" ca="1">INDIRECT($A$1&amp;AW$1&amp;$A152)</f>
        <v>0</v>
      </c>
      <c r="AX152" cm="1">
        <f t="array" aca="1" ref="AX152" ca="1">INDIRECT($A$1&amp;AX$1&amp;$A152)</f>
        <v>0</v>
      </c>
      <c r="AY152" cm="1">
        <f t="array" aca="1" ref="AY152" ca="1">INDIRECT($A$1&amp;AY$1&amp;$A152)</f>
        <v>0</v>
      </c>
      <c r="AZ152" cm="1">
        <f t="array" aca="1" ref="AZ152" ca="1">INDIRECT($A$1&amp;AZ$1&amp;$A152)</f>
        <v>0</v>
      </c>
      <c r="BA152" cm="1">
        <f t="array" aca="1" ref="BA152" ca="1">INDIRECT($A$1&amp;BA$1&amp;$A152)</f>
        <v>0</v>
      </c>
      <c r="BB152" cm="1">
        <f t="array" aca="1" ref="BB152" ca="1">INDIRECT($A$1&amp;BB$1&amp;$A152)</f>
        <v>0</v>
      </c>
      <c r="BC152" cm="1">
        <f t="array" aca="1" ref="BC152" ca="1">INDIRECT($A$1&amp;BC$1&amp;$A152)</f>
        <v>0</v>
      </c>
      <c r="BD152" cm="1">
        <f t="array" aca="1" ref="BD152" ca="1">INDIRECT($A$1&amp;BD$1&amp;$A152)</f>
        <v>0</v>
      </c>
      <c r="BE152" cm="1">
        <f t="array" aca="1" ref="BE152" ca="1">INDIRECT($A$1&amp;BE$1&amp;$A152)</f>
        <v>0</v>
      </c>
      <c r="BF152" cm="1">
        <f t="array" aca="1" ref="BF152" ca="1">INDIRECT($A$1&amp;BF$1&amp;$A152)</f>
        <v>0</v>
      </c>
      <c r="BG152" cm="1">
        <f t="array" aca="1" ref="BG152" ca="1">INDIRECT($A$1&amp;BG$1&amp;$A152)</f>
        <v>0</v>
      </c>
      <c r="BH152" cm="1">
        <f t="array" aca="1" ref="BH152" ca="1">INDIRECT($A$1&amp;BH$1&amp;$A152)</f>
        <v>0</v>
      </c>
      <c r="BI152" cm="1">
        <f t="array" aca="1" ref="BI152" ca="1">INDIRECT($A$1&amp;BI$1&amp;$A152)</f>
        <v>0</v>
      </c>
      <c r="BJ152" cm="1">
        <f t="array" aca="1" ref="BJ152" ca="1">INDIRECT($A$1&amp;BJ$1&amp;$A152)</f>
        <v>0</v>
      </c>
      <c r="BK152" cm="1">
        <f t="array" aca="1" ref="BK152" ca="1">INDIRECT($A$1&amp;BK$1&amp;$A152)</f>
        <v>0</v>
      </c>
      <c r="BL152" cm="1">
        <f t="array" aca="1" ref="BL152" ca="1">INDIRECT($A$1&amp;BL$1&amp;$A152)</f>
        <v>0</v>
      </c>
      <c r="BM152" cm="1">
        <f t="array" aca="1" ref="BM152" ca="1">INDIRECT($A$1&amp;BM$1&amp;$A152)</f>
        <v>0</v>
      </c>
      <c r="BN152" cm="1">
        <f t="array" aca="1" ref="BN152" ca="1">INDIRECT($A$1&amp;BN$1&amp;$A152)</f>
        <v>0</v>
      </c>
      <c r="BO152" cm="1">
        <f t="array" aca="1" ref="BO152" ca="1">INDIRECT($A$1&amp;BO$1&amp;$A152)</f>
        <v>0</v>
      </c>
      <c r="BP152" cm="1">
        <f t="array" aca="1" ref="BP152" ca="1">INDIRECT($A$1&amp;BP$1&amp;$A152)</f>
        <v>0</v>
      </c>
      <c r="BQ152" cm="1">
        <f t="array" aca="1" ref="BQ152" ca="1">INDIRECT($A$1&amp;BQ$1&amp;$A152)</f>
        <v>0</v>
      </c>
      <c r="BR152" cm="1">
        <f t="array" aca="1" ref="BR152" ca="1">INDIRECT($A$1&amp;BR$1&amp;$A152)</f>
        <v>0</v>
      </c>
      <c r="BS152" cm="1">
        <f t="array" aca="1" ref="BS152" ca="1">INDIRECT($A$1&amp;BS$1&amp;$A152)</f>
        <v>0</v>
      </c>
      <c r="BT152" cm="1">
        <f t="array" aca="1" ref="BT152" ca="1">INDIRECT($A$1&amp;BT$1&amp;$A152)</f>
        <v>0</v>
      </c>
      <c r="BU152" cm="1">
        <f t="array" aca="1" ref="BU152" ca="1">INDIRECT($A$1&amp;BU$1&amp;$A152)</f>
        <v>0</v>
      </c>
    </row>
    <row r="153" spans="1:73" x14ac:dyDescent="0.35">
      <c r="A153" s="60">
        <f t="shared" si="18"/>
        <v>138</v>
      </c>
      <c r="C153" t="str" cm="1">
        <f t="array" aca="1" ref="C153" ca="1">INDIRECT($A$1&amp;C$1&amp;$A153)</f>
        <v>marche_diapangou</v>
      </c>
      <c r="D153">
        <f t="shared" ca="1" si="29"/>
        <v>0</v>
      </c>
      <c r="E153">
        <f t="shared" ca="1" si="29"/>
        <v>0</v>
      </c>
      <c r="F153">
        <f t="shared" ca="1" si="29"/>
        <v>0</v>
      </c>
      <c r="G153">
        <f t="shared" ca="1" si="29"/>
        <v>0</v>
      </c>
      <c r="H153">
        <f t="shared" ca="1" si="29"/>
        <v>0</v>
      </c>
      <c r="I153">
        <f t="shared" ca="1" si="29"/>
        <v>0</v>
      </c>
      <c r="J153">
        <f t="shared" ca="1" si="29"/>
        <v>0</v>
      </c>
      <c r="K153">
        <f t="shared" ca="1" si="29"/>
        <v>0</v>
      </c>
      <c r="L153">
        <f t="shared" ca="1" si="29"/>
        <v>0</v>
      </c>
      <c r="M153">
        <f t="shared" ca="1" si="29"/>
        <v>0</v>
      </c>
      <c r="N153">
        <f t="shared" ca="1" si="29"/>
        <v>0</v>
      </c>
      <c r="P153" cm="1">
        <f t="array" aca="1" ref="P153" ca="1">INDIRECT($A$1&amp;P$1&amp;$A153)</f>
        <v>0</v>
      </c>
      <c r="Q153" cm="1">
        <f t="array" aca="1" ref="Q153" ca="1">INDIRECT($A$1&amp;Q$1&amp;$A153)</f>
        <v>0</v>
      </c>
      <c r="R153" cm="1">
        <f t="array" aca="1" ref="R153" ca="1">INDIRECT($A$1&amp;R$1&amp;$A153)</f>
        <v>0</v>
      </c>
      <c r="S153" cm="1">
        <f t="array" aca="1" ref="S153" ca="1">INDIRECT($A$1&amp;S$1&amp;$A153)</f>
        <v>0</v>
      </c>
      <c r="T153" cm="1">
        <f t="array" aca="1" ref="T153" ca="1">INDIRECT($A$1&amp;T$1&amp;$A153)</f>
        <v>0</v>
      </c>
      <c r="U153" cm="1">
        <f t="array" aca="1" ref="U153" ca="1">INDIRECT($A$1&amp;U$1&amp;$A153)</f>
        <v>0</v>
      </c>
      <c r="V153" cm="1">
        <f t="array" aca="1" ref="V153" ca="1">INDIRECT($A$1&amp;V$1&amp;$A153)</f>
        <v>0</v>
      </c>
      <c r="W153" cm="1">
        <f t="array" aca="1" ref="W153" ca="1">INDIRECT($A$1&amp;W$1&amp;$A153)</f>
        <v>0</v>
      </c>
      <c r="X153" cm="1">
        <f t="array" aca="1" ref="X153" ca="1">INDIRECT($A$1&amp;X$1&amp;$A153)</f>
        <v>0</v>
      </c>
      <c r="Y153" cm="1">
        <f t="array" aca="1" ref="Y153" ca="1">INDIRECT($A$1&amp;Y$1&amp;$A153)</f>
        <v>0</v>
      </c>
      <c r="Z153" cm="1">
        <f t="array" aca="1" ref="Z153" ca="1">INDIRECT($A$1&amp;Z$1&amp;$A153)</f>
        <v>0</v>
      </c>
      <c r="AA153" cm="1">
        <f t="array" aca="1" ref="AA153" ca="1">INDIRECT($A$1&amp;AA$1&amp;$A153)</f>
        <v>0</v>
      </c>
      <c r="AB153" cm="1">
        <f t="array" aca="1" ref="AB153" ca="1">INDIRECT($A$1&amp;AB$1&amp;$A153)</f>
        <v>0</v>
      </c>
      <c r="AC153" cm="1">
        <f t="array" aca="1" ref="AC153" ca="1">INDIRECT($A$1&amp;AC$1&amp;$A153)</f>
        <v>0</v>
      </c>
      <c r="AD153" cm="1">
        <f t="array" aca="1" ref="AD153" ca="1">INDIRECT($A$1&amp;AD$1&amp;$A153)</f>
        <v>0</v>
      </c>
      <c r="AE153" cm="1">
        <f t="array" aca="1" ref="AE153" ca="1">INDIRECT($A$1&amp;AE$1&amp;$A153)</f>
        <v>0</v>
      </c>
      <c r="AF153" t="str" cm="1">
        <f t="array" aca="1" ref="AF153" ca="1">INDIRECT($A$1&amp;AF$1&amp;$A153)</f>
        <v>disponible</v>
      </c>
      <c r="AG153" t="str" cm="1">
        <f t="array" aca="1" ref="AG153" ca="1">INDIRECT($A$1&amp;AG$1&amp;$A153)</f>
        <v>disponible</v>
      </c>
      <c r="AH153" cm="1">
        <f t="array" aca="1" ref="AH153" ca="1">INDIRECT($A$1&amp;AH$1&amp;$A153)</f>
        <v>0</v>
      </c>
      <c r="AI153" cm="1">
        <f t="array" aca="1" ref="AI153" ca="1">INDIRECT($A$1&amp;AI$1&amp;$A153)</f>
        <v>0</v>
      </c>
      <c r="AJ153" t="str" cm="1">
        <f t="array" aca="1" ref="AJ153" ca="1">INDIRECT($A$1&amp;AJ$1&amp;$A153)</f>
        <v>disponible</v>
      </c>
      <c r="AK153" cm="1">
        <f t="array" aca="1" ref="AK153" ca="1">INDIRECT($A$1&amp;AK$1&amp;$A153)</f>
        <v>0</v>
      </c>
      <c r="AM153">
        <f t="shared" ca="1" si="30"/>
        <v>0</v>
      </c>
      <c r="AN153">
        <f t="shared" ca="1" si="30"/>
        <v>0</v>
      </c>
      <c r="AO153">
        <f t="shared" ca="1" si="30"/>
        <v>0</v>
      </c>
      <c r="AP153">
        <f t="shared" ca="1" si="30"/>
        <v>0</v>
      </c>
      <c r="AQ153">
        <f t="shared" ca="1" si="30"/>
        <v>0</v>
      </c>
      <c r="AR153">
        <f t="shared" ca="1" si="30"/>
        <v>0</v>
      </c>
      <c r="AS153">
        <f t="shared" ca="1" si="30"/>
        <v>0</v>
      </c>
      <c r="AU153" cm="1">
        <f t="array" aca="1" ref="AU153" ca="1">INDIRECT($A$1&amp;AU$1&amp;$A153)</f>
        <v>0</v>
      </c>
      <c r="AV153" cm="1">
        <f t="array" aca="1" ref="AV153" ca="1">INDIRECT($A$1&amp;AV$1&amp;$A153)</f>
        <v>0</v>
      </c>
      <c r="AW153" cm="1">
        <f t="array" aca="1" ref="AW153" ca="1">INDIRECT($A$1&amp;AW$1&amp;$A153)</f>
        <v>0</v>
      </c>
      <c r="AX153" cm="1">
        <f t="array" aca="1" ref="AX153" ca="1">INDIRECT($A$1&amp;AX$1&amp;$A153)</f>
        <v>0</v>
      </c>
      <c r="AY153" cm="1">
        <f t="array" aca="1" ref="AY153" ca="1">INDIRECT($A$1&amp;AY$1&amp;$A153)</f>
        <v>0</v>
      </c>
      <c r="AZ153" cm="1">
        <f t="array" aca="1" ref="AZ153" ca="1">INDIRECT($A$1&amp;AZ$1&amp;$A153)</f>
        <v>0</v>
      </c>
      <c r="BA153" cm="1">
        <f t="array" aca="1" ref="BA153" ca="1">INDIRECT($A$1&amp;BA$1&amp;$A153)</f>
        <v>0</v>
      </c>
      <c r="BB153" cm="1">
        <f t="array" aca="1" ref="BB153" ca="1">INDIRECT($A$1&amp;BB$1&amp;$A153)</f>
        <v>0</v>
      </c>
      <c r="BC153" cm="1">
        <f t="array" aca="1" ref="BC153" ca="1">INDIRECT($A$1&amp;BC$1&amp;$A153)</f>
        <v>0</v>
      </c>
      <c r="BD153" cm="1">
        <f t="array" aca="1" ref="BD153" ca="1">INDIRECT($A$1&amp;BD$1&amp;$A153)</f>
        <v>0</v>
      </c>
      <c r="BE153" cm="1">
        <f t="array" aca="1" ref="BE153" ca="1">INDIRECT($A$1&amp;BE$1&amp;$A153)</f>
        <v>0</v>
      </c>
      <c r="BF153" cm="1">
        <f t="array" aca="1" ref="BF153" ca="1">INDIRECT($A$1&amp;BF$1&amp;$A153)</f>
        <v>0</v>
      </c>
      <c r="BG153" cm="1">
        <f t="array" aca="1" ref="BG153" ca="1">INDIRECT($A$1&amp;BG$1&amp;$A153)</f>
        <v>0</v>
      </c>
      <c r="BH153" cm="1">
        <f t="array" aca="1" ref="BH153" ca="1">INDIRECT($A$1&amp;BH$1&amp;$A153)</f>
        <v>0</v>
      </c>
      <c r="BI153" cm="1">
        <f t="array" aca="1" ref="BI153" ca="1">INDIRECT($A$1&amp;BI$1&amp;$A153)</f>
        <v>0</v>
      </c>
      <c r="BJ153" cm="1">
        <f t="array" aca="1" ref="BJ153" ca="1">INDIRECT($A$1&amp;BJ$1&amp;$A153)</f>
        <v>0</v>
      </c>
      <c r="BK153" cm="1">
        <f t="array" aca="1" ref="BK153" ca="1">INDIRECT($A$1&amp;BK$1&amp;$A153)</f>
        <v>0</v>
      </c>
      <c r="BL153" cm="1">
        <f t="array" aca="1" ref="BL153" ca="1">INDIRECT($A$1&amp;BL$1&amp;$A153)</f>
        <v>0</v>
      </c>
      <c r="BM153" cm="1">
        <f t="array" aca="1" ref="BM153" ca="1">INDIRECT($A$1&amp;BM$1&amp;$A153)</f>
        <v>0</v>
      </c>
      <c r="BN153" cm="1">
        <f t="array" aca="1" ref="BN153" ca="1">INDIRECT($A$1&amp;BN$1&amp;$A153)</f>
        <v>0</v>
      </c>
      <c r="BO153" cm="1">
        <f t="array" aca="1" ref="BO153" ca="1">INDIRECT($A$1&amp;BO$1&amp;$A153)</f>
        <v>0</v>
      </c>
      <c r="BP153" cm="1">
        <f t="array" aca="1" ref="BP153" ca="1">INDIRECT($A$1&amp;BP$1&amp;$A153)</f>
        <v>0</v>
      </c>
      <c r="BQ153" cm="1">
        <f t="array" aca="1" ref="BQ153" ca="1">INDIRECT($A$1&amp;BQ$1&amp;$A153)</f>
        <v>0</v>
      </c>
      <c r="BR153" cm="1">
        <f t="array" aca="1" ref="BR153" ca="1">INDIRECT($A$1&amp;BR$1&amp;$A153)</f>
        <v>0</v>
      </c>
      <c r="BS153" cm="1">
        <f t="array" aca="1" ref="BS153" ca="1">INDIRECT($A$1&amp;BS$1&amp;$A153)</f>
        <v>0</v>
      </c>
      <c r="BT153" cm="1">
        <f t="array" aca="1" ref="BT153" ca="1">INDIRECT($A$1&amp;BT$1&amp;$A153)</f>
        <v>0</v>
      </c>
      <c r="BU153" cm="1">
        <f t="array" aca="1" ref="BU153" ca="1">INDIRECT($A$1&amp;BU$1&amp;$A153)</f>
        <v>0</v>
      </c>
    </row>
    <row r="154" spans="1:73" x14ac:dyDescent="0.35">
      <c r="A154" s="60">
        <f t="shared" si="18"/>
        <v>139</v>
      </c>
      <c r="C154" t="str" cm="1">
        <f t="array" aca="1" ref="C154" ca="1">INDIRECT($A$1&amp;C$1&amp;$A154)</f>
        <v>marche_diapangou</v>
      </c>
      <c r="D154">
        <f t="shared" ca="1" si="29"/>
        <v>0</v>
      </c>
      <c r="E154">
        <f t="shared" ca="1" si="29"/>
        <v>0</v>
      </c>
      <c r="F154">
        <f t="shared" ca="1" si="29"/>
        <v>0</v>
      </c>
      <c r="G154">
        <f t="shared" ca="1" si="29"/>
        <v>0</v>
      </c>
      <c r="H154">
        <f t="shared" ca="1" si="29"/>
        <v>0</v>
      </c>
      <c r="I154">
        <f t="shared" ca="1" si="29"/>
        <v>0</v>
      </c>
      <c r="J154">
        <f t="shared" ca="1" si="29"/>
        <v>0</v>
      </c>
      <c r="K154">
        <f t="shared" ca="1" si="29"/>
        <v>0</v>
      </c>
      <c r="L154">
        <f t="shared" ca="1" si="29"/>
        <v>0</v>
      </c>
      <c r="M154">
        <f t="shared" ca="1" si="29"/>
        <v>0</v>
      </c>
      <c r="N154">
        <f t="shared" ca="1" si="29"/>
        <v>0</v>
      </c>
      <c r="P154" cm="1">
        <f t="array" aca="1" ref="P154" ca="1">INDIRECT($A$1&amp;P$1&amp;$A154)</f>
        <v>0</v>
      </c>
      <c r="Q154" cm="1">
        <f t="array" aca="1" ref="Q154" ca="1">INDIRECT($A$1&amp;Q$1&amp;$A154)</f>
        <v>0</v>
      </c>
      <c r="R154" cm="1">
        <f t="array" aca="1" ref="R154" ca="1">INDIRECT($A$1&amp;R$1&amp;$A154)</f>
        <v>0</v>
      </c>
      <c r="S154" cm="1">
        <f t="array" aca="1" ref="S154" ca="1">INDIRECT($A$1&amp;S$1&amp;$A154)</f>
        <v>0</v>
      </c>
      <c r="T154" cm="1">
        <f t="array" aca="1" ref="T154" ca="1">INDIRECT($A$1&amp;T$1&amp;$A154)</f>
        <v>0</v>
      </c>
      <c r="U154" cm="1">
        <f t="array" aca="1" ref="U154" ca="1">INDIRECT($A$1&amp;U$1&amp;$A154)</f>
        <v>0</v>
      </c>
      <c r="V154" cm="1">
        <f t="array" aca="1" ref="V154" ca="1">INDIRECT($A$1&amp;V$1&amp;$A154)</f>
        <v>0</v>
      </c>
      <c r="W154" cm="1">
        <f t="array" aca="1" ref="W154" ca="1">INDIRECT($A$1&amp;W$1&amp;$A154)</f>
        <v>0</v>
      </c>
      <c r="X154" cm="1">
        <f t="array" aca="1" ref="X154" ca="1">INDIRECT($A$1&amp;X$1&amp;$A154)</f>
        <v>0</v>
      </c>
      <c r="Y154" cm="1">
        <f t="array" aca="1" ref="Y154" ca="1">INDIRECT($A$1&amp;Y$1&amp;$A154)</f>
        <v>0</v>
      </c>
      <c r="Z154" cm="1">
        <f t="array" aca="1" ref="Z154" ca="1">INDIRECT($A$1&amp;Z$1&amp;$A154)</f>
        <v>0</v>
      </c>
      <c r="AA154" cm="1">
        <f t="array" aca="1" ref="AA154" ca="1">INDIRECT($A$1&amp;AA$1&amp;$A154)</f>
        <v>0</v>
      </c>
      <c r="AB154" cm="1">
        <f t="array" aca="1" ref="AB154" ca="1">INDIRECT($A$1&amp;AB$1&amp;$A154)</f>
        <v>0</v>
      </c>
      <c r="AC154" t="str" cm="1">
        <f t="array" aca="1" ref="AC154" ca="1">INDIRECT($A$1&amp;AC$1&amp;$A154)</f>
        <v>disponible</v>
      </c>
      <c r="AD154" t="str" cm="1">
        <f t="array" aca="1" ref="AD154" ca="1">INDIRECT($A$1&amp;AD$1&amp;$A154)</f>
        <v>disponible</v>
      </c>
      <c r="AE154" t="str" cm="1">
        <f t="array" aca="1" ref="AE154" ca="1">INDIRECT($A$1&amp;AE$1&amp;$A154)</f>
        <v>disponible</v>
      </c>
      <c r="AF154" t="str" cm="1">
        <f t="array" aca="1" ref="AF154" ca="1">INDIRECT($A$1&amp;AF$1&amp;$A154)</f>
        <v>disponible</v>
      </c>
      <c r="AG154" cm="1">
        <f t="array" aca="1" ref="AG154" ca="1">INDIRECT($A$1&amp;AG$1&amp;$A154)</f>
        <v>0</v>
      </c>
      <c r="AH154" cm="1">
        <f t="array" aca="1" ref="AH154" ca="1">INDIRECT($A$1&amp;AH$1&amp;$A154)</f>
        <v>0</v>
      </c>
      <c r="AI154" t="str" cm="1">
        <f t="array" aca="1" ref="AI154" ca="1">INDIRECT($A$1&amp;AI$1&amp;$A154)</f>
        <v>disponible</v>
      </c>
      <c r="AJ154" cm="1">
        <f t="array" aca="1" ref="AJ154" ca="1">INDIRECT($A$1&amp;AJ$1&amp;$A154)</f>
        <v>0</v>
      </c>
      <c r="AK154" cm="1">
        <f t="array" aca="1" ref="AK154" ca="1">INDIRECT($A$1&amp;AK$1&amp;$A154)</f>
        <v>0</v>
      </c>
      <c r="AM154">
        <f t="shared" ca="1" si="30"/>
        <v>0</v>
      </c>
      <c r="AN154">
        <f t="shared" ca="1" si="30"/>
        <v>0</v>
      </c>
      <c r="AO154">
        <f t="shared" ca="1" si="30"/>
        <v>0</v>
      </c>
      <c r="AP154">
        <f t="shared" ca="1" si="30"/>
        <v>0</v>
      </c>
      <c r="AQ154">
        <f t="shared" ca="1" si="30"/>
        <v>0</v>
      </c>
      <c r="AR154">
        <f t="shared" ca="1" si="30"/>
        <v>0</v>
      </c>
      <c r="AS154">
        <f t="shared" ca="1" si="30"/>
        <v>0</v>
      </c>
      <c r="AU154" cm="1">
        <f t="array" aca="1" ref="AU154" ca="1">INDIRECT($A$1&amp;AU$1&amp;$A154)</f>
        <v>0</v>
      </c>
      <c r="AV154" cm="1">
        <f t="array" aca="1" ref="AV154" ca="1">INDIRECT($A$1&amp;AV$1&amp;$A154)</f>
        <v>0</v>
      </c>
      <c r="AW154" cm="1">
        <f t="array" aca="1" ref="AW154" ca="1">INDIRECT($A$1&amp;AW$1&amp;$A154)</f>
        <v>0</v>
      </c>
      <c r="AX154" cm="1">
        <f t="array" aca="1" ref="AX154" ca="1">INDIRECT($A$1&amp;AX$1&amp;$A154)</f>
        <v>0</v>
      </c>
      <c r="AY154" cm="1">
        <f t="array" aca="1" ref="AY154" ca="1">INDIRECT($A$1&amp;AY$1&amp;$A154)</f>
        <v>0</v>
      </c>
      <c r="AZ154" cm="1">
        <f t="array" aca="1" ref="AZ154" ca="1">INDIRECT($A$1&amp;AZ$1&amp;$A154)</f>
        <v>0</v>
      </c>
      <c r="BA154" cm="1">
        <f t="array" aca="1" ref="BA154" ca="1">INDIRECT($A$1&amp;BA$1&amp;$A154)</f>
        <v>0</v>
      </c>
      <c r="BB154" cm="1">
        <f t="array" aca="1" ref="BB154" ca="1">INDIRECT($A$1&amp;BB$1&amp;$A154)</f>
        <v>0</v>
      </c>
      <c r="BC154" cm="1">
        <f t="array" aca="1" ref="BC154" ca="1">INDIRECT($A$1&amp;BC$1&amp;$A154)</f>
        <v>0</v>
      </c>
      <c r="BD154" cm="1">
        <f t="array" aca="1" ref="BD154" ca="1">INDIRECT($A$1&amp;BD$1&amp;$A154)</f>
        <v>0</v>
      </c>
      <c r="BE154" cm="1">
        <f t="array" aca="1" ref="BE154" ca="1">INDIRECT($A$1&amp;BE$1&amp;$A154)</f>
        <v>0</v>
      </c>
      <c r="BF154" cm="1">
        <f t="array" aca="1" ref="BF154" ca="1">INDIRECT($A$1&amp;BF$1&amp;$A154)</f>
        <v>0</v>
      </c>
      <c r="BG154" cm="1">
        <f t="array" aca="1" ref="BG154" ca="1">INDIRECT($A$1&amp;BG$1&amp;$A154)</f>
        <v>0</v>
      </c>
      <c r="BH154" cm="1">
        <f t="array" aca="1" ref="BH154" ca="1">INDIRECT($A$1&amp;BH$1&amp;$A154)</f>
        <v>0</v>
      </c>
      <c r="BI154" cm="1">
        <f t="array" aca="1" ref="BI154" ca="1">INDIRECT($A$1&amp;BI$1&amp;$A154)</f>
        <v>0</v>
      </c>
      <c r="BJ154" cm="1">
        <f t="array" aca="1" ref="BJ154" ca="1">INDIRECT($A$1&amp;BJ$1&amp;$A154)</f>
        <v>0</v>
      </c>
      <c r="BK154" cm="1">
        <f t="array" aca="1" ref="BK154" ca="1">INDIRECT($A$1&amp;BK$1&amp;$A154)</f>
        <v>0</v>
      </c>
      <c r="BL154" cm="1">
        <f t="array" aca="1" ref="BL154" ca="1">INDIRECT($A$1&amp;BL$1&amp;$A154)</f>
        <v>0</v>
      </c>
      <c r="BM154" cm="1">
        <f t="array" aca="1" ref="BM154" ca="1">INDIRECT($A$1&amp;BM$1&amp;$A154)</f>
        <v>0</v>
      </c>
      <c r="BN154" cm="1">
        <f t="array" aca="1" ref="BN154" ca="1">INDIRECT($A$1&amp;BN$1&amp;$A154)</f>
        <v>0</v>
      </c>
      <c r="BO154" cm="1">
        <f t="array" aca="1" ref="BO154" ca="1">INDIRECT($A$1&amp;BO$1&amp;$A154)</f>
        <v>0</v>
      </c>
      <c r="BP154" cm="1">
        <f t="array" aca="1" ref="BP154" ca="1">INDIRECT($A$1&amp;BP$1&amp;$A154)</f>
        <v>0</v>
      </c>
      <c r="BQ154" cm="1">
        <f t="array" aca="1" ref="BQ154" ca="1">INDIRECT($A$1&amp;BQ$1&amp;$A154)</f>
        <v>0</v>
      </c>
      <c r="BR154" cm="1">
        <f t="array" aca="1" ref="BR154" ca="1">INDIRECT($A$1&amp;BR$1&amp;$A154)</f>
        <v>0</v>
      </c>
      <c r="BS154" cm="1">
        <f t="array" aca="1" ref="BS154" ca="1">INDIRECT($A$1&amp;BS$1&amp;$A154)</f>
        <v>0</v>
      </c>
      <c r="BT154" cm="1">
        <f t="array" aca="1" ref="BT154" ca="1">INDIRECT($A$1&amp;BT$1&amp;$A154)</f>
        <v>0</v>
      </c>
      <c r="BU154" cm="1">
        <f t="array" aca="1" ref="BU154" ca="1">INDIRECT($A$1&amp;BU$1&amp;$A154)</f>
        <v>0</v>
      </c>
    </row>
    <row r="155" spans="1:73" x14ac:dyDescent="0.35">
      <c r="A155" s="60">
        <f t="shared" si="18"/>
        <v>140</v>
      </c>
      <c r="C155" t="str" cm="1">
        <f t="array" aca="1" ref="C155" ca="1">INDIRECT($A$1&amp;C$1&amp;$A155)</f>
        <v>marche_diapangou</v>
      </c>
      <c r="D155">
        <f t="shared" ca="1" si="29"/>
        <v>0</v>
      </c>
      <c r="E155">
        <f t="shared" ca="1" si="29"/>
        <v>0</v>
      </c>
      <c r="F155">
        <f t="shared" ca="1" si="29"/>
        <v>0</v>
      </c>
      <c r="G155">
        <f t="shared" ca="1" si="29"/>
        <v>0</v>
      </c>
      <c r="H155">
        <f t="shared" ca="1" si="29"/>
        <v>0</v>
      </c>
      <c r="I155">
        <f t="shared" ca="1" si="29"/>
        <v>0</v>
      </c>
      <c r="J155">
        <f t="shared" ca="1" si="29"/>
        <v>0</v>
      </c>
      <c r="K155">
        <f t="shared" ca="1" si="29"/>
        <v>0</v>
      </c>
      <c r="L155">
        <f t="shared" ca="1" si="29"/>
        <v>0</v>
      </c>
      <c r="M155">
        <f t="shared" ca="1" si="29"/>
        <v>0</v>
      </c>
      <c r="N155">
        <f t="shared" ca="1" si="29"/>
        <v>0</v>
      </c>
      <c r="P155" cm="1">
        <f t="array" aca="1" ref="P155" ca="1">INDIRECT($A$1&amp;P$1&amp;$A155)</f>
        <v>0</v>
      </c>
      <c r="Q155" cm="1">
        <f t="array" aca="1" ref="Q155" ca="1">INDIRECT($A$1&amp;Q$1&amp;$A155)</f>
        <v>0</v>
      </c>
      <c r="R155" cm="1">
        <f t="array" aca="1" ref="R155" ca="1">INDIRECT($A$1&amp;R$1&amp;$A155)</f>
        <v>0</v>
      </c>
      <c r="S155" cm="1">
        <f t="array" aca="1" ref="S155" ca="1">INDIRECT($A$1&amp;S$1&amp;$A155)</f>
        <v>0</v>
      </c>
      <c r="T155" cm="1">
        <f t="array" aca="1" ref="T155" ca="1">INDIRECT($A$1&amp;T$1&amp;$A155)</f>
        <v>0</v>
      </c>
      <c r="U155" cm="1">
        <f t="array" aca="1" ref="U155" ca="1">INDIRECT($A$1&amp;U$1&amp;$A155)</f>
        <v>0</v>
      </c>
      <c r="V155" cm="1">
        <f t="array" aca="1" ref="V155" ca="1">INDIRECT($A$1&amp;V$1&amp;$A155)</f>
        <v>0</v>
      </c>
      <c r="W155" cm="1">
        <f t="array" aca="1" ref="W155" ca="1">INDIRECT($A$1&amp;W$1&amp;$A155)</f>
        <v>0</v>
      </c>
      <c r="X155" cm="1">
        <f t="array" aca="1" ref="X155" ca="1">INDIRECT($A$1&amp;X$1&amp;$A155)</f>
        <v>0</v>
      </c>
      <c r="Y155" cm="1">
        <f t="array" aca="1" ref="Y155" ca="1">INDIRECT($A$1&amp;Y$1&amp;$A155)</f>
        <v>0</v>
      </c>
      <c r="Z155" cm="1">
        <f t="array" aca="1" ref="Z155" ca="1">INDIRECT($A$1&amp;Z$1&amp;$A155)</f>
        <v>0</v>
      </c>
      <c r="AA155" cm="1">
        <f t="array" aca="1" ref="AA155" ca="1">INDIRECT($A$1&amp;AA$1&amp;$A155)</f>
        <v>0</v>
      </c>
      <c r="AB155" cm="1">
        <f t="array" aca="1" ref="AB155" ca="1">INDIRECT($A$1&amp;AB$1&amp;$A155)</f>
        <v>0</v>
      </c>
      <c r="AC155" cm="1">
        <f t="array" aca="1" ref="AC155" ca="1">INDIRECT($A$1&amp;AC$1&amp;$A155)</f>
        <v>0</v>
      </c>
      <c r="AD155" cm="1">
        <f t="array" aca="1" ref="AD155" ca="1">INDIRECT($A$1&amp;AD$1&amp;$A155)</f>
        <v>0</v>
      </c>
      <c r="AE155" t="str" cm="1">
        <f t="array" aca="1" ref="AE155" ca="1">INDIRECT($A$1&amp;AE$1&amp;$A155)</f>
        <v>disponible</v>
      </c>
      <c r="AF155" t="str" cm="1">
        <f t="array" aca="1" ref="AF155" ca="1">INDIRECT($A$1&amp;AF$1&amp;$A155)</f>
        <v>disponible</v>
      </c>
      <c r="AG155" t="str" cm="1">
        <f t="array" aca="1" ref="AG155" ca="1">INDIRECT($A$1&amp;AG$1&amp;$A155)</f>
        <v>disponible</v>
      </c>
      <c r="AH155" cm="1">
        <f t="array" aca="1" ref="AH155" ca="1">INDIRECT($A$1&amp;AH$1&amp;$A155)</f>
        <v>0</v>
      </c>
      <c r="AI155" cm="1">
        <f t="array" aca="1" ref="AI155" ca="1">INDIRECT($A$1&amp;AI$1&amp;$A155)</f>
        <v>0</v>
      </c>
      <c r="AJ155" t="str" cm="1">
        <f t="array" aca="1" ref="AJ155" ca="1">INDIRECT($A$1&amp;AJ$1&amp;$A155)</f>
        <v>disponible</v>
      </c>
      <c r="AK155" cm="1">
        <f t="array" aca="1" ref="AK155" ca="1">INDIRECT($A$1&amp;AK$1&amp;$A155)</f>
        <v>0</v>
      </c>
      <c r="AM155">
        <f t="shared" ca="1" si="30"/>
        <v>0</v>
      </c>
      <c r="AN155">
        <f t="shared" ca="1" si="30"/>
        <v>0</v>
      </c>
      <c r="AO155">
        <f t="shared" ca="1" si="30"/>
        <v>0</v>
      </c>
      <c r="AP155">
        <f t="shared" ca="1" si="30"/>
        <v>0</v>
      </c>
      <c r="AQ155">
        <f t="shared" ca="1" si="30"/>
        <v>0</v>
      </c>
      <c r="AR155">
        <f t="shared" ca="1" si="30"/>
        <v>0</v>
      </c>
      <c r="AS155">
        <f t="shared" ca="1" si="30"/>
        <v>0</v>
      </c>
      <c r="AU155" cm="1">
        <f t="array" aca="1" ref="AU155" ca="1">INDIRECT($A$1&amp;AU$1&amp;$A155)</f>
        <v>0</v>
      </c>
      <c r="AV155" cm="1">
        <f t="array" aca="1" ref="AV155" ca="1">INDIRECT($A$1&amp;AV$1&amp;$A155)</f>
        <v>0</v>
      </c>
      <c r="AW155" cm="1">
        <f t="array" aca="1" ref="AW155" ca="1">INDIRECT($A$1&amp;AW$1&amp;$A155)</f>
        <v>0</v>
      </c>
      <c r="AX155" cm="1">
        <f t="array" aca="1" ref="AX155" ca="1">INDIRECT($A$1&amp;AX$1&amp;$A155)</f>
        <v>0</v>
      </c>
      <c r="AY155" cm="1">
        <f t="array" aca="1" ref="AY155" ca="1">INDIRECT($A$1&amp;AY$1&amp;$A155)</f>
        <v>0</v>
      </c>
      <c r="AZ155" cm="1">
        <f t="array" aca="1" ref="AZ155" ca="1">INDIRECT($A$1&amp;AZ$1&amp;$A155)</f>
        <v>0</v>
      </c>
      <c r="BA155" cm="1">
        <f t="array" aca="1" ref="BA155" ca="1">INDIRECT($A$1&amp;BA$1&amp;$A155)</f>
        <v>0</v>
      </c>
      <c r="BB155" cm="1">
        <f t="array" aca="1" ref="BB155" ca="1">INDIRECT($A$1&amp;BB$1&amp;$A155)</f>
        <v>0</v>
      </c>
      <c r="BC155" cm="1">
        <f t="array" aca="1" ref="BC155" ca="1">INDIRECT($A$1&amp;BC$1&amp;$A155)</f>
        <v>0</v>
      </c>
      <c r="BD155" cm="1">
        <f t="array" aca="1" ref="BD155" ca="1">INDIRECT($A$1&amp;BD$1&amp;$A155)</f>
        <v>0</v>
      </c>
      <c r="BE155" cm="1">
        <f t="array" aca="1" ref="BE155" ca="1">INDIRECT($A$1&amp;BE$1&amp;$A155)</f>
        <v>0</v>
      </c>
      <c r="BF155" cm="1">
        <f t="array" aca="1" ref="BF155" ca="1">INDIRECT($A$1&amp;BF$1&amp;$A155)</f>
        <v>0</v>
      </c>
      <c r="BG155" cm="1">
        <f t="array" aca="1" ref="BG155" ca="1">INDIRECT($A$1&amp;BG$1&amp;$A155)</f>
        <v>0</v>
      </c>
      <c r="BH155" cm="1">
        <f t="array" aca="1" ref="BH155" ca="1">INDIRECT($A$1&amp;BH$1&amp;$A155)</f>
        <v>0</v>
      </c>
      <c r="BI155" cm="1">
        <f t="array" aca="1" ref="BI155" ca="1">INDIRECT($A$1&amp;BI$1&amp;$A155)</f>
        <v>0</v>
      </c>
      <c r="BJ155" cm="1">
        <f t="array" aca="1" ref="BJ155" ca="1">INDIRECT($A$1&amp;BJ$1&amp;$A155)</f>
        <v>0</v>
      </c>
      <c r="BK155" cm="1">
        <f t="array" aca="1" ref="BK155" ca="1">INDIRECT($A$1&amp;BK$1&amp;$A155)</f>
        <v>0</v>
      </c>
      <c r="BL155" cm="1">
        <f t="array" aca="1" ref="BL155" ca="1">INDIRECT($A$1&amp;BL$1&amp;$A155)</f>
        <v>0</v>
      </c>
      <c r="BM155" cm="1">
        <f t="array" aca="1" ref="BM155" ca="1">INDIRECT($A$1&amp;BM$1&amp;$A155)</f>
        <v>0</v>
      </c>
      <c r="BN155" cm="1">
        <f t="array" aca="1" ref="BN155" ca="1">INDIRECT($A$1&amp;BN$1&amp;$A155)</f>
        <v>0</v>
      </c>
      <c r="BO155" cm="1">
        <f t="array" aca="1" ref="BO155" ca="1">INDIRECT($A$1&amp;BO$1&amp;$A155)</f>
        <v>0</v>
      </c>
      <c r="BP155" cm="1">
        <f t="array" aca="1" ref="BP155" ca="1">INDIRECT($A$1&amp;BP$1&amp;$A155)</f>
        <v>0</v>
      </c>
      <c r="BQ155" cm="1">
        <f t="array" aca="1" ref="BQ155" ca="1">INDIRECT($A$1&amp;BQ$1&amp;$A155)</f>
        <v>0</v>
      </c>
      <c r="BR155" cm="1">
        <f t="array" aca="1" ref="BR155" ca="1">INDIRECT($A$1&amp;BR$1&amp;$A155)</f>
        <v>0</v>
      </c>
      <c r="BS155" cm="1">
        <f t="array" aca="1" ref="BS155" ca="1">INDIRECT($A$1&amp;BS$1&amp;$A155)</f>
        <v>0</v>
      </c>
      <c r="BT155" cm="1">
        <f t="array" aca="1" ref="BT155" ca="1">INDIRECT($A$1&amp;BT$1&amp;$A155)</f>
        <v>0</v>
      </c>
      <c r="BU155" cm="1">
        <f t="array" aca="1" ref="BU155" ca="1">INDIRECT($A$1&amp;BU$1&amp;$A155)</f>
        <v>0</v>
      </c>
    </row>
    <row r="156" spans="1:73" x14ac:dyDescent="0.35">
      <c r="A156" s="60">
        <f t="shared" si="18"/>
        <v>141</v>
      </c>
      <c r="C156" t="str" cm="1">
        <f t="array" aca="1" ref="C156" ca="1">INDIRECT($A$1&amp;C$1&amp;$A156)</f>
        <v>marche_tibga</v>
      </c>
      <c r="D156">
        <f t="shared" ca="1" si="29"/>
        <v>0</v>
      </c>
      <c r="E156">
        <f t="shared" ca="1" si="29"/>
        <v>0</v>
      </c>
      <c r="F156">
        <f t="shared" ca="1" si="29"/>
        <v>0</v>
      </c>
      <c r="G156">
        <f t="shared" ca="1" si="29"/>
        <v>0</v>
      </c>
      <c r="H156">
        <f t="shared" ca="1" si="29"/>
        <v>0</v>
      </c>
      <c r="I156">
        <f t="shared" ca="1" si="29"/>
        <v>0</v>
      </c>
      <c r="J156">
        <f t="shared" ca="1" si="29"/>
        <v>0</v>
      </c>
      <c r="K156">
        <f t="shared" ca="1" si="29"/>
        <v>0</v>
      </c>
      <c r="L156">
        <f t="shared" ca="1" si="29"/>
        <v>0</v>
      </c>
      <c r="M156">
        <f t="shared" ca="1" si="29"/>
        <v>0</v>
      </c>
      <c r="N156">
        <f t="shared" ca="1" si="29"/>
        <v>0</v>
      </c>
      <c r="P156" cm="1">
        <f t="array" aca="1" ref="P156" ca="1">INDIRECT($A$1&amp;P$1&amp;$A156)</f>
        <v>0</v>
      </c>
      <c r="Q156" cm="1">
        <f t="array" aca="1" ref="Q156" ca="1">INDIRECT($A$1&amp;Q$1&amp;$A156)</f>
        <v>0</v>
      </c>
      <c r="R156" cm="1">
        <f t="array" aca="1" ref="R156" ca="1">INDIRECT($A$1&amp;R$1&amp;$A156)</f>
        <v>0</v>
      </c>
      <c r="S156" cm="1">
        <f t="array" aca="1" ref="S156" ca="1">INDIRECT($A$1&amp;S$1&amp;$A156)</f>
        <v>0</v>
      </c>
      <c r="T156" cm="1">
        <f t="array" aca="1" ref="T156" ca="1">INDIRECT($A$1&amp;T$1&amp;$A156)</f>
        <v>0</v>
      </c>
      <c r="U156" cm="1">
        <f t="array" aca="1" ref="U156" ca="1">INDIRECT($A$1&amp;U$1&amp;$A156)</f>
        <v>0</v>
      </c>
      <c r="V156" cm="1">
        <f t="array" aca="1" ref="V156" ca="1">INDIRECT($A$1&amp;V$1&amp;$A156)</f>
        <v>0</v>
      </c>
      <c r="W156" cm="1">
        <f t="array" aca="1" ref="W156" ca="1">INDIRECT($A$1&amp;W$1&amp;$A156)</f>
        <v>0</v>
      </c>
      <c r="X156" cm="1">
        <f t="array" aca="1" ref="X156" ca="1">INDIRECT($A$1&amp;X$1&amp;$A156)</f>
        <v>0</v>
      </c>
      <c r="Y156" cm="1">
        <f t="array" aca="1" ref="Y156" ca="1">INDIRECT($A$1&amp;Y$1&amp;$A156)</f>
        <v>0</v>
      </c>
      <c r="Z156" cm="1">
        <f t="array" aca="1" ref="Z156" ca="1">INDIRECT($A$1&amp;Z$1&amp;$A156)</f>
        <v>0</v>
      </c>
      <c r="AA156" cm="1">
        <f t="array" aca="1" ref="AA156" ca="1">INDIRECT($A$1&amp;AA$1&amp;$A156)</f>
        <v>0</v>
      </c>
      <c r="AB156" cm="1">
        <f t="array" aca="1" ref="AB156" ca="1">INDIRECT($A$1&amp;AB$1&amp;$A156)</f>
        <v>0</v>
      </c>
      <c r="AC156" cm="1">
        <f t="array" aca="1" ref="AC156" ca="1">INDIRECT($A$1&amp;AC$1&amp;$A156)</f>
        <v>0</v>
      </c>
      <c r="AD156" cm="1">
        <f t="array" aca="1" ref="AD156" ca="1">INDIRECT($A$1&amp;AD$1&amp;$A156)</f>
        <v>0</v>
      </c>
      <c r="AE156" cm="1">
        <f t="array" aca="1" ref="AE156" ca="1">INDIRECT($A$1&amp;AE$1&amp;$A156)</f>
        <v>0</v>
      </c>
      <c r="AF156" cm="1">
        <f t="array" aca="1" ref="AF156" ca="1">INDIRECT($A$1&amp;AF$1&amp;$A156)</f>
        <v>0</v>
      </c>
      <c r="AG156" t="str" cm="1">
        <f t="array" aca="1" ref="AG156" ca="1">INDIRECT($A$1&amp;AG$1&amp;$A156)</f>
        <v>disponible</v>
      </c>
      <c r="AH156" cm="1">
        <f t="array" aca="1" ref="AH156" ca="1">INDIRECT($A$1&amp;AH$1&amp;$A156)</f>
        <v>0</v>
      </c>
      <c r="AI156" cm="1">
        <f t="array" aca="1" ref="AI156" ca="1">INDIRECT($A$1&amp;AI$1&amp;$A156)</f>
        <v>0</v>
      </c>
      <c r="AJ156" t="str" cm="1">
        <f t="array" aca="1" ref="AJ156" ca="1">INDIRECT($A$1&amp;AJ$1&amp;$A156)</f>
        <v>disponible</v>
      </c>
      <c r="AK156" cm="1">
        <f t="array" aca="1" ref="AK156" ca="1">INDIRECT($A$1&amp;AK$1&amp;$A156)</f>
        <v>0</v>
      </c>
      <c r="AM156">
        <f t="shared" ca="1" si="30"/>
        <v>0</v>
      </c>
      <c r="AN156">
        <f t="shared" ca="1" si="30"/>
        <v>0</v>
      </c>
      <c r="AO156">
        <f t="shared" ca="1" si="30"/>
        <v>0</v>
      </c>
      <c r="AP156">
        <f t="shared" ca="1" si="30"/>
        <v>0</v>
      </c>
      <c r="AQ156">
        <f t="shared" ca="1" si="30"/>
        <v>0</v>
      </c>
      <c r="AR156">
        <f t="shared" ca="1" si="30"/>
        <v>0</v>
      </c>
      <c r="AS156">
        <f t="shared" ca="1" si="30"/>
        <v>0</v>
      </c>
      <c r="AU156" cm="1">
        <f t="array" aca="1" ref="AU156" ca="1">INDIRECT($A$1&amp;AU$1&amp;$A156)</f>
        <v>0</v>
      </c>
      <c r="AV156" cm="1">
        <f t="array" aca="1" ref="AV156" ca="1">INDIRECT($A$1&amp;AV$1&amp;$A156)</f>
        <v>0</v>
      </c>
      <c r="AW156" cm="1">
        <f t="array" aca="1" ref="AW156" ca="1">INDIRECT($A$1&amp;AW$1&amp;$A156)</f>
        <v>0</v>
      </c>
      <c r="AX156" cm="1">
        <f t="array" aca="1" ref="AX156" ca="1">INDIRECT($A$1&amp;AX$1&amp;$A156)</f>
        <v>0</v>
      </c>
      <c r="AY156" cm="1">
        <f t="array" aca="1" ref="AY156" ca="1">INDIRECT($A$1&amp;AY$1&amp;$A156)</f>
        <v>0</v>
      </c>
      <c r="AZ156" cm="1">
        <f t="array" aca="1" ref="AZ156" ca="1">INDIRECT($A$1&amp;AZ$1&amp;$A156)</f>
        <v>0</v>
      </c>
      <c r="BA156" cm="1">
        <f t="array" aca="1" ref="BA156" ca="1">INDIRECT($A$1&amp;BA$1&amp;$A156)</f>
        <v>0</v>
      </c>
      <c r="BB156" cm="1">
        <f t="array" aca="1" ref="BB156" ca="1">INDIRECT($A$1&amp;BB$1&amp;$A156)</f>
        <v>0</v>
      </c>
      <c r="BC156" cm="1">
        <f t="array" aca="1" ref="BC156" ca="1">INDIRECT($A$1&amp;BC$1&amp;$A156)</f>
        <v>0</v>
      </c>
      <c r="BD156" cm="1">
        <f t="array" aca="1" ref="BD156" ca="1">INDIRECT($A$1&amp;BD$1&amp;$A156)</f>
        <v>0</v>
      </c>
      <c r="BE156" cm="1">
        <f t="array" aca="1" ref="BE156" ca="1">INDIRECT($A$1&amp;BE$1&amp;$A156)</f>
        <v>0</v>
      </c>
      <c r="BF156" cm="1">
        <f t="array" aca="1" ref="BF156" ca="1">INDIRECT($A$1&amp;BF$1&amp;$A156)</f>
        <v>0</v>
      </c>
      <c r="BG156" cm="1">
        <f t="array" aca="1" ref="BG156" ca="1">INDIRECT($A$1&amp;BG$1&amp;$A156)</f>
        <v>0</v>
      </c>
      <c r="BH156" cm="1">
        <f t="array" aca="1" ref="BH156" ca="1">INDIRECT($A$1&amp;BH$1&amp;$A156)</f>
        <v>0</v>
      </c>
      <c r="BI156" cm="1">
        <f t="array" aca="1" ref="BI156" ca="1">INDIRECT($A$1&amp;BI$1&amp;$A156)</f>
        <v>0</v>
      </c>
      <c r="BJ156" cm="1">
        <f t="array" aca="1" ref="BJ156" ca="1">INDIRECT($A$1&amp;BJ$1&amp;$A156)</f>
        <v>0</v>
      </c>
      <c r="BK156" cm="1">
        <f t="array" aca="1" ref="BK156" ca="1">INDIRECT($A$1&amp;BK$1&amp;$A156)</f>
        <v>0</v>
      </c>
      <c r="BL156" cm="1">
        <f t="array" aca="1" ref="BL156" ca="1">INDIRECT($A$1&amp;BL$1&amp;$A156)</f>
        <v>0</v>
      </c>
      <c r="BM156" cm="1">
        <f t="array" aca="1" ref="BM156" ca="1">INDIRECT($A$1&amp;BM$1&amp;$A156)</f>
        <v>0</v>
      </c>
      <c r="BN156" cm="1">
        <f t="array" aca="1" ref="BN156" ca="1">INDIRECT($A$1&amp;BN$1&amp;$A156)</f>
        <v>0</v>
      </c>
      <c r="BO156" cm="1">
        <f t="array" aca="1" ref="BO156" ca="1">INDIRECT($A$1&amp;BO$1&amp;$A156)</f>
        <v>0</v>
      </c>
      <c r="BP156" cm="1">
        <f t="array" aca="1" ref="BP156" ca="1">INDIRECT($A$1&amp;BP$1&amp;$A156)</f>
        <v>0</v>
      </c>
      <c r="BQ156" cm="1">
        <f t="array" aca="1" ref="BQ156" ca="1">INDIRECT($A$1&amp;BQ$1&amp;$A156)</f>
        <v>0</v>
      </c>
      <c r="BR156" cm="1">
        <f t="array" aca="1" ref="BR156" ca="1">INDIRECT($A$1&amp;BR$1&amp;$A156)</f>
        <v>0</v>
      </c>
      <c r="BS156" cm="1">
        <f t="array" aca="1" ref="BS156" ca="1">INDIRECT($A$1&amp;BS$1&amp;$A156)</f>
        <v>0</v>
      </c>
      <c r="BT156" cm="1">
        <f t="array" aca="1" ref="BT156" ca="1">INDIRECT($A$1&amp;BT$1&amp;$A156)</f>
        <v>0</v>
      </c>
      <c r="BU156" cm="1">
        <f t="array" aca="1" ref="BU156" ca="1">INDIRECT($A$1&amp;BU$1&amp;$A156)</f>
        <v>0</v>
      </c>
    </row>
    <row r="157" spans="1:73" x14ac:dyDescent="0.35">
      <c r="A157" s="60">
        <f t="shared" si="18"/>
        <v>142</v>
      </c>
      <c r="C157" t="str" cm="1">
        <f t="array" aca="1" ref="C157" ca="1">INDIRECT($A$1&amp;C$1&amp;$A157)</f>
        <v>marche_tibga</v>
      </c>
      <c r="D157">
        <f t="shared" ref="D157:N166" ca="1" si="31">IF(SUM(INDIRECT($A$1&amp;D$1&amp;$A157),INDIRECT($A$1&amp;D$2&amp;$A157),INDIRECT($A$1&amp;D$3&amp;$A157))&gt;0,1,0)</f>
        <v>0</v>
      </c>
      <c r="E157">
        <f t="shared" ca="1" si="31"/>
        <v>0</v>
      </c>
      <c r="F157">
        <f t="shared" ca="1" si="31"/>
        <v>0</v>
      </c>
      <c r="G157">
        <f t="shared" ca="1" si="31"/>
        <v>0</v>
      </c>
      <c r="H157">
        <f t="shared" ca="1" si="31"/>
        <v>0</v>
      </c>
      <c r="I157">
        <f t="shared" ca="1" si="31"/>
        <v>0</v>
      </c>
      <c r="J157">
        <f t="shared" ca="1" si="31"/>
        <v>0</v>
      </c>
      <c r="K157">
        <f t="shared" ca="1" si="31"/>
        <v>0</v>
      </c>
      <c r="L157">
        <f t="shared" ca="1" si="31"/>
        <v>0</v>
      </c>
      <c r="M157">
        <f t="shared" ca="1" si="31"/>
        <v>0</v>
      </c>
      <c r="N157">
        <f t="shared" ca="1" si="31"/>
        <v>0</v>
      </c>
      <c r="P157" cm="1">
        <f t="array" aca="1" ref="P157" ca="1">INDIRECT($A$1&amp;P$1&amp;$A157)</f>
        <v>0</v>
      </c>
      <c r="Q157" cm="1">
        <f t="array" aca="1" ref="Q157" ca="1">INDIRECT($A$1&amp;Q$1&amp;$A157)</f>
        <v>0</v>
      </c>
      <c r="R157" cm="1">
        <f t="array" aca="1" ref="R157" ca="1">INDIRECT($A$1&amp;R$1&amp;$A157)</f>
        <v>0</v>
      </c>
      <c r="S157" t="str" cm="1">
        <f t="array" aca="1" ref="S157" ca="1">INDIRECT($A$1&amp;S$1&amp;$A157)</f>
        <v>disponible</v>
      </c>
      <c r="T157" t="str" cm="1">
        <f t="array" aca="1" ref="T157" ca="1">INDIRECT($A$1&amp;T$1&amp;$A157)</f>
        <v>disponible</v>
      </c>
      <c r="U157" t="str" cm="1">
        <f t="array" aca="1" ref="U157" ca="1">INDIRECT($A$1&amp;U$1&amp;$A157)</f>
        <v>disponible</v>
      </c>
      <c r="V157" t="str" cm="1">
        <f t="array" aca="1" ref="V157" ca="1">INDIRECT($A$1&amp;V$1&amp;$A157)</f>
        <v>disponible</v>
      </c>
      <c r="W157" cm="1">
        <f t="array" aca="1" ref="W157" ca="1">INDIRECT($A$1&amp;W$1&amp;$A157)</f>
        <v>0</v>
      </c>
      <c r="X157" cm="1">
        <f t="array" aca="1" ref="X157" ca="1">INDIRECT($A$1&amp;X$1&amp;$A157)</f>
        <v>0</v>
      </c>
      <c r="Y157" cm="1">
        <f t="array" aca="1" ref="Y157" ca="1">INDIRECT($A$1&amp;Y$1&amp;$A157)</f>
        <v>0</v>
      </c>
      <c r="Z157" cm="1">
        <f t="array" aca="1" ref="Z157" ca="1">INDIRECT($A$1&amp;Z$1&amp;$A157)</f>
        <v>0</v>
      </c>
      <c r="AA157" cm="1">
        <f t="array" aca="1" ref="AA157" ca="1">INDIRECT($A$1&amp;AA$1&amp;$A157)</f>
        <v>0</v>
      </c>
      <c r="AB157" cm="1">
        <f t="array" aca="1" ref="AB157" ca="1">INDIRECT($A$1&amp;AB$1&amp;$A157)</f>
        <v>0</v>
      </c>
      <c r="AC157" cm="1">
        <f t="array" aca="1" ref="AC157" ca="1">INDIRECT($A$1&amp;AC$1&amp;$A157)</f>
        <v>0</v>
      </c>
      <c r="AD157" cm="1">
        <f t="array" aca="1" ref="AD157" ca="1">INDIRECT($A$1&amp;AD$1&amp;$A157)</f>
        <v>0</v>
      </c>
      <c r="AE157" cm="1">
        <f t="array" aca="1" ref="AE157" ca="1">INDIRECT($A$1&amp;AE$1&amp;$A157)</f>
        <v>0</v>
      </c>
      <c r="AF157" cm="1">
        <f t="array" aca="1" ref="AF157" ca="1">INDIRECT($A$1&amp;AF$1&amp;$A157)</f>
        <v>0</v>
      </c>
      <c r="AG157" cm="1">
        <f t="array" aca="1" ref="AG157" ca="1">INDIRECT($A$1&amp;AG$1&amp;$A157)</f>
        <v>0</v>
      </c>
      <c r="AH157" cm="1">
        <f t="array" aca="1" ref="AH157" ca="1">INDIRECT($A$1&amp;AH$1&amp;$A157)</f>
        <v>0</v>
      </c>
      <c r="AI157" t="str" cm="1">
        <f t="array" aca="1" ref="AI157" ca="1">INDIRECT($A$1&amp;AI$1&amp;$A157)</f>
        <v>disponible</v>
      </c>
      <c r="AJ157" cm="1">
        <f t="array" aca="1" ref="AJ157" ca="1">INDIRECT($A$1&amp;AJ$1&amp;$A157)</f>
        <v>0</v>
      </c>
      <c r="AK157" t="str" cm="1">
        <f t="array" aca="1" ref="AK157" ca="1">INDIRECT($A$1&amp;AK$1&amp;$A157)</f>
        <v>disponible</v>
      </c>
      <c r="AM157">
        <f t="shared" ref="AM157:AS166" ca="1" si="32">IF(SUM(INDIRECT($A$1&amp;AM$1&amp;$A157),INDIRECT($A$1&amp;AM$2&amp;$A157),INDIRECT($A$1&amp;AM$3&amp;$A157),INDIRECT($A$1&amp;AM$4&amp;$A157),INDIRECT($A$1&amp;AM$5&amp;$A157),INDIRECT($A$1&amp;AM$6&amp;$A157),INDIRECT($A$1&amp;AM$7&amp;$A157))&gt;0,1,0)</f>
        <v>0</v>
      </c>
      <c r="AN157">
        <f t="shared" ca="1" si="32"/>
        <v>0</v>
      </c>
      <c r="AO157">
        <f t="shared" ca="1" si="32"/>
        <v>0</v>
      </c>
      <c r="AP157">
        <f t="shared" ca="1" si="32"/>
        <v>0</v>
      </c>
      <c r="AQ157">
        <f t="shared" ca="1" si="32"/>
        <v>0</v>
      </c>
      <c r="AR157">
        <f t="shared" ca="1" si="32"/>
        <v>0</v>
      </c>
      <c r="AS157">
        <f t="shared" ca="1" si="32"/>
        <v>0</v>
      </c>
      <c r="AU157" cm="1">
        <f t="array" aca="1" ref="AU157" ca="1">INDIRECT($A$1&amp;AU$1&amp;$A157)</f>
        <v>0</v>
      </c>
      <c r="AV157" cm="1">
        <f t="array" aca="1" ref="AV157" ca="1">INDIRECT($A$1&amp;AV$1&amp;$A157)</f>
        <v>0</v>
      </c>
      <c r="AW157" cm="1">
        <f t="array" aca="1" ref="AW157" ca="1">INDIRECT($A$1&amp;AW$1&amp;$A157)</f>
        <v>0</v>
      </c>
      <c r="AX157" cm="1">
        <f t="array" aca="1" ref="AX157" ca="1">INDIRECT($A$1&amp;AX$1&amp;$A157)</f>
        <v>0</v>
      </c>
      <c r="AY157" cm="1">
        <f t="array" aca="1" ref="AY157" ca="1">INDIRECT($A$1&amp;AY$1&amp;$A157)</f>
        <v>0</v>
      </c>
      <c r="AZ157" cm="1">
        <f t="array" aca="1" ref="AZ157" ca="1">INDIRECT($A$1&amp;AZ$1&amp;$A157)</f>
        <v>0</v>
      </c>
      <c r="BA157" cm="1">
        <f t="array" aca="1" ref="BA157" ca="1">INDIRECT($A$1&amp;BA$1&amp;$A157)</f>
        <v>0</v>
      </c>
      <c r="BB157" cm="1">
        <f t="array" aca="1" ref="BB157" ca="1">INDIRECT($A$1&amp;BB$1&amp;$A157)</f>
        <v>0</v>
      </c>
      <c r="BC157" cm="1">
        <f t="array" aca="1" ref="BC157" ca="1">INDIRECT($A$1&amp;BC$1&amp;$A157)</f>
        <v>0</v>
      </c>
      <c r="BD157" cm="1">
        <f t="array" aca="1" ref="BD157" ca="1">INDIRECT($A$1&amp;BD$1&amp;$A157)</f>
        <v>0</v>
      </c>
      <c r="BE157" cm="1">
        <f t="array" aca="1" ref="BE157" ca="1">INDIRECT($A$1&amp;BE$1&amp;$A157)</f>
        <v>0</v>
      </c>
      <c r="BF157" cm="1">
        <f t="array" aca="1" ref="BF157" ca="1">INDIRECT($A$1&amp;BF$1&amp;$A157)</f>
        <v>0</v>
      </c>
      <c r="BG157" cm="1">
        <f t="array" aca="1" ref="BG157" ca="1">INDIRECT($A$1&amp;BG$1&amp;$A157)</f>
        <v>0</v>
      </c>
      <c r="BH157" cm="1">
        <f t="array" aca="1" ref="BH157" ca="1">INDIRECT($A$1&amp;BH$1&amp;$A157)</f>
        <v>0</v>
      </c>
      <c r="BI157" cm="1">
        <f t="array" aca="1" ref="BI157" ca="1">INDIRECT($A$1&amp;BI$1&amp;$A157)</f>
        <v>0</v>
      </c>
      <c r="BJ157" cm="1">
        <f t="array" aca="1" ref="BJ157" ca="1">INDIRECT($A$1&amp;BJ$1&amp;$A157)</f>
        <v>0</v>
      </c>
      <c r="BK157" cm="1">
        <f t="array" aca="1" ref="BK157" ca="1">INDIRECT($A$1&amp;BK$1&amp;$A157)</f>
        <v>0</v>
      </c>
      <c r="BL157" cm="1">
        <f t="array" aca="1" ref="BL157" ca="1">INDIRECT($A$1&amp;BL$1&amp;$A157)</f>
        <v>0</v>
      </c>
      <c r="BM157" cm="1">
        <f t="array" aca="1" ref="BM157" ca="1">INDIRECT($A$1&amp;BM$1&amp;$A157)</f>
        <v>0</v>
      </c>
      <c r="BN157" cm="1">
        <f t="array" aca="1" ref="BN157" ca="1">INDIRECT($A$1&amp;BN$1&amp;$A157)</f>
        <v>0</v>
      </c>
      <c r="BO157" cm="1">
        <f t="array" aca="1" ref="BO157" ca="1">INDIRECT($A$1&amp;BO$1&amp;$A157)</f>
        <v>0</v>
      </c>
      <c r="BP157" cm="1">
        <f t="array" aca="1" ref="BP157" ca="1">INDIRECT($A$1&amp;BP$1&amp;$A157)</f>
        <v>0</v>
      </c>
      <c r="BQ157" cm="1">
        <f t="array" aca="1" ref="BQ157" ca="1">INDIRECT($A$1&amp;BQ$1&amp;$A157)</f>
        <v>0</v>
      </c>
      <c r="BR157" cm="1">
        <f t="array" aca="1" ref="BR157" ca="1">INDIRECT($A$1&amp;BR$1&amp;$A157)</f>
        <v>0</v>
      </c>
      <c r="BS157" cm="1">
        <f t="array" aca="1" ref="BS157" ca="1">INDIRECT($A$1&amp;BS$1&amp;$A157)</f>
        <v>0</v>
      </c>
      <c r="BT157" cm="1">
        <f t="array" aca="1" ref="BT157" ca="1">INDIRECT($A$1&amp;BT$1&amp;$A157)</f>
        <v>0</v>
      </c>
      <c r="BU157" cm="1">
        <f t="array" aca="1" ref="BU157" ca="1">INDIRECT($A$1&amp;BU$1&amp;$A157)</f>
        <v>0</v>
      </c>
    </row>
    <row r="158" spans="1:73" x14ac:dyDescent="0.35">
      <c r="A158" s="60">
        <f t="shared" si="18"/>
        <v>143</v>
      </c>
      <c r="C158" t="str" cm="1">
        <f t="array" aca="1" ref="C158" ca="1">INDIRECT($A$1&amp;C$1&amp;$A158)</f>
        <v>marche_barsalogho</v>
      </c>
      <c r="D158">
        <f t="shared" ca="1" si="31"/>
        <v>1</v>
      </c>
      <c r="E158">
        <f t="shared" ca="1" si="31"/>
        <v>0</v>
      </c>
      <c r="F158">
        <f t="shared" ca="1" si="31"/>
        <v>0</v>
      </c>
      <c r="G158">
        <f t="shared" ca="1" si="31"/>
        <v>1</v>
      </c>
      <c r="H158">
        <f t="shared" ca="1" si="31"/>
        <v>0</v>
      </c>
      <c r="I158">
        <f t="shared" ca="1" si="31"/>
        <v>1</v>
      </c>
      <c r="J158">
        <f t="shared" ca="1" si="31"/>
        <v>1</v>
      </c>
      <c r="K158">
        <f t="shared" ca="1" si="31"/>
        <v>0</v>
      </c>
      <c r="L158">
        <f t="shared" ca="1" si="31"/>
        <v>0</v>
      </c>
      <c r="M158">
        <f t="shared" ca="1" si="31"/>
        <v>0</v>
      </c>
      <c r="N158">
        <f t="shared" ca="1" si="31"/>
        <v>0</v>
      </c>
      <c r="P158" cm="1">
        <f t="array" aca="1" ref="P158" ca="1">INDIRECT($A$1&amp;P$1&amp;$A158)</f>
        <v>0</v>
      </c>
      <c r="Q158" cm="1">
        <f t="array" aca="1" ref="Q158" ca="1">INDIRECT($A$1&amp;Q$1&amp;$A158)</f>
        <v>0</v>
      </c>
      <c r="R158" cm="1">
        <f t="array" aca="1" ref="R158" ca="1">INDIRECT($A$1&amp;R$1&amp;$A158)</f>
        <v>0</v>
      </c>
      <c r="S158" cm="1">
        <f t="array" aca="1" ref="S158" ca="1">INDIRECT($A$1&amp;S$1&amp;$A158)</f>
        <v>0</v>
      </c>
      <c r="T158" cm="1">
        <f t="array" aca="1" ref="T158" ca="1">INDIRECT($A$1&amp;T$1&amp;$A158)</f>
        <v>0</v>
      </c>
      <c r="U158" cm="1">
        <f t="array" aca="1" ref="U158" ca="1">INDIRECT($A$1&amp;U$1&amp;$A158)</f>
        <v>0</v>
      </c>
      <c r="V158" cm="1">
        <f t="array" aca="1" ref="V158" ca="1">INDIRECT($A$1&amp;V$1&amp;$A158)</f>
        <v>0</v>
      </c>
      <c r="W158" cm="1">
        <f t="array" aca="1" ref="W158" ca="1">INDIRECT($A$1&amp;W$1&amp;$A158)</f>
        <v>0</v>
      </c>
      <c r="X158" cm="1">
        <f t="array" aca="1" ref="X158" ca="1">INDIRECT($A$1&amp;X$1&amp;$A158)</f>
        <v>0</v>
      </c>
      <c r="Y158" cm="1">
        <f t="array" aca="1" ref="Y158" ca="1">INDIRECT($A$1&amp;Y$1&amp;$A158)</f>
        <v>0</v>
      </c>
      <c r="Z158" cm="1">
        <f t="array" aca="1" ref="Z158" ca="1">INDIRECT($A$1&amp;Z$1&amp;$A158)</f>
        <v>0</v>
      </c>
      <c r="AA158" cm="1">
        <f t="array" aca="1" ref="AA158" ca="1">INDIRECT($A$1&amp;AA$1&amp;$A158)</f>
        <v>0</v>
      </c>
      <c r="AB158" t="str" cm="1">
        <f t="array" aca="1" ref="AB158" ca="1">INDIRECT($A$1&amp;AB$1&amp;$A158)</f>
        <v>disponible</v>
      </c>
      <c r="AC158" cm="1">
        <f t="array" aca="1" ref="AC158" ca="1">INDIRECT($A$1&amp;AC$1&amp;$A158)</f>
        <v>0</v>
      </c>
      <c r="AD158" cm="1">
        <f t="array" aca="1" ref="AD158" ca="1">INDIRECT($A$1&amp;AD$1&amp;$A158)</f>
        <v>0</v>
      </c>
      <c r="AE158" t="str" cm="1">
        <f t="array" aca="1" ref="AE158" ca="1">INDIRECT($A$1&amp;AE$1&amp;$A158)</f>
        <v>peudisponible</v>
      </c>
      <c r="AF158" t="str" cm="1">
        <f t="array" aca="1" ref="AF158" ca="1">INDIRECT($A$1&amp;AF$1&amp;$A158)</f>
        <v>disponible</v>
      </c>
      <c r="AG158" cm="1">
        <f t="array" aca="1" ref="AG158" ca="1">INDIRECT($A$1&amp;AG$1&amp;$A158)</f>
        <v>0</v>
      </c>
      <c r="AH158" cm="1">
        <f t="array" aca="1" ref="AH158" ca="1">INDIRECT($A$1&amp;AH$1&amp;$A158)</f>
        <v>0</v>
      </c>
      <c r="AI158" cm="1">
        <f t="array" aca="1" ref="AI158" ca="1">INDIRECT($A$1&amp;AI$1&amp;$A158)</f>
        <v>0</v>
      </c>
      <c r="AJ158" cm="1">
        <f t="array" aca="1" ref="AJ158" ca="1">INDIRECT($A$1&amp;AJ$1&amp;$A158)</f>
        <v>0</v>
      </c>
      <c r="AK158" t="str" cm="1">
        <f t="array" aca="1" ref="AK158" ca="1">INDIRECT($A$1&amp;AK$1&amp;$A158)</f>
        <v>disponible</v>
      </c>
      <c r="AM158">
        <f t="shared" ca="1" si="32"/>
        <v>0</v>
      </c>
      <c r="AN158">
        <f t="shared" ca="1" si="32"/>
        <v>0</v>
      </c>
      <c r="AO158">
        <f t="shared" ca="1" si="32"/>
        <v>0</v>
      </c>
      <c r="AP158">
        <f t="shared" ca="1" si="32"/>
        <v>0</v>
      </c>
      <c r="AQ158">
        <f t="shared" ca="1" si="32"/>
        <v>1</v>
      </c>
      <c r="AR158">
        <f t="shared" ca="1" si="32"/>
        <v>0</v>
      </c>
      <c r="AS158">
        <f t="shared" ca="1" si="32"/>
        <v>0</v>
      </c>
      <c r="AU158" cm="1">
        <f t="array" aca="1" ref="AU158" ca="1">INDIRECT($A$1&amp;AU$1&amp;$A158)</f>
        <v>0</v>
      </c>
      <c r="AV158" cm="1">
        <f t="array" aca="1" ref="AV158" ca="1">INDIRECT($A$1&amp;AV$1&amp;$A158)</f>
        <v>0</v>
      </c>
      <c r="AW158" cm="1">
        <f t="array" aca="1" ref="AW158" ca="1">INDIRECT($A$1&amp;AW$1&amp;$A158)</f>
        <v>0</v>
      </c>
      <c r="AX158" cm="1">
        <f t="array" aca="1" ref="AX158" ca="1">INDIRECT($A$1&amp;AX$1&amp;$A158)</f>
        <v>0</v>
      </c>
      <c r="AY158" cm="1">
        <f t="array" aca="1" ref="AY158" ca="1">INDIRECT($A$1&amp;AY$1&amp;$A158)</f>
        <v>0</v>
      </c>
      <c r="AZ158" cm="1">
        <f t="array" aca="1" ref="AZ158" ca="1">INDIRECT($A$1&amp;AZ$1&amp;$A158)</f>
        <v>0</v>
      </c>
      <c r="BA158" cm="1">
        <f t="array" aca="1" ref="BA158" ca="1">INDIRECT($A$1&amp;BA$1&amp;$A158)</f>
        <v>0</v>
      </c>
      <c r="BB158" cm="1">
        <f t="array" aca="1" ref="BB158" ca="1">INDIRECT($A$1&amp;BB$1&amp;$A158)</f>
        <v>0</v>
      </c>
      <c r="BC158" cm="1">
        <f t="array" aca="1" ref="BC158" ca="1">INDIRECT($A$1&amp;BC$1&amp;$A158)</f>
        <v>0</v>
      </c>
      <c r="BD158" cm="1">
        <f t="array" aca="1" ref="BD158" ca="1">INDIRECT($A$1&amp;BD$1&amp;$A158)</f>
        <v>0</v>
      </c>
      <c r="BE158" cm="1">
        <f t="array" aca="1" ref="BE158" ca="1">INDIRECT($A$1&amp;BE$1&amp;$A158)</f>
        <v>0</v>
      </c>
      <c r="BF158" cm="1">
        <f t="array" aca="1" ref="BF158" ca="1">INDIRECT($A$1&amp;BF$1&amp;$A158)</f>
        <v>0</v>
      </c>
      <c r="BG158" cm="1">
        <f t="array" aca="1" ref="BG158" ca="1">INDIRECT($A$1&amp;BG$1&amp;$A158)</f>
        <v>0</v>
      </c>
      <c r="BH158" cm="1">
        <f t="array" aca="1" ref="BH158" ca="1">INDIRECT($A$1&amp;BH$1&amp;$A158)</f>
        <v>0</v>
      </c>
      <c r="BI158" cm="1">
        <f t="array" aca="1" ref="BI158" ca="1">INDIRECT($A$1&amp;BI$1&amp;$A158)</f>
        <v>0</v>
      </c>
      <c r="BJ158" cm="1">
        <f t="array" aca="1" ref="BJ158" ca="1">INDIRECT($A$1&amp;BJ$1&amp;$A158)</f>
        <v>0</v>
      </c>
      <c r="BK158" cm="1">
        <f t="array" aca="1" ref="BK158" ca="1">INDIRECT($A$1&amp;BK$1&amp;$A158)</f>
        <v>0</v>
      </c>
      <c r="BL158" cm="1">
        <f t="array" aca="1" ref="BL158" ca="1">INDIRECT($A$1&amp;BL$1&amp;$A158)</f>
        <v>0</v>
      </c>
      <c r="BM158" cm="1">
        <f t="array" aca="1" ref="BM158" ca="1">INDIRECT($A$1&amp;BM$1&amp;$A158)</f>
        <v>0</v>
      </c>
      <c r="BN158" cm="1">
        <f t="array" aca="1" ref="BN158" ca="1">INDIRECT($A$1&amp;BN$1&amp;$A158)</f>
        <v>0</v>
      </c>
      <c r="BO158" cm="1">
        <f t="array" aca="1" ref="BO158" ca="1">INDIRECT($A$1&amp;BO$1&amp;$A158)</f>
        <v>0</v>
      </c>
      <c r="BP158" cm="1">
        <f t="array" aca="1" ref="BP158" ca="1">INDIRECT($A$1&amp;BP$1&amp;$A158)</f>
        <v>0</v>
      </c>
      <c r="BQ158" cm="1">
        <f t="array" aca="1" ref="BQ158" ca="1">INDIRECT($A$1&amp;BQ$1&amp;$A158)</f>
        <v>0</v>
      </c>
      <c r="BR158" cm="1">
        <f t="array" aca="1" ref="BR158" ca="1">INDIRECT($A$1&amp;BR$1&amp;$A158)</f>
        <v>0</v>
      </c>
      <c r="BS158" cm="1">
        <f t="array" aca="1" ref="BS158" ca="1">INDIRECT($A$1&amp;BS$1&amp;$A158)</f>
        <v>0</v>
      </c>
      <c r="BT158" cm="1">
        <f t="array" aca="1" ref="BT158" ca="1">INDIRECT($A$1&amp;BT$1&amp;$A158)</f>
        <v>0</v>
      </c>
      <c r="BU158" cm="1">
        <f t="array" aca="1" ref="BU158" ca="1">INDIRECT($A$1&amp;BU$1&amp;$A158)</f>
        <v>0</v>
      </c>
    </row>
    <row r="159" spans="1:73" x14ac:dyDescent="0.35">
      <c r="A159" s="60">
        <f t="shared" si="18"/>
        <v>144</v>
      </c>
      <c r="C159" t="str" cm="1">
        <f t="array" aca="1" ref="C159" ca="1">INDIRECT($A$1&amp;C$1&amp;$A159)</f>
        <v>marche_tibga</v>
      </c>
      <c r="D159">
        <f t="shared" ca="1" si="31"/>
        <v>0</v>
      </c>
      <c r="E159">
        <f t="shared" ca="1" si="31"/>
        <v>0</v>
      </c>
      <c r="F159">
        <f t="shared" ca="1" si="31"/>
        <v>0</v>
      </c>
      <c r="G159">
        <f t="shared" ca="1" si="31"/>
        <v>0</v>
      </c>
      <c r="H159">
        <f t="shared" ca="1" si="31"/>
        <v>0</v>
      </c>
      <c r="I159">
        <f t="shared" ca="1" si="31"/>
        <v>0</v>
      </c>
      <c r="J159">
        <f t="shared" ca="1" si="31"/>
        <v>0</v>
      </c>
      <c r="K159">
        <f t="shared" ca="1" si="31"/>
        <v>0</v>
      </c>
      <c r="L159">
        <f t="shared" ca="1" si="31"/>
        <v>0</v>
      </c>
      <c r="M159">
        <f t="shared" ca="1" si="31"/>
        <v>0</v>
      </c>
      <c r="N159">
        <f t="shared" ca="1" si="31"/>
        <v>0</v>
      </c>
      <c r="P159" cm="1">
        <f t="array" aca="1" ref="P159" ca="1">INDIRECT($A$1&amp;P$1&amp;$A159)</f>
        <v>0</v>
      </c>
      <c r="Q159" cm="1">
        <f t="array" aca="1" ref="Q159" ca="1">INDIRECT($A$1&amp;Q$1&amp;$A159)</f>
        <v>0</v>
      </c>
      <c r="R159" t="str" cm="1">
        <f t="array" aca="1" ref="R159" ca="1">INDIRECT($A$1&amp;R$1&amp;$A159)</f>
        <v>disponible</v>
      </c>
      <c r="S159" t="str" cm="1">
        <f t="array" aca="1" ref="S159" ca="1">INDIRECT($A$1&amp;S$1&amp;$A159)</f>
        <v>disponible</v>
      </c>
      <c r="T159" t="str" cm="1">
        <f t="array" aca="1" ref="T159" ca="1">INDIRECT($A$1&amp;T$1&amp;$A159)</f>
        <v>disponible</v>
      </c>
      <c r="U159" t="str" cm="1">
        <f t="array" aca="1" ref="U159" ca="1">INDIRECT($A$1&amp;U$1&amp;$A159)</f>
        <v>disponible</v>
      </c>
      <c r="V159" t="str" cm="1">
        <f t="array" aca="1" ref="V159" ca="1">INDIRECT($A$1&amp;V$1&amp;$A159)</f>
        <v>disponible</v>
      </c>
      <c r="W159" cm="1">
        <f t="array" aca="1" ref="W159" ca="1">INDIRECT($A$1&amp;W$1&amp;$A159)</f>
        <v>0</v>
      </c>
      <c r="X159" cm="1">
        <f t="array" aca="1" ref="X159" ca="1">INDIRECT($A$1&amp;X$1&amp;$A159)</f>
        <v>0</v>
      </c>
      <c r="Y159" cm="1">
        <f t="array" aca="1" ref="Y159" ca="1">INDIRECT($A$1&amp;Y$1&amp;$A159)</f>
        <v>0</v>
      </c>
      <c r="Z159" cm="1">
        <f t="array" aca="1" ref="Z159" ca="1">INDIRECT($A$1&amp;Z$1&amp;$A159)</f>
        <v>0</v>
      </c>
      <c r="AA159" cm="1">
        <f t="array" aca="1" ref="AA159" ca="1">INDIRECT($A$1&amp;AA$1&amp;$A159)</f>
        <v>0</v>
      </c>
      <c r="AB159" cm="1">
        <f t="array" aca="1" ref="AB159" ca="1">INDIRECT($A$1&amp;AB$1&amp;$A159)</f>
        <v>0</v>
      </c>
      <c r="AC159" t="str" cm="1">
        <f t="array" aca="1" ref="AC159" ca="1">INDIRECT($A$1&amp;AC$1&amp;$A159)</f>
        <v>disponible</v>
      </c>
      <c r="AD159" t="str" cm="1">
        <f t="array" aca="1" ref="AD159" ca="1">INDIRECT($A$1&amp;AD$1&amp;$A159)</f>
        <v>disponible</v>
      </c>
      <c r="AE159" t="str" cm="1">
        <f t="array" aca="1" ref="AE159" ca="1">INDIRECT($A$1&amp;AE$1&amp;$A159)</f>
        <v>disponible</v>
      </c>
      <c r="AF159" t="str" cm="1">
        <f t="array" aca="1" ref="AF159" ca="1">INDIRECT($A$1&amp;AF$1&amp;$A159)</f>
        <v>disponible</v>
      </c>
      <c r="AG159" t="str" cm="1">
        <f t="array" aca="1" ref="AG159" ca="1">INDIRECT($A$1&amp;AG$1&amp;$A159)</f>
        <v>disponible</v>
      </c>
      <c r="AH159" cm="1">
        <f t="array" aca="1" ref="AH159" ca="1">INDIRECT($A$1&amp;AH$1&amp;$A159)</f>
        <v>0</v>
      </c>
      <c r="AI159" t="str" cm="1">
        <f t="array" aca="1" ref="AI159" ca="1">INDIRECT($A$1&amp;AI$1&amp;$A159)</f>
        <v>disponible</v>
      </c>
      <c r="AJ159" t="str" cm="1">
        <f t="array" aca="1" ref="AJ159" ca="1">INDIRECT($A$1&amp;AJ$1&amp;$A159)</f>
        <v>disponible</v>
      </c>
      <c r="AK159" t="str" cm="1">
        <f t="array" aca="1" ref="AK159" ca="1">INDIRECT($A$1&amp;AK$1&amp;$A159)</f>
        <v>disponible</v>
      </c>
      <c r="AM159">
        <f t="shared" ca="1" si="32"/>
        <v>0</v>
      </c>
      <c r="AN159">
        <f t="shared" ca="1" si="32"/>
        <v>0</v>
      </c>
      <c r="AO159">
        <f t="shared" ca="1" si="32"/>
        <v>0</v>
      </c>
      <c r="AP159">
        <f t="shared" ca="1" si="32"/>
        <v>0</v>
      </c>
      <c r="AQ159">
        <f t="shared" ca="1" si="32"/>
        <v>0</v>
      </c>
      <c r="AR159">
        <f t="shared" ca="1" si="32"/>
        <v>0</v>
      </c>
      <c r="AS159">
        <f t="shared" ca="1" si="32"/>
        <v>0</v>
      </c>
      <c r="AU159" cm="1">
        <f t="array" aca="1" ref="AU159" ca="1">INDIRECT($A$1&amp;AU$1&amp;$A159)</f>
        <v>0</v>
      </c>
      <c r="AV159" cm="1">
        <f t="array" aca="1" ref="AV159" ca="1">INDIRECT($A$1&amp;AV$1&amp;$A159)</f>
        <v>0</v>
      </c>
      <c r="AW159" cm="1">
        <f t="array" aca="1" ref="AW159" ca="1">INDIRECT($A$1&amp;AW$1&amp;$A159)</f>
        <v>0</v>
      </c>
      <c r="AX159" cm="1">
        <f t="array" aca="1" ref="AX159" ca="1">INDIRECT($A$1&amp;AX$1&amp;$A159)</f>
        <v>0</v>
      </c>
      <c r="AY159" cm="1">
        <f t="array" aca="1" ref="AY159" ca="1">INDIRECT($A$1&amp;AY$1&amp;$A159)</f>
        <v>0</v>
      </c>
      <c r="AZ159" cm="1">
        <f t="array" aca="1" ref="AZ159" ca="1">INDIRECT($A$1&amp;AZ$1&amp;$A159)</f>
        <v>0</v>
      </c>
      <c r="BA159" cm="1">
        <f t="array" aca="1" ref="BA159" ca="1">INDIRECT($A$1&amp;BA$1&amp;$A159)</f>
        <v>0</v>
      </c>
      <c r="BB159" cm="1">
        <f t="array" aca="1" ref="BB159" ca="1">INDIRECT($A$1&amp;BB$1&amp;$A159)</f>
        <v>0</v>
      </c>
      <c r="BC159" cm="1">
        <f t="array" aca="1" ref="BC159" ca="1">INDIRECT($A$1&amp;BC$1&amp;$A159)</f>
        <v>0</v>
      </c>
      <c r="BD159" cm="1">
        <f t="array" aca="1" ref="BD159" ca="1">INDIRECT($A$1&amp;BD$1&amp;$A159)</f>
        <v>0</v>
      </c>
      <c r="BE159" cm="1">
        <f t="array" aca="1" ref="BE159" ca="1">INDIRECT($A$1&amp;BE$1&amp;$A159)</f>
        <v>0</v>
      </c>
      <c r="BF159" cm="1">
        <f t="array" aca="1" ref="BF159" ca="1">INDIRECT($A$1&amp;BF$1&amp;$A159)</f>
        <v>0</v>
      </c>
      <c r="BG159" cm="1">
        <f t="array" aca="1" ref="BG159" ca="1">INDIRECT($A$1&amp;BG$1&amp;$A159)</f>
        <v>0</v>
      </c>
      <c r="BH159" cm="1">
        <f t="array" aca="1" ref="BH159" ca="1">INDIRECT($A$1&amp;BH$1&amp;$A159)</f>
        <v>0</v>
      </c>
      <c r="BI159" cm="1">
        <f t="array" aca="1" ref="BI159" ca="1">INDIRECT($A$1&amp;BI$1&amp;$A159)</f>
        <v>0</v>
      </c>
      <c r="BJ159" cm="1">
        <f t="array" aca="1" ref="BJ159" ca="1">INDIRECT($A$1&amp;BJ$1&amp;$A159)</f>
        <v>0</v>
      </c>
      <c r="BK159" cm="1">
        <f t="array" aca="1" ref="BK159" ca="1">INDIRECT($A$1&amp;BK$1&amp;$A159)</f>
        <v>0</v>
      </c>
      <c r="BL159" cm="1">
        <f t="array" aca="1" ref="BL159" ca="1">INDIRECT($A$1&amp;BL$1&amp;$A159)</f>
        <v>0</v>
      </c>
      <c r="BM159" cm="1">
        <f t="array" aca="1" ref="BM159" ca="1">INDIRECT($A$1&amp;BM$1&amp;$A159)</f>
        <v>0</v>
      </c>
      <c r="BN159" cm="1">
        <f t="array" aca="1" ref="BN159" ca="1">INDIRECT($A$1&amp;BN$1&amp;$A159)</f>
        <v>0</v>
      </c>
      <c r="BO159" cm="1">
        <f t="array" aca="1" ref="BO159" ca="1">INDIRECT($A$1&amp;BO$1&amp;$A159)</f>
        <v>0</v>
      </c>
      <c r="BP159" cm="1">
        <f t="array" aca="1" ref="BP159" ca="1">INDIRECT($A$1&amp;BP$1&amp;$A159)</f>
        <v>0</v>
      </c>
      <c r="BQ159" cm="1">
        <f t="array" aca="1" ref="BQ159" ca="1">INDIRECT($A$1&amp;BQ$1&amp;$A159)</f>
        <v>0</v>
      </c>
      <c r="BR159" cm="1">
        <f t="array" aca="1" ref="BR159" ca="1">INDIRECT($A$1&amp;BR$1&amp;$A159)</f>
        <v>0</v>
      </c>
      <c r="BS159" cm="1">
        <f t="array" aca="1" ref="BS159" ca="1">INDIRECT($A$1&amp;BS$1&amp;$A159)</f>
        <v>0</v>
      </c>
      <c r="BT159" cm="1">
        <f t="array" aca="1" ref="BT159" ca="1">INDIRECT($A$1&amp;BT$1&amp;$A159)</f>
        <v>0</v>
      </c>
      <c r="BU159" cm="1">
        <f t="array" aca="1" ref="BU159" ca="1">INDIRECT($A$1&amp;BU$1&amp;$A159)</f>
        <v>0</v>
      </c>
    </row>
    <row r="160" spans="1:73" x14ac:dyDescent="0.35">
      <c r="A160" s="60">
        <f t="shared" ref="A160:A274" si="33">A159+1</f>
        <v>145</v>
      </c>
      <c r="C160" t="str" cm="1">
        <f t="array" aca="1" ref="C160" ca="1">INDIRECT($A$1&amp;C$1&amp;$A160)</f>
        <v>marche_barsalogho</v>
      </c>
      <c r="D160">
        <f t="shared" ca="1" si="31"/>
        <v>0</v>
      </c>
      <c r="E160">
        <f t="shared" ca="1" si="31"/>
        <v>0</v>
      </c>
      <c r="F160">
        <f t="shared" ca="1" si="31"/>
        <v>0</v>
      </c>
      <c r="G160">
        <f t="shared" ca="1" si="31"/>
        <v>0</v>
      </c>
      <c r="H160">
        <f t="shared" ca="1" si="31"/>
        <v>0</v>
      </c>
      <c r="I160">
        <f t="shared" ca="1" si="31"/>
        <v>1</v>
      </c>
      <c r="J160">
        <f t="shared" ca="1" si="31"/>
        <v>1</v>
      </c>
      <c r="K160">
        <f t="shared" ca="1" si="31"/>
        <v>0</v>
      </c>
      <c r="L160">
        <f t="shared" ca="1" si="31"/>
        <v>0</v>
      </c>
      <c r="M160">
        <f t="shared" ca="1" si="31"/>
        <v>0</v>
      </c>
      <c r="N160">
        <f t="shared" ca="1" si="31"/>
        <v>0</v>
      </c>
      <c r="P160" cm="1">
        <f t="array" aca="1" ref="P160" ca="1">INDIRECT($A$1&amp;P$1&amp;$A160)</f>
        <v>0</v>
      </c>
      <c r="Q160" cm="1">
        <f t="array" aca="1" ref="Q160" ca="1">INDIRECT($A$1&amp;Q$1&amp;$A160)</f>
        <v>0</v>
      </c>
      <c r="R160" cm="1">
        <f t="array" aca="1" ref="R160" ca="1">INDIRECT($A$1&amp;R$1&amp;$A160)</f>
        <v>0</v>
      </c>
      <c r="S160" cm="1">
        <f t="array" aca="1" ref="S160" ca="1">INDIRECT($A$1&amp;S$1&amp;$A160)</f>
        <v>0</v>
      </c>
      <c r="T160" cm="1">
        <f t="array" aca="1" ref="T160" ca="1">INDIRECT($A$1&amp;T$1&amp;$A160)</f>
        <v>0</v>
      </c>
      <c r="U160" cm="1">
        <f t="array" aca="1" ref="U160" ca="1">INDIRECT($A$1&amp;U$1&amp;$A160)</f>
        <v>0</v>
      </c>
      <c r="V160" cm="1">
        <f t="array" aca="1" ref="V160" ca="1">INDIRECT($A$1&amp;V$1&amp;$A160)</f>
        <v>0</v>
      </c>
      <c r="W160" cm="1">
        <f t="array" aca="1" ref="W160" ca="1">INDIRECT($A$1&amp;W$1&amp;$A160)</f>
        <v>0</v>
      </c>
      <c r="X160" cm="1">
        <f t="array" aca="1" ref="X160" ca="1">INDIRECT($A$1&amp;X$1&amp;$A160)</f>
        <v>0</v>
      </c>
      <c r="Y160" cm="1">
        <f t="array" aca="1" ref="Y160" ca="1">INDIRECT($A$1&amp;Y$1&amp;$A160)</f>
        <v>0</v>
      </c>
      <c r="Z160" cm="1">
        <f t="array" aca="1" ref="Z160" ca="1">INDIRECT($A$1&amp;Z$1&amp;$A160)</f>
        <v>0</v>
      </c>
      <c r="AA160" cm="1">
        <f t="array" aca="1" ref="AA160" ca="1">INDIRECT($A$1&amp;AA$1&amp;$A160)</f>
        <v>0</v>
      </c>
      <c r="AB160" t="str" cm="1">
        <f t="array" aca="1" ref="AB160" ca="1">INDIRECT($A$1&amp;AB$1&amp;$A160)</f>
        <v>disponible</v>
      </c>
      <c r="AC160" cm="1">
        <f t="array" aca="1" ref="AC160" ca="1">INDIRECT($A$1&amp;AC$1&amp;$A160)</f>
        <v>0</v>
      </c>
      <c r="AD160" cm="1">
        <f t="array" aca="1" ref="AD160" ca="1">INDIRECT($A$1&amp;AD$1&amp;$A160)</f>
        <v>0</v>
      </c>
      <c r="AE160" t="str" cm="1">
        <f t="array" aca="1" ref="AE160" ca="1">INDIRECT($A$1&amp;AE$1&amp;$A160)</f>
        <v>peudisponible</v>
      </c>
      <c r="AF160" t="str" cm="1">
        <f t="array" aca="1" ref="AF160" ca="1">INDIRECT($A$1&amp;AF$1&amp;$A160)</f>
        <v>disponible</v>
      </c>
      <c r="AG160" cm="1">
        <f t="array" aca="1" ref="AG160" ca="1">INDIRECT($A$1&amp;AG$1&amp;$A160)</f>
        <v>0</v>
      </c>
      <c r="AH160" cm="1">
        <f t="array" aca="1" ref="AH160" ca="1">INDIRECT($A$1&amp;AH$1&amp;$A160)</f>
        <v>0</v>
      </c>
      <c r="AI160" cm="1">
        <f t="array" aca="1" ref="AI160" ca="1">INDIRECT($A$1&amp;AI$1&amp;$A160)</f>
        <v>0</v>
      </c>
      <c r="AJ160" cm="1">
        <f t="array" aca="1" ref="AJ160" ca="1">INDIRECT($A$1&amp;AJ$1&amp;$A160)</f>
        <v>0</v>
      </c>
      <c r="AK160" t="str" cm="1">
        <f t="array" aca="1" ref="AK160" ca="1">INDIRECT($A$1&amp;AK$1&amp;$A160)</f>
        <v>disponible</v>
      </c>
      <c r="AM160">
        <f t="shared" ca="1" si="32"/>
        <v>0</v>
      </c>
      <c r="AN160">
        <f t="shared" ca="1" si="32"/>
        <v>0</v>
      </c>
      <c r="AO160">
        <f t="shared" ca="1" si="32"/>
        <v>0</v>
      </c>
      <c r="AP160">
        <f t="shared" ca="1" si="32"/>
        <v>0</v>
      </c>
      <c r="AQ160">
        <f t="shared" ca="1" si="32"/>
        <v>1</v>
      </c>
      <c r="AR160">
        <f t="shared" ca="1" si="32"/>
        <v>1</v>
      </c>
      <c r="AS160">
        <f t="shared" ca="1" si="32"/>
        <v>0</v>
      </c>
      <c r="AU160" cm="1">
        <f t="array" aca="1" ref="AU160" ca="1">INDIRECT($A$1&amp;AU$1&amp;$A160)</f>
        <v>0</v>
      </c>
      <c r="AV160" cm="1">
        <f t="array" aca="1" ref="AV160" ca="1">INDIRECT($A$1&amp;AV$1&amp;$A160)</f>
        <v>0</v>
      </c>
      <c r="AW160" cm="1">
        <f t="array" aca="1" ref="AW160" ca="1">INDIRECT($A$1&amp;AW$1&amp;$A160)</f>
        <v>0</v>
      </c>
      <c r="AX160" cm="1">
        <f t="array" aca="1" ref="AX160" ca="1">INDIRECT($A$1&amp;AX$1&amp;$A160)</f>
        <v>0</v>
      </c>
      <c r="AY160" cm="1">
        <f t="array" aca="1" ref="AY160" ca="1">INDIRECT($A$1&amp;AY$1&amp;$A160)</f>
        <v>0</v>
      </c>
      <c r="AZ160" cm="1">
        <f t="array" aca="1" ref="AZ160" ca="1">INDIRECT($A$1&amp;AZ$1&amp;$A160)</f>
        <v>0</v>
      </c>
      <c r="BA160" cm="1">
        <f t="array" aca="1" ref="BA160" ca="1">INDIRECT($A$1&amp;BA$1&amp;$A160)</f>
        <v>0</v>
      </c>
      <c r="BB160" cm="1">
        <f t="array" aca="1" ref="BB160" ca="1">INDIRECT($A$1&amp;BB$1&amp;$A160)</f>
        <v>0</v>
      </c>
      <c r="BC160" cm="1">
        <f t="array" aca="1" ref="BC160" ca="1">INDIRECT($A$1&amp;BC$1&amp;$A160)</f>
        <v>0</v>
      </c>
      <c r="BD160" cm="1">
        <f t="array" aca="1" ref="BD160" ca="1">INDIRECT($A$1&amp;BD$1&amp;$A160)</f>
        <v>0</v>
      </c>
      <c r="BE160" cm="1">
        <f t="array" aca="1" ref="BE160" ca="1">INDIRECT($A$1&amp;BE$1&amp;$A160)</f>
        <v>0</v>
      </c>
      <c r="BF160" cm="1">
        <f t="array" aca="1" ref="BF160" ca="1">INDIRECT($A$1&amp;BF$1&amp;$A160)</f>
        <v>0</v>
      </c>
      <c r="BG160" cm="1">
        <f t="array" aca="1" ref="BG160" ca="1">INDIRECT($A$1&amp;BG$1&amp;$A160)</f>
        <v>0</v>
      </c>
      <c r="BH160" cm="1">
        <f t="array" aca="1" ref="BH160" ca="1">INDIRECT($A$1&amp;BH$1&amp;$A160)</f>
        <v>0</v>
      </c>
      <c r="BI160" cm="1">
        <f t="array" aca="1" ref="BI160" ca="1">INDIRECT($A$1&amp;BI$1&amp;$A160)</f>
        <v>0</v>
      </c>
      <c r="BJ160" cm="1">
        <f t="array" aca="1" ref="BJ160" ca="1">INDIRECT($A$1&amp;BJ$1&amp;$A160)</f>
        <v>0</v>
      </c>
      <c r="BK160" cm="1">
        <f t="array" aca="1" ref="BK160" ca="1">INDIRECT($A$1&amp;BK$1&amp;$A160)</f>
        <v>0</v>
      </c>
      <c r="BL160" cm="1">
        <f t="array" aca="1" ref="BL160" ca="1">INDIRECT($A$1&amp;BL$1&amp;$A160)</f>
        <v>0</v>
      </c>
      <c r="BM160" cm="1">
        <f t="array" aca="1" ref="BM160" ca="1">INDIRECT($A$1&amp;BM$1&amp;$A160)</f>
        <v>0</v>
      </c>
      <c r="BN160" cm="1">
        <f t="array" aca="1" ref="BN160" ca="1">INDIRECT($A$1&amp;BN$1&amp;$A160)</f>
        <v>0</v>
      </c>
      <c r="BO160" cm="1">
        <f t="array" aca="1" ref="BO160" ca="1">INDIRECT($A$1&amp;BO$1&amp;$A160)</f>
        <v>0</v>
      </c>
      <c r="BP160" cm="1">
        <f t="array" aca="1" ref="BP160" ca="1">INDIRECT($A$1&amp;BP$1&amp;$A160)</f>
        <v>0</v>
      </c>
      <c r="BQ160" cm="1">
        <f t="array" aca="1" ref="BQ160" ca="1">INDIRECT($A$1&amp;BQ$1&amp;$A160)</f>
        <v>0</v>
      </c>
      <c r="BR160" cm="1">
        <f t="array" aca="1" ref="BR160" ca="1">INDIRECT($A$1&amp;BR$1&amp;$A160)</f>
        <v>0</v>
      </c>
      <c r="BS160" cm="1">
        <f t="array" aca="1" ref="BS160" ca="1">INDIRECT($A$1&amp;BS$1&amp;$A160)</f>
        <v>0</v>
      </c>
      <c r="BT160" cm="1">
        <f t="array" aca="1" ref="BT160" ca="1">INDIRECT($A$1&amp;BT$1&amp;$A160)</f>
        <v>0</v>
      </c>
      <c r="BU160" cm="1">
        <f t="array" aca="1" ref="BU160" ca="1">INDIRECT($A$1&amp;BU$1&amp;$A160)</f>
        <v>0</v>
      </c>
    </row>
    <row r="161" spans="1:73" x14ac:dyDescent="0.35">
      <c r="A161" s="60">
        <f t="shared" si="33"/>
        <v>146</v>
      </c>
      <c r="C161" t="str" cm="1">
        <f t="array" aca="1" ref="C161" ca="1">INDIRECT($A$1&amp;C$1&amp;$A161)</f>
        <v>marche_barsalogho</v>
      </c>
      <c r="D161">
        <f t="shared" ca="1" si="31"/>
        <v>0</v>
      </c>
      <c r="E161">
        <f t="shared" ca="1" si="31"/>
        <v>0</v>
      </c>
      <c r="F161">
        <f t="shared" ca="1" si="31"/>
        <v>0</v>
      </c>
      <c r="G161">
        <f t="shared" ca="1" si="31"/>
        <v>0</v>
      </c>
      <c r="H161">
        <f t="shared" ca="1" si="31"/>
        <v>0</v>
      </c>
      <c r="I161">
        <f t="shared" ca="1" si="31"/>
        <v>0</v>
      </c>
      <c r="J161">
        <f t="shared" ca="1" si="31"/>
        <v>0</v>
      </c>
      <c r="K161">
        <f t="shared" ca="1" si="31"/>
        <v>0</v>
      </c>
      <c r="L161">
        <f t="shared" ca="1" si="31"/>
        <v>0</v>
      </c>
      <c r="M161">
        <f t="shared" ca="1" si="31"/>
        <v>0</v>
      </c>
      <c r="N161">
        <f t="shared" ca="1" si="31"/>
        <v>0</v>
      </c>
      <c r="P161" cm="1">
        <f t="array" aca="1" ref="P161" ca="1">INDIRECT($A$1&amp;P$1&amp;$A161)</f>
        <v>0</v>
      </c>
      <c r="Q161" cm="1">
        <f t="array" aca="1" ref="Q161" ca="1">INDIRECT($A$1&amp;Q$1&amp;$A161)</f>
        <v>0</v>
      </c>
      <c r="R161" cm="1">
        <f t="array" aca="1" ref="R161" ca="1">INDIRECT($A$1&amp;R$1&amp;$A161)</f>
        <v>0</v>
      </c>
      <c r="S161" cm="1">
        <f t="array" aca="1" ref="S161" ca="1">INDIRECT($A$1&amp;S$1&amp;$A161)</f>
        <v>0</v>
      </c>
      <c r="T161" cm="1">
        <f t="array" aca="1" ref="T161" ca="1">INDIRECT($A$1&amp;T$1&amp;$A161)</f>
        <v>0</v>
      </c>
      <c r="U161" cm="1">
        <f t="array" aca="1" ref="U161" ca="1">INDIRECT($A$1&amp;U$1&amp;$A161)</f>
        <v>0</v>
      </c>
      <c r="V161" cm="1">
        <f t="array" aca="1" ref="V161" ca="1">INDIRECT($A$1&amp;V$1&amp;$A161)</f>
        <v>0</v>
      </c>
      <c r="W161" cm="1">
        <f t="array" aca="1" ref="W161" ca="1">INDIRECT($A$1&amp;W$1&amp;$A161)</f>
        <v>0</v>
      </c>
      <c r="X161" cm="1">
        <f t="array" aca="1" ref="X161" ca="1">INDIRECT($A$1&amp;X$1&amp;$A161)</f>
        <v>0</v>
      </c>
      <c r="Y161" cm="1">
        <f t="array" aca="1" ref="Y161" ca="1">INDIRECT($A$1&amp;Y$1&amp;$A161)</f>
        <v>0</v>
      </c>
      <c r="Z161" cm="1">
        <f t="array" aca="1" ref="Z161" ca="1">INDIRECT($A$1&amp;Z$1&amp;$A161)</f>
        <v>0</v>
      </c>
      <c r="AA161" cm="1">
        <f t="array" aca="1" ref="AA161" ca="1">INDIRECT($A$1&amp;AA$1&amp;$A161)</f>
        <v>0</v>
      </c>
      <c r="AB161" t="str" cm="1">
        <f t="array" aca="1" ref="AB161" ca="1">INDIRECT($A$1&amp;AB$1&amp;$A161)</f>
        <v>disponible</v>
      </c>
      <c r="AC161" cm="1">
        <f t="array" aca="1" ref="AC161" ca="1">INDIRECT($A$1&amp;AC$1&amp;$A161)</f>
        <v>0</v>
      </c>
      <c r="AD161" cm="1">
        <f t="array" aca="1" ref="AD161" ca="1">INDIRECT($A$1&amp;AD$1&amp;$A161)</f>
        <v>0</v>
      </c>
      <c r="AE161" t="str" cm="1">
        <f t="array" aca="1" ref="AE161" ca="1">INDIRECT($A$1&amp;AE$1&amp;$A161)</f>
        <v>disponible</v>
      </c>
      <c r="AF161" t="str" cm="1">
        <f t="array" aca="1" ref="AF161" ca="1">INDIRECT($A$1&amp;AF$1&amp;$A161)</f>
        <v>disponible</v>
      </c>
      <c r="AG161" cm="1">
        <f t="array" aca="1" ref="AG161" ca="1">INDIRECT($A$1&amp;AG$1&amp;$A161)</f>
        <v>0</v>
      </c>
      <c r="AH161" cm="1">
        <f t="array" aca="1" ref="AH161" ca="1">INDIRECT($A$1&amp;AH$1&amp;$A161)</f>
        <v>0</v>
      </c>
      <c r="AI161" cm="1">
        <f t="array" aca="1" ref="AI161" ca="1">INDIRECT($A$1&amp;AI$1&amp;$A161)</f>
        <v>0</v>
      </c>
      <c r="AJ161" cm="1">
        <f t="array" aca="1" ref="AJ161" ca="1">INDIRECT($A$1&amp;AJ$1&amp;$A161)</f>
        <v>0</v>
      </c>
      <c r="AK161" t="str" cm="1">
        <f t="array" aca="1" ref="AK161" ca="1">INDIRECT($A$1&amp;AK$1&amp;$A161)</f>
        <v>disponible</v>
      </c>
      <c r="AM161">
        <f t="shared" ca="1" si="32"/>
        <v>0</v>
      </c>
      <c r="AN161">
        <f t="shared" ca="1" si="32"/>
        <v>0</v>
      </c>
      <c r="AO161">
        <f t="shared" ca="1" si="32"/>
        <v>0</v>
      </c>
      <c r="AP161">
        <f t="shared" ca="1" si="32"/>
        <v>0</v>
      </c>
      <c r="AQ161">
        <f t="shared" ca="1" si="32"/>
        <v>1</v>
      </c>
      <c r="AR161">
        <f t="shared" ca="1" si="32"/>
        <v>0</v>
      </c>
      <c r="AS161">
        <f t="shared" ca="1" si="32"/>
        <v>0</v>
      </c>
      <c r="AU161" cm="1">
        <f t="array" aca="1" ref="AU161" ca="1">INDIRECT($A$1&amp;AU$1&amp;$A161)</f>
        <v>0</v>
      </c>
      <c r="AV161" cm="1">
        <f t="array" aca="1" ref="AV161" ca="1">INDIRECT($A$1&amp;AV$1&amp;$A161)</f>
        <v>0</v>
      </c>
      <c r="AW161" cm="1">
        <f t="array" aca="1" ref="AW161" ca="1">INDIRECT($A$1&amp;AW$1&amp;$A161)</f>
        <v>0</v>
      </c>
      <c r="AX161" cm="1">
        <f t="array" aca="1" ref="AX161" ca="1">INDIRECT($A$1&amp;AX$1&amp;$A161)</f>
        <v>0</v>
      </c>
      <c r="AY161" cm="1">
        <f t="array" aca="1" ref="AY161" ca="1">INDIRECT($A$1&amp;AY$1&amp;$A161)</f>
        <v>0</v>
      </c>
      <c r="AZ161" cm="1">
        <f t="array" aca="1" ref="AZ161" ca="1">INDIRECT($A$1&amp;AZ$1&amp;$A161)</f>
        <v>0</v>
      </c>
      <c r="BA161" cm="1">
        <f t="array" aca="1" ref="BA161" ca="1">INDIRECT($A$1&amp;BA$1&amp;$A161)</f>
        <v>0</v>
      </c>
      <c r="BB161" cm="1">
        <f t="array" aca="1" ref="BB161" ca="1">INDIRECT($A$1&amp;BB$1&amp;$A161)</f>
        <v>0</v>
      </c>
      <c r="BC161" cm="1">
        <f t="array" aca="1" ref="BC161" ca="1">INDIRECT($A$1&amp;BC$1&amp;$A161)</f>
        <v>0</v>
      </c>
      <c r="BD161" cm="1">
        <f t="array" aca="1" ref="BD161" ca="1">INDIRECT($A$1&amp;BD$1&amp;$A161)</f>
        <v>0</v>
      </c>
      <c r="BE161" cm="1">
        <f t="array" aca="1" ref="BE161" ca="1">INDIRECT($A$1&amp;BE$1&amp;$A161)</f>
        <v>0</v>
      </c>
      <c r="BF161" cm="1">
        <f t="array" aca="1" ref="BF161" ca="1">INDIRECT($A$1&amp;BF$1&amp;$A161)</f>
        <v>0</v>
      </c>
      <c r="BG161" cm="1">
        <f t="array" aca="1" ref="BG161" ca="1">INDIRECT($A$1&amp;BG$1&amp;$A161)</f>
        <v>0</v>
      </c>
      <c r="BH161" cm="1">
        <f t="array" aca="1" ref="BH161" ca="1">INDIRECT($A$1&amp;BH$1&amp;$A161)</f>
        <v>0</v>
      </c>
      <c r="BI161" cm="1">
        <f t="array" aca="1" ref="BI161" ca="1">INDIRECT($A$1&amp;BI$1&amp;$A161)</f>
        <v>0</v>
      </c>
      <c r="BJ161" cm="1">
        <f t="array" aca="1" ref="BJ161" ca="1">INDIRECT($A$1&amp;BJ$1&amp;$A161)</f>
        <v>0</v>
      </c>
      <c r="BK161" cm="1">
        <f t="array" aca="1" ref="BK161" ca="1">INDIRECT($A$1&amp;BK$1&amp;$A161)</f>
        <v>0</v>
      </c>
      <c r="BL161" cm="1">
        <f t="array" aca="1" ref="BL161" ca="1">INDIRECT($A$1&amp;BL$1&amp;$A161)</f>
        <v>0</v>
      </c>
      <c r="BM161" cm="1">
        <f t="array" aca="1" ref="BM161" ca="1">INDIRECT($A$1&amp;BM$1&amp;$A161)</f>
        <v>0</v>
      </c>
      <c r="BN161" cm="1">
        <f t="array" aca="1" ref="BN161" ca="1">INDIRECT($A$1&amp;BN$1&amp;$A161)</f>
        <v>0</v>
      </c>
      <c r="BO161" cm="1">
        <f t="array" aca="1" ref="BO161" ca="1">INDIRECT($A$1&amp;BO$1&amp;$A161)</f>
        <v>0</v>
      </c>
      <c r="BP161" cm="1">
        <f t="array" aca="1" ref="BP161" ca="1">INDIRECT($A$1&amp;BP$1&amp;$A161)</f>
        <v>0</v>
      </c>
      <c r="BQ161" cm="1">
        <f t="array" aca="1" ref="BQ161" ca="1">INDIRECT($A$1&amp;BQ$1&amp;$A161)</f>
        <v>0</v>
      </c>
      <c r="BR161" cm="1">
        <f t="array" aca="1" ref="BR161" ca="1">INDIRECT($A$1&amp;BR$1&amp;$A161)</f>
        <v>0</v>
      </c>
      <c r="BS161" cm="1">
        <f t="array" aca="1" ref="BS161" ca="1">INDIRECT($A$1&amp;BS$1&amp;$A161)</f>
        <v>0</v>
      </c>
      <c r="BT161" cm="1">
        <f t="array" aca="1" ref="BT161" ca="1">INDIRECT($A$1&amp;BT$1&amp;$A161)</f>
        <v>0</v>
      </c>
      <c r="BU161" cm="1">
        <f t="array" aca="1" ref="BU161" ca="1">INDIRECT($A$1&amp;BU$1&amp;$A161)</f>
        <v>0</v>
      </c>
    </row>
    <row r="162" spans="1:73" x14ac:dyDescent="0.35">
      <c r="A162" s="60">
        <f t="shared" si="33"/>
        <v>147</v>
      </c>
      <c r="C162" t="str" cm="1">
        <f t="array" aca="1" ref="C162" ca="1">INDIRECT($A$1&amp;C$1&amp;$A162)</f>
        <v>marche_barsalogho</v>
      </c>
      <c r="D162">
        <f t="shared" ca="1" si="31"/>
        <v>0</v>
      </c>
      <c r="E162">
        <f t="shared" ca="1" si="31"/>
        <v>0</v>
      </c>
      <c r="F162">
        <f t="shared" ca="1" si="31"/>
        <v>0</v>
      </c>
      <c r="G162">
        <f t="shared" ca="1" si="31"/>
        <v>1</v>
      </c>
      <c r="H162">
        <f t="shared" ca="1" si="31"/>
        <v>0</v>
      </c>
      <c r="I162">
        <f t="shared" ca="1" si="31"/>
        <v>1</v>
      </c>
      <c r="J162">
        <f t="shared" ca="1" si="31"/>
        <v>1</v>
      </c>
      <c r="K162">
        <f t="shared" ca="1" si="31"/>
        <v>0</v>
      </c>
      <c r="L162">
        <f t="shared" ca="1" si="31"/>
        <v>0</v>
      </c>
      <c r="M162">
        <f t="shared" ca="1" si="31"/>
        <v>0</v>
      </c>
      <c r="N162">
        <f t="shared" ca="1" si="31"/>
        <v>0</v>
      </c>
      <c r="P162" cm="1">
        <f t="array" aca="1" ref="P162" ca="1">INDIRECT($A$1&amp;P$1&amp;$A162)</f>
        <v>0</v>
      </c>
      <c r="Q162" cm="1">
        <f t="array" aca="1" ref="Q162" ca="1">INDIRECT($A$1&amp;Q$1&amp;$A162)</f>
        <v>0</v>
      </c>
      <c r="R162" cm="1">
        <f t="array" aca="1" ref="R162" ca="1">INDIRECT($A$1&amp;R$1&amp;$A162)</f>
        <v>0</v>
      </c>
      <c r="S162" cm="1">
        <f t="array" aca="1" ref="S162" ca="1">INDIRECT($A$1&amp;S$1&amp;$A162)</f>
        <v>0</v>
      </c>
      <c r="T162" cm="1">
        <f t="array" aca="1" ref="T162" ca="1">INDIRECT($A$1&amp;T$1&amp;$A162)</f>
        <v>0</v>
      </c>
      <c r="U162" cm="1">
        <f t="array" aca="1" ref="U162" ca="1">INDIRECT($A$1&amp;U$1&amp;$A162)</f>
        <v>0</v>
      </c>
      <c r="V162" cm="1">
        <f t="array" aca="1" ref="V162" ca="1">INDIRECT($A$1&amp;V$1&amp;$A162)</f>
        <v>0</v>
      </c>
      <c r="W162" cm="1">
        <f t="array" aca="1" ref="W162" ca="1">INDIRECT($A$1&amp;W$1&amp;$A162)</f>
        <v>0</v>
      </c>
      <c r="X162" cm="1">
        <f t="array" aca="1" ref="X162" ca="1">INDIRECT($A$1&amp;X$1&amp;$A162)</f>
        <v>0</v>
      </c>
      <c r="Y162" cm="1">
        <f t="array" aca="1" ref="Y162" ca="1">INDIRECT($A$1&amp;Y$1&amp;$A162)</f>
        <v>0</v>
      </c>
      <c r="Z162" cm="1">
        <f t="array" aca="1" ref="Z162" ca="1">INDIRECT($A$1&amp;Z$1&amp;$A162)</f>
        <v>0</v>
      </c>
      <c r="AA162" cm="1">
        <f t="array" aca="1" ref="AA162" ca="1">INDIRECT($A$1&amp;AA$1&amp;$A162)</f>
        <v>0</v>
      </c>
      <c r="AB162" t="str" cm="1">
        <f t="array" aca="1" ref="AB162" ca="1">INDIRECT($A$1&amp;AB$1&amp;$A162)</f>
        <v>disponible</v>
      </c>
      <c r="AC162" cm="1">
        <f t="array" aca="1" ref="AC162" ca="1">INDIRECT($A$1&amp;AC$1&amp;$A162)</f>
        <v>0</v>
      </c>
      <c r="AD162" cm="1">
        <f t="array" aca="1" ref="AD162" ca="1">INDIRECT($A$1&amp;AD$1&amp;$A162)</f>
        <v>0</v>
      </c>
      <c r="AE162" t="str" cm="1">
        <f t="array" aca="1" ref="AE162" ca="1">INDIRECT($A$1&amp;AE$1&amp;$A162)</f>
        <v>peudisponible</v>
      </c>
      <c r="AF162" t="str" cm="1">
        <f t="array" aca="1" ref="AF162" ca="1">INDIRECT($A$1&amp;AF$1&amp;$A162)</f>
        <v>disponible</v>
      </c>
      <c r="AG162" cm="1">
        <f t="array" aca="1" ref="AG162" ca="1">INDIRECT($A$1&amp;AG$1&amp;$A162)</f>
        <v>0</v>
      </c>
      <c r="AH162" cm="1">
        <f t="array" aca="1" ref="AH162" ca="1">INDIRECT($A$1&amp;AH$1&amp;$A162)</f>
        <v>0</v>
      </c>
      <c r="AI162" cm="1">
        <f t="array" aca="1" ref="AI162" ca="1">INDIRECT($A$1&amp;AI$1&amp;$A162)</f>
        <v>0</v>
      </c>
      <c r="AJ162" cm="1">
        <f t="array" aca="1" ref="AJ162" ca="1">INDIRECT($A$1&amp;AJ$1&amp;$A162)</f>
        <v>0</v>
      </c>
      <c r="AK162" t="str" cm="1">
        <f t="array" aca="1" ref="AK162" ca="1">INDIRECT($A$1&amp;AK$1&amp;$A162)</f>
        <v>disponible</v>
      </c>
      <c r="AM162">
        <f t="shared" ca="1" si="32"/>
        <v>0</v>
      </c>
      <c r="AN162">
        <f t="shared" ca="1" si="32"/>
        <v>0</v>
      </c>
      <c r="AO162">
        <f t="shared" ca="1" si="32"/>
        <v>0</v>
      </c>
      <c r="AP162">
        <f t="shared" ca="1" si="32"/>
        <v>0</v>
      </c>
      <c r="AQ162">
        <f t="shared" ca="1" si="32"/>
        <v>1</v>
      </c>
      <c r="AR162">
        <f t="shared" ca="1" si="32"/>
        <v>0</v>
      </c>
      <c r="AS162">
        <f t="shared" ca="1" si="32"/>
        <v>0</v>
      </c>
      <c r="AU162" cm="1">
        <f t="array" aca="1" ref="AU162" ca="1">INDIRECT($A$1&amp;AU$1&amp;$A162)</f>
        <v>0</v>
      </c>
      <c r="AV162" cm="1">
        <f t="array" aca="1" ref="AV162" ca="1">INDIRECT($A$1&amp;AV$1&amp;$A162)</f>
        <v>0</v>
      </c>
      <c r="AW162" cm="1">
        <f t="array" aca="1" ref="AW162" ca="1">INDIRECT($A$1&amp;AW$1&amp;$A162)</f>
        <v>0</v>
      </c>
      <c r="AX162" cm="1">
        <f t="array" aca="1" ref="AX162" ca="1">INDIRECT($A$1&amp;AX$1&amp;$A162)</f>
        <v>0</v>
      </c>
      <c r="AY162" cm="1">
        <f t="array" aca="1" ref="AY162" ca="1">INDIRECT($A$1&amp;AY$1&amp;$A162)</f>
        <v>0</v>
      </c>
      <c r="AZ162" cm="1">
        <f t="array" aca="1" ref="AZ162" ca="1">INDIRECT($A$1&amp;AZ$1&amp;$A162)</f>
        <v>0</v>
      </c>
      <c r="BA162" cm="1">
        <f t="array" aca="1" ref="BA162" ca="1">INDIRECT($A$1&amp;BA$1&amp;$A162)</f>
        <v>0</v>
      </c>
      <c r="BB162" cm="1">
        <f t="array" aca="1" ref="BB162" ca="1">INDIRECT($A$1&amp;BB$1&amp;$A162)</f>
        <v>0</v>
      </c>
      <c r="BC162" cm="1">
        <f t="array" aca="1" ref="BC162" ca="1">INDIRECT($A$1&amp;BC$1&amp;$A162)</f>
        <v>0</v>
      </c>
      <c r="BD162" cm="1">
        <f t="array" aca="1" ref="BD162" ca="1">INDIRECT($A$1&amp;BD$1&amp;$A162)</f>
        <v>0</v>
      </c>
      <c r="BE162" cm="1">
        <f t="array" aca="1" ref="BE162" ca="1">INDIRECT($A$1&amp;BE$1&amp;$A162)</f>
        <v>0</v>
      </c>
      <c r="BF162" cm="1">
        <f t="array" aca="1" ref="BF162" ca="1">INDIRECT($A$1&amp;BF$1&amp;$A162)</f>
        <v>0</v>
      </c>
      <c r="BG162" cm="1">
        <f t="array" aca="1" ref="BG162" ca="1">INDIRECT($A$1&amp;BG$1&amp;$A162)</f>
        <v>0</v>
      </c>
      <c r="BH162" cm="1">
        <f t="array" aca="1" ref="BH162" ca="1">INDIRECT($A$1&amp;BH$1&amp;$A162)</f>
        <v>0</v>
      </c>
      <c r="BI162" cm="1">
        <f t="array" aca="1" ref="BI162" ca="1">INDIRECT($A$1&amp;BI$1&amp;$A162)</f>
        <v>0</v>
      </c>
      <c r="BJ162" cm="1">
        <f t="array" aca="1" ref="BJ162" ca="1">INDIRECT($A$1&amp;BJ$1&amp;$A162)</f>
        <v>0</v>
      </c>
      <c r="BK162" cm="1">
        <f t="array" aca="1" ref="BK162" ca="1">INDIRECT($A$1&amp;BK$1&amp;$A162)</f>
        <v>0</v>
      </c>
      <c r="BL162" cm="1">
        <f t="array" aca="1" ref="BL162" ca="1">INDIRECT($A$1&amp;BL$1&amp;$A162)</f>
        <v>0</v>
      </c>
      <c r="BM162" cm="1">
        <f t="array" aca="1" ref="BM162" ca="1">INDIRECT($A$1&amp;BM$1&amp;$A162)</f>
        <v>0</v>
      </c>
      <c r="BN162" cm="1">
        <f t="array" aca="1" ref="BN162" ca="1">INDIRECT($A$1&amp;BN$1&amp;$A162)</f>
        <v>0</v>
      </c>
      <c r="BO162" cm="1">
        <f t="array" aca="1" ref="BO162" ca="1">INDIRECT($A$1&amp;BO$1&amp;$A162)</f>
        <v>0</v>
      </c>
      <c r="BP162" cm="1">
        <f t="array" aca="1" ref="BP162" ca="1">INDIRECT($A$1&amp;BP$1&amp;$A162)</f>
        <v>0</v>
      </c>
      <c r="BQ162" cm="1">
        <f t="array" aca="1" ref="BQ162" ca="1">INDIRECT($A$1&amp;BQ$1&amp;$A162)</f>
        <v>0</v>
      </c>
      <c r="BR162" cm="1">
        <f t="array" aca="1" ref="BR162" ca="1">INDIRECT($A$1&amp;BR$1&amp;$A162)</f>
        <v>0</v>
      </c>
      <c r="BS162" cm="1">
        <f t="array" aca="1" ref="BS162" ca="1">INDIRECT($A$1&amp;BS$1&amp;$A162)</f>
        <v>0</v>
      </c>
      <c r="BT162" cm="1">
        <f t="array" aca="1" ref="BT162" ca="1">INDIRECT($A$1&amp;BT$1&amp;$A162)</f>
        <v>0</v>
      </c>
      <c r="BU162" cm="1">
        <f t="array" aca="1" ref="BU162" ca="1">INDIRECT($A$1&amp;BU$1&amp;$A162)</f>
        <v>0</v>
      </c>
    </row>
    <row r="163" spans="1:73" x14ac:dyDescent="0.35">
      <c r="A163" s="60">
        <f t="shared" si="33"/>
        <v>148</v>
      </c>
      <c r="C163" t="str" cm="1">
        <f t="array" aca="1" ref="C163" ca="1">INDIRECT($A$1&amp;C$1&amp;$A163)</f>
        <v>marche_diapaga</v>
      </c>
      <c r="D163">
        <f t="shared" ca="1" si="31"/>
        <v>1</v>
      </c>
      <c r="E163">
        <f t="shared" ca="1" si="31"/>
        <v>0</v>
      </c>
      <c r="F163">
        <f t="shared" ca="1" si="31"/>
        <v>0</v>
      </c>
      <c r="G163">
        <f t="shared" ca="1" si="31"/>
        <v>0</v>
      </c>
      <c r="H163">
        <f t="shared" ca="1" si="31"/>
        <v>0</v>
      </c>
      <c r="I163">
        <f t="shared" ca="1" si="31"/>
        <v>0</v>
      </c>
      <c r="J163">
        <f t="shared" ca="1" si="31"/>
        <v>0</v>
      </c>
      <c r="K163">
        <f t="shared" ca="1" si="31"/>
        <v>0</v>
      </c>
      <c r="L163">
        <f t="shared" ca="1" si="31"/>
        <v>0</v>
      </c>
      <c r="M163">
        <f t="shared" ca="1" si="31"/>
        <v>0</v>
      </c>
      <c r="N163">
        <f t="shared" ca="1" si="31"/>
        <v>0</v>
      </c>
      <c r="P163" cm="1">
        <f t="array" aca="1" ref="P163" ca="1">INDIRECT($A$1&amp;P$1&amp;$A163)</f>
        <v>0</v>
      </c>
      <c r="Q163" t="str" cm="1">
        <f t="array" aca="1" ref="Q163" ca="1">INDIRECT($A$1&amp;Q$1&amp;$A163)</f>
        <v>peudisponible</v>
      </c>
      <c r="R163" cm="1">
        <f t="array" aca="1" ref="R163" ca="1">INDIRECT($A$1&amp;R$1&amp;$A163)</f>
        <v>0</v>
      </c>
      <c r="S163" cm="1">
        <f t="array" aca="1" ref="S163" ca="1">INDIRECT($A$1&amp;S$1&amp;$A163)</f>
        <v>0</v>
      </c>
      <c r="T163" cm="1">
        <f t="array" aca="1" ref="T163" ca="1">INDIRECT($A$1&amp;T$1&amp;$A163)</f>
        <v>0</v>
      </c>
      <c r="U163" cm="1">
        <f t="array" aca="1" ref="U163" ca="1">INDIRECT($A$1&amp;U$1&amp;$A163)</f>
        <v>0</v>
      </c>
      <c r="V163" cm="1">
        <f t="array" aca="1" ref="V163" ca="1">INDIRECT($A$1&amp;V$1&amp;$A163)</f>
        <v>0</v>
      </c>
      <c r="W163" cm="1">
        <f t="array" aca="1" ref="W163" ca="1">INDIRECT($A$1&amp;W$1&amp;$A163)</f>
        <v>0</v>
      </c>
      <c r="X163" cm="1">
        <f t="array" aca="1" ref="X163" ca="1">INDIRECT($A$1&amp;X$1&amp;$A163)</f>
        <v>0</v>
      </c>
      <c r="Y163" cm="1">
        <f t="array" aca="1" ref="Y163" ca="1">INDIRECT($A$1&amp;Y$1&amp;$A163)</f>
        <v>0</v>
      </c>
      <c r="Z163" cm="1">
        <f t="array" aca="1" ref="Z163" ca="1">INDIRECT($A$1&amp;Z$1&amp;$A163)</f>
        <v>0</v>
      </c>
      <c r="AA163" cm="1">
        <f t="array" aca="1" ref="AA163" ca="1">INDIRECT($A$1&amp;AA$1&amp;$A163)</f>
        <v>0</v>
      </c>
      <c r="AB163" cm="1">
        <f t="array" aca="1" ref="AB163" ca="1">INDIRECT($A$1&amp;AB$1&amp;$A163)</f>
        <v>0</v>
      </c>
      <c r="AC163" cm="1">
        <f t="array" aca="1" ref="AC163" ca="1">INDIRECT($A$1&amp;AC$1&amp;$A163)</f>
        <v>0</v>
      </c>
      <c r="AD163" cm="1">
        <f t="array" aca="1" ref="AD163" ca="1">INDIRECT($A$1&amp;AD$1&amp;$A163)</f>
        <v>0</v>
      </c>
      <c r="AE163" cm="1">
        <f t="array" aca="1" ref="AE163" ca="1">INDIRECT($A$1&amp;AE$1&amp;$A163)</f>
        <v>0</v>
      </c>
      <c r="AF163" cm="1">
        <f t="array" aca="1" ref="AF163" ca="1">INDIRECT($A$1&amp;AF$1&amp;$A163)</f>
        <v>0</v>
      </c>
      <c r="AG163" cm="1">
        <f t="array" aca="1" ref="AG163" ca="1">INDIRECT($A$1&amp;AG$1&amp;$A163)</f>
        <v>0</v>
      </c>
      <c r="AH163" cm="1">
        <f t="array" aca="1" ref="AH163" ca="1">INDIRECT($A$1&amp;AH$1&amp;$A163)</f>
        <v>0</v>
      </c>
      <c r="AI163" cm="1">
        <f t="array" aca="1" ref="AI163" ca="1">INDIRECT($A$1&amp;AI$1&amp;$A163)</f>
        <v>0</v>
      </c>
      <c r="AJ163" cm="1">
        <f t="array" aca="1" ref="AJ163" ca="1">INDIRECT($A$1&amp;AJ$1&amp;$A163)</f>
        <v>0</v>
      </c>
      <c r="AK163" cm="1">
        <f t="array" aca="1" ref="AK163" ca="1">INDIRECT($A$1&amp;AK$1&amp;$A163)</f>
        <v>0</v>
      </c>
      <c r="AM163">
        <f t="shared" ca="1" si="32"/>
        <v>0</v>
      </c>
      <c r="AN163">
        <f t="shared" ca="1" si="32"/>
        <v>0</v>
      </c>
      <c r="AO163">
        <f t="shared" ca="1" si="32"/>
        <v>0</v>
      </c>
      <c r="AP163">
        <f t="shared" ca="1" si="32"/>
        <v>0</v>
      </c>
      <c r="AQ163">
        <f t="shared" ca="1" si="32"/>
        <v>0</v>
      </c>
      <c r="AR163">
        <f t="shared" ca="1" si="32"/>
        <v>0</v>
      </c>
      <c r="AS163">
        <f t="shared" ca="1" si="32"/>
        <v>1</v>
      </c>
      <c r="AU163" cm="1">
        <f t="array" aca="1" ref="AU163" ca="1">INDIRECT($A$1&amp;AU$1&amp;$A163)</f>
        <v>0</v>
      </c>
      <c r="AV163" cm="1">
        <f t="array" aca="1" ref="AV163" ca="1">INDIRECT($A$1&amp;AV$1&amp;$A163)</f>
        <v>0</v>
      </c>
      <c r="AW163" cm="1">
        <f t="array" aca="1" ref="AW163" ca="1">INDIRECT($A$1&amp;AW$1&amp;$A163)</f>
        <v>0</v>
      </c>
      <c r="AX163" cm="1">
        <f t="array" aca="1" ref="AX163" ca="1">INDIRECT($A$1&amp;AX$1&amp;$A163)</f>
        <v>0</v>
      </c>
      <c r="AY163" cm="1">
        <f t="array" aca="1" ref="AY163" ca="1">INDIRECT($A$1&amp;AY$1&amp;$A163)</f>
        <v>0</v>
      </c>
      <c r="AZ163" cm="1">
        <f t="array" aca="1" ref="AZ163" ca="1">INDIRECT($A$1&amp;AZ$1&amp;$A163)</f>
        <v>0</v>
      </c>
      <c r="BA163" cm="1">
        <f t="array" aca="1" ref="BA163" ca="1">INDIRECT($A$1&amp;BA$1&amp;$A163)</f>
        <v>0</v>
      </c>
      <c r="BB163" cm="1">
        <f t="array" aca="1" ref="BB163" ca="1">INDIRECT($A$1&amp;BB$1&amp;$A163)</f>
        <v>0</v>
      </c>
      <c r="BC163" cm="1">
        <f t="array" aca="1" ref="BC163" ca="1">INDIRECT($A$1&amp;BC$1&amp;$A163)</f>
        <v>0</v>
      </c>
      <c r="BD163" cm="1">
        <f t="array" aca="1" ref="BD163" ca="1">INDIRECT($A$1&amp;BD$1&amp;$A163)</f>
        <v>0</v>
      </c>
      <c r="BE163" cm="1">
        <f t="array" aca="1" ref="BE163" ca="1">INDIRECT($A$1&amp;BE$1&amp;$A163)</f>
        <v>0</v>
      </c>
      <c r="BF163" cm="1">
        <f t="array" aca="1" ref="BF163" ca="1">INDIRECT($A$1&amp;BF$1&amp;$A163)</f>
        <v>0</v>
      </c>
      <c r="BG163" cm="1">
        <f t="array" aca="1" ref="BG163" ca="1">INDIRECT($A$1&amp;BG$1&amp;$A163)</f>
        <v>0</v>
      </c>
      <c r="BH163" cm="1">
        <f t="array" aca="1" ref="BH163" ca="1">INDIRECT($A$1&amp;BH$1&amp;$A163)</f>
        <v>0</v>
      </c>
      <c r="BI163" cm="1">
        <f t="array" aca="1" ref="BI163" ca="1">INDIRECT($A$1&amp;BI$1&amp;$A163)</f>
        <v>0</v>
      </c>
      <c r="BJ163" cm="1">
        <f t="array" aca="1" ref="BJ163" ca="1">INDIRECT($A$1&amp;BJ$1&amp;$A163)</f>
        <v>0</v>
      </c>
      <c r="BK163" cm="1">
        <f t="array" aca="1" ref="BK163" ca="1">INDIRECT($A$1&amp;BK$1&amp;$A163)</f>
        <v>0</v>
      </c>
      <c r="BL163" cm="1">
        <f t="array" aca="1" ref="BL163" ca="1">INDIRECT($A$1&amp;BL$1&amp;$A163)</f>
        <v>0</v>
      </c>
      <c r="BM163" cm="1">
        <f t="array" aca="1" ref="BM163" ca="1">INDIRECT($A$1&amp;BM$1&amp;$A163)</f>
        <v>0</v>
      </c>
      <c r="BN163" cm="1">
        <f t="array" aca="1" ref="BN163" ca="1">INDIRECT($A$1&amp;BN$1&amp;$A163)</f>
        <v>0</v>
      </c>
      <c r="BO163" cm="1">
        <f t="array" aca="1" ref="BO163" ca="1">INDIRECT($A$1&amp;BO$1&amp;$A163)</f>
        <v>0</v>
      </c>
      <c r="BP163" cm="1">
        <f t="array" aca="1" ref="BP163" ca="1">INDIRECT($A$1&amp;BP$1&amp;$A163)</f>
        <v>0</v>
      </c>
      <c r="BQ163" cm="1">
        <f t="array" aca="1" ref="BQ163" ca="1">INDIRECT($A$1&amp;BQ$1&amp;$A163)</f>
        <v>0</v>
      </c>
      <c r="BR163" cm="1">
        <f t="array" aca="1" ref="BR163" ca="1">INDIRECT($A$1&amp;BR$1&amp;$A163)</f>
        <v>0</v>
      </c>
      <c r="BS163" cm="1">
        <f t="array" aca="1" ref="BS163" ca="1">INDIRECT($A$1&amp;BS$1&amp;$A163)</f>
        <v>0</v>
      </c>
      <c r="BT163" cm="1">
        <f t="array" aca="1" ref="BT163" ca="1">INDIRECT($A$1&amp;BT$1&amp;$A163)</f>
        <v>0</v>
      </c>
      <c r="BU163" cm="1">
        <f t="array" aca="1" ref="BU163" ca="1">INDIRECT($A$1&amp;BU$1&amp;$A163)</f>
        <v>0</v>
      </c>
    </row>
    <row r="164" spans="1:73" x14ac:dyDescent="0.35">
      <c r="A164" s="60">
        <f t="shared" si="33"/>
        <v>149</v>
      </c>
      <c r="C164" t="str" cm="1">
        <f t="array" aca="1" ref="C164" ca="1">INDIRECT($A$1&amp;C$1&amp;$A164)</f>
        <v>marche_diapaga</v>
      </c>
      <c r="D164">
        <f t="shared" ca="1" si="31"/>
        <v>1</v>
      </c>
      <c r="E164">
        <f t="shared" ca="1" si="31"/>
        <v>0</v>
      </c>
      <c r="F164">
        <f t="shared" ca="1" si="31"/>
        <v>0</v>
      </c>
      <c r="G164">
        <f t="shared" ca="1" si="31"/>
        <v>0</v>
      </c>
      <c r="H164">
        <f t="shared" ca="1" si="31"/>
        <v>0</v>
      </c>
      <c r="I164">
        <f t="shared" ca="1" si="31"/>
        <v>0</v>
      </c>
      <c r="J164">
        <f t="shared" ca="1" si="31"/>
        <v>0</v>
      </c>
      <c r="K164">
        <f t="shared" ca="1" si="31"/>
        <v>0</v>
      </c>
      <c r="L164">
        <f t="shared" ca="1" si="31"/>
        <v>0</v>
      </c>
      <c r="M164">
        <f t="shared" ca="1" si="31"/>
        <v>0</v>
      </c>
      <c r="N164">
        <f t="shared" ca="1" si="31"/>
        <v>0</v>
      </c>
      <c r="P164" cm="1">
        <f t="array" aca="1" ref="P164" ca="1">INDIRECT($A$1&amp;P$1&amp;$A164)</f>
        <v>0</v>
      </c>
      <c r="Q164" cm="1">
        <f t="array" aca="1" ref="Q164" ca="1">INDIRECT($A$1&amp;Q$1&amp;$A164)</f>
        <v>0</v>
      </c>
      <c r="R164" cm="1">
        <f t="array" aca="1" ref="R164" ca="1">INDIRECT($A$1&amp;R$1&amp;$A164)</f>
        <v>0</v>
      </c>
      <c r="S164" cm="1">
        <f t="array" aca="1" ref="S164" ca="1">INDIRECT($A$1&amp;S$1&amp;$A164)</f>
        <v>0</v>
      </c>
      <c r="T164" cm="1">
        <f t="array" aca="1" ref="T164" ca="1">INDIRECT($A$1&amp;T$1&amp;$A164)</f>
        <v>0</v>
      </c>
      <c r="U164" cm="1">
        <f t="array" aca="1" ref="U164" ca="1">INDIRECT($A$1&amp;U$1&amp;$A164)</f>
        <v>0</v>
      </c>
      <c r="V164" cm="1">
        <f t="array" aca="1" ref="V164" ca="1">INDIRECT($A$1&amp;V$1&amp;$A164)</f>
        <v>0</v>
      </c>
      <c r="W164" cm="1">
        <f t="array" aca="1" ref="W164" ca="1">INDIRECT($A$1&amp;W$1&amp;$A164)</f>
        <v>0</v>
      </c>
      <c r="X164" cm="1">
        <f t="array" aca="1" ref="X164" ca="1">INDIRECT($A$1&amp;X$1&amp;$A164)</f>
        <v>0</v>
      </c>
      <c r="Y164" cm="1">
        <f t="array" aca="1" ref="Y164" ca="1">INDIRECT($A$1&amp;Y$1&amp;$A164)</f>
        <v>0</v>
      </c>
      <c r="Z164" cm="1">
        <f t="array" aca="1" ref="Z164" ca="1">INDIRECT($A$1&amp;Z$1&amp;$A164)</f>
        <v>0</v>
      </c>
      <c r="AA164" cm="1">
        <f t="array" aca="1" ref="AA164" ca="1">INDIRECT($A$1&amp;AA$1&amp;$A164)</f>
        <v>0</v>
      </c>
      <c r="AB164" cm="1">
        <f t="array" aca="1" ref="AB164" ca="1">INDIRECT($A$1&amp;AB$1&amp;$A164)</f>
        <v>0</v>
      </c>
      <c r="AC164" cm="1">
        <f t="array" aca="1" ref="AC164" ca="1">INDIRECT($A$1&amp;AC$1&amp;$A164)</f>
        <v>0</v>
      </c>
      <c r="AD164" cm="1">
        <f t="array" aca="1" ref="AD164" ca="1">INDIRECT($A$1&amp;AD$1&amp;$A164)</f>
        <v>0</v>
      </c>
      <c r="AE164" cm="1">
        <f t="array" aca="1" ref="AE164" ca="1">INDIRECT($A$1&amp;AE$1&amp;$A164)</f>
        <v>0</v>
      </c>
      <c r="AF164" t="str" cm="1">
        <f t="array" aca="1" ref="AF164" ca="1">INDIRECT($A$1&amp;AF$1&amp;$A164)</f>
        <v>peudisponible</v>
      </c>
      <c r="AG164" cm="1">
        <f t="array" aca="1" ref="AG164" ca="1">INDIRECT($A$1&amp;AG$1&amp;$A164)</f>
        <v>0</v>
      </c>
      <c r="AH164" cm="1">
        <f t="array" aca="1" ref="AH164" ca="1">INDIRECT($A$1&amp;AH$1&amp;$A164)</f>
        <v>0</v>
      </c>
      <c r="AI164" cm="1">
        <f t="array" aca="1" ref="AI164" ca="1">INDIRECT($A$1&amp;AI$1&amp;$A164)</f>
        <v>0</v>
      </c>
      <c r="AJ164" cm="1">
        <f t="array" aca="1" ref="AJ164" ca="1">INDIRECT($A$1&amp;AJ$1&amp;$A164)</f>
        <v>0</v>
      </c>
      <c r="AK164" cm="1">
        <f t="array" aca="1" ref="AK164" ca="1">INDIRECT($A$1&amp;AK$1&amp;$A164)</f>
        <v>0</v>
      </c>
      <c r="AM164">
        <f t="shared" ca="1" si="32"/>
        <v>0</v>
      </c>
      <c r="AN164">
        <f t="shared" ca="1" si="32"/>
        <v>0</v>
      </c>
      <c r="AO164">
        <f t="shared" ca="1" si="32"/>
        <v>0</v>
      </c>
      <c r="AP164">
        <f t="shared" ca="1" si="32"/>
        <v>1</v>
      </c>
      <c r="AQ164">
        <f t="shared" ca="1" si="32"/>
        <v>0</v>
      </c>
      <c r="AR164">
        <f t="shared" ca="1" si="32"/>
        <v>0</v>
      </c>
      <c r="AS164">
        <f t="shared" ca="1" si="32"/>
        <v>0</v>
      </c>
      <c r="AU164" cm="1">
        <f t="array" aca="1" ref="AU164" ca="1">INDIRECT($A$1&amp;AU$1&amp;$A164)</f>
        <v>0</v>
      </c>
      <c r="AV164" cm="1">
        <f t="array" aca="1" ref="AV164" ca="1">INDIRECT($A$1&amp;AV$1&amp;$A164)</f>
        <v>0</v>
      </c>
      <c r="AW164" cm="1">
        <f t="array" aca="1" ref="AW164" ca="1">INDIRECT($A$1&amp;AW$1&amp;$A164)</f>
        <v>0</v>
      </c>
      <c r="AX164" cm="1">
        <f t="array" aca="1" ref="AX164" ca="1">INDIRECT($A$1&amp;AX$1&amp;$A164)</f>
        <v>0</v>
      </c>
      <c r="AY164" cm="1">
        <f t="array" aca="1" ref="AY164" ca="1">INDIRECT($A$1&amp;AY$1&amp;$A164)</f>
        <v>0</v>
      </c>
      <c r="AZ164" cm="1">
        <f t="array" aca="1" ref="AZ164" ca="1">INDIRECT($A$1&amp;AZ$1&amp;$A164)</f>
        <v>0</v>
      </c>
      <c r="BA164" cm="1">
        <f t="array" aca="1" ref="BA164" ca="1">INDIRECT($A$1&amp;BA$1&amp;$A164)</f>
        <v>0</v>
      </c>
      <c r="BB164" cm="1">
        <f t="array" aca="1" ref="BB164" ca="1">INDIRECT($A$1&amp;BB$1&amp;$A164)</f>
        <v>0</v>
      </c>
      <c r="BC164" cm="1">
        <f t="array" aca="1" ref="BC164" ca="1">INDIRECT($A$1&amp;BC$1&amp;$A164)</f>
        <v>0</v>
      </c>
      <c r="BD164" cm="1">
        <f t="array" aca="1" ref="BD164" ca="1">INDIRECT($A$1&amp;BD$1&amp;$A164)</f>
        <v>0</v>
      </c>
      <c r="BE164" cm="1">
        <f t="array" aca="1" ref="BE164" ca="1">INDIRECT($A$1&amp;BE$1&amp;$A164)</f>
        <v>0</v>
      </c>
      <c r="BF164" cm="1">
        <f t="array" aca="1" ref="BF164" ca="1">INDIRECT($A$1&amp;BF$1&amp;$A164)</f>
        <v>0</v>
      </c>
      <c r="BG164" cm="1">
        <f t="array" aca="1" ref="BG164" ca="1">INDIRECT($A$1&amp;BG$1&amp;$A164)</f>
        <v>0</v>
      </c>
      <c r="BH164" cm="1">
        <f t="array" aca="1" ref="BH164" ca="1">INDIRECT($A$1&amp;BH$1&amp;$A164)</f>
        <v>0</v>
      </c>
      <c r="BI164" cm="1">
        <f t="array" aca="1" ref="BI164" ca="1">INDIRECT($A$1&amp;BI$1&amp;$A164)</f>
        <v>0</v>
      </c>
      <c r="BJ164" cm="1">
        <f t="array" aca="1" ref="BJ164" ca="1">INDIRECT($A$1&amp;BJ$1&amp;$A164)</f>
        <v>0</v>
      </c>
      <c r="BK164" cm="1">
        <f t="array" aca="1" ref="BK164" ca="1">INDIRECT($A$1&amp;BK$1&amp;$A164)</f>
        <v>0</v>
      </c>
      <c r="BL164" cm="1">
        <f t="array" aca="1" ref="BL164" ca="1">INDIRECT($A$1&amp;BL$1&amp;$A164)</f>
        <v>0</v>
      </c>
      <c r="BM164" cm="1">
        <f t="array" aca="1" ref="BM164" ca="1">INDIRECT($A$1&amp;BM$1&amp;$A164)</f>
        <v>0</v>
      </c>
      <c r="BN164" cm="1">
        <f t="array" aca="1" ref="BN164" ca="1">INDIRECT($A$1&amp;BN$1&amp;$A164)</f>
        <v>0</v>
      </c>
      <c r="BO164" cm="1">
        <f t="array" aca="1" ref="BO164" ca="1">INDIRECT($A$1&amp;BO$1&amp;$A164)</f>
        <v>0</v>
      </c>
      <c r="BP164" cm="1">
        <f t="array" aca="1" ref="BP164" ca="1">INDIRECT($A$1&amp;BP$1&amp;$A164)</f>
        <v>0</v>
      </c>
      <c r="BQ164" cm="1">
        <f t="array" aca="1" ref="BQ164" ca="1">INDIRECT($A$1&amp;BQ$1&amp;$A164)</f>
        <v>0</v>
      </c>
      <c r="BR164" cm="1">
        <f t="array" aca="1" ref="BR164" ca="1">INDIRECT($A$1&amp;BR$1&amp;$A164)</f>
        <v>0</v>
      </c>
      <c r="BS164" cm="1">
        <f t="array" aca="1" ref="BS164" ca="1">INDIRECT($A$1&amp;BS$1&amp;$A164)</f>
        <v>0</v>
      </c>
      <c r="BT164" cm="1">
        <f t="array" aca="1" ref="BT164" ca="1">INDIRECT($A$1&amp;BT$1&amp;$A164)</f>
        <v>0</v>
      </c>
      <c r="BU164" cm="1">
        <f t="array" aca="1" ref="BU164" ca="1">INDIRECT($A$1&amp;BU$1&amp;$A164)</f>
        <v>0</v>
      </c>
    </row>
    <row r="165" spans="1:73" x14ac:dyDescent="0.35">
      <c r="A165" s="60">
        <f t="shared" si="33"/>
        <v>150</v>
      </c>
      <c r="C165" t="str" cm="1">
        <f t="array" aca="1" ref="C165" ca="1">INDIRECT($A$1&amp;C$1&amp;$A165)</f>
        <v>marche_diapaga</v>
      </c>
      <c r="D165">
        <f t="shared" ca="1" si="31"/>
        <v>1</v>
      </c>
      <c r="E165">
        <f t="shared" ca="1" si="31"/>
        <v>0</v>
      </c>
      <c r="F165">
        <f t="shared" ca="1" si="31"/>
        <v>0</v>
      </c>
      <c r="G165">
        <f t="shared" ca="1" si="31"/>
        <v>0</v>
      </c>
      <c r="H165">
        <f t="shared" ca="1" si="31"/>
        <v>0</v>
      </c>
      <c r="I165">
        <f t="shared" ca="1" si="31"/>
        <v>0</v>
      </c>
      <c r="J165">
        <f t="shared" ca="1" si="31"/>
        <v>0</v>
      </c>
      <c r="K165">
        <f t="shared" ca="1" si="31"/>
        <v>0</v>
      </c>
      <c r="L165">
        <f t="shared" ca="1" si="31"/>
        <v>0</v>
      </c>
      <c r="M165">
        <f t="shared" ca="1" si="31"/>
        <v>0</v>
      </c>
      <c r="N165">
        <f t="shared" ca="1" si="31"/>
        <v>0</v>
      </c>
      <c r="P165" cm="1">
        <f t="array" aca="1" ref="P165" ca="1">INDIRECT($A$1&amp;P$1&amp;$A165)</f>
        <v>0</v>
      </c>
      <c r="Q165" cm="1">
        <f t="array" aca="1" ref="Q165" ca="1">INDIRECT($A$1&amp;Q$1&amp;$A165)</f>
        <v>0</v>
      </c>
      <c r="R165" cm="1">
        <f t="array" aca="1" ref="R165" ca="1">INDIRECT($A$1&amp;R$1&amp;$A165)</f>
        <v>0</v>
      </c>
      <c r="S165" t="str" cm="1">
        <f t="array" aca="1" ref="S165" ca="1">INDIRECT($A$1&amp;S$1&amp;$A165)</f>
        <v>peudisponible</v>
      </c>
      <c r="T165" cm="1">
        <f t="array" aca="1" ref="T165" ca="1">INDIRECT($A$1&amp;T$1&amp;$A165)</f>
        <v>0</v>
      </c>
      <c r="U165" cm="1">
        <f t="array" aca="1" ref="U165" ca="1">INDIRECT($A$1&amp;U$1&amp;$A165)</f>
        <v>0</v>
      </c>
      <c r="V165" cm="1">
        <f t="array" aca="1" ref="V165" ca="1">INDIRECT($A$1&amp;V$1&amp;$A165)</f>
        <v>0</v>
      </c>
      <c r="W165" cm="1">
        <f t="array" aca="1" ref="W165" ca="1">INDIRECT($A$1&amp;W$1&amp;$A165)</f>
        <v>0</v>
      </c>
      <c r="X165" cm="1">
        <f t="array" aca="1" ref="X165" ca="1">INDIRECT($A$1&amp;X$1&amp;$A165)</f>
        <v>0</v>
      </c>
      <c r="Y165" cm="1">
        <f t="array" aca="1" ref="Y165" ca="1">INDIRECT($A$1&amp;Y$1&amp;$A165)</f>
        <v>0</v>
      </c>
      <c r="Z165" cm="1">
        <f t="array" aca="1" ref="Z165" ca="1">INDIRECT($A$1&amp;Z$1&amp;$A165)</f>
        <v>0</v>
      </c>
      <c r="AA165" cm="1">
        <f t="array" aca="1" ref="AA165" ca="1">INDIRECT($A$1&amp;AA$1&amp;$A165)</f>
        <v>0</v>
      </c>
      <c r="AB165" cm="1">
        <f t="array" aca="1" ref="AB165" ca="1">INDIRECT($A$1&amp;AB$1&amp;$A165)</f>
        <v>0</v>
      </c>
      <c r="AC165" cm="1">
        <f t="array" aca="1" ref="AC165" ca="1">INDIRECT($A$1&amp;AC$1&amp;$A165)</f>
        <v>0</v>
      </c>
      <c r="AD165" cm="1">
        <f t="array" aca="1" ref="AD165" ca="1">INDIRECT($A$1&amp;AD$1&amp;$A165)</f>
        <v>0</v>
      </c>
      <c r="AE165" cm="1">
        <f t="array" aca="1" ref="AE165" ca="1">INDIRECT($A$1&amp;AE$1&amp;$A165)</f>
        <v>0</v>
      </c>
      <c r="AF165" t="str" cm="1">
        <f t="array" aca="1" ref="AF165" ca="1">INDIRECT($A$1&amp;AF$1&amp;$A165)</f>
        <v>peudisponible</v>
      </c>
      <c r="AG165" cm="1">
        <f t="array" aca="1" ref="AG165" ca="1">INDIRECT($A$1&amp;AG$1&amp;$A165)</f>
        <v>0</v>
      </c>
      <c r="AH165" cm="1">
        <f t="array" aca="1" ref="AH165" ca="1">INDIRECT($A$1&amp;AH$1&amp;$A165)</f>
        <v>0</v>
      </c>
      <c r="AI165" cm="1">
        <f t="array" aca="1" ref="AI165" ca="1">INDIRECT($A$1&amp;AI$1&amp;$A165)</f>
        <v>0</v>
      </c>
      <c r="AJ165" cm="1">
        <f t="array" aca="1" ref="AJ165" ca="1">INDIRECT($A$1&amp;AJ$1&amp;$A165)</f>
        <v>0</v>
      </c>
      <c r="AK165" cm="1">
        <f t="array" aca="1" ref="AK165" ca="1">INDIRECT($A$1&amp;AK$1&amp;$A165)</f>
        <v>0</v>
      </c>
      <c r="AM165">
        <f t="shared" ca="1" si="32"/>
        <v>0</v>
      </c>
      <c r="AN165">
        <f t="shared" ca="1" si="32"/>
        <v>0</v>
      </c>
      <c r="AO165">
        <f t="shared" ca="1" si="32"/>
        <v>0</v>
      </c>
      <c r="AP165">
        <f t="shared" ca="1" si="32"/>
        <v>1</v>
      </c>
      <c r="AQ165">
        <f t="shared" ca="1" si="32"/>
        <v>0</v>
      </c>
      <c r="AR165">
        <f t="shared" ca="1" si="32"/>
        <v>0</v>
      </c>
      <c r="AS165">
        <f t="shared" ca="1" si="32"/>
        <v>0</v>
      </c>
      <c r="AU165" cm="1">
        <f t="array" aca="1" ref="AU165" ca="1">INDIRECT($A$1&amp;AU$1&amp;$A165)</f>
        <v>0</v>
      </c>
      <c r="AV165" cm="1">
        <f t="array" aca="1" ref="AV165" ca="1">INDIRECT($A$1&amp;AV$1&amp;$A165)</f>
        <v>0</v>
      </c>
      <c r="AW165" cm="1">
        <f t="array" aca="1" ref="AW165" ca="1">INDIRECT($A$1&amp;AW$1&amp;$A165)</f>
        <v>0</v>
      </c>
      <c r="AX165" cm="1">
        <f t="array" aca="1" ref="AX165" ca="1">INDIRECT($A$1&amp;AX$1&amp;$A165)</f>
        <v>0</v>
      </c>
      <c r="AY165" cm="1">
        <f t="array" aca="1" ref="AY165" ca="1">INDIRECT($A$1&amp;AY$1&amp;$A165)</f>
        <v>0</v>
      </c>
      <c r="AZ165" cm="1">
        <f t="array" aca="1" ref="AZ165" ca="1">INDIRECT($A$1&amp;AZ$1&amp;$A165)</f>
        <v>0</v>
      </c>
      <c r="BA165" cm="1">
        <f t="array" aca="1" ref="BA165" ca="1">INDIRECT($A$1&amp;BA$1&amp;$A165)</f>
        <v>0</v>
      </c>
      <c r="BB165" cm="1">
        <f t="array" aca="1" ref="BB165" ca="1">INDIRECT($A$1&amp;BB$1&amp;$A165)</f>
        <v>0</v>
      </c>
      <c r="BC165" cm="1">
        <f t="array" aca="1" ref="BC165" ca="1">INDIRECT($A$1&amp;BC$1&amp;$A165)</f>
        <v>0</v>
      </c>
      <c r="BD165" cm="1">
        <f t="array" aca="1" ref="BD165" ca="1">INDIRECT($A$1&amp;BD$1&amp;$A165)</f>
        <v>0</v>
      </c>
      <c r="BE165" cm="1">
        <f t="array" aca="1" ref="BE165" ca="1">INDIRECT($A$1&amp;BE$1&amp;$A165)</f>
        <v>0</v>
      </c>
      <c r="BF165" cm="1">
        <f t="array" aca="1" ref="BF165" ca="1">INDIRECT($A$1&amp;BF$1&amp;$A165)</f>
        <v>0</v>
      </c>
      <c r="BG165" cm="1">
        <f t="array" aca="1" ref="BG165" ca="1">INDIRECT($A$1&amp;BG$1&amp;$A165)</f>
        <v>0</v>
      </c>
      <c r="BH165" cm="1">
        <f t="array" aca="1" ref="BH165" ca="1">INDIRECT($A$1&amp;BH$1&amp;$A165)</f>
        <v>0</v>
      </c>
      <c r="BI165" cm="1">
        <f t="array" aca="1" ref="BI165" ca="1">INDIRECT($A$1&amp;BI$1&amp;$A165)</f>
        <v>0</v>
      </c>
      <c r="BJ165" cm="1">
        <f t="array" aca="1" ref="BJ165" ca="1">INDIRECT($A$1&amp;BJ$1&amp;$A165)</f>
        <v>0</v>
      </c>
      <c r="BK165" cm="1">
        <f t="array" aca="1" ref="BK165" ca="1">INDIRECT($A$1&amp;BK$1&amp;$A165)</f>
        <v>0</v>
      </c>
      <c r="BL165" cm="1">
        <f t="array" aca="1" ref="BL165" ca="1">INDIRECT($A$1&amp;BL$1&amp;$A165)</f>
        <v>0</v>
      </c>
      <c r="BM165" cm="1">
        <f t="array" aca="1" ref="BM165" ca="1">INDIRECT($A$1&amp;BM$1&amp;$A165)</f>
        <v>0</v>
      </c>
      <c r="BN165" cm="1">
        <f t="array" aca="1" ref="BN165" ca="1">INDIRECT($A$1&amp;BN$1&amp;$A165)</f>
        <v>0</v>
      </c>
      <c r="BO165" cm="1">
        <f t="array" aca="1" ref="BO165" ca="1">INDIRECT($A$1&amp;BO$1&amp;$A165)</f>
        <v>0</v>
      </c>
      <c r="BP165" cm="1">
        <f t="array" aca="1" ref="BP165" ca="1">INDIRECT($A$1&amp;BP$1&amp;$A165)</f>
        <v>0</v>
      </c>
      <c r="BQ165" cm="1">
        <f t="array" aca="1" ref="BQ165" ca="1">INDIRECT($A$1&amp;BQ$1&amp;$A165)</f>
        <v>0</v>
      </c>
      <c r="BR165" cm="1">
        <f t="array" aca="1" ref="BR165" ca="1">INDIRECT($A$1&amp;BR$1&amp;$A165)</f>
        <v>0</v>
      </c>
      <c r="BS165" cm="1">
        <f t="array" aca="1" ref="BS165" ca="1">INDIRECT($A$1&amp;BS$1&amp;$A165)</f>
        <v>0</v>
      </c>
      <c r="BT165" cm="1">
        <f t="array" aca="1" ref="BT165" ca="1">INDIRECT($A$1&amp;BT$1&amp;$A165)</f>
        <v>0</v>
      </c>
      <c r="BU165" cm="1">
        <f t="array" aca="1" ref="BU165" ca="1">INDIRECT($A$1&amp;BU$1&amp;$A165)</f>
        <v>0</v>
      </c>
    </row>
    <row r="166" spans="1:73" x14ac:dyDescent="0.35">
      <c r="A166" s="60">
        <f t="shared" si="33"/>
        <v>151</v>
      </c>
      <c r="C166" t="str" cm="1">
        <f t="array" aca="1" ref="C166" ca="1">INDIRECT($A$1&amp;C$1&amp;$A166)</f>
        <v>marche_diapaga</v>
      </c>
      <c r="D166">
        <f t="shared" ca="1" si="31"/>
        <v>1</v>
      </c>
      <c r="E166">
        <f t="shared" ca="1" si="31"/>
        <v>0</v>
      </c>
      <c r="F166">
        <f t="shared" ca="1" si="31"/>
        <v>0</v>
      </c>
      <c r="G166">
        <f t="shared" ca="1" si="31"/>
        <v>0</v>
      </c>
      <c r="H166">
        <f t="shared" ca="1" si="31"/>
        <v>0</v>
      </c>
      <c r="I166">
        <f t="shared" ca="1" si="31"/>
        <v>0</v>
      </c>
      <c r="J166">
        <f t="shared" ca="1" si="31"/>
        <v>0</v>
      </c>
      <c r="K166">
        <f t="shared" ca="1" si="31"/>
        <v>0</v>
      </c>
      <c r="L166">
        <f t="shared" ca="1" si="31"/>
        <v>0</v>
      </c>
      <c r="M166">
        <f t="shared" ca="1" si="31"/>
        <v>0</v>
      </c>
      <c r="N166">
        <f t="shared" ca="1" si="31"/>
        <v>0</v>
      </c>
      <c r="P166" t="str" cm="1">
        <f t="array" aca="1" ref="P166" ca="1">INDIRECT($A$1&amp;P$1&amp;$A166)</f>
        <v>peudisponible</v>
      </c>
      <c r="Q166" cm="1">
        <f t="array" aca="1" ref="Q166" ca="1">INDIRECT($A$1&amp;Q$1&amp;$A166)</f>
        <v>0</v>
      </c>
      <c r="R166" cm="1">
        <f t="array" aca="1" ref="R166" ca="1">INDIRECT($A$1&amp;R$1&amp;$A166)</f>
        <v>0</v>
      </c>
      <c r="S166" t="str" cm="1">
        <f t="array" aca="1" ref="S166" ca="1">INDIRECT($A$1&amp;S$1&amp;$A166)</f>
        <v>peudisponible</v>
      </c>
      <c r="T166" cm="1">
        <f t="array" aca="1" ref="T166" ca="1">INDIRECT($A$1&amp;T$1&amp;$A166)</f>
        <v>0</v>
      </c>
      <c r="U166" cm="1">
        <f t="array" aca="1" ref="U166" ca="1">INDIRECT($A$1&amp;U$1&amp;$A166)</f>
        <v>0</v>
      </c>
      <c r="V166" cm="1">
        <f t="array" aca="1" ref="V166" ca="1">INDIRECT($A$1&amp;V$1&amp;$A166)</f>
        <v>0</v>
      </c>
      <c r="W166" cm="1">
        <f t="array" aca="1" ref="W166" ca="1">INDIRECT($A$1&amp;W$1&amp;$A166)</f>
        <v>0</v>
      </c>
      <c r="X166" cm="1">
        <f t="array" aca="1" ref="X166" ca="1">INDIRECT($A$1&amp;X$1&amp;$A166)</f>
        <v>0</v>
      </c>
      <c r="Y166" cm="1">
        <f t="array" aca="1" ref="Y166" ca="1">INDIRECT($A$1&amp;Y$1&amp;$A166)</f>
        <v>0</v>
      </c>
      <c r="Z166" cm="1">
        <f t="array" aca="1" ref="Z166" ca="1">INDIRECT($A$1&amp;Z$1&amp;$A166)</f>
        <v>0</v>
      </c>
      <c r="AA166" cm="1">
        <f t="array" aca="1" ref="AA166" ca="1">INDIRECT($A$1&amp;AA$1&amp;$A166)</f>
        <v>0</v>
      </c>
      <c r="AB166" cm="1">
        <f t="array" aca="1" ref="AB166" ca="1">INDIRECT($A$1&amp;AB$1&amp;$A166)</f>
        <v>0</v>
      </c>
      <c r="AC166" cm="1">
        <f t="array" aca="1" ref="AC166" ca="1">INDIRECT($A$1&amp;AC$1&amp;$A166)</f>
        <v>0</v>
      </c>
      <c r="AD166" cm="1">
        <f t="array" aca="1" ref="AD166" ca="1">INDIRECT($A$1&amp;AD$1&amp;$A166)</f>
        <v>0</v>
      </c>
      <c r="AE166" cm="1">
        <f t="array" aca="1" ref="AE166" ca="1">INDIRECT($A$1&amp;AE$1&amp;$A166)</f>
        <v>0</v>
      </c>
      <c r="AF166" cm="1">
        <f t="array" aca="1" ref="AF166" ca="1">INDIRECT($A$1&amp;AF$1&amp;$A166)</f>
        <v>0</v>
      </c>
      <c r="AG166" cm="1">
        <f t="array" aca="1" ref="AG166" ca="1">INDIRECT($A$1&amp;AG$1&amp;$A166)</f>
        <v>0</v>
      </c>
      <c r="AH166" cm="1">
        <f t="array" aca="1" ref="AH166" ca="1">INDIRECT($A$1&amp;AH$1&amp;$A166)</f>
        <v>0</v>
      </c>
      <c r="AI166" cm="1">
        <f t="array" aca="1" ref="AI166" ca="1">INDIRECT($A$1&amp;AI$1&amp;$A166)</f>
        <v>0</v>
      </c>
      <c r="AJ166" cm="1">
        <f t="array" aca="1" ref="AJ166" ca="1">INDIRECT($A$1&amp;AJ$1&amp;$A166)</f>
        <v>0</v>
      </c>
      <c r="AK166" cm="1">
        <f t="array" aca="1" ref="AK166" ca="1">INDIRECT($A$1&amp;AK$1&amp;$A166)</f>
        <v>0</v>
      </c>
      <c r="AM166">
        <f t="shared" ca="1" si="32"/>
        <v>0</v>
      </c>
      <c r="AN166">
        <f t="shared" ca="1" si="32"/>
        <v>0</v>
      </c>
      <c r="AO166">
        <f t="shared" ca="1" si="32"/>
        <v>0</v>
      </c>
      <c r="AP166">
        <f t="shared" ca="1" si="32"/>
        <v>1</v>
      </c>
      <c r="AQ166">
        <f t="shared" ca="1" si="32"/>
        <v>0</v>
      </c>
      <c r="AR166">
        <f t="shared" ca="1" si="32"/>
        <v>0</v>
      </c>
      <c r="AS166">
        <f t="shared" ca="1" si="32"/>
        <v>0</v>
      </c>
      <c r="AU166" cm="1">
        <f t="array" aca="1" ref="AU166" ca="1">INDIRECT($A$1&amp;AU$1&amp;$A166)</f>
        <v>0</v>
      </c>
      <c r="AV166" cm="1">
        <f t="array" aca="1" ref="AV166" ca="1">INDIRECT($A$1&amp;AV$1&amp;$A166)</f>
        <v>0</v>
      </c>
      <c r="AW166" cm="1">
        <f t="array" aca="1" ref="AW166" ca="1">INDIRECT($A$1&amp;AW$1&amp;$A166)</f>
        <v>0</v>
      </c>
      <c r="AX166" cm="1">
        <f t="array" aca="1" ref="AX166" ca="1">INDIRECT($A$1&amp;AX$1&amp;$A166)</f>
        <v>0</v>
      </c>
      <c r="AY166" cm="1">
        <f t="array" aca="1" ref="AY166" ca="1">INDIRECT($A$1&amp;AY$1&amp;$A166)</f>
        <v>0</v>
      </c>
      <c r="AZ166" cm="1">
        <f t="array" aca="1" ref="AZ166" ca="1">INDIRECT($A$1&amp;AZ$1&amp;$A166)</f>
        <v>0</v>
      </c>
      <c r="BA166" cm="1">
        <f t="array" aca="1" ref="BA166" ca="1">INDIRECT($A$1&amp;BA$1&amp;$A166)</f>
        <v>0</v>
      </c>
      <c r="BB166" cm="1">
        <f t="array" aca="1" ref="BB166" ca="1">INDIRECT($A$1&amp;BB$1&amp;$A166)</f>
        <v>0</v>
      </c>
      <c r="BC166" cm="1">
        <f t="array" aca="1" ref="BC166" ca="1">INDIRECT($A$1&amp;BC$1&amp;$A166)</f>
        <v>0</v>
      </c>
      <c r="BD166" cm="1">
        <f t="array" aca="1" ref="BD166" ca="1">INDIRECT($A$1&amp;BD$1&amp;$A166)</f>
        <v>0</v>
      </c>
      <c r="BE166" cm="1">
        <f t="array" aca="1" ref="BE166" ca="1">INDIRECT($A$1&amp;BE$1&amp;$A166)</f>
        <v>0</v>
      </c>
      <c r="BF166" cm="1">
        <f t="array" aca="1" ref="BF166" ca="1">INDIRECT($A$1&amp;BF$1&amp;$A166)</f>
        <v>0</v>
      </c>
      <c r="BG166" cm="1">
        <f t="array" aca="1" ref="BG166" ca="1">INDIRECT($A$1&amp;BG$1&amp;$A166)</f>
        <v>0</v>
      </c>
      <c r="BH166" cm="1">
        <f t="array" aca="1" ref="BH166" ca="1">INDIRECT($A$1&amp;BH$1&amp;$A166)</f>
        <v>0</v>
      </c>
      <c r="BI166" cm="1">
        <f t="array" aca="1" ref="BI166" ca="1">INDIRECT($A$1&amp;BI$1&amp;$A166)</f>
        <v>0</v>
      </c>
      <c r="BJ166" cm="1">
        <f t="array" aca="1" ref="BJ166" ca="1">INDIRECT($A$1&amp;BJ$1&amp;$A166)</f>
        <v>0</v>
      </c>
      <c r="BK166" cm="1">
        <f t="array" aca="1" ref="BK166" ca="1">INDIRECT($A$1&amp;BK$1&amp;$A166)</f>
        <v>0</v>
      </c>
      <c r="BL166" cm="1">
        <f t="array" aca="1" ref="BL166" ca="1">INDIRECT($A$1&amp;BL$1&amp;$A166)</f>
        <v>0</v>
      </c>
      <c r="BM166" cm="1">
        <f t="array" aca="1" ref="BM166" ca="1">INDIRECT($A$1&amp;BM$1&amp;$A166)</f>
        <v>0</v>
      </c>
      <c r="BN166" cm="1">
        <f t="array" aca="1" ref="BN166" ca="1">INDIRECT($A$1&amp;BN$1&amp;$A166)</f>
        <v>0</v>
      </c>
      <c r="BO166" cm="1">
        <f t="array" aca="1" ref="BO166" ca="1">INDIRECT($A$1&amp;BO$1&amp;$A166)</f>
        <v>0</v>
      </c>
      <c r="BP166" cm="1">
        <f t="array" aca="1" ref="BP166" ca="1">INDIRECT($A$1&amp;BP$1&amp;$A166)</f>
        <v>0</v>
      </c>
      <c r="BQ166" cm="1">
        <f t="array" aca="1" ref="BQ166" ca="1">INDIRECT($A$1&amp;BQ$1&amp;$A166)</f>
        <v>0</v>
      </c>
      <c r="BR166" cm="1">
        <f t="array" aca="1" ref="BR166" ca="1">INDIRECT($A$1&amp;BR$1&amp;$A166)</f>
        <v>0</v>
      </c>
      <c r="BS166" cm="1">
        <f t="array" aca="1" ref="BS166" ca="1">INDIRECT($A$1&amp;BS$1&amp;$A166)</f>
        <v>0</v>
      </c>
      <c r="BT166" cm="1">
        <f t="array" aca="1" ref="BT166" ca="1">INDIRECT($A$1&amp;BT$1&amp;$A166)</f>
        <v>0</v>
      </c>
      <c r="BU166" cm="1">
        <f t="array" aca="1" ref="BU166" ca="1">INDIRECT($A$1&amp;BU$1&amp;$A166)</f>
        <v>0</v>
      </c>
    </row>
    <row r="167" spans="1:73" x14ac:dyDescent="0.35">
      <c r="A167" s="60">
        <f t="shared" si="33"/>
        <v>152</v>
      </c>
      <c r="C167" t="str" cm="1">
        <f t="array" aca="1" ref="C167" ca="1">INDIRECT($A$1&amp;C$1&amp;$A167)</f>
        <v>marche_diapaga</v>
      </c>
      <c r="D167">
        <f t="shared" ref="D167:N176" ca="1" si="34">IF(SUM(INDIRECT($A$1&amp;D$1&amp;$A167),INDIRECT($A$1&amp;D$2&amp;$A167),INDIRECT($A$1&amp;D$3&amp;$A167))&gt;0,1,0)</f>
        <v>1</v>
      </c>
      <c r="E167">
        <f t="shared" ca="1" si="34"/>
        <v>0</v>
      </c>
      <c r="F167">
        <f t="shared" ca="1" si="34"/>
        <v>0</v>
      </c>
      <c r="G167">
        <f t="shared" ca="1" si="34"/>
        <v>0</v>
      </c>
      <c r="H167">
        <f t="shared" ca="1" si="34"/>
        <v>0</v>
      </c>
      <c r="I167">
        <f t="shared" ca="1" si="34"/>
        <v>0</v>
      </c>
      <c r="J167">
        <f t="shared" ca="1" si="34"/>
        <v>0</v>
      </c>
      <c r="K167">
        <f t="shared" ca="1" si="34"/>
        <v>0</v>
      </c>
      <c r="L167">
        <f t="shared" ca="1" si="34"/>
        <v>0</v>
      </c>
      <c r="M167">
        <f t="shared" ca="1" si="34"/>
        <v>0</v>
      </c>
      <c r="N167">
        <f t="shared" ca="1" si="34"/>
        <v>0</v>
      </c>
      <c r="P167" cm="1">
        <f t="array" aca="1" ref="P167" ca="1">INDIRECT($A$1&amp;P$1&amp;$A167)</f>
        <v>0</v>
      </c>
      <c r="Q167" cm="1">
        <f t="array" aca="1" ref="Q167" ca="1">INDIRECT($A$1&amp;Q$1&amp;$A167)</f>
        <v>0</v>
      </c>
      <c r="R167" cm="1">
        <f t="array" aca="1" ref="R167" ca="1">INDIRECT($A$1&amp;R$1&amp;$A167)</f>
        <v>0</v>
      </c>
      <c r="S167" t="str" cm="1">
        <f t="array" aca="1" ref="S167" ca="1">INDIRECT($A$1&amp;S$1&amp;$A167)</f>
        <v>disponible</v>
      </c>
      <c r="T167" cm="1">
        <f t="array" aca="1" ref="T167" ca="1">INDIRECT($A$1&amp;T$1&amp;$A167)</f>
        <v>0</v>
      </c>
      <c r="U167" cm="1">
        <f t="array" aca="1" ref="U167" ca="1">INDIRECT($A$1&amp;U$1&amp;$A167)</f>
        <v>0</v>
      </c>
      <c r="V167" cm="1">
        <f t="array" aca="1" ref="V167" ca="1">INDIRECT($A$1&amp;V$1&amp;$A167)</f>
        <v>0</v>
      </c>
      <c r="W167" cm="1">
        <f t="array" aca="1" ref="W167" ca="1">INDIRECT($A$1&amp;W$1&amp;$A167)</f>
        <v>0</v>
      </c>
      <c r="X167" cm="1">
        <f t="array" aca="1" ref="X167" ca="1">INDIRECT($A$1&amp;X$1&amp;$A167)</f>
        <v>0</v>
      </c>
      <c r="Y167" cm="1">
        <f t="array" aca="1" ref="Y167" ca="1">INDIRECT($A$1&amp;Y$1&amp;$A167)</f>
        <v>0</v>
      </c>
      <c r="Z167" cm="1">
        <f t="array" aca="1" ref="Z167" ca="1">INDIRECT($A$1&amp;Z$1&amp;$A167)</f>
        <v>0</v>
      </c>
      <c r="AA167" cm="1">
        <f t="array" aca="1" ref="AA167" ca="1">INDIRECT($A$1&amp;AA$1&amp;$A167)</f>
        <v>0</v>
      </c>
      <c r="AB167" cm="1">
        <f t="array" aca="1" ref="AB167" ca="1">INDIRECT($A$1&amp;AB$1&amp;$A167)</f>
        <v>0</v>
      </c>
      <c r="AC167" cm="1">
        <f t="array" aca="1" ref="AC167" ca="1">INDIRECT($A$1&amp;AC$1&amp;$A167)</f>
        <v>0</v>
      </c>
      <c r="AD167" cm="1">
        <f t="array" aca="1" ref="AD167" ca="1">INDIRECT($A$1&amp;AD$1&amp;$A167)</f>
        <v>0</v>
      </c>
      <c r="AE167" cm="1">
        <f t="array" aca="1" ref="AE167" ca="1">INDIRECT($A$1&amp;AE$1&amp;$A167)</f>
        <v>0</v>
      </c>
      <c r="AF167" cm="1">
        <f t="array" aca="1" ref="AF167" ca="1">INDIRECT($A$1&amp;AF$1&amp;$A167)</f>
        <v>0</v>
      </c>
      <c r="AG167" cm="1">
        <f t="array" aca="1" ref="AG167" ca="1">INDIRECT($A$1&amp;AG$1&amp;$A167)</f>
        <v>0</v>
      </c>
      <c r="AH167" cm="1">
        <f t="array" aca="1" ref="AH167" ca="1">INDIRECT($A$1&amp;AH$1&amp;$A167)</f>
        <v>0</v>
      </c>
      <c r="AI167" cm="1">
        <f t="array" aca="1" ref="AI167" ca="1">INDIRECT($A$1&amp;AI$1&amp;$A167)</f>
        <v>0</v>
      </c>
      <c r="AJ167" cm="1">
        <f t="array" aca="1" ref="AJ167" ca="1">INDIRECT($A$1&amp;AJ$1&amp;$A167)</f>
        <v>0</v>
      </c>
      <c r="AK167" cm="1">
        <f t="array" aca="1" ref="AK167" ca="1">INDIRECT($A$1&amp;AK$1&amp;$A167)</f>
        <v>0</v>
      </c>
      <c r="AM167">
        <f t="shared" ref="AM167:AS176" ca="1" si="35">IF(SUM(INDIRECT($A$1&amp;AM$1&amp;$A167),INDIRECT($A$1&amp;AM$2&amp;$A167),INDIRECT($A$1&amp;AM$3&amp;$A167),INDIRECT($A$1&amp;AM$4&amp;$A167),INDIRECT($A$1&amp;AM$5&amp;$A167),INDIRECT($A$1&amp;AM$6&amp;$A167),INDIRECT($A$1&amp;AM$7&amp;$A167))&gt;0,1,0)</f>
        <v>0</v>
      </c>
      <c r="AN167">
        <f t="shared" ca="1" si="35"/>
        <v>0</v>
      </c>
      <c r="AO167">
        <f t="shared" ca="1" si="35"/>
        <v>0</v>
      </c>
      <c r="AP167">
        <f t="shared" ca="1" si="35"/>
        <v>0</v>
      </c>
      <c r="AQ167">
        <f t="shared" ca="1" si="35"/>
        <v>0</v>
      </c>
      <c r="AR167">
        <f t="shared" ca="1" si="35"/>
        <v>0</v>
      </c>
      <c r="AS167">
        <f t="shared" ca="1" si="35"/>
        <v>1</v>
      </c>
      <c r="AU167" cm="1">
        <f t="array" aca="1" ref="AU167" ca="1">INDIRECT($A$1&amp;AU$1&amp;$A167)</f>
        <v>0</v>
      </c>
      <c r="AV167" cm="1">
        <f t="array" aca="1" ref="AV167" ca="1">INDIRECT($A$1&amp;AV$1&amp;$A167)</f>
        <v>0</v>
      </c>
      <c r="AW167" cm="1">
        <f t="array" aca="1" ref="AW167" ca="1">INDIRECT($A$1&amp;AW$1&amp;$A167)</f>
        <v>0</v>
      </c>
      <c r="AX167" cm="1">
        <f t="array" aca="1" ref="AX167" ca="1">INDIRECT($A$1&amp;AX$1&amp;$A167)</f>
        <v>0</v>
      </c>
      <c r="AY167" cm="1">
        <f t="array" aca="1" ref="AY167" ca="1">INDIRECT($A$1&amp;AY$1&amp;$A167)</f>
        <v>0</v>
      </c>
      <c r="AZ167" cm="1">
        <f t="array" aca="1" ref="AZ167" ca="1">INDIRECT($A$1&amp;AZ$1&amp;$A167)</f>
        <v>0</v>
      </c>
      <c r="BA167" cm="1">
        <f t="array" aca="1" ref="BA167" ca="1">INDIRECT($A$1&amp;BA$1&amp;$A167)</f>
        <v>0</v>
      </c>
      <c r="BB167" cm="1">
        <f t="array" aca="1" ref="BB167" ca="1">INDIRECT($A$1&amp;BB$1&amp;$A167)</f>
        <v>0</v>
      </c>
      <c r="BC167" cm="1">
        <f t="array" aca="1" ref="BC167" ca="1">INDIRECT($A$1&amp;BC$1&amp;$A167)</f>
        <v>0</v>
      </c>
      <c r="BD167" cm="1">
        <f t="array" aca="1" ref="BD167" ca="1">INDIRECT($A$1&amp;BD$1&amp;$A167)</f>
        <v>0</v>
      </c>
      <c r="BE167" cm="1">
        <f t="array" aca="1" ref="BE167" ca="1">INDIRECT($A$1&amp;BE$1&amp;$A167)</f>
        <v>0</v>
      </c>
      <c r="BF167" cm="1">
        <f t="array" aca="1" ref="BF167" ca="1">INDIRECT($A$1&amp;BF$1&amp;$A167)</f>
        <v>0</v>
      </c>
      <c r="BG167" cm="1">
        <f t="array" aca="1" ref="BG167" ca="1">INDIRECT($A$1&amp;BG$1&amp;$A167)</f>
        <v>0</v>
      </c>
      <c r="BH167" cm="1">
        <f t="array" aca="1" ref="BH167" ca="1">INDIRECT($A$1&amp;BH$1&amp;$A167)</f>
        <v>0</v>
      </c>
      <c r="BI167" cm="1">
        <f t="array" aca="1" ref="BI167" ca="1">INDIRECT($A$1&amp;BI$1&amp;$A167)</f>
        <v>0</v>
      </c>
      <c r="BJ167" cm="1">
        <f t="array" aca="1" ref="BJ167" ca="1">INDIRECT($A$1&amp;BJ$1&amp;$A167)</f>
        <v>0</v>
      </c>
      <c r="BK167" cm="1">
        <f t="array" aca="1" ref="BK167" ca="1">INDIRECT($A$1&amp;BK$1&amp;$A167)</f>
        <v>0</v>
      </c>
      <c r="BL167" cm="1">
        <f t="array" aca="1" ref="BL167" ca="1">INDIRECT($A$1&amp;BL$1&amp;$A167)</f>
        <v>0</v>
      </c>
      <c r="BM167" cm="1">
        <f t="array" aca="1" ref="BM167" ca="1">INDIRECT($A$1&amp;BM$1&amp;$A167)</f>
        <v>0</v>
      </c>
      <c r="BN167" cm="1">
        <f t="array" aca="1" ref="BN167" ca="1">INDIRECT($A$1&amp;BN$1&amp;$A167)</f>
        <v>0</v>
      </c>
      <c r="BO167" cm="1">
        <f t="array" aca="1" ref="BO167" ca="1">INDIRECT($A$1&amp;BO$1&amp;$A167)</f>
        <v>0</v>
      </c>
      <c r="BP167" cm="1">
        <f t="array" aca="1" ref="BP167" ca="1">INDIRECT($A$1&amp;BP$1&amp;$A167)</f>
        <v>0</v>
      </c>
      <c r="BQ167" cm="1">
        <f t="array" aca="1" ref="BQ167" ca="1">INDIRECT($A$1&amp;BQ$1&amp;$A167)</f>
        <v>0</v>
      </c>
      <c r="BR167" cm="1">
        <f t="array" aca="1" ref="BR167" ca="1">INDIRECT($A$1&amp;BR$1&amp;$A167)</f>
        <v>0</v>
      </c>
      <c r="BS167" cm="1">
        <f t="array" aca="1" ref="BS167" ca="1">INDIRECT($A$1&amp;BS$1&amp;$A167)</f>
        <v>0</v>
      </c>
      <c r="BT167" cm="1">
        <f t="array" aca="1" ref="BT167" ca="1">INDIRECT($A$1&amp;BT$1&amp;$A167)</f>
        <v>0</v>
      </c>
      <c r="BU167" cm="1">
        <f t="array" aca="1" ref="BU167" ca="1">INDIRECT($A$1&amp;BU$1&amp;$A167)</f>
        <v>0</v>
      </c>
    </row>
    <row r="168" spans="1:73" x14ac:dyDescent="0.35">
      <c r="A168" s="60">
        <f t="shared" si="33"/>
        <v>153</v>
      </c>
      <c r="C168" t="str" cm="1">
        <f t="array" aca="1" ref="C168" ca="1">INDIRECT($A$1&amp;C$1&amp;$A168)</f>
        <v>marche_diabo</v>
      </c>
      <c r="D168">
        <f t="shared" ca="1" si="34"/>
        <v>0</v>
      </c>
      <c r="E168">
        <f t="shared" ca="1" si="34"/>
        <v>0</v>
      </c>
      <c r="F168">
        <f t="shared" ca="1" si="34"/>
        <v>0</v>
      </c>
      <c r="G168">
        <f t="shared" ca="1" si="34"/>
        <v>0</v>
      </c>
      <c r="H168">
        <f t="shared" ca="1" si="34"/>
        <v>0</v>
      </c>
      <c r="I168">
        <f t="shared" ca="1" si="34"/>
        <v>0</v>
      </c>
      <c r="J168">
        <f t="shared" ca="1" si="34"/>
        <v>0</v>
      </c>
      <c r="K168">
        <f t="shared" ca="1" si="34"/>
        <v>0</v>
      </c>
      <c r="L168">
        <f t="shared" ca="1" si="34"/>
        <v>0</v>
      </c>
      <c r="M168">
        <f t="shared" ca="1" si="34"/>
        <v>0</v>
      </c>
      <c r="N168">
        <f t="shared" ca="1" si="34"/>
        <v>0</v>
      </c>
      <c r="P168" t="str" cm="1">
        <f t="array" aca="1" ref="P168" ca="1">INDIRECT($A$1&amp;P$1&amp;$A168)</f>
        <v>disponible</v>
      </c>
      <c r="Q168" cm="1">
        <f t="array" aca="1" ref="Q168" ca="1">INDIRECT($A$1&amp;Q$1&amp;$A168)</f>
        <v>0</v>
      </c>
      <c r="R168" cm="1">
        <f t="array" aca="1" ref="R168" ca="1">INDIRECT($A$1&amp;R$1&amp;$A168)</f>
        <v>0</v>
      </c>
      <c r="S168" cm="1">
        <f t="array" aca="1" ref="S168" ca="1">INDIRECT($A$1&amp;S$1&amp;$A168)</f>
        <v>0</v>
      </c>
      <c r="T168" cm="1">
        <f t="array" aca="1" ref="T168" ca="1">INDIRECT($A$1&amp;T$1&amp;$A168)</f>
        <v>0</v>
      </c>
      <c r="U168" cm="1">
        <f t="array" aca="1" ref="U168" ca="1">INDIRECT($A$1&amp;U$1&amp;$A168)</f>
        <v>0</v>
      </c>
      <c r="V168" cm="1">
        <f t="array" aca="1" ref="V168" ca="1">INDIRECT($A$1&amp;V$1&amp;$A168)</f>
        <v>0</v>
      </c>
      <c r="W168" cm="1">
        <f t="array" aca="1" ref="W168" ca="1">INDIRECT($A$1&amp;W$1&amp;$A168)</f>
        <v>0</v>
      </c>
      <c r="X168" cm="1">
        <f t="array" aca="1" ref="X168" ca="1">INDIRECT($A$1&amp;X$1&amp;$A168)</f>
        <v>0</v>
      </c>
      <c r="Y168" cm="1">
        <f t="array" aca="1" ref="Y168" ca="1">INDIRECT($A$1&amp;Y$1&amp;$A168)</f>
        <v>0</v>
      </c>
      <c r="Z168" t="str" cm="1">
        <f t="array" aca="1" ref="Z168" ca="1">INDIRECT($A$1&amp;Z$1&amp;$A168)</f>
        <v>disponible</v>
      </c>
      <c r="AA168" t="str" cm="1">
        <f t="array" aca="1" ref="AA168" ca="1">INDIRECT($A$1&amp;AA$1&amp;$A168)</f>
        <v>disponible</v>
      </c>
      <c r="AB168" t="str" cm="1">
        <f t="array" aca="1" ref="AB168" ca="1">INDIRECT($A$1&amp;AB$1&amp;$A168)</f>
        <v>disponible</v>
      </c>
      <c r="AC168" t="str" cm="1">
        <f t="array" aca="1" ref="AC168" ca="1">INDIRECT($A$1&amp;AC$1&amp;$A168)</f>
        <v>disponible</v>
      </c>
      <c r="AD168" t="str" cm="1">
        <f t="array" aca="1" ref="AD168" ca="1">INDIRECT($A$1&amp;AD$1&amp;$A168)</f>
        <v>disponible</v>
      </c>
      <c r="AE168" t="str" cm="1">
        <f t="array" aca="1" ref="AE168" ca="1">INDIRECT($A$1&amp;AE$1&amp;$A168)</f>
        <v>disponible</v>
      </c>
      <c r="AF168" t="str" cm="1">
        <f t="array" aca="1" ref="AF168" ca="1">INDIRECT($A$1&amp;AF$1&amp;$A168)</f>
        <v>disponible</v>
      </c>
      <c r="AG168" cm="1">
        <f t="array" aca="1" ref="AG168" ca="1">INDIRECT($A$1&amp;AG$1&amp;$A168)</f>
        <v>0</v>
      </c>
      <c r="AH168" cm="1">
        <f t="array" aca="1" ref="AH168" ca="1">INDIRECT($A$1&amp;AH$1&amp;$A168)</f>
        <v>0</v>
      </c>
      <c r="AI168" cm="1">
        <f t="array" aca="1" ref="AI168" ca="1">INDIRECT($A$1&amp;AI$1&amp;$A168)</f>
        <v>0</v>
      </c>
      <c r="AJ168" cm="1">
        <f t="array" aca="1" ref="AJ168" ca="1">INDIRECT($A$1&amp;AJ$1&amp;$A168)</f>
        <v>0</v>
      </c>
      <c r="AK168" cm="1">
        <f t="array" aca="1" ref="AK168" ca="1">INDIRECT($A$1&amp;AK$1&amp;$A168)</f>
        <v>0</v>
      </c>
      <c r="AM168">
        <f t="shared" ca="1" si="35"/>
        <v>0</v>
      </c>
      <c r="AN168">
        <f t="shared" ca="1" si="35"/>
        <v>0</v>
      </c>
      <c r="AO168">
        <f t="shared" ca="1" si="35"/>
        <v>0</v>
      </c>
      <c r="AP168">
        <f t="shared" ca="1" si="35"/>
        <v>0</v>
      </c>
      <c r="AQ168">
        <f t="shared" ca="1" si="35"/>
        <v>0</v>
      </c>
      <c r="AR168">
        <f t="shared" ca="1" si="35"/>
        <v>0</v>
      </c>
      <c r="AS168">
        <f t="shared" ca="1" si="35"/>
        <v>0</v>
      </c>
      <c r="AU168" cm="1">
        <f t="array" aca="1" ref="AU168" ca="1">INDIRECT($A$1&amp;AU$1&amp;$A168)</f>
        <v>0</v>
      </c>
      <c r="AV168" cm="1">
        <f t="array" aca="1" ref="AV168" ca="1">INDIRECT($A$1&amp;AV$1&amp;$A168)</f>
        <v>0</v>
      </c>
      <c r="AW168" cm="1">
        <f t="array" aca="1" ref="AW168" ca="1">INDIRECT($A$1&amp;AW$1&amp;$A168)</f>
        <v>0</v>
      </c>
      <c r="AX168" cm="1">
        <f t="array" aca="1" ref="AX168" ca="1">INDIRECT($A$1&amp;AX$1&amp;$A168)</f>
        <v>0</v>
      </c>
      <c r="AY168" cm="1">
        <f t="array" aca="1" ref="AY168" ca="1">INDIRECT($A$1&amp;AY$1&amp;$A168)</f>
        <v>0</v>
      </c>
      <c r="AZ168" cm="1">
        <f t="array" aca="1" ref="AZ168" ca="1">INDIRECT($A$1&amp;AZ$1&amp;$A168)</f>
        <v>0</v>
      </c>
      <c r="BA168" cm="1">
        <f t="array" aca="1" ref="BA168" ca="1">INDIRECT($A$1&amp;BA$1&amp;$A168)</f>
        <v>0</v>
      </c>
      <c r="BB168" cm="1">
        <f t="array" aca="1" ref="BB168" ca="1">INDIRECT($A$1&amp;BB$1&amp;$A168)</f>
        <v>0</v>
      </c>
      <c r="BC168" cm="1">
        <f t="array" aca="1" ref="BC168" ca="1">INDIRECT($A$1&amp;BC$1&amp;$A168)</f>
        <v>0</v>
      </c>
      <c r="BD168" cm="1">
        <f t="array" aca="1" ref="BD168" ca="1">INDIRECT($A$1&amp;BD$1&amp;$A168)</f>
        <v>0</v>
      </c>
      <c r="BE168" cm="1">
        <f t="array" aca="1" ref="BE168" ca="1">INDIRECT($A$1&amp;BE$1&amp;$A168)</f>
        <v>0</v>
      </c>
      <c r="BF168" cm="1">
        <f t="array" aca="1" ref="BF168" ca="1">INDIRECT($A$1&amp;BF$1&amp;$A168)</f>
        <v>0</v>
      </c>
      <c r="BG168" cm="1">
        <f t="array" aca="1" ref="BG168" ca="1">INDIRECT($A$1&amp;BG$1&amp;$A168)</f>
        <v>0</v>
      </c>
      <c r="BH168" cm="1">
        <f t="array" aca="1" ref="BH168" ca="1">INDIRECT($A$1&amp;BH$1&amp;$A168)</f>
        <v>0</v>
      </c>
      <c r="BI168" cm="1">
        <f t="array" aca="1" ref="BI168" ca="1">INDIRECT($A$1&amp;BI$1&amp;$A168)</f>
        <v>0</v>
      </c>
      <c r="BJ168" cm="1">
        <f t="array" aca="1" ref="BJ168" ca="1">INDIRECT($A$1&amp;BJ$1&amp;$A168)</f>
        <v>0</v>
      </c>
      <c r="BK168" cm="1">
        <f t="array" aca="1" ref="BK168" ca="1">INDIRECT($A$1&amp;BK$1&amp;$A168)</f>
        <v>0</v>
      </c>
      <c r="BL168" cm="1">
        <f t="array" aca="1" ref="BL168" ca="1">INDIRECT($A$1&amp;BL$1&amp;$A168)</f>
        <v>0</v>
      </c>
      <c r="BM168" cm="1">
        <f t="array" aca="1" ref="BM168" ca="1">INDIRECT($A$1&amp;BM$1&amp;$A168)</f>
        <v>0</v>
      </c>
      <c r="BN168" cm="1">
        <f t="array" aca="1" ref="BN168" ca="1">INDIRECT($A$1&amp;BN$1&amp;$A168)</f>
        <v>0</v>
      </c>
      <c r="BO168" cm="1">
        <f t="array" aca="1" ref="BO168" ca="1">INDIRECT($A$1&amp;BO$1&amp;$A168)</f>
        <v>0</v>
      </c>
      <c r="BP168" cm="1">
        <f t="array" aca="1" ref="BP168" ca="1">INDIRECT($A$1&amp;BP$1&amp;$A168)</f>
        <v>0</v>
      </c>
      <c r="BQ168" cm="1">
        <f t="array" aca="1" ref="BQ168" ca="1">INDIRECT($A$1&amp;BQ$1&amp;$A168)</f>
        <v>0</v>
      </c>
      <c r="BR168" cm="1">
        <f t="array" aca="1" ref="BR168" ca="1">INDIRECT($A$1&amp;BR$1&amp;$A168)</f>
        <v>0</v>
      </c>
      <c r="BS168" cm="1">
        <f t="array" aca="1" ref="BS168" ca="1">INDIRECT($A$1&amp;BS$1&amp;$A168)</f>
        <v>0</v>
      </c>
      <c r="BT168" cm="1">
        <f t="array" aca="1" ref="BT168" ca="1">INDIRECT($A$1&amp;BT$1&amp;$A168)</f>
        <v>0</v>
      </c>
      <c r="BU168" cm="1">
        <f t="array" aca="1" ref="BU168" ca="1">INDIRECT($A$1&amp;BU$1&amp;$A168)</f>
        <v>0</v>
      </c>
    </row>
    <row r="169" spans="1:73" x14ac:dyDescent="0.35">
      <c r="A169" s="60">
        <f t="shared" si="33"/>
        <v>154</v>
      </c>
      <c r="C169" t="str" cm="1">
        <f t="array" aca="1" ref="C169" ca="1">INDIRECT($A$1&amp;C$1&amp;$A169)</f>
        <v>marche_diabo</v>
      </c>
      <c r="D169">
        <f t="shared" ca="1" si="34"/>
        <v>0</v>
      </c>
      <c r="E169">
        <f t="shared" ca="1" si="34"/>
        <v>0</v>
      </c>
      <c r="F169">
        <f t="shared" ca="1" si="34"/>
        <v>0</v>
      </c>
      <c r="G169">
        <f t="shared" ca="1" si="34"/>
        <v>0</v>
      </c>
      <c r="H169">
        <f t="shared" ca="1" si="34"/>
        <v>0</v>
      </c>
      <c r="I169">
        <f t="shared" ca="1" si="34"/>
        <v>0</v>
      </c>
      <c r="J169">
        <f t="shared" ca="1" si="34"/>
        <v>0</v>
      </c>
      <c r="K169">
        <f t="shared" ca="1" si="34"/>
        <v>0</v>
      </c>
      <c r="L169">
        <f t="shared" ca="1" si="34"/>
        <v>0</v>
      </c>
      <c r="M169">
        <f t="shared" ca="1" si="34"/>
        <v>0</v>
      </c>
      <c r="N169">
        <f t="shared" ca="1" si="34"/>
        <v>0</v>
      </c>
      <c r="P169" cm="1">
        <f t="array" aca="1" ref="P169" ca="1">INDIRECT($A$1&amp;P$1&amp;$A169)</f>
        <v>0</v>
      </c>
      <c r="Q169" cm="1">
        <f t="array" aca="1" ref="Q169" ca="1">INDIRECT($A$1&amp;Q$1&amp;$A169)</f>
        <v>0</v>
      </c>
      <c r="R169" cm="1">
        <f t="array" aca="1" ref="R169" ca="1">INDIRECT($A$1&amp;R$1&amp;$A169)</f>
        <v>0</v>
      </c>
      <c r="S169" cm="1">
        <f t="array" aca="1" ref="S169" ca="1">INDIRECT($A$1&amp;S$1&amp;$A169)</f>
        <v>0</v>
      </c>
      <c r="T169" cm="1">
        <f t="array" aca="1" ref="T169" ca="1">INDIRECT($A$1&amp;T$1&amp;$A169)</f>
        <v>0</v>
      </c>
      <c r="U169" cm="1">
        <f t="array" aca="1" ref="U169" ca="1">INDIRECT($A$1&amp;U$1&amp;$A169)</f>
        <v>0</v>
      </c>
      <c r="V169" cm="1">
        <f t="array" aca="1" ref="V169" ca="1">INDIRECT($A$1&amp;V$1&amp;$A169)</f>
        <v>0</v>
      </c>
      <c r="W169" cm="1">
        <f t="array" aca="1" ref="W169" ca="1">INDIRECT($A$1&amp;W$1&amp;$A169)</f>
        <v>0</v>
      </c>
      <c r="X169" cm="1">
        <f t="array" aca="1" ref="X169" ca="1">INDIRECT($A$1&amp;X$1&amp;$A169)</f>
        <v>0</v>
      </c>
      <c r="Y169" cm="1">
        <f t="array" aca="1" ref="Y169" ca="1">INDIRECT($A$1&amp;Y$1&amp;$A169)</f>
        <v>0</v>
      </c>
      <c r="Z169" t="str" cm="1">
        <f t="array" aca="1" ref="Z169" ca="1">INDIRECT($A$1&amp;Z$1&amp;$A169)</f>
        <v>disponible</v>
      </c>
      <c r="AA169" t="str" cm="1">
        <f t="array" aca="1" ref="AA169" ca="1">INDIRECT($A$1&amp;AA$1&amp;$A169)</f>
        <v>disponible</v>
      </c>
      <c r="AB169" cm="1">
        <f t="array" aca="1" ref="AB169" ca="1">INDIRECT($A$1&amp;AB$1&amp;$A169)</f>
        <v>0</v>
      </c>
      <c r="AC169" cm="1">
        <f t="array" aca="1" ref="AC169" ca="1">INDIRECT($A$1&amp;AC$1&amp;$A169)</f>
        <v>0</v>
      </c>
      <c r="AD169" cm="1">
        <f t="array" aca="1" ref="AD169" ca="1">INDIRECT($A$1&amp;AD$1&amp;$A169)</f>
        <v>0</v>
      </c>
      <c r="AE169" cm="1">
        <f t="array" aca="1" ref="AE169" ca="1">INDIRECT($A$1&amp;AE$1&amp;$A169)</f>
        <v>0</v>
      </c>
      <c r="AF169" t="str" cm="1">
        <f t="array" aca="1" ref="AF169" ca="1">INDIRECT($A$1&amp;AF$1&amp;$A169)</f>
        <v>disponible</v>
      </c>
      <c r="AG169" cm="1">
        <f t="array" aca="1" ref="AG169" ca="1">INDIRECT($A$1&amp;AG$1&amp;$A169)</f>
        <v>0</v>
      </c>
      <c r="AH169" cm="1">
        <f t="array" aca="1" ref="AH169" ca="1">INDIRECT($A$1&amp;AH$1&amp;$A169)</f>
        <v>0</v>
      </c>
      <c r="AI169" t="str" cm="1">
        <f t="array" aca="1" ref="AI169" ca="1">INDIRECT($A$1&amp;AI$1&amp;$A169)</f>
        <v>disponible</v>
      </c>
      <c r="AJ169" t="str" cm="1">
        <f t="array" aca="1" ref="AJ169" ca="1">INDIRECT($A$1&amp;AJ$1&amp;$A169)</f>
        <v>disponible</v>
      </c>
      <c r="AK169" t="str" cm="1">
        <f t="array" aca="1" ref="AK169" ca="1">INDIRECT($A$1&amp;AK$1&amp;$A169)</f>
        <v>disponible</v>
      </c>
      <c r="AM169">
        <f t="shared" ca="1" si="35"/>
        <v>0</v>
      </c>
      <c r="AN169">
        <f t="shared" ca="1" si="35"/>
        <v>0</v>
      </c>
      <c r="AO169">
        <f t="shared" ca="1" si="35"/>
        <v>0</v>
      </c>
      <c r="AP169">
        <f t="shared" ca="1" si="35"/>
        <v>0</v>
      </c>
      <c r="AQ169">
        <f t="shared" ca="1" si="35"/>
        <v>0</v>
      </c>
      <c r="AR169">
        <f t="shared" ca="1" si="35"/>
        <v>0</v>
      </c>
      <c r="AS169">
        <f t="shared" ca="1" si="35"/>
        <v>0</v>
      </c>
      <c r="AU169" cm="1">
        <f t="array" aca="1" ref="AU169" ca="1">INDIRECT($A$1&amp;AU$1&amp;$A169)</f>
        <v>0</v>
      </c>
      <c r="AV169" cm="1">
        <f t="array" aca="1" ref="AV169" ca="1">INDIRECT($A$1&amp;AV$1&amp;$A169)</f>
        <v>0</v>
      </c>
      <c r="AW169" cm="1">
        <f t="array" aca="1" ref="AW169" ca="1">INDIRECT($A$1&amp;AW$1&amp;$A169)</f>
        <v>0</v>
      </c>
      <c r="AX169" cm="1">
        <f t="array" aca="1" ref="AX169" ca="1">INDIRECT($A$1&amp;AX$1&amp;$A169)</f>
        <v>0</v>
      </c>
      <c r="AY169" cm="1">
        <f t="array" aca="1" ref="AY169" ca="1">INDIRECT($A$1&amp;AY$1&amp;$A169)</f>
        <v>0</v>
      </c>
      <c r="AZ169" cm="1">
        <f t="array" aca="1" ref="AZ169" ca="1">INDIRECT($A$1&amp;AZ$1&amp;$A169)</f>
        <v>0</v>
      </c>
      <c r="BA169" cm="1">
        <f t="array" aca="1" ref="BA169" ca="1">INDIRECT($A$1&amp;BA$1&amp;$A169)</f>
        <v>0</v>
      </c>
      <c r="BB169" cm="1">
        <f t="array" aca="1" ref="BB169" ca="1">INDIRECT($A$1&amp;BB$1&amp;$A169)</f>
        <v>0</v>
      </c>
      <c r="BC169" cm="1">
        <f t="array" aca="1" ref="BC169" ca="1">INDIRECT($A$1&amp;BC$1&amp;$A169)</f>
        <v>0</v>
      </c>
      <c r="BD169" cm="1">
        <f t="array" aca="1" ref="BD169" ca="1">INDIRECT($A$1&amp;BD$1&amp;$A169)</f>
        <v>0</v>
      </c>
      <c r="BE169" cm="1">
        <f t="array" aca="1" ref="BE169" ca="1">INDIRECT($A$1&amp;BE$1&amp;$A169)</f>
        <v>0</v>
      </c>
      <c r="BF169" cm="1">
        <f t="array" aca="1" ref="BF169" ca="1">INDIRECT($A$1&amp;BF$1&amp;$A169)</f>
        <v>0</v>
      </c>
      <c r="BG169" cm="1">
        <f t="array" aca="1" ref="BG169" ca="1">INDIRECT($A$1&amp;BG$1&amp;$A169)</f>
        <v>0</v>
      </c>
      <c r="BH169" cm="1">
        <f t="array" aca="1" ref="BH169" ca="1">INDIRECT($A$1&amp;BH$1&amp;$A169)</f>
        <v>0</v>
      </c>
      <c r="BI169" cm="1">
        <f t="array" aca="1" ref="BI169" ca="1">INDIRECT($A$1&amp;BI$1&amp;$A169)</f>
        <v>0</v>
      </c>
      <c r="BJ169" cm="1">
        <f t="array" aca="1" ref="BJ169" ca="1">INDIRECT($A$1&amp;BJ$1&amp;$A169)</f>
        <v>0</v>
      </c>
      <c r="BK169" cm="1">
        <f t="array" aca="1" ref="BK169" ca="1">INDIRECT($A$1&amp;BK$1&amp;$A169)</f>
        <v>0</v>
      </c>
      <c r="BL169" cm="1">
        <f t="array" aca="1" ref="BL169" ca="1">INDIRECT($A$1&amp;BL$1&amp;$A169)</f>
        <v>0</v>
      </c>
      <c r="BM169" cm="1">
        <f t="array" aca="1" ref="BM169" ca="1">INDIRECT($A$1&amp;BM$1&amp;$A169)</f>
        <v>0</v>
      </c>
      <c r="BN169" cm="1">
        <f t="array" aca="1" ref="BN169" ca="1">INDIRECT($A$1&amp;BN$1&amp;$A169)</f>
        <v>0</v>
      </c>
      <c r="BO169" cm="1">
        <f t="array" aca="1" ref="BO169" ca="1">INDIRECT($A$1&amp;BO$1&amp;$A169)</f>
        <v>0</v>
      </c>
      <c r="BP169" cm="1">
        <f t="array" aca="1" ref="BP169" ca="1">INDIRECT($A$1&amp;BP$1&amp;$A169)</f>
        <v>0</v>
      </c>
      <c r="BQ169" cm="1">
        <f t="array" aca="1" ref="BQ169" ca="1">INDIRECT($A$1&amp;BQ$1&amp;$A169)</f>
        <v>0</v>
      </c>
      <c r="BR169" cm="1">
        <f t="array" aca="1" ref="BR169" ca="1">INDIRECT($A$1&amp;BR$1&amp;$A169)</f>
        <v>0</v>
      </c>
      <c r="BS169" cm="1">
        <f t="array" aca="1" ref="BS169" ca="1">INDIRECT($A$1&amp;BS$1&amp;$A169)</f>
        <v>0</v>
      </c>
      <c r="BT169" cm="1">
        <f t="array" aca="1" ref="BT169" ca="1">INDIRECT($A$1&amp;BT$1&amp;$A169)</f>
        <v>0</v>
      </c>
      <c r="BU169" cm="1">
        <f t="array" aca="1" ref="BU169" ca="1">INDIRECT($A$1&amp;BU$1&amp;$A169)</f>
        <v>0</v>
      </c>
    </row>
    <row r="170" spans="1:73" x14ac:dyDescent="0.35">
      <c r="A170" s="60">
        <f t="shared" si="33"/>
        <v>155</v>
      </c>
      <c r="C170" t="str" cm="1">
        <f t="array" aca="1" ref="C170" ca="1">INDIRECT($A$1&amp;C$1&amp;$A170)</f>
        <v>marche_diabo</v>
      </c>
      <c r="D170">
        <f t="shared" ca="1" si="34"/>
        <v>0</v>
      </c>
      <c r="E170">
        <f t="shared" ca="1" si="34"/>
        <v>0</v>
      </c>
      <c r="F170">
        <f t="shared" ca="1" si="34"/>
        <v>0</v>
      </c>
      <c r="G170">
        <f t="shared" ca="1" si="34"/>
        <v>0</v>
      </c>
      <c r="H170">
        <f t="shared" ca="1" si="34"/>
        <v>0</v>
      </c>
      <c r="I170">
        <f t="shared" ca="1" si="34"/>
        <v>0</v>
      </c>
      <c r="J170">
        <f t="shared" ca="1" si="34"/>
        <v>0</v>
      </c>
      <c r="K170">
        <f t="shared" ca="1" si="34"/>
        <v>0</v>
      </c>
      <c r="L170">
        <f t="shared" ca="1" si="34"/>
        <v>0</v>
      </c>
      <c r="M170">
        <f t="shared" ca="1" si="34"/>
        <v>0</v>
      </c>
      <c r="N170">
        <f t="shared" ca="1" si="34"/>
        <v>0</v>
      </c>
      <c r="P170" cm="1">
        <f t="array" aca="1" ref="P170" ca="1">INDIRECT($A$1&amp;P$1&amp;$A170)</f>
        <v>0</v>
      </c>
      <c r="Q170" cm="1">
        <f t="array" aca="1" ref="Q170" ca="1">INDIRECT($A$1&amp;Q$1&amp;$A170)</f>
        <v>0</v>
      </c>
      <c r="R170" t="str" cm="1">
        <f t="array" aca="1" ref="R170" ca="1">INDIRECT($A$1&amp;R$1&amp;$A170)</f>
        <v>disponible</v>
      </c>
      <c r="S170" t="str" cm="1">
        <f t="array" aca="1" ref="S170" ca="1">INDIRECT($A$1&amp;S$1&amp;$A170)</f>
        <v>disponible</v>
      </c>
      <c r="T170" cm="1">
        <f t="array" aca="1" ref="T170" ca="1">INDIRECT($A$1&amp;T$1&amp;$A170)</f>
        <v>0</v>
      </c>
      <c r="U170" t="str" cm="1">
        <f t="array" aca="1" ref="U170" ca="1">INDIRECT($A$1&amp;U$1&amp;$A170)</f>
        <v>disponible</v>
      </c>
      <c r="V170" cm="1">
        <f t="array" aca="1" ref="V170" ca="1">INDIRECT($A$1&amp;V$1&amp;$A170)</f>
        <v>0</v>
      </c>
      <c r="W170" cm="1">
        <f t="array" aca="1" ref="W170" ca="1">INDIRECT($A$1&amp;W$1&amp;$A170)</f>
        <v>0</v>
      </c>
      <c r="X170" t="str" cm="1">
        <f t="array" aca="1" ref="X170" ca="1">INDIRECT($A$1&amp;X$1&amp;$A170)</f>
        <v>disponible</v>
      </c>
      <c r="Y170" cm="1">
        <f t="array" aca="1" ref="Y170" ca="1">INDIRECT($A$1&amp;Y$1&amp;$A170)</f>
        <v>0</v>
      </c>
      <c r="Z170" cm="1">
        <f t="array" aca="1" ref="Z170" ca="1">INDIRECT($A$1&amp;Z$1&amp;$A170)</f>
        <v>0</v>
      </c>
      <c r="AA170" cm="1">
        <f t="array" aca="1" ref="AA170" ca="1">INDIRECT($A$1&amp;AA$1&amp;$A170)</f>
        <v>0</v>
      </c>
      <c r="AB170" cm="1">
        <f t="array" aca="1" ref="AB170" ca="1">INDIRECT($A$1&amp;AB$1&amp;$A170)</f>
        <v>0</v>
      </c>
      <c r="AC170" cm="1">
        <f t="array" aca="1" ref="AC170" ca="1">INDIRECT($A$1&amp;AC$1&amp;$A170)</f>
        <v>0</v>
      </c>
      <c r="AD170" cm="1">
        <f t="array" aca="1" ref="AD170" ca="1">INDIRECT($A$1&amp;AD$1&amp;$A170)</f>
        <v>0</v>
      </c>
      <c r="AE170" cm="1">
        <f t="array" aca="1" ref="AE170" ca="1">INDIRECT($A$1&amp;AE$1&amp;$A170)</f>
        <v>0</v>
      </c>
      <c r="AF170" cm="1">
        <f t="array" aca="1" ref="AF170" ca="1">INDIRECT($A$1&amp;AF$1&amp;$A170)</f>
        <v>0</v>
      </c>
      <c r="AG170" cm="1">
        <f t="array" aca="1" ref="AG170" ca="1">INDIRECT($A$1&amp;AG$1&amp;$A170)</f>
        <v>0</v>
      </c>
      <c r="AH170" cm="1">
        <f t="array" aca="1" ref="AH170" ca="1">INDIRECT($A$1&amp;AH$1&amp;$A170)</f>
        <v>0</v>
      </c>
      <c r="AI170" t="str" cm="1">
        <f t="array" aca="1" ref="AI170" ca="1">INDIRECT($A$1&amp;AI$1&amp;$A170)</f>
        <v>disponible</v>
      </c>
      <c r="AJ170" cm="1">
        <f t="array" aca="1" ref="AJ170" ca="1">INDIRECT($A$1&amp;AJ$1&amp;$A170)</f>
        <v>0</v>
      </c>
      <c r="AK170" t="str" cm="1">
        <f t="array" aca="1" ref="AK170" ca="1">INDIRECT($A$1&amp;AK$1&amp;$A170)</f>
        <v>disponible</v>
      </c>
      <c r="AM170">
        <f t="shared" ca="1" si="35"/>
        <v>0</v>
      </c>
      <c r="AN170">
        <f t="shared" ca="1" si="35"/>
        <v>0</v>
      </c>
      <c r="AO170">
        <f t="shared" ca="1" si="35"/>
        <v>0</v>
      </c>
      <c r="AP170">
        <f t="shared" ca="1" si="35"/>
        <v>0</v>
      </c>
      <c r="AQ170">
        <f t="shared" ca="1" si="35"/>
        <v>0</v>
      </c>
      <c r="AR170">
        <f t="shared" ca="1" si="35"/>
        <v>0</v>
      </c>
      <c r="AS170">
        <f t="shared" ca="1" si="35"/>
        <v>0</v>
      </c>
      <c r="AU170" cm="1">
        <f t="array" aca="1" ref="AU170" ca="1">INDIRECT($A$1&amp;AU$1&amp;$A170)</f>
        <v>0</v>
      </c>
      <c r="AV170" cm="1">
        <f t="array" aca="1" ref="AV170" ca="1">INDIRECT($A$1&amp;AV$1&amp;$A170)</f>
        <v>0</v>
      </c>
      <c r="AW170" cm="1">
        <f t="array" aca="1" ref="AW170" ca="1">INDIRECT($A$1&amp;AW$1&amp;$A170)</f>
        <v>0</v>
      </c>
      <c r="AX170" cm="1">
        <f t="array" aca="1" ref="AX170" ca="1">INDIRECT($A$1&amp;AX$1&amp;$A170)</f>
        <v>0</v>
      </c>
      <c r="AY170" cm="1">
        <f t="array" aca="1" ref="AY170" ca="1">INDIRECT($A$1&amp;AY$1&amp;$A170)</f>
        <v>0</v>
      </c>
      <c r="AZ170" cm="1">
        <f t="array" aca="1" ref="AZ170" ca="1">INDIRECT($A$1&amp;AZ$1&amp;$A170)</f>
        <v>0</v>
      </c>
      <c r="BA170" cm="1">
        <f t="array" aca="1" ref="BA170" ca="1">INDIRECT($A$1&amp;BA$1&amp;$A170)</f>
        <v>0</v>
      </c>
      <c r="BB170" cm="1">
        <f t="array" aca="1" ref="BB170" ca="1">INDIRECT($A$1&amp;BB$1&amp;$A170)</f>
        <v>0</v>
      </c>
      <c r="BC170" cm="1">
        <f t="array" aca="1" ref="BC170" ca="1">INDIRECT($A$1&amp;BC$1&amp;$A170)</f>
        <v>0</v>
      </c>
      <c r="BD170" cm="1">
        <f t="array" aca="1" ref="BD170" ca="1">INDIRECT($A$1&amp;BD$1&amp;$A170)</f>
        <v>0</v>
      </c>
      <c r="BE170" cm="1">
        <f t="array" aca="1" ref="BE170" ca="1">INDIRECT($A$1&amp;BE$1&amp;$A170)</f>
        <v>0</v>
      </c>
      <c r="BF170" cm="1">
        <f t="array" aca="1" ref="BF170" ca="1">INDIRECT($A$1&amp;BF$1&amp;$A170)</f>
        <v>0</v>
      </c>
      <c r="BG170" cm="1">
        <f t="array" aca="1" ref="BG170" ca="1">INDIRECT($A$1&amp;BG$1&amp;$A170)</f>
        <v>0</v>
      </c>
      <c r="BH170" cm="1">
        <f t="array" aca="1" ref="BH170" ca="1">INDIRECT($A$1&amp;BH$1&amp;$A170)</f>
        <v>0</v>
      </c>
      <c r="BI170" cm="1">
        <f t="array" aca="1" ref="BI170" ca="1">INDIRECT($A$1&amp;BI$1&amp;$A170)</f>
        <v>0</v>
      </c>
      <c r="BJ170" cm="1">
        <f t="array" aca="1" ref="BJ170" ca="1">INDIRECT($A$1&amp;BJ$1&amp;$A170)</f>
        <v>0</v>
      </c>
      <c r="BK170" cm="1">
        <f t="array" aca="1" ref="BK170" ca="1">INDIRECT($A$1&amp;BK$1&amp;$A170)</f>
        <v>0</v>
      </c>
      <c r="BL170" cm="1">
        <f t="array" aca="1" ref="BL170" ca="1">INDIRECT($A$1&amp;BL$1&amp;$A170)</f>
        <v>0</v>
      </c>
      <c r="BM170" cm="1">
        <f t="array" aca="1" ref="BM170" ca="1">INDIRECT($A$1&amp;BM$1&amp;$A170)</f>
        <v>0</v>
      </c>
      <c r="BN170" cm="1">
        <f t="array" aca="1" ref="BN170" ca="1">INDIRECT($A$1&amp;BN$1&amp;$A170)</f>
        <v>0</v>
      </c>
      <c r="BO170" cm="1">
        <f t="array" aca="1" ref="BO170" ca="1">INDIRECT($A$1&amp;BO$1&amp;$A170)</f>
        <v>0</v>
      </c>
      <c r="BP170" cm="1">
        <f t="array" aca="1" ref="BP170" ca="1">INDIRECT($A$1&amp;BP$1&amp;$A170)</f>
        <v>0</v>
      </c>
      <c r="BQ170" cm="1">
        <f t="array" aca="1" ref="BQ170" ca="1">INDIRECT($A$1&amp;BQ$1&amp;$A170)</f>
        <v>0</v>
      </c>
      <c r="BR170" cm="1">
        <f t="array" aca="1" ref="BR170" ca="1">INDIRECT($A$1&amp;BR$1&amp;$A170)</f>
        <v>0</v>
      </c>
      <c r="BS170" cm="1">
        <f t="array" aca="1" ref="BS170" ca="1">INDIRECT($A$1&amp;BS$1&amp;$A170)</f>
        <v>0</v>
      </c>
      <c r="BT170" cm="1">
        <f t="array" aca="1" ref="BT170" ca="1">INDIRECT($A$1&amp;BT$1&amp;$A170)</f>
        <v>0</v>
      </c>
      <c r="BU170" cm="1">
        <f t="array" aca="1" ref="BU170" ca="1">INDIRECT($A$1&amp;BU$1&amp;$A170)</f>
        <v>0</v>
      </c>
    </row>
    <row r="171" spans="1:73" x14ac:dyDescent="0.35">
      <c r="A171" s="60">
        <f t="shared" si="33"/>
        <v>156</v>
      </c>
      <c r="C171" t="str" cm="1">
        <f t="array" aca="1" ref="C171" ca="1">INDIRECT($A$1&amp;C$1&amp;$A171)</f>
        <v>marche_diabo</v>
      </c>
      <c r="D171">
        <f t="shared" ca="1" si="34"/>
        <v>0</v>
      </c>
      <c r="E171">
        <f t="shared" ca="1" si="34"/>
        <v>0</v>
      </c>
      <c r="F171">
        <f t="shared" ca="1" si="34"/>
        <v>0</v>
      </c>
      <c r="G171">
        <f t="shared" ca="1" si="34"/>
        <v>0</v>
      </c>
      <c r="H171">
        <f t="shared" ca="1" si="34"/>
        <v>0</v>
      </c>
      <c r="I171">
        <f t="shared" ca="1" si="34"/>
        <v>0</v>
      </c>
      <c r="J171">
        <f t="shared" ca="1" si="34"/>
        <v>0</v>
      </c>
      <c r="K171">
        <f t="shared" ca="1" si="34"/>
        <v>0</v>
      </c>
      <c r="L171">
        <f t="shared" ca="1" si="34"/>
        <v>0</v>
      </c>
      <c r="M171">
        <f t="shared" ca="1" si="34"/>
        <v>0</v>
      </c>
      <c r="N171">
        <f t="shared" ca="1" si="34"/>
        <v>0</v>
      </c>
      <c r="P171" cm="1">
        <f t="array" aca="1" ref="P171" ca="1">INDIRECT($A$1&amp;P$1&amp;$A171)</f>
        <v>0</v>
      </c>
      <c r="Q171" cm="1">
        <f t="array" aca="1" ref="Q171" ca="1">INDIRECT($A$1&amp;Q$1&amp;$A171)</f>
        <v>0</v>
      </c>
      <c r="R171" t="str" cm="1">
        <f t="array" aca="1" ref="R171" ca="1">INDIRECT($A$1&amp;R$1&amp;$A171)</f>
        <v>disponible</v>
      </c>
      <c r="S171" cm="1">
        <f t="array" aca="1" ref="S171" ca="1">INDIRECT($A$1&amp;S$1&amp;$A171)</f>
        <v>0</v>
      </c>
      <c r="T171" cm="1">
        <f t="array" aca="1" ref="T171" ca="1">INDIRECT($A$1&amp;T$1&amp;$A171)</f>
        <v>0</v>
      </c>
      <c r="U171" cm="1">
        <f t="array" aca="1" ref="U171" ca="1">INDIRECT($A$1&amp;U$1&amp;$A171)</f>
        <v>0</v>
      </c>
      <c r="V171" cm="1">
        <f t="array" aca="1" ref="V171" ca="1">INDIRECT($A$1&amp;V$1&amp;$A171)</f>
        <v>0</v>
      </c>
      <c r="W171" cm="1">
        <f t="array" aca="1" ref="W171" ca="1">INDIRECT($A$1&amp;W$1&amp;$A171)</f>
        <v>0</v>
      </c>
      <c r="X171" cm="1">
        <f t="array" aca="1" ref="X171" ca="1">INDIRECT($A$1&amp;X$1&amp;$A171)</f>
        <v>0</v>
      </c>
      <c r="Y171" cm="1">
        <f t="array" aca="1" ref="Y171" ca="1">INDIRECT($A$1&amp;Y$1&amp;$A171)</f>
        <v>0</v>
      </c>
      <c r="Z171" cm="1">
        <f t="array" aca="1" ref="Z171" ca="1">INDIRECT($A$1&amp;Z$1&amp;$A171)</f>
        <v>0</v>
      </c>
      <c r="AA171" cm="1">
        <f t="array" aca="1" ref="AA171" ca="1">INDIRECT($A$1&amp;AA$1&amp;$A171)</f>
        <v>0</v>
      </c>
      <c r="AB171" t="str" cm="1">
        <f t="array" aca="1" ref="AB171" ca="1">INDIRECT($A$1&amp;AB$1&amp;$A171)</f>
        <v>disponible</v>
      </c>
      <c r="AC171" t="str" cm="1">
        <f t="array" aca="1" ref="AC171" ca="1">INDIRECT($A$1&amp;AC$1&amp;$A171)</f>
        <v>disponible</v>
      </c>
      <c r="AD171" t="str" cm="1">
        <f t="array" aca="1" ref="AD171" ca="1">INDIRECT($A$1&amp;AD$1&amp;$A171)</f>
        <v>disponible</v>
      </c>
      <c r="AE171" t="str" cm="1">
        <f t="array" aca="1" ref="AE171" ca="1">INDIRECT($A$1&amp;AE$1&amp;$A171)</f>
        <v>disponible</v>
      </c>
      <c r="AF171" t="str" cm="1">
        <f t="array" aca="1" ref="AF171" ca="1">INDIRECT($A$1&amp;AF$1&amp;$A171)</f>
        <v>disponible</v>
      </c>
      <c r="AG171" t="str" cm="1">
        <f t="array" aca="1" ref="AG171" ca="1">INDIRECT($A$1&amp;AG$1&amp;$A171)</f>
        <v>disponible</v>
      </c>
      <c r="AH171" cm="1">
        <f t="array" aca="1" ref="AH171" ca="1">INDIRECT($A$1&amp;AH$1&amp;$A171)</f>
        <v>0</v>
      </c>
      <c r="AI171" cm="1">
        <f t="array" aca="1" ref="AI171" ca="1">INDIRECT($A$1&amp;AI$1&amp;$A171)</f>
        <v>0</v>
      </c>
      <c r="AJ171" t="str" cm="1">
        <f t="array" aca="1" ref="AJ171" ca="1">INDIRECT($A$1&amp;AJ$1&amp;$A171)</f>
        <v>disponible</v>
      </c>
      <c r="AK171" cm="1">
        <f t="array" aca="1" ref="AK171" ca="1">INDIRECT($A$1&amp;AK$1&amp;$A171)</f>
        <v>0</v>
      </c>
      <c r="AM171">
        <f t="shared" ca="1" si="35"/>
        <v>0</v>
      </c>
      <c r="AN171">
        <f t="shared" ca="1" si="35"/>
        <v>0</v>
      </c>
      <c r="AO171">
        <f t="shared" ca="1" si="35"/>
        <v>0</v>
      </c>
      <c r="AP171">
        <f t="shared" ca="1" si="35"/>
        <v>0</v>
      </c>
      <c r="AQ171">
        <f t="shared" ca="1" si="35"/>
        <v>0</v>
      </c>
      <c r="AR171">
        <f t="shared" ca="1" si="35"/>
        <v>0</v>
      </c>
      <c r="AS171">
        <f t="shared" ca="1" si="35"/>
        <v>0</v>
      </c>
      <c r="AU171" cm="1">
        <f t="array" aca="1" ref="AU171" ca="1">INDIRECT($A$1&amp;AU$1&amp;$A171)</f>
        <v>0</v>
      </c>
      <c r="AV171" cm="1">
        <f t="array" aca="1" ref="AV171" ca="1">INDIRECT($A$1&amp;AV$1&amp;$A171)</f>
        <v>0</v>
      </c>
      <c r="AW171" cm="1">
        <f t="array" aca="1" ref="AW171" ca="1">INDIRECT($A$1&amp;AW$1&amp;$A171)</f>
        <v>0</v>
      </c>
      <c r="AX171" cm="1">
        <f t="array" aca="1" ref="AX171" ca="1">INDIRECT($A$1&amp;AX$1&amp;$A171)</f>
        <v>0</v>
      </c>
      <c r="AY171" cm="1">
        <f t="array" aca="1" ref="AY171" ca="1">INDIRECT($A$1&amp;AY$1&amp;$A171)</f>
        <v>0</v>
      </c>
      <c r="AZ171" cm="1">
        <f t="array" aca="1" ref="AZ171" ca="1">INDIRECT($A$1&amp;AZ$1&amp;$A171)</f>
        <v>0</v>
      </c>
      <c r="BA171" cm="1">
        <f t="array" aca="1" ref="BA171" ca="1">INDIRECT($A$1&amp;BA$1&amp;$A171)</f>
        <v>0</v>
      </c>
      <c r="BB171" cm="1">
        <f t="array" aca="1" ref="BB171" ca="1">INDIRECT($A$1&amp;BB$1&amp;$A171)</f>
        <v>0</v>
      </c>
      <c r="BC171" cm="1">
        <f t="array" aca="1" ref="BC171" ca="1">INDIRECT($A$1&amp;BC$1&amp;$A171)</f>
        <v>0</v>
      </c>
      <c r="BD171" cm="1">
        <f t="array" aca="1" ref="BD171" ca="1">INDIRECT($A$1&amp;BD$1&amp;$A171)</f>
        <v>0</v>
      </c>
      <c r="BE171" cm="1">
        <f t="array" aca="1" ref="BE171" ca="1">INDIRECT($A$1&amp;BE$1&amp;$A171)</f>
        <v>0</v>
      </c>
      <c r="BF171" cm="1">
        <f t="array" aca="1" ref="BF171" ca="1">INDIRECT($A$1&amp;BF$1&amp;$A171)</f>
        <v>0</v>
      </c>
      <c r="BG171" cm="1">
        <f t="array" aca="1" ref="BG171" ca="1">INDIRECT($A$1&amp;BG$1&amp;$A171)</f>
        <v>0</v>
      </c>
      <c r="BH171" cm="1">
        <f t="array" aca="1" ref="BH171" ca="1">INDIRECT($A$1&amp;BH$1&amp;$A171)</f>
        <v>0</v>
      </c>
      <c r="BI171" cm="1">
        <f t="array" aca="1" ref="BI171" ca="1">INDIRECT($A$1&amp;BI$1&amp;$A171)</f>
        <v>0</v>
      </c>
      <c r="BJ171" cm="1">
        <f t="array" aca="1" ref="BJ171" ca="1">INDIRECT($A$1&amp;BJ$1&amp;$A171)</f>
        <v>0</v>
      </c>
      <c r="BK171" cm="1">
        <f t="array" aca="1" ref="BK171" ca="1">INDIRECT($A$1&amp;BK$1&amp;$A171)</f>
        <v>0</v>
      </c>
      <c r="BL171" cm="1">
        <f t="array" aca="1" ref="BL171" ca="1">INDIRECT($A$1&amp;BL$1&amp;$A171)</f>
        <v>0</v>
      </c>
      <c r="BM171" cm="1">
        <f t="array" aca="1" ref="BM171" ca="1">INDIRECT($A$1&amp;BM$1&amp;$A171)</f>
        <v>0</v>
      </c>
      <c r="BN171" cm="1">
        <f t="array" aca="1" ref="BN171" ca="1">INDIRECT($A$1&amp;BN$1&amp;$A171)</f>
        <v>0</v>
      </c>
      <c r="BO171" cm="1">
        <f t="array" aca="1" ref="BO171" ca="1">INDIRECT($A$1&amp;BO$1&amp;$A171)</f>
        <v>0</v>
      </c>
      <c r="BP171" cm="1">
        <f t="array" aca="1" ref="BP171" ca="1">INDIRECT($A$1&amp;BP$1&amp;$A171)</f>
        <v>0</v>
      </c>
      <c r="BQ171" cm="1">
        <f t="array" aca="1" ref="BQ171" ca="1">INDIRECT($A$1&amp;BQ$1&amp;$A171)</f>
        <v>0</v>
      </c>
      <c r="BR171" cm="1">
        <f t="array" aca="1" ref="BR171" ca="1">INDIRECT($A$1&amp;BR$1&amp;$A171)</f>
        <v>0</v>
      </c>
      <c r="BS171" cm="1">
        <f t="array" aca="1" ref="BS171" ca="1">INDIRECT($A$1&amp;BS$1&amp;$A171)</f>
        <v>0</v>
      </c>
      <c r="BT171" cm="1">
        <f t="array" aca="1" ref="BT171" ca="1">INDIRECT($A$1&amp;BT$1&amp;$A171)</f>
        <v>0</v>
      </c>
      <c r="BU171" cm="1">
        <f t="array" aca="1" ref="BU171" ca="1">INDIRECT($A$1&amp;BU$1&amp;$A171)</f>
        <v>0</v>
      </c>
    </row>
    <row r="172" spans="1:73" x14ac:dyDescent="0.35">
      <c r="A172" s="60">
        <f t="shared" si="33"/>
        <v>157</v>
      </c>
      <c r="C172" t="str" cm="1">
        <f t="array" aca="1" ref="C172" ca="1">INDIRECT($A$1&amp;C$1&amp;$A172)</f>
        <v>marche_diabo</v>
      </c>
      <c r="D172">
        <f t="shared" ca="1" si="34"/>
        <v>0</v>
      </c>
      <c r="E172">
        <f t="shared" ca="1" si="34"/>
        <v>0</v>
      </c>
      <c r="F172">
        <f t="shared" ca="1" si="34"/>
        <v>0</v>
      </c>
      <c r="G172">
        <f t="shared" ca="1" si="34"/>
        <v>0</v>
      </c>
      <c r="H172">
        <f t="shared" ca="1" si="34"/>
        <v>0</v>
      </c>
      <c r="I172">
        <f t="shared" ca="1" si="34"/>
        <v>0</v>
      </c>
      <c r="J172">
        <f t="shared" ca="1" si="34"/>
        <v>0</v>
      </c>
      <c r="K172">
        <f t="shared" ca="1" si="34"/>
        <v>0</v>
      </c>
      <c r="L172">
        <f t="shared" ca="1" si="34"/>
        <v>0</v>
      </c>
      <c r="M172">
        <f t="shared" ca="1" si="34"/>
        <v>0</v>
      </c>
      <c r="N172">
        <f t="shared" ca="1" si="34"/>
        <v>0</v>
      </c>
      <c r="P172" cm="1">
        <f t="array" aca="1" ref="P172" ca="1">INDIRECT($A$1&amp;P$1&amp;$A172)</f>
        <v>0</v>
      </c>
      <c r="Q172" cm="1">
        <f t="array" aca="1" ref="Q172" ca="1">INDIRECT($A$1&amp;Q$1&amp;$A172)</f>
        <v>0</v>
      </c>
      <c r="R172" t="str" cm="1">
        <f t="array" aca="1" ref="R172" ca="1">INDIRECT($A$1&amp;R$1&amp;$A172)</f>
        <v>disponible</v>
      </c>
      <c r="S172" cm="1">
        <f t="array" aca="1" ref="S172" ca="1">INDIRECT($A$1&amp;S$1&amp;$A172)</f>
        <v>0</v>
      </c>
      <c r="T172" cm="1">
        <f t="array" aca="1" ref="T172" ca="1">INDIRECT($A$1&amp;T$1&amp;$A172)</f>
        <v>0</v>
      </c>
      <c r="U172" cm="1">
        <f t="array" aca="1" ref="U172" ca="1">INDIRECT($A$1&amp;U$1&amp;$A172)</f>
        <v>0</v>
      </c>
      <c r="V172" cm="1">
        <f t="array" aca="1" ref="V172" ca="1">INDIRECT($A$1&amp;V$1&amp;$A172)</f>
        <v>0</v>
      </c>
      <c r="W172" cm="1">
        <f t="array" aca="1" ref="W172" ca="1">INDIRECT($A$1&amp;W$1&amp;$A172)</f>
        <v>0</v>
      </c>
      <c r="X172" cm="1">
        <f t="array" aca="1" ref="X172" ca="1">INDIRECT($A$1&amp;X$1&amp;$A172)</f>
        <v>0</v>
      </c>
      <c r="Y172" cm="1">
        <f t="array" aca="1" ref="Y172" ca="1">INDIRECT($A$1&amp;Y$1&amp;$A172)</f>
        <v>0</v>
      </c>
      <c r="Z172" cm="1">
        <f t="array" aca="1" ref="Z172" ca="1">INDIRECT($A$1&amp;Z$1&amp;$A172)</f>
        <v>0</v>
      </c>
      <c r="AA172" cm="1">
        <f t="array" aca="1" ref="AA172" ca="1">INDIRECT($A$1&amp;AA$1&amp;$A172)</f>
        <v>0</v>
      </c>
      <c r="AB172" t="str" cm="1">
        <f t="array" aca="1" ref="AB172" ca="1">INDIRECT($A$1&amp;AB$1&amp;$A172)</f>
        <v>disponible</v>
      </c>
      <c r="AC172" t="str" cm="1">
        <f t="array" aca="1" ref="AC172" ca="1">INDIRECT($A$1&amp;AC$1&amp;$A172)</f>
        <v>disponible</v>
      </c>
      <c r="AD172" t="str" cm="1">
        <f t="array" aca="1" ref="AD172" ca="1">INDIRECT($A$1&amp;AD$1&amp;$A172)</f>
        <v>disponible</v>
      </c>
      <c r="AE172" t="str" cm="1">
        <f t="array" aca="1" ref="AE172" ca="1">INDIRECT($A$1&amp;AE$1&amp;$A172)</f>
        <v>disponible</v>
      </c>
      <c r="AF172" t="str" cm="1">
        <f t="array" aca="1" ref="AF172" ca="1">INDIRECT($A$1&amp;AF$1&amp;$A172)</f>
        <v>disponible</v>
      </c>
      <c r="AG172" t="str" cm="1">
        <f t="array" aca="1" ref="AG172" ca="1">INDIRECT($A$1&amp;AG$1&amp;$A172)</f>
        <v>disponible</v>
      </c>
      <c r="AH172" cm="1">
        <f t="array" aca="1" ref="AH172" ca="1">INDIRECT($A$1&amp;AH$1&amp;$A172)</f>
        <v>0</v>
      </c>
      <c r="AI172" cm="1">
        <f t="array" aca="1" ref="AI172" ca="1">INDIRECT($A$1&amp;AI$1&amp;$A172)</f>
        <v>0</v>
      </c>
      <c r="AJ172" t="str" cm="1">
        <f t="array" aca="1" ref="AJ172" ca="1">INDIRECT($A$1&amp;AJ$1&amp;$A172)</f>
        <v>disponible</v>
      </c>
      <c r="AK172" cm="1">
        <f t="array" aca="1" ref="AK172" ca="1">INDIRECT($A$1&amp;AK$1&amp;$A172)</f>
        <v>0</v>
      </c>
      <c r="AM172">
        <f t="shared" ca="1" si="35"/>
        <v>0</v>
      </c>
      <c r="AN172">
        <f t="shared" ca="1" si="35"/>
        <v>0</v>
      </c>
      <c r="AO172">
        <f t="shared" ca="1" si="35"/>
        <v>0</v>
      </c>
      <c r="AP172">
        <f t="shared" ca="1" si="35"/>
        <v>0</v>
      </c>
      <c r="AQ172">
        <f t="shared" ca="1" si="35"/>
        <v>0</v>
      </c>
      <c r="AR172">
        <f t="shared" ca="1" si="35"/>
        <v>0</v>
      </c>
      <c r="AS172">
        <f t="shared" ca="1" si="35"/>
        <v>0</v>
      </c>
      <c r="AU172" cm="1">
        <f t="array" aca="1" ref="AU172" ca="1">INDIRECT($A$1&amp;AU$1&amp;$A172)</f>
        <v>0</v>
      </c>
      <c r="AV172" cm="1">
        <f t="array" aca="1" ref="AV172" ca="1">INDIRECT($A$1&amp;AV$1&amp;$A172)</f>
        <v>0</v>
      </c>
      <c r="AW172" cm="1">
        <f t="array" aca="1" ref="AW172" ca="1">INDIRECT($A$1&amp;AW$1&amp;$A172)</f>
        <v>0</v>
      </c>
      <c r="AX172" cm="1">
        <f t="array" aca="1" ref="AX172" ca="1">INDIRECT($A$1&amp;AX$1&amp;$A172)</f>
        <v>0</v>
      </c>
      <c r="AY172" cm="1">
        <f t="array" aca="1" ref="AY172" ca="1">INDIRECT($A$1&amp;AY$1&amp;$A172)</f>
        <v>0</v>
      </c>
      <c r="AZ172" cm="1">
        <f t="array" aca="1" ref="AZ172" ca="1">INDIRECT($A$1&amp;AZ$1&amp;$A172)</f>
        <v>0</v>
      </c>
      <c r="BA172" cm="1">
        <f t="array" aca="1" ref="BA172" ca="1">INDIRECT($A$1&amp;BA$1&amp;$A172)</f>
        <v>0</v>
      </c>
      <c r="BB172" cm="1">
        <f t="array" aca="1" ref="BB172" ca="1">INDIRECT($A$1&amp;BB$1&amp;$A172)</f>
        <v>0</v>
      </c>
      <c r="BC172" cm="1">
        <f t="array" aca="1" ref="BC172" ca="1">INDIRECT($A$1&amp;BC$1&amp;$A172)</f>
        <v>0</v>
      </c>
      <c r="BD172" cm="1">
        <f t="array" aca="1" ref="BD172" ca="1">INDIRECT($A$1&amp;BD$1&amp;$A172)</f>
        <v>0</v>
      </c>
      <c r="BE172" cm="1">
        <f t="array" aca="1" ref="BE172" ca="1">INDIRECT($A$1&amp;BE$1&amp;$A172)</f>
        <v>0</v>
      </c>
      <c r="BF172" cm="1">
        <f t="array" aca="1" ref="BF172" ca="1">INDIRECT($A$1&amp;BF$1&amp;$A172)</f>
        <v>0</v>
      </c>
      <c r="BG172" cm="1">
        <f t="array" aca="1" ref="BG172" ca="1">INDIRECT($A$1&amp;BG$1&amp;$A172)</f>
        <v>0</v>
      </c>
      <c r="BH172" cm="1">
        <f t="array" aca="1" ref="BH172" ca="1">INDIRECT($A$1&amp;BH$1&amp;$A172)</f>
        <v>0</v>
      </c>
      <c r="BI172" cm="1">
        <f t="array" aca="1" ref="BI172" ca="1">INDIRECT($A$1&amp;BI$1&amp;$A172)</f>
        <v>0</v>
      </c>
      <c r="BJ172" cm="1">
        <f t="array" aca="1" ref="BJ172" ca="1">INDIRECT($A$1&amp;BJ$1&amp;$A172)</f>
        <v>0</v>
      </c>
      <c r="BK172" cm="1">
        <f t="array" aca="1" ref="BK172" ca="1">INDIRECT($A$1&amp;BK$1&amp;$A172)</f>
        <v>0</v>
      </c>
      <c r="BL172" cm="1">
        <f t="array" aca="1" ref="BL172" ca="1">INDIRECT($A$1&amp;BL$1&amp;$A172)</f>
        <v>0</v>
      </c>
      <c r="BM172" cm="1">
        <f t="array" aca="1" ref="BM172" ca="1">INDIRECT($A$1&amp;BM$1&amp;$A172)</f>
        <v>0</v>
      </c>
      <c r="BN172" cm="1">
        <f t="array" aca="1" ref="BN172" ca="1">INDIRECT($A$1&amp;BN$1&amp;$A172)</f>
        <v>0</v>
      </c>
      <c r="BO172" cm="1">
        <f t="array" aca="1" ref="BO172" ca="1">INDIRECT($A$1&amp;BO$1&amp;$A172)</f>
        <v>0</v>
      </c>
      <c r="BP172" cm="1">
        <f t="array" aca="1" ref="BP172" ca="1">INDIRECT($A$1&amp;BP$1&amp;$A172)</f>
        <v>0</v>
      </c>
      <c r="BQ172" cm="1">
        <f t="array" aca="1" ref="BQ172" ca="1">INDIRECT($A$1&amp;BQ$1&amp;$A172)</f>
        <v>0</v>
      </c>
      <c r="BR172" cm="1">
        <f t="array" aca="1" ref="BR172" ca="1">INDIRECT($A$1&amp;BR$1&amp;$A172)</f>
        <v>0</v>
      </c>
      <c r="BS172" cm="1">
        <f t="array" aca="1" ref="BS172" ca="1">INDIRECT($A$1&amp;BS$1&amp;$A172)</f>
        <v>0</v>
      </c>
      <c r="BT172" cm="1">
        <f t="array" aca="1" ref="BT172" ca="1">INDIRECT($A$1&amp;BT$1&amp;$A172)</f>
        <v>0</v>
      </c>
      <c r="BU172" cm="1">
        <f t="array" aca="1" ref="BU172" ca="1">INDIRECT($A$1&amp;BU$1&amp;$A172)</f>
        <v>0</v>
      </c>
    </row>
    <row r="173" spans="1:73" x14ac:dyDescent="0.35">
      <c r="A173" s="60">
        <f t="shared" si="33"/>
        <v>158</v>
      </c>
      <c r="C173" t="str" cm="1">
        <f t="array" aca="1" ref="C173" ca="1">INDIRECT($A$1&amp;C$1&amp;$A173)</f>
        <v>marche_diabo</v>
      </c>
      <c r="D173">
        <f t="shared" ca="1" si="34"/>
        <v>0</v>
      </c>
      <c r="E173">
        <f t="shared" ca="1" si="34"/>
        <v>0</v>
      </c>
      <c r="F173">
        <f t="shared" ca="1" si="34"/>
        <v>0</v>
      </c>
      <c r="G173">
        <f t="shared" ca="1" si="34"/>
        <v>0</v>
      </c>
      <c r="H173">
        <f t="shared" ca="1" si="34"/>
        <v>0</v>
      </c>
      <c r="I173">
        <f t="shared" ca="1" si="34"/>
        <v>0</v>
      </c>
      <c r="J173">
        <f t="shared" ca="1" si="34"/>
        <v>0</v>
      </c>
      <c r="K173">
        <f t="shared" ca="1" si="34"/>
        <v>0</v>
      </c>
      <c r="L173">
        <f t="shared" ca="1" si="34"/>
        <v>0</v>
      </c>
      <c r="M173">
        <f t="shared" ca="1" si="34"/>
        <v>0</v>
      </c>
      <c r="N173">
        <f t="shared" ca="1" si="34"/>
        <v>0</v>
      </c>
      <c r="P173" cm="1">
        <f t="array" aca="1" ref="P173" ca="1">INDIRECT($A$1&amp;P$1&amp;$A173)</f>
        <v>0</v>
      </c>
      <c r="Q173" cm="1">
        <f t="array" aca="1" ref="Q173" ca="1">INDIRECT($A$1&amp;Q$1&amp;$A173)</f>
        <v>0</v>
      </c>
      <c r="R173" cm="1">
        <f t="array" aca="1" ref="R173" ca="1">INDIRECT($A$1&amp;R$1&amp;$A173)</f>
        <v>0</v>
      </c>
      <c r="S173" cm="1">
        <f t="array" aca="1" ref="S173" ca="1">INDIRECT($A$1&amp;S$1&amp;$A173)</f>
        <v>0</v>
      </c>
      <c r="T173" cm="1">
        <f t="array" aca="1" ref="T173" ca="1">INDIRECT($A$1&amp;T$1&amp;$A173)</f>
        <v>0</v>
      </c>
      <c r="U173" cm="1">
        <f t="array" aca="1" ref="U173" ca="1">INDIRECT($A$1&amp;U$1&amp;$A173)</f>
        <v>0</v>
      </c>
      <c r="V173" cm="1">
        <f t="array" aca="1" ref="V173" ca="1">INDIRECT($A$1&amp;V$1&amp;$A173)</f>
        <v>0</v>
      </c>
      <c r="W173" cm="1">
        <f t="array" aca="1" ref="W173" ca="1">INDIRECT($A$1&amp;W$1&amp;$A173)</f>
        <v>0</v>
      </c>
      <c r="X173" cm="1">
        <f t="array" aca="1" ref="X173" ca="1">INDIRECT($A$1&amp;X$1&amp;$A173)</f>
        <v>0</v>
      </c>
      <c r="Y173" cm="1">
        <f t="array" aca="1" ref="Y173" ca="1">INDIRECT($A$1&amp;Y$1&amp;$A173)</f>
        <v>0</v>
      </c>
      <c r="Z173" cm="1">
        <f t="array" aca="1" ref="Z173" ca="1">INDIRECT($A$1&amp;Z$1&amp;$A173)</f>
        <v>0</v>
      </c>
      <c r="AA173" cm="1">
        <f t="array" aca="1" ref="AA173" ca="1">INDIRECT($A$1&amp;AA$1&amp;$A173)</f>
        <v>0</v>
      </c>
      <c r="AB173" t="str" cm="1">
        <f t="array" aca="1" ref="AB173" ca="1">INDIRECT($A$1&amp;AB$1&amp;$A173)</f>
        <v>disponible</v>
      </c>
      <c r="AC173" t="str" cm="1">
        <f t="array" aca="1" ref="AC173" ca="1">INDIRECT($A$1&amp;AC$1&amp;$A173)</f>
        <v>disponible</v>
      </c>
      <c r="AD173" t="str" cm="1">
        <f t="array" aca="1" ref="AD173" ca="1">INDIRECT($A$1&amp;AD$1&amp;$A173)</f>
        <v>disponible</v>
      </c>
      <c r="AE173" t="str" cm="1">
        <f t="array" aca="1" ref="AE173" ca="1">INDIRECT($A$1&amp;AE$1&amp;$A173)</f>
        <v>disponible</v>
      </c>
      <c r="AF173" cm="1">
        <f t="array" aca="1" ref="AF173" ca="1">INDIRECT($A$1&amp;AF$1&amp;$A173)</f>
        <v>0</v>
      </c>
      <c r="AG173" t="str" cm="1">
        <f t="array" aca="1" ref="AG173" ca="1">INDIRECT($A$1&amp;AG$1&amp;$A173)</f>
        <v>disponible</v>
      </c>
      <c r="AH173" cm="1">
        <f t="array" aca="1" ref="AH173" ca="1">INDIRECT($A$1&amp;AH$1&amp;$A173)</f>
        <v>0</v>
      </c>
      <c r="AI173" cm="1">
        <f t="array" aca="1" ref="AI173" ca="1">INDIRECT($A$1&amp;AI$1&amp;$A173)</f>
        <v>0</v>
      </c>
      <c r="AJ173" t="str" cm="1">
        <f t="array" aca="1" ref="AJ173" ca="1">INDIRECT($A$1&amp;AJ$1&amp;$A173)</f>
        <v>disponible</v>
      </c>
      <c r="AK173" cm="1">
        <f t="array" aca="1" ref="AK173" ca="1">INDIRECT($A$1&amp;AK$1&amp;$A173)</f>
        <v>0</v>
      </c>
      <c r="AM173">
        <f t="shared" ca="1" si="35"/>
        <v>0</v>
      </c>
      <c r="AN173">
        <f t="shared" ca="1" si="35"/>
        <v>0</v>
      </c>
      <c r="AO173">
        <f t="shared" ca="1" si="35"/>
        <v>0</v>
      </c>
      <c r="AP173">
        <f t="shared" ca="1" si="35"/>
        <v>0</v>
      </c>
      <c r="AQ173">
        <f t="shared" ca="1" si="35"/>
        <v>0</v>
      </c>
      <c r="AR173">
        <f t="shared" ca="1" si="35"/>
        <v>0</v>
      </c>
      <c r="AS173">
        <f t="shared" ca="1" si="35"/>
        <v>0</v>
      </c>
      <c r="AU173" cm="1">
        <f t="array" aca="1" ref="AU173" ca="1">INDIRECT($A$1&amp;AU$1&amp;$A173)</f>
        <v>0</v>
      </c>
      <c r="AV173" cm="1">
        <f t="array" aca="1" ref="AV173" ca="1">INDIRECT($A$1&amp;AV$1&amp;$A173)</f>
        <v>0</v>
      </c>
      <c r="AW173" cm="1">
        <f t="array" aca="1" ref="AW173" ca="1">INDIRECT($A$1&amp;AW$1&amp;$A173)</f>
        <v>0</v>
      </c>
      <c r="AX173" cm="1">
        <f t="array" aca="1" ref="AX173" ca="1">INDIRECT($A$1&amp;AX$1&amp;$A173)</f>
        <v>0</v>
      </c>
      <c r="AY173" cm="1">
        <f t="array" aca="1" ref="AY173" ca="1">INDIRECT($A$1&amp;AY$1&amp;$A173)</f>
        <v>0</v>
      </c>
      <c r="AZ173" cm="1">
        <f t="array" aca="1" ref="AZ173" ca="1">INDIRECT($A$1&amp;AZ$1&amp;$A173)</f>
        <v>0</v>
      </c>
      <c r="BA173" cm="1">
        <f t="array" aca="1" ref="BA173" ca="1">INDIRECT($A$1&amp;BA$1&amp;$A173)</f>
        <v>0</v>
      </c>
      <c r="BB173" cm="1">
        <f t="array" aca="1" ref="BB173" ca="1">INDIRECT($A$1&amp;BB$1&amp;$A173)</f>
        <v>0</v>
      </c>
      <c r="BC173" cm="1">
        <f t="array" aca="1" ref="BC173" ca="1">INDIRECT($A$1&amp;BC$1&amp;$A173)</f>
        <v>0</v>
      </c>
      <c r="BD173" cm="1">
        <f t="array" aca="1" ref="BD173" ca="1">INDIRECT($A$1&amp;BD$1&amp;$A173)</f>
        <v>0</v>
      </c>
      <c r="BE173" cm="1">
        <f t="array" aca="1" ref="BE173" ca="1">INDIRECT($A$1&amp;BE$1&amp;$A173)</f>
        <v>0</v>
      </c>
      <c r="BF173" cm="1">
        <f t="array" aca="1" ref="BF173" ca="1">INDIRECT($A$1&amp;BF$1&amp;$A173)</f>
        <v>0</v>
      </c>
      <c r="BG173" cm="1">
        <f t="array" aca="1" ref="BG173" ca="1">INDIRECT($A$1&amp;BG$1&amp;$A173)</f>
        <v>0</v>
      </c>
      <c r="BH173" cm="1">
        <f t="array" aca="1" ref="BH173" ca="1">INDIRECT($A$1&amp;BH$1&amp;$A173)</f>
        <v>0</v>
      </c>
      <c r="BI173" cm="1">
        <f t="array" aca="1" ref="BI173" ca="1">INDIRECT($A$1&amp;BI$1&amp;$A173)</f>
        <v>0</v>
      </c>
      <c r="BJ173" cm="1">
        <f t="array" aca="1" ref="BJ173" ca="1">INDIRECT($A$1&amp;BJ$1&amp;$A173)</f>
        <v>0</v>
      </c>
      <c r="BK173" cm="1">
        <f t="array" aca="1" ref="BK173" ca="1">INDIRECT($A$1&amp;BK$1&amp;$A173)</f>
        <v>0</v>
      </c>
      <c r="BL173" cm="1">
        <f t="array" aca="1" ref="BL173" ca="1">INDIRECT($A$1&amp;BL$1&amp;$A173)</f>
        <v>0</v>
      </c>
      <c r="BM173" cm="1">
        <f t="array" aca="1" ref="BM173" ca="1">INDIRECT($A$1&amp;BM$1&amp;$A173)</f>
        <v>0</v>
      </c>
      <c r="BN173" cm="1">
        <f t="array" aca="1" ref="BN173" ca="1">INDIRECT($A$1&amp;BN$1&amp;$A173)</f>
        <v>0</v>
      </c>
      <c r="BO173" cm="1">
        <f t="array" aca="1" ref="BO173" ca="1">INDIRECT($A$1&amp;BO$1&amp;$A173)</f>
        <v>0</v>
      </c>
      <c r="BP173" cm="1">
        <f t="array" aca="1" ref="BP173" ca="1">INDIRECT($A$1&amp;BP$1&amp;$A173)</f>
        <v>0</v>
      </c>
      <c r="BQ173" cm="1">
        <f t="array" aca="1" ref="BQ173" ca="1">INDIRECT($A$1&amp;BQ$1&amp;$A173)</f>
        <v>0</v>
      </c>
      <c r="BR173" cm="1">
        <f t="array" aca="1" ref="BR173" ca="1">INDIRECT($A$1&amp;BR$1&amp;$A173)</f>
        <v>0</v>
      </c>
      <c r="BS173" cm="1">
        <f t="array" aca="1" ref="BS173" ca="1">INDIRECT($A$1&amp;BS$1&amp;$A173)</f>
        <v>0</v>
      </c>
      <c r="BT173" cm="1">
        <f t="array" aca="1" ref="BT173" ca="1">INDIRECT($A$1&amp;BT$1&amp;$A173)</f>
        <v>0</v>
      </c>
      <c r="BU173" cm="1">
        <f t="array" aca="1" ref="BU173" ca="1">INDIRECT($A$1&amp;BU$1&amp;$A173)</f>
        <v>0</v>
      </c>
    </row>
    <row r="174" spans="1:73" x14ac:dyDescent="0.35">
      <c r="A174" s="60">
        <f t="shared" si="33"/>
        <v>159</v>
      </c>
      <c r="C174" t="str" cm="1">
        <f t="array" aca="1" ref="C174" ca="1">INDIRECT($A$1&amp;C$1&amp;$A174)</f>
        <v>marche_diabo</v>
      </c>
      <c r="D174">
        <f t="shared" ca="1" si="34"/>
        <v>0</v>
      </c>
      <c r="E174">
        <f t="shared" ca="1" si="34"/>
        <v>0</v>
      </c>
      <c r="F174">
        <f t="shared" ca="1" si="34"/>
        <v>0</v>
      </c>
      <c r="G174">
        <f t="shared" ca="1" si="34"/>
        <v>0</v>
      </c>
      <c r="H174">
        <f t="shared" ca="1" si="34"/>
        <v>0</v>
      </c>
      <c r="I174">
        <f t="shared" ca="1" si="34"/>
        <v>0</v>
      </c>
      <c r="J174">
        <f t="shared" ca="1" si="34"/>
        <v>0</v>
      </c>
      <c r="K174">
        <f t="shared" ca="1" si="34"/>
        <v>0</v>
      </c>
      <c r="L174">
        <f t="shared" ca="1" si="34"/>
        <v>0</v>
      </c>
      <c r="M174">
        <f t="shared" ca="1" si="34"/>
        <v>0</v>
      </c>
      <c r="N174">
        <f t="shared" ca="1" si="34"/>
        <v>0</v>
      </c>
      <c r="P174" cm="1">
        <f t="array" aca="1" ref="P174" ca="1">INDIRECT($A$1&amp;P$1&amp;$A174)</f>
        <v>0</v>
      </c>
      <c r="Q174" cm="1">
        <f t="array" aca="1" ref="Q174" ca="1">INDIRECT($A$1&amp;Q$1&amp;$A174)</f>
        <v>0</v>
      </c>
      <c r="R174" t="str" cm="1">
        <f t="array" aca="1" ref="R174" ca="1">INDIRECT($A$1&amp;R$1&amp;$A174)</f>
        <v>disponible</v>
      </c>
      <c r="S174" t="str" cm="1">
        <f t="array" aca="1" ref="S174" ca="1">INDIRECT($A$1&amp;S$1&amp;$A174)</f>
        <v>disponible</v>
      </c>
      <c r="T174" t="str" cm="1">
        <f t="array" aca="1" ref="T174" ca="1">INDIRECT($A$1&amp;T$1&amp;$A174)</f>
        <v>disponible</v>
      </c>
      <c r="U174" t="str" cm="1">
        <f t="array" aca="1" ref="U174" ca="1">INDIRECT($A$1&amp;U$1&amp;$A174)</f>
        <v>disponible</v>
      </c>
      <c r="V174" cm="1">
        <f t="array" aca="1" ref="V174" ca="1">INDIRECT($A$1&amp;V$1&amp;$A174)</f>
        <v>0</v>
      </c>
      <c r="W174" cm="1">
        <f t="array" aca="1" ref="W174" ca="1">INDIRECT($A$1&amp;W$1&amp;$A174)</f>
        <v>0</v>
      </c>
      <c r="X174" cm="1">
        <f t="array" aca="1" ref="X174" ca="1">INDIRECT($A$1&amp;X$1&amp;$A174)</f>
        <v>0</v>
      </c>
      <c r="Y174" cm="1">
        <f t="array" aca="1" ref="Y174" ca="1">INDIRECT($A$1&amp;Y$1&amp;$A174)</f>
        <v>0</v>
      </c>
      <c r="Z174" cm="1">
        <f t="array" aca="1" ref="Z174" ca="1">INDIRECT($A$1&amp;Z$1&amp;$A174)</f>
        <v>0</v>
      </c>
      <c r="AA174" cm="1">
        <f t="array" aca="1" ref="AA174" ca="1">INDIRECT($A$1&amp;AA$1&amp;$A174)</f>
        <v>0</v>
      </c>
      <c r="AB174" cm="1">
        <f t="array" aca="1" ref="AB174" ca="1">INDIRECT($A$1&amp;AB$1&amp;$A174)</f>
        <v>0</v>
      </c>
      <c r="AC174" cm="1">
        <f t="array" aca="1" ref="AC174" ca="1">INDIRECT($A$1&amp;AC$1&amp;$A174)</f>
        <v>0</v>
      </c>
      <c r="AD174" cm="1">
        <f t="array" aca="1" ref="AD174" ca="1">INDIRECT($A$1&amp;AD$1&amp;$A174)</f>
        <v>0</v>
      </c>
      <c r="AE174" cm="1">
        <f t="array" aca="1" ref="AE174" ca="1">INDIRECT($A$1&amp;AE$1&amp;$A174)</f>
        <v>0</v>
      </c>
      <c r="AF174" cm="1">
        <f t="array" aca="1" ref="AF174" ca="1">INDIRECT($A$1&amp;AF$1&amp;$A174)</f>
        <v>0</v>
      </c>
      <c r="AG174" cm="1">
        <f t="array" aca="1" ref="AG174" ca="1">INDIRECT($A$1&amp;AG$1&amp;$A174)</f>
        <v>0</v>
      </c>
      <c r="AH174" cm="1">
        <f t="array" aca="1" ref="AH174" ca="1">INDIRECT($A$1&amp;AH$1&amp;$A174)</f>
        <v>0</v>
      </c>
      <c r="AI174" t="str" cm="1">
        <f t="array" aca="1" ref="AI174" ca="1">INDIRECT($A$1&amp;AI$1&amp;$A174)</f>
        <v>disponible</v>
      </c>
      <c r="AJ174" cm="1">
        <f t="array" aca="1" ref="AJ174" ca="1">INDIRECT($A$1&amp;AJ$1&amp;$A174)</f>
        <v>0</v>
      </c>
      <c r="AK174" t="str" cm="1">
        <f t="array" aca="1" ref="AK174" ca="1">INDIRECT($A$1&amp;AK$1&amp;$A174)</f>
        <v>disponible</v>
      </c>
      <c r="AM174">
        <f t="shared" ca="1" si="35"/>
        <v>0</v>
      </c>
      <c r="AN174">
        <f t="shared" ca="1" si="35"/>
        <v>0</v>
      </c>
      <c r="AO174">
        <f t="shared" ca="1" si="35"/>
        <v>0</v>
      </c>
      <c r="AP174">
        <f t="shared" ca="1" si="35"/>
        <v>0</v>
      </c>
      <c r="AQ174">
        <f t="shared" ca="1" si="35"/>
        <v>0</v>
      </c>
      <c r="AR174">
        <f t="shared" ca="1" si="35"/>
        <v>0</v>
      </c>
      <c r="AS174">
        <f t="shared" ca="1" si="35"/>
        <v>0</v>
      </c>
      <c r="AU174" cm="1">
        <f t="array" aca="1" ref="AU174" ca="1">INDIRECT($A$1&amp;AU$1&amp;$A174)</f>
        <v>0</v>
      </c>
      <c r="AV174" cm="1">
        <f t="array" aca="1" ref="AV174" ca="1">INDIRECT($A$1&amp;AV$1&amp;$A174)</f>
        <v>0</v>
      </c>
      <c r="AW174" cm="1">
        <f t="array" aca="1" ref="AW174" ca="1">INDIRECT($A$1&amp;AW$1&amp;$A174)</f>
        <v>0</v>
      </c>
      <c r="AX174" cm="1">
        <f t="array" aca="1" ref="AX174" ca="1">INDIRECT($A$1&amp;AX$1&amp;$A174)</f>
        <v>0</v>
      </c>
      <c r="AY174" cm="1">
        <f t="array" aca="1" ref="AY174" ca="1">INDIRECT($A$1&amp;AY$1&amp;$A174)</f>
        <v>0</v>
      </c>
      <c r="AZ174" cm="1">
        <f t="array" aca="1" ref="AZ174" ca="1">INDIRECT($A$1&amp;AZ$1&amp;$A174)</f>
        <v>0</v>
      </c>
      <c r="BA174" cm="1">
        <f t="array" aca="1" ref="BA174" ca="1">INDIRECT($A$1&amp;BA$1&amp;$A174)</f>
        <v>0</v>
      </c>
      <c r="BB174" cm="1">
        <f t="array" aca="1" ref="BB174" ca="1">INDIRECT($A$1&amp;BB$1&amp;$A174)</f>
        <v>0</v>
      </c>
      <c r="BC174" cm="1">
        <f t="array" aca="1" ref="BC174" ca="1">INDIRECT($A$1&amp;BC$1&amp;$A174)</f>
        <v>0</v>
      </c>
      <c r="BD174" cm="1">
        <f t="array" aca="1" ref="BD174" ca="1">INDIRECT($A$1&amp;BD$1&amp;$A174)</f>
        <v>0</v>
      </c>
      <c r="BE174" cm="1">
        <f t="array" aca="1" ref="BE174" ca="1">INDIRECT($A$1&amp;BE$1&amp;$A174)</f>
        <v>0</v>
      </c>
      <c r="BF174" cm="1">
        <f t="array" aca="1" ref="BF174" ca="1">INDIRECT($A$1&amp;BF$1&amp;$A174)</f>
        <v>0</v>
      </c>
      <c r="BG174" cm="1">
        <f t="array" aca="1" ref="BG174" ca="1">INDIRECT($A$1&amp;BG$1&amp;$A174)</f>
        <v>0</v>
      </c>
      <c r="BH174" cm="1">
        <f t="array" aca="1" ref="BH174" ca="1">INDIRECT($A$1&amp;BH$1&amp;$A174)</f>
        <v>0</v>
      </c>
      <c r="BI174" cm="1">
        <f t="array" aca="1" ref="BI174" ca="1">INDIRECT($A$1&amp;BI$1&amp;$A174)</f>
        <v>0</v>
      </c>
      <c r="BJ174" cm="1">
        <f t="array" aca="1" ref="BJ174" ca="1">INDIRECT($A$1&amp;BJ$1&amp;$A174)</f>
        <v>0</v>
      </c>
      <c r="BK174" cm="1">
        <f t="array" aca="1" ref="BK174" ca="1">INDIRECT($A$1&amp;BK$1&amp;$A174)</f>
        <v>0</v>
      </c>
      <c r="BL174" cm="1">
        <f t="array" aca="1" ref="BL174" ca="1">INDIRECT($A$1&amp;BL$1&amp;$A174)</f>
        <v>0</v>
      </c>
      <c r="BM174" cm="1">
        <f t="array" aca="1" ref="BM174" ca="1">INDIRECT($A$1&amp;BM$1&amp;$A174)</f>
        <v>0</v>
      </c>
      <c r="BN174" cm="1">
        <f t="array" aca="1" ref="BN174" ca="1">INDIRECT($A$1&amp;BN$1&amp;$A174)</f>
        <v>0</v>
      </c>
      <c r="BO174" cm="1">
        <f t="array" aca="1" ref="BO174" ca="1">INDIRECT($A$1&amp;BO$1&amp;$A174)</f>
        <v>0</v>
      </c>
      <c r="BP174" cm="1">
        <f t="array" aca="1" ref="BP174" ca="1">INDIRECT($A$1&amp;BP$1&amp;$A174)</f>
        <v>0</v>
      </c>
      <c r="BQ174" cm="1">
        <f t="array" aca="1" ref="BQ174" ca="1">INDIRECT($A$1&amp;BQ$1&amp;$A174)</f>
        <v>0</v>
      </c>
      <c r="BR174" cm="1">
        <f t="array" aca="1" ref="BR174" ca="1">INDIRECT($A$1&amp;BR$1&amp;$A174)</f>
        <v>0</v>
      </c>
      <c r="BS174" cm="1">
        <f t="array" aca="1" ref="BS174" ca="1">INDIRECT($A$1&amp;BS$1&amp;$A174)</f>
        <v>0</v>
      </c>
      <c r="BT174" cm="1">
        <f t="array" aca="1" ref="BT174" ca="1">INDIRECT($A$1&amp;BT$1&amp;$A174)</f>
        <v>0</v>
      </c>
      <c r="BU174" cm="1">
        <f t="array" aca="1" ref="BU174" ca="1">INDIRECT($A$1&amp;BU$1&amp;$A174)</f>
        <v>0</v>
      </c>
    </row>
    <row r="175" spans="1:73" x14ac:dyDescent="0.35">
      <c r="A175" s="60">
        <f t="shared" si="33"/>
        <v>160</v>
      </c>
      <c r="C175" t="str" cm="1">
        <f t="array" aca="1" ref="C175" ca="1">INDIRECT($A$1&amp;C$1&amp;$A175)</f>
        <v>marche_diabo</v>
      </c>
      <c r="D175">
        <f t="shared" ca="1" si="34"/>
        <v>0</v>
      </c>
      <c r="E175">
        <f t="shared" ca="1" si="34"/>
        <v>0</v>
      </c>
      <c r="F175">
        <f t="shared" ca="1" si="34"/>
        <v>0</v>
      </c>
      <c r="G175">
        <f t="shared" ca="1" si="34"/>
        <v>0</v>
      </c>
      <c r="H175">
        <f t="shared" ca="1" si="34"/>
        <v>0</v>
      </c>
      <c r="I175">
        <f t="shared" ca="1" si="34"/>
        <v>0</v>
      </c>
      <c r="J175">
        <f t="shared" ca="1" si="34"/>
        <v>0</v>
      </c>
      <c r="K175">
        <f t="shared" ca="1" si="34"/>
        <v>0</v>
      </c>
      <c r="L175">
        <f t="shared" ca="1" si="34"/>
        <v>0</v>
      </c>
      <c r="M175">
        <f t="shared" ca="1" si="34"/>
        <v>0</v>
      </c>
      <c r="N175">
        <f t="shared" ca="1" si="34"/>
        <v>0</v>
      </c>
      <c r="P175" cm="1">
        <f t="array" aca="1" ref="P175" ca="1">INDIRECT($A$1&amp;P$1&amp;$A175)</f>
        <v>0</v>
      </c>
      <c r="Q175" cm="1">
        <f t="array" aca="1" ref="Q175" ca="1">INDIRECT($A$1&amp;Q$1&amp;$A175)</f>
        <v>0</v>
      </c>
      <c r="R175" cm="1">
        <f t="array" aca="1" ref="R175" ca="1">INDIRECT($A$1&amp;R$1&amp;$A175)</f>
        <v>0</v>
      </c>
      <c r="S175" t="str" cm="1">
        <f t="array" aca="1" ref="S175" ca="1">INDIRECT($A$1&amp;S$1&amp;$A175)</f>
        <v>disponible</v>
      </c>
      <c r="T175" cm="1">
        <f t="array" aca="1" ref="T175" ca="1">INDIRECT($A$1&amp;T$1&amp;$A175)</f>
        <v>0</v>
      </c>
      <c r="U175" t="str" cm="1">
        <f t="array" aca="1" ref="U175" ca="1">INDIRECT($A$1&amp;U$1&amp;$A175)</f>
        <v>disponible</v>
      </c>
      <c r="V175" cm="1">
        <f t="array" aca="1" ref="V175" ca="1">INDIRECT($A$1&amp;V$1&amp;$A175)</f>
        <v>0</v>
      </c>
      <c r="W175" cm="1">
        <f t="array" aca="1" ref="W175" ca="1">INDIRECT($A$1&amp;W$1&amp;$A175)</f>
        <v>0</v>
      </c>
      <c r="X175" cm="1">
        <f t="array" aca="1" ref="X175" ca="1">INDIRECT($A$1&amp;X$1&amp;$A175)</f>
        <v>0</v>
      </c>
      <c r="Y175" cm="1">
        <f t="array" aca="1" ref="Y175" ca="1">INDIRECT($A$1&amp;Y$1&amp;$A175)</f>
        <v>0</v>
      </c>
      <c r="Z175" cm="1">
        <f t="array" aca="1" ref="Z175" ca="1">INDIRECT($A$1&amp;Z$1&amp;$A175)</f>
        <v>0</v>
      </c>
      <c r="AA175" cm="1">
        <f t="array" aca="1" ref="AA175" ca="1">INDIRECT($A$1&amp;AA$1&amp;$A175)</f>
        <v>0</v>
      </c>
      <c r="AB175" cm="1">
        <f t="array" aca="1" ref="AB175" ca="1">INDIRECT($A$1&amp;AB$1&amp;$A175)</f>
        <v>0</v>
      </c>
      <c r="AC175" cm="1">
        <f t="array" aca="1" ref="AC175" ca="1">INDIRECT($A$1&amp;AC$1&amp;$A175)</f>
        <v>0</v>
      </c>
      <c r="AD175" cm="1">
        <f t="array" aca="1" ref="AD175" ca="1">INDIRECT($A$1&amp;AD$1&amp;$A175)</f>
        <v>0</v>
      </c>
      <c r="AE175" cm="1">
        <f t="array" aca="1" ref="AE175" ca="1">INDIRECT($A$1&amp;AE$1&amp;$A175)</f>
        <v>0</v>
      </c>
      <c r="AF175" cm="1">
        <f t="array" aca="1" ref="AF175" ca="1">INDIRECT($A$1&amp;AF$1&amp;$A175)</f>
        <v>0</v>
      </c>
      <c r="AG175" cm="1">
        <f t="array" aca="1" ref="AG175" ca="1">INDIRECT($A$1&amp;AG$1&amp;$A175)</f>
        <v>0</v>
      </c>
      <c r="AH175" cm="1">
        <f t="array" aca="1" ref="AH175" ca="1">INDIRECT($A$1&amp;AH$1&amp;$A175)</f>
        <v>0</v>
      </c>
      <c r="AI175" cm="1">
        <f t="array" aca="1" ref="AI175" ca="1">INDIRECT($A$1&amp;AI$1&amp;$A175)</f>
        <v>0</v>
      </c>
      <c r="AJ175" cm="1">
        <f t="array" aca="1" ref="AJ175" ca="1">INDIRECT($A$1&amp;AJ$1&amp;$A175)</f>
        <v>0</v>
      </c>
      <c r="AK175" cm="1">
        <f t="array" aca="1" ref="AK175" ca="1">INDIRECT($A$1&amp;AK$1&amp;$A175)</f>
        <v>0</v>
      </c>
      <c r="AM175">
        <f t="shared" ca="1" si="35"/>
        <v>0</v>
      </c>
      <c r="AN175">
        <f t="shared" ca="1" si="35"/>
        <v>0</v>
      </c>
      <c r="AO175">
        <f t="shared" ca="1" si="35"/>
        <v>0</v>
      </c>
      <c r="AP175">
        <f t="shared" ca="1" si="35"/>
        <v>0</v>
      </c>
      <c r="AQ175">
        <f t="shared" ca="1" si="35"/>
        <v>0</v>
      </c>
      <c r="AR175">
        <f t="shared" ca="1" si="35"/>
        <v>0</v>
      </c>
      <c r="AS175">
        <f t="shared" ca="1" si="35"/>
        <v>0</v>
      </c>
      <c r="AU175" cm="1">
        <f t="array" aca="1" ref="AU175" ca="1">INDIRECT($A$1&amp;AU$1&amp;$A175)</f>
        <v>0</v>
      </c>
      <c r="AV175" cm="1">
        <f t="array" aca="1" ref="AV175" ca="1">INDIRECT($A$1&amp;AV$1&amp;$A175)</f>
        <v>0</v>
      </c>
      <c r="AW175" cm="1">
        <f t="array" aca="1" ref="AW175" ca="1">INDIRECT($A$1&amp;AW$1&amp;$A175)</f>
        <v>0</v>
      </c>
      <c r="AX175" cm="1">
        <f t="array" aca="1" ref="AX175" ca="1">INDIRECT($A$1&amp;AX$1&amp;$A175)</f>
        <v>0</v>
      </c>
      <c r="AY175" cm="1">
        <f t="array" aca="1" ref="AY175" ca="1">INDIRECT($A$1&amp;AY$1&amp;$A175)</f>
        <v>0</v>
      </c>
      <c r="AZ175" cm="1">
        <f t="array" aca="1" ref="AZ175" ca="1">INDIRECT($A$1&amp;AZ$1&amp;$A175)</f>
        <v>0</v>
      </c>
      <c r="BA175" cm="1">
        <f t="array" aca="1" ref="BA175" ca="1">INDIRECT($A$1&amp;BA$1&amp;$A175)</f>
        <v>0</v>
      </c>
      <c r="BB175" cm="1">
        <f t="array" aca="1" ref="BB175" ca="1">INDIRECT($A$1&amp;BB$1&amp;$A175)</f>
        <v>0</v>
      </c>
      <c r="BC175" cm="1">
        <f t="array" aca="1" ref="BC175" ca="1">INDIRECT($A$1&amp;BC$1&amp;$A175)</f>
        <v>0</v>
      </c>
      <c r="BD175" cm="1">
        <f t="array" aca="1" ref="BD175" ca="1">INDIRECT($A$1&amp;BD$1&amp;$A175)</f>
        <v>0</v>
      </c>
      <c r="BE175" cm="1">
        <f t="array" aca="1" ref="BE175" ca="1">INDIRECT($A$1&amp;BE$1&amp;$A175)</f>
        <v>0</v>
      </c>
      <c r="BF175" cm="1">
        <f t="array" aca="1" ref="BF175" ca="1">INDIRECT($A$1&amp;BF$1&amp;$A175)</f>
        <v>0</v>
      </c>
      <c r="BG175" cm="1">
        <f t="array" aca="1" ref="BG175" ca="1">INDIRECT($A$1&amp;BG$1&amp;$A175)</f>
        <v>0</v>
      </c>
      <c r="BH175" cm="1">
        <f t="array" aca="1" ref="BH175" ca="1">INDIRECT($A$1&amp;BH$1&amp;$A175)</f>
        <v>0</v>
      </c>
      <c r="BI175" cm="1">
        <f t="array" aca="1" ref="BI175" ca="1">INDIRECT($A$1&amp;BI$1&amp;$A175)</f>
        <v>0</v>
      </c>
      <c r="BJ175" cm="1">
        <f t="array" aca="1" ref="BJ175" ca="1">INDIRECT($A$1&amp;BJ$1&amp;$A175)</f>
        <v>0</v>
      </c>
      <c r="BK175" cm="1">
        <f t="array" aca="1" ref="BK175" ca="1">INDIRECT($A$1&amp;BK$1&amp;$A175)</f>
        <v>0</v>
      </c>
      <c r="BL175" cm="1">
        <f t="array" aca="1" ref="BL175" ca="1">INDIRECT($A$1&amp;BL$1&amp;$A175)</f>
        <v>0</v>
      </c>
      <c r="BM175" cm="1">
        <f t="array" aca="1" ref="BM175" ca="1">INDIRECT($A$1&amp;BM$1&amp;$A175)</f>
        <v>0</v>
      </c>
      <c r="BN175" cm="1">
        <f t="array" aca="1" ref="BN175" ca="1">INDIRECT($A$1&amp;BN$1&amp;$A175)</f>
        <v>0</v>
      </c>
      <c r="BO175" cm="1">
        <f t="array" aca="1" ref="BO175" ca="1">INDIRECT($A$1&amp;BO$1&amp;$A175)</f>
        <v>0</v>
      </c>
      <c r="BP175" cm="1">
        <f t="array" aca="1" ref="BP175" ca="1">INDIRECT($A$1&amp;BP$1&amp;$A175)</f>
        <v>0</v>
      </c>
      <c r="BQ175" cm="1">
        <f t="array" aca="1" ref="BQ175" ca="1">INDIRECT($A$1&amp;BQ$1&amp;$A175)</f>
        <v>0</v>
      </c>
      <c r="BR175" cm="1">
        <f t="array" aca="1" ref="BR175" ca="1">INDIRECT($A$1&amp;BR$1&amp;$A175)</f>
        <v>0</v>
      </c>
      <c r="BS175" cm="1">
        <f t="array" aca="1" ref="BS175" ca="1">INDIRECT($A$1&amp;BS$1&amp;$A175)</f>
        <v>0</v>
      </c>
      <c r="BT175" cm="1">
        <f t="array" aca="1" ref="BT175" ca="1">INDIRECT($A$1&amp;BT$1&amp;$A175)</f>
        <v>0</v>
      </c>
      <c r="BU175" cm="1">
        <f t="array" aca="1" ref="BU175" ca="1">INDIRECT($A$1&amp;BU$1&amp;$A175)</f>
        <v>0</v>
      </c>
    </row>
    <row r="176" spans="1:73" x14ac:dyDescent="0.35">
      <c r="A176" s="60">
        <f t="shared" si="33"/>
        <v>161</v>
      </c>
      <c r="C176" t="str" cm="1">
        <f t="array" aca="1" ref="C176" ca="1">INDIRECT($A$1&amp;C$1&amp;$A176)</f>
        <v>marche_diabo</v>
      </c>
      <c r="D176">
        <f t="shared" ca="1" si="34"/>
        <v>0</v>
      </c>
      <c r="E176">
        <f t="shared" ca="1" si="34"/>
        <v>0</v>
      </c>
      <c r="F176">
        <f t="shared" ca="1" si="34"/>
        <v>0</v>
      </c>
      <c r="G176">
        <f t="shared" ca="1" si="34"/>
        <v>0</v>
      </c>
      <c r="H176">
        <f t="shared" ca="1" si="34"/>
        <v>0</v>
      </c>
      <c r="I176">
        <f t="shared" ca="1" si="34"/>
        <v>0</v>
      </c>
      <c r="J176">
        <f t="shared" ca="1" si="34"/>
        <v>0</v>
      </c>
      <c r="K176">
        <f t="shared" ca="1" si="34"/>
        <v>0</v>
      </c>
      <c r="L176">
        <f t="shared" ca="1" si="34"/>
        <v>0</v>
      </c>
      <c r="M176">
        <f t="shared" ca="1" si="34"/>
        <v>0</v>
      </c>
      <c r="N176">
        <f t="shared" ca="1" si="34"/>
        <v>0</v>
      </c>
      <c r="P176" cm="1">
        <f t="array" aca="1" ref="P176" ca="1">INDIRECT($A$1&amp;P$1&amp;$A176)</f>
        <v>0</v>
      </c>
      <c r="Q176" cm="1">
        <f t="array" aca="1" ref="Q176" ca="1">INDIRECT($A$1&amp;Q$1&amp;$A176)</f>
        <v>0</v>
      </c>
      <c r="R176" cm="1">
        <f t="array" aca="1" ref="R176" ca="1">INDIRECT($A$1&amp;R$1&amp;$A176)</f>
        <v>0</v>
      </c>
      <c r="S176" t="str" cm="1">
        <f t="array" aca="1" ref="S176" ca="1">INDIRECT($A$1&amp;S$1&amp;$A176)</f>
        <v>disponible</v>
      </c>
      <c r="T176" t="str" cm="1">
        <f t="array" aca="1" ref="T176" ca="1">INDIRECT($A$1&amp;T$1&amp;$A176)</f>
        <v>disponible</v>
      </c>
      <c r="U176" t="str" cm="1">
        <f t="array" aca="1" ref="U176" ca="1">INDIRECT($A$1&amp;U$1&amp;$A176)</f>
        <v>disponible</v>
      </c>
      <c r="V176" cm="1">
        <f t="array" aca="1" ref="V176" ca="1">INDIRECT($A$1&amp;V$1&amp;$A176)</f>
        <v>0</v>
      </c>
      <c r="W176" cm="1">
        <f t="array" aca="1" ref="W176" ca="1">INDIRECT($A$1&amp;W$1&amp;$A176)</f>
        <v>0</v>
      </c>
      <c r="X176" cm="1">
        <f t="array" aca="1" ref="X176" ca="1">INDIRECT($A$1&amp;X$1&amp;$A176)</f>
        <v>0</v>
      </c>
      <c r="Y176" cm="1">
        <f t="array" aca="1" ref="Y176" ca="1">INDIRECT($A$1&amp;Y$1&amp;$A176)</f>
        <v>0</v>
      </c>
      <c r="Z176" cm="1">
        <f t="array" aca="1" ref="Z176" ca="1">INDIRECT($A$1&amp;Z$1&amp;$A176)</f>
        <v>0</v>
      </c>
      <c r="AA176" cm="1">
        <f t="array" aca="1" ref="AA176" ca="1">INDIRECT($A$1&amp;AA$1&amp;$A176)</f>
        <v>0</v>
      </c>
      <c r="AB176" cm="1">
        <f t="array" aca="1" ref="AB176" ca="1">INDIRECT($A$1&amp;AB$1&amp;$A176)</f>
        <v>0</v>
      </c>
      <c r="AC176" cm="1">
        <f t="array" aca="1" ref="AC176" ca="1">INDIRECT($A$1&amp;AC$1&amp;$A176)</f>
        <v>0</v>
      </c>
      <c r="AD176" cm="1">
        <f t="array" aca="1" ref="AD176" ca="1">INDIRECT($A$1&amp;AD$1&amp;$A176)</f>
        <v>0</v>
      </c>
      <c r="AE176" cm="1">
        <f t="array" aca="1" ref="AE176" ca="1">INDIRECT($A$1&amp;AE$1&amp;$A176)</f>
        <v>0</v>
      </c>
      <c r="AF176" cm="1">
        <f t="array" aca="1" ref="AF176" ca="1">INDIRECT($A$1&amp;AF$1&amp;$A176)</f>
        <v>0</v>
      </c>
      <c r="AG176" cm="1">
        <f t="array" aca="1" ref="AG176" ca="1">INDIRECT($A$1&amp;AG$1&amp;$A176)</f>
        <v>0</v>
      </c>
      <c r="AH176" cm="1">
        <f t="array" aca="1" ref="AH176" ca="1">INDIRECT($A$1&amp;AH$1&amp;$A176)</f>
        <v>0</v>
      </c>
      <c r="AI176" t="str" cm="1">
        <f t="array" aca="1" ref="AI176" ca="1">INDIRECT($A$1&amp;AI$1&amp;$A176)</f>
        <v>disponible</v>
      </c>
      <c r="AJ176" cm="1">
        <f t="array" aca="1" ref="AJ176" ca="1">INDIRECT($A$1&amp;AJ$1&amp;$A176)</f>
        <v>0</v>
      </c>
      <c r="AK176" t="str" cm="1">
        <f t="array" aca="1" ref="AK176" ca="1">INDIRECT($A$1&amp;AK$1&amp;$A176)</f>
        <v>disponible</v>
      </c>
      <c r="AM176">
        <f t="shared" ca="1" si="35"/>
        <v>0</v>
      </c>
      <c r="AN176">
        <f t="shared" ca="1" si="35"/>
        <v>0</v>
      </c>
      <c r="AO176">
        <f t="shared" ca="1" si="35"/>
        <v>0</v>
      </c>
      <c r="AP176">
        <f t="shared" ca="1" si="35"/>
        <v>0</v>
      </c>
      <c r="AQ176">
        <f t="shared" ca="1" si="35"/>
        <v>0</v>
      </c>
      <c r="AR176">
        <f t="shared" ca="1" si="35"/>
        <v>0</v>
      </c>
      <c r="AS176">
        <f t="shared" ca="1" si="35"/>
        <v>0</v>
      </c>
      <c r="AU176" cm="1">
        <f t="array" aca="1" ref="AU176" ca="1">INDIRECT($A$1&amp;AU$1&amp;$A176)</f>
        <v>0</v>
      </c>
      <c r="AV176" cm="1">
        <f t="array" aca="1" ref="AV176" ca="1">INDIRECT($A$1&amp;AV$1&amp;$A176)</f>
        <v>0</v>
      </c>
      <c r="AW176" cm="1">
        <f t="array" aca="1" ref="AW176" ca="1">INDIRECT($A$1&amp;AW$1&amp;$A176)</f>
        <v>0</v>
      </c>
      <c r="AX176" cm="1">
        <f t="array" aca="1" ref="AX176" ca="1">INDIRECT($A$1&amp;AX$1&amp;$A176)</f>
        <v>0</v>
      </c>
      <c r="AY176" cm="1">
        <f t="array" aca="1" ref="AY176" ca="1">INDIRECT($A$1&amp;AY$1&amp;$A176)</f>
        <v>0</v>
      </c>
      <c r="AZ176" cm="1">
        <f t="array" aca="1" ref="AZ176" ca="1">INDIRECT($A$1&amp;AZ$1&amp;$A176)</f>
        <v>0</v>
      </c>
      <c r="BA176" cm="1">
        <f t="array" aca="1" ref="BA176" ca="1">INDIRECT($A$1&amp;BA$1&amp;$A176)</f>
        <v>0</v>
      </c>
      <c r="BB176" cm="1">
        <f t="array" aca="1" ref="BB176" ca="1">INDIRECT($A$1&amp;BB$1&amp;$A176)</f>
        <v>0</v>
      </c>
      <c r="BC176" cm="1">
        <f t="array" aca="1" ref="BC176" ca="1">INDIRECT($A$1&amp;BC$1&amp;$A176)</f>
        <v>0</v>
      </c>
      <c r="BD176" cm="1">
        <f t="array" aca="1" ref="BD176" ca="1">INDIRECT($A$1&amp;BD$1&amp;$A176)</f>
        <v>0</v>
      </c>
      <c r="BE176" cm="1">
        <f t="array" aca="1" ref="BE176" ca="1">INDIRECT($A$1&amp;BE$1&amp;$A176)</f>
        <v>0</v>
      </c>
      <c r="BF176" cm="1">
        <f t="array" aca="1" ref="BF176" ca="1">INDIRECT($A$1&amp;BF$1&amp;$A176)</f>
        <v>0</v>
      </c>
      <c r="BG176" cm="1">
        <f t="array" aca="1" ref="BG176" ca="1">INDIRECT($A$1&amp;BG$1&amp;$A176)</f>
        <v>0</v>
      </c>
      <c r="BH176" cm="1">
        <f t="array" aca="1" ref="BH176" ca="1">INDIRECT($A$1&amp;BH$1&amp;$A176)</f>
        <v>0</v>
      </c>
      <c r="BI176" cm="1">
        <f t="array" aca="1" ref="BI176" ca="1">INDIRECT($A$1&amp;BI$1&amp;$A176)</f>
        <v>0</v>
      </c>
      <c r="BJ176" cm="1">
        <f t="array" aca="1" ref="BJ176" ca="1">INDIRECT($A$1&amp;BJ$1&amp;$A176)</f>
        <v>0</v>
      </c>
      <c r="BK176" cm="1">
        <f t="array" aca="1" ref="BK176" ca="1">INDIRECT($A$1&amp;BK$1&amp;$A176)</f>
        <v>0</v>
      </c>
      <c r="BL176" cm="1">
        <f t="array" aca="1" ref="BL176" ca="1">INDIRECT($A$1&amp;BL$1&amp;$A176)</f>
        <v>0</v>
      </c>
      <c r="BM176" cm="1">
        <f t="array" aca="1" ref="BM176" ca="1">INDIRECT($A$1&amp;BM$1&amp;$A176)</f>
        <v>0</v>
      </c>
      <c r="BN176" cm="1">
        <f t="array" aca="1" ref="BN176" ca="1">INDIRECT($A$1&amp;BN$1&amp;$A176)</f>
        <v>0</v>
      </c>
      <c r="BO176" cm="1">
        <f t="array" aca="1" ref="BO176" ca="1">INDIRECT($A$1&amp;BO$1&amp;$A176)</f>
        <v>0</v>
      </c>
      <c r="BP176" cm="1">
        <f t="array" aca="1" ref="BP176" ca="1">INDIRECT($A$1&amp;BP$1&amp;$A176)</f>
        <v>0</v>
      </c>
      <c r="BQ176" cm="1">
        <f t="array" aca="1" ref="BQ176" ca="1">INDIRECT($A$1&amp;BQ$1&amp;$A176)</f>
        <v>0</v>
      </c>
      <c r="BR176" cm="1">
        <f t="array" aca="1" ref="BR176" ca="1">INDIRECT($A$1&amp;BR$1&amp;$A176)</f>
        <v>0</v>
      </c>
      <c r="BS176" cm="1">
        <f t="array" aca="1" ref="BS176" ca="1">INDIRECT($A$1&amp;BS$1&amp;$A176)</f>
        <v>0</v>
      </c>
      <c r="BT176" cm="1">
        <f t="array" aca="1" ref="BT176" ca="1">INDIRECT($A$1&amp;BT$1&amp;$A176)</f>
        <v>0</v>
      </c>
      <c r="BU176" cm="1">
        <f t="array" aca="1" ref="BU176" ca="1">INDIRECT($A$1&amp;BU$1&amp;$A176)</f>
        <v>0</v>
      </c>
    </row>
    <row r="177" spans="1:73" x14ac:dyDescent="0.35">
      <c r="A177" s="60">
        <f t="shared" si="33"/>
        <v>162</v>
      </c>
      <c r="C177" t="str" cm="1">
        <f t="array" aca="1" ref="C177" ca="1">INDIRECT($A$1&amp;C$1&amp;$A177)</f>
        <v>marche_diabo</v>
      </c>
      <c r="D177">
        <f t="shared" ref="D177:N186" ca="1" si="36">IF(SUM(INDIRECT($A$1&amp;D$1&amp;$A177),INDIRECT($A$1&amp;D$2&amp;$A177),INDIRECT($A$1&amp;D$3&amp;$A177))&gt;0,1,0)</f>
        <v>0</v>
      </c>
      <c r="E177">
        <f t="shared" ca="1" si="36"/>
        <v>0</v>
      </c>
      <c r="F177">
        <f t="shared" ca="1" si="36"/>
        <v>0</v>
      </c>
      <c r="G177">
        <f t="shared" ca="1" si="36"/>
        <v>0</v>
      </c>
      <c r="H177">
        <f t="shared" ca="1" si="36"/>
        <v>0</v>
      </c>
      <c r="I177">
        <f t="shared" ca="1" si="36"/>
        <v>0</v>
      </c>
      <c r="J177">
        <f t="shared" ca="1" si="36"/>
        <v>0</v>
      </c>
      <c r="K177">
        <f t="shared" ca="1" si="36"/>
        <v>0</v>
      </c>
      <c r="L177">
        <f t="shared" ca="1" si="36"/>
        <v>0</v>
      </c>
      <c r="M177">
        <f t="shared" ca="1" si="36"/>
        <v>0</v>
      </c>
      <c r="N177">
        <f t="shared" ca="1" si="36"/>
        <v>0</v>
      </c>
      <c r="P177" cm="1">
        <f t="array" aca="1" ref="P177" ca="1">INDIRECT($A$1&amp;P$1&amp;$A177)</f>
        <v>0</v>
      </c>
      <c r="Q177" cm="1">
        <f t="array" aca="1" ref="Q177" ca="1">INDIRECT($A$1&amp;Q$1&amp;$A177)</f>
        <v>0</v>
      </c>
      <c r="R177" cm="1">
        <f t="array" aca="1" ref="R177" ca="1">INDIRECT($A$1&amp;R$1&amp;$A177)</f>
        <v>0</v>
      </c>
      <c r="S177" cm="1">
        <f t="array" aca="1" ref="S177" ca="1">INDIRECT($A$1&amp;S$1&amp;$A177)</f>
        <v>0</v>
      </c>
      <c r="T177" cm="1">
        <f t="array" aca="1" ref="T177" ca="1">INDIRECT($A$1&amp;T$1&amp;$A177)</f>
        <v>0</v>
      </c>
      <c r="U177" cm="1">
        <f t="array" aca="1" ref="U177" ca="1">INDIRECT($A$1&amp;U$1&amp;$A177)</f>
        <v>0</v>
      </c>
      <c r="V177" cm="1">
        <f t="array" aca="1" ref="V177" ca="1">INDIRECT($A$1&amp;V$1&amp;$A177)</f>
        <v>0</v>
      </c>
      <c r="W177" cm="1">
        <f t="array" aca="1" ref="W177" ca="1">INDIRECT($A$1&amp;W$1&amp;$A177)</f>
        <v>0</v>
      </c>
      <c r="X177" cm="1">
        <f t="array" aca="1" ref="X177" ca="1">INDIRECT($A$1&amp;X$1&amp;$A177)</f>
        <v>0</v>
      </c>
      <c r="Y177" cm="1">
        <f t="array" aca="1" ref="Y177" ca="1">INDIRECT($A$1&amp;Y$1&amp;$A177)</f>
        <v>0</v>
      </c>
      <c r="Z177" cm="1">
        <f t="array" aca="1" ref="Z177" ca="1">INDIRECT($A$1&amp;Z$1&amp;$A177)</f>
        <v>0</v>
      </c>
      <c r="AA177" cm="1">
        <f t="array" aca="1" ref="AA177" ca="1">INDIRECT($A$1&amp;AA$1&amp;$A177)</f>
        <v>0</v>
      </c>
      <c r="AB177" cm="1">
        <f t="array" aca="1" ref="AB177" ca="1">INDIRECT($A$1&amp;AB$1&amp;$A177)</f>
        <v>0</v>
      </c>
      <c r="AC177" cm="1">
        <f t="array" aca="1" ref="AC177" ca="1">INDIRECT($A$1&amp;AC$1&amp;$A177)</f>
        <v>0</v>
      </c>
      <c r="AD177" cm="1">
        <f t="array" aca="1" ref="AD177" ca="1">INDIRECT($A$1&amp;AD$1&amp;$A177)</f>
        <v>0</v>
      </c>
      <c r="AE177" cm="1">
        <f t="array" aca="1" ref="AE177" ca="1">INDIRECT($A$1&amp;AE$1&amp;$A177)</f>
        <v>0</v>
      </c>
      <c r="AF177" cm="1">
        <f t="array" aca="1" ref="AF177" ca="1">INDIRECT($A$1&amp;AF$1&amp;$A177)</f>
        <v>0</v>
      </c>
      <c r="AG177" t="str" cm="1">
        <f t="array" aca="1" ref="AG177" ca="1">INDIRECT($A$1&amp;AG$1&amp;$A177)</f>
        <v>disponible</v>
      </c>
      <c r="AH177" cm="1">
        <f t="array" aca="1" ref="AH177" ca="1">INDIRECT($A$1&amp;AH$1&amp;$A177)</f>
        <v>0</v>
      </c>
      <c r="AI177" cm="1">
        <f t="array" aca="1" ref="AI177" ca="1">INDIRECT($A$1&amp;AI$1&amp;$A177)</f>
        <v>0</v>
      </c>
      <c r="AJ177" cm="1">
        <f t="array" aca="1" ref="AJ177" ca="1">INDIRECT($A$1&amp;AJ$1&amp;$A177)</f>
        <v>0</v>
      </c>
      <c r="AK177" cm="1">
        <f t="array" aca="1" ref="AK177" ca="1">INDIRECT($A$1&amp;AK$1&amp;$A177)</f>
        <v>0</v>
      </c>
      <c r="AM177">
        <f t="shared" ref="AM177:AS186" ca="1" si="37">IF(SUM(INDIRECT($A$1&amp;AM$1&amp;$A177),INDIRECT($A$1&amp;AM$2&amp;$A177),INDIRECT($A$1&amp;AM$3&amp;$A177),INDIRECT($A$1&amp;AM$4&amp;$A177),INDIRECT($A$1&amp;AM$5&amp;$A177),INDIRECT($A$1&amp;AM$6&amp;$A177),INDIRECT($A$1&amp;AM$7&amp;$A177))&gt;0,1,0)</f>
        <v>0</v>
      </c>
      <c r="AN177">
        <f t="shared" ca="1" si="37"/>
        <v>0</v>
      </c>
      <c r="AO177">
        <f t="shared" ca="1" si="37"/>
        <v>0</v>
      </c>
      <c r="AP177">
        <f t="shared" ca="1" si="37"/>
        <v>0</v>
      </c>
      <c r="AQ177">
        <f t="shared" ca="1" si="37"/>
        <v>0</v>
      </c>
      <c r="AR177">
        <f t="shared" ca="1" si="37"/>
        <v>0</v>
      </c>
      <c r="AS177">
        <f t="shared" ca="1" si="37"/>
        <v>0</v>
      </c>
      <c r="AU177" cm="1">
        <f t="array" aca="1" ref="AU177" ca="1">INDIRECT($A$1&amp;AU$1&amp;$A177)</f>
        <v>0</v>
      </c>
      <c r="AV177" cm="1">
        <f t="array" aca="1" ref="AV177" ca="1">INDIRECT($A$1&amp;AV$1&amp;$A177)</f>
        <v>0</v>
      </c>
      <c r="AW177" cm="1">
        <f t="array" aca="1" ref="AW177" ca="1">INDIRECT($A$1&amp;AW$1&amp;$A177)</f>
        <v>0</v>
      </c>
      <c r="AX177" cm="1">
        <f t="array" aca="1" ref="AX177" ca="1">INDIRECT($A$1&amp;AX$1&amp;$A177)</f>
        <v>0</v>
      </c>
      <c r="AY177" cm="1">
        <f t="array" aca="1" ref="AY177" ca="1">INDIRECT($A$1&amp;AY$1&amp;$A177)</f>
        <v>0</v>
      </c>
      <c r="AZ177" cm="1">
        <f t="array" aca="1" ref="AZ177" ca="1">INDIRECT($A$1&amp;AZ$1&amp;$A177)</f>
        <v>0</v>
      </c>
      <c r="BA177" cm="1">
        <f t="array" aca="1" ref="BA177" ca="1">INDIRECT($A$1&amp;BA$1&amp;$A177)</f>
        <v>0</v>
      </c>
      <c r="BB177" cm="1">
        <f t="array" aca="1" ref="BB177" ca="1">INDIRECT($A$1&amp;BB$1&amp;$A177)</f>
        <v>0</v>
      </c>
      <c r="BC177" cm="1">
        <f t="array" aca="1" ref="BC177" ca="1">INDIRECT($A$1&amp;BC$1&amp;$A177)</f>
        <v>0</v>
      </c>
      <c r="BD177" cm="1">
        <f t="array" aca="1" ref="BD177" ca="1">INDIRECT($A$1&amp;BD$1&amp;$A177)</f>
        <v>0</v>
      </c>
      <c r="BE177" cm="1">
        <f t="array" aca="1" ref="BE177" ca="1">INDIRECT($A$1&amp;BE$1&amp;$A177)</f>
        <v>0</v>
      </c>
      <c r="BF177" cm="1">
        <f t="array" aca="1" ref="BF177" ca="1">INDIRECT($A$1&amp;BF$1&amp;$A177)</f>
        <v>0</v>
      </c>
      <c r="BG177" cm="1">
        <f t="array" aca="1" ref="BG177" ca="1">INDIRECT($A$1&amp;BG$1&amp;$A177)</f>
        <v>0</v>
      </c>
      <c r="BH177" cm="1">
        <f t="array" aca="1" ref="BH177" ca="1">INDIRECT($A$1&amp;BH$1&amp;$A177)</f>
        <v>0</v>
      </c>
      <c r="BI177" cm="1">
        <f t="array" aca="1" ref="BI177" ca="1">INDIRECT($A$1&amp;BI$1&amp;$A177)</f>
        <v>0</v>
      </c>
      <c r="BJ177" cm="1">
        <f t="array" aca="1" ref="BJ177" ca="1">INDIRECT($A$1&amp;BJ$1&amp;$A177)</f>
        <v>0</v>
      </c>
      <c r="BK177" cm="1">
        <f t="array" aca="1" ref="BK177" ca="1">INDIRECT($A$1&amp;BK$1&amp;$A177)</f>
        <v>0</v>
      </c>
      <c r="BL177" cm="1">
        <f t="array" aca="1" ref="BL177" ca="1">INDIRECT($A$1&amp;BL$1&amp;$A177)</f>
        <v>0</v>
      </c>
      <c r="BM177" cm="1">
        <f t="array" aca="1" ref="BM177" ca="1">INDIRECT($A$1&amp;BM$1&amp;$A177)</f>
        <v>0</v>
      </c>
      <c r="BN177" cm="1">
        <f t="array" aca="1" ref="BN177" ca="1">INDIRECT($A$1&amp;BN$1&amp;$A177)</f>
        <v>0</v>
      </c>
      <c r="BO177" cm="1">
        <f t="array" aca="1" ref="BO177" ca="1">INDIRECT($A$1&amp;BO$1&amp;$A177)</f>
        <v>0</v>
      </c>
      <c r="BP177" cm="1">
        <f t="array" aca="1" ref="BP177" ca="1">INDIRECT($A$1&amp;BP$1&amp;$A177)</f>
        <v>0</v>
      </c>
      <c r="BQ177" cm="1">
        <f t="array" aca="1" ref="BQ177" ca="1">INDIRECT($A$1&amp;BQ$1&amp;$A177)</f>
        <v>0</v>
      </c>
      <c r="BR177" cm="1">
        <f t="array" aca="1" ref="BR177" ca="1">INDIRECT($A$1&amp;BR$1&amp;$A177)</f>
        <v>0</v>
      </c>
      <c r="BS177" cm="1">
        <f t="array" aca="1" ref="BS177" ca="1">INDIRECT($A$1&amp;BS$1&amp;$A177)</f>
        <v>0</v>
      </c>
      <c r="BT177" cm="1">
        <f t="array" aca="1" ref="BT177" ca="1">INDIRECT($A$1&amp;BT$1&amp;$A177)</f>
        <v>0</v>
      </c>
      <c r="BU177" cm="1">
        <f t="array" aca="1" ref="BU177" ca="1">INDIRECT($A$1&amp;BU$1&amp;$A177)</f>
        <v>0</v>
      </c>
    </row>
    <row r="178" spans="1:73" x14ac:dyDescent="0.35">
      <c r="A178" s="60">
        <f t="shared" si="33"/>
        <v>163</v>
      </c>
      <c r="C178" t="str" cm="1">
        <f t="array" aca="1" ref="C178" ca="1">INDIRECT($A$1&amp;C$1&amp;$A178)</f>
        <v>marche_diabo</v>
      </c>
      <c r="D178">
        <f t="shared" ca="1" si="36"/>
        <v>0</v>
      </c>
      <c r="E178">
        <f t="shared" ca="1" si="36"/>
        <v>0</v>
      </c>
      <c r="F178">
        <f t="shared" ca="1" si="36"/>
        <v>0</v>
      </c>
      <c r="G178">
        <f t="shared" ca="1" si="36"/>
        <v>0</v>
      </c>
      <c r="H178">
        <f t="shared" ca="1" si="36"/>
        <v>0</v>
      </c>
      <c r="I178">
        <f t="shared" ca="1" si="36"/>
        <v>0</v>
      </c>
      <c r="J178">
        <f t="shared" ca="1" si="36"/>
        <v>0</v>
      </c>
      <c r="K178">
        <f t="shared" ca="1" si="36"/>
        <v>0</v>
      </c>
      <c r="L178">
        <f t="shared" ca="1" si="36"/>
        <v>0</v>
      </c>
      <c r="M178">
        <f t="shared" ca="1" si="36"/>
        <v>1</v>
      </c>
      <c r="N178">
        <f t="shared" ca="1" si="36"/>
        <v>0</v>
      </c>
      <c r="P178" cm="1">
        <f t="array" aca="1" ref="P178" ca="1">INDIRECT($A$1&amp;P$1&amp;$A178)</f>
        <v>0</v>
      </c>
      <c r="Q178" cm="1">
        <f t="array" aca="1" ref="Q178" ca="1">INDIRECT($A$1&amp;Q$1&amp;$A178)</f>
        <v>0</v>
      </c>
      <c r="R178" cm="1">
        <f t="array" aca="1" ref="R178" ca="1">INDIRECT($A$1&amp;R$1&amp;$A178)</f>
        <v>0</v>
      </c>
      <c r="S178" cm="1">
        <f t="array" aca="1" ref="S178" ca="1">INDIRECT($A$1&amp;S$1&amp;$A178)</f>
        <v>0</v>
      </c>
      <c r="T178" cm="1">
        <f t="array" aca="1" ref="T178" ca="1">INDIRECT($A$1&amp;T$1&amp;$A178)</f>
        <v>0</v>
      </c>
      <c r="U178" cm="1">
        <f t="array" aca="1" ref="U178" ca="1">INDIRECT($A$1&amp;U$1&amp;$A178)</f>
        <v>0</v>
      </c>
      <c r="V178" cm="1">
        <f t="array" aca="1" ref="V178" ca="1">INDIRECT($A$1&amp;V$1&amp;$A178)</f>
        <v>0</v>
      </c>
      <c r="W178" cm="1">
        <f t="array" aca="1" ref="W178" ca="1">INDIRECT($A$1&amp;W$1&amp;$A178)</f>
        <v>0</v>
      </c>
      <c r="X178" cm="1">
        <f t="array" aca="1" ref="X178" ca="1">INDIRECT($A$1&amp;X$1&amp;$A178)</f>
        <v>0</v>
      </c>
      <c r="Y178" t="str" cm="1">
        <f t="array" aca="1" ref="Y178" ca="1">INDIRECT($A$1&amp;Y$1&amp;$A178)</f>
        <v>disponible</v>
      </c>
      <c r="Z178" cm="1">
        <f t="array" aca="1" ref="Z178" ca="1">INDIRECT($A$1&amp;Z$1&amp;$A178)</f>
        <v>0</v>
      </c>
      <c r="AA178" cm="1">
        <f t="array" aca="1" ref="AA178" ca="1">INDIRECT($A$1&amp;AA$1&amp;$A178)</f>
        <v>0</v>
      </c>
      <c r="AB178" cm="1">
        <f t="array" aca="1" ref="AB178" ca="1">INDIRECT($A$1&amp;AB$1&amp;$A178)</f>
        <v>0</v>
      </c>
      <c r="AC178" cm="1">
        <f t="array" aca="1" ref="AC178" ca="1">INDIRECT($A$1&amp;AC$1&amp;$A178)</f>
        <v>0</v>
      </c>
      <c r="AD178" cm="1">
        <f t="array" aca="1" ref="AD178" ca="1">INDIRECT($A$1&amp;AD$1&amp;$A178)</f>
        <v>0</v>
      </c>
      <c r="AE178" cm="1">
        <f t="array" aca="1" ref="AE178" ca="1">INDIRECT($A$1&amp;AE$1&amp;$A178)</f>
        <v>0</v>
      </c>
      <c r="AF178" cm="1">
        <f t="array" aca="1" ref="AF178" ca="1">INDIRECT($A$1&amp;AF$1&amp;$A178)</f>
        <v>0</v>
      </c>
      <c r="AG178" cm="1">
        <f t="array" aca="1" ref="AG178" ca="1">INDIRECT($A$1&amp;AG$1&amp;$A178)</f>
        <v>0</v>
      </c>
      <c r="AH178" cm="1">
        <f t="array" aca="1" ref="AH178" ca="1">INDIRECT($A$1&amp;AH$1&amp;$A178)</f>
        <v>0</v>
      </c>
      <c r="AI178" cm="1">
        <f t="array" aca="1" ref="AI178" ca="1">INDIRECT($A$1&amp;AI$1&amp;$A178)</f>
        <v>0</v>
      </c>
      <c r="AJ178" cm="1">
        <f t="array" aca="1" ref="AJ178" ca="1">INDIRECT($A$1&amp;AJ$1&amp;$A178)</f>
        <v>0</v>
      </c>
      <c r="AK178" cm="1">
        <f t="array" aca="1" ref="AK178" ca="1">INDIRECT($A$1&amp;AK$1&amp;$A178)</f>
        <v>0</v>
      </c>
      <c r="AM178">
        <f t="shared" ca="1" si="37"/>
        <v>0</v>
      </c>
      <c r="AN178">
        <f t="shared" ca="1" si="37"/>
        <v>0</v>
      </c>
      <c r="AO178">
        <f t="shared" ca="1" si="37"/>
        <v>0</v>
      </c>
      <c r="AP178">
        <f t="shared" ca="1" si="37"/>
        <v>0</v>
      </c>
      <c r="AQ178">
        <f t="shared" ca="1" si="37"/>
        <v>0</v>
      </c>
      <c r="AR178">
        <f t="shared" ca="1" si="37"/>
        <v>0</v>
      </c>
      <c r="AS178">
        <f t="shared" ca="1" si="37"/>
        <v>0</v>
      </c>
      <c r="AU178" cm="1">
        <f t="array" aca="1" ref="AU178" ca="1">INDIRECT($A$1&amp;AU$1&amp;$A178)</f>
        <v>0</v>
      </c>
      <c r="AV178" cm="1">
        <f t="array" aca="1" ref="AV178" ca="1">INDIRECT($A$1&amp;AV$1&amp;$A178)</f>
        <v>0</v>
      </c>
      <c r="AW178" cm="1">
        <f t="array" aca="1" ref="AW178" ca="1">INDIRECT($A$1&amp;AW$1&amp;$A178)</f>
        <v>0</v>
      </c>
      <c r="AX178" cm="1">
        <f t="array" aca="1" ref="AX178" ca="1">INDIRECT($A$1&amp;AX$1&amp;$A178)</f>
        <v>0</v>
      </c>
      <c r="AY178" cm="1">
        <f t="array" aca="1" ref="AY178" ca="1">INDIRECT($A$1&amp;AY$1&amp;$A178)</f>
        <v>0</v>
      </c>
      <c r="AZ178" cm="1">
        <f t="array" aca="1" ref="AZ178" ca="1">INDIRECT($A$1&amp;AZ$1&amp;$A178)</f>
        <v>0</v>
      </c>
      <c r="BA178" cm="1">
        <f t="array" aca="1" ref="BA178" ca="1">INDIRECT($A$1&amp;BA$1&amp;$A178)</f>
        <v>0</v>
      </c>
      <c r="BB178" cm="1">
        <f t="array" aca="1" ref="BB178" ca="1">INDIRECT($A$1&amp;BB$1&amp;$A178)</f>
        <v>0</v>
      </c>
      <c r="BC178" cm="1">
        <f t="array" aca="1" ref="BC178" ca="1">INDIRECT($A$1&amp;BC$1&amp;$A178)</f>
        <v>0</v>
      </c>
      <c r="BD178" cm="1">
        <f t="array" aca="1" ref="BD178" ca="1">INDIRECT($A$1&amp;BD$1&amp;$A178)</f>
        <v>0</v>
      </c>
      <c r="BE178" cm="1">
        <f t="array" aca="1" ref="BE178" ca="1">INDIRECT($A$1&amp;BE$1&amp;$A178)</f>
        <v>0</v>
      </c>
      <c r="BF178" cm="1">
        <f t="array" aca="1" ref="BF178" ca="1">INDIRECT($A$1&amp;BF$1&amp;$A178)</f>
        <v>0</v>
      </c>
      <c r="BG178" cm="1">
        <f t="array" aca="1" ref="BG178" ca="1">INDIRECT($A$1&amp;BG$1&amp;$A178)</f>
        <v>0</v>
      </c>
      <c r="BH178" cm="1">
        <f t="array" aca="1" ref="BH178" ca="1">INDIRECT($A$1&amp;BH$1&amp;$A178)</f>
        <v>0</v>
      </c>
      <c r="BI178" cm="1">
        <f t="array" aca="1" ref="BI178" ca="1">INDIRECT($A$1&amp;BI$1&amp;$A178)</f>
        <v>0</v>
      </c>
      <c r="BJ178" cm="1">
        <f t="array" aca="1" ref="BJ178" ca="1">INDIRECT($A$1&amp;BJ$1&amp;$A178)</f>
        <v>0</v>
      </c>
      <c r="BK178" cm="1">
        <f t="array" aca="1" ref="BK178" ca="1">INDIRECT($A$1&amp;BK$1&amp;$A178)</f>
        <v>0</v>
      </c>
      <c r="BL178" cm="1">
        <f t="array" aca="1" ref="BL178" ca="1">INDIRECT($A$1&amp;BL$1&amp;$A178)</f>
        <v>0</v>
      </c>
      <c r="BM178" cm="1">
        <f t="array" aca="1" ref="BM178" ca="1">INDIRECT($A$1&amp;BM$1&amp;$A178)</f>
        <v>0</v>
      </c>
      <c r="BN178" cm="1">
        <f t="array" aca="1" ref="BN178" ca="1">INDIRECT($A$1&amp;BN$1&amp;$A178)</f>
        <v>0</v>
      </c>
      <c r="BO178" cm="1">
        <f t="array" aca="1" ref="BO178" ca="1">INDIRECT($A$1&amp;BO$1&amp;$A178)</f>
        <v>0</v>
      </c>
      <c r="BP178" cm="1">
        <f t="array" aca="1" ref="BP178" ca="1">INDIRECT($A$1&amp;BP$1&amp;$A178)</f>
        <v>0</v>
      </c>
      <c r="BQ178" cm="1">
        <f t="array" aca="1" ref="BQ178" ca="1">INDIRECT($A$1&amp;BQ$1&amp;$A178)</f>
        <v>0</v>
      </c>
      <c r="BR178" cm="1">
        <f t="array" aca="1" ref="BR178" ca="1">INDIRECT($A$1&amp;BR$1&amp;$A178)</f>
        <v>0</v>
      </c>
      <c r="BS178" cm="1">
        <f t="array" aca="1" ref="BS178" ca="1">INDIRECT($A$1&amp;BS$1&amp;$A178)</f>
        <v>0</v>
      </c>
      <c r="BT178" cm="1">
        <f t="array" aca="1" ref="BT178" ca="1">INDIRECT($A$1&amp;BT$1&amp;$A178)</f>
        <v>0</v>
      </c>
      <c r="BU178" cm="1">
        <f t="array" aca="1" ref="BU178" ca="1">INDIRECT($A$1&amp;BU$1&amp;$A178)</f>
        <v>0</v>
      </c>
    </row>
    <row r="179" spans="1:73" x14ac:dyDescent="0.35">
      <c r="A179" s="60">
        <f t="shared" si="33"/>
        <v>164</v>
      </c>
      <c r="C179" t="str" cm="1">
        <f t="array" aca="1" ref="C179" ca="1">INDIRECT($A$1&amp;C$1&amp;$A179)</f>
        <v>marche_diabo</v>
      </c>
      <c r="D179">
        <f t="shared" ca="1" si="36"/>
        <v>0</v>
      </c>
      <c r="E179">
        <f t="shared" ca="1" si="36"/>
        <v>0</v>
      </c>
      <c r="F179">
        <f t="shared" ca="1" si="36"/>
        <v>0</v>
      </c>
      <c r="G179">
        <f t="shared" ca="1" si="36"/>
        <v>0</v>
      </c>
      <c r="H179">
        <f t="shared" ca="1" si="36"/>
        <v>0</v>
      </c>
      <c r="I179">
        <f t="shared" ca="1" si="36"/>
        <v>0</v>
      </c>
      <c r="J179">
        <f t="shared" ca="1" si="36"/>
        <v>0</v>
      </c>
      <c r="K179">
        <f t="shared" ca="1" si="36"/>
        <v>0</v>
      </c>
      <c r="L179">
        <f t="shared" ca="1" si="36"/>
        <v>0</v>
      </c>
      <c r="M179">
        <f t="shared" ca="1" si="36"/>
        <v>0</v>
      </c>
      <c r="N179">
        <f t="shared" ca="1" si="36"/>
        <v>0</v>
      </c>
      <c r="P179" cm="1">
        <f t="array" aca="1" ref="P179" ca="1">INDIRECT($A$1&amp;P$1&amp;$A179)</f>
        <v>0</v>
      </c>
      <c r="Q179" cm="1">
        <f t="array" aca="1" ref="Q179" ca="1">INDIRECT($A$1&amp;Q$1&amp;$A179)</f>
        <v>0</v>
      </c>
      <c r="R179" cm="1">
        <f t="array" aca="1" ref="R179" ca="1">INDIRECT($A$1&amp;R$1&amp;$A179)</f>
        <v>0</v>
      </c>
      <c r="S179" cm="1">
        <f t="array" aca="1" ref="S179" ca="1">INDIRECT($A$1&amp;S$1&amp;$A179)</f>
        <v>0</v>
      </c>
      <c r="T179" cm="1">
        <f t="array" aca="1" ref="T179" ca="1">INDIRECT($A$1&amp;T$1&amp;$A179)</f>
        <v>0</v>
      </c>
      <c r="U179" cm="1">
        <f t="array" aca="1" ref="U179" ca="1">INDIRECT($A$1&amp;U$1&amp;$A179)</f>
        <v>0</v>
      </c>
      <c r="V179" cm="1">
        <f t="array" aca="1" ref="V179" ca="1">INDIRECT($A$1&amp;V$1&amp;$A179)</f>
        <v>0</v>
      </c>
      <c r="W179" cm="1">
        <f t="array" aca="1" ref="W179" ca="1">INDIRECT($A$1&amp;W$1&amp;$A179)</f>
        <v>0</v>
      </c>
      <c r="X179" t="str" cm="1">
        <f t="array" aca="1" ref="X179" ca="1">INDIRECT($A$1&amp;X$1&amp;$A179)</f>
        <v>peudisponible</v>
      </c>
      <c r="Y179" cm="1">
        <f t="array" aca="1" ref="Y179" ca="1">INDIRECT($A$1&amp;Y$1&amp;$A179)</f>
        <v>0</v>
      </c>
      <c r="Z179" cm="1">
        <f t="array" aca="1" ref="Z179" ca="1">INDIRECT($A$1&amp;Z$1&amp;$A179)</f>
        <v>0</v>
      </c>
      <c r="AA179" cm="1">
        <f t="array" aca="1" ref="AA179" ca="1">INDIRECT($A$1&amp;AA$1&amp;$A179)</f>
        <v>0</v>
      </c>
      <c r="AB179" cm="1">
        <f t="array" aca="1" ref="AB179" ca="1">INDIRECT($A$1&amp;AB$1&amp;$A179)</f>
        <v>0</v>
      </c>
      <c r="AC179" cm="1">
        <f t="array" aca="1" ref="AC179" ca="1">INDIRECT($A$1&amp;AC$1&amp;$A179)</f>
        <v>0</v>
      </c>
      <c r="AD179" cm="1">
        <f t="array" aca="1" ref="AD179" ca="1">INDIRECT($A$1&amp;AD$1&amp;$A179)</f>
        <v>0</v>
      </c>
      <c r="AE179" cm="1">
        <f t="array" aca="1" ref="AE179" ca="1">INDIRECT($A$1&amp;AE$1&amp;$A179)</f>
        <v>0</v>
      </c>
      <c r="AF179" cm="1">
        <f t="array" aca="1" ref="AF179" ca="1">INDIRECT($A$1&amp;AF$1&amp;$A179)</f>
        <v>0</v>
      </c>
      <c r="AG179" cm="1">
        <f t="array" aca="1" ref="AG179" ca="1">INDIRECT($A$1&amp;AG$1&amp;$A179)</f>
        <v>0</v>
      </c>
      <c r="AH179" cm="1">
        <f t="array" aca="1" ref="AH179" ca="1">INDIRECT($A$1&amp;AH$1&amp;$A179)</f>
        <v>0</v>
      </c>
      <c r="AI179" cm="1">
        <f t="array" aca="1" ref="AI179" ca="1">INDIRECT($A$1&amp;AI$1&amp;$A179)</f>
        <v>0</v>
      </c>
      <c r="AJ179" cm="1">
        <f t="array" aca="1" ref="AJ179" ca="1">INDIRECT($A$1&amp;AJ$1&amp;$A179)</f>
        <v>0</v>
      </c>
      <c r="AK179" cm="1">
        <f t="array" aca="1" ref="AK179" ca="1">INDIRECT($A$1&amp;AK$1&amp;$A179)</f>
        <v>0</v>
      </c>
      <c r="AM179">
        <f t="shared" ca="1" si="37"/>
        <v>0</v>
      </c>
      <c r="AN179">
        <f t="shared" ca="1" si="37"/>
        <v>0</v>
      </c>
      <c r="AO179">
        <f t="shared" ca="1" si="37"/>
        <v>0</v>
      </c>
      <c r="AP179">
        <f t="shared" ca="1" si="37"/>
        <v>0</v>
      </c>
      <c r="AQ179">
        <f t="shared" ca="1" si="37"/>
        <v>0</v>
      </c>
      <c r="AR179">
        <f t="shared" ca="1" si="37"/>
        <v>0</v>
      </c>
      <c r="AS179">
        <f t="shared" ca="1" si="37"/>
        <v>0</v>
      </c>
      <c r="AU179" cm="1">
        <f t="array" aca="1" ref="AU179" ca="1">INDIRECT($A$1&amp;AU$1&amp;$A179)</f>
        <v>0</v>
      </c>
      <c r="AV179" cm="1">
        <f t="array" aca="1" ref="AV179" ca="1">INDIRECT($A$1&amp;AV$1&amp;$A179)</f>
        <v>0</v>
      </c>
      <c r="AW179" cm="1">
        <f t="array" aca="1" ref="AW179" ca="1">INDIRECT($A$1&amp;AW$1&amp;$A179)</f>
        <v>0</v>
      </c>
      <c r="AX179" cm="1">
        <f t="array" aca="1" ref="AX179" ca="1">INDIRECT($A$1&amp;AX$1&amp;$A179)</f>
        <v>0</v>
      </c>
      <c r="AY179" cm="1">
        <f t="array" aca="1" ref="AY179" ca="1">INDIRECT($A$1&amp;AY$1&amp;$A179)</f>
        <v>0</v>
      </c>
      <c r="AZ179" cm="1">
        <f t="array" aca="1" ref="AZ179" ca="1">INDIRECT($A$1&amp;AZ$1&amp;$A179)</f>
        <v>0</v>
      </c>
      <c r="BA179" cm="1">
        <f t="array" aca="1" ref="BA179" ca="1">INDIRECT($A$1&amp;BA$1&amp;$A179)</f>
        <v>0</v>
      </c>
      <c r="BB179" cm="1">
        <f t="array" aca="1" ref="BB179" ca="1">INDIRECT($A$1&amp;BB$1&amp;$A179)</f>
        <v>0</v>
      </c>
      <c r="BC179" cm="1">
        <f t="array" aca="1" ref="BC179" ca="1">INDIRECT($A$1&amp;BC$1&amp;$A179)</f>
        <v>0</v>
      </c>
      <c r="BD179" cm="1">
        <f t="array" aca="1" ref="BD179" ca="1">INDIRECT($A$1&amp;BD$1&amp;$A179)</f>
        <v>0</v>
      </c>
      <c r="BE179" cm="1">
        <f t="array" aca="1" ref="BE179" ca="1">INDIRECT($A$1&amp;BE$1&amp;$A179)</f>
        <v>0</v>
      </c>
      <c r="BF179" cm="1">
        <f t="array" aca="1" ref="BF179" ca="1">INDIRECT($A$1&amp;BF$1&amp;$A179)</f>
        <v>0</v>
      </c>
      <c r="BG179" cm="1">
        <f t="array" aca="1" ref="BG179" ca="1">INDIRECT($A$1&amp;BG$1&amp;$A179)</f>
        <v>0</v>
      </c>
      <c r="BH179" cm="1">
        <f t="array" aca="1" ref="BH179" ca="1">INDIRECT($A$1&amp;BH$1&amp;$A179)</f>
        <v>0</v>
      </c>
      <c r="BI179" cm="1">
        <f t="array" aca="1" ref="BI179" ca="1">INDIRECT($A$1&amp;BI$1&amp;$A179)</f>
        <v>0</v>
      </c>
      <c r="BJ179" cm="1">
        <f t="array" aca="1" ref="BJ179" ca="1">INDIRECT($A$1&amp;BJ$1&amp;$A179)</f>
        <v>0</v>
      </c>
      <c r="BK179" cm="1">
        <f t="array" aca="1" ref="BK179" ca="1">INDIRECT($A$1&amp;BK$1&amp;$A179)</f>
        <v>0</v>
      </c>
      <c r="BL179" cm="1">
        <f t="array" aca="1" ref="BL179" ca="1">INDIRECT($A$1&amp;BL$1&amp;$A179)</f>
        <v>0</v>
      </c>
      <c r="BM179" cm="1">
        <f t="array" aca="1" ref="BM179" ca="1">INDIRECT($A$1&amp;BM$1&amp;$A179)</f>
        <v>0</v>
      </c>
      <c r="BN179" cm="1">
        <f t="array" aca="1" ref="BN179" ca="1">INDIRECT($A$1&amp;BN$1&amp;$A179)</f>
        <v>0</v>
      </c>
      <c r="BO179" cm="1">
        <f t="array" aca="1" ref="BO179" ca="1">INDIRECT($A$1&amp;BO$1&amp;$A179)</f>
        <v>0</v>
      </c>
      <c r="BP179" cm="1">
        <f t="array" aca="1" ref="BP179" ca="1">INDIRECT($A$1&amp;BP$1&amp;$A179)</f>
        <v>0</v>
      </c>
      <c r="BQ179" cm="1">
        <f t="array" aca="1" ref="BQ179" ca="1">INDIRECT($A$1&amp;BQ$1&amp;$A179)</f>
        <v>0</v>
      </c>
      <c r="BR179" cm="1">
        <f t="array" aca="1" ref="BR179" ca="1">INDIRECT($A$1&amp;BR$1&amp;$A179)</f>
        <v>0</v>
      </c>
      <c r="BS179" cm="1">
        <f t="array" aca="1" ref="BS179" ca="1">INDIRECT($A$1&amp;BS$1&amp;$A179)</f>
        <v>0</v>
      </c>
      <c r="BT179" cm="1">
        <f t="array" aca="1" ref="BT179" ca="1">INDIRECT($A$1&amp;BT$1&amp;$A179)</f>
        <v>0</v>
      </c>
      <c r="BU179" cm="1">
        <f t="array" aca="1" ref="BU179" ca="1">INDIRECT($A$1&amp;BU$1&amp;$A179)</f>
        <v>0</v>
      </c>
    </row>
    <row r="180" spans="1:73" x14ac:dyDescent="0.35">
      <c r="A180" s="60">
        <f t="shared" si="33"/>
        <v>165</v>
      </c>
      <c r="C180" t="str" cm="1">
        <f t="array" aca="1" ref="C180" ca="1">INDIRECT($A$1&amp;C$1&amp;$A180)</f>
        <v>marche_diabo</v>
      </c>
      <c r="D180">
        <f t="shared" ca="1" si="36"/>
        <v>1</v>
      </c>
      <c r="E180">
        <f t="shared" ca="1" si="36"/>
        <v>0</v>
      </c>
      <c r="F180">
        <f t="shared" ca="1" si="36"/>
        <v>0</v>
      </c>
      <c r="G180">
        <f t="shared" ca="1" si="36"/>
        <v>1</v>
      </c>
      <c r="H180">
        <f t="shared" ca="1" si="36"/>
        <v>1</v>
      </c>
      <c r="I180">
        <f t="shared" ca="1" si="36"/>
        <v>1</v>
      </c>
      <c r="J180">
        <f t="shared" ca="1" si="36"/>
        <v>1</v>
      </c>
      <c r="K180">
        <f t="shared" ca="1" si="36"/>
        <v>0</v>
      </c>
      <c r="L180">
        <f t="shared" ca="1" si="36"/>
        <v>0</v>
      </c>
      <c r="M180">
        <f t="shared" ca="1" si="36"/>
        <v>0</v>
      </c>
      <c r="N180">
        <f t="shared" ca="1" si="36"/>
        <v>0</v>
      </c>
      <c r="P180" cm="1">
        <f t="array" aca="1" ref="P180" ca="1">INDIRECT($A$1&amp;P$1&amp;$A180)</f>
        <v>0</v>
      </c>
      <c r="Q180" cm="1">
        <f t="array" aca="1" ref="Q180" ca="1">INDIRECT($A$1&amp;Q$1&amp;$A180)</f>
        <v>0</v>
      </c>
      <c r="R180" cm="1">
        <f t="array" aca="1" ref="R180" ca="1">INDIRECT($A$1&amp;R$1&amp;$A180)</f>
        <v>0</v>
      </c>
      <c r="S180" cm="1">
        <f t="array" aca="1" ref="S180" ca="1">INDIRECT($A$1&amp;S$1&amp;$A180)</f>
        <v>0</v>
      </c>
      <c r="T180" cm="1">
        <f t="array" aca="1" ref="T180" ca="1">INDIRECT($A$1&amp;T$1&amp;$A180)</f>
        <v>0</v>
      </c>
      <c r="U180" cm="1">
        <f t="array" aca="1" ref="U180" ca="1">INDIRECT($A$1&amp;U$1&amp;$A180)</f>
        <v>0</v>
      </c>
      <c r="V180" cm="1">
        <f t="array" aca="1" ref="V180" ca="1">INDIRECT($A$1&amp;V$1&amp;$A180)</f>
        <v>0</v>
      </c>
      <c r="W180" cm="1">
        <f t="array" aca="1" ref="W180" ca="1">INDIRECT($A$1&amp;W$1&amp;$A180)</f>
        <v>0</v>
      </c>
      <c r="X180" t="str" cm="1">
        <f t="array" aca="1" ref="X180" ca="1">INDIRECT($A$1&amp;X$1&amp;$A180)</f>
        <v>peudisponible</v>
      </c>
      <c r="Y180" cm="1">
        <f t="array" aca="1" ref="Y180" ca="1">INDIRECT($A$1&amp;Y$1&amp;$A180)</f>
        <v>0</v>
      </c>
      <c r="Z180" cm="1">
        <f t="array" aca="1" ref="Z180" ca="1">INDIRECT($A$1&amp;Z$1&amp;$A180)</f>
        <v>0</v>
      </c>
      <c r="AA180" cm="1">
        <f t="array" aca="1" ref="AA180" ca="1">INDIRECT($A$1&amp;AA$1&amp;$A180)</f>
        <v>0</v>
      </c>
      <c r="AB180" cm="1">
        <f t="array" aca="1" ref="AB180" ca="1">INDIRECT($A$1&amp;AB$1&amp;$A180)</f>
        <v>0</v>
      </c>
      <c r="AC180" cm="1">
        <f t="array" aca="1" ref="AC180" ca="1">INDIRECT($A$1&amp;AC$1&amp;$A180)</f>
        <v>0</v>
      </c>
      <c r="AD180" cm="1">
        <f t="array" aca="1" ref="AD180" ca="1">INDIRECT($A$1&amp;AD$1&amp;$A180)</f>
        <v>0</v>
      </c>
      <c r="AE180" cm="1">
        <f t="array" aca="1" ref="AE180" ca="1">INDIRECT($A$1&amp;AE$1&amp;$A180)</f>
        <v>0</v>
      </c>
      <c r="AF180" cm="1">
        <f t="array" aca="1" ref="AF180" ca="1">INDIRECT($A$1&amp;AF$1&amp;$A180)</f>
        <v>0</v>
      </c>
      <c r="AG180" cm="1">
        <f t="array" aca="1" ref="AG180" ca="1">INDIRECT($A$1&amp;AG$1&amp;$A180)</f>
        <v>0</v>
      </c>
      <c r="AH180" cm="1">
        <f t="array" aca="1" ref="AH180" ca="1">INDIRECT($A$1&amp;AH$1&amp;$A180)</f>
        <v>0</v>
      </c>
      <c r="AI180" cm="1">
        <f t="array" aca="1" ref="AI180" ca="1">INDIRECT($A$1&amp;AI$1&amp;$A180)</f>
        <v>0</v>
      </c>
      <c r="AJ180" cm="1">
        <f t="array" aca="1" ref="AJ180" ca="1">INDIRECT($A$1&amp;AJ$1&amp;$A180)</f>
        <v>0</v>
      </c>
      <c r="AK180" cm="1">
        <f t="array" aca="1" ref="AK180" ca="1">INDIRECT($A$1&amp;AK$1&amp;$A180)</f>
        <v>0</v>
      </c>
      <c r="AM180">
        <f t="shared" ca="1" si="37"/>
        <v>0</v>
      </c>
      <c r="AN180">
        <f t="shared" ca="1" si="37"/>
        <v>0</v>
      </c>
      <c r="AO180">
        <f t="shared" ca="1" si="37"/>
        <v>0</v>
      </c>
      <c r="AP180">
        <f t="shared" ca="1" si="37"/>
        <v>0</v>
      </c>
      <c r="AQ180">
        <f t="shared" ca="1" si="37"/>
        <v>0</v>
      </c>
      <c r="AR180">
        <f t="shared" ca="1" si="37"/>
        <v>0</v>
      </c>
      <c r="AS180">
        <f t="shared" ca="1" si="37"/>
        <v>0</v>
      </c>
      <c r="AU180" cm="1">
        <f t="array" aca="1" ref="AU180" ca="1">INDIRECT($A$1&amp;AU$1&amp;$A180)</f>
        <v>0</v>
      </c>
      <c r="AV180" cm="1">
        <f t="array" aca="1" ref="AV180" ca="1">INDIRECT($A$1&amp;AV$1&amp;$A180)</f>
        <v>0</v>
      </c>
      <c r="AW180" cm="1">
        <f t="array" aca="1" ref="AW180" ca="1">INDIRECT($A$1&amp;AW$1&amp;$A180)</f>
        <v>0</v>
      </c>
      <c r="AX180" cm="1">
        <f t="array" aca="1" ref="AX180" ca="1">INDIRECT($A$1&amp;AX$1&amp;$A180)</f>
        <v>0</v>
      </c>
      <c r="AY180" cm="1">
        <f t="array" aca="1" ref="AY180" ca="1">INDIRECT($A$1&amp;AY$1&amp;$A180)</f>
        <v>0</v>
      </c>
      <c r="AZ180" cm="1">
        <f t="array" aca="1" ref="AZ180" ca="1">INDIRECT($A$1&amp;AZ$1&amp;$A180)</f>
        <v>0</v>
      </c>
      <c r="BA180" cm="1">
        <f t="array" aca="1" ref="BA180" ca="1">INDIRECT($A$1&amp;BA$1&amp;$A180)</f>
        <v>0</v>
      </c>
      <c r="BB180" cm="1">
        <f t="array" aca="1" ref="BB180" ca="1">INDIRECT($A$1&amp;BB$1&amp;$A180)</f>
        <v>0</v>
      </c>
      <c r="BC180" cm="1">
        <f t="array" aca="1" ref="BC180" ca="1">INDIRECT($A$1&amp;BC$1&amp;$A180)</f>
        <v>0</v>
      </c>
      <c r="BD180" cm="1">
        <f t="array" aca="1" ref="BD180" ca="1">INDIRECT($A$1&amp;BD$1&amp;$A180)</f>
        <v>0</v>
      </c>
      <c r="BE180" cm="1">
        <f t="array" aca="1" ref="BE180" ca="1">INDIRECT($A$1&amp;BE$1&amp;$A180)</f>
        <v>0</v>
      </c>
      <c r="BF180" cm="1">
        <f t="array" aca="1" ref="BF180" ca="1">INDIRECT($A$1&amp;BF$1&amp;$A180)</f>
        <v>0</v>
      </c>
      <c r="BG180" cm="1">
        <f t="array" aca="1" ref="BG180" ca="1">INDIRECT($A$1&amp;BG$1&amp;$A180)</f>
        <v>0</v>
      </c>
      <c r="BH180" cm="1">
        <f t="array" aca="1" ref="BH180" ca="1">INDIRECT($A$1&amp;BH$1&amp;$A180)</f>
        <v>0</v>
      </c>
      <c r="BI180" cm="1">
        <f t="array" aca="1" ref="BI180" ca="1">INDIRECT($A$1&amp;BI$1&amp;$A180)</f>
        <v>0</v>
      </c>
      <c r="BJ180" cm="1">
        <f t="array" aca="1" ref="BJ180" ca="1">INDIRECT($A$1&amp;BJ$1&amp;$A180)</f>
        <v>0</v>
      </c>
      <c r="BK180" cm="1">
        <f t="array" aca="1" ref="BK180" ca="1">INDIRECT($A$1&amp;BK$1&amp;$A180)</f>
        <v>0</v>
      </c>
      <c r="BL180" cm="1">
        <f t="array" aca="1" ref="BL180" ca="1">INDIRECT($A$1&amp;BL$1&amp;$A180)</f>
        <v>0</v>
      </c>
      <c r="BM180" cm="1">
        <f t="array" aca="1" ref="BM180" ca="1">INDIRECT($A$1&amp;BM$1&amp;$A180)</f>
        <v>0</v>
      </c>
      <c r="BN180" cm="1">
        <f t="array" aca="1" ref="BN180" ca="1">INDIRECT($A$1&amp;BN$1&amp;$A180)</f>
        <v>0</v>
      </c>
      <c r="BO180" cm="1">
        <f t="array" aca="1" ref="BO180" ca="1">INDIRECT($A$1&amp;BO$1&amp;$A180)</f>
        <v>0</v>
      </c>
      <c r="BP180" cm="1">
        <f t="array" aca="1" ref="BP180" ca="1">INDIRECT($A$1&amp;BP$1&amp;$A180)</f>
        <v>0</v>
      </c>
      <c r="BQ180" cm="1">
        <f t="array" aca="1" ref="BQ180" ca="1">INDIRECT($A$1&amp;BQ$1&amp;$A180)</f>
        <v>0</v>
      </c>
      <c r="BR180" cm="1">
        <f t="array" aca="1" ref="BR180" ca="1">INDIRECT($A$1&amp;BR$1&amp;$A180)</f>
        <v>0</v>
      </c>
      <c r="BS180" cm="1">
        <f t="array" aca="1" ref="BS180" ca="1">INDIRECT($A$1&amp;BS$1&amp;$A180)</f>
        <v>0</v>
      </c>
      <c r="BT180" cm="1">
        <f t="array" aca="1" ref="BT180" ca="1">INDIRECT($A$1&amp;BT$1&amp;$A180)</f>
        <v>0</v>
      </c>
      <c r="BU180" cm="1">
        <f t="array" aca="1" ref="BU180" ca="1">INDIRECT($A$1&amp;BU$1&amp;$A180)</f>
        <v>0</v>
      </c>
    </row>
    <row r="181" spans="1:73" x14ac:dyDescent="0.35">
      <c r="A181" s="60">
        <f t="shared" si="33"/>
        <v>166</v>
      </c>
      <c r="C181" t="str" cm="1">
        <f t="array" aca="1" ref="C181" ca="1">INDIRECT($A$1&amp;C$1&amp;$A181)</f>
        <v>marche_diapaga</v>
      </c>
      <c r="D181">
        <f t="shared" ca="1" si="36"/>
        <v>1</v>
      </c>
      <c r="E181">
        <f t="shared" ca="1" si="36"/>
        <v>0</v>
      </c>
      <c r="F181">
        <f t="shared" ca="1" si="36"/>
        <v>0</v>
      </c>
      <c r="G181">
        <f t="shared" ca="1" si="36"/>
        <v>0</v>
      </c>
      <c r="H181">
        <f t="shared" ca="1" si="36"/>
        <v>0</v>
      </c>
      <c r="I181">
        <f t="shared" ca="1" si="36"/>
        <v>0</v>
      </c>
      <c r="J181">
        <f t="shared" ca="1" si="36"/>
        <v>0</v>
      </c>
      <c r="K181">
        <f t="shared" ca="1" si="36"/>
        <v>0</v>
      </c>
      <c r="L181">
        <f t="shared" ca="1" si="36"/>
        <v>0</v>
      </c>
      <c r="M181">
        <f t="shared" ca="1" si="36"/>
        <v>0</v>
      </c>
      <c r="N181">
        <f t="shared" ca="1" si="36"/>
        <v>0</v>
      </c>
      <c r="P181" cm="1">
        <f t="array" aca="1" ref="P181" ca="1">INDIRECT($A$1&amp;P$1&amp;$A181)</f>
        <v>0</v>
      </c>
      <c r="Q181" t="str" cm="1">
        <f t="array" aca="1" ref="Q181" ca="1">INDIRECT($A$1&amp;Q$1&amp;$A181)</f>
        <v>peudisponible</v>
      </c>
      <c r="R181" cm="1">
        <f t="array" aca="1" ref="R181" ca="1">INDIRECT($A$1&amp;R$1&amp;$A181)</f>
        <v>0</v>
      </c>
      <c r="S181" cm="1">
        <f t="array" aca="1" ref="S181" ca="1">INDIRECT($A$1&amp;S$1&amp;$A181)</f>
        <v>0</v>
      </c>
      <c r="T181" cm="1">
        <f t="array" aca="1" ref="T181" ca="1">INDIRECT($A$1&amp;T$1&amp;$A181)</f>
        <v>0</v>
      </c>
      <c r="U181" cm="1">
        <f t="array" aca="1" ref="U181" ca="1">INDIRECT($A$1&amp;U$1&amp;$A181)</f>
        <v>0</v>
      </c>
      <c r="V181" cm="1">
        <f t="array" aca="1" ref="V181" ca="1">INDIRECT($A$1&amp;V$1&amp;$A181)</f>
        <v>0</v>
      </c>
      <c r="W181" cm="1">
        <f t="array" aca="1" ref="W181" ca="1">INDIRECT($A$1&amp;W$1&amp;$A181)</f>
        <v>0</v>
      </c>
      <c r="X181" cm="1">
        <f t="array" aca="1" ref="X181" ca="1">INDIRECT($A$1&amp;X$1&amp;$A181)</f>
        <v>0</v>
      </c>
      <c r="Y181" cm="1">
        <f t="array" aca="1" ref="Y181" ca="1">INDIRECT($A$1&amp;Y$1&amp;$A181)</f>
        <v>0</v>
      </c>
      <c r="Z181" cm="1">
        <f t="array" aca="1" ref="Z181" ca="1">INDIRECT($A$1&amp;Z$1&amp;$A181)</f>
        <v>0</v>
      </c>
      <c r="AA181" cm="1">
        <f t="array" aca="1" ref="AA181" ca="1">INDIRECT($A$1&amp;AA$1&amp;$A181)</f>
        <v>0</v>
      </c>
      <c r="AB181" cm="1">
        <f t="array" aca="1" ref="AB181" ca="1">INDIRECT($A$1&amp;AB$1&amp;$A181)</f>
        <v>0</v>
      </c>
      <c r="AC181" cm="1">
        <f t="array" aca="1" ref="AC181" ca="1">INDIRECT($A$1&amp;AC$1&amp;$A181)</f>
        <v>0</v>
      </c>
      <c r="AD181" cm="1">
        <f t="array" aca="1" ref="AD181" ca="1">INDIRECT($A$1&amp;AD$1&amp;$A181)</f>
        <v>0</v>
      </c>
      <c r="AE181" cm="1">
        <f t="array" aca="1" ref="AE181" ca="1">INDIRECT($A$1&amp;AE$1&amp;$A181)</f>
        <v>0</v>
      </c>
      <c r="AF181" cm="1">
        <f t="array" aca="1" ref="AF181" ca="1">INDIRECT($A$1&amp;AF$1&amp;$A181)</f>
        <v>0</v>
      </c>
      <c r="AG181" cm="1">
        <f t="array" aca="1" ref="AG181" ca="1">INDIRECT($A$1&amp;AG$1&amp;$A181)</f>
        <v>0</v>
      </c>
      <c r="AH181" cm="1">
        <f t="array" aca="1" ref="AH181" ca="1">INDIRECT($A$1&amp;AH$1&amp;$A181)</f>
        <v>0</v>
      </c>
      <c r="AI181" cm="1">
        <f t="array" aca="1" ref="AI181" ca="1">INDIRECT($A$1&amp;AI$1&amp;$A181)</f>
        <v>0</v>
      </c>
      <c r="AJ181" cm="1">
        <f t="array" aca="1" ref="AJ181" ca="1">INDIRECT($A$1&amp;AJ$1&amp;$A181)</f>
        <v>0</v>
      </c>
      <c r="AK181" cm="1">
        <f t="array" aca="1" ref="AK181" ca="1">INDIRECT($A$1&amp;AK$1&amp;$A181)</f>
        <v>0</v>
      </c>
      <c r="AM181">
        <f t="shared" ca="1" si="37"/>
        <v>0</v>
      </c>
      <c r="AN181">
        <f t="shared" ca="1" si="37"/>
        <v>0</v>
      </c>
      <c r="AO181">
        <f t="shared" ca="1" si="37"/>
        <v>0</v>
      </c>
      <c r="AP181">
        <f t="shared" ca="1" si="37"/>
        <v>1</v>
      </c>
      <c r="AQ181">
        <f t="shared" ca="1" si="37"/>
        <v>0</v>
      </c>
      <c r="AR181">
        <f t="shared" ca="1" si="37"/>
        <v>0</v>
      </c>
      <c r="AS181">
        <f t="shared" ca="1" si="37"/>
        <v>0</v>
      </c>
      <c r="AU181" cm="1">
        <f t="array" aca="1" ref="AU181" ca="1">INDIRECT($A$1&amp;AU$1&amp;$A181)</f>
        <v>0</v>
      </c>
      <c r="AV181" cm="1">
        <f t="array" aca="1" ref="AV181" ca="1">INDIRECT($A$1&amp;AV$1&amp;$A181)</f>
        <v>0</v>
      </c>
      <c r="AW181" cm="1">
        <f t="array" aca="1" ref="AW181" ca="1">INDIRECT($A$1&amp;AW$1&amp;$A181)</f>
        <v>0</v>
      </c>
      <c r="AX181" cm="1">
        <f t="array" aca="1" ref="AX181" ca="1">INDIRECT($A$1&amp;AX$1&amp;$A181)</f>
        <v>0</v>
      </c>
      <c r="AY181" cm="1">
        <f t="array" aca="1" ref="AY181" ca="1">INDIRECT($A$1&amp;AY$1&amp;$A181)</f>
        <v>0</v>
      </c>
      <c r="AZ181" cm="1">
        <f t="array" aca="1" ref="AZ181" ca="1">INDIRECT($A$1&amp;AZ$1&amp;$A181)</f>
        <v>0</v>
      </c>
      <c r="BA181" cm="1">
        <f t="array" aca="1" ref="BA181" ca="1">INDIRECT($A$1&amp;BA$1&amp;$A181)</f>
        <v>0</v>
      </c>
      <c r="BB181" cm="1">
        <f t="array" aca="1" ref="BB181" ca="1">INDIRECT($A$1&amp;BB$1&amp;$A181)</f>
        <v>0</v>
      </c>
      <c r="BC181" cm="1">
        <f t="array" aca="1" ref="BC181" ca="1">INDIRECT($A$1&amp;BC$1&amp;$A181)</f>
        <v>0</v>
      </c>
      <c r="BD181" cm="1">
        <f t="array" aca="1" ref="BD181" ca="1">INDIRECT($A$1&amp;BD$1&amp;$A181)</f>
        <v>0</v>
      </c>
      <c r="BE181" cm="1">
        <f t="array" aca="1" ref="BE181" ca="1">INDIRECT($A$1&amp;BE$1&amp;$A181)</f>
        <v>0</v>
      </c>
      <c r="BF181" cm="1">
        <f t="array" aca="1" ref="BF181" ca="1">INDIRECT($A$1&amp;BF$1&amp;$A181)</f>
        <v>0</v>
      </c>
      <c r="BG181" cm="1">
        <f t="array" aca="1" ref="BG181" ca="1">INDIRECT($A$1&amp;BG$1&amp;$A181)</f>
        <v>0</v>
      </c>
      <c r="BH181" cm="1">
        <f t="array" aca="1" ref="BH181" ca="1">INDIRECT($A$1&amp;BH$1&amp;$A181)</f>
        <v>0</v>
      </c>
      <c r="BI181" cm="1">
        <f t="array" aca="1" ref="BI181" ca="1">INDIRECT($A$1&amp;BI$1&amp;$A181)</f>
        <v>0</v>
      </c>
      <c r="BJ181" cm="1">
        <f t="array" aca="1" ref="BJ181" ca="1">INDIRECT($A$1&amp;BJ$1&amp;$A181)</f>
        <v>0</v>
      </c>
      <c r="BK181" cm="1">
        <f t="array" aca="1" ref="BK181" ca="1">INDIRECT($A$1&amp;BK$1&amp;$A181)</f>
        <v>0</v>
      </c>
      <c r="BL181" cm="1">
        <f t="array" aca="1" ref="BL181" ca="1">INDIRECT($A$1&amp;BL$1&amp;$A181)</f>
        <v>0</v>
      </c>
      <c r="BM181" cm="1">
        <f t="array" aca="1" ref="BM181" ca="1">INDIRECT($A$1&amp;BM$1&amp;$A181)</f>
        <v>0</v>
      </c>
      <c r="BN181" cm="1">
        <f t="array" aca="1" ref="BN181" ca="1">INDIRECT($A$1&amp;BN$1&amp;$A181)</f>
        <v>0</v>
      </c>
      <c r="BO181" cm="1">
        <f t="array" aca="1" ref="BO181" ca="1">INDIRECT($A$1&amp;BO$1&amp;$A181)</f>
        <v>0</v>
      </c>
      <c r="BP181" cm="1">
        <f t="array" aca="1" ref="BP181" ca="1">INDIRECT($A$1&amp;BP$1&amp;$A181)</f>
        <v>0</v>
      </c>
      <c r="BQ181" cm="1">
        <f t="array" aca="1" ref="BQ181" ca="1">INDIRECT($A$1&amp;BQ$1&amp;$A181)</f>
        <v>0</v>
      </c>
      <c r="BR181" cm="1">
        <f t="array" aca="1" ref="BR181" ca="1">INDIRECT($A$1&amp;BR$1&amp;$A181)</f>
        <v>0</v>
      </c>
      <c r="BS181" cm="1">
        <f t="array" aca="1" ref="BS181" ca="1">INDIRECT($A$1&amp;BS$1&amp;$A181)</f>
        <v>0</v>
      </c>
      <c r="BT181" cm="1">
        <f t="array" aca="1" ref="BT181" ca="1">INDIRECT($A$1&amp;BT$1&amp;$A181)</f>
        <v>0</v>
      </c>
      <c r="BU181" cm="1">
        <f t="array" aca="1" ref="BU181" ca="1">INDIRECT($A$1&amp;BU$1&amp;$A181)</f>
        <v>0</v>
      </c>
    </row>
    <row r="182" spans="1:73" x14ac:dyDescent="0.35">
      <c r="A182" s="60">
        <f t="shared" si="33"/>
        <v>167</v>
      </c>
      <c r="C182" t="str" cm="1">
        <f t="array" aca="1" ref="C182" ca="1">INDIRECT($A$1&amp;C$1&amp;$A182)</f>
        <v>marche_diapaga</v>
      </c>
      <c r="D182">
        <f t="shared" ca="1" si="36"/>
        <v>1</v>
      </c>
      <c r="E182">
        <f t="shared" ca="1" si="36"/>
        <v>0</v>
      </c>
      <c r="F182">
        <f t="shared" ca="1" si="36"/>
        <v>0</v>
      </c>
      <c r="G182">
        <f t="shared" ca="1" si="36"/>
        <v>0</v>
      </c>
      <c r="H182">
        <f t="shared" ca="1" si="36"/>
        <v>0</v>
      </c>
      <c r="I182">
        <f t="shared" ca="1" si="36"/>
        <v>0</v>
      </c>
      <c r="J182">
        <f t="shared" ca="1" si="36"/>
        <v>0</v>
      </c>
      <c r="K182">
        <f t="shared" ca="1" si="36"/>
        <v>0</v>
      </c>
      <c r="L182">
        <f t="shared" ca="1" si="36"/>
        <v>0</v>
      </c>
      <c r="M182">
        <f t="shared" ca="1" si="36"/>
        <v>0</v>
      </c>
      <c r="N182">
        <f t="shared" ca="1" si="36"/>
        <v>0</v>
      </c>
      <c r="P182" cm="1">
        <f t="array" aca="1" ref="P182" ca="1">INDIRECT($A$1&amp;P$1&amp;$A182)</f>
        <v>0</v>
      </c>
      <c r="Q182" cm="1">
        <f t="array" aca="1" ref="Q182" ca="1">INDIRECT($A$1&amp;Q$1&amp;$A182)</f>
        <v>0</v>
      </c>
      <c r="R182" cm="1">
        <f t="array" aca="1" ref="R182" ca="1">INDIRECT($A$1&amp;R$1&amp;$A182)</f>
        <v>0</v>
      </c>
      <c r="S182" cm="1">
        <f t="array" aca="1" ref="S182" ca="1">INDIRECT($A$1&amp;S$1&amp;$A182)</f>
        <v>0</v>
      </c>
      <c r="T182" cm="1">
        <f t="array" aca="1" ref="T182" ca="1">INDIRECT($A$1&amp;T$1&amp;$A182)</f>
        <v>0</v>
      </c>
      <c r="U182" cm="1">
        <f t="array" aca="1" ref="U182" ca="1">INDIRECT($A$1&amp;U$1&amp;$A182)</f>
        <v>0</v>
      </c>
      <c r="V182" cm="1">
        <f t="array" aca="1" ref="V182" ca="1">INDIRECT($A$1&amp;V$1&amp;$A182)</f>
        <v>0</v>
      </c>
      <c r="W182" cm="1">
        <f t="array" aca="1" ref="W182" ca="1">INDIRECT($A$1&amp;W$1&amp;$A182)</f>
        <v>0</v>
      </c>
      <c r="X182" cm="1">
        <f t="array" aca="1" ref="X182" ca="1">INDIRECT($A$1&amp;X$1&amp;$A182)</f>
        <v>0</v>
      </c>
      <c r="Y182" cm="1">
        <f t="array" aca="1" ref="Y182" ca="1">INDIRECT($A$1&amp;Y$1&amp;$A182)</f>
        <v>0</v>
      </c>
      <c r="Z182" cm="1">
        <f t="array" aca="1" ref="Z182" ca="1">INDIRECT($A$1&amp;Z$1&amp;$A182)</f>
        <v>0</v>
      </c>
      <c r="AA182" cm="1">
        <f t="array" aca="1" ref="AA182" ca="1">INDIRECT($A$1&amp;AA$1&amp;$A182)</f>
        <v>0</v>
      </c>
      <c r="AB182" cm="1">
        <f t="array" aca="1" ref="AB182" ca="1">INDIRECT($A$1&amp;AB$1&amp;$A182)</f>
        <v>0</v>
      </c>
      <c r="AC182" cm="1">
        <f t="array" aca="1" ref="AC182" ca="1">INDIRECT($A$1&amp;AC$1&amp;$A182)</f>
        <v>0</v>
      </c>
      <c r="AD182" cm="1">
        <f t="array" aca="1" ref="AD182" ca="1">INDIRECT($A$1&amp;AD$1&amp;$A182)</f>
        <v>0</v>
      </c>
      <c r="AE182" cm="1">
        <f t="array" aca="1" ref="AE182" ca="1">INDIRECT($A$1&amp;AE$1&amp;$A182)</f>
        <v>0</v>
      </c>
      <c r="AF182" t="str" cm="1">
        <f t="array" aca="1" ref="AF182" ca="1">INDIRECT($A$1&amp;AF$1&amp;$A182)</f>
        <v>disponible</v>
      </c>
      <c r="AG182" cm="1">
        <f t="array" aca="1" ref="AG182" ca="1">INDIRECT($A$1&amp;AG$1&amp;$A182)</f>
        <v>0</v>
      </c>
      <c r="AH182" cm="1">
        <f t="array" aca="1" ref="AH182" ca="1">INDIRECT($A$1&amp;AH$1&amp;$A182)</f>
        <v>0</v>
      </c>
      <c r="AI182" cm="1">
        <f t="array" aca="1" ref="AI182" ca="1">INDIRECT($A$1&amp;AI$1&amp;$A182)</f>
        <v>0</v>
      </c>
      <c r="AJ182" cm="1">
        <f t="array" aca="1" ref="AJ182" ca="1">INDIRECT($A$1&amp;AJ$1&amp;$A182)</f>
        <v>0</v>
      </c>
      <c r="AK182" cm="1">
        <f t="array" aca="1" ref="AK182" ca="1">INDIRECT($A$1&amp;AK$1&amp;$A182)</f>
        <v>0</v>
      </c>
      <c r="AM182">
        <f t="shared" ca="1" si="37"/>
        <v>0</v>
      </c>
      <c r="AN182">
        <f t="shared" ca="1" si="37"/>
        <v>0</v>
      </c>
      <c r="AO182">
        <f t="shared" ca="1" si="37"/>
        <v>0</v>
      </c>
      <c r="AP182">
        <f t="shared" ca="1" si="37"/>
        <v>1</v>
      </c>
      <c r="AQ182">
        <f t="shared" ca="1" si="37"/>
        <v>0</v>
      </c>
      <c r="AR182">
        <f t="shared" ca="1" si="37"/>
        <v>0</v>
      </c>
      <c r="AS182">
        <f t="shared" ca="1" si="37"/>
        <v>1</v>
      </c>
      <c r="AU182" cm="1">
        <f t="array" aca="1" ref="AU182" ca="1">INDIRECT($A$1&amp;AU$1&amp;$A182)</f>
        <v>0</v>
      </c>
      <c r="AV182" cm="1">
        <f t="array" aca="1" ref="AV182" ca="1">INDIRECT($A$1&amp;AV$1&amp;$A182)</f>
        <v>0</v>
      </c>
      <c r="AW182" cm="1">
        <f t="array" aca="1" ref="AW182" ca="1">INDIRECT($A$1&amp;AW$1&amp;$A182)</f>
        <v>0</v>
      </c>
      <c r="AX182" cm="1">
        <f t="array" aca="1" ref="AX182" ca="1">INDIRECT($A$1&amp;AX$1&amp;$A182)</f>
        <v>0</v>
      </c>
      <c r="AY182" cm="1">
        <f t="array" aca="1" ref="AY182" ca="1">INDIRECT($A$1&amp;AY$1&amp;$A182)</f>
        <v>0</v>
      </c>
      <c r="AZ182" cm="1">
        <f t="array" aca="1" ref="AZ182" ca="1">INDIRECT($A$1&amp;AZ$1&amp;$A182)</f>
        <v>0</v>
      </c>
      <c r="BA182" cm="1">
        <f t="array" aca="1" ref="BA182" ca="1">INDIRECT($A$1&amp;BA$1&amp;$A182)</f>
        <v>0</v>
      </c>
      <c r="BB182" cm="1">
        <f t="array" aca="1" ref="BB182" ca="1">INDIRECT($A$1&amp;BB$1&amp;$A182)</f>
        <v>0</v>
      </c>
      <c r="BC182" cm="1">
        <f t="array" aca="1" ref="BC182" ca="1">INDIRECT($A$1&amp;BC$1&amp;$A182)</f>
        <v>0</v>
      </c>
      <c r="BD182" cm="1">
        <f t="array" aca="1" ref="BD182" ca="1">INDIRECT($A$1&amp;BD$1&amp;$A182)</f>
        <v>0</v>
      </c>
      <c r="BE182" cm="1">
        <f t="array" aca="1" ref="BE182" ca="1">INDIRECT($A$1&amp;BE$1&amp;$A182)</f>
        <v>0</v>
      </c>
      <c r="BF182" cm="1">
        <f t="array" aca="1" ref="BF182" ca="1">INDIRECT($A$1&amp;BF$1&amp;$A182)</f>
        <v>0</v>
      </c>
      <c r="BG182" cm="1">
        <f t="array" aca="1" ref="BG182" ca="1">INDIRECT($A$1&amp;BG$1&amp;$A182)</f>
        <v>0</v>
      </c>
      <c r="BH182" cm="1">
        <f t="array" aca="1" ref="BH182" ca="1">INDIRECT($A$1&amp;BH$1&amp;$A182)</f>
        <v>0</v>
      </c>
      <c r="BI182" cm="1">
        <f t="array" aca="1" ref="BI182" ca="1">INDIRECT($A$1&amp;BI$1&amp;$A182)</f>
        <v>0</v>
      </c>
      <c r="BJ182" cm="1">
        <f t="array" aca="1" ref="BJ182" ca="1">INDIRECT($A$1&amp;BJ$1&amp;$A182)</f>
        <v>0</v>
      </c>
      <c r="BK182" cm="1">
        <f t="array" aca="1" ref="BK182" ca="1">INDIRECT($A$1&amp;BK$1&amp;$A182)</f>
        <v>0</v>
      </c>
      <c r="BL182" cm="1">
        <f t="array" aca="1" ref="BL182" ca="1">INDIRECT($A$1&amp;BL$1&amp;$A182)</f>
        <v>0</v>
      </c>
      <c r="BM182" cm="1">
        <f t="array" aca="1" ref="BM182" ca="1">INDIRECT($A$1&amp;BM$1&amp;$A182)</f>
        <v>0</v>
      </c>
      <c r="BN182" cm="1">
        <f t="array" aca="1" ref="BN182" ca="1">INDIRECT($A$1&amp;BN$1&amp;$A182)</f>
        <v>0</v>
      </c>
      <c r="BO182" cm="1">
        <f t="array" aca="1" ref="BO182" ca="1">INDIRECT($A$1&amp;BO$1&amp;$A182)</f>
        <v>0</v>
      </c>
      <c r="BP182" cm="1">
        <f t="array" aca="1" ref="BP182" ca="1">INDIRECT($A$1&amp;BP$1&amp;$A182)</f>
        <v>0</v>
      </c>
      <c r="BQ182" cm="1">
        <f t="array" aca="1" ref="BQ182" ca="1">INDIRECT($A$1&amp;BQ$1&amp;$A182)</f>
        <v>0</v>
      </c>
      <c r="BR182" cm="1">
        <f t="array" aca="1" ref="BR182" ca="1">INDIRECT($A$1&amp;BR$1&amp;$A182)</f>
        <v>0</v>
      </c>
      <c r="BS182" cm="1">
        <f t="array" aca="1" ref="BS182" ca="1">INDIRECT($A$1&amp;BS$1&amp;$A182)</f>
        <v>0</v>
      </c>
      <c r="BT182" cm="1">
        <f t="array" aca="1" ref="BT182" ca="1">INDIRECT($A$1&amp;BT$1&amp;$A182)</f>
        <v>0</v>
      </c>
      <c r="BU182" cm="1">
        <f t="array" aca="1" ref="BU182" ca="1">INDIRECT($A$1&amp;BU$1&amp;$A182)</f>
        <v>0</v>
      </c>
    </row>
    <row r="183" spans="1:73" x14ac:dyDescent="0.35">
      <c r="A183" s="60">
        <f t="shared" si="33"/>
        <v>168</v>
      </c>
      <c r="C183" t="str" cm="1">
        <f t="array" aca="1" ref="C183" ca="1">INDIRECT($A$1&amp;C$1&amp;$A183)</f>
        <v>marche_diapaga</v>
      </c>
      <c r="D183">
        <f t="shared" ca="1" si="36"/>
        <v>1</v>
      </c>
      <c r="E183">
        <f t="shared" ca="1" si="36"/>
        <v>0</v>
      </c>
      <c r="F183">
        <f t="shared" ca="1" si="36"/>
        <v>0</v>
      </c>
      <c r="G183">
        <f t="shared" ca="1" si="36"/>
        <v>0</v>
      </c>
      <c r="H183">
        <f t="shared" ca="1" si="36"/>
        <v>0</v>
      </c>
      <c r="I183">
        <f t="shared" ca="1" si="36"/>
        <v>0</v>
      </c>
      <c r="J183">
        <f t="shared" ca="1" si="36"/>
        <v>1</v>
      </c>
      <c r="K183">
        <f t="shared" ca="1" si="36"/>
        <v>0</v>
      </c>
      <c r="L183">
        <f t="shared" ca="1" si="36"/>
        <v>0</v>
      </c>
      <c r="M183">
        <f t="shared" ca="1" si="36"/>
        <v>0</v>
      </c>
      <c r="N183">
        <f t="shared" ca="1" si="36"/>
        <v>0</v>
      </c>
      <c r="P183" t="str" cm="1">
        <f t="array" aca="1" ref="P183" ca="1">INDIRECT($A$1&amp;P$1&amp;$A183)</f>
        <v>disponible</v>
      </c>
      <c r="Q183" cm="1">
        <f t="array" aca="1" ref="Q183" ca="1">INDIRECT($A$1&amp;Q$1&amp;$A183)</f>
        <v>0</v>
      </c>
      <c r="R183" cm="1">
        <f t="array" aca="1" ref="R183" ca="1">INDIRECT($A$1&amp;R$1&amp;$A183)</f>
        <v>0</v>
      </c>
      <c r="S183" cm="1">
        <f t="array" aca="1" ref="S183" ca="1">INDIRECT($A$1&amp;S$1&amp;$A183)</f>
        <v>0</v>
      </c>
      <c r="T183" cm="1">
        <f t="array" aca="1" ref="T183" ca="1">INDIRECT($A$1&amp;T$1&amp;$A183)</f>
        <v>0</v>
      </c>
      <c r="U183" cm="1">
        <f t="array" aca="1" ref="U183" ca="1">INDIRECT($A$1&amp;U$1&amp;$A183)</f>
        <v>0</v>
      </c>
      <c r="V183" cm="1">
        <f t="array" aca="1" ref="V183" ca="1">INDIRECT($A$1&amp;V$1&amp;$A183)</f>
        <v>0</v>
      </c>
      <c r="W183" cm="1">
        <f t="array" aca="1" ref="W183" ca="1">INDIRECT($A$1&amp;W$1&amp;$A183)</f>
        <v>0</v>
      </c>
      <c r="X183" cm="1">
        <f t="array" aca="1" ref="X183" ca="1">INDIRECT($A$1&amp;X$1&amp;$A183)</f>
        <v>0</v>
      </c>
      <c r="Y183" cm="1">
        <f t="array" aca="1" ref="Y183" ca="1">INDIRECT($A$1&amp;Y$1&amp;$A183)</f>
        <v>0</v>
      </c>
      <c r="Z183" cm="1">
        <f t="array" aca="1" ref="Z183" ca="1">INDIRECT($A$1&amp;Z$1&amp;$A183)</f>
        <v>0</v>
      </c>
      <c r="AA183" cm="1">
        <f t="array" aca="1" ref="AA183" ca="1">INDIRECT($A$1&amp;AA$1&amp;$A183)</f>
        <v>0</v>
      </c>
      <c r="AB183" cm="1">
        <f t="array" aca="1" ref="AB183" ca="1">INDIRECT($A$1&amp;AB$1&amp;$A183)</f>
        <v>0</v>
      </c>
      <c r="AC183" cm="1">
        <f t="array" aca="1" ref="AC183" ca="1">INDIRECT($A$1&amp;AC$1&amp;$A183)</f>
        <v>0</v>
      </c>
      <c r="AD183" cm="1">
        <f t="array" aca="1" ref="AD183" ca="1">INDIRECT($A$1&amp;AD$1&amp;$A183)</f>
        <v>0</v>
      </c>
      <c r="AE183" cm="1">
        <f t="array" aca="1" ref="AE183" ca="1">INDIRECT($A$1&amp;AE$1&amp;$A183)</f>
        <v>0</v>
      </c>
      <c r="AF183" t="str" cm="1">
        <f t="array" aca="1" ref="AF183" ca="1">INDIRECT($A$1&amp;AF$1&amp;$A183)</f>
        <v>disponible</v>
      </c>
      <c r="AG183" cm="1">
        <f t="array" aca="1" ref="AG183" ca="1">INDIRECT($A$1&amp;AG$1&amp;$A183)</f>
        <v>0</v>
      </c>
      <c r="AH183" cm="1">
        <f t="array" aca="1" ref="AH183" ca="1">INDIRECT($A$1&amp;AH$1&amp;$A183)</f>
        <v>0</v>
      </c>
      <c r="AI183" cm="1">
        <f t="array" aca="1" ref="AI183" ca="1">INDIRECT($A$1&amp;AI$1&amp;$A183)</f>
        <v>0</v>
      </c>
      <c r="AJ183" cm="1">
        <f t="array" aca="1" ref="AJ183" ca="1">INDIRECT($A$1&amp;AJ$1&amp;$A183)</f>
        <v>0</v>
      </c>
      <c r="AK183" cm="1">
        <f t="array" aca="1" ref="AK183" ca="1">INDIRECT($A$1&amp;AK$1&amp;$A183)</f>
        <v>0</v>
      </c>
      <c r="AM183">
        <f t="shared" ca="1" si="37"/>
        <v>0</v>
      </c>
      <c r="AN183">
        <f t="shared" ca="1" si="37"/>
        <v>0</v>
      </c>
      <c r="AO183">
        <f t="shared" ca="1" si="37"/>
        <v>0</v>
      </c>
      <c r="AP183">
        <f t="shared" ca="1" si="37"/>
        <v>1</v>
      </c>
      <c r="AQ183">
        <f t="shared" ca="1" si="37"/>
        <v>0</v>
      </c>
      <c r="AR183">
        <f t="shared" ca="1" si="37"/>
        <v>0</v>
      </c>
      <c r="AS183">
        <f t="shared" ca="1" si="37"/>
        <v>1</v>
      </c>
      <c r="AU183" cm="1">
        <f t="array" aca="1" ref="AU183" ca="1">INDIRECT($A$1&amp;AU$1&amp;$A183)</f>
        <v>0</v>
      </c>
      <c r="AV183" cm="1">
        <f t="array" aca="1" ref="AV183" ca="1">INDIRECT($A$1&amp;AV$1&amp;$A183)</f>
        <v>0</v>
      </c>
      <c r="AW183" cm="1">
        <f t="array" aca="1" ref="AW183" ca="1">INDIRECT($A$1&amp;AW$1&amp;$A183)</f>
        <v>0</v>
      </c>
      <c r="AX183" cm="1">
        <f t="array" aca="1" ref="AX183" ca="1">INDIRECT($A$1&amp;AX$1&amp;$A183)</f>
        <v>0</v>
      </c>
      <c r="AY183" cm="1">
        <f t="array" aca="1" ref="AY183" ca="1">INDIRECT($A$1&amp;AY$1&amp;$A183)</f>
        <v>0</v>
      </c>
      <c r="AZ183" cm="1">
        <f t="array" aca="1" ref="AZ183" ca="1">INDIRECT($A$1&amp;AZ$1&amp;$A183)</f>
        <v>0</v>
      </c>
      <c r="BA183" cm="1">
        <f t="array" aca="1" ref="BA183" ca="1">INDIRECT($A$1&amp;BA$1&amp;$A183)</f>
        <v>0</v>
      </c>
      <c r="BB183" cm="1">
        <f t="array" aca="1" ref="BB183" ca="1">INDIRECT($A$1&amp;BB$1&amp;$A183)</f>
        <v>0</v>
      </c>
      <c r="BC183" cm="1">
        <f t="array" aca="1" ref="BC183" ca="1">INDIRECT($A$1&amp;BC$1&amp;$A183)</f>
        <v>0</v>
      </c>
      <c r="BD183" cm="1">
        <f t="array" aca="1" ref="BD183" ca="1">INDIRECT($A$1&amp;BD$1&amp;$A183)</f>
        <v>0</v>
      </c>
      <c r="BE183" cm="1">
        <f t="array" aca="1" ref="BE183" ca="1">INDIRECT($A$1&amp;BE$1&amp;$A183)</f>
        <v>0</v>
      </c>
      <c r="BF183" cm="1">
        <f t="array" aca="1" ref="BF183" ca="1">INDIRECT($A$1&amp;BF$1&amp;$A183)</f>
        <v>0</v>
      </c>
      <c r="BG183" cm="1">
        <f t="array" aca="1" ref="BG183" ca="1">INDIRECT($A$1&amp;BG$1&amp;$A183)</f>
        <v>0</v>
      </c>
      <c r="BH183" cm="1">
        <f t="array" aca="1" ref="BH183" ca="1">INDIRECT($A$1&amp;BH$1&amp;$A183)</f>
        <v>0</v>
      </c>
      <c r="BI183" cm="1">
        <f t="array" aca="1" ref="BI183" ca="1">INDIRECT($A$1&amp;BI$1&amp;$A183)</f>
        <v>0</v>
      </c>
      <c r="BJ183" cm="1">
        <f t="array" aca="1" ref="BJ183" ca="1">INDIRECT($A$1&amp;BJ$1&amp;$A183)</f>
        <v>0</v>
      </c>
      <c r="BK183" cm="1">
        <f t="array" aca="1" ref="BK183" ca="1">INDIRECT($A$1&amp;BK$1&amp;$A183)</f>
        <v>0</v>
      </c>
      <c r="BL183" cm="1">
        <f t="array" aca="1" ref="BL183" ca="1">INDIRECT($A$1&amp;BL$1&amp;$A183)</f>
        <v>0</v>
      </c>
      <c r="BM183" cm="1">
        <f t="array" aca="1" ref="BM183" ca="1">INDIRECT($A$1&amp;BM$1&amp;$A183)</f>
        <v>0</v>
      </c>
      <c r="BN183" cm="1">
        <f t="array" aca="1" ref="BN183" ca="1">INDIRECT($A$1&amp;BN$1&amp;$A183)</f>
        <v>0</v>
      </c>
      <c r="BO183" cm="1">
        <f t="array" aca="1" ref="BO183" ca="1">INDIRECT($A$1&amp;BO$1&amp;$A183)</f>
        <v>0</v>
      </c>
      <c r="BP183" cm="1">
        <f t="array" aca="1" ref="BP183" ca="1">INDIRECT($A$1&amp;BP$1&amp;$A183)</f>
        <v>0</v>
      </c>
      <c r="BQ183" cm="1">
        <f t="array" aca="1" ref="BQ183" ca="1">INDIRECT($A$1&amp;BQ$1&amp;$A183)</f>
        <v>0</v>
      </c>
      <c r="BR183" cm="1">
        <f t="array" aca="1" ref="BR183" ca="1">INDIRECT($A$1&amp;BR$1&amp;$A183)</f>
        <v>0</v>
      </c>
      <c r="BS183" cm="1">
        <f t="array" aca="1" ref="BS183" ca="1">INDIRECT($A$1&amp;BS$1&amp;$A183)</f>
        <v>0</v>
      </c>
      <c r="BT183" cm="1">
        <f t="array" aca="1" ref="BT183" ca="1">INDIRECT($A$1&amp;BT$1&amp;$A183)</f>
        <v>0</v>
      </c>
      <c r="BU183" cm="1">
        <f t="array" aca="1" ref="BU183" ca="1">INDIRECT($A$1&amp;BU$1&amp;$A183)</f>
        <v>0</v>
      </c>
    </row>
    <row r="184" spans="1:73" x14ac:dyDescent="0.35">
      <c r="A184" s="60">
        <f t="shared" si="33"/>
        <v>169</v>
      </c>
      <c r="C184" t="str" cm="1">
        <f t="array" aca="1" ref="C184" ca="1">INDIRECT($A$1&amp;C$1&amp;$A184)</f>
        <v>marche_diapaga</v>
      </c>
      <c r="D184">
        <f t="shared" ca="1" si="36"/>
        <v>1</v>
      </c>
      <c r="E184">
        <f t="shared" ca="1" si="36"/>
        <v>0</v>
      </c>
      <c r="F184">
        <f t="shared" ca="1" si="36"/>
        <v>0</v>
      </c>
      <c r="G184">
        <f t="shared" ca="1" si="36"/>
        <v>0</v>
      </c>
      <c r="H184">
        <f t="shared" ca="1" si="36"/>
        <v>0</v>
      </c>
      <c r="I184">
        <f t="shared" ca="1" si="36"/>
        <v>0</v>
      </c>
      <c r="J184">
        <f t="shared" ca="1" si="36"/>
        <v>1</v>
      </c>
      <c r="K184">
        <f t="shared" ca="1" si="36"/>
        <v>0</v>
      </c>
      <c r="L184">
        <f t="shared" ca="1" si="36"/>
        <v>0</v>
      </c>
      <c r="M184">
        <f t="shared" ca="1" si="36"/>
        <v>0</v>
      </c>
      <c r="N184">
        <f t="shared" ca="1" si="36"/>
        <v>0</v>
      </c>
      <c r="P184" cm="1">
        <f t="array" aca="1" ref="P184" ca="1">INDIRECT($A$1&amp;P$1&amp;$A184)</f>
        <v>0</v>
      </c>
      <c r="Q184" t="str" cm="1">
        <f t="array" aca="1" ref="Q184" ca="1">INDIRECT($A$1&amp;Q$1&amp;$A184)</f>
        <v>disponible</v>
      </c>
      <c r="R184" cm="1">
        <f t="array" aca="1" ref="R184" ca="1">INDIRECT($A$1&amp;R$1&amp;$A184)</f>
        <v>0</v>
      </c>
      <c r="S184" t="str" cm="1">
        <f t="array" aca="1" ref="S184" ca="1">INDIRECT($A$1&amp;S$1&amp;$A184)</f>
        <v>disponible</v>
      </c>
      <c r="T184" cm="1">
        <f t="array" aca="1" ref="T184" ca="1">INDIRECT($A$1&amp;T$1&amp;$A184)</f>
        <v>0</v>
      </c>
      <c r="U184" cm="1">
        <f t="array" aca="1" ref="U184" ca="1">INDIRECT($A$1&amp;U$1&amp;$A184)</f>
        <v>0</v>
      </c>
      <c r="V184" cm="1">
        <f t="array" aca="1" ref="V184" ca="1">INDIRECT($A$1&amp;V$1&amp;$A184)</f>
        <v>0</v>
      </c>
      <c r="W184" cm="1">
        <f t="array" aca="1" ref="W184" ca="1">INDIRECT($A$1&amp;W$1&amp;$A184)</f>
        <v>0</v>
      </c>
      <c r="X184" cm="1">
        <f t="array" aca="1" ref="X184" ca="1">INDIRECT($A$1&amp;X$1&amp;$A184)</f>
        <v>0</v>
      </c>
      <c r="Y184" cm="1">
        <f t="array" aca="1" ref="Y184" ca="1">INDIRECT($A$1&amp;Y$1&amp;$A184)</f>
        <v>0</v>
      </c>
      <c r="Z184" cm="1">
        <f t="array" aca="1" ref="Z184" ca="1">INDIRECT($A$1&amp;Z$1&amp;$A184)</f>
        <v>0</v>
      </c>
      <c r="AA184" cm="1">
        <f t="array" aca="1" ref="AA184" ca="1">INDIRECT($A$1&amp;AA$1&amp;$A184)</f>
        <v>0</v>
      </c>
      <c r="AB184" cm="1">
        <f t="array" aca="1" ref="AB184" ca="1">INDIRECT($A$1&amp;AB$1&amp;$A184)</f>
        <v>0</v>
      </c>
      <c r="AC184" cm="1">
        <f t="array" aca="1" ref="AC184" ca="1">INDIRECT($A$1&amp;AC$1&amp;$A184)</f>
        <v>0</v>
      </c>
      <c r="AD184" cm="1">
        <f t="array" aca="1" ref="AD184" ca="1">INDIRECT($A$1&amp;AD$1&amp;$A184)</f>
        <v>0</v>
      </c>
      <c r="AE184" cm="1">
        <f t="array" aca="1" ref="AE184" ca="1">INDIRECT($A$1&amp;AE$1&amp;$A184)</f>
        <v>0</v>
      </c>
      <c r="AF184" cm="1">
        <f t="array" aca="1" ref="AF184" ca="1">INDIRECT($A$1&amp;AF$1&amp;$A184)</f>
        <v>0</v>
      </c>
      <c r="AG184" cm="1">
        <f t="array" aca="1" ref="AG184" ca="1">INDIRECT($A$1&amp;AG$1&amp;$A184)</f>
        <v>0</v>
      </c>
      <c r="AH184" cm="1">
        <f t="array" aca="1" ref="AH184" ca="1">INDIRECT($A$1&amp;AH$1&amp;$A184)</f>
        <v>0</v>
      </c>
      <c r="AI184" cm="1">
        <f t="array" aca="1" ref="AI184" ca="1">INDIRECT($A$1&amp;AI$1&amp;$A184)</f>
        <v>0</v>
      </c>
      <c r="AJ184" cm="1">
        <f t="array" aca="1" ref="AJ184" ca="1">INDIRECT($A$1&amp;AJ$1&amp;$A184)</f>
        <v>0</v>
      </c>
      <c r="AK184" cm="1">
        <f t="array" aca="1" ref="AK184" ca="1">INDIRECT($A$1&amp;AK$1&amp;$A184)</f>
        <v>0</v>
      </c>
      <c r="AM184">
        <f t="shared" ca="1" si="37"/>
        <v>0</v>
      </c>
      <c r="AN184">
        <f t="shared" ca="1" si="37"/>
        <v>0</v>
      </c>
      <c r="AO184">
        <f t="shared" ca="1" si="37"/>
        <v>0</v>
      </c>
      <c r="AP184">
        <f t="shared" ca="1" si="37"/>
        <v>1</v>
      </c>
      <c r="AQ184">
        <f t="shared" ca="1" si="37"/>
        <v>0</v>
      </c>
      <c r="AR184">
        <f t="shared" ca="1" si="37"/>
        <v>0</v>
      </c>
      <c r="AS184">
        <f t="shared" ca="1" si="37"/>
        <v>1</v>
      </c>
      <c r="AU184" cm="1">
        <f t="array" aca="1" ref="AU184" ca="1">INDIRECT($A$1&amp;AU$1&amp;$A184)</f>
        <v>0</v>
      </c>
      <c r="AV184" cm="1">
        <f t="array" aca="1" ref="AV184" ca="1">INDIRECT($A$1&amp;AV$1&amp;$A184)</f>
        <v>0</v>
      </c>
      <c r="AW184" cm="1">
        <f t="array" aca="1" ref="AW184" ca="1">INDIRECT($A$1&amp;AW$1&amp;$A184)</f>
        <v>0</v>
      </c>
      <c r="AX184" cm="1">
        <f t="array" aca="1" ref="AX184" ca="1">INDIRECT($A$1&amp;AX$1&amp;$A184)</f>
        <v>0</v>
      </c>
      <c r="AY184" cm="1">
        <f t="array" aca="1" ref="AY184" ca="1">INDIRECT($A$1&amp;AY$1&amp;$A184)</f>
        <v>0</v>
      </c>
      <c r="AZ184" cm="1">
        <f t="array" aca="1" ref="AZ184" ca="1">INDIRECT($A$1&amp;AZ$1&amp;$A184)</f>
        <v>0</v>
      </c>
      <c r="BA184" cm="1">
        <f t="array" aca="1" ref="BA184" ca="1">INDIRECT($A$1&amp;BA$1&amp;$A184)</f>
        <v>0</v>
      </c>
      <c r="BB184" cm="1">
        <f t="array" aca="1" ref="BB184" ca="1">INDIRECT($A$1&amp;BB$1&amp;$A184)</f>
        <v>0</v>
      </c>
      <c r="BC184" cm="1">
        <f t="array" aca="1" ref="BC184" ca="1">INDIRECT($A$1&amp;BC$1&amp;$A184)</f>
        <v>0</v>
      </c>
      <c r="BD184" cm="1">
        <f t="array" aca="1" ref="BD184" ca="1">INDIRECT($A$1&amp;BD$1&amp;$A184)</f>
        <v>0</v>
      </c>
      <c r="BE184" cm="1">
        <f t="array" aca="1" ref="BE184" ca="1">INDIRECT($A$1&amp;BE$1&amp;$A184)</f>
        <v>0</v>
      </c>
      <c r="BF184" cm="1">
        <f t="array" aca="1" ref="BF184" ca="1">INDIRECT($A$1&amp;BF$1&amp;$A184)</f>
        <v>0</v>
      </c>
      <c r="BG184" cm="1">
        <f t="array" aca="1" ref="BG184" ca="1">INDIRECT($A$1&amp;BG$1&amp;$A184)</f>
        <v>0</v>
      </c>
      <c r="BH184" cm="1">
        <f t="array" aca="1" ref="BH184" ca="1">INDIRECT($A$1&amp;BH$1&amp;$A184)</f>
        <v>0</v>
      </c>
      <c r="BI184" cm="1">
        <f t="array" aca="1" ref="BI184" ca="1">INDIRECT($A$1&amp;BI$1&amp;$A184)</f>
        <v>0</v>
      </c>
      <c r="BJ184" cm="1">
        <f t="array" aca="1" ref="BJ184" ca="1">INDIRECT($A$1&amp;BJ$1&amp;$A184)</f>
        <v>0</v>
      </c>
      <c r="BK184" cm="1">
        <f t="array" aca="1" ref="BK184" ca="1">INDIRECT($A$1&amp;BK$1&amp;$A184)</f>
        <v>0</v>
      </c>
      <c r="BL184" cm="1">
        <f t="array" aca="1" ref="BL184" ca="1">INDIRECT($A$1&amp;BL$1&amp;$A184)</f>
        <v>0</v>
      </c>
      <c r="BM184" cm="1">
        <f t="array" aca="1" ref="BM184" ca="1">INDIRECT($A$1&amp;BM$1&amp;$A184)</f>
        <v>0</v>
      </c>
      <c r="BN184" cm="1">
        <f t="array" aca="1" ref="BN184" ca="1">INDIRECT($A$1&amp;BN$1&amp;$A184)</f>
        <v>0</v>
      </c>
      <c r="BO184" cm="1">
        <f t="array" aca="1" ref="BO184" ca="1">INDIRECT($A$1&amp;BO$1&amp;$A184)</f>
        <v>0</v>
      </c>
      <c r="BP184" cm="1">
        <f t="array" aca="1" ref="BP184" ca="1">INDIRECT($A$1&amp;BP$1&amp;$A184)</f>
        <v>0</v>
      </c>
      <c r="BQ184" cm="1">
        <f t="array" aca="1" ref="BQ184" ca="1">INDIRECT($A$1&amp;BQ$1&amp;$A184)</f>
        <v>0</v>
      </c>
      <c r="BR184" cm="1">
        <f t="array" aca="1" ref="BR184" ca="1">INDIRECT($A$1&amp;BR$1&amp;$A184)</f>
        <v>0</v>
      </c>
      <c r="BS184" cm="1">
        <f t="array" aca="1" ref="BS184" ca="1">INDIRECT($A$1&amp;BS$1&amp;$A184)</f>
        <v>0</v>
      </c>
      <c r="BT184" cm="1">
        <f t="array" aca="1" ref="BT184" ca="1">INDIRECT($A$1&amp;BT$1&amp;$A184)</f>
        <v>0</v>
      </c>
      <c r="BU184" cm="1">
        <f t="array" aca="1" ref="BU184" ca="1">INDIRECT($A$1&amp;BU$1&amp;$A184)</f>
        <v>0</v>
      </c>
    </row>
    <row r="185" spans="1:73" x14ac:dyDescent="0.35">
      <c r="A185" s="60">
        <f t="shared" si="33"/>
        <v>170</v>
      </c>
      <c r="C185" t="str" cm="1">
        <f t="array" aca="1" ref="C185" ca="1">INDIRECT($A$1&amp;C$1&amp;$A185)</f>
        <v>marche_matiacoali</v>
      </c>
      <c r="D185">
        <f t="shared" ca="1" si="36"/>
        <v>0</v>
      </c>
      <c r="E185">
        <f t="shared" ca="1" si="36"/>
        <v>0</v>
      </c>
      <c r="F185">
        <f t="shared" ca="1" si="36"/>
        <v>0</v>
      </c>
      <c r="G185">
        <f t="shared" ca="1" si="36"/>
        <v>1</v>
      </c>
      <c r="H185">
        <f t="shared" ca="1" si="36"/>
        <v>0</v>
      </c>
      <c r="I185">
        <f t="shared" ca="1" si="36"/>
        <v>1</v>
      </c>
      <c r="J185">
        <f t="shared" ca="1" si="36"/>
        <v>1</v>
      </c>
      <c r="K185">
        <f t="shared" ca="1" si="36"/>
        <v>0</v>
      </c>
      <c r="L185">
        <f t="shared" ca="1" si="36"/>
        <v>1</v>
      </c>
      <c r="M185">
        <f t="shared" ca="1" si="36"/>
        <v>0</v>
      </c>
      <c r="N185">
        <f t="shared" ca="1" si="36"/>
        <v>0</v>
      </c>
      <c r="P185" cm="1">
        <f t="array" aca="1" ref="P185" ca="1">INDIRECT($A$1&amp;P$1&amp;$A185)</f>
        <v>0</v>
      </c>
      <c r="Q185" cm="1">
        <f t="array" aca="1" ref="Q185" ca="1">INDIRECT($A$1&amp;Q$1&amp;$A185)</f>
        <v>0</v>
      </c>
      <c r="R185" cm="1">
        <f t="array" aca="1" ref="R185" ca="1">INDIRECT($A$1&amp;R$1&amp;$A185)</f>
        <v>0</v>
      </c>
      <c r="S185" cm="1">
        <f t="array" aca="1" ref="S185" ca="1">INDIRECT($A$1&amp;S$1&amp;$A185)</f>
        <v>0</v>
      </c>
      <c r="T185" cm="1">
        <f t="array" aca="1" ref="T185" ca="1">INDIRECT($A$1&amp;T$1&amp;$A185)</f>
        <v>0</v>
      </c>
      <c r="U185" cm="1">
        <f t="array" aca="1" ref="U185" ca="1">INDIRECT($A$1&amp;U$1&amp;$A185)</f>
        <v>0</v>
      </c>
      <c r="V185" cm="1">
        <f t="array" aca="1" ref="V185" ca="1">INDIRECT($A$1&amp;V$1&amp;$A185)</f>
        <v>0</v>
      </c>
      <c r="W185" cm="1">
        <f t="array" aca="1" ref="W185" ca="1">INDIRECT($A$1&amp;W$1&amp;$A185)</f>
        <v>0</v>
      </c>
      <c r="X185" cm="1">
        <f t="array" aca="1" ref="X185" ca="1">INDIRECT($A$1&amp;X$1&amp;$A185)</f>
        <v>0</v>
      </c>
      <c r="Y185" cm="1">
        <f t="array" aca="1" ref="Y185" ca="1">INDIRECT($A$1&amp;Y$1&amp;$A185)</f>
        <v>0</v>
      </c>
      <c r="Z185" cm="1">
        <f t="array" aca="1" ref="Z185" ca="1">INDIRECT($A$1&amp;Z$1&amp;$A185)</f>
        <v>0</v>
      </c>
      <c r="AA185" cm="1">
        <f t="array" aca="1" ref="AA185" ca="1">INDIRECT($A$1&amp;AA$1&amp;$A185)</f>
        <v>0</v>
      </c>
      <c r="AB185" cm="1">
        <f t="array" aca="1" ref="AB185" ca="1">INDIRECT($A$1&amp;AB$1&amp;$A185)</f>
        <v>0</v>
      </c>
      <c r="AC185" cm="1">
        <f t="array" aca="1" ref="AC185" ca="1">INDIRECT($A$1&amp;AC$1&amp;$A185)</f>
        <v>0</v>
      </c>
      <c r="AD185" cm="1">
        <f t="array" aca="1" ref="AD185" ca="1">INDIRECT($A$1&amp;AD$1&amp;$A185)</f>
        <v>0</v>
      </c>
      <c r="AE185" cm="1">
        <f t="array" aca="1" ref="AE185" ca="1">INDIRECT($A$1&amp;AE$1&amp;$A185)</f>
        <v>0</v>
      </c>
      <c r="AF185" t="str" cm="1">
        <f t="array" aca="1" ref="AF185" ca="1">INDIRECT($A$1&amp;AF$1&amp;$A185)</f>
        <v>disponible</v>
      </c>
      <c r="AG185" cm="1">
        <f t="array" aca="1" ref="AG185" ca="1">INDIRECT($A$1&amp;AG$1&amp;$A185)</f>
        <v>0</v>
      </c>
      <c r="AH185" cm="1">
        <f t="array" aca="1" ref="AH185" ca="1">INDIRECT($A$1&amp;AH$1&amp;$A185)</f>
        <v>0</v>
      </c>
      <c r="AI185" t="str" cm="1">
        <f t="array" aca="1" ref="AI185" ca="1">INDIRECT($A$1&amp;AI$1&amp;$A185)</f>
        <v>disponible</v>
      </c>
      <c r="AJ185" cm="1">
        <f t="array" aca="1" ref="AJ185" ca="1">INDIRECT($A$1&amp;AJ$1&amp;$A185)</f>
        <v>0</v>
      </c>
      <c r="AK185" t="str" cm="1">
        <f t="array" aca="1" ref="AK185" ca="1">INDIRECT($A$1&amp;AK$1&amp;$A185)</f>
        <v>disponible</v>
      </c>
      <c r="AM185">
        <f t="shared" ca="1" si="37"/>
        <v>0</v>
      </c>
      <c r="AN185">
        <f t="shared" ca="1" si="37"/>
        <v>0</v>
      </c>
      <c r="AO185">
        <f t="shared" ca="1" si="37"/>
        <v>0</v>
      </c>
      <c r="AP185">
        <f t="shared" ca="1" si="37"/>
        <v>0</v>
      </c>
      <c r="AQ185">
        <f t="shared" ca="1" si="37"/>
        <v>0</v>
      </c>
      <c r="AR185">
        <f t="shared" ca="1" si="37"/>
        <v>0</v>
      </c>
      <c r="AS185">
        <f t="shared" ca="1" si="37"/>
        <v>0</v>
      </c>
      <c r="AU185" cm="1">
        <f t="array" aca="1" ref="AU185" ca="1">INDIRECT($A$1&amp;AU$1&amp;$A185)</f>
        <v>0</v>
      </c>
      <c r="AV185" cm="1">
        <f t="array" aca="1" ref="AV185" ca="1">INDIRECT($A$1&amp;AV$1&amp;$A185)</f>
        <v>0</v>
      </c>
      <c r="AW185" cm="1">
        <f t="array" aca="1" ref="AW185" ca="1">INDIRECT($A$1&amp;AW$1&amp;$A185)</f>
        <v>0</v>
      </c>
      <c r="AX185" cm="1">
        <f t="array" aca="1" ref="AX185" ca="1">INDIRECT($A$1&amp;AX$1&amp;$A185)</f>
        <v>0</v>
      </c>
      <c r="AY185" cm="1">
        <f t="array" aca="1" ref="AY185" ca="1">INDIRECT($A$1&amp;AY$1&amp;$A185)</f>
        <v>0</v>
      </c>
      <c r="AZ185" cm="1">
        <f t="array" aca="1" ref="AZ185" ca="1">INDIRECT($A$1&amp;AZ$1&amp;$A185)</f>
        <v>0</v>
      </c>
      <c r="BA185" cm="1">
        <f t="array" aca="1" ref="BA185" ca="1">INDIRECT($A$1&amp;BA$1&amp;$A185)</f>
        <v>0</v>
      </c>
      <c r="BB185" cm="1">
        <f t="array" aca="1" ref="BB185" ca="1">INDIRECT($A$1&amp;BB$1&amp;$A185)</f>
        <v>0</v>
      </c>
      <c r="BC185" cm="1">
        <f t="array" aca="1" ref="BC185" ca="1">INDIRECT($A$1&amp;BC$1&amp;$A185)</f>
        <v>0</v>
      </c>
      <c r="BD185" cm="1">
        <f t="array" aca="1" ref="BD185" ca="1">INDIRECT($A$1&amp;BD$1&amp;$A185)</f>
        <v>0</v>
      </c>
      <c r="BE185" cm="1">
        <f t="array" aca="1" ref="BE185" ca="1">INDIRECT($A$1&amp;BE$1&amp;$A185)</f>
        <v>0</v>
      </c>
      <c r="BF185" cm="1">
        <f t="array" aca="1" ref="BF185" ca="1">INDIRECT($A$1&amp;BF$1&amp;$A185)</f>
        <v>0</v>
      </c>
      <c r="BG185" cm="1">
        <f t="array" aca="1" ref="BG185" ca="1">INDIRECT($A$1&amp;BG$1&amp;$A185)</f>
        <v>0</v>
      </c>
      <c r="BH185" cm="1">
        <f t="array" aca="1" ref="BH185" ca="1">INDIRECT($A$1&amp;BH$1&amp;$A185)</f>
        <v>0</v>
      </c>
      <c r="BI185" cm="1">
        <f t="array" aca="1" ref="BI185" ca="1">INDIRECT($A$1&amp;BI$1&amp;$A185)</f>
        <v>0</v>
      </c>
      <c r="BJ185" cm="1">
        <f t="array" aca="1" ref="BJ185" ca="1">INDIRECT($A$1&amp;BJ$1&amp;$A185)</f>
        <v>0</v>
      </c>
      <c r="BK185" cm="1">
        <f t="array" aca="1" ref="BK185" ca="1">INDIRECT($A$1&amp;BK$1&amp;$A185)</f>
        <v>0</v>
      </c>
      <c r="BL185" cm="1">
        <f t="array" aca="1" ref="BL185" ca="1">INDIRECT($A$1&amp;BL$1&amp;$A185)</f>
        <v>0</v>
      </c>
      <c r="BM185" cm="1">
        <f t="array" aca="1" ref="BM185" ca="1">INDIRECT($A$1&amp;BM$1&amp;$A185)</f>
        <v>0</v>
      </c>
      <c r="BN185" cm="1">
        <f t="array" aca="1" ref="BN185" ca="1">INDIRECT($A$1&amp;BN$1&amp;$A185)</f>
        <v>0</v>
      </c>
      <c r="BO185" cm="1">
        <f t="array" aca="1" ref="BO185" ca="1">INDIRECT($A$1&amp;BO$1&amp;$A185)</f>
        <v>0</v>
      </c>
      <c r="BP185" cm="1">
        <f t="array" aca="1" ref="BP185" ca="1">INDIRECT($A$1&amp;BP$1&amp;$A185)</f>
        <v>0</v>
      </c>
      <c r="BQ185" cm="1">
        <f t="array" aca="1" ref="BQ185" ca="1">INDIRECT($A$1&amp;BQ$1&amp;$A185)</f>
        <v>0</v>
      </c>
      <c r="BR185" cm="1">
        <f t="array" aca="1" ref="BR185" ca="1">INDIRECT($A$1&amp;BR$1&amp;$A185)</f>
        <v>0</v>
      </c>
      <c r="BS185" cm="1">
        <f t="array" aca="1" ref="BS185" ca="1">INDIRECT($A$1&amp;BS$1&amp;$A185)</f>
        <v>0</v>
      </c>
      <c r="BT185" cm="1">
        <f t="array" aca="1" ref="BT185" ca="1">INDIRECT($A$1&amp;BT$1&amp;$A185)</f>
        <v>0</v>
      </c>
      <c r="BU185" cm="1">
        <f t="array" aca="1" ref="BU185" ca="1">INDIRECT($A$1&amp;BU$1&amp;$A185)</f>
        <v>0</v>
      </c>
    </row>
    <row r="186" spans="1:73" x14ac:dyDescent="0.35">
      <c r="A186" s="60">
        <f t="shared" si="33"/>
        <v>171</v>
      </c>
      <c r="C186" t="str" cm="1">
        <f t="array" aca="1" ref="C186" ca="1">INDIRECT($A$1&amp;C$1&amp;$A186)</f>
        <v>marche_matiacoali</v>
      </c>
      <c r="D186">
        <f t="shared" ca="1" si="36"/>
        <v>0</v>
      </c>
      <c r="E186">
        <f t="shared" ca="1" si="36"/>
        <v>0</v>
      </c>
      <c r="F186">
        <f t="shared" ca="1" si="36"/>
        <v>0</v>
      </c>
      <c r="G186">
        <f t="shared" ca="1" si="36"/>
        <v>1</v>
      </c>
      <c r="H186">
        <f t="shared" ca="1" si="36"/>
        <v>0</v>
      </c>
      <c r="I186">
        <f t="shared" ca="1" si="36"/>
        <v>0</v>
      </c>
      <c r="J186">
        <f t="shared" ca="1" si="36"/>
        <v>1</v>
      </c>
      <c r="K186">
        <f t="shared" ca="1" si="36"/>
        <v>0</v>
      </c>
      <c r="L186">
        <f t="shared" ca="1" si="36"/>
        <v>0</v>
      </c>
      <c r="M186">
        <f t="shared" ca="1" si="36"/>
        <v>0</v>
      </c>
      <c r="N186">
        <f t="shared" ca="1" si="36"/>
        <v>0</v>
      </c>
      <c r="P186" cm="1">
        <f t="array" aca="1" ref="P186" ca="1">INDIRECT($A$1&amp;P$1&amp;$A186)</f>
        <v>0</v>
      </c>
      <c r="Q186" cm="1">
        <f t="array" aca="1" ref="Q186" ca="1">INDIRECT($A$1&amp;Q$1&amp;$A186)</f>
        <v>0</v>
      </c>
      <c r="R186" cm="1">
        <f t="array" aca="1" ref="R186" ca="1">INDIRECT($A$1&amp;R$1&amp;$A186)</f>
        <v>0</v>
      </c>
      <c r="S186" t="str" cm="1">
        <f t="array" aca="1" ref="S186" ca="1">INDIRECT($A$1&amp;S$1&amp;$A186)</f>
        <v>disponible</v>
      </c>
      <c r="T186" t="str" cm="1">
        <f t="array" aca="1" ref="T186" ca="1">INDIRECT($A$1&amp;T$1&amp;$A186)</f>
        <v>disponible</v>
      </c>
      <c r="U186" t="str" cm="1">
        <f t="array" aca="1" ref="U186" ca="1">INDIRECT($A$1&amp;U$1&amp;$A186)</f>
        <v>peudisponible</v>
      </c>
      <c r="V186" t="str" cm="1">
        <f t="array" aca="1" ref="V186" ca="1">INDIRECT($A$1&amp;V$1&amp;$A186)</f>
        <v>disponible</v>
      </c>
      <c r="W186" cm="1">
        <f t="array" aca="1" ref="W186" ca="1">INDIRECT($A$1&amp;W$1&amp;$A186)</f>
        <v>0</v>
      </c>
      <c r="X186" cm="1">
        <f t="array" aca="1" ref="X186" ca="1">INDIRECT($A$1&amp;X$1&amp;$A186)</f>
        <v>0</v>
      </c>
      <c r="Y186" cm="1">
        <f t="array" aca="1" ref="Y186" ca="1">INDIRECT($A$1&amp;Y$1&amp;$A186)</f>
        <v>0</v>
      </c>
      <c r="Z186" cm="1">
        <f t="array" aca="1" ref="Z186" ca="1">INDIRECT($A$1&amp;Z$1&amp;$A186)</f>
        <v>0</v>
      </c>
      <c r="AA186" cm="1">
        <f t="array" aca="1" ref="AA186" ca="1">INDIRECT($A$1&amp;AA$1&amp;$A186)</f>
        <v>0</v>
      </c>
      <c r="AB186" cm="1">
        <f t="array" aca="1" ref="AB186" ca="1">INDIRECT($A$1&amp;AB$1&amp;$A186)</f>
        <v>0</v>
      </c>
      <c r="AC186" cm="1">
        <f t="array" aca="1" ref="AC186" ca="1">INDIRECT($A$1&amp;AC$1&amp;$A186)</f>
        <v>0</v>
      </c>
      <c r="AD186" cm="1">
        <f t="array" aca="1" ref="AD186" ca="1">INDIRECT($A$1&amp;AD$1&amp;$A186)</f>
        <v>0</v>
      </c>
      <c r="AE186" cm="1">
        <f t="array" aca="1" ref="AE186" ca="1">INDIRECT($A$1&amp;AE$1&amp;$A186)</f>
        <v>0</v>
      </c>
      <c r="AF186" cm="1">
        <f t="array" aca="1" ref="AF186" ca="1">INDIRECT($A$1&amp;AF$1&amp;$A186)</f>
        <v>0</v>
      </c>
      <c r="AG186" cm="1">
        <f t="array" aca="1" ref="AG186" ca="1">INDIRECT($A$1&amp;AG$1&amp;$A186)</f>
        <v>0</v>
      </c>
      <c r="AH186" cm="1">
        <f t="array" aca="1" ref="AH186" ca="1">INDIRECT($A$1&amp;AH$1&amp;$A186)</f>
        <v>0</v>
      </c>
      <c r="AI186" cm="1">
        <f t="array" aca="1" ref="AI186" ca="1">INDIRECT($A$1&amp;AI$1&amp;$A186)</f>
        <v>0</v>
      </c>
      <c r="AJ186" cm="1">
        <f t="array" aca="1" ref="AJ186" ca="1">INDIRECT($A$1&amp;AJ$1&amp;$A186)</f>
        <v>0</v>
      </c>
      <c r="AK186" cm="1">
        <f t="array" aca="1" ref="AK186" ca="1">INDIRECT($A$1&amp;AK$1&amp;$A186)</f>
        <v>0</v>
      </c>
      <c r="AM186">
        <f t="shared" ca="1" si="37"/>
        <v>0</v>
      </c>
      <c r="AN186">
        <f t="shared" ca="1" si="37"/>
        <v>0</v>
      </c>
      <c r="AO186">
        <f t="shared" ca="1" si="37"/>
        <v>0</v>
      </c>
      <c r="AP186">
        <f t="shared" ca="1" si="37"/>
        <v>0</v>
      </c>
      <c r="AQ186">
        <f t="shared" ca="1" si="37"/>
        <v>0</v>
      </c>
      <c r="AR186">
        <f t="shared" ca="1" si="37"/>
        <v>0</v>
      </c>
      <c r="AS186">
        <f t="shared" ca="1" si="37"/>
        <v>0</v>
      </c>
      <c r="AU186" cm="1">
        <f t="array" aca="1" ref="AU186" ca="1">INDIRECT($A$1&amp;AU$1&amp;$A186)</f>
        <v>0</v>
      </c>
      <c r="AV186" cm="1">
        <f t="array" aca="1" ref="AV186" ca="1">INDIRECT($A$1&amp;AV$1&amp;$A186)</f>
        <v>0</v>
      </c>
      <c r="AW186" cm="1">
        <f t="array" aca="1" ref="AW186" ca="1">INDIRECT($A$1&amp;AW$1&amp;$A186)</f>
        <v>0</v>
      </c>
      <c r="AX186" cm="1">
        <f t="array" aca="1" ref="AX186" ca="1">INDIRECT($A$1&amp;AX$1&amp;$A186)</f>
        <v>0</v>
      </c>
      <c r="AY186" cm="1">
        <f t="array" aca="1" ref="AY186" ca="1">INDIRECT($A$1&amp;AY$1&amp;$A186)</f>
        <v>0</v>
      </c>
      <c r="AZ186" cm="1">
        <f t="array" aca="1" ref="AZ186" ca="1">INDIRECT($A$1&amp;AZ$1&amp;$A186)</f>
        <v>0</v>
      </c>
      <c r="BA186" cm="1">
        <f t="array" aca="1" ref="BA186" ca="1">INDIRECT($A$1&amp;BA$1&amp;$A186)</f>
        <v>0</v>
      </c>
      <c r="BB186" cm="1">
        <f t="array" aca="1" ref="BB186" ca="1">INDIRECT($A$1&amp;BB$1&amp;$A186)</f>
        <v>0</v>
      </c>
      <c r="BC186" cm="1">
        <f t="array" aca="1" ref="BC186" ca="1">INDIRECT($A$1&amp;BC$1&amp;$A186)</f>
        <v>0</v>
      </c>
      <c r="BD186" cm="1">
        <f t="array" aca="1" ref="BD186" ca="1">INDIRECT($A$1&amp;BD$1&amp;$A186)</f>
        <v>0</v>
      </c>
      <c r="BE186" cm="1">
        <f t="array" aca="1" ref="BE186" ca="1">INDIRECT($A$1&amp;BE$1&amp;$A186)</f>
        <v>0</v>
      </c>
      <c r="BF186" cm="1">
        <f t="array" aca="1" ref="BF186" ca="1">INDIRECT($A$1&amp;BF$1&amp;$A186)</f>
        <v>0</v>
      </c>
      <c r="BG186" cm="1">
        <f t="array" aca="1" ref="BG186" ca="1">INDIRECT($A$1&amp;BG$1&amp;$A186)</f>
        <v>0</v>
      </c>
      <c r="BH186" cm="1">
        <f t="array" aca="1" ref="BH186" ca="1">INDIRECT($A$1&amp;BH$1&amp;$A186)</f>
        <v>0</v>
      </c>
      <c r="BI186" cm="1">
        <f t="array" aca="1" ref="BI186" ca="1">INDIRECT($A$1&amp;BI$1&amp;$A186)</f>
        <v>0</v>
      </c>
      <c r="BJ186" cm="1">
        <f t="array" aca="1" ref="BJ186" ca="1">INDIRECT($A$1&amp;BJ$1&amp;$A186)</f>
        <v>0</v>
      </c>
      <c r="BK186" cm="1">
        <f t="array" aca="1" ref="BK186" ca="1">INDIRECT($A$1&amp;BK$1&amp;$A186)</f>
        <v>0</v>
      </c>
      <c r="BL186" cm="1">
        <f t="array" aca="1" ref="BL186" ca="1">INDIRECT($A$1&amp;BL$1&amp;$A186)</f>
        <v>0</v>
      </c>
      <c r="BM186" cm="1">
        <f t="array" aca="1" ref="BM186" ca="1">INDIRECT($A$1&amp;BM$1&amp;$A186)</f>
        <v>0</v>
      </c>
      <c r="BN186" cm="1">
        <f t="array" aca="1" ref="BN186" ca="1">INDIRECT($A$1&amp;BN$1&amp;$A186)</f>
        <v>0</v>
      </c>
      <c r="BO186" cm="1">
        <f t="array" aca="1" ref="BO186" ca="1">INDIRECT($A$1&amp;BO$1&amp;$A186)</f>
        <v>0</v>
      </c>
      <c r="BP186" cm="1">
        <f t="array" aca="1" ref="BP186" ca="1">INDIRECT($A$1&amp;BP$1&amp;$A186)</f>
        <v>0</v>
      </c>
      <c r="BQ186" cm="1">
        <f t="array" aca="1" ref="BQ186" ca="1">INDIRECT($A$1&amp;BQ$1&amp;$A186)</f>
        <v>0</v>
      </c>
      <c r="BR186" cm="1">
        <f t="array" aca="1" ref="BR186" ca="1">INDIRECT($A$1&amp;BR$1&amp;$A186)</f>
        <v>0</v>
      </c>
      <c r="BS186" cm="1">
        <f t="array" aca="1" ref="BS186" ca="1">INDIRECT($A$1&amp;BS$1&amp;$A186)</f>
        <v>0</v>
      </c>
      <c r="BT186" cm="1">
        <f t="array" aca="1" ref="BT186" ca="1">INDIRECT($A$1&amp;BT$1&amp;$A186)</f>
        <v>0</v>
      </c>
      <c r="BU186" cm="1">
        <f t="array" aca="1" ref="BU186" ca="1">INDIRECT($A$1&amp;BU$1&amp;$A186)</f>
        <v>0</v>
      </c>
    </row>
    <row r="187" spans="1:73" x14ac:dyDescent="0.35">
      <c r="A187" s="60">
        <f t="shared" si="33"/>
        <v>172</v>
      </c>
      <c r="C187" t="str" cm="1">
        <f t="array" aca="1" ref="C187" ca="1">INDIRECT($A$1&amp;C$1&amp;$A187)</f>
        <v>marche_matiacoali</v>
      </c>
      <c r="D187">
        <f t="shared" ref="D187:N196" ca="1" si="38">IF(SUM(INDIRECT($A$1&amp;D$1&amp;$A187),INDIRECT($A$1&amp;D$2&amp;$A187),INDIRECT($A$1&amp;D$3&amp;$A187))&gt;0,1,0)</f>
        <v>0</v>
      </c>
      <c r="E187">
        <f t="shared" ca="1" si="38"/>
        <v>0</v>
      </c>
      <c r="F187">
        <f t="shared" ca="1" si="38"/>
        <v>0</v>
      </c>
      <c r="G187">
        <f t="shared" ca="1" si="38"/>
        <v>1</v>
      </c>
      <c r="H187">
        <f t="shared" ca="1" si="38"/>
        <v>0</v>
      </c>
      <c r="I187">
        <f t="shared" ca="1" si="38"/>
        <v>0</v>
      </c>
      <c r="J187">
        <f t="shared" ca="1" si="38"/>
        <v>1</v>
      </c>
      <c r="K187">
        <f t="shared" ca="1" si="38"/>
        <v>0</v>
      </c>
      <c r="L187">
        <f t="shared" ca="1" si="38"/>
        <v>1</v>
      </c>
      <c r="M187">
        <f t="shared" ca="1" si="38"/>
        <v>0</v>
      </c>
      <c r="N187">
        <f t="shared" ca="1" si="38"/>
        <v>0</v>
      </c>
      <c r="P187" cm="1">
        <f t="array" aca="1" ref="P187" ca="1">INDIRECT($A$1&amp;P$1&amp;$A187)</f>
        <v>0</v>
      </c>
      <c r="Q187" cm="1">
        <f t="array" aca="1" ref="Q187" ca="1">INDIRECT($A$1&amp;Q$1&amp;$A187)</f>
        <v>0</v>
      </c>
      <c r="R187" cm="1">
        <f t="array" aca="1" ref="R187" ca="1">INDIRECT($A$1&amp;R$1&amp;$A187)</f>
        <v>0</v>
      </c>
      <c r="S187" cm="1">
        <f t="array" aca="1" ref="S187" ca="1">INDIRECT($A$1&amp;S$1&amp;$A187)</f>
        <v>0</v>
      </c>
      <c r="T187" cm="1">
        <f t="array" aca="1" ref="T187" ca="1">INDIRECT($A$1&amp;T$1&amp;$A187)</f>
        <v>0</v>
      </c>
      <c r="U187" cm="1">
        <f t="array" aca="1" ref="U187" ca="1">INDIRECT($A$1&amp;U$1&amp;$A187)</f>
        <v>0</v>
      </c>
      <c r="V187" cm="1">
        <f t="array" aca="1" ref="V187" ca="1">INDIRECT($A$1&amp;V$1&amp;$A187)</f>
        <v>0</v>
      </c>
      <c r="W187" cm="1">
        <f t="array" aca="1" ref="W187" ca="1">INDIRECT($A$1&amp;W$1&amp;$A187)</f>
        <v>0</v>
      </c>
      <c r="X187" cm="1">
        <f t="array" aca="1" ref="X187" ca="1">INDIRECT($A$1&amp;X$1&amp;$A187)</f>
        <v>0</v>
      </c>
      <c r="Y187" cm="1">
        <f t="array" aca="1" ref="Y187" ca="1">INDIRECT($A$1&amp;Y$1&amp;$A187)</f>
        <v>0</v>
      </c>
      <c r="Z187" cm="1">
        <f t="array" aca="1" ref="Z187" ca="1">INDIRECT($A$1&amp;Z$1&amp;$A187)</f>
        <v>0</v>
      </c>
      <c r="AA187" cm="1">
        <f t="array" aca="1" ref="AA187" ca="1">INDIRECT($A$1&amp;AA$1&amp;$A187)</f>
        <v>0</v>
      </c>
      <c r="AB187" t="str" cm="1">
        <f t="array" aca="1" ref="AB187" ca="1">INDIRECT($A$1&amp;AB$1&amp;$A187)</f>
        <v>disponible</v>
      </c>
      <c r="AC187" t="str" cm="1">
        <f t="array" aca="1" ref="AC187" ca="1">INDIRECT($A$1&amp;AC$1&amp;$A187)</f>
        <v>disponible</v>
      </c>
      <c r="AD187" t="str" cm="1">
        <f t="array" aca="1" ref="AD187" ca="1">INDIRECT($A$1&amp;AD$1&amp;$A187)</f>
        <v>nondisponible</v>
      </c>
      <c r="AE187" cm="1">
        <f t="array" aca="1" ref="AE187" ca="1">INDIRECT($A$1&amp;AE$1&amp;$A187)</f>
        <v>0</v>
      </c>
      <c r="AF187" cm="1">
        <f t="array" aca="1" ref="AF187" ca="1">INDIRECT($A$1&amp;AF$1&amp;$A187)</f>
        <v>0</v>
      </c>
      <c r="AG187" cm="1">
        <f t="array" aca="1" ref="AG187" ca="1">INDIRECT($A$1&amp;AG$1&amp;$A187)</f>
        <v>0</v>
      </c>
      <c r="AH187" cm="1">
        <f t="array" aca="1" ref="AH187" ca="1">INDIRECT($A$1&amp;AH$1&amp;$A187)</f>
        <v>0</v>
      </c>
      <c r="AI187" cm="1">
        <f t="array" aca="1" ref="AI187" ca="1">INDIRECT($A$1&amp;AI$1&amp;$A187)</f>
        <v>0</v>
      </c>
      <c r="AJ187" cm="1">
        <f t="array" aca="1" ref="AJ187" ca="1">INDIRECT($A$1&amp;AJ$1&amp;$A187)</f>
        <v>0</v>
      </c>
      <c r="AK187" cm="1">
        <f t="array" aca="1" ref="AK187" ca="1">INDIRECT($A$1&amp;AK$1&amp;$A187)</f>
        <v>0</v>
      </c>
      <c r="AM187">
        <f t="shared" ref="AM187:AS196" ca="1" si="39">IF(SUM(INDIRECT($A$1&amp;AM$1&amp;$A187),INDIRECT($A$1&amp;AM$2&amp;$A187),INDIRECT($A$1&amp;AM$3&amp;$A187),INDIRECT($A$1&amp;AM$4&amp;$A187),INDIRECT($A$1&amp;AM$5&amp;$A187),INDIRECT($A$1&amp;AM$6&amp;$A187),INDIRECT($A$1&amp;AM$7&amp;$A187))&gt;0,1,0)</f>
        <v>0</v>
      </c>
      <c r="AN187">
        <f t="shared" ca="1" si="39"/>
        <v>0</v>
      </c>
      <c r="AO187">
        <f t="shared" ca="1" si="39"/>
        <v>0</v>
      </c>
      <c r="AP187">
        <f t="shared" ca="1" si="39"/>
        <v>0</v>
      </c>
      <c r="AQ187">
        <f t="shared" ca="1" si="39"/>
        <v>0</v>
      </c>
      <c r="AR187">
        <f t="shared" ca="1" si="39"/>
        <v>0</v>
      </c>
      <c r="AS187">
        <f t="shared" ca="1" si="39"/>
        <v>1</v>
      </c>
      <c r="AU187" cm="1">
        <f t="array" aca="1" ref="AU187" ca="1">INDIRECT($A$1&amp;AU$1&amp;$A187)</f>
        <v>0</v>
      </c>
      <c r="AV187" cm="1">
        <f t="array" aca="1" ref="AV187" ca="1">INDIRECT($A$1&amp;AV$1&amp;$A187)</f>
        <v>0</v>
      </c>
      <c r="AW187" cm="1">
        <f t="array" aca="1" ref="AW187" ca="1">INDIRECT($A$1&amp;AW$1&amp;$A187)</f>
        <v>0</v>
      </c>
      <c r="AX187" cm="1">
        <f t="array" aca="1" ref="AX187" ca="1">INDIRECT($A$1&amp;AX$1&amp;$A187)</f>
        <v>0</v>
      </c>
      <c r="AY187" cm="1">
        <f t="array" aca="1" ref="AY187" ca="1">INDIRECT($A$1&amp;AY$1&amp;$A187)</f>
        <v>0</v>
      </c>
      <c r="AZ187" cm="1">
        <f t="array" aca="1" ref="AZ187" ca="1">INDIRECT($A$1&amp;AZ$1&amp;$A187)</f>
        <v>0</v>
      </c>
      <c r="BA187" cm="1">
        <f t="array" aca="1" ref="BA187" ca="1">INDIRECT($A$1&amp;BA$1&amp;$A187)</f>
        <v>0</v>
      </c>
      <c r="BB187" cm="1">
        <f t="array" aca="1" ref="BB187" ca="1">INDIRECT($A$1&amp;BB$1&amp;$A187)</f>
        <v>0</v>
      </c>
      <c r="BC187" cm="1">
        <f t="array" aca="1" ref="BC187" ca="1">INDIRECT($A$1&amp;BC$1&amp;$A187)</f>
        <v>0</v>
      </c>
      <c r="BD187" cm="1">
        <f t="array" aca="1" ref="BD187" ca="1">INDIRECT($A$1&amp;BD$1&amp;$A187)</f>
        <v>0</v>
      </c>
      <c r="BE187" cm="1">
        <f t="array" aca="1" ref="BE187" ca="1">INDIRECT($A$1&amp;BE$1&amp;$A187)</f>
        <v>0</v>
      </c>
      <c r="BF187" cm="1">
        <f t="array" aca="1" ref="BF187" ca="1">INDIRECT($A$1&amp;BF$1&amp;$A187)</f>
        <v>0</v>
      </c>
      <c r="BG187" cm="1">
        <f t="array" aca="1" ref="BG187" ca="1">INDIRECT($A$1&amp;BG$1&amp;$A187)</f>
        <v>0</v>
      </c>
      <c r="BH187" cm="1">
        <f t="array" aca="1" ref="BH187" ca="1">INDIRECT($A$1&amp;BH$1&amp;$A187)</f>
        <v>0</v>
      </c>
      <c r="BI187" cm="1">
        <f t="array" aca="1" ref="BI187" ca="1">INDIRECT($A$1&amp;BI$1&amp;$A187)</f>
        <v>0</v>
      </c>
      <c r="BJ187" cm="1">
        <f t="array" aca="1" ref="BJ187" ca="1">INDIRECT($A$1&amp;BJ$1&amp;$A187)</f>
        <v>0</v>
      </c>
      <c r="BK187" cm="1">
        <f t="array" aca="1" ref="BK187" ca="1">INDIRECT($A$1&amp;BK$1&amp;$A187)</f>
        <v>0</v>
      </c>
      <c r="BL187" cm="1">
        <f t="array" aca="1" ref="BL187" ca="1">INDIRECT($A$1&amp;BL$1&amp;$A187)</f>
        <v>0</v>
      </c>
      <c r="BM187" cm="1">
        <f t="array" aca="1" ref="BM187" ca="1">INDIRECT($A$1&amp;BM$1&amp;$A187)</f>
        <v>0</v>
      </c>
      <c r="BN187" cm="1">
        <f t="array" aca="1" ref="BN187" ca="1">INDIRECT($A$1&amp;BN$1&amp;$A187)</f>
        <v>0</v>
      </c>
      <c r="BO187" cm="1">
        <f t="array" aca="1" ref="BO187" ca="1">INDIRECT($A$1&amp;BO$1&amp;$A187)</f>
        <v>0</v>
      </c>
      <c r="BP187" cm="1">
        <f t="array" aca="1" ref="BP187" ca="1">INDIRECT($A$1&amp;BP$1&amp;$A187)</f>
        <v>0</v>
      </c>
      <c r="BQ187" cm="1">
        <f t="array" aca="1" ref="BQ187" ca="1">INDIRECT($A$1&amp;BQ$1&amp;$A187)</f>
        <v>0</v>
      </c>
      <c r="BR187" cm="1">
        <f t="array" aca="1" ref="BR187" ca="1">INDIRECT($A$1&amp;BR$1&amp;$A187)</f>
        <v>0</v>
      </c>
      <c r="BS187" cm="1">
        <f t="array" aca="1" ref="BS187" ca="1">INDIRECT($A$1&amp;BS$1&amp;$A187)</f>
        <v>0</v>
      </c>
      <c r="BT187" cm="1">
        <f t="array" aca="1" ref="BT187" ca="1">INDIRECT($A$1&amp;BT$1&amp;$A187)</f>
        <v>0</v>
      </c>
      <c r="BU187" cm="1">
        <f t="array" aca="1" ref="BU187" ca="1">INDIRECT($A$1&amp;BU$1&amp;$A187)</f>
        <v>0</v>
      </c>
    </row>
    <row r="188" spans="1:73" x14ac:dyDescent="0.35">
      <c r="A188" s="60">
        <f t="shared" si="33"/>
        <v>173</v>
      </c>
      <c r="C188" t="str" cm="1">
        <f t="array" aca="1" ref="C188" ca="1">INDIRECT($A$1&amp;C$1&amp;$A188)</f>
        <v>marche_matiacoali</v>
      </c>
      <c r="D188">
        <f t="shared" ca="1" si="38"/>
        <v>0</v>
      </c>
      <c r="E188">
        <f t="shared" ca="1" si="38"/>
        <v>0</v>
      </c>
      <c r="F188">
        <f t="shared" ca="1" si="38"/>
        <v>0</v>
      </c>
      <c r="G188">
        <f t="shared" ca="1" si="38"/>
        <v>1</v>
      </c>
      <c r="H188">
        <f t="shared" ca="1" si="38"/>
        <v>0</v>
      </c>
      <c r="I188">
        <f t="shared" ca="1" si="38"/>
        <v>0</v>
      </c>
      <c r="J188">
        <f t="shared" ca="1" si="38"/>
        <v>1</v>
      </c>
      <c r="K188">
        <f t="shared" ca="1" si="38"/>
        <v>1</v>
      </c>
      <c r="L188">
        <f t="shared" ca="1" si="38"/>
        <v>1</v>
      </c>
      <c r="M188">
        <f t="shared" ca="1" si="38"/>
        <v>0</v>
      </c>
      <c r="N188">
        <f t="shared" ca="1" si="38"/>
        <v>0</v>
      </c>
      <c r="P188" cm="1">
        <f t="array" aca="1" ref="P188" ca="1">INDIRECT($A$1&amp;P$1&amp;$A188)</f>
        <v>0</v>
      </c>
      <c r="Q188" cm="1">
        <f t="array" aca="1" ref="Q188" ca="1">INDIRECT($A$1&amp;Q$1&amp;$A188)</f>
        <v>0</v>
      </c>
      <c r="R188" cm="1">
        <f t="array" aca="1" ref="R188" ca="1">INDIRECT($A$1&amp;R$1&amp;$A188)</f>
        <v>0</v>
      </c>
      <c r="S188" cm="1">
        <f t="array" aca="1" ref="S188" ca="1">INDIRECT($A$1&amp;S$1&amp;$A188)</f>
        <v>0</v>
      </c>
      <c r="T188" cm="1">
        <f t="array" aca="1" ref="T188" ca="1">INDIRECT($A$1&amp;T$1&amp;$A188)</f>
        <v>0</v>
      </c>
      <c r="U188" cm="1">
        <f t="array" aca="1" ref="U188" ca="1">INDIRECT($A$1&amp;U$1&amp;$A188)</f>
        <v>0</v>
      </c>
      <c r="V188" cm="1">
        <f t="array" aca="1" ref="V188" ca="1">INDIRECT($A$1&amp;V$1&amp;$A188)</f>
        <v>0</v>
      </c>
      <c r="W188" cm="1">
        <f t="array" aca="1" ref="W188" ca="1">INDIRECT($A$1&amp;W$1&amp;$A188)</f>
        <v>0</v>
      </c>
      <c r="X188" t="str" cm="1">
        <f t="array" aca="1" ref="X188" ca="1">INDIRECT($A$1&amp;X$1&amp;$A188)</f>
        <v>disponible</v>
      </c>
      <c r="Y188" cm="1">
        <f t="array" aca="1" ref="Y188" ca="1">INDIRECT($A$1&amp;Y$1&amp;$A188)</f>
        <v>0</v>
      </c>
      <c r="Z188" cm="1">
        <f t="array" aca="1" ref="Z188" ca="1">INDIRECT($A$1&amp;Z$1&amp;$A188)</f>
        <v>0</v>
      </c>
      <c r="AA188" cm="1">
        <f t="array" aca="1" ref="AA188" ca="1">INDIRECT($A$1&amp;AA$1&amp;$A188)</f>
        <v>0</v>
      </c>
      <c r="AB188" cm="1">
        <f t="array" aca="1" ref="AB188" ca="1">INDIRECT($A$1&amp;AB$1&amp;$A188)</f>
        <v>0</v>
      </c>
      <c r="AC188" cm="1">
        <f t="array" aca="1" ref="AC188" ca="1">INDIRECT($A$1&amp;AC$1&amp;$A188)</f>
        <v>0</v>
      </c>
      <c r="AD188" cm="1">
        <f t="array" aca="1" ref="AD188" ca="1">INDIRECT($A$1&amp;AD$1&amp;$A188)</f>
        <v>0</v>
      </c>
      <c r="AE188" cm="1">
        <f t="array" aca="1" ref="AE188" ca="1">INDIRECT($A$1&amp;AE$1&amp;$A188)</f>
        <v>0</v>
      </c>
      <c r="AF188" cm="1">
        <f t="array" aca="1" ref="AF188" ca="1">INDIRECT($A$1&amp;AF$1&amp;$A188)</f>
        <v>0</v>
      </c>
      <c r="AG188" cm="1">
        <f t="array" aca="1" ref="AG188" ca="1">INDIRECT($A$1&amp;AG$1&amp;$A188)</f>
        <v>0</v>
      </c>
      <c r="AH188" cm="1">
        <f t="array" aca="1" ref="AH188" ca="1">INDIRECT($A$1&amp;AH$1&amp;$A188)</f>
        <v>0</v>
      </c>
      <c r="AI188" cm="1">
        <f t="array" aca="1" ref="AI188" ca="1">INDIRECT($A$1&amp;AI$1&amp;$A188)</f>
        <v>0</v>
      </c>
      <c r="AJ188" cm="1">
        <f t="array" aca="1" ref="AJ188" ca="1">INDIRECT($A$1&amp;AJ$1&amp;$A188)</f>
        <v>0</v>
      </c>
      <c r="AK188" cm="1">
        <f t="array" aca="1" ref="AK188" ca="1">INDIRECT($A$1&amp;AK$1&amp;$A188)</f>
        <v>0</v>
      </c>
      <c r="AM188">
        <f t="shared" ca="1" si="39"/>
        <v>0</v>
      </c>
      <c r="AN188">
        <f t="shared" ca="1" si="39"/>
        <v>0</v>
      </c>
      <c r="AO188">
        <f t="shared" ca="1" si="39"/>
        <v>0</v>
      </c>
      <c r="AP188">
        <f t="shared" ca="1" si="39"/>
        <v>0</v>
      </c>
      <c r="AQ188">
        <f t="shared" ca="1" si="39"/>
        <v>0</v>
      </c>
      <c r="AR188">
        <f t="shared" ca="1" si="39"/>
        <v>0</v>
      </c>
      <c r="AS188">
        <f t="shared" ca="1" si="39"/>
        <v>1</v>
      </c>
      <c r="AU188" cm="1">
        <f t="array" aca="1" ref="AU188" ca="1">INDIRECT($A$1&amp;AU$1&amp;$A188)</f>
        <v>0</v>
      </c>
      <c r="AV188" cm="1">
        <f t="array" aca="1" ref="AV188" ca="1">INDIRECT($A$1&amp;AV$1&amp;$A188)</f>
        <v>0</v>
      </c>
      <c r="AW188" cm="1">
        <f t="array" aca="1" ref="AW188" ca="1">INDIRECT($A$1&amp;AW$1&amp;$A188)</f>
        <v>0</v>
      </c>
      <c r="AX188" cm="1">
        <f t="array" aca="1" ref="AX188" ca="1">INDIRECT($A$1&amp;AX$1&amp;$A188)</f>
        <v>0</v>
      </c>
      <c r="AY188" cm="1">
        <f t="array" aca="1" ref="AY188" ca="1">INDIRECT($A$1&amp;AY$1&amp;$A188)</f>
        <v>0</v>
      </c>
      <c r="AZ188" cm="1">
        <f t="array" aca="1" ref="AZ188" ca="1">INDIRECT($A$1&amp;AZ$1&amp;$A188)</f>
        <v>0</v>
      </c>
      <c r="BA188" cm="1">
        <f t="array" aca="1" ref="BA188" ca="1">INDIRECT($A$1&amp;BA$1&amp;$A188)</f>
        <v>0</v>
      </c>
      <c r="BB188" cm="1">
        <f t="array" aca="1" ref="BB188" ca="1">INDIRECT($A$1&amp;BB$1&amp;$A188)</f>
        <v>0</v>
      </c>
      <c r="BC188" cm="1">
        <f t="array" aca="1" ref="BC188" ca="1">INDIRECT($A$1&amp;BC$1&amp;$A188)</f>
        <v>0</v>
      </c>
      <c r="BD188" cm="1">
        <f t="array" aca="1" ref="BD188" ca="1">INDIRECT($A$1&amp;BD$1&amp;$A188)</f>
        <v>0</v>
      </c>
      <c r="BE188" cm="1">
        <f t="array" aca="1" ref="BE188" ca="1">INDIRECT($A$1&amp;BE$1&amp;$A188)</f>
        <v>0</v>
      </c>
      <c r="BF188" cm="1">
        <f t="array" aca="1" ref="BF188" ca="1">INDIRECT($A$1&amp;BF$1&amp;$A188)</f>
        <v>0</v>
      </c>
      <c r="BG188" cm="1">
        <f t="array" aca="1" ref="BG188" ca="1">INDIRECT($A$1&amp;BG$1&amp;$A188)</f>
        <v>0</v>
      </c>
      <c r="BH188" cm="1">
        <f t="array" aca="1" ref="BH188" ca="1">INDIRECT($A$1&amp;BH$1&amp;$A188)</f>
        <v>0</v>
      </c>
      <c r="BI188" cm="1">
        <f t="array" aca="1" ref="BI188" ca="1">INDIRECT($A$1&amp;BI$1&amp;$A188)</f>
        <v>0</v>
      </c>
      <c r="BJ188" cm="1">
        <f t="array" aca="1" ref="BJ188" ca="1">INDIRECT($A$1&amp;BJ$1&amp;$A188)</f>
        <v>0</v>
      </c>
      <c r="BK188" cm="1">
        <f t="array" aca="1" ref="BK188" ca="1">INDIRECT($A$1&amp;BK$1&amp;$A188)</f>
        <v>0</v>
      </c>
      <c r="BL188" cm="1">
        <f t="array" aca="1" ref="BL188" ca="1">INDIRECT($A$1&amp;BL$1&amp;$A188)</f>
        <v>0</v>
      </c>
      <c r="BM188" cm="1">
        <f t="array" aca="1" ref="BM188" ca="1">INDIRECT($A$1&amp;BM$1&amp;$A188)</f>
        <v>0</v>
      </c>
      <c r="BN188" cm="1">
        <f t="array" aca="1" ref="BN188" ca="1">INDIRECT($A$1&amp;BN$1&amp;$A188)</f>
        <v>0</v>
      </c>
      <c r="BO188" cm="1">
        <f t="array" aca="1" ref="BO188" ca="1">INDIRECT($A$1&amp;BO$1&amp;$A188)</f>
        <v>0</v>
      </c>
      <c r="BP188" cm="1">
        <f t="array" aca="1" ref="BP188" ca="1">INDIRECT($A$1&amp;BP$1&amp;$A188)</f>
        <v>0</v>
      </c>
      <c r="BQ188" cm="1">
        <f t="array" aca="1" ref="BQ188" ca="1">INDIRECT($A$1&amp;BQ$1&amp;$A188)</f>
        <v>0</v>
      </c>
      <c r="BR188" cm="1">
        <f t="array" aca="1" ref="BR188" ca="1">INDIRECT($A$1&amp;BR$1&amp;$A188)</f>
        <v>0</v>
      </c>
      <c r="BS188" cm="1">
        <f t="array" aca="1" ref="BS188" ca="1">INDIRECT($A$1&amp;BS$1&amp;$A188)</f>
        <v>0</v>
      </c>
      <c r="BT188" cm="1">
        <f t="array" aca="1" ref="BT188" ca="1">INDIRECT($A$1&amp;BT$1&amp;$A188)</f>
        <v>0</v>
      </c>
      <c r="BU188" cm="1">
        <f t="array" aca="1" ref="BU188" ca="1">INDIRECT($A$1&amp;BU$1&amp;$A188)</f>
        <v>0</v>
      </c>
    </row>
    <row r="189" spans="1:73" x14ac:dyDescent="0.35">
      <c r="A189" s="60">
        <f t="shared" si="33"/>
        <v>174</v>
      </c>
      <c r="C189" t="str" cm="1">
        <f t="array" aca="1" ref="C189" ca="1">INDIRECT($A$1&amp;C$1&amp;$A189)</f>
        <v>marche_matiacoali</v>
      </c>
      <c r="D189">
        <f t="shared" ca="1" si="38"/>
        <v>0</v>
      </c>
      <c r="E189">
        <f t="shared" ca="1" si="38"/>
        <v>0</v>
      </c>
      <c r="F189">
        <f t="shared" ca="1" si="38"/>
        <v>0</v>
      </c>
      <c r="G189">
        <f t="shared" ca="1" si="38"/>
        <v>1</v>
      </c>
      <c r="H189">
        <f t="shared" ca="1" si="38"/>
        <v>0</v>
      </c>
      <c r="I189">
        <f t="shared" ca="1" si="38"/>
        <v>1</v>
      </c>
      <c r="J189">
        <f t="shared" ca="1" si="38"/>
        <v>1</v>
      </c>
      <c r="K189">
        <f t="shared" ca="1" si="38"/>
        <v>0</v>
      </c>
      <c r="L189">
        <f t="shared" ca="1" si="38"/>
        <v>1</v>
      </c>
      <c r="M189">
        <f t="shared" ca="1" si="38"/>
        <v>0</v>
      </c>
      <c r="N189">
        <f t="shared" ca="1" si="38"/>
        <v>0</v>
      </c>
      <c r="P189" cm="1">
        <f t="array" aca="1" ref="P189" ca="1">INDIRECT($A$1&amp;P$1&amp;$A189)</f>
        <v>0</v>
      </c>
      <c r="Q189" cm="1">
        <f t="array" aca="1" ref="Q189" ca="1">INDIRECT($A$1&amp;Q$1&amp;$A189)</f>
        <v>0</v>
      </c>
      <c r="R189" t="str" cm="1">
        <f t="array" aca="1" ref="R189" ca="1">INDIRECT($A$1&amp;R$1&amp;$A189)</f>
        <v>disponible</v>
      </c>
      <c r="S189" cm="1">
        <f t="array" aca="1" ref="S189" ca="1">INDIRECT($A$1&amp;S$1&amp;$A189)</f>
        <v>0</v>
      </c>
      <c r="T189" cm="1">
        <f t="array" aca="1" ref="T189" ca="1">INDIRECT($A$1&amp;T$1&amp;$A189)</f>
        <v>0</v>
      </c>
      <c r="U189" cm="1">
        <f t="array" aca="1" ref="U189" ca="1">INDIRECT($A$1&amp;U$1&amp;$A189)</f>
        <v>0</v>
      </c>
      <c r="V189" cm="1">
        <f t="array" aca="1" ref="V189" ca="1">INDIRECT($A$1&amp;V$1&amp;$A189)</f>
        <v>0</v>
      </c>
      <c r="W189" cm="1">
        <f t="array" aca="1" ref="W189" ca="1">INDIRECT($A$1&amp;W$1&amp;$A189)</f>
        <v>0</v>
      </c>
      <c r="X189" cm="1">
        <f t="array" aca="1" ref="X189" ca="1">INDIRECT($A$1&amp;X$1&amp;$A189)</f>
        <v>0</v>
      </c>
      <c r="Y189" cm="1">
        <f t="array" aca="1" ref="Y189" ca="1">INDIRECT($A$1&amp;Y$1&amp;$A189)</f>
        <v>0</v>
      </c>
      <c r="Z189" cm="1">
        <f t="array" aca="1" ref="Z189" ca="1">INDIRECT($A$1&amp;Z$1&amp;$A189)</f>
        <v>0</v>
      </c>
      <c r="AA189" cm="1">
        <f t="array" aca="1" ref="AA189" ca="1">INDIRECT($A$1&amp;AA$1&amp;$A189)</f>
        <v>0</v>
      </c>
      <c r="AB189" cm="1">
        <f t="array" aca="1" ref="AB189" ca="1">INDIRECT($A$1&amp;AB$1&amp;$A189)</f>
        <v>0</v>
      </c>
      <c r="AC189" cm="1">
        <f t="array" aca="1" ref="AC189" ca="1">INDIRECT($A$1&amp;AC$1&amp;$A189)</f>
        <v>0</v>
      </c>
      <c r="AD189" cm="1">
        <f t="array" aca="1" ref="AD189" ca="1">INDIRECT($A$1&amp;AD$1&amp;$A189)</f>
        <v>0</v>
      </c>
      <c r="AE189" cm="1">
        <f t="array" aca="1" ref="AE189" ca="1">INDIRECT($A$1&amp;AE$1&amp;$A189)</f>
        <v>0</v>
      </c>
      <c r="AF189" cm="1">
        <f t="array" aca="1" ref="AF189" ca="1">INDIRECT($A$1&amp;AF$1&amp;$A189)</f>
        <v>0</v>
      </c>
      <c r="AG189" cm="1">
        <f t="array" aca="1" ref="AG189" ca="1">INDIRECT($A$1&amp;AG$1&amp;$A189)</f>
        <v>0</v>
      </c>
      <c r="AH189" cm="1">
        <f t="array" aca="1" ref="AH189" ca="1">INDIRECT($A$1&amp;AH$1&amp;$A189)</f>
        <v>0</v>
      </c>
      <c r="AI189" cm="1">
        <f t="array" aca="1" ref="AI189" ca="1">INDIRECT($A$1&amp;AI$1&amp;$A189)</f>
        <v>0</v>
      </c>
      <c r="AJ189" cm="1">
        <f t="array" aca="1" ref="AJ189" ca="1">INDIRECT($A$1&amp;AJ$1&amp;$A189)</f>
        <v>0</v>
      </c>
      <c r="AK189" cm="1">
        <f t="array" aca="1" ref="AK189" ca="1">INDIRECT($A$1&amp;AK$1&amp;$A189)</f>
        <v>0</v>
      </c>
      <c r="AM189">
        <f t="shared" ca="1" si="39"/>
        <v>0</v>
      </c>
      <c r="AN189">
        <f t="shared" ca="1" si="39"/>
        <v>0</v>
      </c>
      <c r="AO189">
        <f t="shared" ca="1" si="39"/>
        <v>1</v>
      </c>
      <c r="AP189">
        <f t="shared" ca="1" si="39"/>
        <v>0</v>
      </c>
      <c r="AQ189">
        <f t="shared" ca="1" si="39"/>
        <v>0</v>
      </c>
      <c r="AR189">
        <f t="shared" ca="1" si="39"/>
        <v>0</v>
      </c>
      <c r="AS189">
        <f t="shared" ca="1" si="39"/>
        <v>0</v>
      </c>
      <c r="AU189" cm="1">
        <f t="array" aca="1" ref="AU189" ca="1">INDIRECT($A$1&amp;AU$1&amp;$A189)</f>
        <v>0</v>
      </c>
      <c r="AV189" cm="1">
        <f t="array" aca="1" ref="AV189" ca="1">INDIRECT($A$1&amp;AV$1&amp;$A189)</f>
        <v>0</v>
      </c>
      <c r="AW189" cm="1">
        <f t="array" aca="1" ref="AW189" ca="1">INDIRECT($A$1&amp;AW$1&amp;$A189)</f>
        <v>0</v>
      </c>
      <c r="AX189" cm="1">
        <f t="array" aca="1" ref="AX189" ca="1">INDIRECT($A$1&amp;AX$1&amp;$A189)</f>
        <v>0</v>
      </c>
      <c r="AY189" cm="1">
        <f t="array" aca="1" ref="AY189" ca="1">INDIRECT($A$1&amp;AY$1&amp;$A189)</f>
        <v>0</v>
      </c>
      <c r="AZ189" cm="1">
        <f t="array" aca="1" ref="AZ189" ca="1">INDIRECT($A$1&amp;AZ$1&amp;$A189)</f>
        <v>0</v>
      </c>
      <c r="BA189" cm="1">
        <f t="array" aca="1" ref="BA189" ca="1">INDIRECT($A$1&amp;BA$1&amp;$A189)</f>
        <v>0</v>
      </c>
      <c r="BB189" cm="1">
        <f t="array" aca="1" ref="BB189" ca="1">INDIRECT($A$1&amp;BB$1&amp;$A189)</f>
        <v>0</v>
      </c>
      <c r="BC189" cm="1">
        <f t="array" aca="1" ref="BC189" ca="1">INDIRECT($A$1&amp;BC$1&amp;$A189)</f>
        <v>0</v>
      </c>
      <c r="BD189" cm="1">
        <f t="array" aca="1" ref="BD189" ca="1">INDIRECT($A$1&amp;BD$1&amp;$A189)</f>
        <v>0</v>
      </c>
      <c r="BE189" cm="1">
        <f t="array" aca="1" ref="BE189" ca="1">INDIRECT($A$1&amp;BE$1&amp;$A189)</f>
        <v>0</v>
      </c>
      <c r="BF189" cm="1">
        <f t="array" aca="1" ref="BF189" ca="1">INDIRECT($A$1&amp;BF$1&amp;$A189)</f>
        <v>0</v>
      </c>
      <c r="BG189" cm="1">
        <f t="array" aca="1" ref="BG189" ca="1">INDIRECT($A$1&amp;BG$1&amp;$A189)</f>
        <v>0</v>
      </c>
      <c r="BH189" cm="1">
        <f t="array" aca="1" ref="BH189" ca="1">INDIRECT($A$1&amp;BH$1&amp;$A189)</f>
        <v>0</v>
      </c>
      <c r="BI189" cm="1">
        <f t="array" aca="1" ref="BI189" ca="1">INDIRECT($A$1&amp;BI$1&amp;$A189)</f>
        <v>0</v>
      </c>
      <c r="BJ189" cm="1">
        <f t="array" aca="1" ref="BJ189" ca="1">INDIRECT($A$1&amp;BJ$1&amp;$A189)</f>
        <v>0</v>
      </c>
      <c r="BK189" cm="1">
        <f t="array" aca="1" ref="BK189" ca="1">INDIRECT($A$1&amp;BK$1&amp;$A189)</f>
        <v>0</v>
      </c>
      <c r="BL189" cm="1">
        <f t="array" aca="1" ref="BL189" ca="1">INDIRECT($A$1&amp;BL$1&amp;$A189)</f>
        <v>0</v>
      </c>
      <c r="BM189" cm="1">
        <f t="array" aca="1" ref="BM189" ca="1">INDIRECT($A$1&amp;BM$1&amp;$A189)</f>
        <v>0</v>
      </c>
      <c r="BN189" cm="1">
        <f t="array" aca="1" ref="BN189" ca="1">INDIRECT($A$1&amp;BN$1&amp;$A189)</f>
        <v>0</v>
      </c>
      <c r="BO189" cm="1">
        <f t="array" aca="1" ref="BO189" ca="1">INDIRECT($A$1&amp;BO$1&amp;$A189)</f>
        <v>0</v>
      </c>
      <c r="BP189" cm="1">
        <f t="array" aca="1" ref="BP189" ca="1">INDIRECT($A$1&amp;BP$1&amp;$A189)</f>
        <v>0</v>
      </c>
      <c r="BQ189" cm="1">
        <f t="array" aca="1" ref="BQ189" ca="1">INDIRECT($A$1&amp;BQ$1&amp;$A189)</f>
        <v>0</v>
      </c>
      <c r="BR189" cm="1">
        <f t="array" aca="1" ref="BR189" ca="1">INDIRECT($A$1&amp;BR$1&amp;$A189)</f>
        <v>0</v>
      </c>
      <c r="BS189" cm="1">
        <f t="array" aca="1" ref="BS189" ca="1">INDIRECT($A$1&amp;BS$1&amp;$A189)</f>
        <v>0</v>
      </c>
      <c r="BT189" cm="1">
        <f t="array" aca="1" ref="BT189" ca="1">INDIRECT($A$1&amp;BT$1&amp;$A189)</f>
        <v>0</v>
      </c>
      <c r="BU189" cm="1">
        <f t="array" aca="1" ref="BU189" ca="1">INDIRECT($A$1&amp;BU$1&amp;$A189)</f>
        <v>0</v>
      </c>
    </row>
    <row r="190" spans="1:73" x14ac:dyDescent="0.35">
      <c r="A190" s="60">
        <f t="shared" si="33"/>
        <v>175</v>
      </c>
      <c r="C190" t="str" cm="1">
        <f t="array" aca="1" ref="C190" ca="1">INDIRECT($A$1&amp;C$1&amp;$A190)</f>
        <v>marche_matiacoali</v>
      </c>
      <c r="D190">
        <f t="shared" ca="1" si="38"/>
        <v>0</v>
      </c>
      <c r="E190">
        <f t="shared" ca="1" si="38"/>
        <v>0</v>
      </c>
      <c r="F190">
        <f t="shared" ca="1" si="38"/>
        <v>0</v>
      </c>
      <c r="G190">
        <f t="shared" ca="1" si="38"/>
        <v>1</v>
      </c>
      <c r="H190">
        <f t="shared" ca="1" si="38"/>
        <v>0</v>
      </c>
      <c r="I190">
        <f t="shared" ca="1" si="38"/>
        <v>0</v>
      </c>
      <c r="J190">
        <f t="shared" ca="1" si="38"/>
        <v>1</v>
      </c>
      <c r="K190">
        <f t="shared" ca="1" si="38"/>
        <v>0</v>
      </c>
      <c r="L190">
        <f t="shared" ca="1" si="38"/>
        <v>0</v>
      </c>
      <c r="M190">
        <f t="shared" ca="1" si="38"/>
        <v>0</v>
      </c>
      <c r="N190">
        <f t="shared" ca="1" si="38"/>
        <v>0</v>
      </c>
      <c r="P190" cm="1">
        <f t="array" aca="1" ref="P190" ca="1">INDIRECT($A$1&amp;P$1&amp;$A190)</f>
        <v>0</v>
      </c>
      <c r="Q190" cm="1">
        <f t="array" aca="1" ref="Q190" ca="1">INDIRECT($A$1&amp;Q$1&amp;$A190)</f>
        <v>0</v>
      </c>
      <c r="R190" cm="1">
        <f t="array" aca="1" ref="R190" ca="1">INDIRECT($A$1&amp;R$1&amp;$A190)</f>
        <v>0</v>
      </c>
      <c r="S190" t="str" cm="1">
        <f t="array" aca="1" ref="S190" ca="1">INDIRECT($A$1&amp;S$1&amp;$A190)</f>
        <v>disponible</v>
      </c>
      <c r="T190" t="str" cm="1">
        <f t="array" aca="1" ref="T190" ca="1">INDIRECT($A$1&amp;T$1&amp;$A190)</f>
        <v>peudisponible</v>
      </c>
      <c r="U190" t="str" cm="1">
        <f t="array" aca="1" ref="U190" ca="1">INDIRECT($A$1&amp;U$1&amp;$A190)</f>
        <v>nondisponible</v>
      </c>
      <c r="V190" t="str" cm="1">
        <f t="array" aca="1" ref="V190" ca="1">INDIRECT($A$1&amp;V$1&amp;$A190)</f>
        <v>disponible</v>
      </c>
      <c r="W190" cm="1">
        <f t="array" aca="1" ref="W190" ca="1">INDIRECT($A$1&amp;W$1&amp;$A190)</f>
        <v>0</v>
      </c>
      <c r="X190" cm="1">
        <f t="array" aca="1" ref="X190" ca="1">INDIRECT($A$1&amp;X$1&amp;$A190)</f>
        <v>0</v>
      </c>
      <c r="Y190" cm="1">
        <f t="array" aca="1" ref="Y190" ca="1">INDIRECT($A$1&amp;Y$1&amp;$A190)</f>
        <v>0</v>
      </c>
      <c r="Z190" cm="1">
        <f t="array" aca="1" ref="Z190" ca="1">INDIRECT($A$1&amp;Z$1&amp;$A190)</f>
        <v>0</v>
      </c>
      <c r="AA190" cm="1">
        <f t="array" aca="1" ref="AA190" ca="1">INDIRECT($A$1&amp;AA$1&amp;$A190)</f>
        <v>0</v>
      </c>
      <c r="AB190" cm="1">
        <f t="array" aca="1" ref="AB190" ca="1">INDIRECT($A$1&amp;AB$1&amp;$A190)</f>
        <v>0</v>
      </c>
      <c r="AC190" cm="1">
        <f t="array" aca="1" ref="AC190" ca="1">INDIRECT($A$1&amp;AC$1&amp;$A190)</f>
        <v>0</v>
      </c>
      <c r="AD190" cm="1">
        <f t="array" aca="1" ref="AD190" ca="1">INDIRECT($A$1&amp;AD$1&amp;$A190)</f>
        <v>0</v>
      </c>
      <c r="AE190" cm="1">
        <f t="array" aca="1" ref="AE190" ca="1">INDIRECT($A$1&amp;AE$1&amp;$A190)</f>
        <v>0</v>
      </c>
      <c r="AF190" cm="1">
        <f t="array" aca="1" ref="AF190" ca="1">INDIRECT($A$1&amp;AF$1&amp;$A190)</f>
        <v>0</v>
      </c>
      <c r="AG190" cm="1">
        <f t="array" aca="1" ref="AG190" ca="1">INDIRECT($A$1&amp;AG$1&amp;$A190)</f>
        <v>0</v>
      </c>
      <c r="AH190" cm="1">
        <f t="array" aca="1" ref="AH190" ca="1">INDIRECT($A$1&amp;AH$1&amp;$A190)</f>
        <v>0</v>
      </c>
      <c r="AI190" cm="1">
        <f t="array" aca="1" ref="AI190" ca="1">INDIRECT($A$1&amp;AI$1&amp;$A190)</f>
        <v>0</v>
      </c>
      <c r="AJ190" cm="1">
        <f t="array" aca="1" ref="AJ190" ca="1">INDIRECT($A$1&amp;AJ$1&amp;$A190)</f>
        <v>0</v>
      </c>
      <c r="AK190" cm="1">
        <f t="array" aca="1" ref="AK190" ca="1">INDIRECT($A$1&amp;AK$1&amp;$A190)</f>
        <v>0</v>
      </c>
      <c r="AM190">
        <f t="shared" ca="1" si="39"/>
        <v>0</v>
      </c>
      <c r="AN190">
        <f t="shared" ca="1" si="39"/>
        <v>0</v>
      </c>
      <c r="AO190">
        <f t="shared" ca="1" si="39"/>
        <v>1</v>
      </c>
      <c r="AP190">
        <f t="shared" ca="1" si="39"/>
        <v>0</v>
      </c>
      <c r="AQ190">
        <f t="shared" ca="1" si="39"/>
        <v>0</v>
      </c>
      <c r="AR190">
        <f t="shared" ca="1" si="39"/>
        <v>1</v>
      </c>
      <c r="AS190">
        <f t="shared" ca="1" si="39"/>
        <v>0</v>
      </c>
      <c r="AU190" cm="1">
        <f t="array" aca="1" ref="AU190" ca="1">INDIRECT($A$1&amp;AU$1&amp;$A190)</f>
        <v>0</v>
      </c>
      <c r="AV190" cm="1">
        <f t="array" aca="1" ref="AV190" ca="1">INDIRECT($A$1&amp;AV$1&amp;$A190)</f>
        <v>0</v>
      </c>
      <c r="AW190" cm="1">
        <f t="array" aca="1" ref="AW190" ca="1">INDIRECT($A$1&amp;AW$1&amp;$A190)</f>
        <v>0</v>
      </c>
      <c r="AX190" cm="1">
        <f t="array" aca="1" ref="AX190" ca="1">INDIRECT($A$1&amp;AX$1&amp;$A190)</f>
        <v>0</v>
      </c>
      <c r="AY190" cm="1">
        <f t="array" aca="1" ref="AY190" ca="1">INDIRECT($A$1&amp;AY$1&amp;$A190)</f>
        <v>0</v>
      </c>
      <c r="AZ190" cm="1">
        <f t="array" aca="1" ref="AZ190" ca="1">INDIRECT($A$1&amp;AZ$1&amp;$A190)</f>
        <v>0</v>
      </c>
      <c r="BA190" cm="1">
        <f t="array" aca="1" ref="BA190" ca="1">INDIRECT($A$1&amp;BA$1&amp;$A190)</f>
        <v>0</v>
      </c>
      <c r="BB190" cm="1">
        <f t="array" aca="1" ref="BB190" ca="1">INDIRECT($A$1&amp;BB$1&amp;$A190)</f>
        <v>0</v>
      </c>
      <c r="BC190" cm="1">
        <f t="array" aca="1" ref="BC190" ca="1">INDIRECT($A$1&amp;BC$1&amp;$A190)</f>
        <v>0</v>
      </c>
      <c r="BD190" cm="1">
        <f t="array" aca="1" ref="BD190" ca="1">INDIRECT($A$1&amp;BD$1&amp;$A190)</f>
        <v>0</v>
      </c>
      <c r="BE190" cm="1">
        <f t="array" aca="1" ref="BE190" ca="1">INDIRECT($A$1&amp;BE$1&amp;$A190)</f>
        <v>0</v>
      </c>
      <c r="BF190" cm="1">
        <f t="array" aca="1" ref="BF190" ca="1">INDIRECT($A$1&amp;BF$1&amp;$A190)</f>
        <v>0</v>
      </c>
      <c r="BG190" cm="1">
        <f t="array" aca="1" ref="BG190" ca="1">INDIRECT($A$1&amp;BG$1&amp;$A190)</f>
        <v>0</v>
      </c>
      <c r="BH190" cm="1">
        <f t="array" aca="1" ref="BH190" ca="1">INDIRECT($A$1&amp;BH$1&amp;$A190)</f>
        <v>0</v>
      </c>
      <c r="BI190" cm="1">
        <f t="array" aca="1" ref="BI190" ca="1">INDIRECT($A$1&amp;BI$1&amp;$A190)</f>
        <v>0</v>
      </c>
      <c r="BJ190" cm="1">
        <f t="array" aca="1" ref="BJ190" ca="1">INDIRECT($A$1&amp;BJ$1&amp;$A190)</f>
        <v>0</v>
      </c>
      <c r="BK190" cm="1">
        <f t="array" aca="1" ref="BK190" ca="1">INDIRECT($A$1&amp;BK$1&amp;$A190)</f>
        <v>0</v>
      </c>
      <c r="BL190" cm="1">
        <f t="array" aca="1" ref="BL190" ca="1">INDIRECT($A$1&amp;BL$1&amp;$A190)</f>
        <v>0</v>
      </c>
      <c r="BM190" cm="1">
        <f t="array" aca="1" ref="BM190" ca="1">INDIRECT($A$1&amp;BM$1&amp;$A190)</f>
        <v>0</v>
      </c>
      <c r="BN190" cm="1">
        <f t="array" aca="1" ref="BN190" ca="1">INDIRECT($A$1&amp;BN$1&amp;$A190)</f>
        <v>0</v>
      </c>
      <c r="BO190" cm="1">
        <f t="array" aca="1" ref="BO190" ca="1">INDIRECT($A$1&amp;BO$1&amp;$A190)</f>
        <v>0</v>
      </c>
      <c r="BP190" cm="1">
        <f t="array" aca="1" ref="BP190" ca="1">INDIRECT($A$1&amp;BP$1&amp;$A190)</f>
        <v>0</v>
      </c>
      <c r="BQ190" cm="1">
        <f t="array" aca="1" ref="BQ190" ca="1">INDIRECT($A$1&amp;BQ$1&amp;$A190)</f>
        <v>0</v>
      </c>
      <c r="BR190" cm="1">
        <f t="array" aca="1" ref="BR190" ca="1">INDIRECT($A$1&amp;BR$1&amp;$A190)</f>
        <v>0</v>
      </c>
      <c r="BS190" cm="1">
        <f t="array" aca="1" ref="BS190" ca="1">INDIRECT($A$1&amp;BS$1&amp;$A190)</f>
        <v>0</v>
      </c>
      <c r="BT190" cm="1">
        <f t="array" aca="1" ref="BT190" ca="1">INDIRECT($A$1&amp;BT$1&amp;$A190)</f>
        <v>0</v>
      </c>
      <c r="BU190" cm="1">
        <f t="array" aca="1" ref="BU190" ca="1">INDIRECT($A$1&amp;BU$1&amp;$A190)</f>
        <v>0</v>
      </c>
    </row>
    <row r="191" spans="1:73" x14ac:dyDescent="0.35">
      <c r="A191" s="60">
        <f t="shared" si="33"/>
        <v>176</v>
      </c>
      <c r="C191" t="str" cm="1">
        <f t="array" aca="1" ref="C191" ca="1">INDIRECT($A$1&amp;C$1&amp;$A191)</f>
        <v>marche_matiacoali</v>
      </c>
      <c r="D191">
        <f t="shared" ca="1" si="38"/>
        <v>0</v>
      </c>
      <c r="E191">
        <f t="shared" ca="1" si="38"/>
        <v>0</v>
      </c>
      <c r="F191">
        <f t="shared" ca="1" si="38"/>
        <v>0</v>
      </c>
      <c r="G191">
        <f t="shared" ca="1" si="38"/>
        <v>1</v>
      </c>
      <c r="H191">
        <f t="shared" ca="1" si="38"/>
        <v>0</v>
      </c>
      <c r="I191">
        <f t="shared" ca="1" si="38"/>
        <v>1</v>
      </c>
      <c r="J191">
        <f t="shared" ca="1" si="38"/>
        <v>1</v>
      </c>
      <c r="K191">
        <f t="shared" ca="1" si="38"/>
        <v>1</v>
      </c>
      <c r="L191">
        <f t="shared" ca="1" si="38"/>
        <v>0</v>
      </c>
      <c r="M191">
        <f t="shared" ca="1" si="38"/>
        <v>0</v>
      </c>
      <c r="N191">
        <f t="shared" ca="1" si="38"/>
        <v>0</v>
      </c>
      <c r="P191" cm="1">
        <f t="array" aca="1" ref="P191" ca="1">INDIRECT($A$1&amp;P$1&amp;$A191)</f>
        <v>0</v>
      </c>
      <c r="Q191" cm="1">
        <f t="array" aca="1" ref="Q191" ca="1">INDIRECT($A$1&amp;Q$1&amp;$A191)</f>
        <v>0</v>
      </c>
      <c r="R191" cm="1">
        <f t="array" aca="1" ref="R191" ca="1">INDIRECT($A$1&amp;R$1&amp;$A191)</f>
        <v>0</v>
      </c>
      <c r="S191" cm="1">
        <f t="array" aca="1" ref="S191" ca="1">INDIRECT($A$1&amp;S$1&amp;$A191)</f>
        <v>0</v>
      </c>
      <c r="T191" cm="1">
        <f t="array" aca="1" ref="T191" ca="1">INDIRECT($A$1&amp;T$1&amp;$A191)</f>
        <v>0</v>
      </c>
      <c r="U191" cm="1">
        <f t="array" aca="1" ref="U191" ca="1">INDIRECT($A$1&amp;U$1&amp;$A191)</f>
        <v>0</v>
      </c>
      <c r="V191" cm="1">
        <f t="array" aca="1" ref="V191" ca="1">INDIRECT($A$1&amp;V$1&amp;$A191)</f>
        <v>0</v>
      </c>
      <c r="W191" t="str" cm="1">
        <f t="array" aca="1" ref="W191" ca="1">INDIRECT($A$1&amp;W$1&amp;$A191)</f>
        <v>disponible</v>
      </c>
      <c r="X191" t="str" cm="1">
        <f t="array" aca="1" ref="X191" ca="1">INDIRECT($A$1&amp;X$1&amp;$A191)</f>
        <v>disponible</v>
      </c>
      <c r="Y191" cm="1">
        <f t="array" aca="1" ref="Y191" ca="1">INDIRECT($A$1&amp;Y$1&amp;$A191)</f>
        <v>0</v>
      </c>
      <c r="Z191" cm="1">
        <f t="array" aca="1" ref="Z191" ca="1">INDIRECT($A$1&amp;Z$1&amp;$A191)</f>
        <v>0</v>
      </c>
      <c r="AA191" cm="1">
        <f t="array" aca="1" ref="AA191" ca="1">INDIRECT($A$1&amp;AA$1&amp;$A191)</f>
        <v>0</v>
      </c>
      <c r="AB191" cm="1">
        <f t="array" aca="1" ref="AB191" ca="1">INDIRECT($A$1&amp;AB$1&amp;$A191)</f>
        <v>0</v>
      </c>
      <c r="AC191" cm="1">
        <f t="array" aca="1" ref="AC191" ca="1">INDIRECT($A$1&amp;AC$1&amp;$A191)</f>
        <v>0</v>
      </c>
      <c r="AD191" cm="1">
        <f t="array" aca="1" ref="AD191" ca="1">INDIRECT($A$1&amp;AD$1&amp;$A191)</f>
        <v>0</v>
      </c>
      <c r="AE191" cm="1">
        <f t="array" aca="1" ref="AE191" ca="1">INDIRECT($A$1&amp;AE$1&amp;$A191)</f>
        <v>0</v>
      </c>
      <c r="AF191" cm="1">
        <f t="array" aca="1" ref="AF191" ca="1">INDIRECT($A$1&amp;AF$1&amp;$A191)</f>
        <v>0</v>
      </c>
      <c r="AG191" cm="1">
        <f t="array" aca="1" ref="AG191" ca="1">INDIRECT($A$1&amp;AG$1&amp;$A191)</f>
        <v>0</v>
      </c>
      <c r="AH191" cm="1">
        <f t="array" aca="1" ref="AH191" ca="1">INDIRECT($A$1&amp;AH$1&amp;$A191)</f>
        <v>0</v>
      </c>
      <c r="AI191" cm="1">
        <f t="array" aca="1" ref="AI191" ca="1">INDIRECT($A$1&amp;AI$1&amp;$A191)</f>
        <v>0</v>
      </c>
      <c r="AJ191" cm="1">
        <f t="array" aca="1" ref="AJ191" ca="1">INDIRECT($A$1&amp;AJ$1&amp;$A191)</f>
        <v>0</v>
      </c>
      <c r="AK191" cm="1">
        <f t="array" aca="1" ref="AK191" ca="1">INDIRECT($A$1&amp;AK$1&amp;$A191)</f>
        <v>0</v>
      </c>
      <c r="AM191">
        <f t="shared" ca="1" si="39"/>
        <v>0</v>
      </c>
      <c r="AN191">
        <f t="shared" ca="1" si="39"/>
        <v>1</v>
      </c>
      <c r="AO191">
        <f t="shared" ca="1" si="39"/>
        <v>0</v>
      </c>
      <c r="AP191">
        <f t="shared" ca="1" si="39"/>
        <v>0</v>
      </c>
      <c r="AQ191">
        <f t="shared" ca="1" si="39"/>
        <v>0</v>
      </c>
      <c r="AR191">
        <f t="shared" ca="1" si="39"/>
        <v>0</v>
      </c>
      <c r="AS191">
        <f t="shared" ca="1" si="39"/>
        <v>0</v>
      </c>
      <c r="AU191" cm="1">
        <f t="array" aca="1" ref="AU191" ca="1">INDIRECT($A$1&amp;AU$1&amp;$A191)</f>
        <v>0</v>
      </c>
      <c r="AV191" cm="1">
        <f t="array" aca="1" ref="AV191" ca="1">INDIRECT($A$1&amp;AV$1&amp;$A191)</f>
        <v>0</v>
      </c>
      <c r="AW191" cm="1">
        <f t="array" aca="1" ref="AW191" ca="1">INDIRECT($A$1&amp;AW$1&amp;$A191)</f>
        <v>0</v>
      </c>
      <c r="AX191" cm="1">
        <f t="array" aca="1" ref="AX191" ca="1">INDIRECT($A$1&amp;AX$1&amp;$A191)</f>
        <v>0</v>
      </c>
      <c r="AY191" cm="1">
        <f t="array" aca="1" ref="AY191" ca="1">INDIRECT($A$1&amp;AY$1&amp;$A191)</f>
        <v>0</v>
      </c>
      <c r="AZ191" cm="1">
        <f t="array" aca="1" ref="AZ191" ca="1">INDIRECT($A$1&amp;AZ$1&amp;$A191)</f>
        <v>0</v>
      </c>
      <c r="BA191" cm="1">
        <f t="array" aca="1" ref="BA191" ca="1">INDIRECT($A$1&amp;BA$1&amp;$A191)</f>
        <v>0</v>
      </c>
      <c r="BB191" cm="1">
        <f t="array" aca="1" ref="BB191" ca="1">INDIRECT($A$1&amp;BB$1&amp;$A191)</f>
        <v>0</v>
      </c>
      <c r="BC191" cm="1">
        <f t="array" aca="1" ref="BC191" ca="1">INDIRECT($A$1&amp;BC$1&amp;$A191)</f>
        <v>0</v>
      </c>
      <c r="BD191" cm="1">
        <f t="array" aca="1" ref="BD191" ca="1">INDIRECT($A$1&amp;BD$1&amp;$A191)</f>
        <v>0</v>
      </c>
      <c r="BE191" cm="1">
        <f t="array" aca="1" ref="BE191" ca="1">INDIRECT($A$1&amp;BE$1&amp;$A191)</f>
        <v>0</v>
      </c>
      <c r="BF191" cm="1">
        <f t="array" aca="1" ref="BF191" ca="1">INDIRECT($A$1&amp;BF$1&amp;$A191)</f>
        <v>0</v>
      </c>
      <c r="BG191" cm="1">
        <f t="array" aca="1" ref="BG191" ca="1">INDIRECT($A$1&amp;BG$1&amp;$A191)</f>
        <v>0</v>
      </c>
      <c r="BH191" cm="1">
        <f t="array" aca="1" ref="BH191" ca="1">INDIRECT($A$1&amp;BH$1&amp;$A191)</f>
        <v>0</v>
      </c>
      <c r="BI191" cm="1">
        <f t="array" aca="1" ref="BI191" ca="1">INDIRECT($A$1&amp;BI$1&amp;$A191)</f>
        <v>0</v>
      </c>
      <c r="BJ191" cm="1">
        <f t="array" aca="1" ref="BJ191" ca="1">INDIRECT($A$1&amp;BJ$1&amp;$A191)</f>
        <v>0</v>
      </c>
      <c r="BK191" cm="1">
        <f t="array" aca="1" ref="BK191" ca="1">INDIRECT($A$1&amp;BK$1&amp;$A191)</f>
        <v>0</v>
      </c>
      <c r="BL191" cm="1">
        <f t="array" aca="1" ref="BL191" ca="1">INDIRECT($A$1&amp;BL$1&amp;$A191)</f>
        <v>0</v>
      </c>
      <c r="BM191" cm="1">
        <f t="array" aca="1" ref="BM191" ca="1">INDIRECT($A$1&amp;BM$1&amp;$A191)</f>
        <v>0</v>
      </c>
      <c r="BN191" cm="1">
        <f t="array" aca="1" ref="BN191" ca="1">INDIRECT($A$1&amp;BN$1&amp;$A191)</f>
        <v>0</v>
      </c>
      <c r="BO191" cm="1">
        <f t="array" aca="1" ref="BO191" ca="1">INDIRECT($A$1&amp;BO$1&amp;$A191)</f>
        <v>0</v>
      </c>
      <c r="BP191" cm="1">
        <f t="array" aca="1" ref="BP191" ca="1">INDIRECT($A$1&amp;BP$1&amp;$A191)</f>
        <v>0</v>
      </c>
      <c r="BQ191" cm="1">
        <f t="array" aca="1" ref="BQ191" ca="1">INDIRECT($A$1&amp;BQ$1&amp;$A191)</f>
        <v>0</v>
      </c>
      <c r="BR191" cm="1">
        <f t="array" aca="1" ref="BR191" ca="1">INDIRECT($A$1&amp;BR$1&amp;$A191)</f>
        <v>0</v>
      </c>
      <c r="BS191" cm="1">
        <f t="array" aca="1" ref="BS191" ca="1">INDIRECT($A$1&amp;BS$1&amp;$A191)</f>
        <v>0</v>
      </c>
      <c r="BT191" cm="1">
        <f t="array" aca="1" ref="BT191" ca="1">INDIRECT($A$1&amp;BT$1&amp;$A191)</f>
        <v>0</v>
      </c>
      <c r="BU191" cm="1">
        <f t="array" aca="1" ref="BU191" ca="1">INDIRECT($A$1&amp;BU$1&amp;$A191)</f>
        <v>0</v>
      </c>
    </row>
    <row r="192" spans="1:73" x14ac:dyDescent="0.35">
      <c r="A192" s="60">
        <f t="shared" si="33"/>
        <v>177</v>
      </c>
      <c r="C192" t="str" cm="1">
        <f t="array" aca="1" ref="C192" ca="1">INDIRECT($A$1&amp;C$1&amp;$A192)</f>
        <v>marche_matiacoali</v>
      </c>
      <c r="D192">
        <f t="shared" ca="1" si="38"/>
        <v>0</v>
      </c>
      <c r="E192">
        <f t="shared" ca="1" si="38"/>
        <v>0</v>
      </c>
      <c r="F192">
        <f t="shared" ca="1" si="38"/>
        <v>0</v>
      </c>
      <c r="G192">
        <f t="shared" ca="1" si="38"/>
        <v>1</v>
      </c>
      <c r="H192">
        <f t="shared" ca="1" si="38"/>
        <v>1</v>
      </c>
      <c r="I192">
        <f t="shared" ca="1" si="38"/>
        <v>1</v>
      </c>
      <c r="J192">
        <f t="shared" ca="1" si="38"/>
        <v>1</v>
      </c>
      <c r="K192">
        <f t="shared" ca="1" si="38"/>
        <v>0</v>
      </c>
      <c r="L192">
        <f t="shared" ca="1" si="38"/>
        <v>1</v>
      </c>
      <c r="M192">
        <f t="shared" ca="1" si="38"/>
        <v>0</v>
      </c>
      <c r="N192">
        <f t="shared" ca="1" si="38"/>
        <v>0</v>
      </c>
      <c r="P192" cm="1">
        <f t="array" aca="1" ref="P192" ca="1">INDIRECT($A$1&amp;P$1&amp;$A192)</f>
        <v>0</v>
      </c>
      <c r="Q192" cm="1">
        <f t="array" aca="1" ref="Q192" ca="1">INDIRECT($A$1&amp;Q$1&amp;$A192)</f>
        <v>0</v>
      </c>
      <c r="R192" cm="1">
        <f t="array" aca="1" ref="R192" ca="1">INDIRECT($A$1&amp;R$1&amp;$A192)</f>
        <v>0</v>
      </c>
      <c r="S192" cm="1">
        <f t="array" aca="1" ref="S192" ca="1">INDIRECT($A$1&amp;S$1&amp;$A192)</f>
        <v>0</v>
      </c>
      <c r="T192" cm="1">
        <f t="array" aca="1" ref="T192" ca="1">INDIRECT($A$1&amp;T$1&amp;$A192)</f>
        <v>0</v>
      </c>
      <c r="U192" cm="1">
        <f t="array" aca="1" ref="U192" ca="1">INDIRECT($A$1&amp;U$1&amp;$A192)</f>
        <v>0</v>
      </c>
      <c r="V192" cm="1">
        <f t="array" aca="1" ref="V192" ca="1">INDIRECT($A$1&amp;V$1&amp;$A192)</f>
        <v>0</v>
      </c>
      <c r="W192" cm="1">
        <f t="array" aca="1" ref="W192" ca="1">INDIRECT($A$1&amp;W$1&amp;$A192)</f>
        <v>0</v>
      </c>
      <c r="X192" cm="1">
        <f t="array" aca="1" ref="X192" ca="1">INDIRECT($A$1&amp;X$1&amp;$A192)</f>
        <v>0</v>
      </c>
      <c r="Y192" t="str" cm="1">
        <f t="array" aca="1" ref="Y192" ca="1">INDIRECT($A$1&amp;Y$1&amp;$A192)</f>
        <v>peudisponible</v>
      </c>
      <c r="Z192" cm="1">
        <f t="array" aca="1" ref="Z192" ca="1">INDIRECT($A$1&amp;Z$1&amp;$A192)</f>
        <v>0</v>
      </c>
      <c r="AA192" cm="1">
        <f t="array" aca="1" ref="AA192" ca="1">INDIRECT($A$1&amp;AA$1&amp;$A192)</f>
        <v>0</v>
      </c>
      <c r="AB192" cm="1">
        <f t="array" aca="1" ref="AB192" ca="1">INDIRECT($A$1&amp;AB$1&amp;$A192)</f>
        <v>0</v>
      </c>
      <c r="AC192" cm="1">
        <f t="array" aca="1" ref="AC192" ca="1">INDIRECT($A$1&amp;AC$1&amp;$A192)</f>
        <v>0</v>
      </c>
      <c r="AD192" cm="1">
        <f t="array" aca="1" ref="AD192" ca="1">INDIRECT($A$1&amp;AD$1&amp;$A192)</f>
        <v>0</v>
      </c>
      <c r="AE192" cm="1">
        <f t="array" aca="1" ref="AE192" ca="1">INDIRECT($A$1&amp;AE$1&amp;$A192)</f>
        <v>0</v>
      </c>
      <c r="AF192" cm="1">
        <f t="array" aca="1" ref="AF192" ca="1">INDIRECT($A$1&amp;AF$1&amp;$A192)</f>
        <v>0</v>
      </c>
      <c r="AG192" cm="1">
        <f t="array" aca="1" ref="AG192" ca="1">INDIRECT($A$1&amp;AG$1&amp;$A192)</f>
        <v>0</v>
      </c>
      <c r="AH192" cm="1">
        <f t="array" aca="1" ref="AH192" ca="1">INDIRECT($A$1&amp;AH$1&amp;$A192)</f>
        <v>0</v>
      </c>
      <c r="AI192" cm="1">
        <f t="array" aca="1" ref="AI192" ca="1">INDIRECT($A$1&amp;AI$1&amp;$A192)</f>
        <v>0</v>
      </c>
      <c r="AJ192" cm="1">
        <f t="array" aca="1" ref="AJ192" ca="1">INDIRECT($A$1&amp;AJ$1&amp;$A192)</f>
        <v>0</v>
      </c>
      <c r="AK192" cm="1">
        <f t="array" aca="1" ref="AK192" ca="1">INDIRECT($A$1&amp;AK$1&amp;$A192)</f>
        <v>0</v>
      </c>
      <c r="AM192">
        <f t="shared" ca="1" si="39"/>
        <v>0</v>
      </c>
      <c r="AN192">
        <f t="shared" ca="1" si="39"/>
        <v>0</v>
      </c>
      <c r="AO192">
        <f t="shared" ca="1" si="39"/>
        <v>0</v>
      </c>
      <c r="AP192">
        <f t="shared" ca="1" si="39"/>
        <v>0</v>
      </c>
      <c r="AQ192">
        <f t="shared" ca="1" si="39"/>
        <v>0</v>
      </c>
      <c r="AR192">
        <f t="shared" ca="1" si="39"/>
        <v>0</v>
      </c>
      <c r="AS192">
        <f t="shared" ca="1" si="39"/>
        <v>0</v>
      </c>
      <c r="AU192" cm="1">
        <f t="array" aca="1" ref="AU192" ca="1">INDIRECT($A$1&amp;AU$1&amp;$A192)</f>
        <v>0</v>
      </c>
      <c r="AV192" cm="1">
        <f t="array" aca="1" ref="AV192" ca="1">INDIRECT($A$1&amp;AV$1&amp;$A192)</f>
        <v>0</v>
      </c>
      <c r="AW192" cm="1">
        <f t="array" aca="1" ref="AW192" ca="1">INDIRECT($A$1&amp;AW$1&amp;$A192)</f>
        <v>0</v>
      </c>
      <c r="AX192" cm="1">
        <f t="array" aca="1" ref="AX192" ca="1">INDIRECT($A$1&amp;AX$1&amp;$A192)</f>
        <v>0</v>
      </c>
      <c r="AY192" cm="1">
        <f t="array" aca="1" ref="AY192" ca="1">INDIRECT($A$1&amp;AY$1&amp;$A192)</f>
        <v>0</v>
      </c>
      <c r="AZ192" cm="1">
        <f t="array" aca="1" ref="AZ192" ca="1">INDIRECT($A$1&amp;AZ$1&amp;$A192)</f>
        <v>0</v>
      </c>
      <c r="BA192" cm="1">
        <f t="array" aca="1" ref="BA192" ca="1">INDIRECT($A$1&amp;BA$1&amp;$A192)</f>
        <v>0</v>
      </c>
      <c r="BB192" cm="1">
        <f t="array" aca="1" ref="BB192" ca="1">INDIRECT($A$1&amp;BB$1&amp;$A192)</f>
        <v>0</v>
      </c>
      <c r="BC192" cm="1">
        <f t="array" aca="1" ref="BC192" ca="1">INDIRECT($A$1&amp;BC$1&amp;$A192)</f>
        <v>0</v>
      </c>
      <c r="BD192" cm="1">
        <f t="array" aca="1" ref="BD192" ca="1">INDIRECT($A$1&amp;BD$1&amp;$A192)</f>
        <v>0</v>
      </c>
      <c r="BE192" cm="1">
        <f t="array" aca="1" ref="BE192" ca="1">INDIRECT($A$1&amp;BE$1&amp;$A192)</f>
        <v>0</v>
      </c>
      <c r="BF192" cm="1">
        <f t="array" aca="1" ref="BF192" ca="1">INDIRECT($A$1&amp;BF$1&amp;$A192)</f>
        <v>0</v>
      </c>
      <c r="BG192" cm="1">
        <f t="array" aca="1" ref="BG192" ca="1">INDIRECT($A$1&amp;BG$1&amp;$A192)</f>
        <v>0</v>
      </c>
      <c r="BH192" cm="1">
        <f t="array" aca="1" ref="BH192" ca="1">INDIRECT($A$1&amp;BH$1&amp;$A192)</f>
        <v>0</v>
      </c>
      <c r="BI192" cm="1">
        <f t="array" aca="1" ref="BI192" ca="1">INDIRECT($A$1&amp;BI$1&amp;$A192)</f>
        <v>0</v>
      </c>
      <c r="BJ192" cm="1">
        <f t="array" aca="1" ref="BJ192" ca="1">INDIRECT($A$1&amp;BJ$1&amp;$A192)</f>
        <v>0</v>
      </c>
      <c r="BK192" cm="1">
        <f t="array" aca="1" ref="BK192" ca="1">INDIRECT($A$1&amp;BK$1&amp;$A192)</f>
        <v>0</v>
      </c>
      <c r="BL192" cm="1">
        <f t="array" aca="1" ref="BL192" ca="1">INDIRECT($A$1&amp;BL$1&amp;$A192)</f>
        <v>0</v>
      </c>
      <c r="BM192" cm="1">
        <f t="array" aca="1" ref="BM192" ca="1">INDIRECT($A$1&amp;BM$1&amp;$A192)</f>
        <v>0</v>
      </c>
      <c r="BN192" cm="1">
        <f t="array" aca="1" ref="BN192" ca="1">INDIRECT($A$1&amp;BN$1&amp;$A192)</f>
        <v>0</v>
      </c>
      <c r="BO192" cm="1">
        <f t="array" aca="1" ref="BO192" ca="1">INDIRECT($A$1&amp;BO$1&amp;$A192)</f>
        <v>0</v>
      </c>
      <c r="BP192" cm="1">
        <f t="array" aca="1" ref="BP192" ca="1">INDIRECT($A$1&amp;BP$1&amp;$A192)</f>
        <v>0</v>
      </c>
      <c r="BQ192" cm="1">
        <f t="array" aca="1" ref="BQ192" ca="1">INDIRECT($A$1&amp;BQ$1&amp;$A192)</f>
        <v>0</v>
      </c>
      <c r="BR192" cm="1">
        <f t="array" aca="1" ref="BR192" ca="1">INDIRECT($A$1&amp;BR$1&amp;$A192)</f>
        <v>0</v>
      </c>
      <c r="BS192" cm="1">
        <f t="array" aca="1" ref="BS192" ca="1">INDIRECT($A$1&amp;BS$1&amp;$A192)</f>
        <v>0</v>
      </c>
      <c r="BT192" cm="1">
        <f t="array" aca="1" ref="BT192" ca="1">INDIRECT($A$1&amp;BT$1&amp;$A192)</f>
        <v>0</v>
      </c>
      <c r="BU192" cm="1">
        <f t="array" aca="1" ref="BU192" ca="1">INDIRECT($A$1&amp;BU$1&amp;$A192)</f>
        <v>0</v>
      </c>
    </row>
    <row r="193" spans="1:73" x14ac:dyDescent="0.35">
      <c r="A193" s="60">
        <f t="shared" si="33"/>
        <v>178</v>
      </c>
      <c r="C193" t="str" cm="1">
        <f t="array" aca="1" ref="C193" ca="1">INDIRECT($A$1&amp;C$1&amp;$A193)</f>
        <v>marche_matiacoali</v>
      </c>
      <c r="D193">
        <f t="shared" ca="1" si="38"/>
        <v>0</v>
      </c>
      <c r="E193">
        <f t="shared" ca="1" si="38"/>
        <v>0</v>
      </c>
      <c r="F193">
        <f t="shared" ca="1" si="38"/>
        <v>0</v>
      </c>
      <c r="G193">
        <f t="shared" ca="1" si="38"/>
        <v>0</v>
      </c>
      <c r="H193">
        <f t="shared" ca="1" si="38"/>
        <v>0</v>
      </c>
      <c r="I193">
        <f t="shared" ca="1" si="38"/>
        <v>1</v>
      </c>
      <c r="J193">
        <f t="shared" ca="1" si="38"/>
        <v>1</v>
      </c>
      <c r="K193">
        <f t="shared" ca="1" si="38"/>
        <v>0</v>
      </c>
      <c r="L193">
        <f t="shared" ca="1" si="38"/>
        <v>0</v>
      </c>
      <c r="M193">
        <f t="shared" ca="1" si="38"/>
        <v>0</v>
      </c>
      <c r="N193">
        <f t="shared" ca="1" si="38"/>
        <v>0</v>
      </c>
      <c r="P193" cm="1">
        <f t="array" aca="1" ref="P193" ca="1">INDIRECT($A$1&amp;P$1&amp;$A193)</f>
        <v>0</v>
      </c>
      <c r="Q193" cm="1">
        <f t="array" aca="1" ref="Q193" ca="1">INDIRECT($A$1&amp;Q$1&amp;$A193)</f>
        <v>0</v>
      </c>
      <c r="R193" cm="1">
        <f t="array" aca="1" ref="R193" ca="1">INDIRECT($A$1&amp;R$1&amp;$A193)</f>
        <v>0</v>
      </c>
      <c r="S193" cm="1">
        <f t="array" aca="1" ref="S193" ca="1">INDIRECT($A$1&amp;S$1&amp;$A193)</f>
        <v>0</v>
      </c>
      <c r="T193" cm="1">
        <f t="array" aca="1" ref="T193" ca="1">INDIRECT($A$1&amp;T$1&amp;$A193)</f>
        <v>0</v>
      </c>
      <c r="U193" cm="1">
        <f t="array" aca="1" ref="U193" ca="1">INDIRECT($A$1&amp;U$1&amp;$A193)</f>
        <v>0</v>
      </c>
      <c r="V193" cm="1">
        <f t="array" aca="1" ref="V193" ca="1">INDIRECT($A$1&amp;V$1&amp;$A193)</f>
        <v>0</v>
      </c>
      <c r="W193" cm="1">
        <f t="array" aca="1" ref="W193" ca="1">INDIRECT($A$1&amp;W$1&amp;$A193)</f>
        <v>0</v>
      </c>
      <c r="X193" cm="1">
        <f t="array" aca="1" ref="X193" ca="1">INDIRECT($A$1&amp;X$1&amp;$A193)</f>
        <v>0</v>
      </c>
      <c r="Y193" cm="1">
        <f t="array" aca="1" ref="Y193" ca="1">INDIRECT($A$1&amp;Y$1&amp;$A193)</f>
        <v>0</v>
      </c>
      <c r="Z193" t="str" cm="1">
        <f t="array" aca="1" ref="Z193" ca="1">INDIRECT($A$1&amp;Z$1&amp;$A193)</f>
        <v>nondisponible</v>
      </c>
      <c r="AA193" t="str" cm="1">
        <f t="array" aca="1" ref="AA193" ca="1">INDIRECT($A$1&amp;AA$1&amp;$A193)</f>
        <v>nondisponible</v>
      </c>
      <c r="AB193" cm="1">
        <f t="array" aca="1" ref="AB193" ca="1">INDIRECT($A$1&amp;AB$1&amp;$A193)</f>
        <v>0</v>
      </c>
      <c r="AC193" cm="1">
        <f t="array" aca="1" ref="AC193" ca="1">INDIRECT($A$1&amp;AC$1&amp;$A193)</f>
        <v>0</v>
      </c>
      <c r="AD193" cm="1">
        <f t="array" aca="1" ref="AD193" ca="1">INDIRECT($A$1&amp;AD$1&amp;$A193)</f>
        <v>0</v>
      </c>
      <c r="AE193" cm="1">
        <f t="array" aca="1" ref="AE193" ca="1">INDIRECT($A$1&amp;AE$1&amp;$A193)</f>
        <v>0</v>
      </c>
      <c r="AF193" cm="1">
        <f t="array" aca="1" ref="AF193" ca="1">INDIRECT($A$1&amp;AF$1&amp;$A193)</f>
        <v>0</v>
      </c>
      <c r="AG193" cm="1">
        <f t="array" aca="1" ref="AG193" ca="1">INDIRECT($A$1&amp;AG$1&amp;$A193)</f>
        <v>0</v>
      </c>
      <c r="AH193" cm="1">
        <f t="array" aca="1" ref="AH193" ca="1">INDIRECT($A$1&amp;AH$1&amp;$A193)</f>
        <v>0</v>
      </c>
      <c r="AI193" cm="1">
        <f t="array" aca="1" ref="AI193" ca="1">INDIRECT($A$1&amp;AI$1&amp;$A193)</f>
        <v>0</v>
      </c>
      <c r="AJ193" cm="1">
        <f t="array" aca="1" ref="AJ193" ca="1">INDIRECT($A$1&amp;AJ$1&amp;$A193)</f>
        <v>0</v>
      </c>
      <c r="AK193" cm="1">
        <f t="array" aca="1" ref="AK193" ca="1">INDIRECT($A$1&amp;AK$1&amp;$A193)</f>
        <v>0</v>
      </c>
      <c r="AM193">
        <f t="shared" ca="1" si="39"/>
        <v>0</v>
      </c>
      <c r="AN193">
        <f t="shared" ca="1" si="39"/>
        <v>0</v>
      </c>
      <c r="AO193">
        <f t="shared" ca="1" si="39"/>
        <v>0</v>
      </c>
      <c r="AP193">
        <f t="shared" ca="1" si="39"/>
        <v>0</v>
      </c>
      <c r="AQ193">
        <f t="shared" ca="1" si="39"/>
        <v>0</v>
      </c>
      <c r="AR193">
        <f t="shared" ca="1" si="39"/>
        <v>1</v>
      </c>
      <c r="AS193">
        <f t="shared" ca="1" si="39"/>
        <v>0</v>
      </c>
      <c r="AU193" cm="1">
        <f t="array" aca="1" ref="AU193" ca="1">INDIRECT($A$1&amp;AU$1&amp;$A193)</f>
        <v>0</v>
      </c>
      <c r="AV193" cm="1">
        <f t="array" aca="1" ref="AV193" ca="1">INDIRECT($A$1&amp;AV$1&amp;$A193)</f>
        <v>0</v>
      </c>
      <c r="AW193" cm="1">
        <f t="array" aca="1" ref="AW193" ca="1">INDIRECT($A$1&amp;AW$1&amp;$A193)</f>
        <v>0</v>
      </c>
      <c r="AX193" cm="1">
        <f t="array" aca="1" ref="AX193" ca="1">INDIRECT($A$1&amp;AX$1&amp;$A193)</f>
        <v>0</v>
      </c>
      <c r="AY193" cm="1">
        <f t="array" aca="1" ref="AY193" ca="1">INDIRECT($A$1&amp;AY$1&amp;$A193)</f>
        <v>0</v>
      </c>
      <c r="AZ193" cm="1">
        <f t="array" aca="1" ref="AZ193" ca="1">INDIRECT($A$1&amp;AZ$1&amp;$A193)</f>
        <v>0</v>
      </c>
      <c r="BA193" cm="1">
        <f t="array" aca="1" ref="BA193" ca="1">INDIRECT($A$1&amp;BA$1&amp;$A193)</f>
        <v>0</v>
      </c>
      <c r="BB193" cm="1">
        <f t="array" aca="1" ref="BB193" ca="1">INDIRECT($A$1&amp;BB$1&amp;$A193)</f>
        <v>0</v>
      </c>
      <c r="BC193" cm="1">
        <f t="array" aca="1" ref="BC193" ca="1">INDIRECT($A$1&amp;BC$1&amp;$A193)</f>
        <v>0</v>
      </c>
      <c r="BD193" cm="1">
        <f t="array" aca="1" ref="BD193" ca="1">INDIRECT($A$1&amp;BD$1&amp;$A193)</f>
        <v>0</v>
      </c>
      <c r="BE193" cm="1">
        <f t="array" aca="1" ref="BE193" ca="1">INDIRECT($A$1&amp;BE$1&amp;$A193)</f>
        <v>0</v>
      </c>
      <c r="BF193" cm="1">
        <f t="array" aca="1" ref="BF193" ca="1">INDIRECT($A$1&amp;BF$1&amp;$A193)</f>
        <v>0</v>
      </c>
      <c r="BG193" cm="1">
        <f t="array" aca="1" ref="BG193" ca="1">INDIRECT($A$1&amp;BG$1&amp;$A193)</f>
        <v>0</v>
      </c>
      <c r="BH193" cm="1">
        <f t="array" aca="1" ref="BH193" ca="1">INDIRECT($A$1&amp;BH$1&amp;$A193)</f>
        <v>0</v>
      </c>
      <c r="BI193" cm="1">
        <f t="array" aca="1" ref="BI193" ca="1">INDIRECT($A$1&amp;BI$1&amp;$A193)</f>
        <v>0</v>
      </c>
      <c r="BJ193" cm="1">
        <f t="array" aca="1" ref="BJ193" ca="1">INDIRECT($A$1&amp;BJ$1&amp;$A193)</f>
        <v>0</v>
      </c>
      <c r="BK193" cm="1">
        <f t="array" aca="1" ref="BK193" ca="1">INDIRECT($A$1&amp;BK$1&amp;$A193)</f>
        <v>0</v>
      </c>
      <c r="BL193" cm="1">
        <f t="array" aca="1" ref="BL193" ca="1">INDIRECT($A$1&amp;BL$1&amp;$A193)</f>
        <v>0</v>
      </c>
      <c r="BM193" cm="1">
        <f t="array" aca="1" ref="BM193" ca="1">INDIRECT($A$1&amp;BM$1&amp;$A193)</f>
        <v>0</v>
      </c>
      <c r="BN193" cm="1">
        <f t="array" aca="1" ref="BN193" ca="1">INDIRECT($A$1&amp;BN$1&amp;$A193)</f>
        <v>0</v>
      </c>
      <c r="BO193" cm="1">
        <f t="array" aca="1" ref="BO193" ca="1">INDIRECT($A$1&amp;BO$1&amp;$A193)</f>
        <v>0</v>
      </c>
      <c r="BP193" cm="1">
        <f t="array" aca="1" ref="BP193" ca="1">INDIRECT($A$1&amp;BP$1&amp;$A193)</f>
        <v>0</v>
      </c>
      <c r="BQ193" cm="1">
        <f t="array" aca="1" ref="BQ193" ca="1">INDIRECT($A$1&amp;BQ$1&amp;$A193)</f>
        <v>0</v>
      </c>
      <c r="BR193" cm="1">
        <f t="array" aca="1" ref="BR193" ca="1">INDIRECT($A$1&amp;BR$1&amp;$A193)</f>
        <v>0</v>
      </c>
      <c r="BS193" cm="1">
        <f t="array" aca="1" ref="BS193" ca="1">INDIRECT($A$1&amp;BS$1&amp;$A193)</f>
        <v>0</v>
      </c>
      <c r="BT193" cm="1">
        <f t="array" aca="1" ref="BT193" ca="1">INDIRECT($A$1&amp;BT$1&amp;$A193)</f>
        <v>0</v>
      </c>
      <c r="BU193" cm="1">
        <f t="array" aca="1" ref="BU193" ca="1">INDIRECT($A$1&amp;BU$1&amp;$A193)</f>
        <v>0</v>
      </c>
    </row>
    <row r="194" spans="1:73" x14ac:dyDescent="0.35">
      <c r="A194" s="60">
        <f t="shared" si="33"/>
        <v>179</v>
      </c>
      <c r="C194" t="str" cm="1">
        <f t="array" aca="1" ref="C194" ca="1">INDIRECT($A$1&amp;C$1&amp;$A194)</f>
        <v>marche_diapaga</v>
      </c>
      <c r="D194">
        <f t="shared" ca="1" si="38"/>
        <v>1</v>
      </c>
      <c r="E194">
        <f t="shared" ca="1" si="38"/>
        <v>0</v>
      </c>
      <c r="F194">
        <f t="shared" ca="1" si="38"/>
        <v>0</v>
      </c>
      <c r="G194">
        <f t="shared" ca="1" si="38"/>
        <v>0</v>
      </c>
      <c r="H194">
        <f t="shared" ca="1" si="38"/>
        <v>0</v>
      </c>
      <c r="I194">
        <f t="shared" ca="1" si="38"/>
        <v>0</v>
      </c>
      <c r="J194">
        <f t="shared" ca="1" si="38"/>
        <v>0</v>
      </c>
      <c r="K194">
        <f t="shared" ca="1" si="38"/>
        <v>0</v>
      </c>
      <c r="L194">
        <f t="shared" ca="1" si="38"/>
        <v>0</v>
      </c>
      <c r="M194">
        <f t="shared" ca="1" si="38"/>
        <v>0</v>
      </c>
      <c r="N194">
        <f t="shared" ca="1" si="38"/>
        <v>0</v>
      </c>
      <c r="P194" t="str" cm="1">
        <f t="array" aca="1" ref="P194" ca="1">INDIRECT($A$1&amp;P$1&amp;$A194)</f>
        <v>peudisponible</v>
      </c>
      <c r="Q194" cm="1">
        <f t="array" aca="1" ref="Q194" ca="1">INDIRECT($A$1&amp;Q$1&amp;$A194)</f>
        <v>0</v>
      </c>
      <c r="R194" cm="1">
        <f t="array" aca="1" ref="R194" ca="1">INDIRECT($A$1&amp;R$1&amp;$A194)</f>
        <v>0</v>
      </c>
      <c r="S194" cm="1">
        <f t="array" aca="1" ref="S194" ca="1">INDIRECT($A$1&amp;S$1&amp;$A194)</f>
        <v>0</v>
      </c>
      <c r="T194" cm="1">
        <f t="array" aca="1" ref="T194" ca="1">INDIRECT($A$1&amp;T$1&amp;$A194)</f>
        <v>0</v>
      </c>
      <c r="U194" cm="1">
        <f t="array" aca="1" ref="U194" ca="1">INDIRECT($A$1&amp;U$1&amp;$A194)</f>
        <v>0</v>
      </c>
      <c r="V194" cm="1">
        <f t="array" aca="1" ref="V194" ca="1">INDIRECT($A$1&amp;V$1&amp;$A194)</f>
        <v>0</v>
      </c>
      <c r="W194" cm="1">
        <f t="array" aca="1" ref="W194" ca="1">INDIRECT($A$1&amp;W$1&amp;$A194)</f>
        <v>0</v>
      </c>
      <c r="X194" cm="1">
        <f t="array" aca="1" ref="X194" ca="1">INDIRECT($A$1&amp;X$1&amp;$A194)</f>
        <v>0</v>
      </c>
      <c r="Y194" cm="1">
        <f t="array" aca="1" ref="Y194" ca="1">INDIRECT($A$1&amp;Y$1&amp;$A194)</f>
        <v>0</v>
      </c>
      <c r="Z194" cm="1">
        <f t="array" aca="1" ref="Z194" ca="1">INDIRECT($A$1&amp;Z$1&amp;$A194)</f>
        <v>0</v>
      </c>
      <c r="AA194" cm="1">
        <f t="array" aca="1" ref="AA194" ca="1">INDIRECT($A$1&amp;AA$1&amp;$A194)</f>
        <v>0</v>
      </c>
      <c r="AB194" cm="1">
        <f t="array" aca="1" ref="AB194" ca="1">INDIRECT($A$1&amp;AB$1&amp;$A194)</f>
        <v>0</v>
      </c>
      <c r="AC194" cm="1">
        <f t="array" aca="1" ref="AC194" ca="1">INDIRECT($A$1&amp;AC$1&amp;$A194)</f>
        <v>0</v>
      </c>
      <c r="AD194" cm="1">
        <f t="array" aca="1" ref="AD194" ca="1">INDIRECT($A$1&amp;AD$1&amp;$A194)</f>
        <v>0</v>
      </c>
      <c r="AE194" cm="1">
        <f t="array" aca="1" ref="AE194" ca="1">INDIRECT($A$1&amp;AE$1&amp;$A194)</f>
        <v>0</v>
      </c>
      <c r="AF194" cm="1">
        <f t="array" aca="1" ref="AF194" ca="1">INDIRECT($A$1&amp;AF$1&amp;$A194)</f>
        <v>0</v>
      </c>
      <c r="AG194" cm="1">
        <f t="array" aca="1" ref="AG194" ca="1">INDIRECT($A$1&amp;AG$1&amp;$A194)</f>
        <v>0</v>
      </c>
      <c r="AH194" cm="1">
        <f t="array" aca="1" ref="AH194" ca="1">INDIRECT($A$1&amp;AH$1&amp;$A194)</f>
        <v>0</v>
      </c>
      <c r="AI194" cm="1">
        <f t="array" aca="1" ref="AI194" ca="1">INDIRECT($A$1&amp;AI$1&amp;$A194)</f>
        <v>0</v>
      </c>
      <c r="AJ194" cm="1">
        <f t="array" aca="1" ref="AJ194" ca="1">INDIRECT($A$1&amp;AJ$1&amp;$A194)</f>
        <v>0</v>
      </c>
      <c r="AK194" cm="1">
        <f t="array" aca="1" ref="AK194" ca="1">INDIRECT($A$1&amp;AK$1&amp;$A194)</f>
        <v>0</v>
      </c>
      <c r="AM194">
        <f t="shared" ca="1" si="39"/>
        <v>0</v>
      </c>
      <c r="AN194">
        <f t="shared" ca="1" si="39"/>
        <v>0</v>
      </c>
      <c r="AO194">
        <f t="shared" ca="1" si="39"/>
        <v>0</v>
      </c>
      <c r="AP194">
        <f t="shared" ca="1" si="39"/>
        <v>1</v>
      </c>
      <c r="AQ194">
        <f t="shared" ca="1" si="39"/>
        <v>0</v>
      </c>
      <c r="AR194">
        <f t="shared" ca="1" si="39"/>
        <v>0</v>
      </c>
      <c r="AS194">
        <f t="shared" ca="1" si="39"/>
        <v>0</v>
      </c>
      <c r="AU194" cm="1">
        <f t="array" aca="1" ref="AU194" ca="1">INDIRECT($A$1&amp;AU$1&amp;$A194)</f>
        <v>0</v>
      </c>
      <c r="AV194" cm="1">
        <f t="array" aca="1" ref="AV194" ca="1">INDIRECT($A$1&amp;AV$1&amp;$A194)</f>
        <v>0</v>
      </c>
      <c r="AW194" cm="1">
        <f t="array" aca="1" ref="AW194" ca="1">INDIRECT($A$1&amp;AW$1&amp;$A194)</f>
        <v>0</v>
      </c>
      <c r="AX194" cm="1">
        <f t="array" aca="1" ref="AX194" ca="1">INDIRECT($A$1&amp;AX$1&amp;$A194)</f>
        <v>0</v>
      </c>
      <c r="AY194" cm="1">
        <f t="array" aca="1" ref="AY194" ca="1">INDIRECT($A$1&amp;AY$1&amp;$A194)</f>
        <v>0</v>
      </c>
      <c r="AZ194" cm="1">
        <f t="array" aca="1" ref="AZ194" ca="1">INDIRECT($A$1&amp;AZ$1&amp;$A194)</f>
        <v>0</v>
      </c>
      <c r="BA194" cm="1">
        <f t="array" aca="1" ref="BA194" ca="1">INDIRECT($A$1&amp;BA$1&amp;$A194)</f>
        <v>0</v>
      </c>
      <c r="BB194" cm="1">
        <f t="array" aca="1" ref="BB194" ca="1">INDIRECT($A$1&amp;BB$1&amp;$A194)</f>
        <v>0</v>
      </c>
      <c r="BC194" cm="1">
        <f t="array" aca="1" ref="BC194" ca="1">INDIRECT($A$1&amp;BC$1&amp;$A194)</f>
        <v>0</v>
      </c>
      <c r="BD194" cm="1">
        <f t="array" aca="1" ref="BD194" ca="1">INDIRECT($A$1&amp;BD$1&amp;$A194)</f>
        <v>0</v>
      </c>
      <c r="BE194" cm="1">
        <f t="array" aca="1" ref="BE194" ca="1">INDIRECT($A$1&amp;BE$1&amp;$A194)</f>
        <v>0</v>
      </c>
      <c r="BF194" cm="1">
        <f t="array" aca="1" ref="BF194" ca="1">INDIRECT($A$1&amp;BF$1&amp;$A194)</f>
        <v>0</v>
      </c>
      <c r="BG194" cm="1">
        <f t="array" aca="1" ref="BG194" ca="1">INDIRECT($A$1&amp;BG$1&amp;$A194)</f>
        <v>0</v>
      </c>
      <c r="BH194" cm="1">
        <f t="array" aca="1" ref="BH194" ca="1">INDIRECT($A$1&amp;BH$1&amp;$A194)</f>
        <v>0</v>
      </c>
      <c r="BI194" cm="1">
        <f t="array" aca="1" ref="BI194" ca="1">INDIRECT($A$1&amp;BI$1&amp;$A194)</f>
        <v>0</v>
      </c>
      <c r="BJ194" cm="1">
        <f t="array" aca="1" ref="BJ194" ca="1">INDIRECT($A$1&amp;BJ$1&amp;$A194)</f>
        <v>0</v>
      </c>
      <c r="BK194" cm="1">
        <f t="array" aca="1" ref="BK194" ca="1">INDIRECT($A$1&amp;BK$1&amp;$A194)</f>
        <v>0</v>
      </c>
      <c r="BL194" cm="1">
        <f t="array" aca="1" ref="BL194" ca="1">INDIRECT($A$1&amp;BL$1&amp;$A194)</f>
        <v>0</v>
      </c>
      <c r="BM194" cm="1">
        <f t="array" aca="1" ref="BM194" ca="1">INDIRECT($A$1&amp;BM$1&amp;$A194)</f>
        <v>0</v>
      </c>
      <c r="BN194" cm="1">
        <f t="array" aca="1" ref="BN194" ca="1">INDIRECT($A$1&amp;BN$1&amp;$A194)</f>
        <v>0</v>
      </c>
      <c r="BO194" cm="1">
        <f t="array" aca="1" ref="BO194" ca="1">INDIRECT($A$1&amp;BO$1&amp;$A194)</f>
        <v>0</v>
      </c>
      <c r="BP194" cm="1">
        <f t="array" aca="1" ref="BP194" ca="1">INDIRECT($A$1&amp;BP$1&amp;$A194)</f>
        <v>0</v>
      </c>
      <c r="BQ194" cm="1">
        <f t="array" aca="1" ref="BQ194" ca="1">INDIRECT($A$1&amp;BQ$1&amp;$A194)</f>
        <v>0</v>
      </c>
      <c r="BR194" cm="1">
        <f t="array" aca="1" ref="BR194" ca="1">INDIRECT($A$1&amp;BR$1&amp;$A194)</f>
        <v>0</v>
      </c>
      <c r="BS194" cm="1">
        <f t="array" aca="1" ref="BS194" ca="1">INDIRECT($A$1&amp;BS$1&amp;$A194)</f>
        <v>0</v>
      </c>
      <c r="BT194" cm="1">
        <f t="array" aca="1" ref="BT194" ca="1">INDIRECT($A$1&amp;BT$1&amp;$A194)</f>
        <v>0</v>
      </c>
      <c r="BU194" cm="1">
        <f t="array" aca="1" ref="BU194" ca="1">INDIRECT($A$1&amp;BU$1&amp;$A194)</f>
        <v>0</v>
      </c>
    </row>
    <row r="195" spans="1:73" x14ac:dyDescent="0.35">
      <c r="A195" s="60">
        <f t="shared" si="33"/>
        <v>180</v>
      </c>
      <c r="C195" t="str" cm="1">
        <f t="array" aca="1" ref="C195" ca="1">INDIRECT($A$1&amp;C$1&amp;$A195)</f>
        <v>marche_matiacoali</v>
      </c>
      <c r="D195">
        <f t="shared" ca="1" si="38"/>
        <v>0</v>
      </c>
      <c r="E195">
        <f t="shared" ca="1" si="38"/>
        <v>0</v>
      </c>
      <c r="F195">
        <f t="shared" ca="1" si="38"/>
        <v>0</v>
      </c>
      <c r="G195">
        <f t="shared" ca="1" si="38"/>
        <v>0</v>
      </c>
      <c r="H195">
        <f t="shared" ca="1" si="38"/>
        <v>0</v>
      </c>
      <c r="I195">
        <f t="shared" ca="1" si="38"/>
        <v>0</v>
      </c>
      <c r="J195">
        <f t="shared" ca="1" si="38"/>
        <v>0</v>
      </c>
      <c r="K195">
        <f t="shared" ca="1" si="38"/>
        <v>0</v>
      </c>
      <c r="L195">
        <f t="shared" ca="1" si="38"/>
        <v>0</v>
      </c>
      <c r="M195">
        <f t="shared" ca="1" si="38"/>
        <v>0</v>
      </c>
      <c r="N195">
        <f t="shared" ca="1" si="38"/>
        <v>0</v>
      </c>
      <c r="P195" cm="1">
        <f t="array" aca="1" ref="P195" ca="1">INDIRECT($A$1&amp;P$1&amp;$A195)</f>
        <v>0</v>
      </c>
      <c r="Q195" cm="1">
        <f t="array" aca="1" ref="Q195" ca="1">INDIRECT($A$1&amp;Q$1&amp;$A195)</f>
        <v>0</v>
      </c>
      <c r="R195" cm="1">
        <f t="array" aca="1" ref="R195" ca="1">INDIRECT($A$1&amp;R$1&amp;$A195)</f>
        <v>0</v>
      </c>
      <c r="S195" cm="1">
        <f t="array" aca="1" ref="S195" ca="1">INDIRECT($A$1&amp;S$1&amp;$A195)</f>
        <v>0</v>
      </c>
      <c r="T195" cm="1">
        <f t="array" aca="1" ref="T195" ca="1">INDIRECT($A$1&amp;T$1&amp;$A195)</f>
        <v>0</v>
      </c>
      <c r="U195" cm="1">
        <f t="array" aca="1" ref="U195" ca="1">INDIRECT($A$1&amp;U$1&amp;$A195)</f>
        <v>0</v>
      </c>
      <c r="V195" cm="1">
        <f t="array" aca="1" ref="V195" ca="1">INDIRECT($A$1&amp;V$1&amp;$A195)</f>
        <v>0</v>
      </c>
      <c r="W195" cm="1">
        <f t="array" aca="1" ref="W195" ca="1">INDIRECT($A$1&amp;W$1&amp;$A195)</f>
        <v>0</v>
      </c>
      <c r="X195" cm="1">
        <f t="array" aca="1" ref="X195" ca="1">INDIRECT($A$1&amp;X$1&amp;$A195)</f>
        <v>0</v>
      </c>
      <c r="Y195" cm="1">
        <f t="array" aca="1" ref="Y195" ca="1">INDIRECT($A$1&amp;Y$1&amp;$A195)</f>
        <v>0</v>
      </c>
      <c r="Z195" cm="1">
        <f t="array" aca="1" ref="Z195" ca="1">INDIRECT($A$1&amp;Z$1&amp;$A195)</f>
        <v>0</v>
      </c>
      <c r="AA195" cm="1">
        <f t="array" aca="1" ref="AA195" ca="1">INDIRECT($A$1&amp;AA$1&amp;$A195)</f>
        <v>0</v>
      </c>
      <c r="AB195" t="str" cm="1">
        <f t="array" aca="1" ref="AB195" ca="1">INDIRECT($A$1&amp;AB$1&amp;$A195)</f>
        <v>disponible</v>
      </c>
      <c r="AC195" t="str" cm="1">
        <f t="array" aca="1" ref="AC195" ca="1">INDIRECT($A$1&amp;AC$1&amp;$A195)</f>
        <v>peudisponible</v>
      </c>
      <c r="AD195" t="str" cm="1">
        <f t="array" aca="1" ref="AD195" ca="1">INDIRECT($A$1&amp;AD$1&amp;$A195)</f>
        <v>peudisponible</v>
      </c>
      <c r="AE195" cm="1">
        <f t="array" aca="1" ref="AE195" ca="1">INDIRECT($A$1&amp;AE$1&amp;$A195)</f>
        <v>0</v>
      </c>
      <c r="AF195" cm="1">
        <f t="array" aca="1" ref="AF195" ca="1">INDIRECT($A$1&amp;AF$1&amp;$A195)</f>
        <v>0</v>
      </c>
      <c r="AG195" cm="1">
        <f t="array" aca="1" ref="AG195" ca="1">INDIRECT($A$1&amp;AG$1&amp;$A195)</f>
        <v>0</v>
      </c>
      <c r="AH195" cm="1">
        <f t="array" aca="1" ref="AH195" ca="1">INDIRECT($A$1&amp;AH$1&amp;$A195)</f>
        <v>0</v>
      </c>
      <c r="AI195" cm="1">
        <f t="array" aca="1" ref="AI195" ca="1">INDIRECT($A$1&amp;AI$1&amp;$A195)</f>
        <v>0</v>
      </c>
      <c r="AJ195" cm="1">
        <f t="array" aca="1" ref="AJ195" ca="1">INDIRECT($A$1&amp;AJ$1&amp;$A195)</f>
        <v>0</v>
      </c>
      <c r="AK195" cm="1">
        <f t="array" aca="1" ref="AK195" ca="1">INDIRECT($A$1&amp;AK$1&amp;$A195)</f>
        <v>0</v>
      </c>
      <c r="AM195">
        <f t="shared" ca="1" si="39"/>
        <v>0</v>
      </c>
      <c r="AN195">
        <f t="shared" ca="1" si="39"/>
        <v>0</v>
      </c>
      <c r="AO195">
        <f t="shared" ca="1" si="39"/>
        <v>0</v>
      </c>
      <c r="AP195">
        <f t="shared" ca="1" si="39"/>
        <v>0</v>
      </c>
      <c r="AQ195">
        <f t="shared" ca="1" si="39"/>
        <v>0</v>
      </c>
      <c r="AR195">
        <f t="shared" ca="1" si="39"/>
        <v>0</v>
      </c>
      <c r="AS195">
        <f t="shared" ca="1" si="39"/>
        <v>0</v>
      </c>
      <c r="AU195" cm="1">
        <f t="array" aca="1" ref="AU195" ca="1">INDIRECT($A$1&amp;AU$1&amp;$A195)</f>
        <v>0</v>
      </c>
      <c r="AV195" cm="1">
        <f t="array" aca="1" ref="AV195" ca="1">INDIRECT($A$1&amp;AV$1&amp;$A195)</f>
        <v>0</v>
      </c>
      <c r="AW195" cm="1">
        <f t="array" aca="1" ref="AW195" ca="1">INDIRECT($A$1&amp;AW$1&amp;$A195)</f>
        <v>0</v>
      </c>
      <c r="AX195" cm="1">
        <f t="array" aca="1" ref="AX195" ca="1">INDIRECT($A$1&amp;AX$1&amp;$A195)</f>
        <v>0</v>
      </c>
      <c r="AY195" cm="1">
        <f t="array" aca="1" ref="AY195" ca="1">INDIRECT($A$1&amp;AY$1&amp;$A195)</f>
        <v>0</v>
      </c>
      <c r="AZ195" cm="1">
        <f t="array" aca="1" ref="AZ195" ca="1">INDIRECT($A$1&amp;AZ$1&amp;$A195)</f>
        <v>0</v>
      </c>
      <c r="BA195" cm="1">
        <f t="array" aca="1" ref="BA195" ca="1">INDIRECT($A$1&amp;BA$1&amp;$A195)</f>
        <v>0</v>
      </c>
      <c r="BB195" cm="1">
        <f t="array" aca="1" ref="BB195" ca="1">INDIRECT($A$1&amp;BB$1&amp;$A195)</f>
        <v>0</v>
      </c>
      <c r="BC195" cm="1">
        <f t="array" aca="1" ref="BC195" ca="1">INDIRECT($A$1&amp;BC$1&amp;$A195)</f>
        <v>0</v>
      </c>
      <c r="BD195" cm="1">
        <f t="array" aca="1" ref="BD195" ca="1">INDIRECT($A$1&amp;BD$1&amp;$A195)</f>
        <v>0</v>
      </c>
      <c r="BE195" cm="1">
        <f t="array" aca="1" ref="BE195" ca="1">INDIRECT($A$1&amp;BE$1&amp;$A195)</f>
        <v>0</v>
      </c>
      <c r="BF195" cm="1">
        <f t="array" aca="1" ref="BF195" ca="1">INDIRECT($A$1&amp;BF$1&amp;$A195)</f>
        <v>0</v>
      </c>
      <c r="BG195" cm="1">
        <f t="array" aca="1" ref="BG195" ca="1">INDIRECT($A$1&amp;BG$1&amp;$A195)</f>
        <v>0</v>
      </c>
      <c r="BH195" cm="1">
        <f t="array" aca="1" ref="BH195" ca="1">INDIRECT($A$1&amp;BH$1&amp;$A195)</f>
        <v>0</v>
      </c>
      <c r="BI195" cm="1">
        <f t="array" aca="1" ref="BI195" ca="1">INDIRECT($A$1&amp;BI$1&amp;$A195)</f>
        <v>0</v>
      </c>
      <c r="BJ195" cm="1">
        <f t="array" aca="1" ref="BJ195" ca="1">INDIRECT($A$1&amp;BJ$1&amp;$A195)</f>
        <v>0</v>
      </c>
      <c r="BK195" cm="1">
        <f t="array" aca="1" ref="BK195" ca="1">INDIRECT($A$1&amp;BK$1&amp;$A195)</f>
        <v>0</v>
      </c>
      <c r="BL195" cm="1">
        <f t="array" aca="1" ref="BL195" ca="1">INDIRECT($A$1&amp;BL$1&amp;$A195)</f>
        <v>0</v>
      </c>
      <c r="BM195" cm="1">
        <f t="array" aca="1" ref="BM195" ca="1">INDIRECT($A$1&amp;BM$1&amp;$A195)</f>
        <v>0</v>
      </c>
      <c r="BN195" cm="1">
        <f t="array" aca="1" ref="BN195" ca="1">INDIRECT($A$1&amp;BN$1&amp;$A195)</f>
        <v>0</v>
      </c>
      <c r="BO195" cm="1">
        <f t="array" aca="1" ref="BO195" ca="1">INDIRECT($A$1&amp;BO$1&amp;$A195)</f>
        <v>0</v>
      </c>
      <c r="BP195" cm="1">
        <f t="array" aca="1" ref="BP195" ca="1">INDIRECT($A$1&amp;BP$1&amp;$A195)</f>
        <v>0</v>
      </c>
      <c r="BQ195" cm="1">
        <f t="array" aca="1" ref="BQ195" ca="1">INDIRECT($A$1&amp;BQ$1&amp;$A195)</f>
        <v>0</v>
      </c>
      <c r="BR195" cm="1">
        <f t="array" aca="1" ref="BR195" ca="1">INDIRECT($A$1&amp;BR$1&amp;$A195)</f>
        <v>0</v>
      </c>
      <c r="BS195" cm="1">
        <f t="array" aca="1" ref="BS195" ca="1">INDIRECT($A$1&amp;BS$1&amp;$A195)</f>
        <v>0</v>
      </c>
      <c r="BT195" cm="1">
        <f t="array" aca="1" ref="BT195" ca="1">INDIRECT($A$1&amp;BT$1&amp;$A195)</f>
        <v>0</v>
      </c>
      <c r="BU195" cm="1">
        <f t="array" aca="1" ref="BU195" ca="1">INDIRECT($A$1&amp;BU$1&amp;$A195)</f>
        <v>0</v>
      </c>
    </row>
    <row r="196" spans="1:73" x14ac:dyDescent="0.35">
      <c r="A196" s="60">
        <f t="shared" si="33"/>
        <v>181</v>
      </c>
      <c r="C196" t="str" cm="1">
        <f t="array" aca="1" ref="C196" ca="1">INDIRECT($A$1&amp;C$1&amp;$A196)</f>
        <v>marche_diapaga</v>
      </c>
      <c r="D196">
        <f t="shared" ca="1" si="38"/>
        <v>0</v>
      </c>
      <c r="E196">
        <f t="shared" ca="1" si="38"/>
        <v>0</v>
      </c>
      <c r="F196">
        <f t="shared" ca="1" si="38"/>
        <v>0</v>
      </c>
      <c r="G196">
        <f t="shared" ca="1" si="38"/>
        <v>0</v>
      </c>
      <c r="H196">
        <f t="shared" ca="1" si="38"/>
        <v>0</v>
      </c>
      <c r="I196">
        <f t="shared" ca="1" si="38"/>
        <v>0</v>
      </c>
      <c r="J196">
        <f t="shared" ca="1" si="38"/>
        <v>1</v>
      </c>
      <c r="K196">
        <f t="shared" ca="1" si="38"/>
        <v>0</v>
      </c>
      <c r="L196">
        <f t="shared" ca="1" si="38"/>
        <v>0</v>
      </c>
      <c r="M196">
        <f t="shared" ca="1" si="38"/>
        <v>0</v>
      </c>
      <c r="N196">
        <f t="shared" ca="1" si="38"/>
        <v>0</v>
      </c>
      <c r="P196" t="str" cm="1">
        <f t="array" aca="1" ref="P196" ca="1">INDIRECT($A$1&amp;P$1&amp;$A196)</f>
        <v>disponible</v>
      </c>
      <c r="Q196" t="str" cm="1">
        <f t="array" aca="1" ref="Q196" ca="1">INDIRECT($A$1&amp;Q$1&amp;$A196)</f>
        <v>disponible</v>
      </c>
      <c r="R196" cm="1">
        <f t="array" aca="1" ref="R196" ca="1">INDIRECT($A$1&amp;R$1&amp;$A196)</f>
        <v>0</v>
      </c>
      <c r="S196" cm="1">
        <f t="array" aca="1" ref="S196" ca="1">INDIRECT($A$1&amp;S$1&amp;$A196)</f>
        <v>0</v>
      </c>
      <c r="T196" cm="1">
        <f t="array" aca="1" ref="T196" ca="1">INDIRECT($A$1&amp;T$1&amp;$A196)</f>
        <v>0</v>
      </c>
      <c r="U196" cm="1">
        <f t="array" aca="1" ref="U196" ca="1">INDIRECT($A$1&amp;U$1&amp;$A196)</f>
        <v>0</v>
      </c>
      <c r="V196" cm="1">
        <f t="array" aca="1" ref="V196" ca="1">INDIRECT($A$1&amp;V$1&amp;$A196)</f>
        <v>0</v>
      </c>
      <c r="W196" cm="1">
        <f t="array" aca="1" ref="W196" ca="1">INDIRECT($A$1&amp;W$1&amp;$A196)</f>
        <v>0</v>
      </c>
      <c r="X196" cm="1">
        <f t="array" aca="1" ref="X196" ca="1">INDIRECT($A$1&amp;X$1&amp;$A196)</f>
        <v>0</v>
      </c>
      <c r="Y196" cm="1">
        <f t="array" aca="1" ref="Y196" ca="1">INDIRECT($A$1&amp;Y$1&amp;$A196)</f>
        <v>0</v>
      </c>
      <c r="Z196" cm="1">
        <f t="array" aca="1" ref="Z196" ca="1">INDIRECT($A$1&amp;Z$1&amp;$A196)</f>
        <v>0</v>
      </c>
      <c r="AA196" cm="1">
        <f t="array" aca="1" ref="AA196" ca="1">INDIRECT($A$1&amp;AA$1&amp;$A196)</f>
        <v>0</v>
      </c>
      <c r="AB196" cm="1">
        <f t="array" aca="1" ref="AB196" ca="1">INDIRECT($A$1&amp;AB$1&amp;$A196)</f>
        <v>0</v>
      </c>
      <c r="AC196" cm="1">
        <f t="array" aca="1" ref="AC196" ca="1">INDIRECT($A$1&amp;AC$1&amp;$A196)</f>
        <v>0</v>
      </c>
      <c r="AD196" cm="1">
        <f t="array" aca="1" ref="AD196" ca="1">INDIRECT($A$1&amp;AD$1&amp;$A196)</f>
        <v>0</v>
      </c>
      <c r="AE196" cm="1">
        <f t="array" aca="1" ref="AE196" ca="1">INDIRECT($A$1&amp;AE$1&amp;$A196)</f>
        <v>0</v>
      </c>
      <c r="AF196" cm="1">
        <f t="array" aca="1" ref="AF196" ca="1">INDIRECT($A$1&amp;AF$1&amp;$A196)</f>
        <v>0</v>
      </c>
      <c r="AG196" cm="1">
        <f t="array" aca="1" ref="AG196" ca="1">INDIRECT($A$1&amp;AG$1&amp;$A196)</f>
        <v>0</v>
      </c>
      <c r="AH196" cm="1">
        <f t="array" aca="1" ref="AH196" ca="1">INDIRECT($A$1&amp;AH$1&amp;$A196)</f>
        <v>0</v>
      </c>
      <c r="AI196" cm="1">
        <f t="array" aca="1" ref="AI196" ca="1">INDIRECT($A$1&amp;AI$1&amp;$A196)</f>
        <v>0</v>
      </c>
      <c r="AJ196" cm="1">
        <f t="array" aca="1" ref="AJ196" ca="1">INDIRECT($A$1&amp;AJ$1&amp;$A196)</f>
        <v>0</v>
      </c>
      <c r="AK196" cm="1">
        <f t="array" aca="1" ref="AK196" ca="1">INDIRECT($A$1&amp;AK$1&amp;$A196)</f>
        <v>0</v>
      </c>
      <c r="AM196">
        <f t="shared" ca="1" si="39"/>
        <v>0</v>
      </c>
      <c r="AN196">
        <f t="shared" ca="1" si="39"/>
        <v>0</v>
      </c>
      <c r="AO196">
        <f t="shared" ca="1" si="39"/>
        <v>0</v>
      </c>
      <c r="AP196">
        <f t="shared" ca="1" si="39"/>
        <v>1</v>
      </c>
      <c r="AQ196">
        <f t="shared" ca="1" si="39"/>
        <v>0</v>
      </c>
      <c r="AR196">
        <f t="shared" ca="1" si="39"/>
        <v>0</v>
      </c>
      <c r="AS196">
        <f t="shared" ca="1" si="39"/>
        <v>1</v>
      </c>
      <c r="AU196" cm="1">
        <f t="array" aca="1" ref="AU196" ca="1">INDIRECT($A$1&amp;AU$1&amp;$A196)</f>
        <v>0</v>
      </c>
      <c r="AV196" cm="1">
        <f t="array" aca="1" ref="AV196" ca="1">INDIRECT($A$1&amp;AV$1&amp;$A196)</f>
        <v>0</v>
      </c>
      <c r="AW196" cm="1">
        <f t="array" aca="1" ref="AW196" ca="1">INDIRECT($A$1&amp;AW$1&amp;$A196)</f>
        <v>0</v>
      </c>
      <c r="AX196" cm="1">
        <f t="array" aca="1" ref="AX196" ca="1">INDIRECT($A$1&amp;AX$1&amp;$A196)</f>
        <v>0</v>
      </c>
      <c r="AY196" cm="1">
        <f t="array" aca="1" ref="AY196" ca="1">INDIRECT($A$1&amp;AY$1&amp;$A196)</f>
        <v>0</v>
      </c>
      <c r="AZ196" cm="1">
        <f t="array" aca="1" ref="AZ196" ca="1">INDIRECT($A$1&amp;AZ$1&amp;$A196)</f>
        <v>0</v>
      </c>
      <c r="BA196" cm="1">
        <f t="array" aca="1" ref="BA196" ca="1">INDIRECT($A$1&amp;BA$1&amp;$A196)</f>
        <v>0</v>
      </c>
      <c r="BB196" cm="1">
        <f t="array" aca="1" ref="BB196" ca="1">INDIRECT($A$1&amp;BB$1&amp;$A196)</f>
        <v>0</v>
      </c>
      <c r="BC196" cm="1">
        <f t="array" aca="1" ref="BC196" ca="1">INDIRECT($A$1&amp;BC$1&amp;$A196)</f>
        <v>0</v>
      </c>
      <c r="BD196" cm="1">
        <f t="array" aca="1" ref="BD196" ca="1">INDIRECT($A$1&amp;BD$1&amp;$A196)</f>
        <v>0</v>
      </c>
      <c r="BE196" cm="1">
        <f t="array" aca="1" ref="BE196" ca="1">INDIRECT($A$1&amp;BE$1&amp;$A196)</f>
        <v>0</v>
      </c>
      <c r="BF196" cm="1">
        <f t="array" aca="1" ref="BF196" ca="1">INDIRECT($A$1&amp;BF$1&amp;$A196)</f>
        <v>0</v>
      </c>
      <c r="BG196" cm="1">
        <f t="array" aca="1" ref="BG196" ca="1">INDIRECT($A$1&amp;BG$1&amp;$A196)</f>
        <v>0</v>
      </c>
      <c r="BH196" cm="1">
        <f t="array" aca="1" ref="BH196" ca="1">INDIRECT($A$1&amp;BH$1&amp;$A196)</f>
        <v>0</v>
      </c>
      <c r="BI196" cm="1">
        <f t="array" aca="1" ref="BI196" ca="1">INDIRECT($A$1&amp;BI$1&amp;$A196)</f>
        <v>0</v>
      </c>
      <c r="BJ196" cm="1">
        <f t="array" aca="1" ref="BJ196" ca="1">INDIRECT($A$1&amp;BJ$1&amp;$A196)</f>
        <v>0</v>
      </c>
      <c r="BK196" cm="1">
        <f t="array" aca="1" ref="BK196" ca="1">INDIRECT($A$1&amp;BK$1&amp;$A196)</f>
        <v>0</v>
      </c>
      <c r="BL196" cm="1">
        <f t="array" aca="1" ref="BL196" ca="1">INDIRECT($A$1&amp;BL$1&amp;$A196)</f>
        <v>0</v>
      </c>
      <c r="BM196" cm="1">
        <f t="array" aca="1" ref="BM196" ca="1">INDIRECT($A$1&amp;BM$1&amp;$A196)</f>
        <v>0</v>
      </c>
      <c r="BN196" cm="1">
        <f t="array" aca="1" ref="BN196" ca="1">INDIRECT($A$1&amp;BN$1&amp;$A196)</f>
        <v>0</v>
      </c>
      <c r="BO196" cm="1">
        <f t="array" aca="1" ref="BO196" ca="1">INDIRECT($A$1&amp;BO$1&amp;$A196)</f>
        <v>0</v>
      </c>
      <c r="BP196" cm="1">
        <f t="array" aca="1" ref="BP196" ca="1">INDIRECT($A$1&amp;BP$1&amp;$A196)</f>
        <v>0</v>
      </c>
      <c r="BQ196" cm="1">
        <f t="array" aca="1" ref="BQ196" ca="1">INDIRECT($A$1&amp;BQ$1&amp;$A196)</f>
        <v>0</v>
      </c>
      <c r="BR196" cm="1">
        <f t="array" aca="1" ref="BR196" ca="1">INDIRECT($A$1&amp;BR$1&amp;$A196)</f>
        <v>0</v>
      </c>
      <c r="BS196" cm="1">
        <f t="array" aca="1" ref="BS196" ca="1">INDIRECT($A$1&amp;BS$1&amp;$A196)</f>
        <v>0</v>
      </c>
      <c r="BT196" cm="1">
        <f t="array" aca="1" ref="BT196" ca="1">INDIRECT($A$1&amp;BT$1&amp;$A196)</f>
        <v>0</v>
      </c>
      <c r="BU196" cm="1">
        <f t="array" aca="1" ref="BU196" ca="1">INDIRECT($A$1&amp;BU$1&amp;$A196)</f>
        <v>0</v>
      </c>
    </row>
    <row r="197" spans="1:73" x14ac:dyDescent="0.35">
      <c r="A197" s="60">
        <f t="shared" si="33"/>
        <v>182</v>
      </c>
      <c r="C197" t="str" cm="1">
        <f t="array" aca="1" ref="C197" ca="1">INDIRECT($A$1&amp;C$1&amp;$A197)</f>
        <v>marche_matiacoali</v>
      </c>
      <c r="D197">
        <f t="shared" ref="D197:N206" ca="1" si="40">IF(SUM(INDIRECT($A$1&amp;D$1&amp;$A197),INDIRECT($A$1&amp;D$2&amp;$A197),INDIRECT($A$1&amp;D$3&amp;$A197))&gt;0,1,0)</f>
        <v>0</v>
      </c>
      <c r="E197">
        <f t="shared" ca="1" si="40"/>
        <v>0</v>
      </c>
      <c r="F197">
        <f t="shared" ca="1" si="40"/>
        <v>0</v>
      </c>
      <c r="G197">
        <f t="shared" ca="1" si="40"/>
        <v>1</v>
      </c>
      <c r="H197">
        <f t="shared" ca="1" si="40"/>
        <v>0</v>
      </c>
      <c r="I197">
        <f t="shared" ca="1" si="40"/>
        <v>0</v>
      </c>
      <c r="J197">
        <f t="shared" ca="1" si="40"/>
        <v>1</v>
      </c>
      <c r="K197">
        <f t="shared" ca="1" si="40"/>
        <v>0</v>
      </c>
      <c r="L197">
        <f t="shared" ca="1" si="40"/>
        <v>0</v>
      </c>
      <c r="M197">
        <f t="shared" ca="1" si="40"/>
        <v>0</v>
      </c>
      <c r="N197">
        <f t="shared" ca="1" si="40"/>
        <v>0</v>
      </c>
      <c r="P197" cm="1">
        <f t="array" aca="1" ref="P197" ca="1">INDIRECT($A$1&amp;P$1&amp;$A197)</f>
        <v>0</v>
      </c>
      <c r="Q197" cm="1">
        <f t="array" aca="1" ref="Q197" ca="1">INDIRECT($A$1&amp;Q$1&amp;$A197)</f>
        <v>0</v>
      </c>
      <c r="R197" cm="1">
        <f t="array" aca="1" ref="R197" ca="1">INDIRECT($A$1&amp;R$1&amp;$A197)</f>
        <v>0</v>
      </c>
      <c r="S197" cm="1">
        <f t="array" aca="1" ref="S197" ca="1">INDIRECT($A$1&amp;S$1&amp;$A197)</f>
        <v>0</v>
      </c>
      <c r="T197" cm="1">
        <f t="array" aca="1" ref="T197" ca="1">INDIRECT($A$1&amp;T$1&amp;$A197)</f>
        <v>0</v>
      </c>
      <c r="U197" cm="1">
        <f t="array" aca="1" ref="U197" ca="1">INDIRECT($A$1&amp;U$1&amp;$A197)</f>
        <v>0</v>
      </c>
      <c r="V197" cm="1">
        <f t="array" aca="1" ref="V197" ca="1">INDIRECT($A$1&amp;V$1&amp;$A197)</f>
        <v>0</v>
      </c>
      <c r="W197" cm="1">
        <f t="array" aca="1" ref="W197" ca="1">INDIRECT($A$1&amp;W$1&amp;$A197)</f>
        <v>0</v>
      </c>
      <c r="X197" cm="1">
        <f t="array" aca="1" ref="X197" ca="1">INDIRECT($A$1&amp;X$1&amp;$A197)</f>
        <v>0</v>
      </c>
      <c r="Y197" cm="1">
        <f t="array" aca="1" ref="Y197" ca="1">INDIRECT($A$1&amp;Y$1&amp;$A197)</f>
        <v>0</v>
      </c>
      <c r="Z197" cm="1">
        <f t="array" aca="1" ref="Z197" ca="1">INDIRECT($A$1&amp;Z$1&amp;$A197)</f>
        <v>0</v>
      </c>
      <c r="AA197" cm="1">
        <f t="array" aca="1" ref="AA197" ca="1">INDIRECT($A$1&amp;AA$1&amp;$A197)</f>
        <v>0</v>
      </c>
      <c r="AB197" cm="1">
        <f t="array" aca="1" ref="AB197" ca="1">INDIRECT($A$1&amp;AB$1&amp;$A197)</f>
        <v>0</v>
      </c>
      <c r="AC197" cm="1">
        <f t="array" aca="1" ref="AC197" ca="1">INDIRECT($A$1&amp;AC$1&amp;$A197)</f>
        <v>0</v>
      </c>
      <c r="AD197" cm="1">
        <f t="array" aca="1" ref="AD197" ca="1">INDIRECT($A$1&amp;AD$1&amp;$A197)</f>
        <v>0</v>
      </c>
      <c r="AE197" cm="1">
        <f t="array" aca="1" ref="AE197" ca="1">INDIRECT($A$1&amp;AE$1&amp;$A197)</f>
        <v>0</v>
      </c>
      <c r="AF197" cm="1">
        <f t="array" aca="1" ref="AF197" ca="1">INDIRECT($A$1&amp;AF$1&amp;$A197)</f>
        <v>0</v>
      </c>
      <c r="AG197" cm="1">
        <f t="array" aca="1" ref="AG197" ca="1">INDIRECT($A$1&amp;AG$1&amp;$A197)</f>
        <v>0</v>
      </c>
      <c r="AH197" cm="1">
        <f t="array" aca="1" ref="AH197" ca="1">INDIRECT($A$1&amp;AH$1&amp;$A197)</f>
        <v>0</v>
      </c>
      <c r="AI197" t="str" cm="1">
        <f t="array" aca="1" ref="AI197" ca="1">INDIRECT($A$1&amp;AI$1&amp;$A197)</f>
        <v>disponible</v>
      </c>
      <c r="AJ197" t="str" cm="1">
        <f t="array" aca="1" ref="AJ197" ca="1">INDIRECT($A$1&amp;AJ$1&amp;$A197)</f>
        <v>disponible</v>
      </c>
      <c r="AK197" t="str" cm="1">
        <f t="array" aca="1" ref="AK197" ca="1">INDIRECT($A$1&amp;AK$1&amp;$A197)</f>
        <v>disponible</v>
      </c>
      <c r="AM197">
        <f t="shared" ref="AM197:AS206" ca="1" si="41">IF(SUM(INDIRECT($A$1&amp;AM$1&amp;$A197),INDIRECT($A$1&amp;AM$2&amp;$A197),INDIRECT($A$1&amp;AM$3&amp;$A197),INDIRECT($A$1&amp;AM$4&amp;$A197),INDIRECT($A$1&amp;AM$5&amp;$A197),INDIRECT($A$1&amp;AM$6&amp;$A197),INDIRECT($A$1&amp;AM$7&amp;$A197))&gt;0,1,0)</f>
        <v>0</v>
      </c>
      <c r="AN197">
        <f t="shared" ca="1" si="41"/>
        <v>0</v>
      </c>
      <c r="AO197">
        <f t="shared" ca="1" si="41"/>
        <v>0</v>
      </c>
      <c r="AP197">
        <f t="shared" ca="1" si="41"/>
        <v>0</v>
      </c>
      <c r="AQ197">
        <f t="shared" ca="1" si="41"/>
        <v>0</v>
      </c>
      <c r="AR197">
        <f t="shared" ca="1" si="41"/>
        <v>0</v>
      </c>
      <c r="AS197">
        <f t="shared" ca="1" si="41"/>
        <v>0</v>
      </c>
      <c r="AU197" cm="1">
        <f t="array" aca="1" ref="AU197" ca="1">INDIRECT($A$1&amp;AU$1&amp;$A197)</f>
        <v>0</v>
      </c>
      <c r="AV197" cm="1">
        <f t="array" aca="1" ref="AV197" ca="1">INDIRECT($A$1&amp;AV$1&amp;$A197)</f>
        <v>0</v>
      </c>
      <c r="AW197" cm="1">
        <f t="array" aca="1" ref="AW197" ca="1">INDIRECT($A$1&amp;AW$1&amp;$A197)</f>
        <v>0</v>
      </c>
      <c r="AX197" cm="1">
        <f t="array" aca="1" ref="AX197" ca="1">INDIRECT($A$1&amp;AX$1&amp;$A197)</f>
        <v>0</v>
      </c>
      <c r="AY197" cm="1">
        <f t="array" aca="1" ref="AY197" ca="1">INDIRECT($A$1&amp;AY$1&amp;$A197)</f>
        <v>0</v>
      </c>
      <c r="AZ197" cm="1">
        <f t="array" aca="1" ref="AZ197" ca="1">INDIRECT($A$1&amp;AZ$1&amp;$A197)</f>
        <v>0</v>
      </c>
      <c r="BA197" cm="1">
        <f t="array" aca="1" ref="BA197" ca="1">INDIRECT($A$1&amp;BA$1&amp;$A197)</f>
        <v>0</v>
      </c>
      <c r="BB197" cm="1">
        <f t="array" aca="1" ref="BB197" ca="1">INDIRECT($A$1&amp;BB$1&amp;$A197)</f>
        <v>0</v>
      </c>
      <c r="BC197" cm="1">
        <f t="array" aca="1" ref="BC197" ca="1">INDIRECT($A$1&amp;BC$1&amp;$A197)</f>
        <v>0</v>
      </c>
      <c r="BD197" cm="1">
        <f t="array" aca="1" ref="BD197" ca="1">INDIRECT($A$1&amp;BD$1&amp;$A197)</f>
        <v>0</v>
      </c>
      <c r="BE197" cm="1">
        <f t="array" aca="1" ref="BE197" ca="1">INDIRECT($A$1&amp;BE$1&amp;$A197)</f>
        <v>0</v>
      </c>
      <c r="BF197" cm="1">
        <f t="array" aca="1" ref="BF197" ca="1">INDIRECT($A$1&amp;BF$1&amp;$A197)</f>
        <v>0</v>
      </c>
      <c r="BG197" cm="1">
        <f t="array" aca="1" ref="BG197" ca="1">INDIRECT($A$1&amp;BG$1&amp;$A197)</f>
        <v>0</v>
      </c>
      <c r="BH197" cm="1">
        <f t="array" aca="1" ref="BH197" ca="1">INDIRECT($A$1&amp;BH$1&amp;$A197)</f>
        <v>0</v>
      </c>
      <c r="BI197" cm="1">
        <f t="array" aca="1" ref="BI197" ca="1">INDIRECT($A$1&amp;BI$1&amp;$A197)</f>
        <v>0</v>
      </c>
      <c r="BJ197" cm="1">
        <f t="array" aca="1" ref="BJ197" ca="1">INDIRECT($A$1&amp;BJ$1&amp;$A197)</f>
        <v>0</v>
      </c>
      <c r="BK197" cm="1">
        <f t="array" aca="1" ref="BK197" ca="1">INDIRECT($A$1&amp;BK$1&amp;$A197)</f>
        <v>0</v>
      </c>
      <c r="BL197" cm="1">
        <f t="array" aca="1" ref="BL197" ca="1">INDIRECT($A$1&amp;BL$1&amp;$A197)</f>
        <v>0</v>
      </c>
      <c r="BM197" cm="1">
        <f t="array" aca="1" ref="BM197" ca="1">INDIRECT($A$1&amp;BM$1&amp;$A197)</f>
        <v>0</v>
      </c>
      <c r="BN197" cm="1">
        <f t="array" aca="1" ref="BN197" ca="1">INDIRECT($A$1&amp;BN$1&amp;$A197)</f>
        <v>0</v>
      </c>
      <c r="BO197" cm="1">
        <f t="array" aca="1" ref="BO197" ca="1">INDIRECT($A$1&amp;BO$1&amp;$A197)</f>
        <v>0</v>
      </c>
      <c r="BP197" cm="1">
        <f t="array" aca="1" ref="BP197" ca="1">INDIRECT($A$1&amp;BP$1&amp;$A197)</f>
        <v>0</v>
      </c>
      <c r="BQ197" cm="1">
        <f t="array" aca="1" ref="BQ197" ca="1">INDIRECT($A$1&amp;BQ$1&amp;$A197)</f>
        <v>0</v>
      </c>
      <c r="BR197" cm="1">
        <f t="array" aca="1" ref="BR197" ca="1">INDIRECT($A$1&amp;BR$1&amp;$A197)</f>
        <v>0</v>
      </c>
      <c r="BS197" cm="1">
        <f t="array" aca="1" ref="BS197" ca="1">INDIRECT($A$1&amp;BS$1&amp;$A197)</f>
        <v>0</v>
      </c>
      <c r="BT197" cm="1">
        <f t="array" aca="1" ref="BT197" ca="1">INDIRECT($A$1&amp;BT$1&amp;$A197)</f>
        <v>0</v>
      </c>
      <c r="BU197" cm="1">
        <f t="array" aca="1" ref="BU197" ca="1">INDIRECT($A$1&amp;BU$1&amp;$A197)</f>
        <v>0</v>
      </c>
    </row>
    <row r="198" spans="1:73" x14ac:dyDescent="0.35">
      <c r="A198" s="60">
        <f t="shared" si="33"/>
        <v>183</v>
      </c>
      <c r="C198" t="str" cm="1">
        <f t="array" aca="1" ref="C198" ca="1">INDIRECT($A$1&amp;C$1&amp;$A198)</f>
        <v>marche_matiacoali</v>
      </c>
      <c r="D198">
        <f t="shared" ca="1" si="40"/>
        <v>0</v>
      </c>
      <c r="E198">
        <f t="shared" ca="1" si="40"/>
        <v>0</v>
      </c>
      <c r="F198">
        <f t="shared" ca="1" si="40"/>
        <v>1</v>
      </c>
      <c r="G198">
        <f t="shared" ca="1" si="40"/>
        <v>1</v>
      </c>
      <c r="H198">
        <f t="shared" ca="1" si="40"/>
        <v>0</v>
      </c>
      <c r="I198">
        <f t="shared" ca="1" si="40"/>
        <v>1</v>
      </c>
      <c r="J198">
        <f t="shared" ca="1" si="40"/>
        <v>1</v>
      </c>
      <c r="K198">
        <f t="shared" ca="1" si="40"/>
        <v>0</v>
      </c>
      <c r="L198">
        <f t="shared" ca="1" si="40"/>
        <v>1</v>
      </c>
      <c r="M198">
        <f t="shared" ca="1" si="40"/>
        <v>0</v>
      </c>
      <c r="N198">
        <f t="shared" ca="1" si="40"/>
        <v>0</v>
      </c>
      <c r="P198" cm="1">
        <f t="array" aca="1" ref="P198" ca="1">INDIRECT($A$1&amp;P$1&amp;$A198)</f>
        <v>0</v>
      </c>
      <c r="Q198" cm="1">
        <f t="array" aca="1" ref="Q198" ca="1">INDIRECT($A$1&amp;Q$1&amp;$A198)</f>
        <v>0</v>
      </c>
      <c r="R198" t="str" cm="1">
        <f t="array" aca="1" ref="R198" ca="1">INDIRECT($A$1&amp;R$1&amp;$A198)</f>
        <v>disponible</v>
      </c>
      <c r="S198" cm="1">
        <f t="array" aca="1" ref="S198" ca="1">INDIRECT($A$1&amp;S$1&amp;$A198)</f>
        <v>0</v>
      </c>
      <c r="T198" cm="1">
        <f t="array" aca="1" ref="T198" ca="1">INDIRECT($A$1&amp;T$1&amp;$A198)</f>
        <v>0</v>
      </c>
      <c r="U198" cm="1">
        <f t="array" aca="1" ref="U198" ca="1">INDIRECT($A$1&amp;U$1&amp;$A198)</f>
        <v>0</v>
      </c>
      <c r="V198" cm="1">
        <f t="array" aca="1" ref="V198" ca="1">INDIRECT($A$1&amp;V$1&amp;$A198)</f>
        <v>0</v>
      </c>
      <c r="W198" cm="1">
        <f t="array" aca="1" ref="W198" ca="1">INDIRECT($A$1&amp;W$1&amp;$A198)</f>
        <v>0</v>
      </c>
      <c r="X198" cm="1">
        <f t="array" aca="1" ref="X198" ca="1">INDIRECT($A$1&amp;X$1&amp;$A198)</f>
        <v>0</v>
      </c>
      <c r="Y198" cm="1">
        <f t="array" aca="1" ref="Y198" ca="1">INDIRECT($A$1&amp;Y$1&amp;$A198)</f>
        <v>0</v>
      </c>
      <c r="Z198" cm="1">
        <f t="array" aca="1" ref="Z198" ca="1">INDIRECT($A$1&amp;Z$1&amp;$A198)</f>
        <v>0</v>
      </c>
      <c r="AA198" cm="1">
        <f t="array" aca="1" ref="AA198" ca="1">INDIRECT($A$1&amp;AA$1&amp;$A198)</f>
        <v>0</v>
      </c>
      <c r="AB198" cm="1">
        <f t="array" aca="1" ref="AB198" ca="1">INDIRECT($A$1&amp;AB$1&amp;$A198)</f>
        <v>0</v>
      </c>
      <c r="AC198" cm="1">
        <f t="array" aca="1" ref="AC198" ca="1">INDIRECT($A$1&amp;AC$1&amp;$A198)</f>
        <v>0</v>
      </c>
      <c r="AD198" cm="1">
        <f t="array" aca="1" ref="AD198" ca="1">INDIRECT($A$1&amp;AD$1&amp;$A198)</f>
        <v>0</v>
      </c>
      <c r="AE198" cm="1">
        <f t="array" aca="1" ref="AE198" ca="1">INDIRECT($A$1&amp;AE$1&amp;$A198)</f>
        <v>0</v>
      </c>
      <c r="AF198" cm="1">
        <f t="array" aca="1" ref="AF198" ca="1">INDIRECT($A$1&amp;AF$1&amp;$A198)</f>
        <v>0</v>
      </c>
      <c r="AG198" cm="1">
        <f t="array" aca="1" ref="AG198" ca="1">INDIRECT($A$1&amp;AG$1&amp;$A198)</f>
        <v>0</v>
      </c>
      <c r="AH198" cm="1">
        <f t="array" aca="1" ref="AH198" ca="1">INDIRECT($A$1&amp;AH$1&amp;$A198)</f>
        <v>0</v>
      </c>
      <c r="AI198" cm="1">
        <f t="array" aca="1" ref="AI198" ca="1">INDIRECT($A$1&amp;AI$1&amp;$A198)</f>
        <v>0</v>
      </c>
      <c r="AJ198" cm="1">
        <f t="array" aca="1" ref="AJ198" ca="1">INDIRECT($A$1&amp;AJ$1&amp;$A198)</f>
        <v>0</v>
      </c>
      <c r="AK198" cm="1">
        <f t="array" aca="1" ref="AK198" ca="1">INDIRECT($A$1&amp;AK$1&amp;$A198)</f>
        <v>0</v>
      </c>
      <c r="AM198">
        <f t="shared" ca="1" si="41"/>
        <v>0</v>
      </c>
      <c r="AN198">
        <f t="shared" ca="1" si="41"/>
        <v>0</v>
      </c>
      <c r="AO198">
        <f t="shared" ca="1" si="41"/>
        <v>0</v>
      </c>
      <c r="AP198">
        <f t="shared" ca="1" si="41"/>
        <v>0</v>
      </c>
      <c r="AQ198">
        <f t="shared" ca="1" si="41"/>
        <v>0</v>
      </c>
      <c r="AR198">
        <f t="shared" ca="1" si="41"/>
        <v>0</v>
      </c>
      <c r="AS198">
        <f t="shared" ca="1" si="41"/>
        <v>0</v>
      </c>
      <c r="AU198" cm="1">
        <f t="array" aca="1" ref="AU198" ca="1">INDIRECT($A$1&amp;AU$1&amp;$A198)</f>
        <v>0</v>
      </c>
      <c r="AV198" cm="1">
        <f t="array" aca="1" ref="AV198" ca="1">INDIRECT($A$1&amp;AV$1&amp;$A198)</f>
        <v>0</v>
      </c>
      <c r="AW198" cm="1">
        <f t="array" aca="1" ref="AW198" ca="1">INDIRECT($A$1&amp;AW$1&amp;$A198)</f>
        <v>0</v>
      </c>
      <c r="AX198" cm="1">
        <f t="array" aca="1" ref="AX198" ca="1">INDIRECT($A$1&amp;AX$1&amp;$A198)</f>
        <v>0</v>
      </c>
      <c r="AY198" cm="1">
        <f t="array" aca="1" ref="AY198" ca="1">INDIRECT($A$1&amp;AY$1&amp;$A198)</f>
        <v>0</v>
      </c>
      <c r="AZ198" cm="1">
        <f t="array" aca="1" ref="AZ198" ca="1">INDIRECT($A$1&amp;AZ$1&amp;$A198)</f>
        <v>0</v>
      </c>
      <c r="BA198" cm="1">
        <f t="array" aca="1" ref="BA198" ca="1">INDIRECT($A$1&amp;BA$1&amp;$A198)</f>
        <v>0</v>
      </c>
      <c r="BB198" cm="1">
        <f t="array" aca="1" ref="BB198" ca="1">INDIRECT($A$1&amp;BB$1&amp;$A198)</f>
        <v>0</v>
      </c>
      <c r="BC198" cm="1">
        <f t="array" aca="1" ref="BC198" ca="1">INDIRECT($A$1&amp;BC$1&amp;$A198)</f>
        <v>0</v>
      </c>
      <c r="BD198" cm="1">
        <f t="array" aca="1" ref="BD198" ca="1">INDIRECT($A$1&amp;BD$1&amp;$A198)</f>
        <v>0</v>
      </c>
      <c r="BE198" cm="1">
        <f t="array" aca="1" ref="BE198" ca="1">INDIRECT($A$1&amp;BE$1&amp;$A198)</f>
        <v>0</v>
      </c>
      <c r="BF198" cm="1">
        <f t="array" aca="1" ref="BF198" ca="1">INDIRECT($A$1&amp;BF$1&amp;$A198)</f>
        <v>0</v>
      </c>
      <c r="BG198" cm="1">
        <f t="array" aca="1" ref="BG198" ca="1">INDIRECT($A$1&amp;BG$1&amp;$A198)</f>
        <v>0</v>
      </c>
      <c r="BH198" cm="1">
        <f t="array" aca="1" ref="BH198" ca="1">INDIRECT($A$1&amp;BH$1&amp;$A198)</f>
        <v>0</v>
      </c>
      <c r="BI198" cm="1">
        <f t="array" aca="1" ref="BI198" ca="1">INDIRECT($A$1&amp;BI$1&amp;$A198)</f>
        <v>0</v>
      </c>
      <c r="BJ198" cm="1">
        <f t="array" aca="1" ref="BJ198" ca="1">INDIRECT($A$1&amp;BJ$1&amp;$A198)</f>
        <v>0</v>
      </c>
      <c r="BK198" cm="1">
        <f t="array" aca="1" ref="BK198" ca="1">INDIRECT($A$1&amp;BK$1&amp;$A198)</f>
        <v>0</v>
      </c>
      <c r="BL198" cm="1">
        <f t="array" aca="1" ref="BL198" ca="1">INDIRECT($A$1&amp;BL$1&amp;$A198)</f>
        <v>0</v>
      </c>
      <c r="BM198" cm="1">
        <f t="array" aca="1" ref="BM198" ca="1">INDIRECT($A$1&amp;BM$1&amp;$A198)</f>
        <v>0</v>
      </c>
      <c r="BN198" cm="1">
        <f t="array" aca="1" ref="BN198" ca="1">INDIRECT($A$1&amp;BN$1&amp;$A198)</f>
        <v>0</v>
      </c>
      <c r="BO198" cm="1">
        <f t="array" aca="1" ref="BO198" ca="1">INDIRECT($A$1&amp;BO$1&amp;$A198)</f>
        <v>0</v>
      </c>
      <c r="BP198" cm="1">
        <f t="array" aca="1" ref="BP198" ca="1">INDIRECT($A$1&amp;BP$1&amp;$A198)</f>
        <v>0</v>
      </c>
      <c r="BQ198" cm="1">
        <f t="array" aca="1" ref="BQ198" ca="1">INDIRECT($A$1&amp;BQ$1&amp;$A198)</f>
        <v>0</v>
      </c>
      <c r="BR198" cm="1">
        <f t="array" aca="1" ref="BR198" ca="1">INDIRECT($A$1&amp;BR$1&amp;$A198)</f>
        <v>0</v>
      </c>
      <c r="BS198" cm="1">
        <f t="array" aca="1" ref="BS198" ca="1">INDIRECT($A$1&amp;BS$1&amp;$A198)</f>
        <v>0</v>
      </c>
      <c r="BT198" cm="1">
        <f t="array" aca="1" ref="BT198" ca="1">INDIRECT($A$1&amp;BT$1&amp;$A198)</f>
        <v>0</v>
      </c>
      <c r="BU198" cm="1">
        <f t="array" aca="1" ref="BU198" ca="1">INDIRECT($A$1&amp;BU$1&amp;$A198)</f>
        <v>0</v>
      </c>
    </row>
    <row r="199" spans="1:73" x14ac:dyDescent="0.35">
      <c r="A199" s="60">
        <f t="shared" si="33"/>
        <v>184</v>
      </c>
      <c r="C199" t="str" cm="1">
        <f t="array" aca="1" ref="C199" ca="1">INDIRECT($A$1&amp;C$1&amp;$A199)</f>
        <v>marche_matiacoali</v>
      </c>
      <c r="D199">
        <f t="shared" ca="1" si="40"/>
        <v>0</v>
      </c>
      <c r="E199">
        <f t="shared" ca="1" si="40"/>
        <v>0</v>
      </c>
      <c r="F199">
        <f t="shared" ca="1" si="40"/>
        <v>0</v>
      </c>
      <c r="G199">
        <f t="shared" ca="1" si="40"/>
        <v>0</v>
      </c>
      <c r="H199">
        <f t="shared" ca="1" si="40"/>
        <v>0</v>
      </c>
      <c r="I199">
        <f t="shared" ca="1" si="40"/>
        <v>0</v>
      </c>
      <c r="J199">
        <f t="shared" ca="1" si="40"/>
        <v>0</v>
      </c>
      <c r="K199">
        <f t="shared" ca="1" si="40"/>
        <v>0</v>
      </c>
      <c r="L199">
        <f t="shared" ca="1" si="40"/>
        <v>0</v>
      </c>
      <c r="M199">
        <f t="shared" ca="1" si="40"/>
        <v>0</v>
      </c>
      <c r="N199">
        <f t="shared" ca="1" si="40"/>
        <v>0</v>
      </c>
      <c r="P199" cm="1">
        <f t="array" aca="1" ref="P199" ca="1">INDIRECT($A$1&amp;P$1&amp;$A199)</f>
        <v>0</v>
      </c>
      <c r="Q199" cm="1">
        <f t="array" aca="1" ref="Q199" ca="1">INDIRECT($A$1&amp;Q$1&amp;$A199)</f>
        <v>0</v>
      </c>
      <c r="R199" cm="1">
        <f t="array" aca="1" ref="R199" ca="1">INDIRECT($A$1&amp;R$1&amp;$A199)</f>
        <v>0</v>
      </c>
      <c r="S199" t="str" cm="1">
        <f t="array" aca="1" ref="S199" ca="1">INDIRECT($A$1&amp;S$1&amp;$A199)</f>
        <v>disponible</v>
      </c>
      <c r="T199" t="str" cm="1">
        <f t="array" aca="1" ref="T199" ca="1">INDIRECT($A$1&amp;T$1&amp;$A199)</f>
        <v>disponible</v>
      </c>
      <c r="U199" t="str" cm="1">
        <f t="array" aca="1" ref="U199" ca="1">INDIRECT($A$1&amp;U$1&amp;$A199)</f>
        <v>nondisponible</v>
      </c>
      <c r="V199" t="str" cm="1">
        <f t="array" aca="1" ref="V199" ca="1">INDIRECT($A$1&amp;V$1&amp;$A199)</f>
        <v>disponible</v>
      </c>
      <c r="W199" cm="1">
        <f t="array" aca="1" ref="W199" ca="1">INDIRECT($A$1&amp;W$1&amp;$A199)</f>
        <v>0</v>
      </c>
      <c r="X199" cm="1">
        <f t="array" aca="1" ref="X199" ca="1">INDIRECT($A$1&amp;X$1&amp;$A199)</f>
        <v>0</v>
      </c>
      <c r="Y199" cm="1">
        <f t="array" aca="1" ref="Y199" ca="1">INDIRECT($A$1&amp;Y$1&amp;$A199)</f>
        <v>0</v>
      </c>
      <c r="Z199" cm="1">
        <f t="array" aca="1" ref="Z199" ca="1">INDIRECT($A$1&amp;Z$1&amp;$A199)</f>
        <v>0</v>
      </c>
      <c r="AA199" cm="1">
        <f t="array" aca="1" ref="AA199" ca="1">INDIRECT($A$1&amp;AA$1&amp;$A199)</f>
        <v>0</v>
      </c>
      <c r="AB199" cm="1">
        <f t="array" aca="1" ref="AB199" ca="1">INDIRECT($A$1&amp;AB$1&amp;$A199)</f>
        <v>0</v>
      </c>
      <c r="AC199" cm="1">
        <f t="array" aca="1" ref="AC199" ca="1">INDIRECT($A$1&amp;AC$1&amp;$A199)</f>
        <v>0</v>
      </c>
      <c r="AD199" cm="1">
        <f t="array" aca="1" ref="AD199" ca="1">INDIRECT($A$1&amp;AD$1&amp;$A199)</f>
        <v>0</v>
      </c>
      <c r="AE199" cm="1">
        <f t="array" aca="1" ref="AE199" ca="1">INDIRECT($A$1&amp;AE$1&amp;$A199)</f>
        <v>0</v>
      </c>
      <c r="AF199" cm="1">
        <f t="array" aca="1" ref="AF199" ca="1">INDIRECT($A$1&amp;AF$1&amp;$A199)</f>
        <v>0</v>
      </c>
      <c r="AG199" cm="1">
        <f t="array" aca="1" ref="AG199" ca="1">INDIRECT($A$1&amp;AG$1&amp;$A199)</f>
        <v>0</v>
      </c>
      <c r="AH199" cm="1">
        <f t="array" aca="1" ref="AH199" ca="1">INDIRECT($A$1&amp;AH$1&amp;$A199)</f>
        <v>0</v>
      </c>
      <c r="AI199" cm="1">
        <f t="array" aca="1" ref="AI199" ca="1">INDIRECT($A$1&amp;AI$1&amp;$A199)</f>
        <v>0</v>
      </c>
      <c r="AJ199" cm="1">
        <f t="array" aca="1" ref="AJ199" ca="1">INDIRECT($A$1&amp;AJ$1&amp;$A199)</f>
        <v>0</v>
      </c>
      <c r="AK199" cm="1">
        <f t="array" aca="1" ref="AK199" ca="1">INDIRECT($A$1&amp;AK$1&amp;$A199)</f>
        <v>0</v>
      </c>
      <c r="AM199">
        <f t="shared" ca="1" si="41"/>
        <v>0</v>
      </c>
      <c r="AN199">
        <f t="shared" ca="1" si="41"/>
        <v>0</v>
      </c>
      <c r="AO199">
        <f t="shared" ca="1" si="41"/>
        <v>1</v>
      </c>
      <c r="AP199">
        <f t="shared" ca="1" si="41"/>
        <v>0</v>
      </c>
      <c r="AQ199">
        <f t="shared" ca="1" si="41"/>
        <v>0</v>
      </c>
      <c r="AR199">
        <f t="shared" ca="1" si="41"/>
        <v>0</v>
      </c>
      <c r="AS199">
        <f t="shared" ca="1" si="41"/>
        <v>0</v>
      </c>
      <c r="AU199" cm="1">
        <f t="array" aca="1" ref="AU199" ca="1">INDIRECT($A$1&amp;AU$1&amp;$A199)</f>
        <v>0</v>
      </c>
      <c r="AV199" cm="1">
        <f t="array" aca="1" ref="AV199" ca="1">INDIRECT($A$1&amp;AV$1&amp;$A199)</f>
        <v>0</v>
      </c>
      <c r="AW199" cm="1">
        <f t="array" aca="1" ref="AW199" ca="1">INDIRECT($A$1&amp;AW$1&amp;$A199)</f>
        <v>0</v>
      </c>
      <c r="AX199" cm="1">
        <f t="array" aca="1" ref="AX199" ca="1">INDIRECT($A$1&amp;AX$1&amp;$A199)</f>
        <v>0</v>
      </c>
      <c r="AY199" cm="1">
        <f t="array" aca="1" ref="AY199" ca="1">INDIRECT($A$1&amp;AY$1&amp;$A199)</f>
        <v>0</v>
      </c>
      <c r="AZ199" cm="1">
        <f t="array" aca="1" ref="AZ199" ca="1">INDIRECT($A$1&amp;AZ$1&amp;$A199)</f>
        <v>0</v>
      </c>
      <c r="BA199" cm="1">
        <f t="array" aca="1" ref="BA199" ca="1">INDIRECT($A$1&amp;BA$1&amp;$A199)</f>
        <v>0</v>
      </c>
      <c r="BB199" cm="1">
        <f t="array" aca="1" ref="BB199" ca="1">INDIRECT($A$1&amp;BB$1&amp;$A199)</f>
        <v>0</v>
      </c>
      <c r="BC199" cm="1">
        <f t="array" aca="1" ref="BC199" ca="1">INDIRECT($A$1&amp;BC$1&amp;$A199)</f>
        <v>0</v>
      </c>
      <c r="BD199" cm="1">
        <f t="array" aca="1" ref="BD199" ca="1">INDIRECT($A$1&amp;BD$1&amp;$A199)</f>
        <v>0</v>
      </c>
      <c r="BE199" cm="1">
        <f t="array" aca="1" ref="BE199" ca="1">INDIRECT($A$1&amp;BE$1&amp;$A199)</f>
        <v>0</v>
      </c>
      <c r="BF199" cm="1">
        <f t="array" aca="1" ref="BF199" ca="1">INDIRECT($A$1&amp;BF$1&amp;$A199)</f>
        <v>0</v>
      </c>
      <c r="BG199" cm="1">
        <f t="array" aca="1" ref="BG199" ca="1">INDIRECT($A$1&amp;BG$1&amp;$A199)</f>
        <v>0</v>
      </c>
      <c r="BH199" cm="1">
        <f t="array" aca="1" ref="BH199" ca="1">INDIRECT($A$1&amp;BH$1&amp;$A199)</f>
        <v>0</v>
      </c>
      <c r="BI199" cm="1">
        <f t="array" aca="1" ref="BI199" ca="1">INDIRECT($A$1&amp;BI$1&amp;$A199)</f>
        <v>0</v>
      </c>
      <c r="BJ199" cm="1">
        <f t="array" aca="1" ref="BJ199" ca="1">INDIRECT($A$1&amp;BJ$1&amp;$A199)</f>
        <v>0</v>
      </c>
      <c r="BK199" cm="1">
        <f t="array" aca="1" ref="BK199" ca="1">INDIRECT($A$1&amp;BK$1&amp;$A199)</f>
        <v>0</v>
      </c>
      <c r="BL199" cm="1">
        <f t="array" aca="1" ref="BL199" ca="1">INDIRECT($A$1&amp;BL$1&amp;$A199)</f>
        <v>0</v>
      </c>
      <c r="BM199" cm="1">
        <f t="array" aca="1" ref="BM199" ca="1">INDIRECT($A$1&amp;BM$1&amp;$A199)</f>
        <v>0</v>
      </c>
      <c r="BN199" cm="1">
        <f t="array" aca="1" ref="BN199" ca="1">INDIRECT($A$1&amp;BN$1&amp;$A199)</f>
        <v>0</v>
      </c>
      <c r="BO199" cm="1">
        <f t="array" aca="1" ref="BO199" ca="1">INDIRECT($A$1&amp;BO$1&amp;$A199)</f>
        <v>0</v>
      </c>
      <c r="BP199" cm="1">
        <f t="array" aca="1" ref="BP199" ca="1">INDIRECT($A$1&amp;BP$1&amp;$A199)</f>
        <v>0</v>
      </c>
      <c r="BQ199" cm="1">
        <f t="array" aca="1" ref="BQ199" ca="1">INDIRECT($A$1&amp;BQ$1&amp;$A199)</f>
        <v>0</v>
      </c>
      <c r="BR199" cm="1">
        <f t="array" aca="1" ref="BR199" ca="1">INDIRECT($A$1&amp;BR$1&amp;$A199)</f>
        <v>0</v>
      </c>
      <c r="BS199" cm="1">
        <f t="array" aca="1" ref="BS199" ca="1">INDIRECT($A$1&amp;BS$1&amp;$A199)</f>
        <v>0</v>
      </c>
      <c r="BT199" cm="1">
        <f t="array" aca="1" ref="BT199" ca="1">INDIRECT($A$1&amp;BT$1&amp;$A199)</f>
        <v>0</v>
      </c>
      <c r="BU199" cm="1">
        <f t="array" aca="1" ref="BU199" ca="1">INDIRECT($A$1&amp;BU$1&amp;$A199)</f>
        <v>0</v>
      </c>
    </row>
    <row r="200" spans="1:73" x14ac:dyDescent="0.35">
      <c r="A200" s="60">
        <f t="shared" si="33"/>
        <v>185</v>
      </c>
      <c r="C200" t="str" cm="1">
        <f t="array" aca="1" ref="C200" ca="1">INDIRECT($A$1&amp;C$1&amp;$A200)</f>
        <v>marche_matiacoali</v>
      </c>
      <c r="D200">
        <f t="shared" ca="1" si="40"/>
        <v>0</v>
      </c>
      <c r="E200">
        <f t="shared" ca="1" si="40"/>
        <v>1</v>
      </c>
      <c r="F200">
        <f t="shared" ca="1" si="40"/>
        <v>1</v>
      </c>
      <c r="G200">
        <f t="shared" ca="1" si="40"/>
        <v>1</v>
      </c>
      <c r="H200">
        <f t="shared" ca="1" si="40"/>
        <v>0</v>
      </c>
      <c r="I200">
        <f t="shared" ca="1" si="40"/>
        <v>1</v>
      </c>
      <c r="J200">
        <f t="shared" ca="1" si="40"/>
        <v>1</v>
      </c>
      <c r="K200">
        <f t="shared" ca="1" si="40"/>
        <v>1</v>
      </c>
      <c r="L200">
        <f t="shared" ca="1" si="40"/>
        <v>1</v>
      </c>
      <c r="M200">
        <f t="shared" ca="1" si="40"/>
        <v>0</v>
      </c>
      <c r="N200">
        <f t="shared" ca="1" si="40"/>
        <v>0</v>
      </c>
      <c r="P200" cm="1">
        <f t="array" aca="1" ref="P200" ca="1">INDIRECT($A$1&amp;P$1&amp;$A200)</f>
        <v>0</v>
      </c>
      <c r="Q200" cm="1">
        <f t="array" aca="1" ref="Q200" ca="1">INDIRECT($A$1&amp;Q$1&amp;$A200)</f>
        <v>0</v>
      </c>
      <c r="R200" cm="1">
        <f t="array" aca="1" ref="R200" ca="1">INDIRECT($A$1&amp;R$1&amp;$A200)</f>
        <v>0</v>
      </c>
      <c r="S200" cm="1">
        <f t="array" aca="1" ref="S200" ca="1">INDIRECT($A$1&amp;S$1&amp;$A200)</f>
        <v>0</v>
      </c>
      <c r="T200" cm="1">
        <f t="array" aca="1" ref="T200" ca="1">INDIRECT($A$1&amp;T$1&amp;$A200)</f>
        <v>0</v>
      </c>
      <c r="U200" cm="1">
        <f t="array" aca="1" ref="U200" ca="1">INDIRECT($A$1&amp;U$1&amp;$A200)</f>
        <v>0</v>
      </c>
      <c r="V200" cm="1">
        <f t="array" aca="1" ref="V200" ca="1">INDIRECT($A$1&amp;V$1&amp;$A200)</f>
        <v>0</v>
      </c>
      <c r="W200" t="str" cm="1">
        <f t="array" aca="1" ref="W200" ca="1">INDIRECT($A$1&amp;W$1&amp;$A200)</f>
        <v>disponible</v>
      </c>
      <c r="X200" t="str" cm="1">
        <f t="array" aca="1" ref="X200" ca="1">INDIRECT($A$1&amp;X$1&amp;$A200)</f>
        <v>disponible</v>
      </c>
      <c r="Y200" cm="1">
        <f t="array" aca="1" ref="Y200" ca="1">INDIRECT($A$1&amp;Y$1&amp;$A200)</f>
        <v>0</v>
      </c>
      <c r="Z200" cm="1">
        <f t="array" aca="1" ref="Z200" ca="1">INDIRECT($A$1&amp;Z$1&amp;$A200)</f>
        <v>0</v>
      </c>
      <c r="AA200" cm="1">
        <f t="array" aca="1" ref="AA200" ca="1">INDIRECT($A$1&amp;AA$1&amp;$A200)</f>
        <v>0</v>
      </c>
      <c r="AB200" cm="1">
        <f t="array" aca="1" ref="AB200" ca="1">INDIRECT($A$1&amp;AB$1&amp;$A200)</f>
        <v>0</v>
      </c>
      <c r="AC200" cm="1">
        <f t="array" aca="1" ref="AC200" ca="1">INDIRECT($A$1&amp;AC$1&amp;$A200)</f>
        <v>0</v>
      </c>
      <c r="AD200" cm="1">
        <f t="array" aca="1" ref="AD200" ca="1">INDIRECT($A$1&amp;AD$1&amp;$A200)</f>
        <v>0</v>
      </c>
      <c r="AE200" cm="1">
        <f t="array" aca="1" ref="AE200" ca="1">INDIRECT($A$1&amp;AE$1&amp;$A200)</f>
        <v>0</v>
      </c>
      <c r="AF200" cm="1">
        <f t="array" aca="1" ref="AF200" ca="1">INDIRECT($A$1&amp;AF$1&amp;$A200)</f>
        <v>0</v>
      </c>
      <c r="AG200" cm="1">
        <f t="array" aca="1" ref="AG200" ca="1">INDIRECT($A$1&amp;AG$1&amp;$A200)</f>
        <v>0</v>
      </c>
      <c r="AH200" cm="1">
        <f t="array" aca="1" ref="AH200" ca="1">INDIRECT($A$1&amp;AH$1&amp;$A200)</f>
        <v>0</v>
      </c>
      <c r="AI200" cm="1">
        <f t="array" aca="1" ref="AI200" ca="1">INDIRECT($A$1&amp;AI$1&amp;$A200)</f>
        <v>0</v>
      </c>
      <c r="AJ200" cm="1">
        <f t="array" aca="1" ref="AJ200" ca="1">INDIRECT($A$1&amp;AJ$1&amp;$A200)</f>
        <v>0</v>
      </c>
      <c r="AK200" cm="1">
        <f t="array" aca="1" ref="AK200" ca="1">INDIRECT($A$1&amp;AK$1&amp;$A200)</f>
        <v>0</v>
      </c>
      <c r="AM200">
        <f t="shared" ca="1" si="41"/>
        <v>0</v>
      </c>
      <c r="AN200">
        <f t="shared" ca="1" si="41"/>
        <v>0</v>
      </c>
      <c r="AO200">
        <f t="shared" ca="1" si="41"/>
        <v>0</v>
      </c>
      <c r="AP200">
        <f t="shared" ca="1" si="41"/>
        <v>0</v>
      </c>
      <c r="AQ200">
        <f t="shared" ca="1" si="41"/>
        <v>0</v>
      </c>
      <c r="AR200">
        <f t="shared" ca="1" si="41"/>
        <v>0</v>
      </c>
      <c r="AS200">
        <f t="shared" ca="1" si="41"/>
        <v>0</v>
      </c>
      <c r="AU200" cm="1">
        <f t="array" aca="1" ref="AU200" ca="1">INDIRECT($A$1&amp;AU$1&amp;$A200)</f>
        <v>0</v>
      </c>
      <c r="AV200" cm="1">
        <f t="array" aca="1" ref="AV200" ca="1">INDIRECT($A$1&amp;AV$1&amp;$A200)</f>
        <v>0</v>
      </c>
      <c r="AW200" cm="1">
        <f t="array" aca="1" ref="AW200" ca="1">INDIRECT($A$1&amp;AW$1&amp;$A200)</f>
        <v>0</v>
      </c>
      <c r="AX200" cm="1">
        <f t="array" aca="1" ref="AX200" ca="1">INDIRECT($A$1&amp;AX$1&amp;$A200)</f>
        <v>0</v>
      </c>
      <c r="AY200" cm="1">
        <f t="array" aca="1" ref="AY200" ca="1">INDIRECT($A$1&amp;AY$1&amp;$A200)</f>
        <v>0</v>
      </c>
      <c r="AZ200" cm="1">
        <f t="array" aca="1" ref="AZ200" ca="1">INDIRECT($A$1&amp;AZ$1&amp;$A200)</f>
        <v>0</v>
      </c>
      <c r="BA200" cm="1">
        <f t="array" aca="1" ref="BA200" ca="1">INDIRECT($A$1&amp;BA$1&amp;$A200)</f>
        <v>0</v>
      </c>
      <c r="BB200" cm="1">
        <f t="array" aca="1" ref="BB200" ca="1">INDIRECT($A$1&amp;BB$1&amp;$A200)</f>
        <v>0</v>
      </c>
      <c r="BC200" cm="1">
        <f t="array" aca="1" ref="BC200" ca="1">INDIRECT($A$1&amp;BC$1&amp;$A200)</f>
        <v>0</v>
      </c>
      <c r="BD200" cm="1">
        <f t="array" aca="1" ref="BD200" ca="1">INDIRECT($A$1&amp;BD$1&amp;$A200)</f>
        <v>0</v>
      </c>
      <c r="BE200" cm="1">
        <f t="array" aca="1" ref="BE200" ca="1">INDIRECT($A$1&amp;BE$1&amp;$A200)</f>
        <v>0</v>
      </c>
      <c r="BF200" cm="1">
        <f t="array" aca="1" ref="BF200" ca="1">INDIRECT($A$1&amp;BF$1&amp;$A200)</f>
        <v>0</v>
      </c>
      <c r="BG200" cm="1">
        <f t="array" aca="1" ref="BG200" ca="1">INDIRECT($A$1&amp;BG$1&amp;$A200)</f>
        <v>0</v>
      </c>
      <c r="BH200" cm="1">
        <f t="array" aca="1" ref="BH200" ca="1">INDIRECT($A$1&amp;BH$1&amp;$A200)</f>
        <v>0</v>
      </c>
      <c r="BI200" cm="1">
        <f t="array" aca="1" ref="BI200" ca="1">INDIRECT($A$1&amp;BI$1&amp;$A200)</f>
        <v>0</v>
      </c>
      <c r="BJ200" cm="1">
        <f t="array" aca="1" ref="BJ200" ca="1">INDIRECT($A$1&amp;BJ$1&amp;$A200)</f>
        <v>0</v>
      </c>
      <c r="BK200" cm="1">
        <f t="array" aca="1" ref="BK200" ca="1">INDIRECT($A$1&amp;BK$1&amp;$A200)</f>
        <v>0</v>
      </c>
      <c r="BL200" cm="1">
        <f t="array" aca="1" ref="BL200" ca="1">INDIRECT($A$1&amp;BL$1&amp;$A200)</f>
        <v>0</v>
      </c>
      <c r="BM200" cm="1">
        <f t="array" aca="1" ref="BM200" ca="1">INDIRECT($A$1&amp;BM$1&amp;$A200)</f>
        <v>0</v>
      </c>
      <c r="BN200" cm="1">
        <f t="array" aca="1" ref="BN200" ca="1">INDIRECT($A$1&amp;BN$1&amp;$A200)</f>
        <v>0</v>
      </c>
      <c r="BO200" cm="1">
        <f t="array" aca="1" ref="BO200" ca="1">INDIRECT($A$1&amp;BO$1&amp;$A200)</f>
        <v>0</v>
      </c>
      <c r="BP200" cm="1">
        <f t="array" aca="1" ref="BP200" ca="1">INDIRECT($A$1&amp;BP$1&amp;$A200)</f>
        <v>0</v>
      </c>
      <c r="BQ200" cm="1">
        <f t="array" aca="1" ref="BQ200" ca="1">INDIRECT($A$1&amp;BQ$1&amp;$A200)</f>
        <v>0</v>
      </c>
      <c r="BR200" cm="1">
        <f t="array" aca="1" ref="BR200" ca="1">INDIRECT($A$1&amp;BR$1&amp;$A200)</f>
        <v>0</v>
      </c>
      <c r="BS200" cm="1">
        <f t="array" aca="1" ref="BS200" ca="1">INDIRECT($A$1&amp;BS$1&amp;$A200)</f>
        <v>0</v>
      </c>
      <c r="BT200" cm="1">
        <f t="array" aca="1" ref="BT200" ca="1">INDIRECT($A$1&amp;BT$1&amp;$A200)</f>
        <v>0</v>
      </c>
      <c r="BU200" cm="1">
        <f t="array" aca="1" ref="BU200" ca="1">INDIRECT($A$1&amp;BU$1&amp;$A200)</f>
        <v>0</v>
      </c>
    </row>
    <row r="201" spans="1:73" x14ac:dyDescent="0.35">
      <c r="A201" s="60">
        <f t="shared" si="33"/>
        <v>186</v>
      </c>
      <c r="C201" t="str" cm="1">
        <f t="array" aca="1" ref="C201" ca="1">INDIRECT($A$1&amp;C$1&amp;$A201)</f>
        <v>marche_matiacoali</v>
      </c>
      <c r="D201">
        <f t="shared" ca="1" si="40"/>
        <v>0</v>
      </c>
      <c r="E201">
        <f t="shared" ca="1" si="40"/>
        <v>0</v>
      </c>
      <c r="F201">
        <f t="shared" ca="1" si="40"/>
        <v>0</v>
      </c>
      <c r="G201">
        <f t="shared" ca="1" si="40"/>
        <v>1</v>
      </c>
      <c r="H201">
        <f t="shared" ca="1" si="40"/>
        <v>0</v>
      </c>
      <c r="I201">
        <f t="shared" ca="1" si="40"/>
        <v>1</v>
      </c>
      <c r="J201">
        <f t="shared" ca="1" si="40"/>
        <v>1</v>
      </c>
      <c r="K201">
        <f t="shared" ca="1" si="40"/>
        <v>0</v>
      </c>
      <c r="L201">
        <f t="shared" ca="1" si="40"/>
        <v>1</v>
      </c>
      <c r="M201">
        <f t="shared" ca="1" si="40"/>
        <v>0</v>
      </c>
      <c r="N201">
        <f t="shared" ca="1" si="40"/>
        <v>0</v>
      </c>
      <c r="P201" cm="1">
        <f t="array" aca="1" ref="P201" ca="1">INDIRECT($A$1&amp;P$1&amp;$A201)</f>
        <v>0</v>
      </c>
      <c r="Q201" cm="1">
        <f t="array" aca="1" ref="Q201" ca="1">INDIRECT($A$1&amp;Q$1&amp;$A201)</f>
        <v>0</v>
      </c>
      <c r="R201" cm="1">
        <f t="array" aca="1" ref="R201" ca="1">INDIRECT($A$1&amp;R$1&amp;$A201)</f>
        <v>0</v>
      </c>
      <c r="S201" cm="1">
        <f t="array" aca="1" ref="S201" ca="1">INDIRECT($A$1&amp;S$1&amp;$A201)</f>
        <v>0</v>
      </c>
      <c r="T201" cm="1">
        <f t="array" aca="1" ref="T201" ca="1">INDIRECT($A$1&amp;T$1&amp;$A201)</f>
        <v>0</v>
      </c>
      <c r="U201" cm="1">
        <f t="array" aca="1" ref="U201" ca="1">INDIRECT($A$1&amp;U$1&amp;$A201)</f>
        <v>0</v>
      </c>
      <c r="V201" cm="1">
        <f t="array" aca="1" ref="V201" ca="1">INDIRECT($A$1&amp;V$1&amp;$A201)</f>
        <v>0</v>
      </c>
      <c r="W201" cm="1">
        <f t="array" aca="1" ref="W201" ca="1">INDIRECT($A$1&amp;W$1&amp;$A201)</f>
        <v>0</v>
      </c>
      <c r="X201" cm="1">
        <f t="array" aca="1" ref="X201" ca="1">INDIRECT($A$1&amp;X$1&amp;$A201)</f>
        <v>0</v>
      </c>
      <c r="Y201" cm="1">
        <f t="array" aca="1" ref="Y201" ca="1">INDIRECT($A$1&amp;Y$1&amp;$A201)</f>
        <v>0</v>
      </c>
      <c r="Z201" cm="1">
        <f t="array" aca="1" ref="Z201" ca="1">INDIRECT($A$1&amp;Z$1&amp;$A201)</f>
        <v>0</v>
      </c>
      <c r="AA201" cm="1">
        <f t="array" aca="1" ref="AA201" ca="1">INDIRECT($A$1&amp;AA$1&amp;$A201)</f>
        <v>0</v>
      </c>
      <c r="AB201" cm="1">
        <f t="array" aca="1" ref="AB201" ca="1">INDIRECT($A$1&amp;AB$1&amp;$A201)</f>
        <v>0</v>
      </c>
      <c r="AC201" cm="1">
        <f t="array" aca="1" ref="AC201" ca="1">INDIRECT($A$1&amp;AC$1&amp;$A201)</f>
        <v>0</v>
      </c>
      <c r="AD201" cm="1">
        <f t="array" aca="1" ref="AD201" ca="1">INDIRECT($A$1&amp;AD$1&amp;$A201)</f>
        <v>0</v>
      </c>
      <c r="AE201" cm="1">
        <f t="array" aca="1" ref="AE201" ca="1">INDIRECT($A$1&amp;AE$1&amp;$A201)</f>
        <v>0</v>
      </c>
      <c r="AF201" t="str" cm="1">
        <f t="array" aca="1" ref="AF201" ca="1">INDIRECT($A$1&amp;AF$1&amp;$A201)</f>
        <v>disponible</v>
      </c>
      <c r="AG201" t="str" cm="1">
        <f t="array" aca="1" ref="AG201" ca="1">INDIRECT($A$1&amp;AG$1&amp;$A201)</f>
        <v>disponible</v>
      </c>
      <c r="AH201" t="str" cm="1">
        <f t="array" aca="1" ref="AH201" ca="1">INDIRECT($A$1&amp;AH$1&amp;$A201)</f>
        <v>disponible</v>
      </c>
      <c r="AI201" cm="1">
        <f t="array" aca="1" ref="AI201" ca="1">INDIRECT($A$1&amp;AI$1&amp;$A201)</f>
        <v>0</v>
      </c>
      <c r="AJ201" cm="1">
        <f t="array" aca="1" ref="AJ201" ca="1">INDIRECT($A$1&amp;AJ$1&amp;$A201)</f>
        <v>0</v>
      </c>
      <c r="AK201" cm="1">
        <f t="array" aca="1" ref="AK201" ca="1">INDIRECT($A$1&amp;AK$1&amp;$A201)</f>
        <v>0</v>
      </c>
      <c r="AM201">
        <f t="shared" ca="1" si="41"/>
        <v>0</v>
      </c>
      <c r="AN201">
        <f t="shared" ca="1" si="41"/>
        <v>0</v>
      </c>
      <c r="AO201">
        <f t="shared" ca="1" si="41"/>
        <v>0</v>
      </c>
      <c r="AP201">
        <f t="shared" ca="1" si="41"/>
        <v>0</v>
      </c>
      <c r="AQ201">
        <f t="shared" ca="1" si="41"/>
        <v>0</v>
      </c>
      <c r="AR201">
        <f t="shared" ca="1" si="41"/>
        <v>0</v>
      </c>
      <c r="AS201">
        <f t="shared" ca="1" si="41"/>
        <v>0</v>
      </c>
      <c r="AU201" cm="1">
        <f t="array" aca="1" ref="AU201" ca="1">INDIRECT($A$1&amp;AU$1&amp;$A201)</f>
        <v>0</v>
      </c>
      <c r="AV201" cm="1">
        <f t="array" aca="1" ref="AV201" ca="1">INDIRECT($A$1&amp;AV$1&amp;$A201)</f>
        <v>0</v>
      </c>
      <c r="AW201" cm="1">
        <f t="array" aca="1" ref="AW201" ca="1">INDIRECT($A$1&amp;AW$1&amp;$A201)</f>
        <v>0</v>
      </c>
      <c r="AX201" cm="1">
        <f t="array" aca="1" ref="AX201" ca="1">INDIRECT($A$1&amp;AX$1&amp;$A201)</f>
        <v>0</v>
      </c>
      <c r="AY201" cm="1">
        <f t="array" aca="1" ref="AY201" ca="1">INDIRECT($A$1&amp;AY$1&amp;$A201)</f>
        <v>0</v>
      </c>
      <c r="AZ201" cm="1">
        <f t="array" aca="1" ref="AZ201" ca="1">INDIRECT($A$1&amp;AZ$1&amp;$A201)</f>
        <v>0</v>
      </c>
      <c r="BA201" cm="1">
        <f t="array" aca="1" ref="BA201" ca="1">INDIRECT($A$1&amp;BA$1&amp;$A201)</f>
        <v>0</v>
      </c>
      <c r="BB201" cm="1">
        <f t="array" aca="1" ref="BB201" ca="1">INDIRECT($A$1&amp;BB$1&amp;$A201)</f>
        <v>0</v>
      </c>
      <c r="BC201" cm="1">
        <f t="array" aca="1" ref="BC201" ca="1">INDIRECT($A$1&amp;BC$1&amp;$A201)</f>
        <v>0</v>
      </c>
      <c r="BD201" cm="1">
        <f t="array" aca="1" ref="BD201" ca="1">INDIRECT($A$1&amp;BD$1&amp;$A201)</f>
        <v>0</v>
      </c>
      <c r="BE201" cm="1">
        <f t="array" aca="1" ref="BE201" ca="1">INDIRECT($A$1&amp;BE$1&amp;$A201)</f>
        <v>0</v>
      </c>
      <c r="BF201" cm="1">
        <f t="array" aca="1" ref="BF201" ca="1">INDIRECT($A$1&amp;BF$1&amp;$A201)</f>
        <v>0</v>
      </c>
      <c r="BG201" cm="1">
        <f t="array" aca="1" ref="BG201" ca="1">INDIRECT($A$1&amp;BG$1&amp;$A201)</f>
        <v>0</v>
      </c>
      <c r="BH201" cm="1">
        <f t="array" aca="1" ref="BH201" ca="1">INDIRECT($A$1&amp;BH$1&amp;$A201)</f>
        <v>0</v>
      </c>
      <c r="BI201" cm="1">
        <f t="array" aca="1" ref="BI201" ca="1">INDIRECT($A$1&amp;BI$1&amp;$A201)</f>
        <v>0</v>
      </c>
      <c r="BJ201" cm="1">
        <f t="array" aca="1" ref="BJ201" ca="1">INDIRECT($A$1&amp;BJ$1&amp;$A201)</f>
        <v>0</v>
      </c>
      <c r="BK201" cm="1">
        <f t="array" aca="1" ref="BK201" ca="1">INDIRECT($A$1&amp;BK$1&amp;$A201)</f>
        <v>0</v>
      </c>
      <c r="BL201" cm="1">
        <f t="array" aca="1" ref="BL201" ca="1">INDIRECT($A$1&amp;BL$1&amp;$A201)</f>
        <v>0</v>
      </c>
      <c r="BM201" cm="1">
        <f t="array" aca="1" ref="BM201" ca="1">INDIRECT($A$1&amp;BM$1&amp;$A201)</f>
        <v>0</v>
      </c>
      <c r="BN201" cm="1">
        <f t="array" aca="1" ref="BN201" ca="1">INDIRECT($A$1&amp;BN$1&amp;$A201)</f>
        <v>0</v>
      </c>
      <c r="BO201" cm="1">
        <f t="array" aca="1" ref="BO201" ca="1">INDIRECT($A$1&amp;BO$1&amp;$A201)</f>
        <v>0</v>
      </c>
      <c r="BP201" cm="1">
        <f t="array" aca="1" ref="BP201" ca="1">INDIRECT($A$1&amp;BP$1&amp;$A201)</f>
        <v>0</v>
      </c>
      <c r="BQ201" cm="1">
        <f t="array" aca="1" ref="BQ201" ca="1">INDIRECT($A$1&amp;BQ$1&amp;$A201)</f>
        <v>0</v>
      </c>
      <c r="BR201" cm="1">
        <f t="array" aca="1" ref="BR201" ca="1">INDIRECT($A$1&amp;BR$1&amp;$A201)</f>
        <v>0</v>
      </c>
      <c r="BS201" cm="1">
        <f t="array" aca="1" ref="BS201" ca="1">INDIRECT($A$1&amp;BS$1&amp;$A201)</f>
        <v>0</v>
      </c>
      <c r="BT201" cm="1">
        <f t="array" aca="1" ref="BT201" ca="1">INDIRECT($A$1&amp;BT$1&amp;$A201)</f>
        <v>0</v>
      </c>
      <c r="BU201" cm="1">
        <f t="array" aca="1" ref="BU201" ca="1">INDIRECT($A$1&amp;BU$1&amp;$A201)</f>
        <v>0</v>
      </c>
    </row>
    <row r="202" spans="1:73" x14ac:dyDescent="0.35">
      <c r="A202" s="60">
        <f t="shared" si="33"/>
        <v>187</v>
      </c>
      <c r="C202" t="str" cm="1">
        <f t="array" aca="1" ref="C202" ca="1">INDIRECT($A$1&amp;C$1&amp;$A202)</f>
        <v>marche_matiacoali</v>
      </c>
      <c r="D202">
        <f t="shared" ca="1" si="40"/>
        <v>0</v>
      </c>
      <c r="E202">
        <f t="shared" ca="1" si="40"/>
        <v>0</v>
      </c>
      <c r="F202">
        <f t="shared" ca="1" si="40"/>
        <v>0</v>
      </c>
      <c r="G202">
        <f t="shared" ca="1" si="40"/>
        <v>0</v>
      </c>
      <c r="H202">
        <f t="shared" ca="1" si="40"/>
        <v>0</v>
      </c>
      <c r="I202">
        <f t="shared" ca="1" si="40"/>
        <v>0</v>
      </c>
      <c r="J202">
        <f t="shared" ca="1" si="40"/>
        <v>0</v>
      </c>
      <c r="K202">
        <f t="shared" ca="1" si="40"/>
        <v>0</v>
      </c>
      <c r="L202">
        <f t="shared" ca="1" si="40"/>
        <v>0</v>
      </c>
      <c r="M202">
        <f t="shared" ca="1" si="40"/>
        <v>0</v>
      </c>
      <c r="N202">
        <f t="shared" ca="1" si="40"/>
        <v>0</v>
      </c>
      <c r="P202" cm="1">
        <f t="array" aca="1" ref="P202" ca="1">INDIRECT($A$1&amp;P$1&amp;$A202)</f>
        <v>0</v>
      </c>
      <c r="Q202" cm="1">
        <f t="array" aca="1" ref="Q202" ca="1">INDIRECT($A$1&amp;Q$1&amp;$A202)</f>
        <v>0</v>
      </c>
      <c r="R202" cm="1">
        <f t="array" aca="1" ref="R202" ca="1">INDIRECT($A$1&amp;R$1&amp;$A202)</f>
        <v>0</v>
      </c>
      <c r="S202" cm="1">
        <f t="array" aca="1" ref="S202" ca="1">INDIRECT($A$1&amp;S$1&amp;$A202)</f>
        <v>0</v>
      </c>
      <c r="T202" cm="1">
        <f t="array" aca="1" ref="T202" ca="1">INDIRECT($A$1&amp;T$1&amp;$A202)</f>
        <v>0</v>
      </c>
      <c r="U202" cm="1">
        <f t="array" aca="1" ref="U202" ca="1">INDIRECT($A$1&amp;U$1&amp;$A202)</f>
        <v>0</v>
      </c>
      <c r="V202" cm="1">
        <f t="array" aca="1" ref="V202" ca="1">INDIRECT($A$1&amp;V$1&amp;$A202)</f>
        <v>0</v>
      </c>
      <c r="W202" cm="1">
        <f t="array" aca="1" ref="W202" ca="1">INDIRECT($A$1&amp;W$1&amp;$A202)</f>
        <v>0</v>
      </c>
      <c r="X202" cm="1">
        <f t="array" aca="1" ref="X202" ca="1">INDIRECT($A$1&amp;X$1&amp;$A202)</f>
        <v>0</v>
      </c>
      <c r="Y202" cm="1">
        <f t="array" aca="1" ref="Y202" ca="1">INDIRECT($A$1&amp;Y$1&amp;$A202)</f>
        <v>0</v>
      </c>
      <c r="Z202" t="str" cm="1">
        <f t="array" aca="1" ref="Z202" ca="1">INDIRECT($A$1&amp;Z$1&amp;$A202)</f>
        <v>disponible</v>
      </c>
      <c r="AA202" t="str" cm="1">
        <f t="array" aca="1" ref="AA202" ca="1">INDIRECT($A$1&amp;AA$1&amp;$A202)</f>
        <v>disponible</v>
      </c>
      <c r="AB202" t="str" cm="1">
        <f t="array" aca="1" ref="AB202" ca="1">INDIRECT($A$1&amp;AB$1&amp;$A202)</f>
        <v>disponible</v>
      </c>
      <c r="AC202" t="str" cm="1">
        <f t="array" aca="1" ref="AC202" ca="1">INDIRECT($A$1&amp;AC$1&amp;$A202)</f>
        <v>disponible</v>
      </c>
      <c r="AD202" t="str" cm="1">
        <f t="array" aca="1" ref="AD202" ca="1">INDIRECT($A$1&amp;AD$1&amp;$A202)</f>
        <v>disponible</v>
      </c>
      <c r="AE202" cm="1">
        <f t="array" aca="1" ref="AE202" ca="1">INDIRECT($A$1&amp;AE$1&amp;$A202)</f>
        <v>0</v>
      </c>
      <c r="AF202" cm="1">
        <f t="array" aca="1" ref="AF202" ca="1">INDIRECT($A$1&amp;AF$1&amp;$A202)</f>
        <v>0</v>
      </c>
      <c r="AG202" cm="1">
        <f t="array" aca="1" ref="AG202" ca="1">INDIRECT($A$1&amp;AG$1&amp;$A202)</f>
        <v>0</v>
      </c>
      <c r="AH202" cm="1">
        <f t="array" aca="1" ref="AH202" ca="1">INDIRECT($A$1&amp;AH$1&amp;$A202)</f>
        <v>0</v>
      </c>
      <c r="AI202" cm="1">
        <f t="array" aca="1" ref="AI202" ca="1">INDIRECT($A$1&amp;AI$1&amp;$A202)</f>
        <v>0</v>
      </c>
      <c r="AJ202" cm="1">
        <f t="array" aca="1" ref="AJ202" ca="1">INDIRECT($A$1&amp;AJ$1&amp;$A202)</f>
        <v>0</v>
      </c>
      <c r="AK202" cm="1">
        <f t="array" aca="1" ref="AK202" ca="1">INDIRECT($A$1&amp;AK$1&amp;$A202)</f>
        <v>0</v>
      </c>
      <c r="AM202">
        <f t="shared" ca="1" si="41"/>
        <v>0</v>
      </c>
      <c r="AN202">
        <f t="shared" ca="1" si="41"/>
        <v>0</v>
      </c>
      <c r="AO202">
        <f t="shared" ca="1" si="41"/>
        <v>0</v>
      </c>
      <c r="AP202">
        <f t="shared" ca="1" si="41"/>
        <v>0</v>
      </c>
      <c r="AQ202">
        <f t="shared" ca="1" si="41"/>
        <v>0</v>
      </c>
      <c r="AR202">
        <f t="shared" ca="1" si="41"/>
        <v>0</v>
      </c>
      <c r="AS202">
        <f t="shared" ca="1" si="41"/>
        <v>0</v>
      </c>
      <c r="AU202" cm="1">
        <f t="array" aca="1" ref="AU202" ca="1">INDIRECT($A$1&amp;AU$1&amp;$A202)</f>
        <v>0</v>
      </c>
      <c r="AV202" cm="1">
        <f t="array" aca="1" ref="AV202" ca="1">INDIRECT($A$1&amp;AV$1&amp;$A202)</f>
        <v>0</v>
      </c>
      <c r="AW202" cm="1">
        <f t="array" aca="1" ref="AW202" ca="1">INDIRECT($A$1&amp;AW$1&amp;$A202)</f>
        <v>0</v>
      </c>
      <c r="AX202" cm="1">
        <f t="array" aca="1" ref="AX202" ca="1">INDIRECT($A$1&amp;AX$1&amp;$A202)</f>
        <v>0</v>
      </c>
      <c r="AY202" cm="1">
        <f t="array" aca="1" ref="AY202" ca="1">INDIRECT($A$1&amp;AY$1&amp;$A202)</f>
        <v>0</v>
      </c>
      <c r="AZ202" cm="1">
        <f t="array" aca="1" ref="AZ202" ca="1">INDIRECT($A$1&amp;AZ$1&amp;$A202)</f>
        <v>0</v>
      </c>
      <c r="BA202" cm="1">
        <f t="array" aca="1" ref="BA202" ca="1">INDIRECT($A$1&amp;BA$1&amp;$A202)</f>
        <v>0</v>
      </c>
      <c r="BB202" cm="1">
        <f t="array" aca="1" ref="BB202" ca="1">INDIRECT($A$1&amp;BB$1&amp;$A202)</f>
        <v>0</v>
      </c>
      <c r="BC202" cm="1">
        <f t="array" aca="1" ref="BC202" ca="1">INDIRECT($A$1&amp;BC$1&amp;$A202)</f>
        <v>0</v>
      </c>
      <c r="BD202" cm="1">
        <f t="array" aca="1" ref="BD202" ca="1">INDIRECT($A$1&amp;BD$1&amp;$A202)</f>
        <v>0</v>
      </c>
      <c r="BE202" cm="1">
        <f t="array" aca="1" ref="BE202" ca="1">INDIRECT($A$1&amp;BE$1&amp;$A202)</f>
        <v>0</v>
      </c>
      <c r="BF202" cm="1">
        <f t="array" aca="1" ref="BF202" ca="1">INDIRECT($A$1&amp;BF$1&amp;$A202)</f>
        <v>0</v>
      </c>
      <c r="BG202" cm="1">
        <f t="array" aca="1" ref="BG202" ca="1">INDIRECT($A$1&amp;BG$1&amp;$A202)</f>
        <v>0</v>
      </c>
      <c r="BH202" cm="1">
        <f t="array" aca="1" ref="BH202" ca="1">INDIRECT($A$1&amp;BH$1&amp;$A202)</f>
        <v>0</v>
      </c>
      <c r="BI202" cm="1">
        <f t="array" aca="1" ref="BI202" ca="1">INDIRECT($A$1&amp;BI$1&amp;$A202)</f>
        <v>0</v>
      </c>
      <c r="BJ202" cm="1">
        <f t="array" aca="1" ref="BJ202" ca="1">INDIRECT($A$1&amp;BJ$1&amp;$A202)</f>
        <v>0</v>
      </c>
      <c r="BK202" cm="1">
        <f t="array" aca="1" ref="BK202" ca="1">INDIRECT($A$1&amp;BK$1&amp;$A202)</f>
        <v>0</v>
      </c>
      <c r="BL202" cm="1">
        <f t="array" aca="1" ref="BL202" ca="1">INDIRECT($A$1&amp;BL$1&amp;$A202)</f>
        <v>0</v>
      </c>
      <c r="BM202" cm="1">
        <f t="array" aca="1" ref="BM202" ca="1">INDIRECT($A$1&amp;BM$1&amp;$A202)</f>
        <v>0</v>
      </c>
      <c r="BN202" cm="1">
        <f t="array" aca="1" ref="BN202" ca="1">INDIRECT($A$1&amp;BN$1&amp;$A202)</f>
        <v>0</v>
      </c>
      <c r="BO202" cm="1">
        <f t="array" aca="1" ref="BO202" ca="1">INDIRECT($A$1&amp;BO$1&amp;$A202)</f>
        <v>0</v>
      </c>
      <c r="BP202" cm="1">
        <f t="array" aca="1" ref="BP202" ca="1">INDIRECT($A$1&amp;BP$1&amp;$A202)</f>
        <v>0</v>
      </c>
      <c r="BQ202" cm="1">
        <f t="array" aca="1" ref="BQ202" ca="1">INDIRECT($A$1&amp;BQ$1&amp;$A202)</f>
        <v>0</v>
      </c>
      <c r="BR202" cm="1">
        <f t="array" aca="1" ref="BR202" ca="1">INDIRECT($A$1&amp;BR$1&amp;$A202)</f>
        <v>0</v>
      </c>
      <c r="BS202" cm="1">
        <f t="array" aca="1" ref="BS202" ca="1">INDIRECT($A$1&amp;BS$1&amp;$A202)</f>
        <v>0</v>
      </c>
      <c r="BT202" cm="1">
        <f t="array" aca="1" ref="BT202" ca="1">INDIRECT($A$1&amp;BT$1&amp;$A202)</f>
        <v>0</v>
      </c>
      <c r="BU202" cm="1">
        <f t="array" aca="1" ref="BU202" ca="1">INDIRECT($A$1&amp;BU$1&amp;$A202)</f>
        <v>0</v>
      </c>
    </row>
    <row r="203" spans="1:73" x14ac:dyDescent="0.35">
      <c r="A203" s="60">
        <f t="shared" si="33"/>
        <v>188</v>
      </c>
      <c r="C203" t="str" cm="1">
        <f t="array" aca="1" ref="C203" ca="1">INDIRECT($A$1&amp;C$1&amp;$A203)</f>
        <v>marche_matiacoali</v>
      </c>
      <c r="D203">
        <f t="shared" ca="1" si="40"/>
        <v>0</v>
      </c>
      <c r="E203">
        <f t="shared" ca="1" si="40"/>
        <v>0</v>
      </c>
      <c r="F203">
        <f t="shared" ca="1" si="40"/>
        <v>1</v>
      </c>
      <c r="G203">
        <f t="shared" ca="1" si="40"/>
        <v>1</v>
      </c>
      <c r="H203">
        <f t="shared" ca="1" si="40"/>
        <v>0</v>
      </c>
      <c r="I203">
        <f t="shared" ca="1" si="40"/>
        <v>1</v>
      </c>
      <c r="J203">
        <f t="shared" ca="1" si="40"/>
        <v>1</v>
      </c>
      <c r="K203">
        <f t="shared" ca="1" si="40"/>
        <v>1</v>
      </c>
      <c r="L203">
        <f t="shared" ca="1" si="40"/>
        <v>1</v>
      </c>
      <c r="M203">
        <f t="shared" ca="1" si="40"/>
        <v>0</v>
      </c>
      <c r="N203">
        <f t="shared" ca="1" si="40"/>
        <v>0</v>
      </c>
      <c r="P203" cm="1">
        <f t="array" aca="1" ref="P203" ca="1">INDIRECT($A$1&amp;P$1&amp;$A203)</f>
        <v>0</v>
      </c>
      <c r="Q203" cm="1">
        <f t="array" aca="1" ref="Q203" ca="1">INDIRECT($A$1&amp;Q$1&amp;$A203)</f>
        <v>0</v>
      </c>
      <c r="R203" cm="1">
        <f t="array" aca="1" ref="R203" ca="1">INDIRECT($A$1&amp;R$1&amp;$A203)</f>
        <v>0</v>
      </c>
      <c r="S203" cm="1">
        <f t="array" aca="1" ref="S203" ca="1">INDIRECT($A$1&amp;S$1&amp;$A203)</f>
        <v>0</v>
      </c>
      <c r="T203" cm="1">
        <f t="array" aca="1" ref="T203" ca="1">INDIRECT($A$1&amp;T$1&amp;$A203)</f>
        <v>0</v>
      </c>
      <c r="U203" cm="1">
        <f t="array" aca="1" ref="U203" ca="1">INDIRECT($A$1&amp;U$1&amp;$A203)</f>
        <v>0</v>
      </c>
      <c r="V203" cm="1">
        <f t="array" aca="1" ref="V203" ca="1">INDIRECT($A$1&amp;V$1&amp;$A203)</f>
        <v>0</v>
      </c>
      <c r="W203" cm="1">
        <f t="array" aca="1" ref="W203" ca="1">INDIRECT($A$1&amp;W$1&amp;$A203)</f>
        <v>0</v>
      </c>
      <c r="X203" cm="1">
        <f t="array" aca="1" ref="X203" ca="1">INDIRECT($A$1&amp;X$1&amp;$A203)</f>
        <v>0</v>
      </c>
      <c r="Y203" cm="1">
        <f t="array" aca="1" ref="Y203" ca="1">INDIRECT($A$1&amp;Y$1&amp;$A203)</f>
        <v>0</v>
      </c>
      <c r="Z203" cm="1">
        <f t="array" aca="1" ref="Z203" ca="1">INDIRECT($A$1&amp;Z$1&amp;$A203)</f>
        <v>0</v>
      </c>
      <c r="AA203" cm="1">
        <f t="array" aca="1" ref="AA203" ca="1">INDIRECT($A$1&amp;AA$1&amp;$A203)</f>
        <v>0</v>
      </c>
      <c r="AB203" cm="1">
        <f t="array" aca="1" ref="AB203" ca="1">INDIRECT($A$1&amp;AB$1&amp;$A203)</f>
        <v>0</v>
      </c>
      <c r="AC203" cm="1">
        <f t="array" aca="1" ref="AC203" ca="1">INDIRECT($A$1&amp;AC$1&amp;$A203)</f>
        <v>0</v>
      </c>
      <c r="AD203" cm="1">
        <f t="array" aca="1" ref="AD203" ca="1">INDIRECT($A$1&amp;AD$1&amp;$A203)</f>
        <v>0</v>
      </c>
      <c r="AE203" cm="1">
        <f t="array" aca="1" ref="AE203" ca="1">INDIRECT($A$1&amp;AE$1&amp;$A203)</f>
        <v>0</v>
      </c>
      <c r="AF203" t="str" cm="1">
        <f t="array" aca="1" ref="AF203" ca="1">INDIRECT($A$1&amp;AF$1&amp;$A203)</f>
        <v>disponible</v>
      </c>
      <c r="AG203" t="str" cm="1">
        <f t="array" aca="1" ref="AG203" ca="1">INDIRECT($A$1&amp;AG$1&amp;$A203)</f>
        <v>disponible</v>
      </c>
      <c r="AH203" t="str" cm="1">
        <f t="array" aca="1" ref="AH203" ca="1">INDIRECT($A$1&amp;AH$1&amp;$A203)</f>
        <v>peudisponible</v>
      </c>
      <c r="AI203" t="str" cm="1">
        <f t="array" aca="1" ref="AI203" ca="1">INDIRECT($A$1&amp;AI$1&amp;$A203)</f>
        <v>disponible</v>
      </c>
      <c r="AJ203" t="str" cm="1">
        <f t="array" aca="1" ref="AJ203" ca="1">INDIRECT($A$1&amp;AJ$1&amp;$A203)</f>
        <v>disponible</v>
      </c>
      <c r="AK203" t="str" cm="1">
        <f t="array" aca="1" ref="AK203" ca="1">INDIRECT($A$1&amp;AK$1&amp;$A203)</f>
        <v>disponible</v>
      </c>
      <c r="AM203">
        <f t="shared" ca="1" si="41"/>
        <v>0</v>
      </c>
      <c r="AN203">
        <f t="shared" ca="1" si="41"/>
        <v>0</v>
      </c>
      <c r="AO203">
        <f t="shared" ca="1" si="41"/>
        <v>0</v>
      </c>
      <c r="AP203">
        <f t="shared" ca="1" si="41"/>
        <v>0</v>
      </c>
      <c r="AQ203">
        <f t="shared" ca="1" si="41"/>
        <v>0</v>
      </c>
      <c r="AR203">
        <f t="shared" ca="1" si="41"/>
        <v>0</v>
      </c>
      <c r="AS203">
        <f t="shared" ca="1" si="41"/>
        <v>0</v>
      </c>
      <c r="AU203" cm="1">
        <f t="array" aca="1" ref="AU203" ca="1">INDIRECT($A$1&amp;AU$1&amp;$A203)</f>
        <v>0</v>
      </c>
      <c r="AV203" cm="1">
        <f t="array" aca="1" ref="AV203" ca="1">INDIRECT($A$1&amp;AV$1&amp;$A203)</f>
        <v>0</v>
      </c>
      <c r="AW203" cm="1">
        <f t="array" aca="1" ref="AW203" ca="1">INDIRECT($A$1&amp;AW$1&amp;$A203)</f>
        <v>0</v>
      </c>
      <c r="AX203" cm="1">
        <f t="array" aca="1" ref="AX203" ca="1">INDIRECT($A$1&amp;AX$1&amp;$A203)</f>
        <v>0</v>
      </c>
      <c r="AY203" cm="1">
        <f t="array" aca="1" ref="AY203" ca="1">INDIRECT($A$1&amp;AY$1&amp;$A203)</f>
        <v>0</v>
      </c>
      <c r="AZ203" cm="1">
        <f t="array" aca="1" ref="AZ203" ca="1">INDIRECT($A$1&amp;AZ$1&amp;$A203)</f>
        <v>0</v>
      </c>
      <c r="BA203" cm="1">
        <f t="array" aca="1" ref="BA203" ca="1">INDIRECT($A$1&amp;BA$1&amp;$A203)</f>
        <v>0</v>
      </c>
      <c r="BB203" cm="1">
        <f t="array" aca="1" ref="BB203" ca="1">INDIRECT($A$1&amp;BB$1&amp;$A203)</f>
        <v>0</v>
      </c>
      <c r="BC203" cm="1">
        <f t="array" aca="1" ref="BC203" ca="1">INDIRECT($A$1&amp;BC$1&amp;$A203)</f>
        <v>0</v>
      </c>
      <c r="BD203" cm="1">
        <f t="array" aca="1" ref="BD203" ca="1">INDIRECT($A$1&amp;BD$1&amp;$A203)</f>
        <v>0</v>
      </c>
      <c r="BE203" cm="1">
        <f t="array" aca="1" ref="BE203" ca="1">INDIRECT($A$1&amp;BE$1&amp;$A203)</f>
        <v>0</v>
      </c>
      <c r="BF203" cm="1">
        <f t="array" aca="1" ref="BF203" ca="1">INDIRECT($A$1&amp;BF$1&amp;$A203)</f>
        <v>0</v>
      </c>
      <c r="BG203" cm="1">
        <f t="array" aca="1" ref="BG203" ca="1">INDIRECT($A$1&amp;BG$1&amp;$A203)</f>
        <v>0</v>
      </c>
      <c r="BH203" cm="1">
        <f t="array" aca="1" ref="BH203" ca="1">INDIRECT($A$1&amp;BH$1&amp;$A203)</f>
        <v>0</v>
      </c>
      <c r="BI203" cm="1">
        <f t="array" aca="1" ref="BI203" ca="1">INDIRECT($A$1&amp;BI$1&amp;$A203)</f>
        <v>0</v>
      </c>
      <c r="BJ203" cm="1">
        <f t="array" aca="1" ref="BJ203" ca="1">INDIRECT($A$1&amp;BJ$1&amp;$A203)</f>
        <v>0</v>
      </c>
      <c r="BK203" cm="1">
        <f t="array" aca="1" ref="BK203" ca="1">INDIRECT($A$1&amp;BK$1&amp;$A203)</f>
        <v>0</v>
      </c>
      <c r="BL203" cm="1">
        <f t="array" aca="1" ref="BL203" ca="1">INDIRECT($A$1&amp;BL$1&amp;$A203)</f>
        <v>0</v>
      </c>
      <c r="BM203" cm="1">
        <f t="array" aca="1" ref="BM203" ca="1">INDIRECT($A$1&amp;BM$1&amp;$A203)</f>
        <v>0</v>
      </c>
      <c r="BN203" cm="1">
        <f t="array" aca="1" ref="BN203" ca="1">INDIRECT($A$1&amp;BN$1&amp;$A203)</f>
        <v>0</v>
      </c>
      <c r="BO203" cm="1">
        <f t="array" aca="1" ref="BO203" ca="1">INDIRECT($A$1&amp;BO$1&amp;$A203)</f>
        <v>0</v>
      </c>
      <c r="BP203" cm="1">
        <f t="array" aca="1" ref="BP203" ca="1">INDIRECT($A$1&amp;BP$1&amp;$A203)</f>
        <v>0</v>
      </c>
      <c r="BQ203" cm="1">
        <f t="array" aca="1" ref="BQ203" ca="1">INDIRECT($A$1&amp;BQ$1&amp;$A203)</f>
        <v>0</v>
      </c>
      <c r="BR203" cm="1">
        <f t="array" aca="1" ref="BR203" ca="1">INDIRECT($A$1&amp;BR$1&amp;$A203)</f>
        <v>0</v>
      </c>
      <c r="BS203" cm="1">
        <f t="array" aca="1" ref="BS203" ca="1">INDIRECT($A$1&amp;BS$1&amp;$A203)</f>
        <v>0</v>
      </c>
      <c r="BT203" cm="1">
        <f t="array" aca="1" ref="BT203" ca="1">INDIRECT($A$1&amp;BT$1&amp;$A203)</f>
        <v>0</v>
      </c>
      <c r="BU203" cm="1">
        <f t="array" aca="1" ref="BU203" ca="1">INDIRECT($A$1&amp;BU$1&amp;$A203)</f>
        <v>0</v>
      </c>
    </row>
    <row r="204" spans="1:73" x14ac:dyDescent="0.35">
      <c r="A204" s="60">
        <f t="shared" si="33"/>
        <v>189</v>
      </c>
      <c r="C204" t="str" cm="1">
        <f t="array" aca="1" ref="C204" ca="1">INDIRECT($A$1&amp;C$1&amp;$A204)</f>
        <v>marche_matiacoali</v>
      </c>
      <c r="D204">
        <f t="shared" ca="1" si="40"/>
        <v>0</v>
      </c>
      <c r="E204">
        <f t="shared" ca="1" si="40"/>
        <v>0</v>
      </c>
      <c r="F204">
        <f t="shared" ca="1" si="40"/>
        <v>0</v>
      </c>
      <c r="G204">
        <f t="shared" ca="1" si="40"/>
        <v>0</v>
      </c>
      <c r="H204">
        <f t="shared" ca="1" si="40"/>
        <v>0</v>
      </c>
      <c r="I204">
        <f t="shared" ca="1" si="40"/>
        <v>0</v>
      </c>
      <c r="J204">
        <f t="shared" ca="1" si="40"/>
        <v>0</v>
      </c>
      <c r="K204">
        <f t="shared" ca="1" si="40"/>
        <v>0</v>
      </c>
      <c r="L204">
        <f t="shared" ca="1" si="40"/>
        <v>0</v>
      </c>
      <c r="M204">
        <f t="shared" ca="1" si="40"/>
        <v>0</v>
      </c>
      <c r="N204">
        <f t="shared" ca="1" si="40"/>
        <v>0</v>
      </c>
      <c r="P204" cm="1">
        <f t="array" aca="1" ref="P204" ca="1">INDIRECT($A$1&amp;P$1&amp;$A204)</f>
        <v>0</v>
      </c>
      <c r="Q204" cm="1">
        <f t="array" aca="1" ref="Q204" ca="1">INDIRECT($A$1&amp;Q$1&amp;$A204)</f>
        <v>0</v>
      </c>
      <c r="R204" t="str" cm="1">
        <f t="array" aca="1" ref="R204" ca="1">INDIRECT($A$1&amp;R$1&amp;$A204)</f>
        <v>disponible</v>
      </c>
      <c r="S204" cm="1">
        <f t="array" aca="1" ref="S204" ca="1">INDIRECT($A$1&amp;S$1&amp;$A204)</f>
        <v>0</v>
      </c>
      <c r="T204" cm="1">
        <f t="array" aca="1" ref="T204" ca="1">INDIRECT($A$1&amp;T$1&amp;$A204)</f>
        <v>0</v>
      </c>
      <c r="U204" cm="1">
        <f t="array" aca="1" ref="U204" ca="1">INDIRECT($A$1&amp;U$1&amp;$A204)</f>
        <v>0</v>
      </c>
      <c r="V204" cm="1">
        <f t="array" aca="1" ref="V204" ca="1">INDIRECT($A$1&amp;V$1&amp;$A204)</f>
        <v>0</v>
      </c>
      <c r="W204" cm="1">
        <f t="array" aca="1" ref="W204" ca="1">INDIRECT($A$1&amp;W$1&amp;$A204)</f>
        <v>0</v>
      </c>
      <c r="X204" cm="1">
        <f t="array" aca="1" ref="X204" ca="1">INDIRECT($A$1&amp;X$1&amp;$A204)</f>
        <v>0</v>
      </c>
      <c r="Y204" cm="1">
        <f t="array" aca="1" ref="Y204" ca="1">INDIRECT($A$1&amp;Y$1&amp;$A204)</f>
        <v>0</v>
      </c>
      <c r="Z204" cm="1">
        <f t="array" aca="1" ref="Z204" ca="1">INDIRECT($A$1&amp;Z$1&amp;$A204)</f>
        <v>0</v>
      </c>
      <c r="AA204" cm="1">
        <f t="array" aca="1" ref="AA204" ca="1">INDIRECT($A$1&amp;AA$1&amp;$A204)</f>
        <v>0</v>
      </c>
      <c r="AB204" cm="1">
        <f t="array" aca="1" ref="AB204" ca="1">INDIRECT($A$1&amp;AB$1&amp;$A204)</f>
        <v>0</v>
      </c>
      <c r="AC204" cm="1">
        <f t="array" aca="1" ref="AC204" ca="1">INDIRECT($A$1&amp;AC$1&amp;$A204)</f>
        <v>0</v>
      </c>
      <c r="AD204" cm="1">
        <f t="array" aca="1" ref="AD204" ca="1">INDIRECT($A$1&amp;AD$1&amp;$A204)</f>
        <v>0</v>
      </c>
      <c r="AE204" cm="1">
        <f t="array" aca="1" ref="AE204" ca="1">INDIRECT($A$1&amp;AE$1&amp;$A204)</f>
        <v>0</v>
      </c>
      <c r="AF204" cm="1">
        <f t="array" aca="1" ref="AF204" ca="1">INDIRECT($A$1&amp;AF$1&amp;$A204)</f>
        <v>0</v>
      </c>
      <c r="AG204" cm="1">
        <f t="array" aca="1" ref="AG204" ca="1">INDIRECT($A$1&amp;AG$1&amp;$A204)</f>
        <v>0</v>
      </c>
      <c r="AH204" cm="1">
        <f t="array" aca="1" ref="AH204" ca="1">INDIRECT($A$1&amp;AH$1&amp;$A204)</f>
        <v>0</v>
      </c>
      <c r="AI204" cm="1">
        <f t="array" aca="1" ref="AI204" ca="1">INDIRECT($A$1&amp;AI$1&amp;$A204)</f>
        <v>0</v>
      </c>
      <c r="AJ204" cm="1">
        <f t="array" aca="1" ref="AJ204" ca="1">INDIRECT($A$1&amp;AJ$1&amp;$A204)</f>
        <v>0</v>
      </c>
      <c r="AK204" cm="1">
        <f t="array" aca="1" ref="AK204" ca="1">INDIRECT($A$1&amp;AK$1&amp;$A204)</f>
        <v>0</v>
      </c>
      <c r="AM204">
        <f t="shared" ca="1" si="41"/>
        <v>0</v>
      </c>
      <c r="AN204">
        <f t="shared" ca="1" si="41"/>
        <v>0</v>
      </c>
      <c r="AO204">
        <f t="shared" ca="1" si="41"/>
        <v>0</v>
      </c>
      <c r="AP204">
        <f t="shared" ca="1" si="41"/>
        <v>0</v>
      </c>
      <c r="AQ204">
        <f t="shared" ca="1" si="41"/>
        <v>0</v>
      </c>
      <c r="AR204">
        <f t="shared" ca="1" si="41"/>
        <v>0</v>
      </c>
      <c r="AS204">
        <f t="shared" ca="1" si="41"/>
        <v>1</v>
      </c>
      <c r="AU204" cm="1">
        <f t="array" aca="1" ref="AU204" ca="1">INDIRECT($A$1&amp;AU$1&amp;$A204)</f>
        <v>0</v>
      </c>
      <c r="AV204" cm="1">
        <f t="array" aca="1" ref="AV204" ca="1">INDIRECT($A$1&amp;AV$1&amp;$A204)</f>
        <v>0</v>
      </c>
      <c r="AW204" cm="1">
        <f t="array" aca="1" ref="AW204" ca="1">INDIRECT($A$1&amp;AW$1&amp;$A204)</f>
        <v>0</v>
      </c>
      <c r="AX204" cm="1">
        <f t="array" aca="1" ref="AX204" ca="1">INDIRECT($A$1&amp;AX$1&amp;$A204)</f>
        <v>0</v>
      </c>
      <c r="AY204" cm="1">
        <f t="array" aca="1" ref="AY204" ca="1">INDIRECT($A$1&amp;AY$1&amp;$A204)</f>
        <v>0</v>
      </c>
      <c r="AZ204" cm="1">
        <f t="array" aca="1" ref="AZ204" ca="1">INDIRECT($A$1&amp;AZ$1&amp;$A204)</f>
        <v>0</v>
      </c>
      <c r="BA204" cm="1">
        <f t="array" aca="1" ref="BA204" ca="1">INDIRECT($A$1&amp;BA$1&amp;$A204)</f>
        <v>0</v>
      </c>
      <c r="BB204" cm="1">
        <f t="array" aca="1" ref="BB204" ca="1">INDIRECT($A$1&amp;BB$1&amp;$A204)</f>
        <v>0</v>
      </c>
      <c r="BC204" cm="1">
        <f t="array" aca="1" ref="BC204" ca="1">INDIRECT($A$1&amp;BC$1&amp;$A204)</f>
        <v>0</v>
      </c>
      <c r="BD204" cm="1">
        <f t="array" aca="1" ref="BD204" ca="1">INDIRECT($A$1&amp;BD$1&amp;$A204)</f>
        <v>0</v>
      </c>
      <c r="BE204" cm="1">
        <f t="array" aca="1" ref="BE204" ca="1">INDIRECT($A$1&amp;BE$1&amp;$A204)</f>
        <v>0</v>
      </c>
      <c r="BF204" cm="1">
        <f t="array" aca="1" ref="BF204" ca="1">INDIRECT($A$1&amp;BF$1&amp;$A204)</f>
        <v>0</v>
      </c>
      <c r="BG204" cm="1">
        <f t="array" aca="1" ref="BG204" ca="1">INDIRECT($A$1&amp;BG$1&amp;$A204)</f>
        <v>0</v>
      </c>
      <c r="BH204" cm="1">
        <f t="array" aca="1" ref="BH204" ca="1">INDIRECT($A$1&amp;BH$1&amp;$A204)</f>
        <v>0</v>
      </c>
      <c r="BI204" cm="1">
        <f t="array" aca="1" ref="BI204" ca="1">INDIRECT($A$1&amp;BI$1&amp;$A204)</f>
        <v>0</v>
      </c>
      <c r="BJ204" cm="1">
        <f t="array" aca="1" ref="BJ204" ca="1">INDIRECT($A$1&amp;BJ$1&amp;$A204)</f>
        <v>0</v>
      </c>
      <c r="BK204" cm="1">
        <f t="array" aca="1" ref="BK204" ca="1">INDIRECT($A$1&amp;BK$1&amp;$A204)</f>
        <v>0</v>
      </c>
      <c r="BL204" cm="1">
        <f t="array" aca="1" ref="BL204" ca="1">INDIRECT($A$1&amp;BL$1&amp;$A204)</f>
        <v>0</v>
      </c>
      <c r="BM204" cm="1">
        <f t="array" aca="1" ref="BM204" ca="1">INDIRECT($A$1&amp;BM$1&amp;$A204)</f>
        <v>0</v>
      </c>
      <c r="BN204" cm="1">
        <f t="array" aca="1" ref="BN204" ca="1">INDIRECT($A$1&amp;BN$1&amp;$A204)</f>
        <v>0</v>
      </c>
      <c r="BO204" cm="1">
        <f t="array" aca="1" ref="BO204" ca="1">INDIRECT($A$1&amp;BO$1&amp;$A204)</f>
        <v>0</v>
      </c>
      <c r="BP204" cm="1">
        <f t="array" aca="1" ref="BP204" ca="1">INDIRECT($A$1&amp;BP$1&amp;$A204)</f>
        <v>0</v>
      </c>
      <c r="BQ204" cm="1">
        <f t="array" aca="1" ref="BQ204" ca="1">INDIRECT($A$1&amp;BQ$1&amp;$A204)</f>
        <v>0</v>
      </c>
      <c r="BR204" cm="1">
        <f t="array" aca="1" ref="BR204" ca="1">INDIRECT($A$1&amp;BR$1&amp;$A204)</f>
        <v>0</v>
      </c>
      <c r="BS204" cm="1">
        <f t="array" aca="1" ref="BS204" ca="1">INDIRECT($A$1&amp;BS$1&amp;$A204)</f>
        <v>0</v>
      </c>
      <c r="BT204" cm="1">
        <f t="array" aca="1" ref="BT204" ca="1">INDIRECT($A$1&amp;BT$1&amp;$A204)</f>
        <v>0</v>
      </c>
      <c r="BU204" cm="1">
        <f t="array" aca="1" ref="BU204" ca="1">INDIRECT($A$1&amp;BU$1&amp;$A204)</f>
        <v>0</v>
      </c>
    </row>
    <row r="205" spans="1:73" x14ac:dyDescent="0.35">
      <c r="A205" s="60">
        <f t="shared" si="33"/>
        <v>190</v>
      </c>
      <c r="C205" t="str" cm="1">
        <f t="array" aca="1" ref="C205" ca="1">INDIRECT($A$1&amp;C$1&amp;$A205)</f>
        <v>marche_matiacoali</v>
      </c>
      <c r="D205">
        <f t="shared" ca="1" si="40"/>
        <v>0</v>
      </c>
      <c r="E205">
        <f t="shared" ca="1" si="40"/>
        <v>0</v>
      </c>
      <c r="F205">
        <f t="shared" ca="1" si="40"/>
        <v>0</v>
      </c>
      <c r="G205">
        <f t="shared" ca="1" si="40"/>
        <v>1</v>
      </c>
      <c r="H205">
        <f t="shared" ca="1" si="40"/>
        <v>1</v>
      </c>
      <c r="I205">
        <f t="shared" ca="1" si="40"/>
        <v>1</v>
      </c>
      <c r="J205">
        <f t="shared" ca="1" si="40"/>
        <v>1</v>
      </c>
      <c r="K205">
        <f t="shared" ca="1" si="40"/>
        <v>1</v>
      </c>
      <c r="L205">
        <f t="shared" ca="1" si="40"/>
        <v>1</v>
      </c>
      <c r="M205">
        <f t="shared" ca="1" si="40"/>
        <v>0</v>
      </c>
      <c r="N205">
        <f t="shared" ca="1" si="40"/>
        <v>0</v>
      </c>
      <c r="P205" cm="1">
        <f t="array" aca="1" ref="P205" ca="1">INDIRECT($A$1&amp;P$1&amp;$A205)</f>
        <v>0</v>
      </c>
      <c r="Q205" cm="1">
        <f t="array" aca="1" ref="Q205" ca="1">INDIRECT($A$1&amp;Q$1&amp;$A205)</f>
        <v>0</v>
      </c>
      <c r="R205" cm="1">
        <f t="array" aca="1" ref="R205" ca="1">INDIRECT($A$1&amp;R$1&amp;$A205)</f>
        <v>0</v>
      </c>
      <c r="S205" t="str" cm="1">
        <f t="array" aca="1" ref="S205" ca="1">INDIRECT($A$1&amp;S$1&amp;$A205)</f>
        <v>disponible</v>
      </c>
      <c r="T205" t="str" cm="1">
        <f t="array" aca="1" ref="T205" ca="1">INDIRECT($A$1&amp;T$1&amp;$A205)</f>
        <v>disponible</v>
      </c>
      <c r="U205" t="str" cm="1">
        <f t="array" aca="1" ref="U205" ca="1">INDIRECT($A$1&amp;U$1&amp;$A205)</f>
        <v>peudisponible</v>
      </c>
      <c r="V205" t="str" cm="1">
        <f t="array" aca="1" ref="V205" ca="1">INDIRECT($A$1&amp;V$1&amp;$A205)</f>
        <v>disponible</v>
      </c>
      <c r="W205" cm="1">
        <f t="array" aca="1" ref="W205" ca="1">INDIRECT($A$1&amp;W$1&amp;$A205)</f>
        <v>0</v>
      </c>
      <c r="X205" cm="1">
        <f t="array" aca="1" ref="X205" ca="1">INDIRECT($A$1&amp;X$1&amp;$A205)</f>
        <v>0</v>
      </c>
      <c r="Y205" cm="1">
        <f t="array" aca="1" ref="Y205" ca="1">INDIRECT($A$1&amp;Y$1&amp;$A205)</f>
        <v>0</v>
      </c>
      <c r="Z205" cm="1">
        <f t="array" aca="1" ref="Z205" ca="1">INDIRECT($A$1&amp;Z$1&amp;$A205)</f>
        <v>0</v>
      </c>
      <c r="AA205" cm="1">
        <f t="array" aca="1" ref="AA205" ca="1">INDIRECT($A$1&amp;AA$1&amp;$A205)</f>
        <v>0</v>
      </c>
      <c r="AB205" cm="1">
        <f t="array" aca="1" ref="AB205" ca="1">INDIRECT($A$1&amp;AB$1&amp;$A205)</f>
        <v>0</v>
      </c>
      <c r="AC205" cm="1">
        <f t="array" aca="1" ref="AC205" ca="1">INDIRECT($A$1&amp;AC$1&amp;$A205)</f>
        <v>0</v>
      </c>
      <c r="AD205" cm="1">
        <f t="array" aca="1" ref="AD205" ca="1">INDIRECT($A$1&amp;AD$1&amp;$A205)</f>
        <v>0</v>
      </c>
      <c r="AE205" cm="1">
        <f t="array" aca="1" ref="AE205" ca="1">INDIRECT($A$1&amp;AE$1&amp;$A205)</f>
        <v>0</v>
      </c>
      <c r="AF205" cm="1">
        <f t="array" aca="1" ref="AF205" ca="1">INDIRECT($A$1&amp;AF$1&amp;$A205)</f>
        <v>0</v>
      </c>
      <c r="AG205" cm="1">
        <f t="array" aca="1" ref="AG205" ca="1">INDIRECT($A$1&amp;AG$1&amp;$A205)</f>
        <v>0</v>
      </c>
      <c r="AH205" cm="1">
        <f t="array" aca="1" ref="AH205" ca="1">INDIRECT($A$1&amp;AH$1&amp;$A205)</f>
        <v>0</v>
      </c>
      <c r="AI205" cm="1">
        <f t="array" aca="1" ref="AI205" ca="1">INDIRECT($A$1&amp;AI$1&amp;$A205)</f>
        <v>0</v>
      </c>
      <c r="AJ205" cm="1">
        <f t="array" aca="1" ref="AJ205" ca="1">INDIRECT($A$1&amp;AJ$1&amp;$A205)</f>
        <v>0</v>
      </c>
      <c r="AK205" cm="1">
        <f t="array" aca="1" ref="AK205" ca="1">INDIRECT($A$1&amp;AK$1&amp;$A205)</f>
        <v>0</v>
      </c>
      <c r="AM205">
        <f t="shared" ca="1" si="41"/>
        <v>0</v>
      </c>
      <c r="AN205">
        <f t="shared" ca="1" si="41"/>
        <v>0</v>
      </c>
      <c r="AO205">
        <f t="shared" ca="1" si="41"/>
        <v>0</v>
      </c>
      <c r="AP205">
        <f t="shared" ca="1" si="41"/>
        <v>0</v>
      </c>
      <c r="AQ205">
        <f t="shared" ca="1" si="41"/>
        <v>0</v>
      </c>
      <c r="AR205">
        <f t="shared" ca="1" si="41"/>
        <v>0</v>
      </c>
      <c r="AS205">
        <f t="shared" ca="1" si="41"/>
        <v>0</v>
      </c>
      <c r="AU205" cm="1">
        <f t="array" aca="1" ref="AU205" ca="1">INDIRECT($A$1&amp;AU$1&amp;$A205)</f>
        <v>0</v>
      </c>
      <c r="AV205" cm="1">
        <f t="array" aca="1" ref="AV205" ca="1">INDIRECT($A$1&amp;AV$1&amp;$A205)</f>
        <v>0</v>
      </c>
      <c r="AW205" cm="1">
        <f t="array" aca="1" ref="AW205" ca="1">INDIRECT($A$1&amp;AW$1&amp;$A205)</f>
        <v>0</v>
      </c>
      <c r="AX205" cm="1">
        <f t="array" aca="1" ref="AX205" ca="1">INDIRECT($A$1&amp;AX$1&amp;$A205)</f>
        <v>0</v>
      </c>
      <c r="AY205" cm="1">
        <f t="array" aca="1" ref="AY205" ca="1">INDIRECT($A$1&amp;AY$1&amp;$A205)</f>
        <v>0</v>
      </c>
      <c r="AZ205" cm="1">
        <f t="array" aca="1" ref="AZ205" ca="1">INDIRECT($A$1&amp;AZ$1&amp;$A205)</f>
        <v>0</v>
      </c>
      <c r="BA205" cm="1">
        <f t="array" aca="1" ref="BA205" ca="1">INDIRECT($A$1&amp;BA$1&amp;$A205)</f>
        <v>0</v>
      </c>
      <c r="BB205" cm="1">
        <f t="array" aca="1" ref="BB205" ca="1">INDIRECT($A$1&amp;BB$1&amp;$A205)</f>
        <v>0</v>
      </c>
      <c r="BC205" cm="1">
        <f t="array" aca="1" ref="BC205" ca="1">INDIRECT($A$1&amp;BC$1&amp;$A205)</f>
        <v>0</v>
      </c>
      <c r="BD205" cm="1">
        <f t="array" aca="1" ref="BD205" ca="1">INDIRECT($A$1&amp;BD$1&amp;$A205)</f>
        <v>0</v>
      </c>
      <c r="BE205" cm="1">
        <f t="array" aca="1" ref="BE205" ca="1">INDIRECT($A$1&amp;BE$1&amp;$A205)</f>
        <v>0</v>
      </c>
      <c r="BF205" cm="1">
        <f t="array" aca="1" ref="BF205" ca="1">INDIRECT($A$1&amp;BF$1&amp;$A205)</f>
        <v>0</v>
      </c>
      <c r="BG205" cm="1">
        <f t="array" aca="1" ref="BG205" ca="1">INDIRECT($A$1&amp;BG$1&amp;$A205)</f>
        <v>0</v>
      </c>
      <c r="BH205" cm="1">
        <f t="array" aca="1" ref="BH205" ca="1">INDIRECT($A$1&amp;BH$1&amp;$A205)</f>
        <v>0</v>
      </c>
      <c r="BI205" cm="1">
        <f t="array" aca="1" ref="BI205" ca="1">INDIRECT($A$1&amp;BI$1&amp;$A205)</f>
        <v>0</v>
      </c>
      <c r="BJ205" cm="1">
        <f t="array" aca="1" ref="BJ205" ca="1">INDIRECT($A$1&amp;BJ$1&amp;$A205)</f>
        <v>0</v>
      </c>
      <c r="BK205" cm="1">
        <f t="array" aca="1" ref="BK205" ca="1">INDIRECT($A$1&amp;BK$1&amp;$A205)</f>
        <v>0</v>
      </c>
      <c r="BL205" cm="1">
        <f t="array" aca="1" ref="BL205" ca="1">INDIRECT($A$1&amp;BL$1&amp;$A205)</f>
        <v>0</v>
      </c>
      <c r="BM205" cm="1">
        <f t="array" aca="1" ref="BM205" ca="1">INDIRECT($A$1&amp;BM$1&amp;$A205)</f>
        <v>0</v>
      </c>
      <c r="BN205" cm="1">
        <f t="array" aca="1" ref="BN205" ca="1">INDIRECT($A$1&amp;BN$1&amp;$A205)</f>
        <v>0</v>
      </c>
      <c r="BO205" cm="1">
        <f t="array" aca="1" ref="BO205" ca="1">INDIRECT($A$1&amp;BO$1&amp;$A205)</f>
        <v>0</v>
      </c>
      <c r="BP205" cm="1">
        <f t="array" aca="1" ref="BP205" ca="1">INDIRECT($A$1&amp;BP$1&amp;$A205)</f>
        <v>0</v>
      </c>
      <c r="BQ205" cm="1">
        <f t="array" aca="1" ref="BQ205" ca="1">INDIRECT($A$1&amp;BQ$1&amp;$A205)</f>
        <v>0</v>
      </c>
      <c r="BR205" cm="1">
        <f t="array" aca="1" ref="BR205" ca="1">INDIRECT($A$1&amp;BR$1&amp;$A205)</f>
        <v>0</v>
      </c>
      <c r="BS205" cm="1">
        <f t="array" aca="1" ref="BS205" ca="1">INDIRECT($A$1&amp;BS$1&amp;$A205)</f>
        <v>0</v>
      </c>
      <c r="BT205" cm="1">
        <f t="array" aca="1" ref="BT205" ca="1">INDIRECT($A$1&amp;BT$1&amp;$A205)</f>
        <v>0</v>
      </c>
      <c r="BU205" cm="1">
        <f t="array" aca="1" ref="BU205" ca="1">INDIRECT($A$1&amp;BU$1&amp;$A205)</f>
        <v>0</v>
      </c>
    </row>
    <row r="206" spans="1:73" x14ac:dyDescent="0.35">
      <c r="A206" s="60">
        <f t="shared" si="33"/>
        <v>191</v>
      </c>
      <c r="C206" t="str" cm="1">
        <f t="array" aca="1" ref="C206" ca="1">INDIRECT($A$1&amp;C$1&amp;$A206)</f>
        <v>marche_matiacoali</v>
      </c>
      <c r="D206">
        <f t="shared" ca="1" si="40"/>
        <v>0</v>
      </c>
      <c r="E206">
        <f t="shared" ca="1" si="40"/>
        <v>0</v>
      </c>
      <c r="F206">
        <f t="shared" ca="1" si="40"/>
        <v>1</v>
      </c>
      <c r="G206">
        <f t="shared" ca="1" si="40"/>
        <v>1</v>
      </c>
      <c r="H206">
        <f t="shared" ca="1" si="40"/>
        <v>0</v>
      </c>
      <c r="I206">
        <f t="shared" ca="1" si="40"/>
        <v>1</v>
      </c>
      <c r="J206">
        <f t="shared" ca="1" si="40"/>
        <v>1</v>
      </c>
      <c r="K206">
        <f t="shared" ca="1" si="40"/>
        <v>1</v>
      </c>
      <c r="L206">
        <f t="shared" ca="1" si="40"/>
        <v>1</v>
      </c>
      <c r="M206">
        <f t="shared" ca="1" si="40"/>
        <v>0</v>
      </c>
      <c r="N206">
        <f t="shared" ca="1" si="40"/>
        <v>0</v>
      </c>
      <c r="P206" cm="1">
        <f t="array" aca="1" ref="P206" ca="1">INDIRECT($A$1&amp;P$1&amp;$A206)</f>
        <v>0</v>
      </c>
      <c r="Q206" cm="1">
        <f t="array" aca="1" ref="Q206" ca="1">INDIRECT($A$1&amp;Q$1&amp;$A206)</f>
        <v>0</v>
      </c>
      <c r="R206" cm="1">
        <f t="array" aca="1" ref="R206" ca="1">INDIRECT($A$1&amp;R$1&amp;$A206)</f>
        <v>0</v>
      </c>
      <c r="S206" cm="1">
        <f t="array" aca="1" ref="S206" ca="1">INDIRECT($A$1&amp;S$1&amp;$A206)</f>
        <v>0</v>
      </c>
      <c r="T206" cm="1">
        <f t="array" aca="1" ref="T206" ca="1">INDIRECT($A$1&amp;T$1&amp;$A206)</f>
        <v>0</v>
      </c>
      <c r="U206" cm="1">
        <f t="array" aca="1" ref="U206" ca="1">INDIRECT($A$1&amp;U$1&amp;$A206)</f>
        <v>0</v>
      </c>
      <c r="V206" cm="1">
        <f t="array" aca="1" ref="V206" ca="1">INDIRECT($A$1&amp;V$1&amp;$A206)</f>
        <v>0</v>
      </c>
      <c r="W206" t="str" cm="1">
        <f t="array" aca="1" ref="W206" ca="1">INDIRECT($A$1&amp;W$1&amp;$A206)</f>
        <v>disponible</v>
      </c>
      <c r="X206" t="str" cm="1">
        <f t="array" aca="1" ref="X206" ca="1">INDIRECT($A$1&amp;X$1&amp;$A206)</f>
        <v>disponible</v>
      </c>
      <c r="Y206" t="str" cm="1">
        <f t="array" aca="1" ref="Y206" ca="1">INDIRECT($A$1&amp;Y$1&amp;$A206)</f>
        <v>peudisponible</v>
      </c>
      <c r="Z206" cm="1">
        <f t="array" aca="1" ref="Z206" ca="1">INDIRECT($A$1&amp;Z$1&amp;$A206)</f>
        <v>0</v>
      </c>
      <c r="AA206" cm="1">
        <f t="array" aca="1" ref="AA206" ca="1">INDIRECT($A$1&amp;AA$1&amp;$A206)</f>
        <v>0</v>
      </c>
      <c r="AB206" cm="1">
        <f t="array" aca="1" ref="AB206" ca="1">INDIRECT($A$1&amp;AB$1&amp;$A206)</f>
        <v>0</v>
      </c>
      <c r="AC206" cm="1">
        <f t="array" aca="1" ref="AC206" ca="1">INDIRECT($A$1&amp;AC$1&amp;$A206)</f>
        <v>0</v>
      </c>
      <c r="AD206" cm="1">
        <f t="array" aca="1" ref="AD206" ca="1">INDIRECT($A$1&amp;AD$1&amp;$A206)</f>
        <v>0</v>
      </c>
      <c r="AE206" cm="1">
        <f t="array" aca="1" ref="AE206" ca="1">INDIRECT($A$1&amp;AE$1&amp;$A206)</f>
        <v>0</v>
      </c>
      <c r="AF206" cm="1">
        <f t="array" aca="1" ref="AF206" ca="1">INDIRECT($A$1&amp;AF$1&amp;$A206)</f>
        <v>0</v>
      </c>
      <c r="AG206" cm="1">
        <f t="array" aca="1" ref="AG206" ca="1">INDIRECT($A$1&amp;AG$1&amp;$A206)</f>
        <v>0</v>
      </c>
      <c r="AH206" cm="1">
        <f t="array" aca="1" ref="AH206" ca="1">INDIRECT($A$1&amp;AH$1&amp;$A206)</f>
        <v>0</v>
      </c>
      <c r="AI206" cm="1">
        <f t="array" aca="1" ref="AI206" ca="1">INDIRECT($A$1&amp;AI$1&amp;$A206)</f>
        <v>0</v>
      </c>
      <c r="AJ206" cm="1">
        <f t="array" aca="1" ref="AJ206" ca="1">INDIRECT($A$1&amp;AJ$1&amp;$A206)</f>
        <v>0</v>
      </c>
      <c r="AK206" cm="1">
        <f t="array" aca="1" ref="AK206" ca="1">INDIRECT($A$1&amp;AK$1&amp;$A206)</f>
        <v>0</v>
      </c>
      <c r="AM206">
        <f t="shared" ca="1" si="41"/>
        <v>0</v>
      </c>
      <c r="AN206">
        <f t="shared" ca="1" si="41"/>
        <v>0</v>
      </c>
      <c r="AO206">
        <f t="shared" ca="1" si="41"/>
        <v>1</v>
      </c>
      <c r="AP206">
        <f t="shared" ca="1" si="41"/>
        <v>0</v>
      </c>
      <c r="AQ206">
        <f t="shared" ca="1" si="41"/>
        <v>0</v>
      </c>
      <c r="AR206">
        <f t="shared" ca="1" si="41"/>
        <v>1</v>
      </c>
      <c r="AS206">
        <f t="shared" ca="1" si="41"/>
        <v>0</v>
      </c>
      <c r="AU206" cm="1">
        <f t="array" aca="1" ref="AU206" ca="1">INDIRECT($A$1&amp;AU$1&amp;$A206)</f>
        <v>0</v>
      </c>
      <c r="AV206" cm="1">
        <f t="array" aca="1" ref="AV206" ca="1">INDIRECT($A$1&amp;AV$1&amp;$A206)</f>
        <v>0</v>
      </c>
      <c r="AW206" cm="1">
        <f t="array" aca="1" ref="AW206" ca="1">INDIRECT($A$1&amp;AW$1&amp;$A206)</f>
        <v>0</v>
      </c>
      <c r="AX206" cm="1">
        <f t="array" aca="1" ref="AX206" ca="1">INDIRECT($A$1&amp;AX$1&amp;$A206)</f>
        <v>0</v>
      </c>
      <c r="AY206" cm="1">
        <f t="array" aca="1" ref="AY206" ca="1">INDIRECT($A$1&amp;AY$1&amp;$A206)</f>
        <v>0</v>
      </c>
      <c r="AZ206" cm="1">
        <f t="array" aca="1" ref="AZ206" ca="1">INDIRECT($A$1&amp;AZ$1&amp;$A206)</f>
        <v>0</v>
      </c>
      <c r="BA206" cm="1">
        <f t="array" aca="1" ref="BA206" ca="1">INDIRECT($A$1&amp;BA$1&amp;$A206)</f>
        <v>0</v>
      </c>
      <c r="BB206" cm="1">
        <f t="array" aca="1" ref="BB206" ca="1">INDIRECT($A$1&amp;BB$1&amp;$A206)</f>
        <v>0</v>
      </c>
      <c r="BC206" cm="1">
        <f t="array" aca="1" ref="BC206" ca="1">INDIRECT($A$1&amp;BC$1&amp;$A206)</f>
        <v>0</v>
      </c>
      <c r="BD206" cm="1">
        <f t="array" aca="1" ref="BD206" ca="1">INDIRECT($A$1&amp;BD$1&amp;$A206)</f>
        <v>0</v>
      </c>
      <c r="BE206" cm="1">
        <f t="array" aca="1" ref="BE206" ca="1">INDIRECT($A$1&amp;BE$1&amp;$A206)</f>
        <v>0</v>
      </c>
      <c r="BF206" cm="1">
        <f t="array" aca="1" ref="BF206" ca="1">INDIRECT($A$1&amp;BF$1&amp;$A206)</f>
        <v>0</v>
      </c>
      <c r="BG206" cm="1">
        <f t="array" aca="1" ref="BG206" ca="1">INDIRECT($A$1&amp;BG$1&amp;$A206)</f>
        <v>0</v>
      </c>
      <c r="BH206" cm="1">
        <f t="array" aca="1" ref="BH206" ca="1">INDIRECT($A$1&amp;BH$1&amp;$A206)</f>
        <v>0</v>
      </c>
      <c r="BI206" cm="1">
        <f t="array" aca="1" ref="BI206" ca="1">INDIRECT($A$1&amp;BI$1&amp;$A206)</f>
        <v>0</v>
      </c>
      <c r="BJ206" cm="1">
        <f t="array" aca="1" ref="BJ206" ca="1">INDIRECT($A$1&amp;BJ$1&amp;$A206)</f>
        <v>0</v>
      </c>
      <c r="BK206" cm="1">
        <f t="array" aca="1" ref="BK206" ca="1">INDIRECT($A$1&amp;BK$1&amp;$A206)</f>
        <v>0</v>
      </c>
      <c r="BL206" cm="1">
        <f t="array" aca="1" ref="BL206" ca="1">INDIRECT($A$1&amp;BL$1&amp;$A206)</f>
        <v>0</v>
      </c>
      <c r="BM206" cm="1">
        <f t="array" aca="1" ref="BM206" ca="1">INDIRECT($A$1&amp;BM$1&amp;$A206)</f>
        <v>0</v>
      </c>
      <c r="BN206" cm="1">
        <f t="array" aca="1" ref="BN206" ca="1">INDIRECT($A$1&amp;BN$1&amp;$A206)</f>
        <v>0</v>
      </c>
      <c r="BO206" cm="1">
        <f t="array" aca="1" ref="BO206" ca="1">INDIRECT($A$1&amp;BO$1&amp;$A206)</f>
        <v>0</v>
      </c>
      <c r="BP206" cm="1">
        <f t="array" aca="1" ref="BP206" ca="1">INDIRECT($A$1&amp;BP$1&amp;$A206)</f>
        <v>0</v>
      </c>
      <c r="BQ206" cm="1">
        <f t="array" aca="1" ref="BQ206" ca="1">INDIRECT($A$1&amp;BQ$1&amp;$A206)</f>
        <v>0</v>
      </c>
      <c r="BR206" cm="1">
        <f t="array" aca="1" ref="BR206" ca="1">INDIRECT($A$1&amp;BR$1&amp;$A206)</f>
        <v>0</v>
      </c>
      <c r="BS206" cm="1">
        <f t="array" aca="1" ref="BS206" ca="1">INDIRECT($A$1&amp;BS$1&amp;$A206)</f>
        <v>0</v>
      </c>
      <c r="BT206" cm="1">
        <f t="array" aca="1" ref="BT206" ca="1">INDIRECT($A$1&amp;BT$1&amp;$A206)</f>
        <v>0</v>
      </c>
      <c r="BU206" cm="1">
        <f t="array" aca="1" ref="BU206" ca="1">INDIRECT($A$1&amp;BU$1&amp;$A206)</f>
        <v>0</v>
      </c>
    </row>
    <row r="207" spans="1:73" x14ac:dyDescent="0.35">
      <c r="A207" s="60">
        <f t="shared" si="33"/>
        <v>192</v>
      </c>
      <c r="C207" t="str" cm="1">
        <f t="array" aca="1" ref="C207" ca="1">INDIRECT($A$1&amp;C$1&amp;$A207)</f>
        <v>marche_matiacoali</v>
      </c>
      <c r="D207">
        <f t="shared" ref="D207:N215" ca="1" si="42">IF(SUM(INDIRECT($A$1&amp;D$1&amp;$A207),INDIRECT($A$1&amp;D$2&amp;$A207),INDIRECT($A$1&amp;D$3&amp;$A207))&gt;0,1,0)</f>
        <v>0</v>
      </c>
      <c r="E207">
        <f t="shared" ca="1" si="42"/>
        <v>0</v>
      </c>
      <c r="F207">
        <f t="shared" ca="1" si="42"/>
        <v>0</v>
      </c>
      <c r="G207">
        <f t="shared" ca="1" si="42"/>
        <v>1</v>
      </c>
      <c r="H207">
        <f t="shared" ca="1" si="42"/>
        <v>1</v>
      </c>
      <c r="I207">
        <f t="shared" ca="1" si="42"/>
        <v>1</v>
      </c>
      <c r="J207">
        <f t="shared" ca="1" si="42"/>
        <v>1</v>
      </c>
      <c r="K207">
        <f t="shared" ca="1" si="42"/>
        <v>0</v>
      </c>
      <c r="L207">
        <f t="shared" ca="1" si="42"/>
        <v>0</v>
      </c>
      <c r="M207">
        <f t="shared" ca="1" si="42"/>
        <v>0</v>
      </c>
      <c r="N207">
        <f t="shared" ca="1" si="42"/>
        <v>0</v>
      </c>
      <c r="P207" cm="1">
        <f t="array" aca="1" ref="P207" ca="1">INDIRECT($A$1&amp;P$1&amp;$A207)</f>
        <v>0</v>
      </c>
      <c r="Q207" cm="1">
        <f t="array" aca="1" ref="Q207" ca="1">INDIRECT($A$1&amp;Q$1&amp;$A207)</f>
        <v>0</v>
      </c>
      <c r="R207" cm="1">
        <f t="array" aca="1" ref="R207" ca="1">INDIRECT($A$1&amp;R$1&amp;$A207)</f>
        <v>0</v>
      </c>
      <c r="S207" cm="1">
        <f t="array" aca="1" ref="S207" ca="1">INDIRECT($A$1&amp;S$1&amp;$A207)</f>
        <v>0</v>
      </c>
      <c r="T207" cm="1">
        <f t="array" aca="1" ref="T207" ca="1">INDIRECT($A$1&amp;T$1&amp;$A207)</f>
        <v>0</v>
      </c>
      <c r="U207" cm="1">
        <f t="array" aca="1" ref="U207" ca="1">INDIRECT($A$1&amp;U$1&amp;$A207)</f>
        <v>0</v>
      </c>
      <c r="V207" cm="1">
        <f t="array" aca="1" ref="V207" ca="1">INDIRECT($A$1&amp;V$1&amp;$A207)</f>
        <v>0</v>
      </c>
      <c r="W207" cm="1">
        <f t="array" aca="1" ref="W207" ca="1">INDIRECT($A$1&amp;W$1&amp;$A207)</f>
        <v>0</v>
      </c>
      <c r="X207" cm="1">
        <f t="array" aca="1" ref="X207" ca="1">INDIRECT($A$1&amp;X$1&amp;$A207)</f>
        <v>0</v>
      </c>
      <c r="Y207" cm="1">
        <f t="array" aca="1" ref="Y207" ca="1">INDIRECT($A$1&amp;Y$1&amp;$A207)</f>
        <v>0</v>
      </c>
      <c r="Z207" t="str" cm="1">
        <f t="array" aca="1" ref="Z207" ca="1">INDIRECT($A$1&amp;Z$1&amp;$A207)</f>
        <v>disponible</v>
      </c>
      <c r="AA207" t="str" cm="1">
        <f t="array" aca="1" ref="AA207" ca="1">INDIRECT($A$1&amp;AA$1&amp;$A207)</f>
        <v>disponible</v>
      </c>
      <c r="AB207" t="str" cm="1">
        <f t="array" aca="1" ref="AB207" ca="1">INDIRECT($A$1&amp;AB$1&amp;$A207)</f>
        <v>disponible</v>
      </c>
      <c r="AC207" t="str" cm="1">
        <f t="array" aca="1" ref="AC207" ca="1">INDIRECT($A$1&amp;AC$1&amp;$A207)</f>
        <v>disponible</v>
      </c>
      <c r="AD207" t="str" cm="1">
        <f t="array" aca="1" ref="AD207" ca="1">INDIRECT($A$1&amp;AD$1&amp;$A207)</f>
        <v>peudisponible</v>
      </c>
      <c r="AE207" cm="1">
        <f t="array" aca="1" ref="AE207" ca="1">INDIRECT($A$1&amp;AE$1&amp;$A207)</f>
        <v>0</v>
      </c>
      <c r="AF207" cm="1">
        <f t="array" aca="1" ref="AF207" ca="1">INDIRECT($A$1&amp;AF$1&amp;$A207)</f>
        <v>0</v>
      </c>
      <c r="AG207" cm="1">
        <f t="array" aca="1" ref="AG207" ca="1">INDIRECT($A$1&amp;AG$1&amp;$A207)</f>
        <v>0</v>
      </c>
      <c r="AH207" cm="1">
        <f t="array" aca="1" ref="AH207" ca="1">INDIRECT($A$1&amp;AH$1&amp;$A207)</f>
        <v>0</v>
      </c>
      <c r="AI207" cm="1">
        <f t="array" aca="1" ref="AI207" ca="1">INDIRECT($A$1&amp;AI$1&amp;$A207)</f>
        <v>0</v>
      </c>
      <c r="AJ207" cm="1">
        <f t="array" aca="1" ref="AJ207" ca="1">INDIRECT($A$1&amp;AJ$1&amp;$A207)</f>
        <v>0</v>
      </c>
      <c r="AK207" cm="1">
        <f t="array" aca="1" ref="AK207" ca="1">INDIRECT($A$1&amp;AK$1&amp;$A207)</f>
        <v>0</v>
      </c>
      <c r="AM207">
        <f t="shared" ref="AM207:AS227" ca="1" si="43">IF(SUM(INDIRECT($A$1&amp;AM$1&amp;$A207),INDIRECT($A$1&amp;AM$2&amp;$A207),INDIRECT($A$1&amp;AM$3&amp;$A207),INDIRECT($A$1&amp;AM$4&amp;$A207),INDIRECT($A$1&amp;AM$5&amp;$A207),INDIRECT($A$1&amp;AM$6&amp;$A207),INDIRECT($A$1&amp;AM$7&amp;$A207))&gt;0,1,0)</f>
        <v>0</v>
      </c>
      <c r="AN207">
        <f t="shared" ca="1" si="43"/>
        <v>0</v>
      </c>
      <c r="AO207">
        <f t="shared" ca="1" si="43"/>
        <v>0</v>
      </c>
      <c r="AP207">
        <f t="shared" ca="1" si="43"/>
        <v>0</v>
      </c>
      <c r="AQ207">
        <f t="shared" ca="1" si="43"/>
        <v>0</v>
      </c>
      <c r="AR207">
        <f t="shared" ca="1" si="43"/>
        <v>0</v>
      </c>
      <c r="AS207">
        <f t="shared" ca="1" si="43"/>
        <v>0</v>
      </c>
      <c r="AU207" cm="1">
        <f t="array" aca="1" ref="AU207" ca="1">INDIRECT($A$1&amp;AU$1&amp;$A207)</f>
        <v>0</v>
      </c>
      <c r="AV207" cm="1">
        <f t="array" aca="1" ref="AV207" ca="1">INDIRECT($A$1&amp;AV$1&amp;$A207)</f>
        <v>0</v>
      </c>
      <c r="AW207" cm="1">
        <f t="array" aca="1" ref="AW207" ca="1">INDIRECT($A$1&amp;AW$1&amp;$A207)</f>
        <v>0</v>
      </c>
      <c r="AX207" cm="1">
        <f t="array" aca="1" ref="AX207" ca="1">INDIRECT($A$1&amp;AX$1&amp;$A207)</f>
        <v>0</v>
      </c>
      <c r="AY207" cm="1">
        <f t="array" aca="1" ref="AY207" ca="1">INDIRECT($A$1&amp;AY$1&amp;$A207)</f>
        <v>0</v>
      </c>
      <c r="AZ207" cm="1">
        <f t="array" aca="1" ref="AZ207" ca="1">INDIRECT($A$1&amp;AZ$1&amp;$A207)</f>
        <v>0</v>
      </c>
      <c r="BA207" cm="1">
        <f t="array" aca="1" ref="BA207" ca="1">INDIRECT($A$1&amp;BA$1&amp;$A207)</f>
        <v>0</v>
      </c>
      <c r="BB207" cm="1">
        <f t="array" aca="1" ref="BB207" ca="1">INDIRECT($A$1&amp;BB$1&amp;$A207)</f>
        <v>0</v>
      </c>
      <c r="BC207" cm="1">
        <f t="array" aca="1" ref="BC207" ca="1">INDIRECT($A$1&amp;BC$1&amp;$A207)</f>
        <v>0</v>
      </c>
      <c r="BD207" cm="1">
        <f t="array" aca="1" ref="BD207" ca="1">INDIRECT($A$1&amp;BD$1&amp;$A207)</f>
        <v>0</v>
      </c>
      <c r="BE207" cm="1">
        <f t="array" aca="1" ref="BE207" ca="1">INDIRECT($A$1&amp;BE$1&amp;$A207)</f>
        <v>0</v>
      </c>
      <c r="BF207" cm="1">
        <f t="array" aca="1" ref="BF207" ca="1">INDIRECT($A$1&amp;BF$1&amp;$A207)</f>
        <v>0</v>
      </c>
      <c r="BG207" cm="1">
        <f t="array" aca="1" ref="BG207" ca="1">INDIRECT($A$1&amp;BG$1&amp;$A207)</f>
        <v>0</v>
      </c>
      <c r="BH207" cm="1">
        <f t="array" aca="1" ref="BH207" ca="1">INDIRECT($A$1&amp;BH$1&amp;$A207)</f>
        <v>0</v>
      </c>
      <c r="BI207" cm="1">
        <f t="array" aca="1" ref="BI207" ca="1">INDIRECT($A$1&amp;BI$1&amp;$A207)</f>
        <v>0</v>
      </c>
      <c r="BJ207" cm="1">
        <f t="array" aca="1" ref="BJ207" ca="1">INDIRECT($A$1&amp;BJ$1&amp;$A207)</f>
        <v>0</v>
      </c>
      <c r="BK207" cm="1">
        <f t="array" aca="1" ref="BK207" ca="1">INDIRECT($A$1&amp;BK$1&amp;$A207)</f>
        <v>0</v>
      </c>
      <c r="BL207" cm="1">
        <f t="array" aca="1" ref="BL207" ca="1">INDIRECT($A$1&amp;BL$1&amp;$A207)</f>
        <v>0</v>
      </c>
      <c r="BM207" cm="1">
        <f t="array" aca="1" ref="BM207" ca="1">INDIRECT($A$1&amp;BM$1&amp;$A207)</f>
        <v>0</v>
      </c>
      <c r="BN207" cm="1">
        <f t="array" aca="1" ref="BN207" ca="1">INDIRECT($A$1&amp;BN$1&amp;$A207)</f>
        <v>0</v>
      </c>
      <c r="BO207" cm="1">
        <f t="array" aca="1" ref="BO207" ca="1">INDIRECT($A$1&amp;BO$1&amp;$A207)</f>
        <v>0</v>
      </c>
      <c r="BP207" cm="1">
        <f t="array" aca="1" ref="BP207" ca="1">INDIRECT($A$1&amp;BP$1&amp;$A207)</f>
        <v>0</v>
      </c>
      <c r="BQ207" cm="1">
        <f t="array" aca="1" ref="BQ207" ca="1">INDIRECT($A$1&amp;BQ$1&amp;$A207)</f>
        <v>0</v>
      </c>
      <c r="BR207" cm="1">
        <f t="array" aca="1" ref="BR207" ca="1">INDIRECT($A$1&amp;BR$1&amp;$A207)</f>
        <v>0</v>
      </c>
      <c r="BS207" cm="1">
        <f t="array" aca="1" ref="BS207" ca="1">INDIRECT($A$1&amp;BS$1&amp;$A207)</f>
        <v>0</v>
      </c>
      <c r="BT207" cm="1">
        <f t="array" aca="1" ref="BT207" ca="1">INDIRECT($A$1&amp;BT$1&amp;$A207)</f>
        <v>0</v>
      </c>
      <c r="BU207" cm="1">
        <f t="array" aca="1" ref="BU207" ca="1">INDIRECT($A$1&amp;BU$1&amp;$A207)</f>
        <v>0</v>
      </c>
    </row>
    <row r="208" spans="1:73" x14ac:dyDescent="0.35">
      <c r="A208" s="60">
        <f t="shared" si="33"/>
        <v>193</v>
      </c>
      <c r="C208" t="str" cm="1">
        <f t="array" aca="1" ref="C208" ca="1">INDIRECT($A$1&amp;C$1&amp;$A208)</f>
        <v>marche_matiacoali</v>
      </c>
      <c r="D208">
        <f t="shared" ca="1" si="42"/>
        <v>1</v>
      </c>
      <c r="E208">
        <f t="shared" ca="1" si="42"/>
        <v>1</v>
      </c>
      <c r="F208">
        <f t="shared" ca="1" si="42"/>
        <v>0</v>
      </c>
      <c r="G208">
        <f t="shared" ca="1" si="42"/>
        <v>1</v>
      </c>
      <c r="H208">
        <f t="shared" ca="1" si="42"/>
        <v>0</v>
      </c>
      <c r="I208">
        <f t="shared" ca="1" si="42"/>
        <v>1</v>
      </c>
      <c r="J208">
        <f t="shared" ca="1" si="42"/>
        <v>1</v>
      </c>
      <c r="K208">
        <f t="shared" ca="1" si="42"/>
        <v>1</v>
      </c>
      <c r="L208">
        <f t="shared" ca="1" si="42"/>
        <v>1</v>
      </c>
      <c r="M208">
        <f t="shared" ca="1" si="42"/>
        <v>0</v>
      </c>
      <c r="N208">
        <f t="shared" ca="1" si="42"/>
        <v>0</v>
      </c>
      <c r="P208" cm="1">
        <f t="array" aca="1" ref="P208" ca="1">INDIRECT($A$1&amp;P$1&amp;$A208)</f>
        <v>0</v>
      </c>
      <c r="Q208" cm="1">
        <f t="array" aca="1" ref="Q208" ca="1">INDIRECT($A$1&amp;Q$1&amp;$A208)</f>
        <v>0</v>
      </c>
      <c r="R208" cm="1">
        <f t="array" aca="1" ref="R208" ca="1">INDIRECT($A$1&amp;R$1&amp;$A208)</f>
        <v>0</v>
      </c>
      <c r="S208" cm="1">
        <f t="array" aca="1" ref="S208" ca="1">INDIRECT($A$1&amp;S$1&amp;$A208)</f>
        <v>0</v>
      </c>
      <c r="T208" cm="1">
        <f t="array" aca="1" ref="T208" ca="1">INDIRECT($A$1&amp;T$1&amp;$A208)</f>
        <v>0</v>
      </c>
      <c r="U208" cm="1">
        <f t="array" aca="1" ref="U208" ca="1">INDIRECT($A$1&amp;U$1&amp;$A208)</f>
        <v>0</v>
      </c>
      <c r="V208" cm="1">
        <f t="array" aca="1" ref="V208" ca="1">INDIRECT($A$1&amp;V$1&amp;$A208)</f>
        <v>0</v>
      </c>
      <c r="W208" cm="1">
        <f t="array" aca="1" ref="W208" ca="1">INDIRECT($A$1&amp;W$1&amp;$A208)</f>
        <v>0</v>
      </c>
      <c r="X208" cm="1">
        <f t="array" aca="1" ref="X208" ca="1">INDIRECT($A$1&amp;X$1&amp;$A208)</f>
        <v>0</v>
      </c>
      <c r="Y208" cm="1">
        <f t="array" aca="1" ref="Y208" ca="1">INDIRECT($A$1&amp;Y$1&amp;$A208)</f>
        <v>0</v>
      </c>
      <c r="Z208" cm="1">
        <f t="array" aca="1" ref="Z208" ca="1">INDIRECT($A$1&amp;Z$1&amp;$A208)</f>
        <v>0</v>
      </c>
      <c r="AA208" cm="1">
        <f t="array" aca="1" ref="AA208" ca="1">INDIRECT($A$1&amp;AA$1&amp;$A208)</f>
        <v>0</v>
      </c>
      <c r="AB208" cm="1">
        <f t="array" aca="1" ref="AB208" ca="1">INDIRECT($A$1&amp;AB$1&amp;$A208)</f>
        <v>0</v>
      </c>
      <c r="AC208" cm="1">
        <f t="array" aca="1" ref="AC208" ca="1">INDIRECT($A$1&amp;AC$1&amp;$A208)</f>
        <v>0</v>
      </c>
      <c r="AD208" cm="1">
        <f t="array" aca="1" ref="AD208" ca="1">INDIRECT($A$1&amp;AD$1&amp;$A208)</f>
        <v>0</v>
      </c>
      <c r="AE208" t="str" cm="1">
        <f t="array" aca="1" ref="AE208" ca="1">INDIRECT($A$1&amp;AE$1&amp;$A208)</f>
        <v>nondisponible</v>
      </c>
      <c r="AF208" t="str" cm="1">
        <f t="array" aca="1" ref="AF208" ca="1">INDIRECT($A$1&amp;AF$1&amp;$A208)</f>
        <v>disponible</v>
      </c>
      <c r="AG208" t="str" cm="1">
        <f t="array" aca="1" ref="AG208" ca="1">INDIRECT($A$1&amp;AG$1&amp;$A208)</f>
        <v>disponible</v>
      </c>
      <c r="AH208" t="str" cm="1">
        <f t="array" aca="1" ref="AH208" ca="1">INDIRECT($A$1&amp;AH$1&amp;$A208)</f>
        <v>peudisponible</v>
      </c>
      <c r="AI208" t="str" cm="1">
        <f t="array" aca="1" ref="AI208" ca="1">INDIRECT($A$1&amp;AI$1&amp;$A208)</f>
        <v>disponible</v>
      </c>
      <c r="AJ208" t="str" cm="1">
        <f t="array" aca="1" ref="AJ208" ca="1">INDIRECT($A$1&amp;AJ$1&amp;$A208)</f>
        <v>disponible</v>
      </c>
      <c r="AK208" t="str" cm="1">
        <f t="array" aca="1" ref="AK208" ca="1">INDIRECT($A$1&amp;AK$1&amp;$A208)</f>
        <v>disponible</v>
      </c>
      <c r="AM208">
        <f t="shared" ca="1" si="43"/>
        <v>0</v>
      </c>
      <c r="AN208">
        <f t="shared" ca="1" si="43"/>
        <v>0</v>
      </c>
      <c r="AO208">
        <f t="shared" ca="1" si="43"/>
        <v>1</v>
      </c>
      <c r="AP208">
        <f t="shared" ca="1" si="43"/>
        <v>0</v>
      </c>
      <c r="AQ208">
        <f t="shared" ca="1" si="43"/>
        <v>0</v>
      </c>
      <c r="AR208">
        <f t="shared" ca="1" si="43"/>
        <v>0</v>
      </c>
      <c r="AS208">
        <f t="shared" ca="1" si="43"/>
        <v>1</v>
      </c>
      <c r="AU208" cm="1">
        <f t="array" aca="1" ref="AU208" ca="1">INDIRECT($A$1&amp;AU$1&amp;$A208)</f>
        <v>0</v>
      </c>
      <c r="AV208" cm="1">
        <f t="array" aca="1" ref="AV208" ca="1">INDIRECT($A$1&amp;AV$1&amp;$A208)</f>
        <v>0</v>
      </c>
      <c r="AW208" cm="1">
        <f t="array" aca="1" ref="AW208" ca="1">INDIRECT($A$1&amp;AW$1&amp;$A208)</f>
        <v>0</v>
      </c>
      <c r="AX208" cm="1">
        <f t="array" aca="1" ref="AX208" ca="1">INDIRECT($A$1&amp;AX$1&amp;$A208)</f>
        <v>0</v>
      </c>
      <c r="AY208" cm="1">
        <f t="array" aca="1" ref="AY208" ca="1">INDIRECT($A$1&amp;AY$1&amp;$A208)</f>
        <v>0</v>
      </c>
      <c r="AZ208" cm="1">
        <f t="array" aca="1" ref="AZ208" ca="1">INDIRECT($A$1&amp;AZ$1&amp;$A208)</f>
        <v>0</v>
      </c>
      <c r="BA208" cm="1">
        <f t="array" aca="1" ref="BA208" ca="1">INDIRECT($A$1&amp;BA$1&amp;$A208)</f>
        <v>0</v>
      </c>
      <c r="BB208" cm="1">
        <f t="array" aca="1" ref="BB208" ca="1">INDIRECT($A$1&amp;BB$1&amp;$A208)</f>
        <v>0</v>
      </c>
      <c r="BC208" cm="1">
        <f t="array" aca="1" ref="BC208" ca="1">INDIRECT($A$1&amp;BC$1&amp;$A208)</f>
        <v>0</v>
      </c>
      <c r="BD208" cm="1">
        <f t="array" aca="1" ref="BD208" ca="1">INDIRECT($A$1&amp;BD$1&amp;$A208)</f>
        <v>0</v>
      </c>
      <c r="BE208" cm="1">
        <f t="array" aca="1" ref="BE208" ca="1">INDIRECT($A$1&amp;BE$1&amp;$A208)</f>
        <v>0</v>
      </c>
      <c r="BF208" cm="1">
        <f t="array" aca="1" ref="BF208" ca="1">INDIRECT($A$1&amp;BF$1&amp;$A208)</f>
        <v>0</v>
      </c>
      <c r="BG208" cm="1">
        <f t="array" aca="1" ref="BG208" ca="1">INDIRECT($A$1&amp;BG$1&amp;$A208)</f>
        <v>0</v>
      </c>
      <c r="BH208" cm="1">
        <f t="array" aca="1" ref="BH208" ca="1">INDIRECT($A$1&amp;BH$1&amp;$A208)</f>
        <v>0</v>
      </c>
      <c r="BI208" cm="1">
        <f t="array" aca="1" ref="BI208" ca="1">INDIRECT($A$1&amp;BI$1&amp;$A208)</f>
        <v>0</v>
      </c>
      <c r="BJ208" cm="1">
        <f t="array" aca="1" ref="BJ208" ca="1">INDIRECT($A$1&amp;BJ$1&amp;$A208)</f>
        <v>0</v>
      </c>
      <c r="BK208" cm="1">
        <f t="array" aca="1" ref="BK208" ca="1">INDIRECT($A$1&amp;BK$1&amp;$A208)</f>
        <v>0</v>
      </c>
      <c r="BL208" cm="1">
        <f t="array" aca="1" ref="BL208" ca="1">INDIRECT($A$1&amp;BL$1&amp;$A208)</f>
        <v>0</v>
      </c>
      <c r="BM208" cm="1">
        <f t="array" aca="1" ref="BM208" ca="1">INDIRECT($A$1&amp;BM$1&amp;$A208)</f>
        <v>0</v>
      </c>
      <c r="BN208" cm="1">
        <f t="array" aca="1" ref="BN208" ca="1">INDIRECT($A$1&amp;BN$1&amp;$A208)</f>
        <v>0</v>
      </c>
      <c r="BO208" cm="1">
        <f t="array" aca="1" ref="BO208" ca="1">INDIRECT($A$1&amp;BO$1&amp;$A208)</f>
        <v>0</v>
      </c>
      <c r="BP208" cm="1">
        <f t="array" aca="1" ref="BP208" ca="1">INDIRECT($A$1&amp;BP$1&amp;$A208)</f>
        <v>0</v>
      </c>
      <c r="BQ208" cm="1">
        <f t="array" aca="1" ref="BQ208" ca="1">INDIRECT($A$1&amp;BQ$1&amp;$A208)</f>
        <v>0</v>
      </c>
      <c r="BR208" cm="1">
        <f t="array" aca="1" ref="BR208" ca="1">INDIRECT($A$1&amp;BR$1&amp;$A208)</f>
        <v>0</v>
      </c>
      <c r="BS208" cm="1">
        <f t="array" aca="1" ref="BS208" ca="1">INDIRECT($A$1&amp;BS$1&amp;$A208)</f>
        <v>0</v>
      </c>
      <c r="BT208" cm="1">
        <f t="array" aca="1" ref="BT208" ca="1">INDIRECT($A$1&amp;BT$1&amp;$A208)</f>
        <v>0</v>
      </c>
      <c r="BU208" cm="1">
        <f t="array" aca="1" ref="BU208" ca="1">INDIRECT($A$1&amp;BU$1&amp;$A208)</f>
        <v>0</v>
      </c>
    </row>
    <row r="209" spans="1:73" x14ac:dyDescent="0.35">
      <c r="A209" s="60">
        <f t="shared" si="33"/>
        <v>194</v>
      </c>
      <c r="C209" t="str" cm="1">
        <f t="array" aca="1" ref="C209" ca="1">INDIRECT($A$1&amp;C$1&amp;$A209)</f>
        <v>marche_diapangou</v>
      </c>
      <c r="D209">
        <f t="shared" ca="1" si="42"/>
        <v>0</v>
      </c>
      <c r="E209">
        <f t="shared" ca="1" si="42"/>
        <v>0</v>
      </c>
      <c r="F209">
        <f t="shared" ca="1" si="42"/>
        <v>0</v>
      </c>
      <c r="G209">
        <f t="shared" ca="1" si="42"/>
        <v>0</v>
      </c>
      <c r="H209">
        <f t="shared" ca="1" si="42"/>
        <v>0</v>
      </c>
      <c r="I209">
        <f t="shared" ca="1" si="42"/>
        <v>0</v>
      </c>
      <c r="J209">
        <f t="shared" ca="1" si="42"/>
        <v>0</v>
      </c>
      <c r="K209">
        <f t="shared" ca="1" si="42"/>
        <v>0</v>
      </c>
      <c r="L209">
        <f t="shared" ca="1" si="42"/>
        <v>0</v>
      </c>
      <c r="M209">
        <f t="shared" ca="1" si="42"/>
        <v>0</v>
      </c>
      <c r="N209">
        <f t="shared" ca="1" si="42"/>
        <v>0</v>
      </c>
      <c r="P209" cm="1">
        <f t="array" aca="1" ref="P209" ca="1">INDIRECT($A$1&amp;P$1&amp;$A209)</f>
        <v>0</v>
      </c>
      <c r="Q209" cm="1">
        <f t="array" aca="1" ref="Q209" ca="1">INDIRECT($A$1&amp;Q$1&amp;$A209)</f>
        <v>0</v>
      </c>
      <c r="R209" cm="1">
        <f t="array" aca="1" ref="R209" ca="1">INDIRECT($A$1&amp;R$1&amp;$A209)</f>
        <v>0</v>
      </c>
      <c r="S209" cm="1">
        <f t="array" aca="1" ref="S209" ca="1">INDIRECT($A$1&amp;S$1&amp;$A209)</f>
        <v>0</v>
      </c>
      <c r="T209" cm="1">
        <f t="array" aca="1" ref="T209" ca="1">INDIRECT($A$1&amp;T$1&amp;$A209)</f>
        <v>0</v>
      </c>
      <c r="U209" cm="1">
        <f t="array" aca="1" ref="U209" ca="1">INDIRECT($A$1&amp;U$1&amp;$A209)</f>
        <v>0</v>
      </c>
      <c r="V209" cm="1">
        <f t="array" aca="1" ref="V209" ca="1">INDIRECT($A$1&amp;V$1&amp;$A209)</f>
        <v>0</v>
      </c>
      <c r="W209" cm="1">
        <f t="array" aca="1" ref="W209" ca="1">INDIRECT($A$1&amp;W$1&amp;$A209)</f>
        <v>0</v>
      </c>
      <c r="X209" cm="1">
        <f t="array" aca="1" ref="X209" ca="1">INDIRECT($A$1&amp;X$1&amp;$A209)</f>
        <v>0</v>
      </c>
      <c r="Y209" cm="1">
        <f t="array" aca="1" ref="Y209" ca="1">INDIRECT($A$1&amp;Y$1&amp;$A209)</f>
        <v>0</v>
      </c>
      <c r="Z209" cm="1">
        <f t="array" aca="1" ref="Z209" ca="1">INDIRECT($A$1&amp;Z$1&amp;$A209)</f>
        <v>0</v>
      </c>
      <c r="AA209" cm="1">
        <f t="array" aca="1" ref="AA209" ca="1">INDIRECT($A$1&amp;AA$1&amp;$A209)</f>
        <v>0</v>
      </c>
      <c r="AB209" cm="1">
        <f t="array" aca="1" ref="AB209" ca="1">INDIRECT($A$1&amp;AB$1&amp;$A209)</f>
        <v>0</v>
      </c>
      <c r="AC209" cm="1">
        <f t="array" aca="1" ref="AC209" ca="1">INDIRECT($A$1&amp;AC$1&amp;$A209)</f>
        <v>0</v>
      </c>
      <c r="AD209" cm="1">
        <f t="array" aca="1" ref="AD209" ca="1">INDIRECT($A$1&amp;AD$1&amp;$A209)</f>
        <v>0</v>
      </c>
      <c r="AE209" cm="1">
        <f t="array" aca="1" ref="AE209" ca="1">INDIRECT($A$1&amp;AE$1&amp;$A209)</f>
        <v>0</v>
      </c>
      <c r="AF209" cm="1">
        <f t="array" aca="1" ref="AF209" ca="1">INDIRECT($A$1&amp;AF$1&amp;$A209)</f>
        <v>0</v>
      </c>
      <c r="AG209" cm="1">
        <f t="array" aca="1" ref="AG209" ca="1">INDIRECT($A$1&amp;AG$1&amp;$A209)</f>
        <v>0</v>
      </c>
      <c r="AH209" cm="1">
        <f t="array" aca="1" ref="AH209" ca="1">INDIRECT($A$1&amp;AH$1&amp;$A209)</f>
        <v>0</v>
      </c>
      <c r="AI209" cm="1">
        <f t="array" aca="1" ref="AI209" ca="1">INDIRECT($A$1&amp;AI$1&amp;$A209)</f>
        <v>0</v>
      </c>
      <c r="AJ209" t="str" cm="1">
        <f t="array" aca="1" ref="AJ209" ca="1">INDIRECT($A$1&amp;AJ$1&amp;$A209)</f>
        <v>disponible</v>
      </c>
      <c r="AK209" cm="1">
        <f t="array" aca="1" ref="AK209" ca="1">INDIRECT($A$1&amp;AK$1&amp;$A209)</f>
        <v>0</v>
      </c>
      <c r="AM209">
        <f t="shared" ca="1" si="43"/>
        <v>0</v>
      </c>
      <c r="AN209">
        <f t="shared" ca="1" si="43"/>
        <v>0</v>
      </c>
      <c r="AO209">
        <f t="shared" ca="1" si="43"/>
        <v>0</v>
      </c>
      <c r="AP209">
        <f t="shared" ca="1" si="43"/>
        <v>0</v>
      </c>
      <c r="AQ209">
        <f t="shared" ca="1" si="43"/>
        <v>0</v>
      </c>
      <c r="AR209">
        <f t="shared" ca="1" si="43"/>
        <v>0</v>
      </c>
      <c r="AS209">
        <f t="shared" ca="1" si="43"/>
        <v>0</v>
      </c>
      <c r="AU209" cm="1">
        <f t="array" aca="1" ref="AU209" ca="1">INDIRECT($A$1&amp;AU$1&amp;$A209)</f>
        <v>0</v>
      </c>
      <c r="AV209" cm="1">
        <f t="array" aca="1" ref="AV209" ca="1">INDIRECT($A$1&amp;AV$1&amp;$A209)</f>
        <v>0</v>
      </c>
      <c r="AW209" cm="1">
        <f t="array" aca="1" ref="AW209" ca="1">INDIRECT($A$1&amp;AW$1&amp;$A209)</f>
        <v>0</v>
      </c>
      <c r="AX209" cm="1">
        <f t="array" aca="1" ref="AX209" ca="1">INDIRECT($A$1&amp;AX$1&amp;$A209)</f>
        <v>0</v>
      </c>
      <c r="AY209" cm="1">
        <f t="array" aca="1" ref="AY209" ca="1">INDIRECT($A$1&amp;AY$1&amp;$A209)</f>
        <v>0</v>
      </c>
      <c r="AZ209" cm="1">
        <f t="array" aca="1" ref="AZ209" ca="1">INDIRECT($A$1&amp;AZ$1&amp;$A209)</f>
        <v>0</v>
      </c>
      <c r="BA209" cm="1">
        <f t="array" aca="1" ref="BA209" ca="1">INDIRECT($A$1&amp;BA$1&amp;$A209)</f>
        <v>0</v>
      </c>
      <c r="BB209" cm="1">
        <f t="array" aca="1" ref="BB209" ca="1">INDIRECT($A$1&amp;BB$1&amp;$A209)</f>
        <v>0</v>
      </c>
      <c r="BC209" cm="1">
        <f t="array" aca="1" ref="BC209" ca="1">INDIRECT($A$1&amp;BC$1&amp;$A209)</f>
        <v>0</v>
      </c>
      <c r="BD209" cm="1">
        <f t="array" aca="1" ref="BD209" ca="1">INDIRECT($A$1&amp;BD$1&amp;$A209)</f>
        <v>0</v>
      </c>
      <c r="BE209" cm="1">
        <f t="array" aca="1" ref="BE209" ca="1">INDIRECT($A$1&amp;BE$1&amp;$A209)</f>
        <v>0</v>
      </c>
      <c r="BF209" cm="1">
        <f t="array" aca="1" ref="BF209" ca="1">INDIRECT($A$1&amp;BF$1&amp;$A209)</f>
        <v>0</v>
      </c>
      <c r="BG209" cm="1">
        <f t="array" aca="1" ref="BG209" ca="1">INDIRECT($A$1&amp;BG$1&amp;$A209)</f>
        <v>0</v>
      </c>
      <c r="BH209" cm="1">
        <f t="array" aca="1" ref="BH209" ca="1">INDIRECT($A$1&amp;BH$1&amp;$A209)</f>
        <v>0</v>
      </c>
      <c r="BI209" cm="1">
        <f t="array" aca="1" ref="BI209" ca="1">INDIRECT($A$1&amp;BI$1&amp;$A209)</f>
        <v>0</v>
      </c>
      <c r="BJ209" cm="1">
        <f t="array" aca="1" ref="BJ209" ca="1">INDIRECT($A$1&amp;BJ$1&amp;$A209)</f>
        <v>0</v>
      </c>
      <c r="BK209" cm="1">
        <f t="array" aca="1" ref="BK209" ca="1">INDIRECT($A$1&amp;BK$1&amp;$A209)</f>
        <v>0</v>
      </c>
      <c r="BL209" cm="1">
        <f t="array" aca="1" ref="BL209" ca="1">INDIRECT($A$1&amp;BL$1&amp;$A209)</f>
        <v>0</v>
      </c>
      <c r="BM209" cm="1">
        <f t="array" aca="1" ref="BM209" ca="1">INDIRECT($A$1&amp;BM$1&amp;$A209)</f>
        <v>0</v>
      </c>
      <c r="BN209" cm="1">
        <f t="array" aca="1" ref="BN209" ca="1">INDIRECT($A$1&amp;BN$1&amp;$A209)</f>
        <v>0</v>
      </c>
      <c r="BO209" cm="1">
        <f t="array" aca="1" ref="BO209" ca="1">INDIRECT($A$1&amp;BO$1&amp;$A209)</f>
        <v>0</v>
      </c>
      <c r="BP209" cm="1">
        <f t="array" aca="1" ref="BP209" ca="1">INDIRECT($A$1&amp;BP$1&amp;$A209)</f>
        <v>0</v>
      </c>
      <c r="BQ209" cm="1">
        <f t="array" aca="1" ref="BQ209" ca="1">INDIRECT($A$1&amp;BQ$1&amp;$A209)</f>
        <v>0</v>
      </c>
      <c r="BR209" cm="1">
        <f t="array" aca="1" ref="BR209" ca="1">INDIRECT($A$1&amp;BR$1&amp;$A209)</f>
        <v>0</v>
      </c>
      <c r="BS209" cm="1">
        <f t="array" aca="1" ref="BS209" ca="1">INDIRECT($A$1&amp;BS$1&amp;$A209)</f>
        <v>0</v>
      </c>
      <c r="BT209" cm="1">
        <f t="array" aca="1" ref="BT209" ca="1">INDIRECT($A$1&amp;BT$1&amp;$A209)</f>
        <v>0</v>
      </c>
      <c r="BU209" cm="1">
        <f t="array" aca="1" ref="BU209" ca="1">INDIRECT($A$1&amp;BU$1&amp;$A209)</f>
        <v>0</v>
      </c>
    </row>
    <row r="210" spans="1:73" x14ac:dyDescent="0.35">
      <c r="A210" s="60">
        <f t="shared" si="33"/>
        <v>195</v>
      </c>
      <c r="C210" t="str" cm="1">
        <f t="array" aca="1" ref="C210" ca="1">INDIRECT($A$1&amp;C$1&amp;$A210)</f>
        <v>marche_tibga</v>
      </c>
      <c r="D210">
        <f t="shared" ca="1" si="42"/>
        <v>0</v>
      </c>
      <c r="E210">
        <f t="shared" ca="1" si="42"/>
        <v>0</v>
      </c>
      <c r="F210">
        <f t="shared" ca="1" si="42"/>
        <v>0</v>
      </c>
      <c r="G210">
        <f t="shared" ca="1" si="42"/>
        <v>0</v>
      </c>
      <c r="H210">
        <f t="shared" ca="1" si="42"/>
        <v>0</v>
      </c>
      <c r="I210">
        <f t="shared" ca="1" si="42"/>
        <v>0</v>
      </c>
      <c r="J210">
        <f t="shared" ca="1" si="42"/>
        <v>0</v>
      </c>
      <c r="K210">
        <f t="shared" ca="1" si="42"/>
        <v>0</v>
      </c>
      <c r="L210">
        <f t="shared" ca="1" si="42"/>
        <v>0</v>
      </c>
      <c r="M210">
        <f t="shared" ca="1" si="42"/>
        <v>0</v>
      </c>
      <c r="N210">
        <f t="shared" ca="1" si="42"/>
        <v>0</v>
      </c>
      <c r="P210" t="str" cm="1">
        <f t="array" aca="1" ref="P210" ca="1">INDIRECT($A$1&amp;P$1&amp;$A210)</f>
        <v>disponible</v>
      </c>
      <c r="Q210" cm="1">
        <f t="array" aca="1" ref="Q210" ca="1">INDIRECT($A$1&amp;Q$1&amp;$A210)</f>
        <v>0</v>
      </c>
      <c r="R210" t="str" cm="1">
        <f t="array" aca="1" ref="R210" ca="1">INDIRECT($A$1&amp;R$1&amp;$A210)</f>
        <v>disponible</v>
      </c>
      <c r="S210" cm="1">
        <f t="array" aca="1" ref="S210" ca="1">INDIRECT($A$1&amp;S$1&amp;$A210)</f>
        <v>0</v>
      </c>
      <c r="T210" cm="1">
        <f t="array" aca="1" ref="T210" ca="1">INDIRECT($A$1&amp;T$1&amp;$A210)</f>
        <v>0</v>
      </c>
      <c r="U210" cm="1">
        <f t="array" aca="1" ref="U210" ca="1">INDIRECT($A$1&amp;U$1&amp;$A210)</f>
        <v>0</v>
      </c>
      <c r="V210" cm="1">
        <f t="array" aca="1" ref="V210" ca="1">INDIRECT($A$1&amp;V$1&amp;$A210)</f>
        <v>0</v>
      </c>
      <c r="W210" cm="1">
        <f t="array" aca="1" ref="W210" ca="1">INDIRECT($A$1&amp;W$1&amp;$A210)</f>
        <v>0</v>
      </c>
      <c r="X210" cm="1">
        <f t="array" aca="1" ref="X210" ca="1">INDIRECT($A$1&amp;X$1&amp;$A210)</f>
        <v>0</v>
      </c>
      <c r="Y210" cm="1">
        <f t="array" aca="1" ref="Y210" ca="1">INDIRECT($A$1&amp;Y$1&amp;$A210)</f>
        <v>0</v>
      </c>
      <c r="Z210" t="str" cm="1">
        <f t="array" aca="1" ref="Z210" ca="1">INDIRECT($A$1&amp;Z$1&amp;$A210)</f>
        <v>disponible</v>
      </c>
      <c r="AA210" t="str" cm="1">
        <f t="array" aca="1" ref="AA210" ca="1">INDIRECT($A$1&amp;AA$1&amp;$A210)</f>
        <v>peudisponible</v>
      </c>
      <c r="AB210" t="str" cm="1">
        <f t="array" aca="1" ref="AB210" ca="1">INDIRECT($A$1&amp;AB$1&amp;$A210)</f>
        <v>disponible</v>
      </c>
      <c r="AC210" t="str" cm="1">
        <f t="array" aca="1" ref="AC210" ca="1">INDIRECT($A$1&amp;AC$1&amp;$A210)</f>
        <v>disponible</v>
      </c>
      <c r="AD210" t="str" cm="1">
        <f t="array" aca="1" ref="AD210" ca="1">INDIRECT($A$1&amp;AD$1&amp;$A210)</f>
        <v>peudisponible</v>
      </c>
      <c r="AE210" t="str" cm="1">
        <f t="array" aca="1" ref="AE210" ca="1">INDIRECT($A$1&amp;AE$1&amp;$A210)</f>
        <v>disponible</v>
      </c>
      <c r="AF210" t="str" cm="1">
        <f t="array" aca="1" ref="AF210" ca="1">INDIRECT($A$1&amp;AF$1&amp;$A210)</f>
        <v>disponible</v>
      </c>
      <c r="AG210" t="str" cm="1">
        <f t="array" aca="1" ref="AG210" ca="1">INDIRECT($A$1&amp;AG$1&amp;$A210)</f>
        <v>disponible</v>
      </c>
      <c r="AH210" cm="1">
        <f t="array" aca="1" ref="AH210" ca="1">INDIRECT($A$1&amp;AH$1&amp;$A210)</f>
        <v>0</v>
      </c>
      <c r="AI210" t="str" cm="1">
        <f t="array" aca="1" ref="AI210" ca="1">INDIRECT($A$1&amp;AI$1&amp;$A210)</f>
        <v>disponible</v>
      </c>
      <c r="AJ210" t="str" cm="1">
        <f t="array" aca="1" ref="AJ210" ca="1">INDIRECT($A$1&amp;AJ$1&amp;$A210)</f>
        <v>disponible</v>
      </c>
      <c r="AK210" cm="1">
        <f t="array" aca="1" ref="AK210" ca="1">INDIRECT($A$1&amp;AK$1&amp;$A210)</f>
        <v>0</v>
      </c>
      <c r="AM210">
        <f t="shared" ca="1" si="43"/>
        <v>0</v>
      </c>
      <c r="AN210">
        <f t="shared" ca="1" si="43"/>
        <v>0</v>
      </c>
      <c r="AO210">
        <f t="shared" ca="1" si="43"/>
        <v>0</v>
      </c>
      <c r="AP210">
        <f t="shared" ca="1" si="43"/>
        <v>0</v>
      </c>
      <c r="AQ210">
        <f t="shared" ca="1" si="43"/>
        <v>0</v>
      </c>
      <c r="AR210">
        <f t="shared" ca="1" si="43"/>
        <v>0</v>
      </c>
      <c r="AS210">
        <f t="shared" ca="1" si="43"/>
        <v>0</v>
      </c>
      <c r="AU210" cm="1">
        <f t="array" aca="1" ref="AU210" ca="1">INDIRECT($A$1&amp;AU$1&amp;$A210)</f>
        <v>0</v>
      </c>
      <c r="AV210" cm="1">
        <f t="array" aca="1" ref="AV210" ca="1">INDIRECT($A$1&amp;AV$1&amp;$A210)</f>
        <v>0</v>
      </c>
      <c r="AW210" cm="1">
        <f t="array" aca="1" ref="AW210" ca="1">INDIRECT($A$1&amp;AW$1&amp;$A210)</f>
        <v>0</v>
      </c>
      <c r="AX210" cm="1">
        <f t="array" aca="1" ref="AX210" ca="1">INDIRECT($A$1&amp;AX$1&amp;$A210)</f>
        <v>0</v>
      </c>
      <c r="AY210" cm="1">
        <f t="array" aca="1" ref="AY210" ca="1">INDIRECT($A$1&amp;AY$1&amp;$A210)</f>
        <v>0</v>
      </c>
      <c r="AZ210" cm="1">
        <f t="array" aca="1" ref="AZ210" ca="1">INDIRECT($A$1&amp;AZ$1&amp;$A210)</f>
        <v>0</v>
      </c>
      <c r="BA210" cm="1">
        <f t="array" aca="1" ref="BA210" ca="1">INDIRECT($A$1&amp;BA$1&amp;$A210)</f>
        <v>0</v>
      </c>
      <c r="BB210" cm="1">
        <f t="array" aca="1" ref="BB210" ca="1">INDIRECT($A$1&amp;BB$1&amp;$A210)</f>
        <v>0</v>
      </c>
      <c r="BC210" cm="1">
        <f t="array" aca="1" ref="BC210" ca="1">INDIRECT($A$1&amp;BC$1&amp;$A210)</f>
        <v>0</v>
      </c>
      <c r="BD210" cm="1">
        <f t="array" aca="1" ref="BD210" ca="1">INDIRECT($A$1&amp;BD$1&amp;$A210)</f>
        <v>0</v>
      </c>
      <c r="BE210" cm="1">
        <f t="array" aca="1" ref="BE210" ca="1">INDIRECT($A$1&amp;BE$1&amp;$A210)</f>
        <v>0</v>
      </c>
      <c r="BF210" cm="1">
        <f t="array" aca="1" ref="BF210" ca="1">INDIRECT($A$1&amp;BF$1&amp;$A210)</f>
        <v>0</v>
      </c>
      <c r="BG210" cm="1">
        <f t="array" aca="1" ref="BG210" ca="1">INDIRECT($A$1&amp;BG$1&amp;$A210)</f>
        <v>0</v>
      </c>
      <c r="BH210" cm="1">
        <f t="array" aca="1" ref="BH210" ca="1">INDIRECT($A$1&amp;BH$1&amp;$A210)</f>
        <v>0</v>
      </c>
      <c r="BI210" cm="1">
        <f t="array" aca="1" ref="BI210" ca="1">INDIRECT($A$1&amp;BI$1&amp;$A210)</f>
        <v>0</v>
      </c>
      <c r="BJ210" cm="1">
        <f t="array" aca="1" ref="BJ210" ca="1">INDIRECT($A$1&amp;BJ$1&amp;$A210)</f>
        <v>0</v>
      </c>
      <c r="BK210" cm="1">
        <f t="array" aca="1" ref="BK210" ca="1">INDIRECT($A$1&amp;BK$1&amp;$A210)</f>
        <v>0</v>
      </c>
      <c r="BL210" cm="1">
        <f t="array" aca="1" ref="BL210" ca="1">INDIRECT($A$1&amp;BL$1&amp;$A210)</f>
        <v>0</v>
      </c>
      <c r="BM210" cm="1">
        <f t="array" aca="1" ref="BM210" ca="1">INDIRECT($A$1&amp;BM$1&amp;$A210)</f>
        <v>0</v>
      </c>
      <c r="BN210" cm="1">
        <f t="array" aca="1" ref="BN210" ca="1">INDIRECT($A$1&amp;BN$1&amp;$A210)</f>
        <v>0</v>
      </c>
      <c r="BO210" cm="1">
        <f t="array" aca="1" ref="BO210" ca="1">INDIRECT($A$1&amp;BO$1&amp;$A210)</f>
        <v>0</v>
      </c>
      <c r="BP210" cm="1">
        <f t="array" aca="1" ref="BP210" ca="1">INDIRECT($A$1&amp;BP$1&amp;$A210)</f>
        <v>0</v>
      </c>
      <c r="BQ210" cm="1">
        <f t="array" aca="1" ref="BQ210" ca="1">INDIRECT($A$1&amp;BQ$1&amp;$A210)</f>
        <v>0</v>
      </c>
      <c r="BR210" cm="1">
        <f t="array" aca="1" ref="BR210" ca="1">INDIRECT($A$1&amp;BR$1&amp;$A210)</f>
        <v>0</v>
      </c>
      <c r="BS210" cm="1">
        <f t="array" aca="1" ref="BS210" ca="1">INDIRECT($A$1&amp;BS$1&amp;$A210)</f>
        <v>0</v>
      </c>
      <c r="BT210" cm="1">
        <f t="array" aca="1" ref="BT210" ca="1">INDIRECT($A$1&amp;BT$1&amp;$A210)</f>
        <v>0</v>
      </c>
      <c r="BU210" cm="1">
        <f t="array" aca="1" ref="BU210" ca="1">INDIRECT($A$1&amp;BU$1&amp;$A210)</f>
        <v>0</v>
      </c>
    </row>
    <row r="211" spans="1:73" x14ac:dyDescent="0.35">
      <c r="A211" s="60">
        <f t="shared" si="33"/>
        <v>196</v>
      </c>
      <c r="C211" t="str" cm="1">
        <f t="array" aca="1" ref="C211" ca="1">INDIRECT($A$1&amp;C$1&amp;$A211)</f>
        <v>marche_diapangou</v>
      </c>
      <c r="D211">
        <f t="shared" ca="1" si="42"/>
        <v>0</v>
      </c>
      <c r="E211">
        <f t="shared" ca="1" si="42"/>
        <v>0</v>
      </c>
      <c r="F211">
        <f t="shared" ca="1" si="42"/>
        <v>0</v>
      </c>
      <c r="G211">
        <f t="shared" ca="1" si="42"/>
        <v>0</v>
      </c>
      <c r="H211">
        <f t="shared" ca="1" si="42"/>
        <v>0</v>
      </c>
      <c r="I211">
        <f t="shared" ca="1" si="42"/>
        <v>0</v>
      </c>
      <c r="J211">
        <f t="shared" ca="1" si="42"/>
        <v>0</v>
      </c>
      <c r="K211">
        <f t="shared" ca="1" si="42"/>
        <v>0</v>
      </c>
      <c r="L211">
        <f t="shared" ca="1" si="42"/>
        <v>0</v>
      </c>
      <c r="M211">
        <f t="shared" ca="1" si="42"/>
        <v>0</v>
      </c>
      <c r="N211">
        <f t="shared" ca="1" si="42"/>
        <v>0</v>
      </c>
      <c r="P211" cm="1">
        <f t="array" aca="1" ref="P211" ca="1">INDIRECT($A$1&amp;P$1&amp;$A211)</f>
        <v>0</v>
      </c>
      <c r="Q211" cm="1">
        <f t="array" aca="1" ref="Q211" ca="1">INDIRECT($A$1&amp;Q$1&amp;$A211)</f>
        <v>0</v>
      </c>
      <c r="R211" cm="1">
        <f t="array" aca="1" ref="R211" ca="1">INDIRECT($A$1&amp;R$1&amp;$A211)</f>
        <v>0</v>
      </c>
      <c r="S211" cm="1">
        <f t="array" aca="1" ref="S211" ca="1">INDIRECT($A$1&amp;S$1&amp;$A211)</f>
        <v>0</v>
      </c>
      <c r="T211" cm="1">
        <f t="array" aca="1" ref="T211" ca="1">INDIRECT($A$1&amp;T$1&amp;$A211)</f>
        <v>0</v>
      </c>
      <c r="U211" cm="1">
        <f t="array" aca="1" ref="U211" ca="1">INDIRECT($A$1&amp;U$1&amp;$A211)</f>
        <v>0</v>
      </c>
      <c r="V211" cm="1">
        <f t="array" aca="1" ref="V211" ca="1">INDIRECT($A$1&amp;V$1&amp;$A211)</f>
        <v>0</v>
      </c>
      <c r="W211" cm="1">
        <f t="array" aca="1" ref="W211" ca="1">INDIRECT($A$1&amp;W$1&amp;$A211)</f>
        <v>0</v>
      </c>
      <c r="X211" cm="1">
        <f t="array" aca="1" ref="X211" ca="1">INDIRECT($A$1&amp;X$1&amp;$A211)</f>
        <v>0</v>
      </c>
      <c r="Y211" cm="1">
        <f t="array" aca="1" ref="Y211" ca="1">INDIRECT($A$1&amp;Y$1&amp;$A211)</f>
        <v>0</v>
      </c>
      <c r="Z211" t="str" cm="1">
        <f t="array" aca="1" ref="Z211" ca="1">INDIRECT($A$1&amp;Z$1&amp;$A211)</f>
        <v>peudisponible</v>
      </c>
      <c r="AA211" t="str" cm="1">
        <f t="array" aca="1" ref="AA211" ca="1">INDIRECT($A$1&amp;AA$1&amp;$A211)</f>
        <v>peudisponible</v>
      </c>
      <c r="AB211" cm="1">
        <f t="array" aca="1" ref="AB211" ca="1">INDIRECT($A$1&amp;AB$1&amp;$A211)</f>
        <v>0</v>
      </c>
      <c r="AC211" t="str" cm="1">
        <f t="array" aca="1" ref="AC211" ca="1">INDIRECT($A$1&amp;AC$1&amp;$A211)</f>
        <v>disponible</v>
      </c>
      <c r="AD211" t="str" cm="1">
        <f t="array" aca="1" ref="AD211" ca="1">INDIRECT($A$1&amp;AD$1&amp;$A211)</f>
        <v>peudisponible</v>
      </c>
      <c r="AE211" t="str" cm="1">
        <f t="array" aca="1" ref="AE211" ca="1">INDIRECT($A$1&amp;AE$1&amp;$A211)</f>
        <v>disponible</v>
      </c>
      <c r="AF211" t="str" cm="1">
        <f t="array" aca="1" ref="AF211" ca="1">INDIRECT($A$1&amp;AF$1&amp;$A211)</f>
        <v>disponible</v>
      </c>
      <c r="AG211" cm="1">
        <f t="array" aca="1" ref="AG211" ca="1">INDIRECT($A$1&amp;AG$1&amp;$A211)</f>
        <v>0</v>
      </c>
      <c r="AH211" cm="1">
        <f t="array" aca="1" ref="AH211" ca="1">INDIRECT($A$1&amp;AH$1&amp;$A211)</f>
        <v>0</v>
      </c>
      <c r="AI211" t="str" cm="1">
        <f t="array" aca="1" ref="AI211" ca="1">INDIRECT($A$1&amp;AI$1&amp;$A211)</f>
        <v>disponible</v>
      </c>
      <c r="AJ211" cm="1">
        <f t="array" aca="1" ref="AJ211" ca="1">INDIRECT($A$1&amp;AJ$1&amp;$A211)</f>
        <v>0</v>
      </c>
      <c r="AK211" t="str" cm="1">
        <f t="array" aca="1" ref="AK211" ca="1">INDIRECT($A$1&amp;AK$1&amp;$A211)</f>
        <v>disponible</v>
      </c>
      <c r="AM211">
        <f t="shared" ca="1" si="43"/>
        <v>0</v>
      </c>
      <c r="AN211">
        <f t="shared" ca="1" si="43"/>
        <v>0</v>
      </c>
      <c r="AO211">
        <f t="shared" ca="1" si="43"/>
        <v>0</v>
      </c>
      <c r="AP211">
        <f t="shared" ca="1" si="43"/>
        <v>0</v>
      </c>
      <c r="AQ211">
        <f t="shared" ca="1" si="43"/>
        <v>0</v>
      </c>
      <c r="AR211">
        <f t="shared" ca="1" si="43"/>
        <v>0</v>
      </c>
      <c r="AS211">
        <f t="shared" ca="1" si="43"/>
        <v>0</v>
      </c>
      <c r="AU211" cm="1">
        <f t="array" aca="1" ref="AU211" ca="1">INDIRECT($A$1&amp;AU$1&amp;$A211)</f>
        <v>0</v>
      </c>
      <c r="AV211" cm="1">
        <f t="array" aca="1" ref="AV211" ca="1">INDIRECT($A$1&amp;AV$1&amp;$A211)</f>
        <v>0</v>
      </c>
      <c r="AW211" cm="1">
        <f t="array" aca="1" ref="AW211" ca="1">INDIRECT($A$1&amp;AW$1&amp;$A211)</f>
        <v>0</v>
      </c>
      <c r="AX211" cm="1">
        <f t="array" aca="1" ref="AX211" ca="1">INDIRECT($A$1&amp;AX$1&amp;$A211)</f>
        <v>0</v>
      </c>
      <c r="AY211" cm="1">
        <f t="array" aca="1" ref="AY211" ca="1">INDIRECT($A$1&amp;AY$1&amp;$A211)</f>
        <v>0</v>
      </c>
      <c r="AZ211" cm="1">
        <f t="array" aca="1" ref="AZ211" ca="1">INDIRECT($A$1&amp;AZ$1&amp;$A211)</f>
        <v>0</v>
      </c>
      <c r="BA211" cm="1">
        <f t="array" aca="1" ref="BA211" ca="1">INDIRECT($A$1&amp;BA$1&amp;$A211)</f>
        <v>0</v>
      </c>
      <c r="BB211" cm="1">
        <f t="array" aca="1" ref="BB211" ca="1">INDIRECT($A$1&amp;BB$1&amp;$A211)</f>
        <v>0</v>
      </c>
      <c r="BC211" cm="1">
        <f t="array" aca="1" ref="BC211" ca="1">INDIRECT($A$1&amp;BC$1&amp;$A211)</f>
        <v>0</v>
      </c>
      <c r="BD211" cm="1">
        <f t="array" aca="1" ref="BD211" ca="1">INDIRECT($A$1&amp;BD$1&amp;$A211)</f>
        <v>0</v>
      </c>
      <c r="BE211" cm="1">
        <f t="array" aca="1" ref="BE211" ca="1">INDIRECT($A$1&amp;BE$1&amp;$A211)</f>
        <v>0</v>
      </c>
      <c r="BF211" cm="1">
        <f t="array" aca="1" ref="BF211" ca="1">INDIRECT($A$1&amp;BF$1&amp;$A211)</f>
        <v>0</v>
      </c>
      <c r="BG211" cm="1">
        <f t="array" aca="1" ref="BG211" ca="1">INDIRECT($A$1&amp;BG$1&amp;$A211)</f>
        <v>0</v>
      </c>
      <c r="BH211" cm="1">
        <f t="array" aca="1" ref="BH211" ca="1">INDIRECT($A$1&amp;BH$1&amp;$A211)</f>
        <v>0</v>
      </c>
      <c r="BI211" cm="1">
        <f t="array" aca="1" ref="BI211" ca="1">INDIRECT($A$1&amp;BI$1&amp;$A211)</f>
        <v>0</v>
      </c>
      <c r="BJ211" cm="1">
        <f t="array" aca="1" ref="BJ211" ca="1">INDIRECT($A$1&amp;BJ$1&amp;$A211)</f>
        <v>0</v>
      </c>
      <c r="BK211" cm="1">
        <f t="array" aca="1" ref="BK211" ca="1">INDIRECT($A$1&amp;BK$1&amp;$A211)</f>
        <v>0</v>
      </c>
      <c r="BL211" cm="1">
        <f t="array" aca="1" ref="BL211" ca="1">INDIRECT($A$1&amp;BL$1&amp;$A211)</f>
        <v>0</v>
      </c>
      <c r="BM211" cm="1">
        <f t="array" aca="1" ref="BM211" ca="1">INDIRECT($A$1&amp;BM$1&amp;$A211)</f>
        <v>0</v>
      </c>
      <c r="BN211" cm="1">
        <f t="array" aca="1" ref="BN211" ca="1">INDIRECT($A$1&amp;BN$1&amp;$A211)</f>
        <v>0</v>
      </c>
      <c r="BO211" cm="1">
        <f t="array" aca="1" ref="BO211" ca="1">INDIRECT($A$1&amp;BO$1&amp;$A211)</f>
        <v>0</v>
      </c>
      <c r="BP211" cm="1">
        <f t="array" aca="1" ref="BP211" ca="1">INDIRECT($A$1&amp;BP$1&amp;$A211)</f>
        <v>0</v>
      </c>
      <c r="BQ211" cm="1">
        <f t="array" aca="1" ref="BQ211" ca="1">INDIRECT($A$1&amp;BQ$1&amp;$A211)</f>
        <v>0</v>
      </c>
      <c r="BR211" cm="1">
        <f t="array" aca="1" ref="BR211" ca="1">INDIRECT($A$1&amp;BR$1&amp;$A211)</f>
        <v>0</v>
      </c>
      <c r="BS211" cm="1">
        <f t="array" aca="1" ref="BS211" ca="1">INDIRECT($A$1&amp;BS$1&amp;$A211)</f>
        <v>0</v>
      </c>
      <c r="BT211" cm="1">
        <f t="array" aca="1" ref="BT211" ca="1">INDIRECT($A$1&amp;BT$1&amp;$A211)</f>
        <v>0</v>
      </c>
      <c r="BU211" cm="1">
        <f t="array" aca="1" ref="BU211" ca="1">INDIRECT($A$1&amp;BU$1&amp;$A211)</f>
        <v>0</v>
      </c>
    </row>
    <row r="212" spans="1:73" x14ac:dyDescent="0.35">
      <c r="A212" s="60">
        <f t="shared" si="33"/>
        <v>197</v>
      </c>
      <c r="C212" t="str" cm="1">
        <f t="array" aca="1" ref="C212" ca="1">INDIRECT($A$1&amp;C$1&amp;$A212)</f>
        <v>marche_dedougou</v>
      </c>
      <c r="D212">
        <f t="shared" ca="1" si="42"/>
        <v>0</v>
      </c>
      <c r="E212">
        <f t="shared" ca="1" si="42"/>
        <v>0</v>
      </c>
      <c r="F212">
        <f t="shared" ca="1" si="42"/>
        <v>0</v>
      </c>
      <c r="G212">
        <f t="shared" ca="1" si="42"/>
        <v>0</v>
      </c>
      <c r="H212">
        <f t="shared" ca="1" si="42"/>
        <v>0</v>
      </c>
      <c r="I212">
        <f t="shared" ca="1" si="42"/>
        <v>0</v>
      </c>
      <c r="J212">
        <f t="shared" ca="1" si="42"/>
        <v>0</v>
      </c>
      <c r="K212">
        <f t="shared" ca="1" si="42"/>
        <v>0</v>
      </c>
      <c r="L212">
        <f t="shared" ca="1" si="42"/>
        <v>0</v>
      </c>
      <c r="M212">
        <f t="shared" ca="1" si="42"/>
        <v>0</v>
      </c>
      <c r="N212">
        <f t="shared" ca="1" si="42"/>
        <v>0</v>
      </c>
      <c r="P212" cm="1">
        <f t="array" aca="1" ref="P212" ca="1">INDIRECT($A$1&amp;P$1&amp;$A212)</f>
        <v>0</v>
      </c>
      <c r="Q212" cm="1">
        <f t="array" aca="1" ref="Q212" ca="1">INDIRECT($A$1&amp;Q$1&amp;$A212)</f>
        <v>0</v>
      </c>
      <c r="R212" t="str" cm="1">
        <f t="array" aca="1" ref="R212" ca="1">INDIRECT($A$1&amp;R$1&amp;$A212)</f>
        <v>disponible</v>
      </c>
      <c r="S212" cm="1">
        <f t="array" aca="1" ref="S212" ca="1">INDIRECT($A$1&amp;S$1&amp;$A212)</f>
        <v>0</v>
      </c>
      <c r="T212" cm="1">
        <f t="array" aca="1" ref="T212" ca="1">INDIRECT($A$1&amp;T$1&amp;$A212)</f>
        <v>0</v>
      </c>
      <c r="U212" cm="1">
        <f t="array" aca="1" ref="U212" ca="1">INDIRECT($A$1&amp;U$1&amp;$A212)</f>
        <v>0</v>
      </c>
      <c r="V212" cm="1">
        <f t="array" aca="1" ref="V212" ca="1">INDIRECT($A$1&amp;V$1&amp;$A212)</f>
        <v>0</v>
      </c>
      <c r="W212" cm="1">
        <f t="array" aca="1" ref="W212" ca="1">INDIRECT($A$1&amp;W$1&amp;$A212)</f>
        <v>0</v>
      </c>
      <c r="X212" cm="1">
        <f t="array" aca="1" ref="X212" ca="1">INDIRECT($A$1&amp;X$1&amp;$A212)</f>
        <v>0</v>
      </c>
      <c r="Y212" t="str" cm="1">
        <f t="array" aca="1" ref="Y212" ca="1">INDIRECT($A$1&amp;Y$1&amp;$A212)</f>
        <v>disponible</v>
      </c>
      <c r="Z212" cm="1">
        <f t="array" aca="1" ref="Z212" ca="1">INDIRECT($A$1&amp;Z$1&amp;$A212)</f>
        <v>0</v>
      </c>
      <c r="AA212" cm="1">
        <f t="array" aca="1" ref="AA212" ca="1">INDIRECT($A$1&amp;AA$1&amp;$A212)</f>
        <v>0</v>
      </c>
      <c r="AB212" cm="1">
        <f t="array" aca="1" ref="AB212" ca="1">INDIRECT($A$1&amp;AB$1&amp;$A212)</f>
        <v>0</v>
      </c>
      <c r="AC212" cm="1">
        <f t="array" aca="1" ref="AC212" ca="1">INDIRECT($A$1&amp;AC$1&amp;$A212)</f>
        <v>0</v>
      </c>
      <c r="AD212" cm="1">
        <f t="array" aca="1" ref="AD212" ca="1">INDIRECT($A$1&amp;AD$1&amp;$A212)</f>
        <v>0</v>
      </c>
      <c r="AE212" cm="1">
        <f t="array" aca="1" ref="AE212" ca="1">INDIRECT($A$1&amp;AE$1&amp;$A212)</f>
        <v>0</v>
      </c>
      <c r="AF212" cm="1">
        <f t="array" aca="1" ref="AF212" ca="1">INDIRECT($A$1&amp;AF$1&amp;$A212)</f>
        <v>0</v>
      </c>
      <c r="AG212" cm="1">
        <f t="array" aca="1" ref="AG212" ca="1">INDIRECT($A$1&amp;AG$1&amp;$A212)</f>
        <v>0</v>
      </c>
      <c r="AH212" cm="1">
        <f t="array" aca="1" ref="AH212" ca="1">INDIRECT($A$1&amp;AH$1&amp;$A212)</f>
        <v>0</v>
      </c>
      <c r="AI212" cm="1">
        <f t="array" aca="1" ref="AI212" ca="1">INDIRECT($A$1&amp;AI$1&amp;$A212)</f>
        <v>0</v>
      </c>
      <c r="AJ212" cm="1">
        <f t="array" aca="1" ref="AJ212" ca="1">INDIRECT($A$1&amp;AJ$1&amp;$A212)</f>
        <v>0</v>
      </c>
      <c r="AK212" cm="1">
        <f t="array" aca="1" ref="AK212" ca="1">INDIRECT($A$1&amp;AK$1&amp;$A212)</f>
        <v>0</v>
      </c>
      <c r="AM212">
        <f t="shared" ca="1" si="43"/>
        <v>0</v>
      </c>
      <c r="AN212">
        <f t="shared" ca="1" si="43"/>
        <v>0</v>
      </c>
      <c r="AO212">
        <f t="shared" ca="1" si="43"/>
        <v>0</v>
      </c>
      <c r="AP212">
        <f t="shared" ca="1" si="43"/>
        <v>0</v>
      </c>
      <c r="AQ212">
        <f t="shared" ca="1" si="43"/>
        <v>0</v>
      </c>
      <c r="AR212">
        <f t="shared" ca="1" si="43"/>
        <v>0</v>
      </c>
      <c r="AS212">
        <f t="shared" ca="1" si="43"/>
        <v>0</v>
      </c>
      <c r="AU212" cm="1">
        <f t="array" aca="1" ref="AU212" ca="1">INDIRECT($A$1&amp;AU$1&amp;$A212)</f>
        <v>0</v>
      </c>
      <c r="AV212" cm="1">
        <f t="array" aca="1" ref="AV212" ca="1">INDIRECT($A$1&amp;AV$1&amp;$A212)</f>
        <v>0</v>
      </c>
      <c r="AW212" cm="1">
        <f t="array" aca="1" ref="AW212" ca="1">INDIRECT($A$1&amp;AW$1&amp;$A212)</f>
        <v>0</v>
      </c>
      <c r="AX212" cm="1">
        <f t="array" aca="1" ref="AX212" ca="1">INDIRECT($A$1&amp;AX$1&amp;$A212)</f>
        <v>0</v>
      </c>
      <c r="AY212" cm="1">
        <f t="array" aca="1" ref="AY212" ca="1">INDIRECT($A$1&amp;AY$1&amp;$A212)</f>
        <v>0</v>
      </c>
      <c r="AZ212" cm="1">
        <f t="array" aca="1" ref="AZ212" ca="1">INDIRECT($A$1&amp;AZ$1&amp;$A212)</f>
        <v>0</v>
      </c>
      <c r="BA212" cm="1">
        <f t="array" aca="1" ref="BA212" ca="1">INDIRECT($A$1&amp;BA$1&amp;$A212)</f>
        <v>0</v>
      </c>
      <c r="BB212" cm="1">
        <f t="array" aca="1" ref="BB212" ca="1">INDIRECT($A$1&amp;BB$1&amp;$A212)</f>
        <v>0</v>
      </c>
      <c r="BC212" cm="1">
        <f t="array" aca="1" ref="BC212" ca="1">INDIRECT($A$1&amp;BC$1&amp;$A212)</f>
        <v>0</v>
      </c>
      <c r="BD212" cm="1">
        <f t="array" aca="1" ref="BD212" ca="1">INDIRECT($A$1&amp;BD$1&amp;$A212)</f>
        <v>0</v>
      </c>
      <c r="BE212" cm="1">
        <f t="array" aca="1" ref="BE212" ca="1">INDIRECT($A$1&amp;BE$1&amp;$A212)</f>
        <v>0</v>
      </c>
      <c r="BF212" cm="1">
        <f t="array" aca="1" ref="BF212" ca="1">INDIRECT($A$1&amp;BF$1&amp;$A212)</f>
        <v>0</v>
      </c>
      <c r="BG212" cm="1">
        <f t="array" aca="1" ref="BG212" ca="1">INDIRECT($A$1&amp;BG$1&amp;$A212)</f>
        <v>0</v>
      </c>
      <c r="BH212" cm="1">
        <f t="array" aca="1" ref="BH212" ca="1">INDIRECT($A$1&amp;BH$1&amp;$A212)</f>
        <v>0</v>
      </c>
      <c r="BI212" cm="1">
        <f t="array" aca="1" ref="BI212" ca="1">INDIRECT($A$1&amp;BI$1&amp;$A212)</f>
        <v>0</v>
      </c>
      <c r="BJ212" cm="1">
        <f t="array" aca="1" ref="BJ212" ca="1">INDIRECT($A$1&amp;BJ$1&amp;$A212)</f>
        <v>0</v>
      </c>
      <c r="BK212" cm="1">
        <f t="array" aca="1" ref="BK212" ca="1">INDIRECT($A$1&amp;BK$1&amp;$A212)</f>
        <v>0</v>
      </c>
      <c r="BL212" cm="1">
        <f t="array" aca="1" ref="BL212" ca="1">INDIRECT($A$1&amp;BL$1&amp;$A212)</f>
        <v>0</v>
      </c>
      <c r="BM212" cm="1">
        <f t="array" aca="1" ref="BM212" ca="1">INDIRECT($A$1&amp;BM$1&amp;$A212)</f>
        <v>0</v>
      </c>
      <c r="BN212" cm="1">
        <f t="array" aca="1" ref="BN212" ca="1">INDIRECT($A$1&amp;BN$1&amp;$A212)</f>
        <v>0</v>
      </c>
      <c r="BO212" cm="1">
        <f t="array" aca="1" ref="BO212" ca="1">INDIRECT($A$1&amp;BO$1&amp;$A212)</f>
        <v>0</v>
      </c>
      <c r="BP212" cm="1">
        <f t="array" aca="1" ref="BP212" ca="1">INDIRECT($A$1&amp;BP$1&amp;$A212)</f>
        <v>0</v>
      </c>
      <c r="BQ212" cm="1">
        <f t="array" aca="1" ref="BQ212" ca="1">INDIRECT($A$1&amp;BQ$1&amp;$A212)</f>
        <v>0</v>
      </c>
      <c r="BR212" cm="1">
        <f t="array" aca="1" ref="BR212" ca="1">INDIRECT($A$1&amp;BR$1&amp;$A212)</f>
        <v>0</v>
      </c>
      <c r="BS212" cm="1">
        <f t="array" aca="1" ref="BS212" ca="1">INDIRECT($A$1&amp;BS$1&amp;$A212)</f>
        <v>0</v>
      </c>
      <c r="BT212" cm="1">
        <f t="array" aca="1" ref="BT212" ca="1">INDIRECT($A$1&amp;BT$1&amp;$A212)</f>
        <v>0</v>
      </c>
      <c r="BU212" cm="1">
        <f t="array" aca="1" ref="BU212" ca="1">INDIRECT($A$1&amp;BU$1&amp;$A212)</f>
        <v>0</v>
      </c>
    </row>
    <row r="213" spans="1:73" x14ac:dyDescent="0.35">
      <c r="A213" s="60">
        <f t="shared" si="33"/>
        <v>198</v>
      </c>
      <c r="C213" t="str" cm="1">
        <f t="array" aca="1" ref="C213" ca="1">INDIRECT($A$1&amp;C$1&amp;$A213)</f>
        <v>marche_dedougou</v>
      </c>
      <c r="D213">
        <f t="shared" ca="1" si="42"/>
        <v>0</v>
      </c>
      <c r="E213">
        <f t="shared" ca="1" si="42"/>
        <v>0</v>
      </c>
      <c r="F213">
        <f t="shared" ca="1" si="42"/>
        <v>0</v>
      </c>
      <c r="G213">
        <f t="shared" ca="1" si="42"/>
        <v>0</v>
      </c>
      <c r="H213">
        <f t="shared" ca="1" si="42"/>
        <v>0</v>
      </c>
      <c r="I213">
        <f t="shared" ca="1" si="42"/>
        <v>0</v>
      </c>
      <c r="J213">
        <f t="shared" ca="1" si="42"/>
        <v>0</v>
      </c>
      <c r="K213">
        <f t="shared" ca="1" si="42"/>
        <v>0</v>
      </c>
      <c r="L213">
        <f t="shared" ca="1" si="42"/>
        <v>0</v>
      </c>
      <c r="M213">
        <f t="shared" ca="1" si="42"/>
        <v>0</v>
      </c>
      <c r="N213">
        <f t="shared" ca="1" si="42"/>
        <v>0</v>
      </c>
      <c r="P213" cm="1">
        <f t="array" aca="1" ref="P213" ca="1">INDIRECT($A$1&amp;P$1&amp;$A213)</f>
        <v>0</v>
      </c>
      <c r="Q213" cm="1">
        <f t="array" aca="1" ref="Q213" ca="1">INDIRECT($A$1&amp;Q$1&amp;$A213)</f>
        <v>0</v>
      </c>
      <c r="R213" t="str" cm="1">
        <f t="array" aca="1" ref="R213" ca="1">INDIRECT($A$1&amp;R$1&amp;$A213)</f>
        <v>disponible</v>
      </c>
      <c r="S213" cm="1">
        <f t="array" aca="1" ref="S213" ca="1">INDIRECT($A$1&amp;S$1&amp;$A213)</f>
        <v>0</v>
      </c>
      <c r="T213" cm="1">
        <f t="array" aca="1" ref="T213" ca="1">INDIRECT($A$1&amp;T$1&amp;$A213)</f>
        <v>0</v>
      </c>
      <c r="U213" cm="1">
        <f t="array" aca="1" ref="U213" ca="1">INDIRECT($A$1&amp;U$1&amp;$A213)</f>
        <v>0</v>
      </c>
      <c r="V213" cm="1">
        <f t="array" aca="1" ref="V213" ca="1">INDIRECT($A$1&amp;V$1&amp;$A213)</f>
        <v>0</v>
      </c>
      <c r="W213" cm="1">
        <f t="array" aca="1" ref="W213" ca="1">INDIRECT($A$1&amp;W$1&amp;$A213)</f>
        <v>0</v>
      </c>
      <c r="X213" cm="1">
        <f t="array" aca="1" ref="X213" ca="1">INDIRECT($A$1&amp;X$1&amp;$A213)</f>
        <v>0</v>
      </c>
      <c r="Y213" cm="1">
        <f t="array" aca="1" ref="Y213" ca="1">INDIRECT($A$1&amp;Y$1&amp;$A213)</f>
        <v>0</v>
      </c>
      <c r="Z213" cm="1">
        <f t="array" aca="1" ref="Z213" ca="1">INDIRECT($A$1&amp;Z$1&amp;$A213)</f>
        <v>0</v>
      </c>
      <c r="AA213" cm="1">
        <f t="array" aca="1" ref="AA213" ca="1">INDIRECT($A$1&amp;AA$1&amp;$A213)</f>
        <v>0</v>
      </c>
      <c r="AB213" cm="1">
        <f t="array" aca="1" ref="AB213" ca="1">INDIRECT($A$1&amp;AB$1&amp;$A213)</f>
        <v>0</v>
      </c>
      <c r="AC213" cm="1">
        <f t="array" aca="1" ref="AC213" ca="1">INDIRECT($A$1&amp;AC$1&amp;$A213)</f>
        <v>0</v>
      </c>
      <c r="AD213" cm="1">
        <f t="array" aca="1" ref="AD213" ca="1">INDIRECT($A$1&amp;AD$1&amp;$A213)</f>
        <v>0</v>
      </c>
      <c r="AE213" cm="1">
        <f t="array" aca="1" ref="AE213" ca="1">INDIRECT($A$1&amp;AE$1&amp;$A213)</f>
        <v>0</v>
      </c>
      <c r="AF213" cm="1">
        <f t="array" aca="1" ref="AF213" ca="1">INDIRECT($A$1&amp;AF$1&amp;$A213)</f>
        <v>0</v>
      </c>
      <c r="AG213" cm="1">
        <f t="array" aca="1" ref="AG213" ca="1">INDIRECT($A$1&amp;AG$1&amp;$A213)</f>
        <v>0</v>
      </c>
      <c r="AH213" cm="1">
        <f t="array" aca="1" ref="AH213" ca="1">INDIRECT($A$1&amp;AH$1&amp;$A213)</f>
        <v>0</v>
      </c>
      <c r="AI213" t="str" cm="1">
        <f t="array" aca="1" ref="AI213" ca="1">INDIRECT($A$1&amp;AI$1&amp;$A213)</f>
        <v>disponible</v>
      </c>
      <c r="AJ213" cm="1">
        <f t="array" aca="1" ref="AJ213" ca="1">INDIRECT($A$1&amp;AJ$1&amp;$A213)</f>
        <v>0</v>
      </c>
      <c r="AK213" t="str" cm="1">
        <f t="array" aca="1" ref="AK213" ca="1">INDIRECT($A$1&amp;AK$1&amp;$A213)</f>
        <v>disponible</v>
      </c>
      <c r="AM213">
        <f t="shared" ca="1" si="43"/>
        <v>0</v>
      </c>
      <c r="AN213">
        <f t="shared" ca="1" si="43"/>
        <v>0</v>
      </c>
      <c r="AO213">
        <f t="shared" ca="1" si="43"/>
        <v>0</v>
      </c>
      <c r="AP213">
        <f t="shared" ca="1" si="43"/>
        <v>0</v>
      </c>
      <c r="AQ213">
        <f t="shared" ca="1" si="43"/>
        <v>0</v>
      </c>
      <c r="AR213">
        <f t="shared" ca="1" si="43"/>
        <v>0</v>
      </c>
      <c r="AS213">
        <f t="shared" ca="1" si="43"/>
        <v>0</v>
      </c>
      <c r="AU213" cm="1">
        <f t="array" aca="1" ref="AU213" ca="1">INDIRECT($A$1&amp;AU$1&amp;$A213)</f>
        <v>0</v>
      </c>
      <c r="AV213" cm="1">
        <f t="array" aca="1" ref="AV213" ca="1">INDIRECT($A$1&amp;AV$1&amp;$A213)</f>
        <v>0</v>
      </c>
      <c r="AW213" cm="1">
        <f t="array" aca="1" ref="AW213" ca="1">INDIRECT($A$1&amp;AW$1&amp;$A213)</f>
        <v>0</v>
      </c>
      <c r="AX213" cm="1">
        <f t="array" aca="1" ref="AX213" ca="1">INDIRECT($A$1&amp;AX$1&amp;$A213)</f>
        <v>0</v>
      </c>
      <c r="AY213" cm="1">
        <f t="array" aca="1" ref="AY213" ca="1">INDIRECT($A$1&amp;AY$1&amp;$A213)</f>
        <v>0</v>
      </c>
      <c r="AZ213" cm="1">
        <f t="array" aca="1" ref="AZ213" ca="1">INDIRECT($A$1&amp;AZ$1&amp;$A213)</f>
        <v>0</v>
      </c>
      <c r="BA213" cm="1">
        <f t="array" aca="1" ref="BA213" ca="1">INDIRECT($A$1&amp;BA$1&amp;$A213)</f>
        <v>0</v>
      </c>
      <c r="BB213" cm="1">
        <f t="array" aca="1" ref="BB213" ca="1">INDIRECT($A$1&amp;BB$1&amp;$A213)</f>
        <v>0</v>
      </c>
      <c r="BC213" cm="1">
        <f t="array" aca="1" ref="BC213" ca="1">INDIRECT($A$1&amp;BC$1&amp;$A213)</f>
        <v>0</v>
      </c>
      <c r="BD213" cm="1">
        <f t="array" aca="1" ref="BD213" ca="1">INDIRECT($A$1&amp;BD$1&amp;$A213)</f>
        <v>0</v>
      </c>
      <c r="BE213" cm="1">
        <f t="array" aca="1" ref="BE213" ca="1">INDIRECT($A$1&amp;BE$1&amp;$A213)</f>
        <v>0</v>
      </c>
      <c r="BF213" cm="1">
        <f t="array" aca="1" ref="BF213" ca="1">INDIRECT($A$1&amp;BF$1&amp;$A213)</f>
        <v>0</v>
      </c>
      <c r="BG213" cm="1">
        <f t="array" aca="1" ref="BG213" ca="1">INDIRECT($A$1&amp;BG$1&amp;$A213)</f>
        <v>0</v>
      </c>
      <c r="BH213" cm="1">
        <f t="array" aca="1" ref="BH213" ca="1">INDIRECT($A$1&amp;BH$1&amp;$A213)</f>
        <v>0</v>
      </c>
      <c r="BI213" cm="1">
        <f t="array" aca="1" ref="BI213" ca="1">INDIRECT($A$1&amp;BI$1&amp;$A213)</f>
        <v>0</v>
      </c>
      <c r="BJ213" cm="1">
        <f t="array" aca="1" ref="BJ213" ca="1">INDIRECT($A$1&amp;BJ$1&amp;$A213)</f>
        <v>0</v>
      </c>
      <c r="BK213" cm="1">
        <f t="array" aca="1" ref="BK213" ca="1">INDIRECT($A$1&amp;BK$1&amp;$A213)</f>
        <v>0</v>
      </c>
      <c r="BL213" cm="1">
        <f t="array" aca="1" ref="BL213" ca="1">INDIRECT($A$1&amp;BL$1&amp;$A213)</f>
        <v>0</v>
      </c>
      <c r="BM213" cm="1">
        <f t="array" aca="1" ref="BM213" ca="1">INDIRECT($A$1&amp;BM$1&amp;$A213)</f>
        <v>0</v>
      </c>
      <c r="BN213" cm="1">
        <f t="array" aca="1" ref="BN213" ca="1">INDIRECT($A$1&amp;BN$1&amp;$A213)</f>
        <v>0</v>
      </c>
      <c r="BO213" cm="1">
        <f t="array" aca="1" ref="BO213" ca="1">INDIRECT($A$1&amp;BO$1&amp;$A213)</f>
        <v>0</v>
      </c>
      <c r="BP213" cm="1">
        <f t="array" aca="1" ref="BP213" ca="1">INDIRECT($A$1&amp;BP$1&amp;$A213)</f>
        <v>0</v>
      </c>
      <c r="BQ213" cm="1">
        <f t="array" aca="1" ref="BQ213" ca="1">INDIRECT($A$1&amp;BQ$1&amp;$A213)</f>
        <v>0</v>
      </c>
      <c r="BR213" cm="1">
        <f t="array" aca="1" ref="BR213" ca="1">INDIRECT($A$1&amp;BR$1&amp;$A213)</f>
        <v>0</v>
      </c>
      <c r="BS213" cm="1">
        <f t="array" aca="1" ref="BS213" ca="1">INDIRECT($A$1&amp;BS$1&amp;$A213)</f>
        <v>0</v>
      </c>
      <c r="BT213" cm="1">
        <f t="array" aca="1" ref="BT213" ca="1">INDIRECT($A$1&amp;BT$1&amp;$A213)</f>
        <v>0</v>
      </c>
      <c r="BU213" cm="1">
        <f t="array" aca="1" ref="BU213" ca="1">INDIRECT($A$1&amp;BU$1&amp;$A213)</f>
        <v>0</v>
      </c>
    </row>
    <row r="214" spans="1:73" x14ac:dyDescent="0.35">
      <c r="A214" s="60">
        <f t="shared" si="33"/>
        <v>199</v>
      </c>
      <c r="C214" t="str" cm="1">
        <f t="array" aca="1" ref="C214" ca="1">INDIRECT($A$1&amp;C$1&amp;$A214)</f>
        <v>marche_dedougou</v>
      </c>
      <c r="D214">
        <f t="shared" ca="1" si="42"/>
        <v>0</v>
      </c>
      <c r="E214">
        <f t="shared" ca="1" si="42"/>
        <v>0</v>
      </c>
      <c r="F214">
        <f t="shared" ca="1" si="42"/>
        <v>0</v>
      </c>
      <c r="G214">
        <f t="shared" ca="1" si="42"/>
        <v>0</v>
      </c>
      <c r="H214">
        <f t="shared" ca="1" si="42"/>
        <v>0</v>
      </c>
      <c r="I214">
        <f t="shared" ca="1" si="42"/>
        <v>0</v>
      </c>
      <c r="J214">
        <f t="shared" ca="1" si="42"/>
        <v>0</v>
      </c>
      <c r="K214">
        <f t="shared" ca="1" si="42"/>
        <v>0</v>
      </c>
      <c r="L214">
        <f t="shared" ca="1" si="42"/>
        <v>0</v>
      </c>
      <c r="M214">
        <f t="shared" ca="1" si="42"/>
        <v>0</v>
      </c>
      <c r="N214">
        <f t="shared" ca="1" si="42"/>
        <v>0</v>
      </c>
      <c r="P214" cm="1">
        <f t="array" aca="1" ref="P214" ca="1">INDIRECT($A$1&amp;P$1&amp;$A214)</f>
        <v>0</v>
      </c>
      <c r="Q214" cm="1">
        <f t="array" aca="1" ref="Q214" ca="1">INDIRECT($A$1&amp;Q$1&amp;$A214)</f>
        <v>0</v>
      </c>
      <c r="R214" cm="1">
        <f t="array" aca="1" ref="R214" ca="1">INDIRECT($A$1&amp;R$1&amp;$A214)</f>
        <v>0</v>
      </c>
      <c r="S214" cm="1">
        <f t="array" aca="1" ref="S214" ca="1">INDIRECT($A$1&amp;S$1&amp;$A214)</f>
        <v>0</v>
      </c>
      <c r="T214" cm="1">
        <f t="array" aca="1" ref="T214" ca="1">INDIRECT($A$1&amp;T$1&amp;$A214)</f>
        <v>0</v>
      </c>
      <c r="U214" cm="1">
        <f t="array" aca="1" ref="U214" ca="1">INDIRECT($A$1&amp;U$1&amp;$A214)</f>
        <v>0</v>
      </c>
      <c r="V214" cm="1">
        <f t="array" aca="1" ref="V214" ca="1">INDIRECT($A$1&amp;V$1&amp;$A214)</f>
        <v>0</v>
      </c>
      <c r="W214" cm="1">
        <f t="array" aca="1" ref="W214" ca="1">INDIRECT($A$1&amp;W$1&amp;$A214)</f>
        <v>0</v>
      </c>
      <c r="X214" cm="1">
        <f t="array" aca="1" ref="X214" ca="1">INDIRECT($A$1&amp;X$1&amp;$A214)</f>
        <v>0</v>
      </c>
      <c r="Y214" cm="1">
        <f t="array" aca="1" ref="Y214" ca="1">INDIRECT($A$1&amp;Y$1&amp;$A214)</f>
        <v>0</v>
      </c>
      <c r="Z214" cm="1">
        <f t="array" aca="1" ref="Z214" ca="1">INDIRECT($A$1&amp;Z$1&amp;$A214)</f>
        <v>0</v>
      </c>
      <c r="AA214" cm="1">
        <f t="array" aca="1" ref="AA214" ca="1">INDIRECT($A$1&amp;AA$1&amp;$A214)</f>
        <v>0</v>
      </c>
      <c r="AB214" cm="1">
        <f t="array" aca="1" ref="AB214" ca="1">INDIRECT($A$1&amp;AB$1&amp;$A214)</f>
        <v>0</v>
      </c>
      <c r="AC214" cm="1">
        <f t="array" aca="1" ref="AC214" ca="1">INDIRECT($A$1&amp;AC$1&amp;$A214)</f>
        <v>0</v>
      </c>
      <c r="AD214" cm="1">
        <f t="array" aca="1" ref="AD214" ca="1">INDIRECT($A$1&amp;AD$1&amp;$A214)</f>
        <v>0</v>
      </c>
      <c r="AE214" cm="1">
        <f t="array" aca="1" ref="AE214" ca="1">INDIRECT($A$1&amp;AE$1&amp;$A214)</f>
        <v>0</v>
      </c>
      <c r="AF214" cm="1">
        <f t="array" aca="1" ref="AF214" ca="1">INDIRECT($A$1&amp;AF$1&amp;$A214)</f>
        <v>0</v>
      </c>
      <c r="AG214" t="str" cm="1">
        <f t="array" aca="1" ref="AG214" ca="1">INDIRECT($A$1&amp;AG$1&amp;$A214)</f>
        <v>disponible</v>
      </c>
      <c r="AH214" t="str" cm="1">
        <f t="array" aca="1" ref="AH214" ca="1">INDIRECT($A$1&amp;AH$1&amp;$A214)</f>
        <v>disponible</v>
      </c>
      <c r="AI214" cm="1">
        <f t="array" aca="1" ref="AI214" ca="1">INDIRECT($A$1&amp;AI$1&amp;$A214)</f>
        <v>0</v>
      </c>
      <c r="AJ214" t="str" cm="1">
        <f t="array" aca="1" ref="AJ214" ca="1">INDIRECT($A$1&amp;AJ$1&amp;$A214)</f>
        <v>disponible</v>
      </c>
      <c r="AK214" cm="1">
        <f t="array" aca="1" ref="AK214" ca="1">INDIRECT($A$1&amp;AK$1&amp;$A214)</f>
        <v>0</v>
      </c>
      <c r="AM214">
        <f t="shared" ca="1" si="43"/>
        <v>0</v>
      </c>
      <c r="AN214">
        <f t="shared" ca="1" si="43"/>
        <v>0</v>
      </c>
      <c r="AO214">
        <f t="shared" ca="1" si="43"/>
        <v>0</v>
      </c>
      <c r="AP214">
        <f t="shared" ca="1" si="43"/>
        <v>0</v>
      </c>
      <c r="AQ214">
        <f t="shared" ca="1" si="43"/>
        <v>0</v>
      </c>
      <c r="AR214">
        <f t="shared" ca="1" si="43"/>
        <v>0</v>
      </c>
      <c r="AS214">
        <f t="shared" ca="1" si="43"/>
        <v>0</v>
      </c>
      <c r="AU214" cm="1">
        <f t="array" aca="1" ref="AU214" ca="1">INDIRECT($A$1&amp;AU$1&amp;$A214)</f>
        <v>0</v>
      </c>
      <c r="AV214" cm="1">
        <f t="array" aca="1" ref="AV214" ca="1">INDIRECT($A$1&amp;AV$1&amp;$A214)</f>
        <v>0</v>
      </c>
      <c r="AW214" cm="1">
        <f t="array" aca="1" ref="AW214" ca="1">INDIRECT($A$1&amp;AW$1&amp;$A214)</f>
        <v>0</v>
      </c>
      <c r="AX214" cm="1">
        <f t="array" aca="1" ref="AX214" ca="1">INDIRECT($A$1&amp;AX$1&amp;$A214)</f>
        <v>0</v>
      </c>
      <c r="AY214" cm="1">
        <f t="array" aca="1" ref="AY214" ca="1">INDIRECT($A$1&amp;AY$1&amp;$A214)</f>
        <v>0</v>
      </c>
      <c r="AZ214" cm="1">
        <f t="array" aca="1" ref="AZ214" ca="1">INDIRECT($A$1&amp;AZ$1&amp;$A214)</f>
        <v>0</v>
      </c>
      <c r="BA214" cm="1">
        <f t="array" aca="1" ref="BA214" ca="1">INDIRECT($A$1&amp;BA$1&amp;$A214)</f>
        <v>0</v>
      </c>
      <c r="BB214" cm="1">
        <f t="array" aca="1" ref="BB214" ca="1">INDIRECT($A$1&amp;BB$1&amp;$A214)</f>
        <v>0</v>
      </c>
      <c r="BC214" cm="1">
        <f t="array" aca="1" ref="BC214" ca="1">INDIRECT($A$1&amp;BC$1&amp;$A214)</f>
        <v>0</v>
      </c>
      <c r="BD214" cm="1">
        <f t="array" aca="1" ref="BD214" ca="1">INDIRECT($A$1&amp;BD$1&amp;$A214)</f>
        <v>0</v>
      </c>
      <c r="BE214" cm="1">
        <f t="array" aca="1" ref="BE214" ca="1">INDIRECT($A$1&amp;BE$1&amp;$A214)</f>
        <v>0</v>
      </c>
      <c r="BF214" cm="1">
        <f t="array" aca="1" ref="BF214" ca="1">INDIRECT($A$1&amp;BF$1&amp;$A214)</f>
        <v>0</v>
      </c>
      <c r="BG214" cm="1">
        <f t="array" aca="1" ref="BG214" ca="1">INDIRECT($A$1&amp;BG$1&amp;$A214)</f>
        <v>0</v>
      </c>
      <c r="BH214" cm="1">
        <f t="array" aca="1" ref="BH214" ca="1">INDIRECT($A$1&amp;BH$1&amp;$A214)</f>
        <v>0</v>
      </c>
      <c r="BI214" cm="1">
        <f t="array" aca="1" ref="BI214" ca="1">INDIRECT($A$1&amp;BI$1&amp;$A214)</f>
        <v>0</v>
      </c>
      <c r="BJ214" cm="1">
        <f t="array" aca="1" ref="BJ214" ca="1">INDIRECT($A$1&amp;BJ$1&amp;$A214)</f>
        <v>0</v>
      </c>
      <c r="BK214" cm="1">
        <f t="array" aca="1" ref="BK214" ca="1">INDIRECT($A$1&amp;BK$1&amp;$A214)</f>
        <v>0</v>
      </c>
      <c r="BL214" cm="1">
        <f t="array" aca="1" ref="BL214" ca="1">INDIRECT($A$1&amp;BL$1&amp;$A214)</f>
        <v>0</v>
      </c>
      <c r="BM214" cm="1">
        <f t="array" aca="1" ref="BM214" ca="1">INDIRECT($A$1&amp;BM$1&amp;$A214)</f>
        <v>0</v>
      </c>
      <c r="BN214" cm="1">
        <f t="array" aca="1" ref="BN214" ca="1">INDIRECT($A$1&amp;BN$1&amp;$A214)</f>
        <v>0</v>
      </c>
      <c r="BO214" cm="1">
        <f t="array" aca="1" ref="BO214" ca="1">INDIRECT($A$1&amp;BO$1&amp;$A214)</f>
        <v>0</v>
      </c>
      <c r="BP214" cm="1">
        <f t="array" aca="1" ref="BP214" ca="1">INDIRECT($A$1&amp;BP$1&amp;$A214)</f>
        <v>0</v>
      </c>
      <c r="BQ214" cm="1">
        <f t="array" aca="1" ref="BQ214" ca="1">INDIRECT($A$1&amp;BQ$1&amp;$A214)</f>
        <v>0</v>
      </c>
      <c r="BR214" cm="1">
        <f t="array" aca="1" ref="BR214" ca="1">INDIRECT($A$1&amp;BR$1&amp;$A214)</f>
        <v>0</v>
      </c>
      <c r="BS214" cm="1">
        <f t="array" aca="1" ref="BS214" ca="1">INDIRECT($A$1&amp;BS$1&amp;$A214)</f>
        <v>0</v>
      </c>
      <c r="BT214" cm="1">
        <f t="array" aca="1" ref="BT214" ca="1">INDIRECT($A$1&amp;BT$1&amp;$A214)</f>
        <v>0</v>
      </c>
      <c r="BU214" cm="1">
        <f t="array" aca="1" ref="BU214" ca="1">INDIRECT($A$1&amp;BU$1&amp;$A214)</f>
        <v>0</v>
      </c>
    </row>
    <row r="215" spans="1:73" x14ac:dyDescent="0.35">
      <c r="A215" s="60">
        <f t="shared" si="33"/>
        <v>200</v>
      </c>
      <c r="C215" t="str" cm="1">
        <f t="array" aca="1" ref="C215" ca="1">INDIRECT($A$1&amp;C$1&amp;$A215)</f>
        <v>marche_dedougou</v>
      </c>
      <c r="D215">
        <f t="shared" ca="1" si="42"/>
        <v>0</v>
      </c>
      <c r="E215">
        <f t="shared" ca="1" si="42"/>
        <v>0</v>
      </c>
      <c r="F215">
        <f t="shared" ca="1" si="42"/>
        <v>0</v>
      </c>
      <c r="G215">
        <f t="shared" ca="1" si="42"/>
        <v>0</v>
      </c>
      <c r="H215">
        <f t="shared" ca="1" si="42"/>
        <v>0</v>
      </c>
      <c r="I215">
        <f t="shared" ca="1" si="42"/>
        <v>0</v>
      </c>
      <c r="J215">
        <f t="shared" ca="1" si="42"/>
        <v>0</v>
      </c>
      <c r="K215">
        <f t="shared" ca="1" si="42"/>
        <v>0</v>
      </c>
      <c r="L215">
        <f t="shared" ca="1" si="42"/>
        <v>0</v>
      </c>
      <c r="M215">
        <f t="shared" ca="1" si="42"/>
        <v>0</v>
      </c>
      <c r="N215">
        <f t="shared" ca="1" si="42"/>
        <v>0</v>
      </c>
      <c r="P215" cm="1">
        <f t="array" aca="1" ref="P215" ca="1">INDIRECT($A$1&amp;P$1&amp;$A215)</f>
        <v>0</v>
      </c>
      <c r="Q215" cm="1">
        <f t="array" aca="1" ref="Q215" ca="1">INDIRECT($A$1&amp;Q$1&amp;$A215)</f>
        <v>0</v>
      </c>
      <c r="R215" cm="1">
        <f t="array" aca="1" ref="R215" ca="1">INDIRECT($A$1&amp;R$1&amp;$A215)</f>
        <v>0</v>
      </c>
      <c r="S215" cm="1">
        <f t="array" aca="1" ref="S215" ca="1">INDIRECT($A$1&amp;S$1&amp;$A215)</f>
        <v>0</v>
      </c>
      <c r="T215" cm="1">
        <f t="array" aca="1" ref="T215" ca="1">INDIRECT($A$1&amp;T$1&amp;$A215)</f>
        <v>0</v>
      </c>
      <c r="U215" cm="1">
        <f t="array" aca="1" ref="U215" ca="1">INDIRECT($A$1&amp;U$1&amp;$A215)</f>
        <v>0</v>
      </c>
      <c r="V215" cm="1">
        <f t="array" aca="1" ref="V215" ca="1">INDIRECT($A$1&amp;V$1&amp;$A215)</f>
        <v>0</v>
      </c>
      <c r="W215" cm="1">
        <f t="array" aca="1" ref="W215" ca="1">INDIRECT($A$1&amp;W$1&amp;$A215)</f>
        <v>0</v>
      </c>
      <c r="X215" cm="1">
        <f t="array" aca="1" ref="X215" ca="1">INDIRECT($A$1&amp;X$1&amp;$A215)</f>
        <v>0</v>
      </c>
      <c r="Y215" cm="1">
        <f t="array" aca="1" ref="Y215" ca="1">INDIRECT($A$1&amp;Y$1&amp;$A215)</f>
        <v>0</v>
      </c>
      <c r="Z215" cm="1">
        <f t="array" aca="1" ref="Z215" ca="1">INDIRECT($A$1&amp;Z$1&amp;$A215)</f>
        <v>0</v>
      </c>
      <c r="AA215" cm="1">
        <f t="array" aca="1" ref="AA215" ca="1">INDIRECT($A$1&amp;AA$1&amp;$A215)</f>
        <v>0</v>
      </c>
      <c r="AB215" cm="1">
        <f t="array" aca="1" ref="AB215" ca="1">INDIRECT($A$1&amp;AB$1&amp;$A215)</f>
        <v>0</v>
      </c>
      <c r="AC215" cm="1">
        <f t="array" aca="1" ref="AC215" ca="1">INDIRECT($A$1&amp;AC$1&amp;$A215)</f>
        <v>0</v>
      </c>
      <c r="AD215" cm="1">
        <f t="array" aca="1" ref="AD215" ca="1">INDIRECT($A$1&amp;AD$1&amp;$A215)</f>
        <v>0</v>
      </c>
      <c r="AE215" cm="1">
        <f t="array" aca="1" ref="AE215" ca="1">INDIRECT($A$1&amp;AE$1&amp;$A215)</f>
        <v>0</v>
      </c>
      <c r="AF215" cm="1">
        <f t="array" aca="1" ref="AF215" ca="1">INDIRECT($A$1&amp;AF$1&amp;$A215)</f>
        <v>0</v>
      </c>
      <c r="AG215" t="str" cm="1">
        <f t="array" aca="1" ref="AG215" ca="1">INDIRECT($A$1&amp;AG$1&amp;$A215)</f>
        <v>disponible</v>
      </c>
      <c r="AH215" t="str" cm="1">
        <f t="array" aca="1" ref="AH215" ca="1">INDIRECT($A$1&amp;AH$1&amp;$A215)</f>
        <v>disponible</v>
      </c>
      <c r="AI215" cm="1">
        <f t="array" aca="1" ref="AI215" ca="1">INDIRECT($A$1&amp;AI$1&amp;$A215)</f>
        <v>0</v>
      </c>
      <c r="AJ215" t="str" cm="1">
        <f t="array" aca="1" ref="AJ215" ca="1">INDIRECT($A$1&amp;AJ$1&amp;$A215)</f>
        <v>disponible</v>
      </c>
      <c r="AK215" cm="1">
        <f t="array" aca="1" ref="AK215" ca="1">INDIRECT($A$1&amp;AK$1&amp;$A215)</f>
        <v>0</v>
      </c>
      <c r="AM215">
        <f t="shared" ca="1" si="43"/>
        <v>0</v>
      </c>
      <c r="AN215">
        <f t="shared" ca="1" si="43"/>
        <v>0</v>
      </c>
      <c r="AO215">
        <f t="shared" ca="1" si="43"/>
        <v>0</v>
      </c>
      <c r="AP215">
        <f t="shared" ca="1" si="43"/>
        <v>0</v>
      </c>
      <c r="AQ215">
        <f t="shared" ca="1" si="43"/>
        <v>0</v>
      </c>
      <c r="AR215">
        <f t="shared" ca="1" si="43"/>
        <v>0</v>
      </c>
      <c r="AS215">
        <f t="shared" ca="1" si="43"/>
        <v>0</v>
      </c>
      <c r="AU215" cm="1">
        <f t="array" aca="1" ref="AU215" ca="1">INDIRECT($A$1&amp;AU$1&amp;$A215)</f>
        <v>0</v>
      </c>
      <c r="AV215" cm="1">
        <f t="array" aca="1" ref="AV215" ca="1">INDIRECT($A$1&amp;AV$1&amp;$A215)</f>
        <v>0</v>
      </c>
      <c r="AW215" cm="1">
        <f t="array" aca="1" ref="AW215" ca="1">INDIRECT($A$1&amp;AW$1&amp;$A215)</f>
        <v>0</v>
      </c>
      <c r="AX215" cm="1">
        <f t="array" aca="1" ref="AX215" ca="1">INDIRECT($A$1&amp;AX$1&amp;$A215)</f>
        <v>0</v>
      </c>
      <c r="AY215" cm="1">
        <f t="array" aca="1" ref="AY215" ca="1">INDIRECT($A$1&amp;AY$1&amp;$A215)</f>
        <v>0</v>
      </c>
      <c r="AZ215" cm="1">
        <f t="array" aca="1" ref="AZ215" ca="1">INDIRECT($A$1&amp;AZ$1&amp;$A215)</f>
        <v>0</v>
      </c>
      <c r="BA215" cm="1">
        <f t="array" aca="1" ref="BA215" ca="1">INDIRECT($A$1&amp;BA$1&amp;$A215)</f>
        <v>0</v>
      </c>
      <c r="BB215" cm="1">
        <f t="array" aca="1" ref="BB215" ca="1">INDIRECT($A$1&amp;BB$1&amp;$A215)</f>
        <v>0</v>
      </c>
      <c r="BC215" cm="1">
        <f t="array" aca="1" ref="BC215" ca="1">INDIRECT($A$1&amp;BC$1&amp;$A215)</f>
        <v>0</v>
      </c>
      <c r="BD215" cm="1">
        <f t="array" aca="1" ref="BD215" ca="1">INDIRECT($A$1&amp;BD$1&amp;$A215)</f>
        <v>0</v>
      </c>
      <c r="BE215" cm="1">
        <f t="array" aca="1" ref="BE215" ca="1">INDIRECT($A$1&amp;BE$1&amp;$A215)</f>
        <v>0</v>
      </c>
      <c r="BF215" cm="1">
        <f t="array" aca="1" ref="BF215" ca="1">INDIRECT($A$1&amp;BF$1&amp;$A215)</f>
        <v>0</v>
      </c>
      <c r="BG215" cm="1">
        <f t="array" aca="1" ref="BG215" ca="1">INDIRECT($A$1&amp;BG$1&amp;$A215)</f>
        <v>0</v>
      </c>
      <c r="BH215" cm="1">
        <f t="array" aca="1" ref="BH215" ca="1">INDIRECT($A$1&amp;BH$1&amp;$A215)</f>
        <v>0</v>
      </c>
      <c r="BI215" cm="1">
        <f t="array" aca="1" ref="BI215" ca="1">INDIRECT($A$1&amp;BI$1&amp;$A215)</f>
        <v>0</v>
      </c>
      <c r="BJ215" cm="1">
        <f t="array" aca="1" ref="BJ215" ca="1">INDIRECT($A$1&amp;BJ$1&amp;$A215)</f>
        <v>0</v>
      </c>
      <c r="BK215" cm="1">
        <f t="array" aca="1" ref="BK215" ca="1">INDIRECT($A$1&amp;BK$1&amp;$A215)</f>
        <v>0</v>
      </c>
      <c r="BL215" cm="1">
        <f t="array" aca="1" ref="BL215" ca="1">INDIRECT($A$1&amp;BL$1&amp;$A215)</f>
        <v>0</v>
      </c>
      <c r="BM215" cm="1">
        <f t="array" aca="1" ref="BM215" ca="1">INDIRECT($A$1&amp;BM$1&amp;$A215)</f>
        <v>0</v>
      </c>
      <c r="BN215" cm="1">
        <f t="array" aca="1" ref="BN215" ca="1">INDIRECT($A$1&amp;BN$1&amp;$A215)</f>
        <v>0</v>
      </c>
      <c r="BO215" cm="1">
        <f t="array" aca="1" ref="BO215" ca="1">INDIRECT($A$1&amp;BO$1&amp;$A215)</f>
        <v>0</v>
      </c>
      <c r="BP215" cm="1">
        <f t="array" aca="1" ref="BP215" ca="1">INDIRECT($A$1&amp;BP$1&amp;$A215)</f>
        <v>0</v>
      </c>
      <c r="BQ215" cm="1">
        <f t="array" aca="1" ref="BQ215" ca="1">INDIRECT($A$1&amp;BQ$1&amp;$A215)</f>
        <v>0</v>
      </c>
      <c r="BR215" cm="1">
        <f t="array" aca="1" ref="BR215" ca="1">INDIRECT($A$1&amp;BR$1&amp;$A215)</f>
        <v>0</v>
      </c>
      <c r="BS215" cm="1">
        <f t="array" aca="1" ref="BS215" ca="1">INDIRECT($A$1&amp;BS$1&amp;$A215)</f>
        <v>0</v>
      </c>
      <c r="BT215" cm="1">
        <f t="array" aca="1" ref="BT215" ca="1">INDIRECT($A$1&amp;BT$1&amp;$A215)</f>
        <v>0</v>
      </c>
      <c r="BU215" cm="1">
        <f t="array" aca="1" ref="BU215" ca="1">INDIRECT($A$1&amp;BU$1&amp;$A215)</f>
        <v>0</v>
      </c>
    </row>
    <row r="216" spans="1:73" x14ac:dyDescent="0.35">
      <c r="A216" s="60">
        <f t="shared" si="33"/>
        <v>201</v>
      </c>
      <c r="C216" t="str" cm="1">
        <f t="array" aca="1" ref="C216" ca="1">INDIRECT($A$1&amp;C$1&amp;$A216)</f>
        <v>marche_dedougou</v>
      </c>
      <c r="D216">
        <f t="shared" ref="D216:N239" ca="1" si="44">IF(SUM(INDIRECT($A$1&amp;D$1&amp;$A216),INDIRECT($A$1&amp;D$2&amp;$A216),INDIRECT($A$1&amp;D$3&amp;$A216))&gt;0,1,0)</f>
        <v>0</v>
      </c>
      <c r="E216">
        <f t="shared" ca="1" si="44"/>
        <v>0</v>
      </c>
      <c r="F216">
        <f t="shared" ca="1" si="44"/>
        <v>0</v>
      </c>
      <c r="G216">
        <f t="shared" ca="1" si="44"/>
        <v>0</v>
      </c>
      <c r="H216">
        <f t="shared" ca="1" si="44"/>
        <v>0</v>
      </c>
      <c r="I216">
        <f t="shared" ca="1" si="44"/>
        <v>0</v>
      </c>
      <c r="J216">
        <f t="shared" ca="1" si="44"/>
        <v>0</v>
      </c>
      <c r="K216">
        <f t="shared" ca="1" si="44"/>
        <v>0</v>
      </c>
      <c r="L216">
        <f t="shared" ca="1" si="44"/>
        <v>0</v>
      </c>
      <c r="M216">
        <f t="shared" ca="1" si="44"/>
        <v>0</v>
      </c>
      <c r="N216">
        <f t="shared" ca="1" si="44"/>
        <v>0</v>
      </c>
      <c r="P216" cm="1">
        <f t="array" aca="1" ref="P216" ca="1">INDIRECT($A$1&amp;P$1&amp;$A216)</f>
        <v>0</v>
      </c>
      <c r="Q216" cm="1">
        <f t="array" aca="1" ref="Q216" ca="1">INDIRECT($A$1&amp;Q$1&amp;$A216)</f>
        <v>0</v>
      </c>
      <c r="R216" cm="1">
        <f t="array" aca="1" ref="R216" ca="1">INDIRECT($A$1&amp;R$1&amp;$A216)</f>
        <v>0</v>
      </c>
      <c r="S216" cm="1">
        <f t="array" aca="1" ref="S216" ca="1">INDIRECT($A$1&amp;S$1&amp;$A216)</f>
        <v>0</v>
      </c>
      <c r="T216" cm="1">
        <f t="array" aca="1" ref="T216" ca="1">INDIRECT($A$1&amp;T$1&amp;$A216)</f>
        <v>0</v>
      </c>
      <c r="U216" cm="1">
        <f t="array" aca="1" ref="U216" ca="1">INDIRECT($A$1&amp;U$1&amp;$A216)</f>
        <v>0</v>
      </c>
      <c r="V216" cm="1">
        <f t="array" aca="1" ref="V216" ca="1">INDIRECT($A$1&amp;V$1&amp;$A216)</f>
        <v>0</v>
      </c>
      <c r="W216" t="str" cm="1">
        <f t="array" aca="1" ref="W216" ca="1">INDIRECT($A$1&amp;W$1&amp;$A216)</f>
        <v>disponible</v>
      </c>
      <c r="X216" t="str" cm="1">
        <f t="array" aca="1" ref="X216" ca="1">INDIRECT($A$1&amp;X$1&amp;$A216)</f>
        <v>disponible</v>
      </c>
      <c r="Y216" cm="1">
        <f t="array" aca="1" ref="Y216" ca="1">INDIRECT($A$1&amp;Y$1&amp;$A216)</f>
        <v>0</v>
      </c>
      <c r="Z216" cm="1">
        <f t="array" aca="1" ref="Z216" ca="1">INDIRECT($A$1&amp;Z$1&amp;$A216)</f>
        <v>0</v>
      </c>
      <c r="AA216" cm="1">
        <f t="array" aca="1" ref="AA216" ca="1">INDIRECT($A$1&amp;AA$1&amp;$A216)</f>
        <v>0</v>
      </c>
      <c r="AB216" cm="1">
        <f t="array" aca="1" ref="AB216" ca="1">INDIRECT($A$1&amp;AB$1&amp;$A216)</f>
        <v>0</v>
      </c>
      <c r="AC216" cm="1">
        <f t="array" aca="1" ref="AC216" ca="1">INDIRECT($A$1&amp;AC$1&amp;$A216)</f>
        <v>0</v>
      </c>
      <c r="AD216" cm="1">
        <f t="array" aca="1" ref="AD216" ca="1">INDIRECT($A$1&amp;AD$1&amp;$A216)</f>
        <v>0</v>
      </c>
      <c r="AE216" cm="1">
        <f t="array" aca="1" ref="AE216" ca="1">INDIRECT($A$1&amp;AE$1&amp;$A216)</f>
        <v>0</v>
      </c>
      <c r="AF216" cm="1">
        <f t="array" aca="1" ref="AF216" ca="1">INDIRECT($A$1&amp;AF$1&amp;$A216)</f>
        <v>0</v>
      </c>
      <c r="AG216" cm="1">
        <f t="array" aca="1" ref="AG216" ca="1">INDIRECT($A$1&amp;AG$1&amp;$A216)</f>
        <v>0</v>
      </c>
      <c r="AH216" cm="1">
        <f t="array" aca="1" ref="AH216" ca="1">INDIRECT($A$1&amp;AH$1&amp;$A216)</f>
        <v>0</v>
      </c>
      <c r="AI216" cm="1">
        <f t="array" aca="1" ref="AI216" ca="1">INDIRECT($A$1&amp;AI$1&amp;$A216)</f>
        <v>0</v>
      </c>
      <c r="AJ216" cm="1">
        <f t="array" aca="1" ref="AJ216" ca="1">INDIRECT($A$1&amp;AJ$1&amp;$A216)</f>
        <v>0</v>
      </c>
      <c r="AK216" cm="1">
        <f t="array" aca="1" ref="AK216" ca="1">INDIRECT($A$1&amp;AK$1&amp;$A216)</f>
        <v>0</v>
      </c>
      <c r="AM216">
        <f t="shared" ca="1" si="43"/>
        <v>0</v>
      </c>
      <c r="AN216">
        <f t="shared" ca="1" si="43"/>
        <v>0</v>
      </c>
      <c r="AO216">
        <f t="shared" ca="1" si="43"/>
        <v>0</v>
      </c>
      <c r="AP216">
        <f t="shared" ca="1" si="43"/>
        <v>0</v>
      </c>
      <c r="AQ216">
        <f t="shared" ca="1" si="43"/>
        <v>0</v>
      </c>
      <c r="AR216">
        <f t="shared" ca="1" si="43"/>
        <v>0</v>
      </c>
      <c r="AS216">
        <f t="shared" ca="1" si="43"/>
        <v>0</v>
      </c>
      <c r="AU216" cm="1">
        <f t="array" aca="1" ref="AU216" ca="1">INDIRECT($A$1&amp;AU$1&amp;$A216)</f>
        <v>0</v>
      </c>
      <c r="AV216" cm="1">
        <f t="array" aca="1" ref="AV216" ca="1">INDIRECT($A$1&amp;AV$1&amp;$A216)</f>
        <v>0</v>
      </c>
      <c r="AW216" cm="1">
        <f t="array" aca="1" ref="AW216" ca="1">INDIRECT($A$1&amp;AW$1&amp;$A216)</f>
        <v>0</v>
      </c>
      <c r="AX216" cm="1">
        <f t="array" aca="1" ref="AX216" ca="1">INDIRECT($A$1&amp;AX$1&amp;$A216)</f>
        <v>0</v>
      </c>
      <c r="AY216" cm="1">
        <f t="array" aca="1" ref="AY216" ca="1">INDIRECT($A$1&amp;AY$1&amp;$A216)</f>
        <v>0</v>
      </c>
      <c r="AZ216" cm="1">
        <f t="array" aca="1" ref="AZ216" ca="1">INDIRECT($A$1&amp;AZ$1&amp;$A216)</f>
        <v>0</v>
      </c>
      <c r="BA216" cm="1">
        <f t="array" aca="1" ref="BA216" ca="1">INDIRECT($A$1&amp;BA$1&amp;$A216)</f>
        <v>0</v>
      </c>
      <c r="BB216" cm="1">
        <f t="array" aca="1" ref="BB216" ca="1">INDIRECT($A$1&amp;BB$1&amp;$A216)</f>
        <v>0</v>
      </c>
      <c r="BC216" cm="1">
        <f t="array" aca="1" ref="BC216" ca="1">INDIRECT($A$1&amp;BC$1&amp;$A216)</f>
        <v>0</v>
      </c>
      <c r="BD216" cm="1">
        <f t="array" aca="1" ref="BD216" ca="1">INDIRECT($A$1&amp;BD$1&amp;$A216)</f>
        <v>0</v>
      </c>
      <c r="BE216" cm="1">
        <f t="array" aca="1" ref="BE216" ca="1">INDIRECT($A$1&amp;BE$1&amp;$A216)</f>
        <v>0</v>
      </c>
      <c r="BF216" cm="1">
        <f t="array" aca="1" ref="BF216" ca="1">INDIRECT($A$1&amp;BF$1&amp;$A216)</f>
        <v>0</v>
      </c>
      <c r="BG216" cm="1">
        <f t="array" aca="1" ref="BG216" ca="1">INDIRECT($A$1&amp;BG$1&amp;$A216)</f>
        <v>0</v>
      </c>
      <c r="BH216" cm="1">
        <f t="array" aca="1" ref="BH216" ca="1">INDIRECT($A$1&amp;BH$1&amp;$A216)</f>
        <v>0</v>
      </c>
      <c r="BI216" cm="1">
        <f t="array" aca="1" ref="BI216" ca="1">INDIRECT($A$1&amp;BI$1&amp;$A216)</f>
        <v>0</v>
      </c>
      <c r="BJ216" cm="1">
        <f t="array" aca="1" ref="BJ216" ca="1">INDIRECT($A$1&amp;BJ$1&amp;$A216)</f>
        <v>0</v>
      </c>
      <c r="BK216" cm="1">
        <f t="array" aca="1" ref="BK216" ca="1">INDIRECT($A$1&amp;BK$1&amp;$A216)</f>
        <v>0</v>
      </c>
      <c r="BL216" cm="1">
        <f t="array" aca="1" ref="BL216" ca="1">INDIRECT($A$1&amp;BL$1&amp;$A216)</f>
        <v>0</v>
      </c>
      <c r="BM216" cm="1">
        <f t="array" aca="1" ref="BM216" ca="1">INDIRECT($A$1&amp;BM$1&amp;$A216)</f>
        <v>0</v>
      </c>
      <c r="BN216" cm="1">
        <f t="array" aca="1" ref="BN216" ca="1">INDIRECT($A$1&amp;BN$1&amp;$A216)</f>
        <v>0</v>
      </c>
      <c r="BO216" cm="1">
        <f t="array" aca="1" ref="BO216" ca="1">INDIRECT($A$1&amp;BO$1&amp;$A216)</f>
        <v>0</v>
      </c>
      <c r="BP216" cm="1">
        <f t="array" aca="1" ref="BP216" ca="1">INDIRECT($A$1&amp;BP$1&amp;$A216)</f>
        <v>0</v>
      </c>
      <c r="BQ216" cm="1">
        <f t="array" aca="1" ref="BQ216" ca="1">INDIRECT($A$1&amp;BQ$1&amp;$A216)</f>
        <v>0</v>
      </c>
      <c r="BR216" cm="1">
        <f t="array" aca="1" ref="BR216" ca="1">INDIRECT($A$1&amp;BR$1&amp;$A216)</f>
        <v>0</v>
      </c>
      <c r="BS216" cm="1">
        <f t="array" aca="1" ref="BS216" ca="1">INDIRECT($A$1&amp;BS$1&amp;$A216)</f>
        <v>0</v>
      </c>
      <c r="BT216" cm="1">
        <f t="array" aca="1" ref="BT216" ca="1">INDIRECT($A$1&amp;BT$1&amp;$A216)</f>
        <v>0</v>
      </c>
      <c r="BU216" cm="1">
        <f t="array" aca="1" ref="BU216" ca="1">INDIRECT($A$1&amp;BU$1&amp;$A216)</f>
        <v>0</v>
      </c>
    </row>
    <row r="217" spans="1:73" x14ac:dyDescent="0.35">
      <c r="A217" s="60">
        <f t="shared" si="33"/>
        <v>202</v>
      </c>
      <c r="C217" t="str" cm="1">
        <f t="array" aca="1" ref="C217" ca="1">INDIRECT($A$1&amp;C$1&amp;$A217)</f>
        <v>marche_dedougou</v>
      </c>
      <c r="D217">
        <f t="shared" ca="1" si="44"/>
        <v>0</v>
      </c>
      <c r="E217">
        <f t="shared" ca="1" si="44"/>
        <v>0</v>
      </c>
      <c r="F217">
        <f t="shared" ca="1" si="44"/>
        <v>0</v>
      </c>
      <c r="G217">
        <f t="shared" ca="1" si="44"/>
        <v>0</v>
      </c>
      <c r="H217">
        <f t="shared" ca="1" si="44"/>
        <v>0</v>
      </c>
      <c r="I217">
        <f t="shared" ca="1" si="44"/>
        <v>0</v>
      </c>
      <c r="J217">
        <f t="shared" ca="1" si="44"/>
        <v>0</v>
      </c>
      <c r="K217">
        <f t="shared" ca="1" si="44"/>
        <v>0</v>
      </c>
      <c r="L217">
        <f t="shared" ca="1" si="44"/>
        <v>0</v>
      </c>
      <c r="M217">
        <f t="shared" ca="1" si="44"/>
        <v>0</v>
      </c>
      <c r="N217">
        <f t="shared" ca="1" si="44"/>
        <v>0</v>
      </c>
      <c r="P217" cm="1">
        <f t="array" aca="1" ref="P217" ca="1">INDIRECT($A$1&amp;P$1&amp;$A217)</f>
        <v>0</v>
      </c>
      <c r="Q217" cm="1">
        <f t="array" aca="1" ref="Q217" ca="1">INDIRECT($A$1&amp;Q$1&amp;$A217)</f>
        <v>0</v>
      </c>
      <c r="R217" cm="1">
        <f t="array" aca="1" ref="R217" ca="1">INDIRECT($A$1&amp;R$1&amp;$A217)</f>
        <v>0</v>
      </c>
      <c r="S217" t="str" cm="1">
        <f t="array" aca="1" ref="S217" ca="1">INDIRECT($A$1&amp;S$1&amp;$A217)</f>
        <v>disponible</v>
      </c>
      <c r="T217" cm="1">
        <f t="array" aca="1" ref="T217" ca="1">INDIRECT($A$1&amp;T$1&amp;$A217)</f>
        <v>0</v>
      </c>
      <c r="U217" t="str" cm="1">
        <f t="array" aca="1" ref="U217" ca="1">INDIRECT($A$1&amp;U$1&amp;$A217)</f>
        <v>disponible</v>
      </c>
      <c r="V217" t="str" cm="1">
        <f t="array" aca="1" ref="V217" ca="1">INDIRECT($A$1&amp;V$1&amp;$A217)</f>
        <v>disponible</v>
      </c>
      <c r="W217" cm="1">
        <f t="array" aca="1" ref="W217" ca="1">INDIRECT($A$1&amp;W$1&amp;$A217)</f>
        <v>0</v>
      </c>
      <c r="X217" cm="1">
        <f t="array" aca="1" ref="X217" ca="1">INDIRECT($A$1&amp;X$1&amp;$A217)</f>
        <v>0</v>
      </c>
      <c r="Y217" cm="1">
        <f t="array" aca="1" ref="Y217" ca="1">INDIRECT($A$1&amp;Y$1&amp;$A217)</f>
        <v>0</v>
      </c>
      <c r="Z217" cm="1">
        <f t="array" aca="1" ref="Z217" ca="1">INDIRECT($A$1&amp;Z$1&amp;$A217)</f>
        <v>0</v>
      </c>
      <c r="AA217" cm="1">
        <f t="array" aca="1" ref="AA217" ca="1">INDIRECT($A$1&amp;AA$1&amp;$A217)</f>
        <v>0</v>
      </c>
      <c r="AB217" cm="1">
        <f t="array" aca="1" ref="AB217" ca="1">INDIRECT($A$1&amp;AB$1&amp;$A217)</f>
        <v>0</v>
      </c>
      <c r="AC217" cm="1">
        <f t="array" aca="1" ref="AC217" ca="1">INDIRECT($A$1&amp;AC$1&amp;$A217)</f>
        <v>0</v>
      </c>
      <c r="AD217" cm="1">
        <f t="array" aca="1" ref="AD217" ca="1">INDIRECT($A$1&amp;AD$1&amp;$A217)</f>
        <v>0</v>
      </c>
      <c r="AE217" cm="1">
        <f t="array" aca="1" ref="AE217" ca="1">INDIRECT($A$1&amp;AE$1&amp;$A217)</f>
        <v>0</v>
      </c>
      <c r="AF217" cm="1">
        <f t="array" aca="1" ref="AF217" ca="1">INDIRECT($A$1&amp;AF$1&amp;$A217)</f>
        <v>0</v>
      </c>
      <c r="AG217" cm="1">
        <f t="array" aca="1" ref="AG217" ca="1">INDIRECT($A$1&amp;AG$1&amp;$A217)</f>
        <v>0</v>
      </c>
      <c r="AH217" cm="1">
        <f t="array" aca="1" ref="AH217" ca="1">INDIRECT($A$1&amp;AH$1&amp;$A217)</f>
        <v>0</v>
      </c>
      <c r="AI217" cm="1">
        <f t="array" aca="1" ref="AI217" ca="1">INDIRECT($A$1&amp;AI$1&amp;$A217)</f>
        <v>0</v>
      </c>
      <c r="AJ217" cm="1">
        <f t="array" aca="1" ref="AJ217" ca="1">INDIRECT($A$1&amp;AJ$1&amp;$A217)</f>
        <v>0</v>
      </c>
      <c r="AK217" t="str" cm="1">
        <f t="array" aca="1" ref="AK217" ca="1">INDIRECT($A$1&amp;AK$1&amp;$A217)</f>
        <v>disponible</v>
      </c>
      <c r="AM217">
        <f t="shared" ca="1" si="43"/>
        <v>0</v>
      </c>
      <c r="AN217">
        <f t="shared" ca="1" si="43"/>
        <v>0</v>
      </c>
      <c r="AO217">
        <f t="shared" ca="1" si="43"/>
        <v>0</v>
      </c>
      <c r="AP217">
        <f t="shared" ca="1" si="43"/>
        <v>0</v>
      </c>
      <c r="AQ217">
        <f t="shared" ca="1" si="43"/>
        <v>0</v>
      </c>
      <c r="AR217">
        <f t="shared" ca="1" si="43"/>
        <v>0</v>
      </c>
      <c r="AS217">
        <f t="shared" ca="1" si="43"/>
        <v>0</v>
      </c>
      <c r="AU217" cm="1">
        <f t="array" aca="1" ref="AU217" ca="1">INDIRECT($A$1&amp;AU$1&amp;$A217)</f>
        <v>0</v>
      </c>
      <c r="AV217" cm="1">
        <f t="array" aca="1" ref="AV217" ca="1">INDIRECT($A$1&amp;AV$1&amp;$A217)</f>
        <v>0</v>
      </c>
      <c r="AW217" cm="1">
        <f t="array" aca="1" ref="AW217" ca="1">INDIRECT($A$1&amp;AW$1&amp;$A217)</f>
        <v>0</v>
      </c>
      <c r="AX217" cm="1">
        <f t="array" aca="1" ref="AX217" ca="1">INDIRECT($A$1&amp;AX$1&amp;$A217)</f>
        <v>0</v>
      </c>
      <c r="AY217" cm="1">
        <f t="array" aca="1" ref="AY217" ca="1">INDIRECT($A$1&amp;AY$1&amp;$A217)</f>
        <v>0</v>
      </c>
      <c r="AZ217" cm="1">
        <f t="array" aca="1" ref="AZ217" ca="1">INDIRECT($A$1&amp;AZ$1&amp;$A217)</f>
        <v>0</v>
      </c>
      <c r="BA217" cm="1">
        <f t="array" aca="1" ref="BA217" ca="1">INDIRECT($A$1&amp;BA$1&amp;$A217)</f>
        <v>0</v>
      </c>
      <c r="BB217" cm="1">
        <f t="array" aca="1" ref="BB217" ca="1">INDIRECT($A$1&amp;BB$1&amp;$A217)</f>
        <v>0</v>
      </c>
      <c r="BC217" cm="1">
        <f t="array" aca="1" ref="BC217" ca="1">INDIRECT($A$1&amp;BC$1&amp;$A217)</f>
        <v>0</v>
      </c>
      <c r="BD217" cm="1">
        <f t="array" aca="1" ref="BD217" ca="1">INDIRECT($A$1&amp;BD$1&amp;$A217)</f>
        <v>0</v>
      </c>
      <c r="BE217" cm="1">
        <f t="array" aca="1" ref="BE217" ca="1">INDIRECT($A$1&amp;BE$1&amp;$A217)</f>
        <v>0</v>
      </c>
      <c r="BF217" cm="1">
        <f t="array" aca="1" ref="BF217" ca="1">INDIRECT($A$1&amp;BF$1&amp;$A217)</f>
        <v>0</v>
      </c>
      <c r="BG217" cm="1">
        <f t="array" aca="1" ref="BG217" ca="1">INDIRECT($A$1&amp;BG$1&amp;$A217)</f>
        <v>0</v>
      </c>
      <c r="BH217" cm="1">
        <f t="array" aca="1" ref="BH217" ca="1">INDIRECT($A$1&amp;BH$1&amp;$A217)</f>
        <v>0</v>
      </c>
      <c r="BI217" cm="1">
        <f t="array" aca="1" ref="BI217" ca="1">INDIRECT($A$1&amp;BI$1&amp;$A217)</f>
        <v>0</v>
      </c>
      <c r="BJ217" cm="1">
        <f t="array" aca="1" ref="BJ217" ca="1">INDIRECT($A$1&amp;BJ$1&amp;$A217)</f>
        <v>0</v>
      </c>
      <c r="BK217" cm="1">
        <f t="array" aca="1" ref="BK217" ca="1">INDIRECT($A$1&amp;BK$1&amp;$A217)</f>
        <v>0</v>
      </c>
      <c r="BL217" cm="1">
        <f t="array" aca="1" ref="BL217" ca="1">INDIRECT($A$1&amp;BL$1&amp;$A217)</f>
        <v>0</v>
      </c>
      <c r="BM217" cm="1">
        <f t="array" aca="1" ref="BM217" ca="1">INDIRECT($A$1&amp;BM$1&amp;$A217)</f>
        <v>0</v>
      </c>
      <c r="BN217" cm="1">
        <f t="array" aca="1" ref="BN217" ca="1">INDIRECT($A$1&amp;BN$1&amp;$A217)</f>
        <v>0</v>
      </c>
      <c r="BO217" cm="1">
        <f t="array" aca="1" ref="BO217" ca="1">INDIRECT($A$1&amp;BO$1&amp;$A217)</f>
        <v>0</v>
      </c>
      <c r="BP217" cm="1">
        <f t="array" aca="1" ref="BP217" ca="1">INDIRECT($A$1&amp;BP$1&amp;$A217)</f>
        <v>0</v>
      </c>
      <c r="BQ217" cm="1">
        <f t="array" aca="1" ref="BQ217" ca="1">INDIRECT($A$1&amp;BQ$1&amp;$A217)</f>
        <v>0</v>
      </c>
      <c r="BR217" cm="1">
        <f t="array" aca="1" ref="BR217" ca="1">INDIRECT($A$1&amp;BR$1&amp;$A217)</f>
        <v>0</v>
      </c>
      <c r="BS217" cm="1">
        <f t="array" aca="1" ref="BS217" ca="1">INDIRECT($A$1&amp;BS$1&amp;$A217)</f>
        <v>0</v>
      </c>
      <c r="BT217" cm="1">
        <f t="array" aca="1" ref="BT217" ca="1">INDIRECT($A$1&amp;BT$1&amp;$A217)</f>
        <v>0</v>
      </c>
      <c r="BU217" cm="1">
        <f t="array" aca="1" ref="BU217" ca="1">INDIRECT($A$1&amp;BU$1&amp;$A217)</f>
        <v>0</v>
      </c>
    </row>
    <row r="218" spans="1:73" x14ac:dyDescent="0.35">
      <c r="A218" s="60">
        <f t="shared" si="33"/>
        <v>203</v>
      </c>
      <c r="C218" t="str" cm="1">
        <f t="array" aca="1" ref="C218" ca="1">INDIRECT($A$1&amp;C$1&amp;$A218)</f>
        <v>marche_dedougou</v>
      </c>
      <c r="D218">
        <f t="shared" ca="1" si="44"/>
        <v>0</v>
      </c>
      <c r="E218">
        <f t="shared" ca="1" si="44"/>
        <v>0</v>
      </c>
      <c r="F218">
        <f t="shared" ca="1" si="44"/>
        <v>0</v>
      </c>
      <c r="G218">
        <f t="shared" ca="1" si="44"/>
        <v>0</v>
      </c>
      <c r="H218">
        <f t="shared" ca="1" si="44"/>
        <v>0</v>
      </c>
      <c r="I218">
        <f t="shared" ca="1" si="44"/>
        <v>0</v>
      </c>
      <c r="J218">
        <f t="shared" ca="1" si="44"/>
        <v>0</v>
      </c>
      <c r="K218">
        <f t="shared" ca="1" si="44"/>
        <v>0</v>
      </c>
      <c r="L218">
        <f t="shared" ca="1" si="44"/>
        <v>0</v>
      </c>
      <c r="M218">
        <f t="shared" ca="1" si="44"/>
        <v>0</v>
      </c>
      <c r="N218">
        <f t="shared" ca="1" si="44"/>
        <v>0</v>
      </c>
      <c r="P218" cm="1">
        <f t="array" aca="1" ref="P218" ca="1">INDIRECT($A$1&amp;P$1&amp;$A218)</f>
        <v>0</v>
      </c>
      <c r="Q218" cm="1">
        <f t="array" aca="1" ref="Q218" ca="1">INDIRECT($A$1&amp;Q$1&amp;$A218)</f>
        <v>0</v>
      </c>
      <c r="R218" cm="1">
        <f t="array" aca="1" ref="R218" ca="1">INDIRECT($A$1&amp;R$1&amp;$A218)</f>
        <v>0</v>
      </c>
      <c r="S218" t="str" cm="1">
        <f t="array" aca="1" ref="S218" ca="1">INDIRECT($A$1&amp;S$1&amp;$A218)</f>
        <v>disponible</v>
      </c>
      <c r="T218" cm="1">
        <f t="array" aca="1" ref="T218" ca="1">INDIRECT($A$1&amp;T$1&amp;$A218)</f>
        <v>0</v>
      </c>
      <c r="U218" t="str" cm="1">
        <f t="array" aca="1" ref="U218" ca="1">INDIRECT($A$1&amp;U$1&amp;$A218)</f>
        <v>disponible</v>
      </c>
      <c r="V218" t="str" cm="1">
        <f t="array" aca="1" ref="V218" ca="1">INDIRECT($A$1&amp;V$1&amp;$A218)</f>
        <v>disponible</v>
      </c>
      <c r="W218" cm="1">
        <f t="array" aca="1" ref="W218" ca="1">INDIRECT($A$1&amp;W$1&amp;$A218)</f>
        <v>0</v>
      </c>
      <c r="X218" cm="1">
        <f t="array" aca="1" ref="X218" ca="1">INDIRECT($A$1&amp;X$1&amp;$A218)</f>
        <v>0</v>
      </c>
      <c r="Y218" cm="1">
        <f t="array" aca="1" ref="Y218" ca="1">INDIRECT($A$1&amp;Y$1&amp;$A218)</f>
        <v>0</v>
      </c>
      <c r="Z218" cm="1">
        <f t="array" aca="1" ref="Z218" ca="1">INDIRECT($A$1&amp;Z$1&amp;$A218)</f>
        <v>0</v>
      </c>
      <c r="AA218" cm="1">
        <f t="array" aca="1" ref="AA218" ca="1">INDIRECT($A$1&amp;AA$1&amp;$A218)</f>
        <v>0</v>
      </c>
      <c r="AB218" cm="1">
        <f t="array" aca="1" ref="AB218" ca="1">INDIRECT($A$1&amp;AB$1&amp;$A218)</f>
        <v>0</v>
      </c>
      <c r="AC218" cm="1">
        <f t="array" aca="1" ref="AC218" ca="1">INDIRECT($A$1&amp;AC$1&amp;$A218)</f>
        <v>0</v>
      </c>
      <c r="AD218" cm="1">
        <f t="array" aca="1" ref="AD218" ca="1">INDIRECT($A$1&amp;AD$1&amp;$A218)</f>
        <v>0</v>
      </c>
      <c r="AE218" cm="1">
        <f t="array" aca="1" ref="AE218" ca="1">INDIRECT($A$1&amp;AE$1&amp;$A218)</f>
        <v>0</v>
      </c>
      <c r="AF218" cm="1">
        <f t="array" aca="1" ref="AF218" ca="1">INDIRECT($A$1&amp;AF$1&amp;$A218)</f>
        <v>0</v>
      </c>
      <c r="AG218" cm="1">
        <f t="array" aca="1" ref="AG218" ca="1">INDIRECT($A$1&amp;AG$1&amp;$A218)</f>
        <v>0</v>
      </c>
      <c r="AH218" cm="1">
        <f t="array" aca="1" ref="AH218" ca="1">INDIRECT($A$1&amp;AH$1&amp;$A218)</f>
        <v>0</v>
      </c>
      <c r="AI218" cm="1">
        <f t="array" aca="1" ref="AI218" ca="1">INDIRECT($A$1&amp;AI$1&amp;$A218)</f>
        <v>0</v>
      </c>
      <c r="AJ218" cm="1">
        <f t="array" aca="1" ref="AJ218" ca="1">INDIRECT($A$1&amp;AJ$1&amp;$A218)</f>
        <v>0</v>
      </c>
      <c r="AK218" t="str" cm="1">
        <f t="array" aca="1" ref="AK218" ca="1">INDIRECT($A$1&amp;AK$1&amp;$A218)</f>
        <v>disponible</v>
      </c>
      <c r="AM218">
        <f t="shared" ca="1" si="43"/>
        <v>0</v>
      </c>
      <c r="AN218">
        <f t="shared" ca="1" si="43"/>
        <v>0</v>
      </c>
      <c r="AO218">
        <f t="shared" ca="1" si="43"/>
        <v>0</v>
      </c>
      <c r="AP218">
        <f t="shared" ca="1" si="43"/>
        <v>0</v>
      </c>
      <c r="AQ218">
        <f t="shared" ca="1" si="43"/>
        <v>0</v>
      </c>
      <c r="AR218">
        <f t="shared" ca="1" si="43"/>
        <v>0</v>
      </c>
      <c r="AS218">
        <f t="shared" ca="1" si="43"/>
        <v>0</v>
      </c>
      <c r="AU218" cm="1">
        <f t="array" aca="1" ref="AU218" ca="1">INDIRECT($A$1&amp;AU$1&amp;$A218)</f>
        <v>0</v>
      </c>
      <c r="AV218" cm="1">
        <f t="array" aca="1" ref="AV218" ca="1">INDIRECT($A$1&amp;AV$1&amp;$A218)</f>
        <v>0</v>
      </c>
      <c r="AW218" cm="1">
        <f t="array" aca="1" ref="AW218" ca="1">INDIRECT($A$1&amp;AW$1&amp;$A218)</f>
        <v>0</v>
      </c>
      <c r="AX218" cm="1">
        <f t="array" aca="1" ref="AX218" ca="1">INDIRECT($A$1&amp;AX$1&amp;$A218)</f>
        <v>0</v>
      </c>
      <c r="AY218" cm="1">
        <f t="array" aca="1" ref="AY218" ca="1">INDIRECT($A$1&amp;AY$1&amp;$A218)</f>
        <v>0</v>
      </c>
      <c r="AZ218" cm="1">
        <f t="array" aca="1" ref="AZ218" ca="1">INDIRECT($A$1&amp;AZ$1&amp;$A218)</f>
        <v>0</v>
      </c>
      <c r="BA218" cm="1">
        <f t="array" aca="1" ref="BA218" ca="1">INDIRECT($A$1&amp;BA$1&amp;$A218)</f>
        <v>0</v>
      </c>
      <c r="BB218" cm="1">
        <f t="array" aca="1" ref="BB218" ca="1">INDIRECT($A$1&amp;BB$1&amp;$A218)</f>
        <v>0</v>
      </c>
      <c r="BC218" cm="1">
        <f t="array" aca="1" ref="BC218" ca="1">INDIRECT($A$1&amp;BC$1&amp;$A218)</f>
        <v>0</v>
      </c>
      <c r="BD218" cm="1">
        <f t="array" aca="1" ref="BD218" ca="1">INDIRECT($A$1&amp;BD$1&amp;$A218)</f>
        <v>0</v>
      </c>
      <c r="BE218" cm="1">
        <f t="array" aca="1" ref="BE218" ca="1">INDIRECT($A$1&amp;BE$1&amp;$A218)</f>
        <v>0</v>
      </c>
      <c r="BF218" cm="1">
        <f t="array" aca="1" ref="BF218" ca="1">INDIRECT($A$1&amp;BF$1&amp;$A218)</f>
        <v>0</v>
      </c>
      <c r="BG218" cm="1">
        <f t="array" aca="1" ref="BG218" ca="1">INDIRECT($A$1&amp;BG$1&amp;$A218)</f>
        <v>0</v>
      </c>
      <c r="BH218" cm="1">
        <f t="array" aca="1" ref="BH218" ca="1">INDIRECT($A$1&amp;BH$1&amp;$A218)</f>
        <v>0</v>
      </c>
      <c r="BI218" cm="1">
        <f t="array" aca="1" ref="BI218" ca="1">INDIRECT($A$1&amp;BI$1&amp;$A218)</f>
        <v>0</v>
      </c>
      <c r="BJ218" cm="1">
        <f t="array" aca="1" ref="BJ218" ca="1">INDIRECT($A$1&amp;BJ$1&amp;$A218)</f>
        <v>0</v>
      </c>
      <c r="BK218" cm="1">
        <f t="array" aca="1" ref="BK218" ca="1">INDIRECT($A$1&amp;BK$1&amp;$A218)</f>
        <v>0</v>
      </c>
      <c r="BL218" cm="1">
        <f t="array" aca="1" ref="BL218" ca="1">INDIRECT($A$1&amp;BL$1&amp;$A218)</f>
        <v>0</v>
      </c>
      <c r="BM218" cm="1">
        <f t="array" aca="1" ref="BM218" ca="1">INDIRECT($A$1&amp;BM$1&amp;$A218)</f>
        <v>0</v>
      </c>
      <c r="BN218" cm="1">
        <f t="array" aca="1" ref="BN218" ca="1">INDIRECT($A$1&amp;BN$1&amp;$A218)</f>
        <v>0</v>
      </c>
      <c r="BO218" cm="1">
        <f t="array" aca="1" ref="BO218" ca="1">INDIRECT($A$1&amp;BO$1&amp;$A218)</f>
        <v>0</v>
      </c>
      <c r="BP218" cm="1">
        <f t="array" aca="1" ref="BP218" ca="1">INDIRECT($A$1&amp;BP$1&amp;$A218)</f>
        <v>0</v>
      </c>
      <c r="BQ218" cm="1">
        <f t="array" aca="1" ref="BQ218" ca="1">INDIRECT($A$1&amp;BQ$1&amp;$A218)</f>
        <v>0</v>
      </c>
      <c r="BR218" cm="1">
        <f t="array" aca="1" ref="BR218" ca="1">INDIRECT($A$1&amp;BR$1&amp;$A218)</f>
        <v>0</v>
      </c>
      <c r="BS218" cm="1">
        <f t="array" aca="1" ref="BS218" ca="1">INDIRECT($A$1&amp;BS$1&amp;$A218)</f>
        <v>0</v>
      </c>
      <c r="BT218" cm="1">
        <f t="array" aca="1" ref="BT218" ca="1">INDIRECT($A$1&amp;BT$1&amp;$A218)</f>
        <v>0</v>
      </c>
      <c r="BU218" cm="1">
        <f t="array" aca="1" ref="BU218" ca="1">INDIRECT($A$1&amp;BU$1&amp;$A218)</f>
        <v>0</v>
      </c>
    </row>
    <row r="219" spans="1:73" x14ac:dyDescent="0.35">
      <c r="A219" s="60">
        <f t="shared" si="33"/>
        <v>204</v>
      </c>
      <c r="C219" t="str" cm="1">
        <f t="array" aca="1" ref="C219" ca="1">INDIRECT($A$1&amp;C$1&amp;$A219)</f>
        <v>marche_dedougou</v>
      </c>
      <c r="D219">
        <f t="shared" ca="1" si="44"/>
        <v>0</v>
      </c>
      <c r="E219">
        <f t="shared" ca="1" si="44"/>
        <v>0</v>
      </c>
      <c r="F219">
        <f t="shared" ca="1" si="44"/>
        <v>0</v>
      </c>
      <c r="G219">
        <f t="shared" ca="1" si="44"/>
        <v>0</v>
      </c>
      <c r="H219">
        <f t="shared" ca="1" si="44"/>
        <v>0</v>
      </c>
      <c r="I219">
        <f t="shared" ca="1" si="44"/>
        <v>0</v>
      </c>
      <c r="J219">
        <f t="shared" ca="1" si="44"/>
        <v>0</v>
      </c>
      <c r="K219">
        <f t="shared" ca="1" si="44"/>
        <v>0</v>
      </c>
      <c r="L219">
        <f t="shared" ca="1" si="44"/>
        <v>0</v>
      </c>
      <c r="M219">
        <f t="shared" ca="1" si="44"/>
        <v>0</v>
      </c>
      <c r="N219">
        <f t="shared" ca="1" si="44"/>
        <v>0</v>
      </c>
      <c r="P219" cm="1">
        <f t="array" aca="1" ref="P219" ca="1">INDIRECT($A$1&amp;P$1&amp;$A219)</f>
        <v>0</v>
      </c>
      <c r="Q219" cm="1">
        <f t="array" aca="1" ref="Q219" ca="1">INDIRECT($A$1&amp;Q$1&amp;$A219)</f>
        <v>0</v>
      </c>
      <c r="R219" t="str" cm="1">
        <f t="array" aca="1" ref="R219" ca="1">INDIRECT($A$1&amp;R$1&amp;$A219)</f>
        <v>disponible</v>
      </c>
      <c r="S219" cm="1">
        <f t="array" aca="1" ref="S219" ca="1">INDIRECT($A$1&amp;S$1&amp;$A219)</f>
        <v>0</v>
      </c>
      <c r="T219" cm="1">
        <f t="array" aca="1" ref="T219" ca="1">INDIRECT($A$1&amp;T$1&amp;$A219)</f>
        <v>0</v>
      </c>
      <c r="U219" cm="1">
        <f t="array" aca="1" ref="U219" ca="1">INDIRECT($A$1&amp;U$1&amp;$A219)</f>
        <v>0</v>
      </c>
      <c r="V219" cm="1">
        <f t="array" aca="1" ref="V219" ca="1">INDIRECT($A$1&amp;V$1&amp;$A219)</f>
        <v>0</v>
      </c>
      <c r="W219" cm="1">
        <f t="array" aca="1" ref="W219" ca="1">INDIRECT($A$1&amp;W$1&amp;$A219)</f>
        <v>0</v>
      </c>
      <c r="X219" cm="1">
        <f t="array" aca="1" ref="X219" ca="1">INDIRECT($A$1&amp;X$1&amp;$A219)</f>
        <v>0</v>
      </c>
      <c r="Y219" t="str" cm="1">
        <f t="array" aca="1" ref="Y219" ca="1">INDIRECT($A$1&amp;Y$1&amp;$A219)</f>
        <v>disponible</v>
      </c>
      <c r="Z219" cm="1">
        <f t="array" aca="1" ref="Z219" ca="1">INDIRECT($A$1&amp;Z$1&amp;$A219)</f>
        <v>0</v>
      </c>
      <c r="AA219" cm="1">
        <f t="array" aca="1" ref="AA219" ca="1">INDIRECT($A$1&amp;AA$1&amp;$A219)</f>
        <v>0</v>
      </c>
      <c r="AB219" cm="1">
        <f t="array" aca="1" ref="AB219" ca="1">INDIRECT($A$1&amp;AB$1&amp;$A219)</f>
        <v>0</v>
      </c>
      <c r="AC219" cm="1">
        <f t="array" aca="1" ref="AC219" ca="1">INDIRECT($A$1&amp;AC$1&amp;$A219)</f>
        <v>0</v>
      </c>
      <c r="AD219" cm="1">
        <f t="array" aca="1" ref="AD219" ca="1">INDIRECT($A$1&amp;AD$1&amp;$A219)</f>
        <v>0</v>
      </c>
      <c r="AE219" cm="1">
        <f t="array" aca="1" ref="AE219" ca="1">INDIRECT($A$1&amp;AE$1&amp;$A219)</f>
        <v>0</v>
      </c>
      <c r="AF219" cm="1">
        <f t="array" aca="1" ref="AF219" ca="1">INDIRECT($A$1&amp;AF$1&amp;$A219)</f>
        <v>0</v>
      </c>
      <c r="AG219" cm="1">
        <f t="array" aca="1" ref="AG219" ca="1">INDIRECT($A$1&amp;AG$1&amp;$A219)</f>
        <v>0</v>
      </c>
      <c r="AH219" cm="1">
        <f t="array" aca="1" ref="AH219" ca="1">INDIRECT($A$1&amp;AH$1&amp;$A219)</f>
        <v>0</v>
      </c>
      <c r="AI219" cm="1">
        <f t="array" aca="1" ref="AI219" ca="1">INDIRECT($A$1&amp;AI$1&amp;$A219)</f>
        <v>0</v>
      </c>
      <c r="AJ219" cm="1">
        <f t="array" aca="1" ref="AJ219" ca="1">INDIRECT($A$1&amp;AJ$1&amp;$A219)</f>
        <v>0</v>
      </c>
      <c r="AK219" cm="1">
        <f t="array" aca="1" ref="AK219" ca="1">INDIRECT($A$1&amp;AK$1&amp;$A219)</f>
        <v>0</v>
      </c>
      <c r="AM219">
        <f t="shared" ca="1" si="43"/>
        <v>0</v>
      </c>
      <c r="AN219">
        <f t="shared" ca="1" si="43"/>
        <v>0</v>
      </c>
      <c r="AO219">
        <f t="shared" ca="1" si="43"/>
        <v>0</v>
      </c>
      <c r="AP219">
        <f t="shared" ca="1" si="43"/>
        <v>0</v>
      </c>
      <c r="AQ219">
        <f t="shared" ca="1" si="43"/>
        <v>0</v>
      </c>
      <c r="AR219">
        <f t="shared" ca="1" si="43"/>
        <v>0</v>
      </c>
      <c r="AS219">
        <f t="shared" ca="1" si="43"/>
        <v>0</v>
      </c>
      <c r="AU219" cm="1">
        <f t="array" aca="1" ref="AU219" ca="1">INDIRECT($A$1&amp;AU$1&amp;$A219)</f>
        <v>0</v>
      </c>
      <c r="AV219" cm="1">
        <f t="array" aca="1" ref="AV219" ca="1">INDIRECT($A$1&amp;AV$1&amp;$A219)</f>
        <v>0</v>
      </c>
      <c r="AW219" cm="1">
        <f t="array" aca="1" ref="AW219" ca="1">INDIRECT($A$1&amp;AW$1&amp;$A219)</f>
        <v>0</v>
      </c>
      <c r="AX219" cm="1">
        <f t="array" aca="1" ref="AX219" ca="1">INDIRECT($A$1&amp;AX$1&amp;$A219)</f>
        <v>0</v>
      </c>
      <c r="AY219" cm="1">
        <f t="array" aca="1" ref="AY219" ca="1">INDIRECT($A$1&amp;AY$1&amp;$A219)</f>
        <v>0</v>
      </c>
      <c r="AZ219" cm="1">
        <f t="array" aca="1" ref="AZ219" ca="1">INDIRECT($A$1&amp;AZ$1&amp;$A219)</f>
        <v>0</v>
      </c>
      <c r="BA219" cm="1">
        <f t="array" aca="1" ref="BA219" ca="1">INDIRECT($A$1&amp;BA$1&amp;$A219)</f>
        <v>0</v>
      </c>
      <c r="BB219" cm="1">
        <f t="array" aca="1" ref="BB219" ca="1">INDIRECT($A$1&amp;BB$1&amp;$A219)</f>
        <v>0</v>
      </c>
      <c r="BC219" cm="1">
        <f t="array" aca="1" ref="BC219" ca="1">INDIRECT($A$1&amp;BC$1&amp;$A219)</f>
        <v>0</v>
      </c>
      <c r="BD219" cm="1">
        <f t="array" aca="1" ref="BD219" ca="1">INDIRECT($A$1&amp;BD$1&amp;$A219)</f>
        <v>0</v>
      </c>
      <c r="BE219" cm="1">
        <f t="array" aca="1" ref="BE219" ca="1">INDIRECT($A$1&amp;BE$1&amp;$A219)</f>
        <v>0</v>
      </c>
      <c r="BF219" cm="1">
        <f t="array" aca="1" ref="BF219" ca="1">INDIRECT($A$1&amp;BF$1&amp;$A219)</f>
        <v>0</v>
      </c>
      <c r="BG219" cm="1">
        <f t="array" aca="1" ref="BG219" ca="1">INDIRECT($A$1&amp;BG$1&amp;$A219)</f>
        <v>0</v>
      </c>
      <c r="BH219" cm="1">
        <f t="array" aca="1" ref="BH219" ca="1">INDIRECT($A$1&amp;BH$1&amp;$A219)</f>
        <v>0</v>
      </c>
      <c r="BI219" cm="1">
        <f t="array" aca="1" ref="BI219" ca="1">INDIRECT($A$1&amp;BI$1&amp;$A219)</f>
        <v>0</v>
      </c>
      <c r="BJ219" cm="1">
        <f t="array" aca="1" ref="BJ219" ca="1">INDIRECT($A$1&amp;BJ$1&amp;$A219)</f>
        <v>0</v>
      </c>
      <c r="BK219" cm="1">
        <f t="array" aca="1" ref="BK219" ca="1">INDIRECT($A$1&amp;BK$1&amp;$A219)</f>
        <v>0</v>
      </c>
      <c r="BL219" cm="1">
        <f t="array" aca="1" ref="BL219" ca="1">INDIRECT($A$1&amp;BL$1&amp;$A219)</f>
        <v>0</v>
      </c>
      <c r="BM219" cm="1">
        <f t="array" aca="1" ref="BM219" ca="1">INDIRECT($A$1&amp;BM$1&amp;$A219)</f>
        <v>0</v>
      </c>
      <c r="BN219" cm="1">
        <f t="array" aca="1" ref="BN219" ca="1">INDIRECT($A$1&amp;BN$1&amp;$A219)</f>
        <v>0</v>
      </c>
      <c r="BO219" cm="1">
        <f t="array" aca="1" ref="BO219" ca="1">INDIRECT($A$1&amp;BO$1&amp;$A219)</f>
        <v>0</v>
      </c>
      <c r="BP219" cm="1">
        <f t="array" aca="1" ref="BP219" ca="1">INDIRECT($A$1&amp;BP$1&amp;$A219)</f>
        <v>0</v>
      </c>
      <c r="BQ219" cm="1">
        <f t="array" aca="1" ref="BQ219" ca="1">INDIRECT($A$1&amp;BQ$1&amp;$A219)</f>
        <v>0</v>
      </c>
      <c r="BR219" cm="1">
        <f t="array" aca="1" ref="BR219" ca="1">INDIRECT($A$1&amp;BR$1&amp;$A219)</f>
        <v>0</v>
      </c>
      <c r="BS219" cm="1">
        <f t="array" aca="1" ref="BS219" ca="1">INDIRECT($A$1&amp;BS$1&amp;$A219)</f>
        <v>0</v>
      </c>
      <c r="BT219" cm="1">
        <f t="array" aca="1" ref="BT219" ca="1">INDIRECT($A$1&amp;BT$1&amp;$A219)</f>
        <v>0</v>
      </c>
      <c r="BU219" cm="1">
        <f t="array" aca="1" ref="BU219" ca="1">INDIRECT($A$1&amp;BU$1&amp;$A219)</f>
        <v>0</v>
      </c>
    </row>
    <row r="220" spans="1:73" x14ac:dyDescent="0.35">
      <c r="A220" s="60">
        <f t="shared" si="33"/>
        <v>205</v>
      </c>
      <c r="C220" t="str" cm="1">
        <f t="array" aca="1" ref="C220" ca="1">INDIRECT($A$1&amp;C$1&amp;$A220)</f>
        <v>marche_dedougou</v>
      </c>
      <c r="D220">
        <f t="shared" ca="1" si="44"/>
        <v>0</v>
      </c>
      <c r="E220">
        <f t="shared" ca="1" si="44"/>
        <v>0</v>
      </c>
      <c r="F220">
        <f t="shared" ca="1" si="44"/>
        <v>0</v>
      </c>
      <c r="G220">
        <f t="shared" ca="1" si="44"/>
        <v>0</v>
      </c>
      <c r="H220">
        <f t="shared" ca="1" si="44"/>
        <v>0</v>
      </c>
      <c r="I220">
        <f t="shared" ca="1" si="44"/>
        <v>0</v>
      </c>
      <c r="J220">
        <f t="shared" ca="1" si="44"/>
        <v>0</v>
      </c>
      <c r="K220">
        <f t="shared" ca="1" si="44"/>
        <v>0</v>
      </c>
      <c r="L220">
        <f t="shared" ca="1" si="44"/>
        <v>0</v>
      </c>
      <c r="M220">
        <f t="shared" ca="1" si="44"/>
        <v>0</v>
      </c>
      <c r="N220">
        <f t="shared" ca="1" si="44"/>
        <v>0</v>
      </c>
      <c r="P220" cm="1">
        <f t="array" aca="1" ref="P220" ca="1">INDIRECT($A$1&amp;P$1&amp;$A220)</f>
        <v>0</v>
      </c>
      <c r="Q220" cm="1">
        <f t="array" aca="1" ref="Q220" ca="1">INDIRECT($A$1&amp;Q$1&amp;$A220)</f>
        <v>0</v>
      </c>
      <c r="R220" cm="1">
        <f t="array" aca="1" ref="R220" ca="1">INDIRECT($A$1&amp;R$1&amp;$A220)</f>
        <v>0</v>
      </c>
      <c r="S220" cm="1">
        <f t="array" aca="1" ref="S220" ca="1">INDIRECT($A$1&amp;S$1&amp;$A220)</f>
        <v>0</v>
      </c>
      <c r="T220" cm="1">
        <f t="array" aca="1" ref="T220" ca="1">INDIRECT($A$1&amp;T$1&amp;$A220)</f>
        <v>0</v>
      </c>
      <c r="U220" cm="1">
        <f t="array" aca="1" ref="U220" ca="1">INDIRECT($A$1&amp;U$1&amp;$A220)</f>
        <v>0</v>
      </c>
      <c r="V220" cm="1">
        <f t="array" aca="1" ref="V220" ca="1">INDIRECT($A$1&amp;V$1&amp;$A220)</f>
        <v>0</v>
      </c>
      <c r="W220" t="str" cm="1">
        <f t="array" aca="1" ref="W220" ca="1">INDIRECT($A$1&amp;W$1&amp;$A220)</f>
        <v>disponible</v>
      </c>
      <c r="X220" t="str" cm="1">
        <f t="array" aca="1" ref="X220" ca="1">INDIRECT($A$1&amp;X$1&amp;$A220)</f>
        <v>disponible</v>
      </c>
      <c r="Y220" cm="1">
        <f t="array" aca="1" ref="Y220" ca="1">INDIRECT($A$1&amp;Y$1&amp;$A220)</f>
        <v>0</v>
      </c>
      <c r="Z220" cm="1">
        <f t="array" aca="1" ref="Z220" ca="1">INDIRECT($A$1&amp;Z$1&amp;$A220)</f>
        <v>0</v>
      </c>
      <c r="AA220" cm="1">
        <f t="array" aca="1" ref="AA220" ca="1">INDIRECT($A$1&amp;AA$1&amp;$A220)</f>
        <v>0</v>
      </c>
      <c r="AB220" cm="1">
        <f t="array" aca="1" ref="AB220" ca="1">INDIRECT($A$1&amp;AB$1&amp;$A220)</f>
        <v>0</v>
      </c>
      <c r="AC220" cm="1">
        <f t="array" aca="1" ref="AC220" ca="1">INDIRECT($A$1&amp;AC$1&amp;$A220)</f>
        <v>0</v>
      </c>
      <c r="AD220" cm="1">
        <f t="array" aca="1" ref="AD220" ca="1">INDIRECT($A$1&amp;AD$1&amp;$A220)</f>
        <v>0</v>
      </c>
      <c r="AE220" cm="1">
        <f t="array" aca="1" ref="AE220" ca="1">INDIRECT($A$1&amp;AE$1&amp;$A220)</f>
        <v>0</v>
      </c>
      <c r="AF220" cm="1">
        <f t="array" aca="1" ref="AF220" ca="1">INDIRECT($A$1&amp;AF$1&amp;$A220)</f>
        <v>0</v>
      </c>
      <c r="AG220" cm="1">
        <f t="array" aca="1" ref="AG220" ca="1">INDIRECT($A$1&amp;AG$1&amp;$A220)</f>
        <v>0</v>
      </c>
      <c r="AH220" cm="1">
        <f t="array" aca="1" ref="AH220" ca="1">INDIRECT($A$1&amp;AH$1&amp;$A220)</f>
        <v>0</v>
      </c>
      <c r="AI220" cm="1">
        <f t="array" aca="1" ref="AI220" ca="1">INDIRECT($A$1&amp;AI$1&amp;$A220)</f>
        <v>0</v>
      </c>
      <c r="AJ220" cm="1">
        <f t="array" aca="1" ref="AJ220" ca="1">INDIRECT($A$1&amp;AJ$1&amp;$A220)</f>
        <v>0</v>
      </c>
      <c r="AK220" cm="1">
        <f t="array" aca="1" ref="AK220" ca="1">INDIRECT($A$1&amp;AK$1&amp;$A220)</f>
        <v>0</v>
      </c>
      <c r="AM220">
        <f t="shared" ca="1" si="43"/>
        <v>0</v>
      </c>
      <c r="AN220">
        <f t="shared" ca="1" si="43"/>
        <v>0</v>
      </c>
      <c r="AO220">
        <f t="shared" ca="1" si="43"/>
        <v>0</v>
      </c>
      <c r="AP220">
        <f t="shared" ca="1" si="43"/>
        <v>0</v>
      </c>
      <c r="AQ220">
        <f t="shared" ca="1" si="43"/>
        <v>0</v>
      </c>
      <c r="AR220">
        <f t="shared" ca="1" si="43"/>
        <v>0</v>
      </c>
      <c r="AS220">
        <f t="shared" ca="1" si="43"/>
        <v>0</v>
      </c>
      <c r="AU220" cm="1">
        <f t="array" aca="1" ref="AU220" ca="1">INDIRECT($A$1&amp;AU$1&amp;$A220)</f>
        <v>0</v>
      </c>
      <c r="AV220" cm="1">
        <f t="array" aca="1" ref="AV220" ca="1">INDIRECT($A$1&amp;AV$1&amp;$A220)</f>
        <v>0</v>
      </c>
      <c r="AW220" cm="1">
        <f t="array" aca="1" ref="AW220" ca="1">INDIRECT($A$1&amp;AW$1&amp;$A220)</f>
        <v>0</v>
      </c>
      <c r="AX220" cm="1">
        <f t="array" aca="1" ref="AX220" ca="1">INDIRECT($A$1&amp;AX$1&amp;$A220)</f>
        <v>0</v>
      </c>
      <c r="AY220" cm="1">
        <f t="array" aca="1" ref="AY220" ca="1">INDIRECT($A$1&amp;AY$1&amp;$A220)</f>
        <v>0</v>
      </c>
      <c r="AZ220" cm="1">
        <f t="array" aca="1" ref="AZ220" ca="1">INDIRECT($A$1&amp;AZ$1&amp;$A220)</f>
        <v>0</v>
      </c>
      <c r="BA220" cm="1">
        <f t="array" aca="1" ref="BA220" ca="1">INDIRECT($A$1&amp;BA$1&amp;$A220)</f>
        <v>0</v>
      </c>
      <c r="BB220" cm="1">
        <f t="array" aca="1" ref="BB220" ca="1">INDIRECT($A$1&amp;BB$1&amp;$A220)</f>
        <v>0</v>
      </c>
      <c r="BC220" cm="1">
        <f t="array" aca="1" ref="BC220" ca="1">INDIRECT($A$1&amp;BC$1&amp;$A220)</f>
        <v>0</v>
      </c>
      <c r="BD220" cm="1">
        <f t="array" aca="1" ref="BD220" ca="1">INDIRECT($A$1&amp;BD$1&amp;$A220)</f>
        <v>0</v>
      </c>
      <c r="BE220" cm="1">
        <f t="array" aca="1" ref="BE220" ca="1">INDIRECT($A$1&amp;BE$1&amp;$A220)</f>
        <v>0</v>
      </c>
      <c r="BF220" cm="1">
        <f t="array" aca="1" ref="BF220" ca="1">INDIRECT($A$1&amp;BF$1&amp;$A220)</f>
        <v>0</v>
      </c>
      <c r="BG220" cm="1">
        <f t="array" aca="1" ref="BG220" ca="1">INDIRECT($A$1&amp;BG$1&amp;$A220)</f>
        <v>0</v>
      </c>
      <c r="BH220" cm="1">
        <f t="array" aca="1" ref="BH220" ca="1">INDIRECT($A$1&amp;BH$1&amp;$A220)</f>
        <v>0</v>
      </c>
      <c r="BI220" cm="1">
        <f t="array" aca="1" ref="BI220" ca="1">INDIRECT($A$1&amp;BI$1&amp;$A220)</f>
        <v>0</v>
      </c>
      <c r="BJ220" cm="1">
        <f t="array" aca="1" ref="BJ220" ca="1">INDIRECT($A$1&amp;BJ$1&amp;$A220)</f>
        <v>0</v>
      </c>
      <c r="BK220" cm="1">
        <f t="array" aca="1" ref="BK220" ca="1">INDIRECT($A$1&amp;BK$1&amp;$A220)</f>
        <v>0</v>
      </c>
      <c r="BL220" cm="1">
        <f t="array" aca="1" ref="BL220" ca="1">INDIRECT($A$1&amp;BL$1&amp;$A220)</f>
        <v>0</v>
      </c>
      <c r="BM220" cm="1">
        <f t="array" aca="1" ref="BM220" ca="1">INDIRECT($A$1&amp;BM$1&amp;$A220)</f>
        <v>0</v>
      </c>
      <c r="BN220" cm="1">
        <f t="array" aca="1" ref="BN220" ca="1">INDIRECT($A$1&amp;BN$1&amp;$A220)</f>
        <v>0</v>
      </c>
      <c r="BO220" cm="1">
        <f t="array" aca="1" ref="BO220" ca="1">INDIRECT($A$1&amp;BO$1&amp;$A220)</f>
        <v>0</v>
      </c>
      <c r="BP220" cm="1">
        <f t="array" aca="1" ref="BP220" ca="1">INDIRECT($A$1&amp;BP$1&amp;$A220)</f>
        <v>0</v>
      </c>
      <c r="BQ220" cm="1">
        <f t="array" aca="1" ref="BQ220" ca="1">INDIRECT($A$1&amp;BQ$1&amp;$A220)</f>
        <v>0</v>
      </c>
      <c r="BR220" cm="1">
        <f t="array" aca="1" ref="BR220" ca="1">INDIRECT($A$1&amp;BR$1&amp;$A220)</f>
        <v>0</v>
      </c>
      <c r="BS220" cm="1">
        <f t="array" aca="1" ref="BS220" ca="1">INDIRECT($A$1&amp;BS$1&amp;$A220)</f>
        <v>0</v>
      </c>
      <c r="BT220" cm="1">
        <f t="array" aca="1" ref="BT220" ca="1">INDIRECT($A$1&amp;BT$1&amp;$A220)</f>
        <v>0</v>
      </c>
      <c r="BU220" cm="1">
        <f t="array" aca="1" ref="BU220" ca="1">INDIRECT($A$1&amp;BU$1&amp;$A220)</f>
        <v>0</v>
      </c>
    </row>
    <row r="221" spans="1:73" x14ac:dyDescent="0.35">
      <c r="A221" s="60">
        <f t="shared" si="33"/>
        <v>206</v>
      </c>
      <c r="C221" t="str" cm="1">
        <f t="array" aca="1" ref="C221" ca="1">INDIRECT($A$1&amp;C$1&amp;$A221)</f>
        <v>marche_dedougou</v>
      </c>
      <c r="D221">
        <f t="shared" ca="1" si="44"/>
        <v>0</v>
      </c>
      <c r="E221">
        <f t="shared" ca="1" si="44"/>
        <v>0</v>
      </c>
      <c r="F221">
        <f t="shared" ca="1" si="44"/>
        <v>0</v>
      </c>
      <c r="G221">
        <f t="shared" ca="1" si="44"/>
        <v>0</v>
      </c>
      <c r="H221">
        <f t="shared" ca="1" si="44"/>
        <v>0</v>
      </c>
      <c r="I221">
        <f t="shared" ca="1" si="44"/>
        <v>0</v>
      </c>
      <c r="J221">
        <f t="shared" ca="1" si="44"/>
        <v>0</v>
      </c>
      <c r="K221">
        <f t="shared" ca="1" si="44"/>
        <v>0</v>
      </c>
      <c r="L221">
        <f t="shared" ca="1" si="44"/>
        <v>0</v>
      </c>
      <c r="M221">
        <f t="shared" ca="1" si="44"/>
        <v>0</v>
      </c>
      <c r="N221">
        <f t="shared" ca="1" si="44"/>
        <v>0</v>
      </c>
      <c r="P221" t="str" cm="1">
        <f t="array" aca="1" ref="P221" ca="1">INDIRECT($A$1&amp;P$1&amp;$A221)</f>
        <v>disponible</v>
      </c>
      <c r="Q221" cm="1">
        <f t="array" aca="1" ref="Q221" ca="1">INDIRECT($A$1&amp;Q$1&amp;$A221)</f>
        <v>0</v>
      </c>
      <c r="R221" cm="1">
        <f t="array" aca="1" ref="R221" ca="1">INDIRECT($A$1&amp;R$1&amp;$A221)</f>
        <v>0</v>
      </c>
      <c r="S221" cm="1">
        <f t="array" aca="1" ref="S221" ca="1">INDIRECT($A$1&amp;S$1&amp;$A221)</f>
        <v>0</v>
      </c>
      <c r="T221" cm="1">
        <f t="array" aca="1" ref="T221" ca="1">INDIRECT($A$1&amp;T$1&amp;$A221)</f>
        <v>0</v>
      </c>
      <c r="U221" cm="1">
        <f t="array" aca="1" ref="U221" ca="1">INDIRECT($A$1&amp;U$1&amp;$A221)</f>
        <v>0</v>
      </c>
      <c r="V221" cm="1">
        <f t="array" aca="1" ref="V221" ca="1">INDIRECT($A$1&amp;V$1&amp;$A221)</f>
        <v>0</v>
      </c>
      <c r="W221" cm="1">
        <f t="array" aca="1" ref="W221" ca="1">INDIRECT($A$1&amp;W$1&amp;$A221)</f>
        <v>0</v>
      </c>
      <c r="X221" cm="1">
        <f t="array" aca="1" ref="X221" ca="1">INDIRECT($A$1&amp;X$1&amp;$A221)</f>
        <v>0</v>
      </c>
      <c r="Y221" cm="1">
        <f t="array" aca="1" ref="Y221" ca="1">INDIRECT($A$1&amp;Y$1&amp;$A221)</f>
        <v>0</v>
      </c>
      <c r="Z221" t="str" cm="1">
        <f t="array" aca="1" ref="Z221" ca="1">INDIRECT($A$1&amp;Z$1&amp;$A221)</f>
        <v>disponible</v>
      </c>
      <c r="AA221" t="str" cm="1">
        <f t="array" aca="1" ref="AA221" ca="1">INDIRECT($A$1&amp;AA$1&amp;$A221)</f>
        <v>disponible</v>
      </c>
      <c r="AB221" t="str" cm="1">
        <f t="array" aca="1" ref="AB221" ca="1">INDIRECT($A$1&amp;AB$1&amp;$A221)</f>
        <v>disponible</v>
      </c>
      <c r="AC221" t="str" cm="1">
        <f t="array" aca="1" ref="AC221" ca="1">INDIRECT($A$1&amp;AC$1&amp;$A221)</f>
        <v>disponible</v>
      </c>
      <c r="AD221" t="str" cm="1">
        <f t="array" aca="1" ref="AD221" ca="1">INDIRECT($A$1&amp;AD$1&amp;$A221)</f>
        <v>disponible</v>
      </c>
      <c r="AE221" t="str" cm="1">
        <f t="array" aca="1" ref="AE221" ca="1">INDIRECT($A$1&amp;AE$1&amp;$A221)</f>
        <v>disponible</v>
      </c>
      <c r="AF221" t="str" cm="1">
        <f t="array" aca="1" ref="AF221" ca="1">INDIRECT($A$1&amp;AF$1&amp;$A221)</f>
        <v>disponible</v>
      </c>
      <c r="AG221" t="str" cm="1">
        <f t="array" aca="1" ref="AG221" ca="1">INDIRECT($A$1&amp;AG$1&amp;$A221)</f>
        <v>disponible</v>
      </c>
      <c r="AH221" cm="1">
        <f t="array" aca="1" ref="AH221" ca="1">INDIRECT($A$1&amp;AH$1&amp;$A221)</f>
        <v>0</v>
      </c>
      <c r="AI221" cm="1">
        <f t="array" aca="1" ref="AI221" ca="1">INDIRECT($A$1&amp;AI$1&amp;$A221)</f>
        <v>0</v>
      </c>
      <c r="AJ221" cm="1">
        <f t="array" aca="1" ref="AJ221" ca="1">INDIRECT($A$1&amp;AJ$1&amp;$A221)</f>
        <v>0</v>
      </c>
      <c r="AK221" t="str" cm="1">
        <f t="array" aca="1" ref="AK221" ca="1">INDIRECT($A$1&amp;AK$1&amp;$A221)</f>
        <v>disponible</v>
      </c>
      <c r="AM221">
        <f t="shared" ca="1" si="43"/>
        <v>0</v>
      </c>
      <c r="AN221">
        <f t="shared" ca="1" si="43"/>
        <v>0</v>
      </c>
      <c r="AO221">
        <f t="shared" ca="1" si="43"/>
        <v>0</v>
      </c>
      <c r="AP221">
        <f t="shared" ca="1" si="43"/>
        <v>0</v>
      </c>
      <c r="AQ221">
        <f t="shared" ca="1" si="43"/>
        <v>0</v>
      </c>
      <c r="AR221">
        <f t="shared" ca="1" si="43"/>
        <v>0</v>
      </c>
      <c r="AS221">
        <f t="shared" ca="1" si="43"/>
        <v>0</v>
      </c>
      <c r="AU221" cm="1">
        <f t="array" aca="1" ref="AU221" ca="1">INDIRECT($A$1&amp;AU$1&amp;$A221)</f>
        <v>0</v>
      </c>
      <c r="AV221" cm="1">
        <f t="array" aca="1" ref="AV221" ca="1">INDIRECT($A$1&amp;AV$1&amp;$A221)</f>
        <v>0</v>
      </c>
      <c r="AW221" cm="1">
        <f t="array" aca="1" ref="AW221" ca="1">INDIRECT($A$1&amp;AW$1&amp;$A221)</f>
        <v>0</v>
      </c>
      <c r="AX221" cm="1">
        <f t="array" aca="1" ref="AX221" ca="1">INDIRECT($A$1&amp;AX$1&amp;$A221)</f>
        <v>0</v>
      </c>
      <c r="AY221" cm="1">
        <f t="array" aca="1" ref="AY221" ca="1">INDIRECT($A$1&amp;AY$1&amp;$A221)</f>
        <v>0</v>
      </c>
      <c r="AZ221" cm="1">
        <f t="array" aca="1" ref="AZ221" ca="1">INDIRECT($A$1&amp;AZ$1&amp;$A221)</f>
        <v>0</v>
      </c>
      <c r="BA221" cm="1">
        <f t="array" aca="1" ref="BA221" ca="1">INDIRECT($A$1&amp;BA$1&amp;$A221)</f>
        <v>0</v>
      </c>
      <c r="BB221" cm="1">
        <f t="array" aca="1" ref="BB221" ca="1">INDIRECT($A$1&amp;BB$1&amp;$A221)</f>
        <v>0</v>
      </c>
      <c r="BC221" cm="1">
        <f t="array" aca="1" ref="BC221" ca="1">INDIRECT($A$1&amp;BC$1&amp;$A221)</f>
        <v>0</v>
      </c>
      <c r="BD221" cm="1">
        <f t="array" aca="1" ref="BD221" ca="1">INDIRECT($A$1&amp;BD$1&amp;$A221)</f>
        <v>0</v>
      </c>
      <c r="BE221" cm="1">
        <f t="array" aca="1" ref="BE221" ca="1">INDIRECT($A$1&amp;BE$1&amp;$A221)</f>
        <v>0</v>
      </c>
      <c r="BF221" cm="1">
        <f t="array" aca="1" ref="BF221" ca="1">INDIRECT($A$1&amp;BF$1&amp;$A221)</f>
        <v>0</v>
      </c>
      <c r="BG221" cm="1">
        <f t="array" aca="1" ref="BG221" ca="1">INDIRECT($A$1&amp;BG$1&amp;$A221)</f>
        <v>0</v>
      </c>
      <c r="BH221" cm="1">
        <f t="array" aca="1" ref="BH221" ca="1">INDIRECT($A$1&amp;BH$1&amp;$A221)</f>
        <v>0</v>
      </c>
      <c r="BI221" cm="1">
        <f t="array" aca="1" ref="BI221" ca="1">INDIRECT($A$1&amp;BI$1&amp;$A221)</f>
        <v>0</v>
      </c>
      <c r="BJ221" cm="1">
        <f t="array" aca="1" ref="BJ221" ca="1">INDIRECT($A$1&amp;BJ$1&amp;$A221)</f>
        <v>0</v>
      </c>
      <c r="BK221" cm="1">
        <f t="array" aca="1" ref="BK221" ca="1">INDIRECT($A$1&amp;BK$1&amp;$A221)</f>
        <v>0</v>
      </c>
      <c r="BL221" cm="1">
        <f t="array" aca="1" ref="BL221" ca="1">INDIRECT($A$1&amp;BL$1&amp;$A221)</f>
        <v>0</v>
      </c>
      <c r="BM221" cm="1">
        <f t="array" aca="1" ref="BM221" ca="1">INDIRECT($A$1&amp;BM$1&amp;$A221)</f>
        <v>0</v>
      </c>
      <c r="BN221" cm="1">
        <f t="array" aca="1" ref="BN221" ca="1">INDIRECT($A$1&amp;BN$1&amp;$A221)</f>
        <v>0</v>
      </c>
      <c r="BO221" cm="1">
        <f t="array" aca="1" ref="BO221" ca="1">INDIRECT($A$1&amp;BO$1&amp;$A221)</f>
        <v>0</v>
      </c>
      <c r="BP221" cm="1">
        <f t="array" aca="1" ref="BP221" ca="1">INDIRECT($A$1&amp;BP$1&amp;$A221)</f>
        <v>0</v>
      </c>
      <c r="BQ221" cm="1">
        <f t="array" aca="1" ref="BQ221" ca="1">INDIRECT($A$1&amp;BQ$1&amp;$A221)</f>
        <v>0</v>
      </c>
      <c r="BR221" cm="1">
        <f t="array" aca="1" ref="BR221" ca="1">INDIRECT($A$1&amp;BR$1&amp;$A221)</f>
        <v>0</v>
      </c>
      <c r="BS221" cm="1">
        <f t="array" aca="1" ref="BS221" ca="1">INDIRECT($A$1&amp;BS$1&amp;$A221)</f>
        <v>0</v>
      </c>
      <c r="BT221" cm="1">
        <f t="array" aca="1" ref="BT221" ca="1">INDIRECT($A$1&amp;BT$1&amp;$A221)</f>
        <v>0</v>
      </c>
      <c r="BU221" cm="1">
        <f t="array" aca="1" ref="BU221" ca="1">INDIRECT($A$1&amp;BU$1&amp;$A221)</f>
        <v>0</v>
      </c>
    </row>
    <row r="222" spans="1:73" x14ac:dyDescent="0.35">
      <c r="A222" s="60">
        <f t="shared" si="33"/>
        <v>207</v>
      </c>
      <c r="C222" t="str" cm="1">
        <f t="array" aca="1" ref="C222" ca="1">INDIRECT($A$1&amp;C$1&amp;$A222)</f>
        <v>marche_dedougou</v>
      </c>
      <c r="D222">
        <f t="shared" ca="1" si="44"/>
        <v>0</v>
      </c>
      <c r="E222">
        <f t="shared" ca="1" si="44"/>
        <v>0</v>
      </c>
      <c r="F222">
        <f t="shared" ca="1" si="44"/>
        <v>0</v>
      </c>
      <c r="G222">
        <f t="shared" ca="1" si="44"/>
        <v>0</v>
      </c>
      <c r="H222">
        <f t="shared" ca="1" si="44"/>
        <v>0</v>
      </c>
      <c r="I222">
        <f t="shared" ca="1" si="44"/>
        <v>0</v>
      </c>
      <c r="J222">
        <f t="shared" ca="1" si="44"/>
        <v>0</v>
      </c>
      <c r="K222">
        <f t="shared" ca="1" si="44"/>
        <v>0</v>
      </c>
      <c r="L222">
        <f t="shared" ca="1" si="44"/>
        <v>0</v>
      </c>
      <c r="M222">
        <f t="shared" ca="1" si="44"/>
        <v>0</v>
      </c>
      <c r="N222">
        <f t="shared" ca="1" si="44"/>
        <v>0</v>
      </c>
      <c r="P222" t="str" cm="1">
        <f t="array" aca="1" ref="P222" ca="1">INDIRECT($A$1&amp;P$1&amp;$A222)</f>
        <v>disponible</v>
      </c>
      <c r="Q222" cm="1">
        <f t="array" aca="1" ref="Q222" ca="1">INDIRECT($A$1&amp;Q$1&amp;$A222)</f>
        <v>0</v>
      </c>
      <c r="R222" cm="1">
        <f t="array" aca="1" ref="R222" ca="1">INDIRECT($A$1&amp;R$1&amp;$A222)</f>
        <v>0</v>
      </c>
      <c r="S222" cm="1">
        <f t="array" aca="1" ref="S222" ca="1">INDIRECT($A$1&amp;S$1&amp;$A222)</f>
        <v>0</v>
      </c>
      <c r="T222" cm="1">
        <f t="array" aca="1" ref="T222" ca="1">INDIRECT($A$1&amp;T$1&amp;$A222)</f>
        <v>0</v>
      </c>
      <c r="U222" cm="1">
        <f t="array" aca="1" ref="U222" ca="1">INDIRECT($A$1&amp;U$1&amp;$A222)</f>
        <v>0</v>
      </c>
      <c r="V222" cm="1">
        <f t="array" aca="1" ref="V222" ca="1">INDIRECT($A$1&amp;V$1&amp;$A222)</f>
        <v>0</v>
      </c>
      <c r="W222" cm="1">
        <f t="array" aca="1" ref="W222" ca="1">INDIRECT($A$1&amp;W$1&amp;$A222)</f>
        <v>0</v>
      </c>
      <c r="X222" cm="1">
        <f t="array" aca="1" ref="X222" ca="1">INDIRECT($A$1&amp;X$1&amp;$A222)</f>
        <v>0</v>
      </c>
      <c r="Y222" cm="1">
        <f t="array" aca="1" ref="Y222" ca="1">INDIRECT($A$1&amp;Y$1&amp;$A222)</f>
        <v>0</v>
      </c>
      <c r="Z222" t="str" cm="1">
        <f t="array" aca="1" ref="Z222" ca="1">INDIRECT($A$1&amp;Z$1&amp;$A222)</f>
        <v>disponible</v>
      </c>
      <c r="AA222" t="str" cm="1">
        <f t="array" aca="1" ref="AA222" ca="1">INDIRECT($A$1&amp;AA$1&amp;$A222)</f>
        <v>disponible</v>
      </c>
      <c r="AB222" t="str" cm="1">
        <f t="array" aca="1" ref="AB222" ca="1">INDIRECT($A$1&amp;AB$1&amp;$A222)</f>
        <v>disponible</v>
      </c>
      <c r="AC222" t="str" cm="1">
        <f t="array" aca="1" ref="AC222" ca="1">INDIRECT($A$1&amp;AC$1&amp;$A222)</f>
        <v>disponible</v>
      </c>
      <c r="AD222" t="str" cm="1">
        <f t="array" aca="1" ref="AD222" ca="1">INDIRECT($A$1&amp;AD$1&amp;$A222)</f>
        <v>disponible</v>
      </c>
      <c r="AE222" t="str" cm="1">
        <f t="array" aca="1" ref="AE222" ca="1">INDIRECT($A$1&amp;AE$1&amp;$A222)</f>
        <v>disponible</v>
      </c>
      <c r="AF222" t="str" cm="1">
        <f t="array" aca="1" ref="AF222" ca="1">INDIRECT($A$1&amp;AF$1&amp;$A222)</f>
        <v>disponible</v>
      </c>
      <c r="AG222" cm="1">
        <f t="array" aca="1" ref="AG222" ca="1">INDIRECT($A$1&amp;AG$1&amp;$A222)</f>
        <v>0</v>
      </c>
      <c r="AH222" cm="1">
        <f t="array" aca="1" ref="AH222" ca="1">INDIRECT($A$1&amp;AH$1&amp;$A222)</f>
        <v>0</v>
      </c>
      <c r="AI222" cm="1">
        <f t="array" aca="1" ref="AI222" ca="1">INDIRECT($A$1&amp;AI$1&amp;$A222)</f>
        <v>0</v>
      </c>
      <c r="AJ222" cm="1">
        <f t="array" aca="1" ref="AJ222" ca="1">INDIRECT($A$1&amp;AJ$1&amp;$A222)</f>
        <v>0</v>
      </c>
      <c r="AK222" cm="1">
        <f t="array" aca="1" ref="AK222" ca="1">INDIRECT($A$1&amp;AK$1&amp;$A222)</f>
        <v>0</v>
      </c>
      <c r="AM222">
        <f t="shared" ca="1" si="43"/>
        <v>0</v>
      </c>
      <c r="AN222">
        <f t="shared" ca="1" si="43"/>
        <v>0</v>
      </c>
      <c r="AO222">
        <f t="shared" ca="1" si="43"/>
        <v>0</v>
      </c>
      <c r="AP222">
        <f t="shared" ca="1" si="43"/>
        <v>0</v>
      </c>
      <c r="AQ222">
        <f t="shared" ca="1" si="43"/>
        <v>0</v>
      </c>
      <c r="AR222">
        <f t="shared" ca="1" si="43"/>
        <v>0</v>
      </c>
      <c r="AS222">
        <f t="shared" ca="1" si="43"/>
        <v>0</v>
      </c>
      <c r="AU222" cm="1">
        <f t="array" aca="1" ref="AU222" ca="1">INDIRECT($A$1&amp;AU$1&amp;$A222)</f>
        <v>0</v>
      </c>
      <c r="AV222" cm="1">
        <f t="array" aca="1" ref="AV222" ca="1">INDIRECT($A$1&amp;AV$1&amp;$A222)</f>
        <v>0</v>
      </c>
      <c r="AW222" cm="1">
        <f t="array" aca="1" ref="AW222" ca="1">INDIRECT($A$1&amp;AW$1&amp;$A222)</f>
        <v>0</v>
      </c>
      <c r="AX222" cm="1">
        <f t="array" aca="1" ref="AX222" ca="1">INDIRECT($A$1&amp;AX$1&amp;$A222)</f>
        <v>0</v>
      </c>
      <c r="AY222" cm="1">
        <f t="array" aca="1" ref="AY222" ca="1">INDIRECT($A$1&amp;AY$1&amp;$A222)</f>
        <v>0</v>
      </c>
      <c r="AZ222" cm="1">
        <f t="array" aca="1" ref="AZ222" ca="1">INDIRECT($A$1&amp;AZ$1&amp;$A222)</f>
        <v>0</v>
      </c>
      <c r="BA222" cm="1">
        <f t="array" aca="1" ref="BA222" ca="1">INDIRECT($A$1&amp;BA$1&amp;$A222)</f>
        <v>0</v>
      </c>
      <c r="BB222" cm="1">
        <f t="array" aca="1" ref="BB222" ca="1">INDIRECT($A$1&amp;BB$1&amp;$A222)</f>
        <v>0</v>
      </c>
      <c r="BC222" cm="1">
        <f t="array" aca="1" ref="BC222" ca="1">INDIRECT($A$1&amp;BC$1&amp;$A222)</f>
        <v>0</v>
      </c>
      <c r="BD222" cm="1">
        <f t="array" aca="1" ref="BD222" ca="1">INDIRECT($A$1&amp;BD$1&amp;$A222)</f>
        <v>0</v>
      </c>
      <c r="BE222" cm="1">
        <f t="array" aca="1" ref="BE222" ca="1">INDIRECT($A$1&amp;BE$1&amp;$A222)</f>
        <v>0</v>
      </c>
      <c r="BF222" cm="1">
        <f t="array" aca="1" ref="BF222" ca="1">INDIRECT($A$1&amp;BF$1&amp;$A222)</f>
        <v>0</v>
      </c>
      <c r="BG222" cm="1">
        <f t="array" aca="1" ref="BG222" ca="1">INDIRECT($A$1&amp;BG$1&amp;$A222)</f>
        <v>0</v>
      </c>
      <c r="BH222" cm="1">
        <f t="array" aca="1" ref="BH222" ca="1">INDIRECT($A$1&amp;BH$1&amp;$A222)</f>
        <v>0</v>
      </c>
      <c r="BI222" cm="1">
        <f t="array" aca="1" ref="BI222" ca="1">INDIRECT($A$1&amp;BI$1&amp;$A222)</f>
        <v>0</v>
      </c>
      <c r="BJ222" cm="1">
        <f t="array" aca="1" ref="BJ222" ca="1">INDIRECT($A$1&amp;BJ$1&amp;$A222)</f>
        <v>0</v>
      </c>
      <c r="BK222" cm="1">
        <f t="array" aca="1" ref="BK222" ca="1">INDIRECT($A$1&amp;BK$1&amp;$A222)</f>
        <v>0</v>
      </c>
      <c r="BL222" cm="1">
        <f t="array" aca="1" ref="BL222" ca="1">INDIRECT($A$1&amp;BL$1&amp;$A222)</f>
        <v>0</v>
      </c>
      <c r="BM222" cm="1">
        <f t="array" aca="1" ref="BM222" ca="1">INDIRECT($A$1&amp;BM$1&amp;$A222)</f>
        <v>0</v>
      </c>
      <c r="BN222" cm="1">
        <f t="array" aca="1" ref="BN222" ca="1">INDIRECT($A$1&amp;BN$1&amp;$A222)</f>
        <v>0</v>
      </c>
      <c r="BO222" cm="1">
        <f t="array" aca="1" ref="BO222" ca="1">INDIRECT($A$1&amp;BO$1&amp;$A222)</f>
        <v>0</v>
      </c>
      <c r="BP222" cm="1">
        <f t="array" aca="1" ref="BP222" ca="1">INDIRECT($A$1&amp;BP$1&amp;$A222)</f>
        <v>0</v>
      </c>
      <c r="BQ222" cm="1">
        <f t="array" aca="1" ref="BQ222" ca="1">INDIRECT($A$1&amp;BQ$1&amp;$A222)</f>
        <v>0</v>
      </c>
      <c r="BR222" cm="1">
        <f t="array" aca="1" ref="BR222" ca="1">INDIRECT($A$1&amp;BR$1&amp;$A222)</f>
        <v>0</v>
      </c>
      <c r="BS222" cm="1">
        <f t="array" aca="1" ref="BS222" ca="1">INDIRECT($A$1&amp;BS$1&amp;$A222)</f>
        <v>0</v>
      </c>
      <c r="BT222" cm="1">
        <f t="array" aca="1" ref="BT222" ca="1">INDIRECT($A$1&amp;BT$1&amp;$A222)</f>
        <v>0</v>
      </c>
      <c r="BU222" cm="1">
        <f t="array" aca="1" ref="BU222" ca="1">INDIRECT($A$1&amp;BU$1&amp;$A222)</f>
        <v>0</v>
      </c>
    </row>
    <row r="223" spans="1:73" x14ac:dyDescent="0.35">
      <c r="A223" s="60">
        <f t="shared" si="33"/>
        <v>208</v>
      </c>
      <c r="C223" t="str" cm="1">
        <f t="array" aca="1" ref="C223" ca="1">INDIRECT($A$1&amp;C$1&amp;$A223)</f>
        <v>marche_dedougou</v>
      </c>
      <c r="D223">
        <f t="shared" ca="1" si="44"/>
        <v>0</v>
      </c>
      <c r="E223">
        <f t="shared" ca="1" si="44"/>
        <v>0</v>
      </c>
      <c r="F223">
        <f t="shared" ca="1" si="44"/>
        <v>0</v>
      </c>
      <c r="G223">
        <f t="shared" ca="1" si="44"/>
        <v>0</v>
      </c>
      <c r="H223">
        <f t="shared" ca="1" si="44"/>
        <v>0</v>
      </c>
      <c r="I223">
        <f t="shared" ca="1" si="44"/>
        <v>0</v>
      </c>
      <c r="J223">
        <f t="shared" ca="1" si="44"/>
        <v>0</v>
      </c>
      <c r="K223">
        <f t="shared" ca="1" si="44"/>
        <v>0</v>
      </c>
      <c r="L223">
        <f t="shared" ca="1" si="44"/>
        <v>0</v>
      </c>
      <c r="M223">
        <f t="shared" ca="1" si="44"/>
        <v>0</v>
      </c>
      <c r="N223">
        <f t="shared" ca="1" si="44"/>
        <v>0</v>
      </c>
      <c r="P223" cm="1">
        <f t="array" aca="1" ref="P223" ca="1">INDIRECT($A$1&amp;P$1&amp;$A223)</f>
        <v>0</v>
      </c>
      <c r="Q223" cm="1">
        <f t="array" aca="1" ref="Q223" ca="1">INDIRECT($A$1&amp;Q$1&amp;$A223)</f>
        <v>0</v>
      </c>
      <c r="R223" cm="1">
        <f t="array" aca="1" ref="R223" ca="1">INDIRECT($A$1&amp;R$1&amp;$A223)</f>
        <v>0</v>
      </c>
      <c r="S223" t="str" cm="1">
        <f t="array" aca="1" ref="S223" ca="1">INDIRECT($A$1&amp;S$1&amp;$A223)</f>
        <v>disponible</v>
      </c>
      <c r="T223" cm="1">
        <f t="array" aca="1" ref="T223" ca="1">INDIRECT($A$1&amp;T$1&amp;$A223)</f>
        <v>0</v>
      </c>
      <c r="U223" t="str" cm="1">
        <f t="array" aca="1" ref="U223" ca="1">INDIRECT($A$1&amp;U$1&amp;$A223)</f>
        <v>disponible</v>
      </c>
      <c r="V223" t="str" cm="1">
        <f t="array" aca="1" ref="V223" ca="1">INDIRECT($A$1&amp;V$1&amp;$A223)</f>
        <v>disponible</v>
      </c>
      <c r="W223" cm="1">
        <f t="array" aca="1" ref="W223" ca="1">INDIRECT($A$1&amp;W$1&amp;$A223)</f>
        <v>0</v>
      </c>
      <c r="X223" cm="1">
        <f t="array" aca="1" ref="X223" ca="1">INDIRECT($A$1&amp;X$1&amp;$A223)</f>
        <v>0</v>
      </c>
      <c r="Y223" cm="1">
        <f t="array" aca="1" ref="Y223" ca="1">INDIRECT($A$1&amp;Y$1&amp;$A223)</f>
        <v>0</v>
      </c>
      <c r="Z223" cm="1">
        <f t="array" aca="1" ref="Z223" ca="1">INDIRECT($A$1&amp;Z$1&amp;$A223)</f>
        <v>0</v>
      </c>
      <c r="AA223" cm="1">
        <f t="array" aca="1" ref="AA223" ca="1">INDIRECT($A$1&amp;AA$1&amp;$A223)</f>
        <v>0</v>
      </c>
      <c r="AB223" cm="1">
        <f t="array" aca="1" ref="AB223" ca="1">INDIRECT($A$1&amp;AB$1&amp;$A223)</f>
        <v>0</v>
      </c>
      <c r="AC223" cm="1">
        <f t="array" aca="1" ref="AC223" ca="1">INDIRECT($A$1&amp;AC$1&amp;$A223)</f>
        <v>0</v>
      </c>
      <c r="AD223" cm="1">
        <f t="array" aca="1" ref="AD223" ca="1">INDIRECT($A$1&amp;AD$1&amp;$A223)</f>
        <v>0</v>
      </c>
      <c r="AE223" cm="1">
        <f t="array" aca="1" ref="AE223" ca="1">INDIRECT($A$1&amp;AE$1&amp;$A223)</f>
        <v>0</v>
      </c>
      <c r="AF223" cm="1">
        <f t="array" aca="1" ref="AF223" ca="1">INDIRECT($A$1&amp;AF$1&amp;$A223)</f>
        <v>0</v>
      </c>
      <c r="AG223" cm="1">
        <f t="array" aca="1" ref="AG223" ca="1">INDIRECT($A$1&amp;AG$1&amp;$A223)</f>
        <v>0</v>
      </c>
      <c r="AH223" cm="1">
        <f t="array" aca="1" ref="AH223" ca="1">INDIRECT($A$1&amp;AH$1&amp;$A223)</f>
        <v>0</v>
      </c>
      <c r="AI223" t="str" cm="1">
        <f t="array" aca="1" ref="AI223" ca="1">INDIRECT($A$1&amp;AI$1&amp;$A223)</f>
        <v>disponible</v>
      </c>
      <c r="AJ223" cm="1">
        <f t="array" aca="1" ref="AJ223" ca="1">INDIRECT($A$1&amp;AJ$1&amp;$A223)</f>
        <v>0</v>
      </c>
      <c r="AK223" t="str" cm="1">
        <f t="array" aca="1" ref="AK223" ca="1">INDIRECT($A$1&amp;AK$1&amp;$A223)</f>
        <v>disponible</v>
      </c>
      <c r="AM223">
        <f t="shared" ca="1" si="43"/>
        <v>0</v>
      </c>
      <c r="AN223">
        <f t="shared" ca="1" si="43"/>
        <v>0</v>
      </c>
      <c r="AO223">
        <f t="shared" ca="1" si="43"/>
        <v>0</v>
      </c>
      <c r="AP223">
        <f t="shared" ca="1" si="43"/>
        <v>0</v>
      </c>
      <c r="AQ223">
        <f t="shared" ca="1" si="43"/>
        <v>0</v>
      </c>
      <c r="AR223">
        <f t="shared" ca="1" si="43"/>
        <v>0</v>
      </c>
      <c r="AS223">
        <f t="shared" ca="1" si="43"/>
        <v>0</v>
      </c>
      <c r="AU223" cm="1">
        <f t="array" aca="1" ref="AU223" ca="1">INDIRECT($A$1&amp;AU$1&amp;$A223)</f>
        <v>0</v>
      </c>
      <c r="AV223" cm="1">
        <f t="array" aca="1" ref="AV223" ca="1">INDIRECT($A$1&amp;AV$1&amp;$A223)</f>
        <v>0</v>
      </c>
      <c r="AW223" cm="1">
        <f t="array" aca="1" ref="AW223" ca="1">INDIRECT($A$1&amp;AW$1&amp;$A223)</f>
        <v>0</v>
      </c>
      <c r="AX223" cm="1">
        <f t="array" aca="1" ref="AX223" ca="1">INDIRECT($A$1&amp;AX$1&amp;$A223)</f>
        <v>0</v>
      </c>
      <c r="AY223" cm="1">
        <f t="array" aca="1" ref="AY223" ca="1">INDIRECT($A$1&amp;AY$1&amp;$A223)</f>
        <v>0</v>
      </c>
      <c r="AZ223" cm="1">
        <f t="array" aca="1" ref="AZ223" ca="1">INDIRECT($A$1&amp;AZ$1&amp;$A223)</f>
        <v>0</v>
      </c>
      <c r="BA223" cm="1">
        <f t="array" aca="1" ref="BA223" ca="1">INDIRECT($A$1&amp;BA$1&amp;$A223)</f>
        <v>0</v>
      </c>
      <c r="BB223" cm="1">
        <f t="array" aca="1" ref="BB223" ca="1">INDIRECT($A$1&amp;BB$1&amp;$A223)</f>
        <v>0</v>
      </c>
      <c r="BC223" cm="1">
        <f t="array" aca="1" ref="BC223" ca="1">INDIRECT($A$1&amp;BC$1&amp;$A223)</f>
        <v>0</v>
      </c>
      <c r="BD223" cm="1">
        <f t="array" aca="1" ref="BD223" ca="1">INDIRECT($A$1&amp;BD$1&amp;$A223)</f>
        <v>0</v>
      </c>
      <c r="BE223" cm="1">
        <f t="array" aca="1" ref="BE223" ca="1">INDIRECT($A$1&amp;BE$1&amp;$A223)</f>
        <v>0</v>
      </c>
      <c r="BF223" cm="1">
        <f t="array" aca="1" ref="BF223" ca="1">INDIRECT($A$1&amp;BF$1&amp;$A223)</f>
        <v>0</v>
      </c>
      <c r="BG223" cm="1">
        <f t="array" aca="1" ref="BG223" ca="1">INDIRECT($A$1&amp;BG$1&amp;$A223)</f>
        <v>0</v>
      </c>
      <c r="BH223" cm="1">
        <f t="array" aca="1" ref="BH223" ca="1">INDIRECT($A$1&amp;BH$1&amp;$A223)</f>
        <v>0</v>
      </c>
      <c r="BI223" cm="1">
        <f t="array" aca="1" ref="BI223" ca="1">INDIRECT($A$1&amp;BI$1&amp;$A223)</f>
        <v>0</v>
      </c>
      <c r="BJ223" cm="1">
        <f t="array" aca="1" ref="BJ223" ca="1">INDIRECT($A$1&amp;BJ$1&amp;$A223)</f>
        <v>0</v>
      </c>
      <c r="BK223" cm="1">
        <f t="array" aca="1" ref="BK223" ca="1">INDIRECT($A$1&amp;BK$1&amp;$A223)</f>
        <v>0</v>
      </c>
      <c r="BL223" cm="1">
        <f t="array" aca="1" ref="BL223" ca="1">INDIRECT($A$1&amp;BL$1&amp;$A223)</f>
        <v>0</v>
      </c>
      <c r="BM223" cm="1">
        <f t="array" aca="1" ref="BM223" ca="1">INDIRECT($A$1&amp;BM$1&amp;$A223)</f>
        <v>0</v>
      </c>
      <c r="BN223" cm="1">
        <f t="array" aca="1" ref="BN223" ca="1">INDIRECT($A$1&amp;BN$1&amp;$A223)</f>
        <v>0</v>
      </c>
      <c r="BO223" cm="1">
        <f t="array" aca="1" ref="BO223" ca="1">INDIRECT($A$1&amp;BO$1&amp;$A223)</f>
        <v>0</v>
      </c>
      <c r="BP223" cm="1">
        <f t="array" aca="1" ref="BP223" ca="1">INDIRECT($A$1&amp;BP$1&amp;$A223)</f>
        <v>0</v>
      </c>
      <c r="BQ223" cm="1">
        <f t="array" aca="1" ref="BQ223" ca="1">INDIRECT($A$1&amp;BQ$1&amp;$A223)</f>
        <v>0</v>
      </c>
      <c r="BR223" cm="1">
        <f t="array" aca="1" ref="BR223" ca="1">INDIRECT($A$1&amp;BR$1&amp;$A223)</f>
        <v>0</v>
      </c>
      <c r="BS223" cm="1">
        <f t="array" aca="1" ref="BS223" ca="1">INDIRECT($A$1&amp;BS$1&amp;$A223)</f>
        <v>0</v>
      </c>
      <c r="BT223" cm="1">
        <f t="array" aca="1" ref="BT223" ca="1">INDIRECT($A$1&amp;BT$1&amp;$A223)</f>
        <v>0</v>
      </c>
      <c r="BU223" cm="1">
        <f t="array" aca="1" ref="BU223" ca="1">INDIRECT($A$1&amp;BU$1&amp;$A223)</f>
        <v>0</v>
      </c>
    </row>
    <row r="224" spans="1:73" x14ac:dyDescent="0.35">
      <c r="A224" s="60">
        <f t="shared" si="33"/>
        <v>209</v>
      </c>
      <c r="C224" t="str" cm="1">
        <f t="array" aca="1" ref="C224" ca="1">INDIRECT($A$1&amp;C$1&amp;$A224)</f>
        <v>marche_dedougou</v>
      </c>
      <c r="D224">
        <f t="shared" ca="1" si="44"/>
        <v>0</v>
      </c>
      <c r="E224">
        <f t="shared" ca="1" si="44"/>
        <v>0</v>
      </c>
      <c r="F224">
        <f t="shared" ca="1" si="44"/>
        <v>0</v>
      </c>
      <c r="G224">
        <f t="shared" ca="1" si="44"/>
        <v>0</v>
      </c>
      <c r="H224">
        <f t="shared" ca="1" si="44"/>
        <v>0</v>
      </c>
      <c r="I224">
        <f t="shared" ca="1" si="44"/>
        <v>0</v>
      </c>
      <c r="J224">
        <f t="shared" ca="1" si="44"/>
        <v>0</v>
      </c>
      <c r="K224">
        <f t="shared" ca="1" si="44"/>
        <v>0</v>
      </c>
      <c r="L224">
        <f t="shared" ca="1" si="44"/>
        <v>0</v>
      </c>
      <c r="M224">
        <f t="shared" ca="1" si="44"/>
        <v>0</v>
      </c>
      <c r="N224">
        <f t="shared" ca="1" si="44"/>
        <v>0</v>
      </c>
      <c r="P224" cm="1">
        <f t="array" aca="1" ref="P224" ca="1">INDIRECT($A$1&amp;P$1&amp;$A224)</f>
        <v>0</v>
      </c>
      <c r="Q224" cm="1">
        <f t="array" aca="1" ref="Q224" ca="1">INDIRECT($A$1&amp;Q$1&amp;$A224)</f>
        <v>0</v>
      </c>
      <c r="R224" cm="1">
        <f t="array" aca="1" ref="R224" ca="1">INDIRECT($A$1&amp;R$1&amp;$A224)</f>
        <v>0</v>
      </c>
      <c r="S224" cm="1">
        <f t="array" aca="1" ref="S224" ca="1">INDIRECT($A$1&amp;S$1&amp;$A224)</f>
        <v>0</v>
      </c>
      <c r="T224" cm="1">
        <f t="array" aca="1" ref="T224" ca="1">INDIRECT($A$1&amp;T$1&amp;$A224)</f>
        <v>0</v>
      </c>
      <c r="U224" cm="1">
        <f t="array" aca="1" ref="U224" ca="1">INDIRECT($A$1&amp;U$1&amp;$A224)</f>
        <v>0</v>
      </c>
      <c r="V224" cm="1">
        <f t="array" aca="1" ref="V224" ca="1">INDIRECT($A$1&amp;V$1&amp;$A224)</f>
        <v>0</v>
      </c>
      <c r="W224" cm="1">
        <f t="array" aca="1" ref="W224" ca="1">INDIRECT($A$1&amp;W$1&amp;$A224)</f>
        <v>0</v>
      </c>
      <c r="X224" cm="1">
        <f t="array" aca="1" ref="X224" ca="1">INDIRECT($A$1&amp;X$1&amp;$A224)</f>
        <v>0</v>
      </c>
      <c r="Y224" cm="1">
        <f t="array" aca="1" ref="Y224" ca="1">INDIRECT($A$1&amp;Y$1&amp;$A224)</f>
        <v>0</v>
      </c>
      <c r="Z224" cm="1">
        <f t="array" aca="1" ref="Z224" ca="1">INDIRECT($A$1&amp;Z$1&amp;$A224)</f>
        <v>0</v>
      </c>
      <c r="AA224" cm="1">
        <f t="array" aca="1" ref="AA224" ca="1">INDIRECT($A$1&amp;AA$1&amp;$A224)</f>
        <v>0</v>
      </c>
      <c r="AB224" cm="1">
        <f t="array" aca="1" ref="AB224" ca="1">INDIRECT($A$1&amp;AB$1&amp;$A224)</f>
        <v>0</v>
      </c>
      <c r="AC224" cm="1">
        <f t="array" aca="1" ref="AC224" ca="1">INDIRECT($A$1&amp;AC$1&amp;$A224)</f>
        <v>0</v>
      </c>
      <c r="AD224" cm="1">
        <f t="array" aca="1" ref="AD224" ca="1">INDIRECT($A$1&amp;AD$1&amp;$A224)</f>
        <v>0</v>
      </c>
      <c r="AE224" cm="1">
        <f t="array" aca="1" ref="AE224" ca="1">INDIRECT($A$1&amp;AE$1&amp;$A224)</f>
        <v>0</v>
      </c>
      <c r="AF224" cm="1">
        <f t="array" aca="1" ref="AF224" ca="1">INDIRECT($A$1&amp;AF$1&amp;$A224)</f>
        <v>0</v>
      </c>
      <c r="AG224" t="str" cm="1">
        <f t="array" aca="1" ref="AG224" ca="1">INDIRECT($A$1&amp;AG$1&amp;$A224)</f>
        <v>disponible</v>
      </c>
      <c r="AH224" t="str" cm="1">
        <f t="array" aca="1" ref="AH224" ca="1">INDIRECT($A$1&amp;AH$1&amp;$A224)</f>
        <v>disponible</v>
      </c>
      <c r="AI224" cm="1">
        <f t="array" aca="1" ref="AI224" ca="1">INDIRECT($A$1&amp;AI$1&amp;$A224)</f>
        <v>0</v>
      </c>
      <c r="AJ224" t="str" cm="1">
        <f t="array" aca="1" ref="AJ224" ca="1">INDIRECT($A$1&amp;AJ$1&amp;$A224)</f>
        <v>disponible</v>
      </c>
      <c r="AK224" cm="1">
        <f t="array" aca="1" ref="AK224" ca="1">INDIRECT($A$1&amp;AK$1&amp;$A224)</f>
        <v>0</v>
      </c>
      <c r="AM224">
        <f t="shared" ca="1" si="43"/>
        <v>0</v>
      </c>
      <c r="AN224">
        <f t="shared" ca="1" si="43"/>
        <v>0</v>
      </c>
      <c r="AO224">
        <f t="shared" ca="1" si="43"/>
        <v>0</v>
      </c>
      <c r="AP224">
        <f t="shared" ca="1" si="43"/>
        <v>0</v>
      </c>
      <c r="AQ224">
        <f t="shared" ca="1" si="43"/>
        <v>0</v>
      </c>
      <c r="AR224">
        <f t="shared" ca="1" si="43"/>
        <v>0</v>
      </c>
      <c r="AS224">
        <f t="shared" ca="1" si="43"/>
        <v>0</v>
      </c>
      <c r="AU224" cm="1">
        <f t="array" aca="1" ref="AU224" ca="1">INDIRECT($A$1&amp;AU$1&amp;$A224)</f>
        <v>0</v>
      </c>
      <c r="AV224" cm="1">
        <f t="array" aca="1" ref="AV224" ca="1">INDIRECT($A$1&amp;AV$1&amp;$A224)</f>
        <v>0</v>
      </c>
      <c r="AW224" cm="1">
        <f t="array" aca="1" ref="AW224" ca="1">INDIRECT($A$1&amp;AW$1&amp;$A224)</f>
        <v>0</v>
      </c>
      <c r="AX224" cm="1">
        <f t="array" aca="1" ref="AX224" ca="1">INDIRECT($A$1&amp;AX$1&amp;$A224)</f>
        <v>0</v>
      </c>
      <c r="AY224" cm="1">
        <f t="array" aca="1" ref="AY224" ca="1">INDIRECT($A$1&amp;AY$1&amp;$A224)</f>
        <v>0</v>
      </c>
      <c r="AZ224" cm="1">
        <f t="array" aca="1" ref="AZ224" ca="1">INDIRECT($A$1&amp;AZ$1&amp;$A224)</f>
        <v>0</v>
      </c>
      <c r="BA224" cm="1">
        <f t="array" aca="1" ref="BA224" ca="1">INDIRECT($A$1&amp;BA$1&amp;$A224)</f>
        <v>0</v>
      </c>
      <c r="BB224" cm="1">
        <f t="array" aca="1" ref="BB224" ca="1">INDIRECT($A$1&amp;BB$1&amp;$A224)</f>
        <v>0</v>
      </c>
      <c r="BC224" cm="1">
        <f t="array" aca="1" ref="BC224" ca="1">INDIRECT($A$1&amp;BC$1&amp;$A224)</f>
        <v>0</v>
      </c>
      <c r="BD224" cm="1">
        <f t="array" aca="1" ref="BD224" ca="1">INDIRECT($A$1&amp;BD$1&amp;$A224)</f>
        <v>0</v>
      </c>
      <c r="BE224" cm="1">
        <f t="array" aca="1" ref="BE224" ca="1">INDIRECT($A$1&amp;BE$1&amp;$A224)</f>
        <v>0</v>
      </c>
      <c r="BF224" cm="1">
        <f t="array" aca="1" ref="BF224" ca="1">INDIRECT($A$1&amp;BF$1&amp;$A224)</f>
        <v>0</v>
      </c>
      <c r="BG224" cm="1">
        <f t="array" aca="1" ref="BG224" ca="1">INDIRECT($A$1&amp;BG$1&amp;$A224)</f>
        <v>0</v>
      </c>
      <c r="BH224" cm="1">
        <f t="array" aca="1" ref="BH224" ca="1">INDIRECT($A$1&amp;BH$1&amp;$A224)</f>
        <v>0</v>
      </c>
      <c r="BI224" cm="1">
        <f t="array" aca="1" ref="BI224" ca="1">INDIRECT($A$1&amp;BI$1&amp;$A224)</f>
        <v>0</v>
      </c>
      <c r="BJ224" cm="1">
        <f t="array" aca="1" ref="BJ224" ca="1">INDIRECT($A$1&amp;BJ$1&amp;$A224)</f>
        <v>0</v>
      </c>
      <c r="BK224" cm="1">
        <f t="array" aca="1" ref="BK224" ca="1">INDIRECT($A$1&amp;BK$1&amp;$A224)</f>
        <v>0</v>
      </c>
      <c r="BL224" cm="1">
        <f t="array" aca="1" ref="BL224" ca="1">INDIRECT($A$1&amp;BL$1&amp;$A224)</f>
        <v>0</v>
      </c>
      <c r="BM224" cm="1">
        <f t="array" aca="1" ref="BM224" ca="1">INDIRECT($A$1&amp;BM$1&amp;$A224)</f>
        <v>0</v>
      </c>
      <c r="BN224" cm="1">
        <f t="array" aca="1" ref="BN224" ca="1">INDIRECT($A$1&amp;BN$1&amp;$A224)</f>
        <v>0</v>
      </c>
      <c r="BO224" cm="1">
        <f t="array" aca="1" ref="BO224" ca="1">INDIRECT($A$1&amp;BO$1&amp;$A224)</f>
        <v>0</v>
      </c>
      <c r="BP224" cm="1">
        <f t="array" aca="1" ref="BP224" ca="1">INDIRECT($A$1&amp;BP$1&amp;$A224)</f>
        <v>0</v>
      </c>
      <c r="BQ224" cm="1">
        <f t="array" aca="1" ref="BQ224" ca="1">INDIRECT($A$1&amp;BQ$1&amp;$A224)</f>
        <v>0</v>
      </c>
      <c r="BR224" cm="1">
        <f t="array" aca="1" ref="BR224" ca="1">INDIRECT($A$1&amp;BR$1&amp;$A224)</f>
        <v>0</v>
      </c>
      <c r="BS224" cm="1">
        <f t="array" aca="1" ref="BS224" ca="1">INDIRECT($A$1&amp;BS$1&amp;$A224)</f>
        <v>0</v>
      </c>
      <c r="BT224" cm="1">
        <f t="array" aca="1" ref="BT224" ca="1">INDIRECT($A$1&amp;BT$1&amp;$A224)</f>
        <v>0</v>
      </c>
      <c r="BU224" cm="1">
        <f t="array" aca="1" ref="BU224" ca="1">INDIRECT($A$1&amp;BU$1&amp;$A224)</f>
        <v>0</v>
      </c>
    </row>
    <row r="225" spans="1:73" x14ac:dyDescent="0.35">
      <c r="A225" s="60">
        <f t="shared" si="33"/>
        <v>210</v>
      </c>
      <c r="C225" t="str" cm="1">
        <f t="array" aca="1" ref="C225" ca="1">INDIRECT($A$1&amp;C$1&amp;$A225)</f>
        <v>marche_dedougou</v>
      </c>
      <c r="D225">
        <f t="shared" ca="1" si="44"/>
        <v>0</v>
      </c>
      <c r="E225">
        <f t="shared" ca="1" si="44"/>
        <v>0</v>
      </c>
      <c r="F225">
        <f t="shared" ca="1" si="44"/>
        <v>0</v>
      </c>
      <c r="G225">
        <f t="shared" ca="1" si="44"/>
        <v>0</v>
      </c>
      <c r="H225">
        <f t="shared" ca="1" si="44"/>
        <v>0</v>
      </c>
      <c r="I225">
        <f t="shared" ca="1" si="44"/>
        <v>0</v>
      </c>
      <c r="J225">
        <f t="shared" ca="1" si="44"/>
        <v>0</v>
      </c>
      <c r="K225">
        <f t="shared" ca="1" si="44"/>
        <v>0</v>
      </c>
      <c r="L225">
        <f t="shared" ca="1" si="44"/>
        <v>0</v>
      </c>
      <c r="M225">
        <f t="shared" ca="1" si="44"/>
        <v>0</v>
      </c>
      <c r="N225">
        <f t="shared" ca="1" si="44"/>
        <v>0</v>
      </c>
      <c r="P225" t="str" cm="1">
        <f t="array" aca="1" ref="P225" ca="1">INDIRECT($A$1&amp;P$1&amp;$A225)</f>
        <v>disponible</v>
      </c>
      <c r="Q225" cm="1">
        <f t="array" aca="1" ref="Q225" ca="1">INDIRECT($A$1&amp;Q$1&amp;$A225)</f>
        <v>0</v>
      </c>
      <c r="R225" cm="1">
        <f t="array" aca="1" ref="R225" ca="1">INDIRECT($A$1&amp;R$1&amp;$A225)</f>
        <v>0</v>
      </c>
      <c r="S225" cm="1">
        <f t="array" aca="1" ref="S225" ca="1">INDIRECT($A$1&amp;S$1&amp;$A225)</f>
        <v>0</v>
      </c>
      <c r="T225" cm="1">
        <f t="array" aca="1" ref="T225" ca="1">INDIRECT($A$1&amp;T$1&amp;$A225)</f>
        <v>0</v>
      </c>
      <c r="U225" cm="1">
        <f t="array" aca="1" ref="U225" ca="1">INDIRECT($A$1&amp;U$1&amp;$A225)</f>
        <v>0</v>
      </c>
      <c r="V225" cm="1">
        <f t="array" aca="1" ref="V225" ca="1">INDIRECT($A$1&amp;V$1&amp;$A225)</f>
        <v>0</v>
      </c>
      <c r="W225" cm="1">
        <f t="array" aca="1" ref="W225" ca="1">INDIRECT($A$1&amp;W$1&amp;$A225)</f>
        <v>0</v>
      </c>
      <c r="X225" cm="1">
        <f t="array" aca="1" ref="X225" ca="1">INDIRECT($A$1&amp;X$1&amp;$A225)</f>
        <v>0</v>
      </c>
      <c r="Y225" cm="1">
        <f t="array" aca="1" ref="Y225" ca="1">INDIRECT($A$1&amp;Y$1&amp;$A225)</f>
        <v>0</v>
      </c>
      <c r="Z225" t="str" cm="1">
        <f t="array" aca="1" ref="Z225" ca="1">INDIRECT($A$1&amp;Z$1&amp;$A225)</f>
        <v>disponible</v>
      </c>
      <c r="AA225" t="str" cm="1">
        <f t="array" aca="1" ref="AA225" ca="1">INDIRECT($A$1&amp;AA$1&amp;$A225)</f>
        <v>disponible</v>
      </c>
      <c r="AB225" t="str" cm="1">
        <f t="array" aca="1" ref="AB225" ca="1">INDIRECT($A$1&amp;AB$1&amp;$A225)</f>
        <v>disponible</v>
      </c>
      <c r="AC225" t="str" cm="1">
        <f t="array" aca="1" ref="AC225" ca="1">INDIRECT($A$1&amp;AC$1&amp;$A225)</f>
        <v>disponible</v>
      </c>
      <c r="AD225" t="str" cm="1">
        <f t="array" aca="1" ref="AD225" ca="1">INDIRECT($A$1&amp;AD$1&amp;$A225)</f>
        <v>disponible</v>
      </c>
      <c r="AE225" t="str" cm="1">
        <f t="array" aca="1" ref="AE225" ca="1">INDIRECT($A$1&amp;AE$1&amp;$A225)</f>
        <v>disponible</v>
      </c>
      <c r="AF225" cm="1">
        <f t="array" aca="1" ref="AF225" ca="1">INDIRECT($A$1&amp;AF$1&amp;$A225)</f>
        <v>0</v>
      </c>
      <c r="AG225" cm="1">
        <f t="array" aca="1" ref="AG225" ca="1">INDIRECT($A$1&amp;AG$1&amp;$A225)</f>
        <v>0</v>
      </c>
      <c r="AH225" cm="1">
        <f t="array" aca="1" ref="AH225" ca="1">INDIRECT($A$1&amp;AH$1&amp;$A225)</f>
        <v>0</v>
      </c>
      <c r="AI225" cm="1">
        <f t="array" aca="1" ref="AI225" ca="1">INDIRECT($A$1&amp;AI$1&amp;$A225)</f>
        <v>0</v>
      </c>
      <c r="AJ225" cm="1">
        <f t="array" aca="1" ref="AJ225" ca="1">INDIRECT($A$1&amp;AJ$1&amp;$A225)</f>
        <v>0</v>
      </c>
      <c r="AK225" cm="1">
        <f t="array" aca="1" ref="AK225" ca="1">INDIRECT($A$1&amp;AK$1&amp;$A225)</f>
        <v>0</v>
      </c>
      <c r="AM225">
        <f t="shared" ca="1" si="43"/>
        <v>0</v>
      </c>
      <c r="AN225">
        <f t="shared" ca="1" si="43"/>
        <v>0</v>
      </c>
      <c r="AO225">
        <f t="shared" ca="1" si="43"/>
        <v>0</v>
      </c>
      <c r="AP225">
        <f t="shared" ca="1" si="43"/>
        <v>0</v>
      </c>
      <c r="AQ225">
        <f t="shared" ca="1" si="43"/>
        <v>0</v>
      </c>
      <c r="AR225">
        <f t="shared" ca="1" si="43"/>
        <v>0</v>
      </c>
      <c r="AS225">
        <f t="shared" ca="1" si="43"/>
        <v>0</v>
      </c>
      <c r="AU225" cm="1">
        <f t="array" aca="1" ref="AU225" ca="1">INDIRECT($A$1&amp;AU$1&amp;$A225)</f>
        <v>0</v>
      </c>
      <c r="AV225" cm="1">
        <f t="array" aca="1" ref="AV225" ca="1">INDIRECT($A$1&amp;AV$1&amp;$A225)</f>
        <v>0</v>
      </c>
      <c r="AW225" cm="1">
        <f t="array" aca="1" ref="AW225" ca="1">INDIRECT($A$1&amp;AW$1&amp;$A225)</f>
        <v>0</v>
      </c>
      <c r="AX225" cm="1">
        <f t="array" aca="1" ref="AX225" ca="1">INDIRECT($A$1&amp;AX$1&amp;$A225)</f>
        <v>0</v>
      </c>
      <c r="AY225" cm="1">
        <f t="array" aca="1" ref="AY225" ca="1">INDIRECT($A$1&amp;AY$1&amp;$A225)</f>
        <v>0</v>
      </c>
      <c r="AZ225" cm="1">
        <f t="array" aca="1" ref="AZ225" ca="1">INDIRECT($A$1&amp;AZ$1&amp;$A225)</f>
        <v>0</v>
      </c>
      <c r="BA225" cm="1">
        <f t="array" aca="1" ref="BA225" ca="1">INDIRECT($A$1&amp;BA$1&amp;$A225)</f>
        <v>0</v>
      </c>
      <c r="BB225" cm="1">
        <f t="array" aca="1" ref="BB225" ca="1">INDIRECT($A$1&amp;BB$1&amp;$A225)</f>
        <v>0</v>
      </c>
      <c r="BC225" cm="1">
        <f t="array" aca="1" ref="BC225" ca="1">INDIRECT($A$1&amp;BC$1&amp;$A225)</f>
        <v>0</v>
      </c>
      <c r="BD225" cm="1">
        <f t="array" aca="1" ref="BD225" ca="1">INDIRECT($A$1&amp;BD$1&amp;$A225)</f>
        <v>0</v>
      </c>
      <c r="BE225" cm="1">
        <f t="array" aca="1" ref="BE225" ca="1">INDIRECT($A$1&amp;BE$1&amp;$A225)</f>
        <v>0</v>
      </c>
      <c r="BF225" cm="1">
        <f t="array" aca="1" ref="BF225" ca="1">INDIRECT($A$1&amp;BF$1&amp;$A225)</f>
        <v>0</v>
      </c>
      <c r="BG225" cm="1">
        <f t="array" aca="1" ref="BG225" ca="1">INDIRECT($A$1&amp;BG$1&amp;$A225)</f>
        <v>0</v>
      </c>
      <c r="BH225" cm="1">
        <f t="array" aca="1" ref="BH225" ca="1">INDIRECT($A$1&amp;BH$1&amp;$A225)</f>
        <v>0</v>
      </c>
      <c r="BI225" cm="1">
        <f t="array" aca="1" ref="BI225" ca="1">INDIRECT($A$1&amp;BI$1&amp;$A225)</f>
        <v>0</v>
      </c>
      <c r="BJ225" cm="1">
        <f t="array" aca="1" ref="BJ225" ca="1">INDIRECT($A$1&amp;BJ$1&amp;$A225)</f>
        <v>0</v>
      </c>
      <c r="BK225" cm="1">
        <f t="array" aca="1" ref="BK225" ca="1">INDIRECT($A$1&amp;BK$1&amp;$A225)</f>
        <v>0</v>
      </c>
      <c r="BL225" cm="1">
        <f t="array" aca="1" ref="BL225" ca="1">INDIRECT($A$1&amp;BL$1&amp;$A225)</f>
        <v>0</v>
      </c>
      <c r="BM225" cm="1">
        <f t="array" aca="1" ref="BM225" ca="1">INDIRECT($A$1&amp;BM$1&amp;$A225)</f>
        <v>0</v>
      </c>
      <c r="BN225" cm="1">
        <f t="array" aca="1" ref="BN225" ca="1">INDIRECT($A$1&amp;BN$1&amp;$A225)</f>
        <v>0</v>
      </c>
      <c r="BO225" cm="1">
        <f t="array" aca="1" ref="BO225" ca="1">INDIRECT($A$1&amp;BO$1&amp;$A225)</f>
        <v>0</v>
      </c>
      <c r="BP225" cm="1">
        <f t="array" aca="1" ref="BP225" ca="1">INDIRECT($A$1&amp;BP$1&amp;$A225)</f>
        <v>0</v>
      </c>
      <c r="BQ225" cm="1">
        <f t="array" aca="1" ref="BQ225" ca="1">INDIRECT($A$1&amp;BQ$1&amp;$A225)</f>
        <v>0</v>
      </c>
      <c r="BR225" cm="1">
        <f t="array" aca="1" ref="BR225" ca="1">INDIRECT($A$1&amp;BR$1&amp;$A225)</f>
        <v>0</v>
      </c>
      <c r="BS225" cm="1">
        <f t="array" aca="1" ref="BS225" ca="1">INDIRECT($A$1&amp;BS$1&amp;$A225)</f>
        <v>0</v>
      </c>
      <c r="BT225" cm="1">
        <f t="array" aca="1" ref="BT225" ca="1">INDIRECT($A$1&amp;BT$1&amp;$A225)</f>
        <v>0</v>
      </c>
      <c r="BU225" cm="1">
        <f t="array" aca="1" ref="BU225" ca="1">INDIRECT($A$1&amp;BU$1&amp;$A225)</f>
        <v>0</v>
      </c>
    </row>
    <row r="226" spans="1:73" x14ac:dyDescent="0.35">
      <c r="A226" s="60">
        <f t="shared" si="33"/>
        <v>211</v>
      </c>
      <c r="C226" t="str" cm="1">
        <f t="array" aca="1" ref="C226" ca="1">INDIRECT($A$1&amp;C$1&amp;$A226)</f>
        <v>marche_dedougou</v>
      </c>
      <c r="D226">
        <f t="shared" ca="1" si="44"/>
        <v>0</v>
      </c>
      <c r="E226">
        <f t="shared" ca="1" si="44"/>
        <v>0</v>
      </c>
      <c r="F226">
        <f t="shared" ca="1" si="44"/>
        <v>0</v>
      </c>
      <c r="G226">
        <f t="shared" ca="1" si="44"/>
        <v>0</v>
      </c>
      <c r="H226">
        <f t="shared" ca="1" si="44"/>
        <v>0</v>
      </c>
      <c r="I226">
        <f t="shared" ca="1" si="44"/>
        <v>0</v>
      </c>
      <c r="J226">
        <f t="shared" ca="1" si="44"/>
        <v>0</v>
      </c>
      <c r="K226">
        <f t="shared" ca="1" si="44"/>
        <v>0</v>
      </c>
      <c r="L226">
        <f t="shared" ca="1" si="44"/>
        <v>0</v>
      </c>
      <c r="M226">
        <f t="shared" ca="1" si="44"/>
        <v>0</v>
      </c>
      <c r="N226">
        <f t="shared" ca="1" si="44"/>
        <v>0</v>
      </c>
      <c r="P226" cm="1">
        <f t="array" aca="1" ref="P226" ca="1">INDIRECT($A$1&amp;P$1&amp;$A226)</f>
        <v>0</v>
      </c>
      <c r="Q226" cm="1">
        <f t="array" aca="1" ref="Q226" ca="1">INDIRECT($A$1&amp;Q$1&amp;$A226)</f>
        <v>0</v>
      </c>
      <c r="R226" cm="1">
        <f t="array" aca="1" ref="R226" ca="1">INDIRECT($A$1&amp;R$1&amp;$A226)</f>
        <v>0</v>
      </c>
      <c r="S226" t="str" cm="1">
        <f t="array" aca="1" ref="S226" ca="1">INDIRECT($A$1&amp;S$1&amp;$A226)</f>
        <v>disponible</v>
      </c>
      <c r="T226" cm="1">
        <f t="array" aca="1" ref="T226" ca="1">INDIRECT($A$1&amp;T$1&amp;$A226)</f>
        <v>0</v>
      </c>
      <c r="U226" t="str" cm="1">
        <f t="array" aca="1" ref="U226" ca="1">INDIRECT($A$1&amp;U$1&amp;$A226)</f>
        <v>disponible</v>
      </c>
      <c r="V226" t="str" cm="1">
        <f t="array" aca="1" ref="V226" ca="1">INDIRECT($A$1&amp;V$1&amp;$A226)</f>
        <v>disponible</v>
      </c>
      <c r="W226" cm="1">
        <f t="array" aca="1" ref="W226" ca="1">INDIRECT($A$1&amp;W$1&amp;$A226)</f>
        <v>0</v>
      </c>
      <c r="X226" cm="1">
        <f t="array" aca="1" ref="X226" ca="1">INDIRECT($A$1&amp;X$1&amp;$A226)</f>
        <v>0</v>
      </c>
      <c r="Y226" cm="1">
        <f t="array" aca="1" ref="Y226" ca="1">INDIRECT($A$1&amp;Y$1&amp;$A226)</f>
        <v>0</v>
      </c>
      <c r="Z226" cm="1">
        <f t="array" aca="1" ref="Z226" ca="1">INDIRECT($A$1&amp;Z$1&amp;$A226)</f>
        <v>0</v>
      </c>
      <c r="AA226" cm="1">
        <f t="array" aca="1" ref="AA226" ca="1">INDIRECT($A$1&amp;AA$1&amp;$A226)</f>
        <v>0</v>
      </c>
      <c r="AB226" cm="1">
        <f t="array" aca="1" ref="AB226" ca="1">INDIRECT($A$1&amp;AB$1&amp;$A226)</f>
        <v>0</v>
      </c>
      <c r="AC226" cm="1">
        <f t="array" aca="1" ref="AC226" ca="1">INDIRECT($A$1&amp;AC$1&amp;$A226)</f>
        <v>0</v>
      </c>
      <c r="AD226" cm="1">
        <f t="array" aca="1" ref="AD226" ca="1">INDIRECT($A$1&amp;AD$1&amp;$A226)</f>
        <v>0</v>
      </c>
      <c r="AE226" cm="1">
        <f t="array" aca="1" ref="AE226" ca="1">INDIRECT($A$1&amp;AE$1&amp;$A226)</f>
        <v>0</v>
      </c>
      <c r="AF226" cm="1">
        <f t="array" aca="1" ref="AF226" ca="1">INDIRECT($A$1&amp;AF$1&amp;$A226)</f>
        <v>0</v>
      </c>
      <c r="AG226" cm="1">
        <f t="array" aca="1" ref="AG226" ca="1">INDIRECT($A$1&amp;AG$1&amp;$A226)</f>
        <v>0</v>
      </c>
      <c r="AH226" cm="1">
        <f t="array" aca="1" ref="AH226" ca="1">INDIRECT($A$1&amp;AH$1&amp;$A226)</f>
        <v>0</v>
      </c>
      <c r="AI226" cm="1">
        <f t="array" aca="1" ref="AI226" ca="1">INDIRECT($A$1&amp;AI$1&amp;$A226)</f>
        <v>0</v>
      </c>
      <c r="AJ226" cm="1">
        <f t="array" aca="1" ref="AJ226" ca="1">INDIRECT($A$1&amp;AJ$1&amp;$A226)</f>
        <v>0</v>
      </c>
      <c r="AK226" t="str" cm="1">
        <f t="array" aca="1" ref="AK226" ca="1">INDIRECT($A$1&amp;AK$1&amp;$A226)</f>
        <v>disponible</v>
      </c>
      <c r="AM226">
        <f t="shared" ca="1" si="43"/>
        <v>0</v>
      </c>
      <c r="AN226">
        <f t="shared" ca="1" si="43"/>
        <v>0</v>
      </c>
      <c r="AO226">
        <f t="shared" ca="1" si="43"/>
        <v>0</v>
      </c>
      <c r="AP226">
        <f t="shared" ca="1" si="43"/>
        <v>0</v>
      </c>
      <c r="AQ226">
        <f t="shared" ca="1" si="43"/>
        <v>0</v>
      </c>
      <c r="AR226">
        <f t="shared" ca="1" si="43"/>
        <v>0</v>
      </c>
      <c r="AS226">
        <f t="shared" ca="1" si="43"/>
        <v>0</v>
      </c>
      <c r="AU226" cm="1">
        <f t="array" aca="1" ref="AU226" ca="1">INDIRECT($A$1&amp;AU$1&amp;$A226)</f>
        <v>0</v>
      </c>
      <c r="AV226" cm="1">
        <f t="array" aca="1" ref="AV226" ca="1">INDIRECT($A$1&amp;AV$1&amp;$A226)</f>
        <v>0</v>
      </c>
      <c r="AW226" cm="1">
        <f t="array" aca="1" ref="AW226" ca="1">INDIRECT($A$1&amp;AW$1&amp;$A226)</f>
        <v>0</v>
      </c>
      <c r="AX226" cm="1">
        <f t="array" aca="1" ref="AX226" ca="1">INDIRECT($A$1&amp;AX$1&amp;$A226)</f>
        <v>0</v>
      </c>
      <c r="AY226" cm="1">
        <f t="array" aca="1" ref="AY226" ca="1">INDIRECT($A$1&amp;AY$1&amp;$A226)</f>
        <v>0</v>
      </c>
      <c r="AZ226" cm="1">
        <f t="array" aca="1" ref="AZ226" ca="1">INDIRECT($A$1&amp;AZ$1&amp;$A226)</f>
        <v>0</v>
      </c>
      <c r="BA226" cm="1">
        <f t="array" aca="1" ref="BA226" ca="1">INDIRECT($A$1&amp;BA$1&amp;$A226)</f>
        <v>0</v>
      </c>
      <c r="BB226" cm="1">
        <f t="array" aca="1" ref="BB226" ca="1">INDIRECT($A$1&amp;BB$1&amp;$A226)</f>
        <v>0</v>
      </c>
      <c r="BC226" cm="1">
        <f t="array" aca="1" ref="BC226" ca="1">INDIRECT($A$1&amp;BC$1&amp;$A226)</f>
        <v>0</v>
      </c>
      <c r="BD226" cm="1">
        <f t="array" aca="1" ref="BD226" ca="1">INDIRECT($A$1&amp;BD$1&amp;$A226)</f>
        <v>0</v>
      </c>
      <c r="BE226" cm="1">
        <f t="array" aca="1" ref="BE226" ca="1">INDIRECT($A$1&amp;BE$1&amp;$A226)</f>
        <v>0</v>
      </c>
      <c r="BF226" cm="1">
        <f t="array" aca="1" ref="BF226" ca="1">INDIRECT($A$1&amp;BF$1&amp;$A226)</f>
        <v>0</v>
      </c>
      <c r="BG226" cm="1">
        <f t="array" aca="1" ref="BG226" ca="1">INDIRECT($A$1&amp;BG$1&amp;$A226)</f>
        <v>0</v>
      </c>
      <c r="BH226" cm="1">
        <f t="array" aca="1" ref="BH226" ca="1">INDIRECT($A$1&amp;BH$1&amp;$A226)</f>
        <v>0</v>
      </c>
      <c r="BI226" cm="1">
        <f t="array" aca="1" ref="BI226" ca="1">INDIRECT($A$1&amp;BI$1&amp;$A226)</f>
        <v>0</v>
      </c>
      <c r="BJ226" cm="1">
        <f t="array" aca="1" ref="BJ226" ca="1">INDIRECT($A$1&amp;BJ$1&amp;$A226)</f>
        <v>0</v>
      </c>
      <c r="BK226" cm="1">
        <f t="array" aca="1" ref="BK226" ca="1">INDIRECT($A$1&amp;BK$1&amp;$A226)</f>
        <v>0</v>
      </c>
      <c r="BL226" cm="1">
        <f t="array" aca="1" ref="BL226" ca="1">INDIRECT($A$1&amp;BL$1&amp;$A226)</f>
        <v>0</v>
      </c>
      <c r="BM226" cm="1">
        <f t="array" aca="1" ref="BM226" ca="1">INDIRECT($A$1&amp;BM$1&amp;$A226)</f>
        <v>0</v>
      </c>
      <c r="BN226" cm="1">
        <f t="array" aca="1" ref="BN226" ca="1">INDIRECT($A$1&amp;BN$1&amp;$A226)</f>
        <v>0</v>
      </c>
      <c r="BO226" cm="1">
        <f t="array" aca="1" ref="BO226" ca="1">INDIRECT($A$1&amp;BO$1&amp;$A226)</f>
        <v>0</v>
      </c>
      <c r="BP226" cm="1">
        <f t="array" aca="1" ref="BP226" ca="1">INDIRECT($A$1&amp;BP$1&amp;$A226)</f>
        <v>0</v>
      </c>
      <c r="BQ226" cm="1">
        <f t="array" aca="1" ref="BQ226" ca="1">INDIRECT($A$1&amp;BQ$1&amp;$A226)</f>
        <v>0</v>
      </c>
      <c r="BR226" cm="1">
        <f t="array" aca="1" ref="BR226" ca="1">INDIRECT($A$1&amp;BR$1&amp;$A226)</f>
        <v>0</v>
      </c>
      <c r="BS226" cm="1">
        <f t="array" aca="1" ref="BS226" ca="1">INDIRECT($A$1&amp;BS$1&amp;$A226)</f>
        <v>0</v>
      </c>
      <c r="BT226" cm="1">
        <f t="array" aca="1" ref="BT226" ca="1">INDIRECT($A$1&amp;BT$1&amp;$A226)</f>
        <v>0</v>
      </c>
      <c r="BU226" cm="1">
        <f t="array" aca="1" ref="BU226" ca="1">INDIRECT($A$1&amp;BU$1&amp;$A226)</f>
        <v>0</v>
      </c>
    </row>
    <row r="227" spans="1:73" x14ac:dyDescent="0.35">
      <c r="A227" s="60">
        <f t="shared" si="33"/>
        <v>212</v>
      </c>
      <c r="C227" t="str" cm="1">
        <f t="array" aca="1" ref="C227" ca="1">INDIRECT($A$1&amp;C$1&amp;$A227)</f>
        <v>marche_dedougou</v>
      </c>
      <c r="D227">
        <f t="shared" ca="1" si="44"/>
        <v>0</v>
      </c>
      <c r="E227">
        <f t="shared" ca="1" si="44"/>
        <v>0</v>
      </c>
      <c r="F227">
        <f t="shared" ca="1" si="44"/>
        <v>0</v>
      </c>
      <c r="G227">
        <f t="shared" ca="1" si="44"/>
        <v>0</v>
      </c>
      <c r="H227">
        <f t="shared" ca="1" si="44"/>
        <v>0</v>
      </c>
      <c r="I227">
        <f t="shared" ca="1" si="44"/>
        <v>0</v>
      </c>
      <c r="J227">
        <f t="shared" ca="1" si="44"/>
        <v>0</v>
      </c>
      <c r="K227">
        <f t="shared" ca="1" si="44"/>
        <v>0</v>
      </c>
      <c r="L227">
        <f t="shared" ca="1" si="44"/>
        <v>0</v>
      </c>
      <c r="M227">
        <f t="shared" ca="1" si="44"/>
        <v>0</v>
      </c>
      <c r="N227">
        <f t="shared" ca="1" si="44"/>
        <v>0</v>
      </c>
      <c r="P227" cm="1">
        <f t="array" aca="1" ref="P227" ca="1">INDIRECT($A$1&amp;P$1&amp;$A227)</f>
        <v>0</v>
      </c>
      <c r="Q227" cm="1">
        <f t="array" aca="1" ref="Q227" ca="1">INDIRECT($A$1&amp;Q$1&amp;$A227)</f>
        <v>0</v>
      </c>
      <c r="R227" cm="1">
        <f t="array" aca="1" ref="R227" ca="1">INDIRECT($A$1&amp;R$1&amp;$A227)</f>
        <v>0</v>
      </c>
      <c r="S227" cm="1">
        <f t="array" aca="1" ref="S227" ca="1">INDIRECT($A$1&amp;S$1&amp;$A227)</f>
        <v>0</v>
      </c>
      <c r="T227" cm="1">
        <f t="array" aca="1" ref="T227" ca="1">INDIRECT($A$1&amp;T$1&amp;$A227)</f>
        <v>0</v>
      </c>
      <c r="U227" cm="1">
        <f t="array" aca="1" ref="U227" ca="1">INDIRECT($A$1&amp;U$1&amp;$A227)</f>
        <v>0</v>
      </c>
      <c r="V227" cm="1">
        <f t="array" aca="1" ref="V227" ca="1">INDIRECT($A$1&amp;V$1&amp;$A227)</f>
        <v>0</v>
      </c>
      <c r="W227" t="str" cm="1">
        <f t="array" aca="1" ref="W227" ca="1">INDIRECT($A$1&amp;W$1&amp;$A227)</f>
        <v>disponible</v>
      </c>
      <c r="X227" t="str" cm="1">
        <f t="array" aca="1" ref="X227" ca="1">INDIRECT($A$1&amp;X$1&amp;$A227)</f>
        <v>disponible</v>
      </c>
      <c r="Y227" cm="1">
        <f t="array" aca="1" ref="Y227" ca="1">INDIRECT($A$1&amp;Y$1&amp;$A227)</f>
        <v>0</v>
      </c>
      <c r="Z227" cm="1">
        <f t="array" aca="1" ref="Z227" ca="1">INDIRECT($A$1&amp;Z$1&amp;$A227)</f>
        <v>0</v>
      </c>
      <c r="AA227" cm="1">
        <f t="array" aca="1" ref="AA227" ca="1">INDIRECT($A$1&amp;AA$1&amp;$A227)</f>
        <v>0</v>
      </c>
      <c r="AB227" cm="1">
        <f t="array" aca="1" ref="AB227" ca="1">INDIRECT($A$1&amp;AB$1&amp;$A227)</f>
        <v>0</v>
      </c>
      <c r="AC227" cm="1">
        <f t="array" aca="1" ref="AC227" ca="1">INDIRECT($A$1&amp;AC$1&amp;$A227)</f>
        <v>0</v>
      </c>
      <c r="AD227" cm="1">
        <f t="array" aca="1" ref="AD227" ca="1">INDIRECT($A$1&amp;AD$1&amp;$A227)</f>
        <v>0</v>
      </c>
      <c r="AE227" cm="1">
        <f t="array" aca="1" ref="AE227" ca="1">INDIRECT($A$1&amp;AE$1&amp;$A227)</f>
        <v>0</v>
      </c>
      <c r="AF227" cm="1">
        <f t="array" aca="1" ref="AF227" ca="1">INDIRECT($A$1&amp;AF$1&amp;$A227)</f>
        <v>0</v>
      </c>
      <c r="AG227" cm="1">
        <f t="array" aca="1" ref="AG227" ca="1">INDIRECT($A$1&amp;AG$1&amp;$A227)</f>
        <v>0</v>
      </c>
      <c r="AH227" cm="1">
        <f t="array" aca="1" ref="AH227" ca="1">INDIRECT($A$1&amp;AH$1&amp;$A227)</f>
        <v>0</v>
      </c>
      <c r="AI227" cm="1">
        <f t="array" aca="1" ref="AI227" ca="1">INDIRECT($A$1&amp;AI$1&amp;$A227)</f>
        <v>0</v>
      </c>
      <c r="AJ227" cm="1">
        <f t="array" aca="1" ref="AJ227" ca="1">INDIRECT($A$1&amp;AJ$1&amp;$A227)</f>
        <v>0</v>
      </c>
      <c r="AK227" cm="1">
        <f t="array" aca="1" ref="AK227" ca="1">INDIRECT($A$1&amp;AK$1&amp;$A227)</f>
        <v>0</v>
      </c>
      <c r="AM227">
        <f t="shared" ca="1" si="43"/>
        <v>0</v>
      </c>
      <c r="AN227">
        <f t="shared" ca="1" si="43"/>
        <v>0</v>
      </c>
      <c r="AO227">
        <f t="shared" ca="1" si="43"/>
        <v>0</v>
      </c>
      <c r="AP227">
        <f ca="1">IF(SUM(INDIRECT($A$1&amp;AP$1&amp;$A227),INDIRECT($A$1&amp;AP$2&amp;$A227),INDIRECT($A$1&amp;AP$3&amp;$A227),INDIRECT($A$1&amp;AP$4&amp;$A227),INDIRECT($A$1&amp;AP$5&amp;$A227),INDIRECT($A$1&amp;AP$6&amp;$A227),INDIRECT($A$1&amp;AP$7&amp;$A227))&gt;0,1,0)</f>
        <v>0</v>
      </c>
      <c r="AQ227">
        <f ca="1">IF(SUM(INDIRECT($A$1&amp;AQ$1&amp;$A227),INDIRECT($A$1&amp;AQ$2&amp;$A227),INDIRECT($A$1&amp;AQ$3&amp;$A227),INDIRECT($A$1&amp;AQ$4&amp;$A227),INDIRECT($A$1&amp;AQ$5&amp;$A227),INDIRECT($A$1&amp;AQ$6&amp;$A227),INDIRECT($A$1&amp;AQ$7&amp;$A227))&gt;0,1,0)</f>
        <v>0</v>
      </c>
      <c r="AR227">
        <f ca="1">IF(SUM(INDIRECT($A$1&amp;AR$1&amp;$A227),INDIRECT($A$1&amp;AR$2&amp;$A227),INDIRECT($A$1&amp;AR$3&amp;$A227),INDIRECT($A$1&amp;AR$4&amp;$A227),INDIRECT($A$1&amp;AR$5&amp;$A227),INDIRECT($A$1&amp;AR$6&amp;$A227),INDIRECT($A$1&amp;AR$7&amp;$A227))&gt;0,1,0)</f>
        <v>0</v>
      </c>
      <c r="AS227">
        <f ca="1">IF(SUM(INDIRECT($A$1&amp;AS$1&amp;$A227),INDIRECT($A$1&amp;AS$2&amp;$A227),INDIRECT($A$1&amp;AS$3&amp;$A227),INDIRECT($A$1&amp;AS$4&amp;$A227),INDIRECT($A$1&amp;AS$5&amp;$A227),INDIRECT($A$1&amp;AS$6&amp;$A227),INDIRECT($A$1&amp;AS$7&amp;$A227))&gt;0,1,0)</f>
        <v>0</v>
      </c>
      <c r="AU227" cm="1">
        <f t="array" aca="1" ref="AU227" ca="1">INDIRECT($A$1&amp;AU$1&amp;$A227)</f>
        <v>0</v>
      </c>
      <c r="AV227" cm="1">
        <f t="array" aca="1" ref="AV227" ca="1">INDIRECT($A$1&amp;AV$1&amp;$A227)</f>
        <v>0</v>
      </c>
      <c r="AW227" cm="1">
        <f t="array" aca="1" ref="AW227" ca="1">INDIRECT($A$1&amp;AW$1&amp;$A227)</f>
        <v>0</v>
      </c>
      <c r="AX227" cm="1">
        <f t="array" aca="1" ref="AX227" ca="1">INDIRECT($A$1&amp;AX$1&amp;$A227)</f>
        <v>0</v>
      </c>
      <c r="AY227" cm="1">
        <f t="array" aca="1" ref="AY227" ca="1">INDIRECT($A$1&amp;AY$1&amp;$A227)</f>
        <v>0</v>
      </c>
      <c r="AZ227" cm="1">
        <f t="array" aca="1" ref="AZ227" ca="1">INDIRECT($A$1&amp;AZ$1&amp;$A227)</f>
        <v>0</v>
      </c>
      <c r="BA227" cm="1">
        <f t="array" aca="1" ref="BA227" ca="1">INDIRECT($A$1&amp;BA$1&amp;$A227)</f>
        <v>0</v>
      </c>
      <c r="BB227" cm="1">
        <f t="array" aca="1" ref="BB227" ca="1">INDIRECT($A$1&amp;BB$1&amp;$A227)</f>
        <v>0</v>
      </c>
      <c r="BC227" cm="1">
        <f t="array" aca="1" ref="BC227" ca="1">INDIRECT($A$1&amp;BC$1&amp;$A227)</f>
        <v>0</v>
      </c>
      <c r="BD227" cm="1">
        <f t="array" aca="1" ref="BD227" ca="1">INDIRECT($A$1&amp;BD$1&amp;$A227)</f>
        <v>0</v>
      </c>
      <c r="BE227" cm="1">
        <f t="array" aca="1" ref="BE227" ca="1">INDIRECT($A$1&amp;BE$1&amp;$A227)</f>
        <v>0</v>
      </c>
      <c r="BF227" cm="1">
        <f t="array" aca="1" ref="BF227" ca="1">INDIRECT($A$1&amp;BF$1&amp;$A227)</f>
        <v>0</v>
      </c>
      <c r="BG227" cm="1">
        <f t="array" aca="1" ref="BG227" ca="1">INDIRECT($A$1&amp;BG$1&amp;$A227)</f>
        <v>0</v>
      </c>
      <c r="BH227" cm="1">
        <f t="array" aca="1" ref="BH227" ca="1">INDIRECT($A$1&amp;BH$1&amp;$A227)</f>
        <v>0</v>
      </c>
      <c r="BI227" cm="1">
        <f t="array" aca="1" ref="BI227" ca="1">INDIRECT($A$1&amp;BI$1&amp;$A227)</f>
        <v>0</v>
      </c>
      <c r="BJ227" cm="1">
        <f t="array" aca="1" ref="BJ227" ca="1">INDIRECT($A$1&amp;BJ$1&amp;$A227)</f>
        <v>0</v>
      </c>
      <c r="BK227" cm="1">
        <f t="array" aca="1" ref="BK227" ca="1">INDIRECT($A$1&amp;BK$1&amp;$A227)</f>
        <v>0</v>
      </c>
      <c r="BL227" cm="1">
        <f t="array" aca="1" ref="BL227" ca="1">INDIRECT($A$1&amp;BL$1&amp;$A227)</f>
        <v>0</v>
      </c>
      <c r="BM227" cm="1">
        <f t="array" aca="1" ref="BM227" ca="1">INDIRECT($A$1&amp;BM$1&amp;$A227)</f>
        <v>0</v>
      </c>
      <c r="BN227" cm="1">
        <f t="array" aca="1" ref="BN227" ca="1">INDIRECT($A$1&amp;BN$1&amp;$A227)</f>
        <v>0</v>
      </c>
      <c r="BO227" cm="1">
        <f t="array" aca="1" ref="BO227" ca="1">INDIRECT($A$1&amp;BO$1&amp;$A227)</f>
        <v>0</v>
      </c>
      <c r="BP227" cm="1">
        <f t="array" aca="1" ref="BP227" ca="1">INDIRECT($A$1&amp;BP$1&amp;$A227)</f>
        <v>0</v>
      </c>
      <c r="BQ227" cm="1">
        <f t="array" aca="1" ref="BQ227" ca="1">INDIRECT($A$1&amp;BQ$1&amp;$A227)</f>
        <v>0</v>
      </c>
      <c r="BR227" cm="1">
        <f t="array" aca="1" ref="BR227" ca="1">INDIRECT($A$1&amp;BR$1&amp;$A227)</f>
        <v>0</v>
      </c>
      <c r="BS227" cm="1">
        <f t="array" aca="1" ref="BS227" ca="1">INDIRECT($A$1&amp;BS$1&amp;$A227)</f>
        <v>0</v>
      </c>
      <c r="BT227" cm="1">
        <f t="array" aca="1" ref="BT227" ca="1">INDIRECT($A$1&amp;BT$1&amp;$A227)</f>
        <v>0</v>
      </c>
      <c r="BU227" cm="1">
        <f t="array" aca="1" ref="BU227" ca="1">INDIRECT($A$1&amp;BU$1&amp;$A227)</f>
        <v>0</v>
      </c>
    </row>
    <row r="228" spans="1:73" x14ac:dyDescent="0.35">
      <c r="A228" s="60">
        <f t="shared" si="33"/>
        <v>213</v>
      </c>
      <c r="C228" t="str" cm="1">
        <f t="array" aca="1" ref="C228" ca="1">INDIRECT($A$1&amp;C$1&amp;$A228)</f>
        <v>marche_gayeri</v>
      </c>
      <c r="D228">
        <f t="shared" ca="1" si="44"/>
        <v>1</v>
      </c>
      <c r="E228">
        <f t="shared" ca="1" si="44"/>
        <v>0</v>
      </c>
      <c r="F228">
        <f t="shared" ca="1" si="44"/>
        <v>0</v>
      </c>
      <c r="G228">
        <f t="shared" ca="1" si="44"/>
        <v>0</v>
      </c>
      <c r="H228">
        <f t="shared" ca="1" si="44"/>
        <v>0</v>
      </c>
      <c r="I228">
        <f t="shared" ca="1" si="44"/>
        <v>1</v>
      </c>
      <c r="J228">
        <f t="shared" ca="1" si="44"/>
        <v>0</v>
      </c>
      <c r="K228">
        <f t="shared" ca="1" si="44"/>
        <v>0</v>
      </c>
      <c r="L228">
        <f t="shared" ca="1" si="44"/>
        <v>0</v>
      </c>
      <c r="M228">
        <f t="shared" ca="1" si="44"/>
        <v>0</v>
      </c>
      <c r="N228">
        <f t="shared" ca="1" si="44"/>
        <v>0</v>
      </c>
      <c r="P228" cm="1">
        <f t="array" aca="1" ref="P228" ca="1">INDIRECT($A$1&amp;P$1&amp;$A228)</f>
        <v>0</v>
      </c>
      <c r="Q228" cm="1">
        <f t="array" aca="1" ref="Q228" ca="1">INDIRECT($A$1&amp;Q$1&amp;$A228)</f>
        <v>0</v>
      </c>
      <c r="R228" cm="1">
        <f t="array" aca="1" ref="R228" ca="1">INDIRECT($A$1&amp;R$1&amp;$A228)</f>
        <v>0</v>
      </c>
      <c r="S228" cm="1">
        <f t="array" aca="1" ref="S228" ca="1">INDIRECT($A$1&amp;S$1&amp;$A228)</f>
        <v>0</v>
      </c>
      <c r="T228" cm="1">
        <f t="array" aca="1" ref="T228" ca="1">INDIRECT($A$1&amp;T$1&amp;$A228)</f>
        <v>0</v>
      </c>
      <c r="U228" cm="1">
        <f t="array" aca="1" ref="U228" ca="1">INDIRECT($A$1&amp;U$1&amp;$A228)</f>
        <v>0</v>
      </c>
      <c r="V228" cm="1">
        <f t="array" aca="1" ref="V228" ca="1">INDIRECT($A$1&amp;V$1&amp;$A228)</f>
        <v>0</v>
      </c>
      <c r="W228" cm="1">
        <f t="array" aca="1" ref="W228" ca="1">INDIRECT($A$1&amp;W$1&amp;$A228)</f>
        <v>0</v>
      </c>
      <c r="X228" cm="1">
        <f t="array" aca="1" ref="X228" ca="1">INDIRECT($A$1&amp;X$1&amp;$A228)</f>
        <v>0</v>
      </c>
      <c r="Y228" cm="1">
        <f t="array" aca="1" ref="Y228" ca="1">INDIRECT($A$1&amp;Y$1&amp;$A228)</f>
        <v>0</v>
      </c>
      <c r="Z228" cm="1">
        <f t="array" aca="1" ref="Z228" ca="1">INDIRECT($A$1&amp;Z$1&amp;$A228)</f>
        <v>0</v>
      </c>
      <c r="AA228" cm="1">
        <f t="array" aca="1" ref="AA228" ca="1">INDIRECT($A$1&amp;AA$1&amp;$A228)</f>
        <v>0</v>
      </c>
      <c r="AB228" cm="1">
        <f t="array" aca="1" ref="AB228" ca="1">INDIRECT($A$1&amp;AB$1&amp;$A228)</f>
        <v>0</v>
      </c>
      <c r="AC228" cm="1">
        <f t="array" aca="1" ref="AC228" ca="1">INDIRECT($A$1&amp;AC$1&amp;$A228)</f>
        <v>0</v>
      </c>
      <c r="AD228" cm="1">
        <f t="array" aca="1" ref="AD228" ca="1">INDIRECT($A$1&amp;AD$1&amp;$A228)</f>
        <v>0</v>
      </c>
      <c r="AE228" cm="1">
        <f t="array" aca="1" ref="AE228" ca="1">INDIRECT($A$1&amp;AE$1&amp;$A228)</f>
        <v>0</v>
      </c>
      <c r="AF228" t="str" cm="1">
        <f t="array" aca="1" ref="AF228" ca="1">INDIRECT($A$1&amp;AF$1&amp;$A228)</f>
        <v>peudisponible</v>
      </c>
      <c r="AG228" t="str" cm="1">
        <f t="array" aca="1" ref="AG228" ca="1">INDIRECT($A$1&amp;AG$1&amp;$A228)</f>
        <v>peudisponible</v>
      </c>
      <c r="AH228" t="str" cm="1">
        <f t="array" aca="1" ref="AH228" ca="1">INDIRECT($A$1&amp;AH$1&amp;$A228)</f>
        <v>peudisponible</v>
      </c>
      <c r="AI228" cm="1">
        <f t="array" aca="1" ref="AI228" ca="1">INDIRECT($A$1&amp;AI$1&amp;$A228)</f>
        <v>0</v>
      </c>
      <c r="AJ228" t="str" cm="1">
        <f t="array" aca="1" ref="AJ228" ca="1">INDIRECT($A$1&amp;AJ$1&amp;$A228)</f>
        <v>peudisponible</v>
      </c>
      <c r="AK228" cm="1">
        <f t="array" aca="1" ref="AK228" ca="1">INDIRECT($A$1&amp;AK$1&amp;$A228)</f>
        <v>0</v>
      </c>
      <c r="AM228">
        <f t="shared" ref="AM228:AS258" ca="1" si="45">IF(SUM(INDIRECT($A$1&amp;AM$1&amp;$A228),INDIRECT($A$1&amp;AM$2&amp;$A228),INDIRECT($A$1&amp;AM$3&amp;$A228),INDIRECT($A$1&amp;AM$4&amp;$A228),INDIRECT($A$1&amp;AM$5&amp;$A228),INDIRECT($A$1&amp;AM$6&amp;$A228),INDIRECT($A$1&amp;AM$7&amp;$A228))&gt;0,1,0)</f>
        <v>0</v>
      </c>
      <c r="AN228">
        <f t="shared" ca="1" si="45"/>
        <v>0</v>
      </c>
      <c r="AO228">
        <f t="shared" ca="1" si="45"/>
        <v>0</v>
      </c>
      <c r="AP228">
        <f t="shared" ca="1" si="45"/>
        <v>1</v>
      </c>
      <c r="AQ228">
        <f t="shared" ca="1" si="45"/>
        <v>0</v>
      </c>
      <c r="AR228">
        <f t="shared" ca="1" si="45"/>
        <v>0</v>
      </c>
      <c r="AS228">
        <f t="shared" ca="1" si="45"/>
        <v>1</v>
      </c>
      <c r="AU228" cm="1">
        <f t="array" aca="1" ref="AU228" ca="1">INDIRECT($A$1&amp;AU$1&amp;$A228)</f>
        <v>0</v>
      </c>
      <c r="AV228" cm="1">
        <f t="array" aca="1" ref="AV228" ca="1">INDIRECT($A$1&amp;AV$1&amp;$A228)</f>
        <v>0</v>
      </c>
      <c r="AW228" cm="1">
        <f t="array" aca="1" ref="AW228" ca="1">INDIRECT($A$1&amp;AW$1&amp;$A228)</f>
        <v>0</v>
      </c>
      <c r="AX228" cm="1">
        <f t="array" aca="1" ref="AX228" ca="1">INDIRECT($A$1&amp;AX$1&amp;$A228)</f>
        <v>0</v>
      </c>
      <c r="AY228" cm="1">
        <f t="array" aca="1" ref="AY228" ca="1">INDIRECT($A$1&amp;AY$1&amp;$A228)</f>
        <v>0</v>
      </c>
      <c r="AZ228" cm="1">
        <f t="array" aca="1" ref="AZ228" ca="1">INDIRECT($A$1&amp;AZ$1&amp;$A228)</f>
        <v>0</v>
      </c>
      <c r="BA228" cm="1">
        <f t="array" aca="1" ref="BA228" ca="1">INDIRECT($A$1&amp;BA$1&amp;$A228)</f>
        <v>0</v>
      </c>
      <c r="BB228" cm="1">
        <f t="array" aca="1" ref="BB228" ca="1">INDIRECT($A$1&amp;BB$1&amp;$A228)</f>
        <v>0</v>
      </c>
      <c r="BC228" cm="1">
        <f t="array" aca="1" ref="BC228" ca="1">INDIRECT($A$1&amp;BC$1&amp;$A228)</f>
        <v>0</v>
      </c>
      <c r="BD228" cm="1">
        <f t="array" aca="1" ref="BD228" ca="1">INDIRECT($A$1&amp;BD$1&amp;$A228)</f>
        <v>0</v>
      </c>
      <c r="BE228" cm="1">
        <f t="array" aca="1" ref="BE228" ca="1">INDIRECT($A$1&amp;BE$1&amp;$A228)</f>
        <v>0</v>
      </c>
      <c r="BF228" cm="1">
        <f t="array" aca="1" ref="BF228" ca="1">INDIRECT($A$1&amp;BF$1&amp;$A228)</f>
        <v>0</v>
      </c>
      <c r="BG228" cm="1">
        <f t="array" aca="1" ref="BG228" ca="1">INDIRECT($A$1&amp;BG$1&amp;$A228)</f>
        <v>0</v>
      </c>
      <c r="BH228" cm="1">
        <f t="array" aca="1" ref="BH228" ca="1">INDIRECT($A$1&amp;BH$1&amp;$A228)</f>
        <v>0</v>
      </c>
      <c r="BI228" cm="1">
        <f t="array" aca="1" ref="BI228" ca="1">INDIRECT($A$1&amp;BI$1&amp;$A228)</f>
        <v>0</v>
      </c>
      <c r="BJ228" cm="1">
        <f t="array" aca="1" ref="BJ228" ca="1">INDIRECT($A$1&amp;BJ$1&amp;$A228)</f>
        <v>0</v>
      </c>
      <c r="BK228" cm="1">
        <f t="array" aca="1" ref="BK228" ca="1">INDIRECT($A$1&amp;BK$1&amp;$A228)</f>
        <v>0</v>
      </c>
      <c r="BL228" cm="1">
        <f t="array" aca="1" ref="BL228" ca="1">INDIRECT($A$1&amp;BL$1&amp;$A228)</f>
        <v>0</v>
      </c>
      <c r="BM228" cm="1">
        <f t="array" aca="1" ref="BM228" ca="1">INDIRECT($A$1&amp;BM$1&amp;$A228)</f>
        <v>0</v>
      </c>
      <c r="BN228" cm="1">
        <f t="array" aca="1" ref="BN228" ca="1">INDIRECT($A$1&amp;BN$1&amp;$A228)</f>
        <v>0</v>
      </c>
      <c r="BO228" cm="1">
        <f t="array" aca="1" ref="BO228" ca="1">INDIRECT($A$1&amp;BO$1&amp;$A228)</f>
        <v>0</v>
      </c>
      <c r="BP228" cm="1">
        <f t="array" aca="1" ref="BP228" ca="1">INDIRECT($A$1&amp;BP$1&amp;$A228)</f>
        <v>0</v>
      </c>
      <c r="BQ228" cm="1">
        <f t="array" aca="1" ref="BQ228" ca="1">INDIRECT($A$1&amp;BQ$1&amp;$A228)</f>
        <v>0</v>
      </c>
      <c r="BR228" cm="1">
        <f t="array" aca="1" ref="BR228" ca="1">INDIRECT($A$1&amp;BR$1&amp;$A228)</f>
        <v>0</v>
      </c>
      <c r="BS228" cm="1">
        <f t="array" aca="1" ref="BS228" ca="1">INDIRECT($A$1&amp;BS$1&amp;$A228)</f>
        <v>0</v>
      </c>
      <c r="BT228" cm="1">
        <f t="array" aca="1" ref="BT228" ca="1">INDIRECT($A$1&amp;BT$1&amp;$A228)</f>
        <v>0</v>
      </c>
      <c r="BU228" cm="1">
        <f t="array" aca="1" ref="BU228" ca="1">INDIRECT($A$1&amp;BU$1&amp;$A228)</f>
        <v>0</v>
      </c>
    </row>
    <row r="229" spans="1:73" x14ac:dyDescent="0.35">
      <c r="A229" s="60">
        <f t="shared" si="33"/>
        <v>214</v>
      </c>
      <c r="C229" t="str" cm="1">
        <f t="array" aca="1" ref="C229" ca="1">INDIRECT($A$1&amp;C$1&amp;$A229)</f>
        <v>marche_gayeri</v>
      </c>
      <c r="D229">
        <f t="shared" ca="1" si="44"/>
        <v>1</v>
      </c>
      <c r="E229">
        <f t="shared" ca="1" si="44"/>
        <v>0</v>
      </c>
      <c r="F229">
        <f t="shared" ca="1" si="44"/>
        <v>0</v>
      </c>
      <c r="G229">
        <f t="shared" ca="1" si="44"/>
        <v>0</v>
      </c>
      <c r="H229">
        <f t="shared" ca="1" si="44"/>
        <v>0</v>
      </c>
      <c r="I229">
        <f t="shared" ca="1" si="44"/>
        <v>1</v>
      </c>
      <c r="J229">
        <f t="shared" ca="1" si="44"/>
        <v>0</v>
      </c>
      <c r="K229">
        <f t="shared" ca="1" si="44"/>
        <v>0</v>
      </c>
      <c r="L229">
        <f t="shared" ca="1" si="44"/>
        <v>0</v>
      </c>
      <c r="M229">
        <f t="shared" ca="1" si="44"/>
        <v>0</v>
      </c>
      <c r="N229">
        <f t="shared" ca="1" si="44"/>
        <v>0</v>
      </c>
      <c r="P229" cm="1">
        <f t="array" aca="1" ref="P229" ca="1">INDIRECT($A$1&amp;P$1&amp;$A229)</f>
        <v>0</v>
      </c>
      <c r="Q229" cm="1">
        <f t="array" aca="1" ref="Q229" ca="1">INDIRECT($A$1&amp;Q$1&amp;$A229)</f>
        <v>0</v>
      </c>
      <c r="R229" cm="1">
        <f t="array" aca="1" ref="R229" ca="1">INDIRECT($A$1&amp;R$1&amp;$A229)</f>
        <v>0</v>
      </c>
      <c r="S229" cm="1">
        <f t="array" aca="1" ref="S229" ca="1">INDIRECT($A$1&amp;S$1&amp;$A229)</f>
        <v>0</v>
      </c>
      <c r="T229" cm="1">
        <f t="array" aca="1" ref="T229" ca="1">INDIRECT($A$1&amp;T$1&amp;$A229)</f>
        <v>0</v>
      </c>
      <c r="U229" cm="1">
        <f t="array" aca="1" ref="U229" ca="1">INDIRECT($A$1&amp;U$1&amp;$A229)</f>
        <v>0</v>
      </c>
      <c r="V229" cm="1">
        <f t="array" aca="1" ref="V229" ca="1">INDIRECT($A$1&amp;V$1&amp;$A229)</f>
        <v>0</v>
      </c>
      <c r="W229" cm="1">
        <f t="array" aca="1" ref="W229" ca="1">INDIRECT($A$1&amp;W$1&amp;$A229)</f>
        <v>0</v>
      </c>
      <c r="X229" cm="1">
        <f t="array" aca="1" ref="X229" ca="1">INDIRECT($A$1&amp;X$1&amp;$A229)</f>
        <v>0</v>
      </c>
      <c r="Y229" cm="1">
        <f t="array" aca="1" ref="Y229" ca="1">INDIRECT($A$1&amp;Y$1&amp;$A229)</f>
        <v>0</v>
      </c>
      <c r="Z229" cm="1">
        <f t="array" aca="1" ref="Z229" ca="1">INDIRECT($A$1&amp;Z$1&amp;$A229)</f>
        <v>0</v>
      </c>
      <c r="AA229" cm="1">
        <f t="array" aca="1" ref="AA229" ca="1">INDIRECT($A$1&amp;AA$1&amp;$A229)</f>
        <v>0</v>
      </c>
      <c r="AB229" cm="1">
        <f t="array" aca="1" ref="AB229" ca="1">INDIRECT($A$1&amp;AB$1&amp;$A229)</f>
        <v>0</v>
      </c>
      <c r="AC229" cm="1">
        <f t="array" aca="1" ref="AC229" ca="1">INDIRECT($A$1&amp;AC$1&amp;$A229)</f>
        <v>0</v>
      </c>
      <c r="AD229" cm="1">
        <f t="array" aca="1" ref="AD229" ca="1">INDIRECT($A$1&amp;AD$1&amp;$A229)</f>
        <v>0</v>
      </c>
      <c r="AE229" cm="1">
        <f t="array" aca="1" ref="AE229" ca="1">INDIRECT($A$1&amp;AE$1&amp;$A229)</f>
        <v>0</v>
      </c>
      <c r="AF229" t="str" cm="1">
        <f t="array" aca="1" ref="AF229" ca="1">INDIRECT($A$1&amp;AF$1&amp;$A229)</f>
        <v>peudisponible</v>
      </c>
      <c r="AG229" t="str" cm="1">
        <f t="array" aca="1" ref="AG229" ca="1">INDIRECT($A$1&amp;AG$1&amp;$A229)</f>
        <v>peudisponible</v>
      </c>
      <c r="AH229" t="str" cm="1">
        <f t="array" aca="1" ref="AH229" ca="1">INDIRECT($A$1&amp;AH$1&amp;$A229)</f>
        <v>peudisponible</v>
      </c>
      <c r="AI229" cm="1">
        <f t="array" aca="1" ref="AI229" ca="1">INDIRECT($A$1&amp;AI$1&amp;$A229)</f>
        <v>0</v>
      </c>
      <c r="AJ229" t="str" cm="1">
        <f t="array" aca="1" ref="AJ229" ca="1">INDIRECT($A$1&amp;AJ$1&amp;$A229)</f>
        <v>peudisponible</v>
      </c>
      <c r="AK229" cm="1">
        <f t="array" aca="1" ref="AK229" ca="1">INDIRECT($A$1&amp;AK$1&amp;$A229)</f>
        <v>0</v>
      </c>
      <c r="AM229">
        <f t="shared" ca="1" si="45"/>
        <v>0</v>
      </c>
      <c r="AN229">
        <f t="shared" ca="1" si="45"/>
        <v>0</v>
      </c>
      <c r="AO229">
        <f t="shared" ca="1" si="45"/>
        <v>0</v>
      </c>
      <c r="AP229">
        <f t="shared" ca="1" si="45"/>
        <v>1</v>
      </c>
      <c r="AQ229">
        <f t="shared" ca="1" si="45"/>
        <v>0</v>
      </c>
      <c r="AR229">
        <f t="shared" ca="1" si="45"/>
        <v>0</v>
      </c>
      <c r="AS229">
        <f t="shared" ca="1" si="45"/>
        <v>1</v>
      </c>
      <c r="AU229" cm="1">
        <f t="array" aca="1" ref="AU229" ca="1">INDIRECT($A$1&amp;AU$1&amp;$A229)</f>
        <v>0</v>
      </c>
      <c r="AV229" cm="1">
        <f t="array" aca="1" ref="AV229" ca="1">INDIRECT($A$1&amp;AV$1&amp;$A229)</f>
        <v>0</v>
      </c>
      <c r="AW229" cm="1">
        <f t="array" aca="1" ref="AW229" ca="1">INDIRECT($A$1&amp;AW$1&amp;$A229)</f>
        <v>0</v>
      </c>
      <c r="AX229" cm="1">
        <f t="array" aca="1" ref="AX229" ca="1">INDIRECT($A$1&amp;AX$1&amp;$A229)</f>
        <v>0</v>
      </c>
      <c r="AY229" cm="1">
        <f t="array" aca="1" ref="AY229" ca="1">INDIRECT($A$1&amp;AY$1&amp;$A229)</f>
        <v>0</v>
      </c>
      <c r="AZ229" cm="1">
        <f t="array" aca="1" ref="AZ229" ca="1">INDIRECT($A$1&amp;AZ$1&amp;$A229)</f>
        <v>0</v>
      </c>
      <c r="BA229" cm="1">
        <f t="array" aca="1" ref="BA229" ca="1">INDIRECT($A$1&amp;BA$1&amp;$A229)</f>
        <v>0</v>
      </c>
      <c r="BB229" cm="1">
        <f t="array" aca="1" ref="BB229" ca="1">INDIRECT($A$1&amp;BB$1&amp;$A229)</f>
        <v>0</v>
      </c>
      <c r="BC229" cm="1">
        <f t="array" aca="1" ref="BC229" ca="1">INDIRECT($A$1&amp;BC$1&amp;$A229)</f>
        <v>0</v>
      </c>
      <c r="BD229" cm="1">
        <f t="array" aca="1" ref="BD229" ca="1">INDIRECT($A$1&amp;BD$1&amp;$A229)</f>
        <v>0</v>
      </c>
      <c r="BE229" cm="1">
        <f t="array" aca="1" ref="BE229" ca="1">INDIRECT($A$1&amp;BE$1&amp;$A229)</f>
        <v>0</v>
      </c>
      <c r="BF229" cm="1">
        <f t="array" aca="1" ref="BF229" ca="1">INDIRECT($A$1&amp;BF$1&amp;$A229)</f>
        <v>0</v>
      </c>
      <c r="BG229" cm="1">
        <f t="array" aca="1" ref="BG229" ca="1">INDIRECT($A$1&amp;BG$1&amp;$A229)</f>
        <v>0</v>
      </c>
      <c r="BH229" cm="1">
        <f t="array" aca="1" ref="BH229" ca="1">INDIRECT($A$1&amp;BH$1&amp;$A229)</f>
        <v>0</v>
      </c>
      <c r="BI229" cm="1">
        <f t="array" aca="1" ref="BI229" ca="1">INDIRECT($A$1&amp;BI$1&amp;$A229)</f>
        <v>0</v>
      </c>
      <c r="BJ229" cm="1">
        <f t="array" aca="1" ref="BJ229" ca="1">INDIRECT($A$1&amp;BJ$1&amp;$A229)</f>
        <v>0</v>
      </c>
      <c r="BK229" cm="1">
        <f t="array" aca="1" ref="BK229" ca="1">INDIRECT($A$1&amp;BK$1&amp;$A229)</f>
        <v>0</v>
      </c>
      <c r="BL229" cm="1">
        <f t="array" aca="1" ref="BL229" ca="1">INDIRECT($A$1&amp;BL$1&amp;$A229)</f>
        <v>0</v>
      </c>
      <c r="BM229" cm="1">
        <f t="array" aca="1" ref="BM229" ca="1">INDIRECT($A$1&amp;BM$1&amp;$A229)</f>
        <v>0</v>
      </c>
      <c r="BN229" cm="1">
        <f t="array" aca="1" ref="BN229" ca="1">INDIRECT($A$1&amp;BN$1&amp;$A229)</f>
        <v>0</v>
      </c>
      <c r="BO229" cm="1">
        <f t="array" aca="1" ref="BO229" ca="1">INDIRECT($A$1&amp;BO$1&amp;$A229)</f>
        <v>0</v>
      </c>
      <c r="BP229" cm="1">
        <f t="array" aca="1" ref="BP229" ca="1">INDIRECT($A$1&amp;BP$1&amp;$A229)</f>
        <v>0</v>
      </c>
      <c r="BQ229" cm="1">
        <f t="array" aca="1" ref="BQ229" ca="1">INDIRECT($A$1&amp;BQ$1&amp;$A229)</f>
        <v>0</v>
      </c>
      <c r="BR229" cm="1">
        <f t="array" aca="1" ref="BR229" ca="1">INDIRECT($A$1&amp;BR$1&amp;$A229)</f>
        <v>0</v>
      </c>
      <c r="BS229" cm="1">
        <f t="array" aca="1" ref="BS229" ca="1">INDIRECT($A$1&amp;BS$1&amp;$A229)</f>
        <v>0</v>
      </c>
      <c r="BT229" cm="1">
        <f t="array" aca="1" ref="BT229" ca="1">INDIRECT($A$1&amp;BT$1&amp;$A229)</f>
        <v>0</v>
      </c>
      <c r="BU229" cm="1">
        <f t="array" aca="1" ref="BU229" ca="1">INDIRECT($A$1&amp;BU$1&amp;$A229)</f>
        <v>0</v>
      </c>
    </row>
    <row r="230" spans="1:73" x14ac:dyDescent="0.35">
      <c r="A230" s="60">
        <f t="shared" si="33"/>
        <v>215</v>
      </c>
      <c r="C230" t="str" cm="1">
        <f t="array" aca="1" ref="C230" ca="1">INDIRECT($A$1&amp;C$1&amp;$A230)</f>
        <v>marche_dedougou</v>
      </c>
      <c r="D230">
        <f t="shared" ca="1" si="44"/>
        <v>0</v>
      </c>
      <c r="E230">
        <f t="shared" ca="1" si="44"/>
        <v>0</v>
      </c>
      <c r="F230">
        <f t="shared" ca="1" si="44"/>
        <v>0</v>
      </c>
      <c r="G230">
        <f t="shared" ca="1" si="44"/>
        <v>0</v>
      </c>
      <c r="H230">
        <f t="shared" ca="1" si="44"/>
        <v>0</v>
      </c>
      <c r="I230">
        <f t="shared" ca="1" si="44"/>
        <v>0</v>
      </c>
      <c r="J230">
        <f t="shared" ca="1" si="44"/>
        <v>0</v>
      </c>
      <c r="K230">
        <f t="shared" ca="1" si="44"/>
        <v>0</v>
      </c>
      <c r="L230">
        <f t="shared" ca="1" si="44"/>
        <v>0</v>
      </c>
      <c r="M230">
        <f t="shared" ca="1" si="44"/>
        <v>0</v>
      </c>
      <c r="N230">
        <f t="shared" ca="1" si="44"/>
        <v>0</v>
      </c>
      <c r="P230" cm="1">
        <f t="array" aca="1" ref="P230" ca="1">INDIRECT($A$1&amp;P$1&amp;$A230)</f>
        <v>0</v>
      </c>
      <c r="Q230" cm="1">
        <f t="array" aca="1" ref="Q230" ca="1">INDIRECT($A$1&amp;Q$1&amp;$A230)</f>
        <v>0</v>
      </c>
      <c r="R230" t="str" cm="1">
        <f t="array" aca="1" ref="R230" ca="1">INDIRECT($A$1&amp;R$1&amp;$A230)</f>
        <v>disponible</v>
      </c>
      <c r="S230" cm="1">
        <f t="array" aca="1" ref="S230" ca="1">INDIRECT($A$1&amp;S$1&amp;$A230)</f>
        <v>0</v>
      </c>
      <c r="T230" cm="1">
        <f t="array" aca="1" ref="T230" ca="1">INDIRECT($A$1&amp;T$1&amp;$A230)</f>
        <v>0</v>
      </c>
      <c r="U230" cm="1">
        <f t="array" aca="1" ref="U230" ca="1">INDIRECT($A$1&amp;U$1&amp;$A230)</f>
        <v>0</v>
      </c>
      <c r="V230" cm="1">
        <f t="array" aca="1" ref="V230" ca="1">INDIRECT($A$1&amp;V$1&amp;$A230)</f>
        <v>0</v>
      </c>
      <c r="W230" cm="1">
        <f t="array" aca="1" ref="W230" ca="1">INDIRECT($A$1&amp;W$1&amp;$A230)</f>
        <v>0</v>
      </c>
      <c r="X230" cm="1">
        <f t="array" aca="1" ref="X230" ca="1">INDIRECT($A$1&amp;X$1&amp;$A230)</f>
        <v>0</v>
      </c>
      <c r="Y230" cm="1">
        <f t="array" aca="1" ref="Y230" ca="1">INDIRECT($A$1&amp;Y$1&amp;$A230)</f>
        <v>0</v>
      </c>
      <c r="Z230" cm="1">
        <f t="array" aca="1" ref="Z230" ca="1">INDIRECT($A$1&amp;Z$1&amp;$A230)</f>
        <v>0</v>
      </c>
      <c r="AA230" cm="1">
        <f t="array" aca="1" ref="AA230" ca="1">INDIRECT($A$1&amp;AA$1&amp;$A230)</f>
        <v>0</v>
      </c>
      <c r="AB230" cm="1">
        <f t="array" aca="1" ref="AB230" ca="1">INDIRECT($A$1&amp;AB$1&amp;$A230)</f>
        <v>0</v>
      </c>
      <c r="AC230" cm="1">
        <f t="array" aca="1" ref="AC230" ca="1">INDIRECT($A$1&amp;AC$1&amp;$A230)</f>
        <v>0</v>
      </c>
      <c r="AD230" cm="1">
        <f t="array" aca="1" ref="AD230" ca="1">INDIRECT($A$1&amp;AD$1&amp;$A230)</f>
        <v>0</v>
      </c>
      <c r="AE230" cm="1">
        <f t="array" aca="1" ref="AE230" ca="1">INDIRECT($A$1&amp;AE$1&amp;$A230)</f>
        <v>0</v>
      </c>
      <c r="AF230" t="str" cm="1">
        <f t="array" aca="1" ref="AF230" ca="1">INDIRECT($A$1&amp;AF$1&amp;$A230)</f>
        <v>disponible</v>
      </c>
      <c r="AG230" cm="1">
        <f t="array" aca="1" ref="AG230" ca="1">INDIRECT($A$1&amp;AG$1&amp;$A230)</f>
        <v>0</v>
      </c>
      <c r="AH230" cm="1">
        <f t="array" aca="1" ref="AH230" ca="1">INDIRECT($A$1&amp;AH$1&amp;$A230)</f>
        <v>0</v>
      </c>
      <c r="AI230" t="str" cm="1">
        <f t="array" aca="1" ref="AI230" ca="1">INDIRECT($A$1&amp;AI$1&amp;$A230)</f>
        <v>disponible</v>
      </c>
      <c r="AJ230" cm="1">
        <f t="array" aca="1" ref="AJ230" ca="1">INDIRECT($A$1&amp;AJ$1&amp;$A230)</f>
        <v>0</v>
      </c>
      <c r="AK230" t="str" cm="1">
        <f t="array" aca="1" ref="AK230" ca="1">INDIRECT($A$1&amp;AK$1&amp;$A230)</f>
        <v>disponible</v>
      </c>
      <c r="AM230">
        <f t="shared" ca="1" si="45"/>
        <v>0</v>
      </c>
      <c r="AN230">
        <f t="shared" ca="1" si="45"/>
        <v>0</v>
      </c>
      <c r="AO230">
        <f t="shared" ca="1" si="45"/>
        <v>0</v>
      </c>
      <c r="AP230">
        <f t="shared" ca="1" si="45"/>
        <v>0</v>
      </c>
      <c r="AQ230">
        <f t="shared" ca="1" si="45"/>
        <v>0</v>
      </c>
      <c r="AR230">
        <f t="shared" ca="1" si="45"/>
        <v>0</v>
      </c>
      <c r="AS230">
        <f t="shared" ca="1" si="45"/>
        <v>0</v>
      </c>
      <c r="AU230" cm="1">
        <f t="array" aca="1" ref="AU230" ca="1">INDIRECT($A$1&amp;AU$1&amp;$A230)</f>
        <v>0</v>
      </c>
      <c r="AV230" cm="1">
        <f t="array" aca="1" ref="AV230" ca="1">INDIRECT($A$1&amp;AV$1&amp;$A230)</f>
        <v>0</v>
      </c>
      <c r="AW230" cm="1">
        <f t="array" aca="1" ref="AW230" ca="1">INDIRECT($A$1&amp;AW$1&amp;$A230)</f>
        <v>0</v>
      </c>
      <c r="AX230" cm="1">
        <f t="array" aca="1" ref="AX230" ca="1">INDIRECT($A$1&amp;AX$1&amp;$A230)</f>
        <v>0</v>
      </c>
      <c r="AY230" cm="1">
        <f t="array" aca="1" ref="AY230" ca="1">INDIRECT($A$1&amp;AY$1&amp;$A230)</f>
        <v>0</v>
      </c>
      <c r="AZ230" cm="1">
        <f t="array" aca="1" ref="AZ230" ca="1">INDIRECT($A$1&amp;AZ$1&amp;$A230)</f>
        <v>0</v>
      </c>
      <c r="BA230" cm="1">
        <f t="array" aca="1" ref="BA230" ca="1">INDIRECT($A$1&amp;BA$1&amp;$A230)</f>
        <v>0</v>
      </c>
      <c r="BB230" cm="1">
        <f t="array" aca="1" ref="BB230" ca="1">INDIRECT($A$1&amp;BB$1&amp;$A230)</f>
        <v>0</v>
      </c>
      <c r="BC230" cm="1">
        <f t="array" aca="1" ref="BC230" ca="1">INDIRECT($A$1&amp;BC$1&amp;$A230)</f>
        <v>0</v>
      </c>
      <c r="BD230" cm="1">
        <f t="array" aca="1" ref="BD230" ca="1">INDIRECT($A$1&amp;BD$1&amp;$A230)</f>
        <v>0</v>
      </c>
      <c r="BE230" cm="1">
        <f t="array" aca="1" ref="BE230" ca="1">INDIRECT($A$1&amp;BE$1&amp;$A230)</f>
        <v>0</v>
      </c>
      <c r="BF230" cm="1">
        <f t="array" aca="1" ref="BF230" ca="1">INDIRECT($A$1&amp;BF$1&amp;$A230)</f>
        <v>0</v>
      </c>
      <c r="BG230" cm="1">
        <f t="array" aca="1" ref="BG230" ca="1">INDIRECT($A$1&amp;BG$1&amp;$A230)</f>
        <v>0</v>
      </c>
      <c r="BH230" cm="1">
        <f t="array" aca="1" ref="BH230" ca="1">INDIRECT($A$1&amp;BH$1&amp;$A230)</f>
        <v>0</v>
      </c>
      <c r="BI230" cm="1">
        <f t="array" aca="1" ref="BI230" ca="1">INDIRECT($A$1&amp;BI$1&amp;$A230)</f>
        <v>0</v>
      </c>
      <c r="BJ230" cm="1">
        <f t="array" aca="1" ref="BJ230" ca="1">INDIRECT($A$1&amp;BJ$1&amp;$A230)</f>
        <v>0</v>
      </c>
      <c r="BK230" cm="1">
        <f t="array" aca="1" ref="BK230" ca="1">INDIRECT($A$1&amp;BK$1&amp;$A230)</f>
        <v>0</v>
      </c>
      <c r="BL230" cm="1">
        <f t="array" aca="1" ref="BL230" ca="1">INDIRECT($A$1&amp;BL$1&amp;$A230)</f>
        <v>0</v>
      </c>
      <c r="BM230" cm="1">
        <f t="array" aca="1" ref="BM230" ca="1">INDIRECT($A$1&amp;BM$1&amp;$A230)</f>
        <v>0</v>
      </c>
      <c r="BN230" cm="1">
        <f t="array" aca="1" ref="BN230" ca="1">INDIRECT($A$1&amp;BN$1&amp;$A230)</f>
        <v>0</v>
      </c>
      <c r="BO230" cm="1">
        <f t="array" aca="1" ref="BO230" ca="1">INDIRECT($A$1&amp;BO$1&amp;$A230)</f>
        <v>0</v>
      </c>
      <c r="BP230" cm="1">
        <f t="array" aca="1" ref="BP230" ca="1">INDIRECT($A$1&amp;BP$1&amp;$A230)</f>
        <v>0</v>
      </c>
      <c r="BQ230" cm="1">
        <f t="array" aca="1" ref="BQ230" ca="1">INDIRECT($A$1&amp;BQ$1&amp;$A230)</f>
        <v>0</v>
      </c>
      <c r="BR230" cm="1">
        <f t="array" aca="1" ref="BR230" ca="1">INDIRECT($A$1&amp;BR$1&amp;$A230)</f>
        <v>0</v>
      </c>
      <c r="BS230" cm="1">
        <f t="array" aca="1" ref="BS230" ca="1">INDIRECT($A$1&amp;BS$1&amp;$A230)</f>
        <v>0</v>
      </c>
      <c r="BT230" cm="1">
        <f t="array" aca="1" ref="BT230" ca="1">INDIRECT($A$1&amp;BT$1&amp;$A230)</f>
        <v>0</v>
      </c>
      <c r="BU230" cm="1">
        <f t="array" aca="1" ref="BU230" ca="1">INDIRECT($A$1&amp;BU$1&amp;$A230)</f>
        <v>0</v>
      </c>
    </row>
    <row r="231" spans="1:73" x14ac:dyDescent="0.35">
      <c r="A231" s="60">
        <f t="shared" si="33"/>
        <v>216</v>
      </c>
      <c r="C231" t="str" cm="1">
        <f t="array" aca="1" ref="C231" ca="1">INDIRECT($A$1&amp;C$1&amp;$A231)</f>
        <v>marche_dedougou</v>
      </c>
      <c r="D231">
        <f t="shared" ca="1" si="44"/>
        <v>0</v>
      </c>
      <c r="E231">
        <f t="shared" ca="1" si="44"/>
        <v>0</v>
      </c>
      <c r="F231">
        <f t="shared" ca="1" si="44"/>
        <v>0</v>
      </c>
      <c r="G231">
        <f t="shared" ca="1" si="44"/>
        <v>0</v>
      </c>
      <c r="H231">
        <f t="shared" ca="1" si="44"/>
        <v>0</v>
      </c>
      <c r="I231">
        <f t="shared" ca="1" si="44"/>
        <v>0</v>
      </c>
      <c r="J231">
        <f t="shared" ca="1" si="44"/>
        <v>0</v>
      </c>
      <c r="K231">
        <f t="shared" ca="1" si="44"/>
        <v>0</v>
      </c>
      <c r="L231">
        <f t="shared" ca="1" si="44"/>
        <v>0</v>
      </c>
      <c r="M231">
        <f t="shared" ca="1" si="44"/>
        <v>0</v>
      </c>
      <c r="N231">
        <f t="shared" ca="1" si="44"/>
        <v>0</v>
      </c>
      <c r="P231" cm="1">
        <f t="array" aca="1" ref="P231" ca="1">INDIRECT($A$1&amp;P$1&amp;$A231)</f>
        <v>0</v>
      </c>
      <c r="Q231" cm="1">
        <f t="array" aca="1" ref="Q231" ca="1">INDIRECT($A$1&amp;Q$1&amp;$A231)</f>
        <v>0</v>
      </c>
      <c r="R231" cm="1">
        <f t="array" aca="1" ref="R231" ca="1">INDIRECT($A$1&amp;R$1&amp;$A231)</f>
        <v>0</v>
      </c>
      <c r="S231" cm="1">
        <f t="array" aca="1" ref="S231" ca="1">INDIRECT($A$1&amp;S$1&amp;$A231)</f>
        <v>0</v>
      </c>
      <c r="T231" cm="1">
        <f t="array" aca="1" ref="T231" ca="1">INDIRECT($A$1&amp;T$1&amp;$A231)</f>
        <v>0</v>
      </c>
      <c r="U231" cm="1">
        <f t="array" aca="1" ref="U231" ca="1">INDIRECT($A$1&amp;U$1&amp;$A231)</f>
        <v>0</v>
      </c>
      <c r="V231" cm="1">
        <f t="array" aca="1" ref="V231" ca="1">INDIRECT($A$1&amp;V$1&amp;$A231)</f>
        <v>0</v>
      </c>
      <c r="W231" cm="1">
        <f t="array" aca="1" ref="W231" ca="1">INDIRECT($A$1&amp;W$1&amp;$A231)</f>
        <v>0</v>
      </c>
      <c r="X231" cm="1">
        <f t="array" aca="1" ref="X231" ca="1">INDIRECT($A$1&amp;X$1&amp;$A231)</f>
        <v>0</v>
      </c>
      <c r="Y231" t="str" cm="1">
        <f t="array" aca="1" ref="Y231" ca="1">INDIRECT($A$1&amp;Y$1&amp;$A231)</f>
        <v>disponible</v>
      </c>
      <c r="Z231" cm="1">
        <f t="array" aca="1" ref="Z231" ca="1">INDIRECT($A$1&amp;Z$1&amp;$A231)</f>
        <v>0</v>
      </c>
      <c r="AA231" cm="1">
        <f t="array" aca="1" ref="AA231" ca="1">INDIRECT($A$1&amp;AA$1&amp;$A231)</f>
        <v>0</v>
      </c>
      <c r="AB231" cm="1">
        <f t="array" aca="1" ref="AB231" ca="1">INDIRECT($A$1&amp;AB$1&amp;$A231)</f>
        <v>0</v>
      </c>
      <c r="AC231" cm="1">
        <f t="array" aca="1" ref="AC231" ca="1">INDIRECT($A$1&amp;AC$1&amp;$A231)</f>
        <v>0</v>
      </c>
      <c r="AD231" cm="1">
        <f t="array" aca="1" ref="AD231" ca="1">INDIRECT($A$1&amp;AD$1&amp;$A231)</f>
        <v>0</v>
      </c>
      <c r="AE231" cm="1">
        <f t="array" aca="1" ref="AE231" ca="1">INDIRECT($A$1&amp;AE$1&amp;$A231)</f>
        <v>0</v>
      </c>
      <c r="AF231" cm="1">
        <f t="array" aca="1" ref="AF231" ca="1">INDIRECT($A$1&amp;AF$1&amp;$A231)</f>
        <v>0</v>
      </c>
      <c r="AG231" cm="1">
        <f t="array" aca="1" ref="AG231" ca="1">INDIRECT($A$1&amp;AG$1&amp;$A231)</f>
        <v>0</v>
      </c>
      <c r="AH231" cm="1">
        <f t="array" aca="1" ref="AH231" ca="1">INDIRECT($A$1&amp;AH$1&amp;$A231)</f>
        <v>0</v>
      </c>
      <c r="AI231" cm="1">
        <f t="array" aca="1" ref="AI231" ca="1">INDIRECT($A$1&amp;AI$1&amp;$A231)</f>
        <v>0</v>
      </c>
      <c r="AJ231" cm="1">
        <f t="array" aca="1" ref="AJ231" ca="1">INDIRECT($A$1&amp;AJ$1&amp;$A231)</f>
        <v>0</v>
      </c>
      <c r="AK231" cm="1">
        <f t="array" aca="1" ref="AK231" ca="1">INDIRECT($A$1&amp;AK$1&amp;$A231)</f>
        <v>0</v>
      </c>
      <c r="AM231">
        <f t="shared" ca="1" si="45"/>
        <v>0</v>
      </c>
      <c r="AN231">
        <f t="shared" ca="1" si="45"/>
        <v>0</v>
      </c>
      <c r="AO231">
        <f t="shared" ca="1" si="45"/>
        <v>0</v>
      </c>
      <c r="AP231">
        <f t="shared" ca="1" si="45"/>
        <v>0</v>
      </c>
      <c r="AQ231">
        <f t="shared" ca="1" si="45"/>
        <v>0</v>
      </c>
      <c r="AR231">
        <f t="shared" ca="1" si="45"/>
        <v>0</v>
      </c>
      <c r="AS231">
        <f t="shared" ca="1" si="45"/>
        <v>0</v>
      </c>
      <c r="AU231" cm="1">
        <f t="array" aca="1" ref="AU231" ca="1">INDIRECT($A$1&amp;AU$1&amp;$A231)</f>
        <v>0</v>
      </c>
      <c r="AV231" cm="1">
        <f t="array" aca="1" ref="AV231" ca="1">INDIRECT($A$1&amp;AV$1&amp;$A231)</f>
        <v>0</v>
      </c>
      <c r="AW231" cm="1">
        <f t="array" aca="1" ref="AW231" ca="1">INDIRECT($A$1&amp;AW$1&amp;$A231)</f>
        <v>0</v>
      </c>
      <c r="AX231" cm="1">
        <f t="array" aca="1" ref="AX231" ca="1">INDIRECT($A$1&amp;AX$1&amp;$A231)</f>
        <v>0</v>
      </c>
      <c r="AY231" cm="1">
        <f t="array" aca="1" ref="AY231" ca="1">INDIRECT($A$1&amp;AY$1&amp;$A231)</f>
        <v>0</v>
      </c>
      <c r="AZ231" cm="1">
        <f t="array" aca="1" ref="AZ231" ca="1">INDIRECT($A$1&amp;AZ$1&amp;$A231)</f>
        <v>0</v>
      </c>
      <c r="BA231" cm="1">
        <f t="array" aca="1" ref="BA231" ca="1">INDIRECT($A$1&amp;BA$1&amp;$A231)</f>
        <v>0</v>
      </c>
      <c r="BB231" cm="1">
        <f t="array" aca="1" ref="BB231" ca="1">INDIRECT($A$1&amp;BB$1&amp;$A231)</f>
        <v>0</v>
      </c>
      <c r="BC231" cm="1">
        <f t="array" aca="1" ref="BC231" ca="1">INDIRECT($A$1&amp;BC$1&amp;$A231)</f>
        <v>0</v>
      </c>
      <c r="BD231" cm="1">
        <f t="array" aca="1" ref="BD231" ca="1">INDIRECT($A$1&amp;BD$1&amp;$A231)</f>
        <v>0</v>
      </c>
      <c r="BE231" cm="1">
        <f t="array" aca="1" ref="BE231" ca="1">INDIRECT($A$1&amp;BE$1&amp;$A231)</f>
        <v>0</v>
      </c>
      <c r="BF231" cm="1">
        <f t="array" aca="1" ref="BF231" ca="1">INDIRECT($A$1&amp;BF$1&amp;$A231)</f>
        <v>0</v>
      </c>
      <c r="BG231" cm="1">
        <f t="array" aca="1" ref="BG231" ca="1">INDIRECT($A$1&amp;BG$1&amp;$A231)</f>
        <v>0</v>
      </c>
      <c r="BH231" cm="1">
        <f t="array" aca="1" ref="BH231" ca="1">INDIRECT($A$1&amp;BH$1&amp;$A231)</f>
        <v>0</v>
      </c>
      <c r="BI231" cm="1">
        <f t="array" aca="1" ref="BI231" ca="1">INDIRECT($A$1&amp;BI$1&amp;$A231)</f>
        <v>0</v>
      </c>
      <c r="BJ231" cm="1">
        <f t="array" aca="1" ref="BJ231" ca="1">INDIRECT($A$1&amp;BJ$1&amp;$A231)</f>
        <v>0</v>
      </c>
      <c r="BK231" cm="1">
        <f t="array" aca="1" ref="BK231" ca="1">INDIRECT($A$1&amp;BK$1&amp;$A231)</f>
        <v>0</v>
      </c>
      <c r="BL231" cm="1">
        <f t="array" aca="1" ref="BL231" ca="1">INDIRECT($A$1&amp;BL$1&amp;$A231)</f>
        <v>0</v>
      </c>
      <c r="BM231" cm="1">
        <f t="array" aca="1" ref="BM231" ca="1">INDIRECT($A$1&amp;BM$1&amp;$A231)</f>
        <v>0</v>
      </c>
      <c r="BN231" cm="1">
        <f t="array" aca="1" ref="BN231" ca="1">INDIRECT($A$1&amp;BN$1&amp;$A231)</f>
        <v>0</v>
      </c>
      <c r="BO231" cm="1">
        <f t="array" aca="1" ref="BO231" ca="1">INDIRECT($A$1&amp;BO$1&amp;$A231)</f>
        <v>0</v>
      </c>
      <c r="BP231" cm="1">
        <f t="array" aca="1" ref="BP231" ca="1">INDIRECT($A$1&amp;BP$1&amp;$A231)</f>
        <v>0</v>
      </c>
      <c r="BQ231" cm="1">
        <f t="array" aca="1" ref="BQ231" ca="1">INDIRECT($A$1&amp;BQ$1&amp;$A231)</f>
        <v>0</v>
      </c>
      <c r="BR231" cm="1">
        <f t="array" aca="1" ref="BR231" ca="1">INDIRECT($A$1&amp;BR$1&amp;$A231)</f>
        <v>0</v>
      </c>
      <c r="BS231" cm="1">
        <f t="array" aca="1" ref="BS231" ca="1">INDIRECT($A$1&amp;BS$1&amp;$A231)</f>
        <v>0</v>
      </c>
      <c r="BT231" cm="1">
        <f t="array" aca="1" ref="BT231" ca="1">INDIRECT($A$1&amp;BT$1&amp;$A231)</f>
        <v>0</v>
      </c>
      <c r="BU231" cm="1">
        <f t="array" aca="1" ref="BU231" ca="1">INDIRECT($A$1&amp;BU$1&amp;$A231)</f>
        <v>0</v>
      </c>
    </row>
    <row r="232" spans="1:73" x14ac:dyDescent="0.35">
      <c r="A232" s="60">
        <f t="shared" si="33"/>
        <v>217</v>
      </c>
      <c r="C232" t="str" cm="1">
        <f t="array" aca="1" ref="C232" ca="1">INDIRECT($A$1&amp;C$1&amp;$A232)</f>
        <v>marche_tibga</v>
      </c>
      <c r="D232">
        <f t="shared" ca="1" si="44"/>
        <v>0</v>
      </c>
      <c r="E232">
        <f t="shared" ca="1" si="44"/>
        <v>0</v>
      </c>
      <c r="F232">
        <f t="shared" ca="1" si="44"/>
        <v>0</v>
      </c>
      <c r="G232">
        <f t="shared" ca="1" si="44"/>
        <v>0</v>
      </c>
      <c r="H232">
        <f t="shared" ca="1" si="44"/>
        <v>0</v>
      </c>
      <c r="I232">
        <f t="shared" ca="1" si="44"/>
        <v>0</v>
      </c>
      <c r="J232">
        <f t="shared" ca="1" si="44"/>
        <v>0</v>
      </c>
      <c r="K232">
        <f t="shared" ca="1" si="44"/>
        <v>0</v>
      </c>
      <c r="L232">
        <f t="shared" ca="1" si="44"/>
        <v>0</v>
      </c>
      <c r="M232">
        <f t="shared" ca="1" si="44"/>
        <v>0</v>
      </c>
      <c r="N232">
        <f t="shared" ca="1" si="44"/>
        <v>0</v>
      </c>
      <c r="P232" t="str" cm="1">
        <f t="array" aca="1" ref="P232" ca="1">INDIRECT($A$1&amp;P$1&amp;$A232)</f>
        <v>disponible</v>
      </c>
      <c r="Q232" cm="1">
        <f t="array" aca="1" ref="Q232" ca="1">INDIRECT($A$1&amp;Q$1&amp;$A232)</f>
        <v>0</v>
      </c>
      <c r="R232" t="str" cm="1">
        <f t="array" aca="1" ref="R232" ca="1">INDIRECT($A$1&amp;R$1&amp;$A232)</f>
        <v>disponible</v>
      </c>
      <c r="S232" cm="1">
        <f t="array" aca="1" ref="S232" ca="1">INDIRECT($A$1&amp;S$1&amp;$A232)</f>
        <v>0</v>
      </c>
      <c r="T232" cm="1">
        <f t="array" aca="1" ref="T232" ca="1">INDIRECT($A$1&amp;T$1&amp;$A232)</f>
        <v>0</v>
      </c>
      <c r="U232" cm="1">
        <f t="array" aca="1" ref="U232" ca="1">INDIRECT($A$1&amp;U$1&amp;$A232)</f>
        <v>0</v>
      </c>
      <c r="V232" cm="1">
        <f t="array" aca="1" ref="V232" ca="1">INDIRECT($A$1&amp;V$1&amp;$A232)</f>
        <v>0</v>
      </c>
      <c r="W232" cm="1">
        <f t="array" aca="1" ref="W232" ca="1">INDIRECT($A$1&amp;W$1&amp;$A232)</f>
        <v>0</v>
      </c>
      <c r="X232" cm="1">
        <f t="array" aca="1" ref="X232" ca="1">INDIRECT($A$1&amp;X$1&amp;$A232)</f>
        <v>0</v>
      </c>
      <c r="Y232" cm="1">
        <f t="array" aca="1" ref="Y232" ca="1">INDIRECT($A$1&amp;Y$1&amp;$A232)</f>
        <v>0</v>
      </c>
      <c r="Z232" t="str" cm="1">
        <f t="array" aca="1" ref="Z232" ca="1">INDIRECT($A$1&amp;Z$1&amp;$A232)</f>
        <v>disponible</v>
      </c>
      <c r="AA232" t="str" cm="1">
        <f t="array" aca="1" ref="AA232" ca="1">INDIRECT($A$1&amp;AA$1&amp;$A232)</f>
        <v>disponible</v>
      </c>
      <c r="AB232" t="str" cm="1">
        <f t="array" aca="1" ref="AB232" ca="1">INDIRECT($A$1&amp;AB$1&amp;$A232)</f>
        <v>disponible</v>
      </c>
      <c r="AC232" t="str" cm="1">
        <f t="array" aca="1" ref="AC232" ca="1">INDIRECT($A$1&amp;AC$1&amp;$A232)</f>
        <v>disponible</v>
      </c>
      <c r="AD232" t="str" cm="1">
        <f t="array" aca="1" ref="AD232" ca="1">INDIRECT($A$1&amp;AD$1&amp;$A232)</f>
        <v>disponible</v>
      </c>
      <c r="AE232" t="str" cm="1">
        <f t="array" aca="1" ref="AE232" ca="1">INDIRECT($A$1&amp;AE$1&amp;$A232)</f>
        <v>disponible</v>
      </c>
      <c r="AF232" t="str" cm="1">
        <f t="array" aca="1" ref="AF232" ca="1">INDIRECT($A$1&amp;AF$1&amp;$A232)</f>
        <v>disponible</v>
      </c>
      <c r="AG232" cm="1">
        <f t="array" aca="1" ref="AG232" ca="1">INDIRECT($A$1&amp;AG$1&amp;$A232)</f>
        <v>0</v>
      </c>
      <c r="AH232" cm="1">
        <f t="array" aca="1" ref="AH232" ca="1">INDIRECT($A$1&amp;AH$1&amp;$A232)</f>
        <v>0</v>
      </c>
      <c r="AI232" cm="1">
        <f t="array" aca="1" ref="AI232" ca="1">INDIRECT($A$1&amp;AI$1&amp;$A232)</f>
        <v>0</v>
      </c>
      <c r="AJ232" cm="1">
        <f t="array" aca="1" ref="AJ232" ca="1">INDIRECT($A$1&amp;AJ$1&amp;$A232)</f>
        <v>0</v>
      </c>
      <c r="AK232" cm="1">
        <f t="array" aca="1" ref="AK232" ca="1">INDIRECT($A$1&amp;AK$1&amp;$A232)</f>
        <v>0</v>
      </c>
      <c r="AM232">
        <f t="shared" ca="1" si="45"/>
        <v>0</v>
      </c>
      <c r="AN232">
        <f t="shared" ca="1" si="45"/>
        <v>0</v>
      </c>
      <c r="AO232">
        <f t="shared" ca="1" si="45"/>
        <v>0</v>
      </c>
      <c r="AP232">
        <f t="shared" ca="1" si="45"/>
        <v>0</v>
      </c>
      <c r="AQ232">
        <f t="shared" ca="1" si="45"/>
        <v>0</v>
      </c>
      <c r="AR232">
        <f t="shared" ca="1" si="45"/>
        <v>0</v>
      </c>
      <c r="AS232">
        <f t="shared" ca="1" si="45"/>
        <v>0</v>
      </c>
      <c r="AU232" cm="1">
        <f t="array" aca="1" ref="AU232" ca="1">INDIRECT($A$1&amp;AU$1&amp;$A232)</f>
        <v>0</v>
      </c>
      <c r="AV232" cm="1">
        <f t="array" aca="1" ref="AV232" ca="1">INDIRECT($A$1&amp;AV$1&amp;$A232)</f>
        <v>0</v>
      </c>
      <c r="AW232" cm="1">
        <f t="array" aca="1" ref="AW232" ca="1">INDIRECT($A$1&amp;AW$1&amp;$A232)</f>
        <v>0</v>
      </c>
      <c r="AX232" cm="1">
        <f t="array" aca="1" ref="AX232" ca="1">INDIRECT($A$1&amp;AX$1&amp;$A232)</f>
        <v>0</v>
      </c>
      <c r="AY232" cm="1">
        <f t="array" aca="1" ref="AY232" ca="1">INDIRECT($A$1&amp;AY$1&amp;$A232)</f>
        <v>0</v>
      </c>
      <c r="AZ232" cm="1">
        <f t="array" aca="1" ref="AZ232" ca="1">INDIRECT($A$1&amp;AZ$1&amp;$A232)</f>
        <v>0</v>
      </c>
      <c r="BA232" cm="1">
        <f t="array" aca="1" ref="BA232" ca="1">INDIRECT($A$1&amp;BA$1&amp;$A232)</f>
        <v>0</v>
      </c>
      <c r="BB232" cm="1">
        <f t="array" aca="1" ref="BB232" ca="1">INDIRECT($A$1&amp;BB$1&amp;$A232)</f>
        <v>0</v>
      </c>
      <c r="BC232" cm="1">
        <f t="array" aca="1" ref="BC232" ca="1">INDIRECT($A$1&amp;BC$1&amp;$A232)</f>
        <v>0</v>
      </c>
      <c r="BD232" cm="1">
        <f t="array" aca="1" ref="BD232" ca="1">INDIRECT($A$1&amp;BD$1&amp;$A232)</f>
        <v>0</v>
      </c>
      <c r="BE232" cm="1">
        <f t="array" aca="1" ref="BE232" ca="1">INDIRECT($A$1&amp;BE$1&amp;$A232)</f>
        <v>0</v>
      </c>
      <c r="BF232" cm="1">
        <f t="array" aca="1" ref="BF232" ca="1">INDIRECT($A$1&amp;BF$1&amp;$A232)</f>
        <v>0</v>
      </c>
      <c r="BG232" cm="1">
        <f t="array" aca="1" ref="BG232" ca="1">INDIRECT($A$1&amp;BG$1&amp;$A232)</f>
        <v>0</v>
      </c>
      <c r="BH232" cm="1">
        <f t="array" aca="1" ref="BH232" ca="1">INDIRECT($A$1&amp;BH$1&amp;$A232)</f>
        <v>0</v>
      </c>
      <c r="BI232" cm="1">
        <f t="array" aca="1" ref="BI232" ca="1">INDIRECT($A$1&amp;BI$1&amp;$A232)</f>
        <v>0</v>
      </c>
      <c r="BJ232" cm="1">
        <f t="array" aca="1" ref="BJ232" ca="1">INDIRECT($A$1&amp;BJ$1&amp;$A232)</f>
        <v>0</v>
      </c>
      <c r="BK232" cm="1">
        <f t="array" aca="1" ref="BK232" ca="1">INDIRECT($A$1&amp;BK$1&amp;$A232)</f>
        <v>0</v>
      </c>
      <c r="BL232" cm="1">
        <f t="array" aca="1" ref="BL232" ca="1">INDIRECT($A$1&amp;BL$1&amp;$A232)</f>
        <v>0</v>
      </c>
      <c r="BM232" cm="1">
        <f t="array" aca="1" ref="BM232" ca="1">INDIRECT($A$1&amp;BM$1&amp;$A232)</f>
        <v>0</v>
      </c>
      <c r="BN232" cm="1">
        <f t="array" aca="1" ref="BN232" ca="1">INDIRECT($A$1&amp;BN$1&amp;$A232)</f>
        <v>0</v>
      </c>
      <c r="BO232" cm="1">
        <f t="array" aca="1" ref="BO232" ca="1">INDIRECT($A$1&amp;BO$1&amp;$A232)</f>
        <v>0</v>
      </c>
      <c r="BP232" cm="1">
        <f t="array" aca="1" ref="BP232" ca="1">INDIRECT($A$1&amp;BP$1&amp;$A232)</f>
        <v>0</v>
      </c>
      <c r="BQ232" cm="1">
        <f t="array" aca="1" ref="BQ232" ca="1">INDIRECT($A$1&amp;BQ$1&amp;$A232)</f>
        <v>0</v>
      </c>
      <c r="BR232" cm="1">
        <f t="array" aca="1" ref="BR232" ca="1">INDIRECT($A$1&amp;BR$1&amp;$A232)</f>
        <v>0</v>
      </c>
      <c r="BS232" cm="1">
        <f t="array" aca="1" ref="BS232" ca="1">INDIRECT($A$1&amp;BS$1&amp;$A232)</f>
        <v>0</v>
      </c>
      <c r="BT232" cm="1">
        <f t="array" aca="1" ref="BT232" ca="1">INDIRECT($A$1&amp;BT$1&amp;$A232)</f>
        <v>0</v>
      </c>
      <c r="BU232" cm="1">
        <f t="array" aca="1" ref="BU232" ca="1">INDIRECT($A$1&amp;BU$1&amp;$A232)</f>
        <v>0</v>
      </c>
    </row>
    <row r="233" spans="1:73" x14ac:dyDescent="0.35">
      <c r="A233" s="60">
        <f t="shared" si="33"/>
        <v>218</v>
      </c>
      <c r="C233" t="str" cm="1">
        <f t="array" aca="1" ref="C233" ca="1">INDIRECT($A$1&amp;C$1&amp;$A233)</f>
        <v>marche_tibga</v>
      </c>
      <c r="D233">
        <f t="shared" ca="1" si="44"/>
        <v>0</v>
      </c>
      <c r="E233">
        <f t="shared" ca="1" si="44"/>
        <v>0</v>
      </c>
      <c r="F233">
        <f t="shared" ca="1" si="44"/>
        <v>0</v>
      </c>
      <c r="G233">
        <f t="shared" ca="1" si="44"/>
        <v>0</v>
      </c>
      <c r="H233">
        <f t="shared" ca="1" si="44"/>
        <v>0</v>
      </c>
      <c r="I233">
        <f t="shared" ca="1" si="44"/>
        <v>0</v>
      </c>
      <c r="J233">
        <f t="shared" ca="1" si="44"/>
        <v>0</v>
      </c>
      <c r="K233">
        <f t="shared" ca="1" si="44"/>
        <v>0</v>
      </c>
      <c r="L233">
        <f t="shared" ca="1" si="44"/>
        <v>0</v>
      </c>
      <c r="M233">
        <f t="shared" ca="1" si="44"/>
        <v>0</v>
      </c>
      <c r="N233">
        <f t="shared" ca="1" si="44"/>
        <v>0</v>
      </c>
      <c r="P233" t="str" cm="1">
        <f t="array" aca="1" ref="P233" ca="1">INDIRECT($A$1&amp;P$1&amp;$A233)</f>
        <v>disponible</v>
      </c>
      <c r="Q233" cm="1">
        <f t="array" aca="1" ref="Q233" ca="1">INDIRECT($A$1&amp;Q$1&amp;$A233)</f>
        <v>0</v>
      </c>
      <c r="R233" cm="1">
        <f t="array" aca="1" ref="R233" ca="1">INDIRECT($A$1&amp;R$1&amp;$A233)</f>
        <v>0</v>
      </c>
      <c r="S233" t="str" cm="1">
        <f t="array" aca="1" ref="S233" ca="1">INDIRECT($A$1&amp;S$1&amp;$A233)</f>
        <v>disponible</v>
      </c>
      <c r="T233" cm="1">
        <f t="array" aca="1" ref="T233" ca="1">INDIRECT($A$1&amp;T$1&amp;$A233)</f>
        <v>0</v>
      </c>
      <c r="U233" cm="1">
        <f t="array" aca="1" ref="U233" ca="1">INDIRECT($A$1&amp;U$1&amp;$A233)</f>
        <v>0</v>
      </c>
      <c r="V233" cm="1">
        <f t="array" aca="1" ref="V233" ca="1">INDIRECT($A$1&amp;V$1&amp;$A233)</f>
        <v>0</v>
      </c>
      <c r="W233" cm="1">
        <f t="array" aca="1" ref="W233" ca="1">INDIRECT($A$1&amp;W$1&amp;$A233)</f>
        <v>0</v>
      </c>
      <c r="X233" cm="1">
        <f t="array" aca="1" ref="X233" ca="1">INDIRECT($A$1&amp;X$1&amp;$A233)</f>
        <v>0</v>
      </c>
      <c r="Y233" cm="1">
        <f t="array" aca="1" ref="Y233" ca="1">INDIRECT($A$1&amp;Y$1&amp;$A233)</f>
        <v>0</v>
      </c>
      <c r="Z233" t="str" cm="1">
        <f t="array" aca="1" ref="Z233" ca="1">INDIRECT($A$1&amp;Z$1&amp;$A233)</f>
        <v>disponible</v>
      </c>
      <c r="AA233" t="str" cm="1">
        <f t="array" aca="1" ref="AA233" ca="1">INDIRECT($A$1&amp;AA$1&amp;$A233)</f>
        <v>disponible</v>
      </c>
      <c r="AB233" t="str" cm="1">
        <f t="array" aca="1" ref="AB233" ca="1">INDIRECT($A$1&amp;AB$1&amp;$A233)</f>
        <v>disponible</v>
      </c>
      <c r="AC233" t="str" cm="1">
        <f t="array" aca="1" ref="AC233" ca="1">INDIRECT($A$1&amp;AC$1&amp;$A233)</f>
        <v>disponible</v>
      </c>
      <c r="AD233" t="str" cm="1">
        <f t="array" aca="1" ref="AD233" ca="1">INDIRECT($A$1&amp;AD$1&amp;$A233)</f>
        <v>disponible</v>
      </c>
      <c r="AE233" t="str" cm="1">
        <f t="array" aca="1" ref="AE233" ca="1">INDIRECT($A$1&amp;AE$1&amp;$A233)</f>
        <v>disponible</v>
      </c>
      <c r="AF233" t="str" cm="1">
        <f t="array" aca="1" ref="AF233" ca="1">INDIRECT($A$1&amp;AF$1&amp;$A233)</f>
        <v>disponible</v>
      </c>
      <c r="AG233" cm="1">
        <f t="array" aca="1" ref="AG233" ca="1">INDIRECT($A$1&amp;AG$1&amp;$A233)</f>
        <v>0</v>
      </c>
      <c r="AH233" cm="1">
        <f t="array" aca="1" ref="AH233" ca="1">INDIRECT($A$1&amp;AH$1&amp;$A233)</f>
        <v>0</v>
      </c>
      <c r="AI233" cm="1">
        <f t="array" aca="1" ref="AI233" ca="1">INDIRECT($A$1&amp;AI$1&amp;$A233)</f>
        <v>0</v>
      </c>
      <c r="AJ233" cm="1">
        <f t="array" aca="1" ref="AJ233" ca="1">INDIRECT($A$1&amp;AJ$1&amp;$A233)</f>
        <v>0</v>
      </c>
      <c r="AK233" cm="1">
        <f t="array" aca="1" ref="AK233" ca="1">INDIRECT($A$1&amp;AK$1&amp;$A233)</f>
        <v>0</v>
      </c>
      <c r="AM233">
        <f t="shared" ca="1" si="45"/>
        <v>0</v>
      </c>
      <c r="AN233">
        <f t="shared" ca="1" si="45"/>
        <v>0</v>
      </c>
      <c r="AO233">
        <f t="shared" ca="1" si="45"/>
        <v>0</v>
      </c>
      <c r="AP233">
        <f t="shared" ca="1" si="45"/>
        <v>0</v>
      </c>
      <c r="AQ233">
        <f t="shared" ca="1" si="45"/>
        <v>0</v>
      </c>
      <c r="AR233">
        <f t="shared" ca="1" si="45"/>
        <v>0</v>
      </c>
      <c r="AS233">
        <f t="shared" ca="1" si="45"/>
        <v>0</v>
      </c>
      <c r="AU233" cm="1">
        <f t="array" aca="1" ref="AU233" ca="1">INDIRECT($A$1&amp;AU$1&amp;$A233)</f>
        <v>0</v>
      </c>
      <c r="AV233" cm="1">
        <f t="array" aca="1" ref="AV233" ca="1">INDIRECT($A$1&amp;AV$1&amp;$A233)</f>
        <v>0</v>
      </c>
      <c r="AW233" cm="1">
        <f t="array" aca="1" ref="AW233" ca="1">INDIRECT($A$1&amp;AW$1&amp;$A233)</f>
        <v>0</v>
      </c>
      <c r="AX233" cm="1">
        <f t="array" aca="1" ref="AX233" ca="1">INDIRECT($A$1&amp;AX$1&amp;$A233)</f>
        <v>0</v>
      </c>
      <c r="AY233" cm="1">
        <f t="array" aca="1" ref="AY233" ca="1">INDIRECT($A$1&amp;AY$1&amp;$A233)</f>
        <v>0</v>
      </c>
      <c r="AZ233" cm="1">
        <f t="array" aca="1" ref="AZ233" ca="1">INDIRECT($A$1&amp;AZ$1&amp;$A233)</f>
        <v>0</v>
      </c>
      <c r="BA233" cm="1">
        <f t="array" aca="1" ref="BA233" ca="1">INDIRECT($A$1&amp;BA$1&amp;$A233)</f>
        <v>0</v>
      </c>
      <c r="BB233" cm="1">
        <f t="array" aca="1" ref="BB233" ca="1">INDIRECT($A$1&amp;BB$1&amp;$A233)</f>
        <v>0</v>
      </c>
      <c r="BC233" cm="1">
        <f t="array" aca="1" ref="BC233" ca="1">INDIRECT($A$1&amp;BC$1&amp;$A233)</f>
        <v>0</v>
      </c>
      <c r="BD233" cm="1">
        <f t="array" aca="1" ref="BD233" ca="1">INDIRECT($A$1&amp;BD$1&amp;$A233)</f>
        <v>0</v>
      </c>
      <c r="BE233" cm="1">
        <f t="array" aca="1" ref="BE233" ca="1">INDIRECT($A$1&amp;BE$1&amp;$A233)</f>
        <v>0</v>
      </c>
      <c r="BF233" cm="1">
        <f t="array" aca="1" ref="BF233" ca="1">INDIRECT($A$1&amp;BF$1&amp;$A233)</f>
        <v>0</v>
      </c>
      <c r="BG233" cm="1">
        <f t="array" aca="1" ref="BG233" ca="1">INDIRECT($A$1&amp;BG$1&amp;$A233)</f>
        <v>0</v>
      </c>
      <c r="BH233" cm="1">
        <f t="array" aca="1" ref="BH233" ca="1">INDIRECT($A$1&amp;BH$1&amp;$A233)</f>
        <v>0</v>
      </c>
      <c r="BI233" cm="1">
        <f t="array" aca="1" ref="BI233" ca="1">INDIRECT($A$1&amp;BI$1&amp;$A233)</f>
        <v>0</v>
      </c>
      <c r="BJ233" cm="1">
        <f t="array" aca="1" ref="BJ233" ca="1">INDIRECT($A$1&amp;BJ$1&amp;$A233)</f>
        <v>0</v>
      </c>
      <c r="BK233" cm="1">
        <f t="array" aca="1" ref="BK233" ca="1">INDIRECT($A$1&amp;BK$1&amp;$A233)</f>
        <v>0</v>
      </c>
      <c r="BL233" cm="1">
        <f t="array" aca="1" ref="BL233" ca="1">INDIRECT($A$1&amp;BL$1&amp;$A233)</f>
        <v>0</v>
      </c>
      <c r="BM233" cm="1">
        <f t="array" aca="1" ref="BM233" ca="1">INDIRECT($A$1&amp;BM$1&amp;$A233)</f>
        <v>0</v>
      </c>
      <c r="BN233" cm="1">
        <f t="array" aca="1" ref="BN233" ca="1">INDIRECT($A$1&amp;BN$1&amp;$A233)</f>
        <v>0</v>
      </c>
      <c r="BO233" cm="1">
        <f t="array" aca="1" ref="BO233" ca="1">INDIRECT($A$1&amp;BO$1&amp;$A233)</f>
        <v>0</v>
      </c>
      <c r="BP233" cm="1">
        <f t="array" aca="1" ref="BP233" ca="1">INDIRECT($A$1&amp;BP$1&amp;$A233)</f>
        <v>0</v>
      </c>
      <c r="BQ233" cm="1">
        <f t="array" aca="1" ref="BQ233" ca="1">INDIRECT($A$1&amp;BQ$1&amp;$A233)</f>
        <v>0</v>
      </c>
      <c r="BR233" cm="1">
        <f t="array" aca="1" ref="BR233" ca="1">INDIRECT($A$1&amp;BR$1&amp;$A233)</f>
        <v>0</v>
      </c>
      <c r="BS233" cm="1">
        <f t="array" aca="1" ref="BS233" ca="1">INDIRECT($A$1&amp;BS$1&amp;$A233)</f>
        <v>0</v>
      </c>
      <c r="BT233" cm="1">
        <f t="array" aca="1" ref="BT233" ca="1">INDIRECT($A$1&amp;BT$1&amp;$A233)</f>
        <v>0</v>
      </c>
      <c r="BU233" cm="1">
        <f t="array" aca="1" ref="BU233" ca="1">INDIRECT($A$1&amp;BU$1&amp;$A233)</f>
        <v>0</v>
      </c>
    </row>
    <row r="234" spans="1:73" x14ac:dyDescent="0.35">
      <c r="A234" s="60">
        <f t="shared" si="33"/>
        <v>219</v>
      </c>
      <c r="C234" t="str" cm="1">
        <f t="array" aca="1" ref="C234" ca="1">INDIRECT($A$1&amp;C$1&amp;$A234)</f>
        <v>marche_tibga</v>
      </c>
      <c r="D234">
        <f t="shared" ca="1" si="44"/>
        <v>0</v>
      </c>
      <c r="E234">
        <f t="shared" ca="1" si="44"/>
        <v>0</v>
      </c>
      <c r="F234">
        <f t="shared" ca="1" si="44"/>
        <v>0</v>
      </c>
      <c r="G234">
        <f t="shared" ca="1" si="44"/>
        <v>0</v>
      </c>
      <c r="H234">
        <f t="shared" ca="1" si="44"/>
        <v>0</v>
      </c>
      <c r="I234">
        <f t="shared" ca="1" si="44"/>
        <v>0</v>
      </c>
      <c r="J234">
        <f t="shared" ca="1" si="44"/>
        <v>0</v>
      </c>
      <c r="K234">
        <f t="shared" ca="1" si="44"/>
        <v>0</v>
      </c>
      <c r="L234">
        <f t="shared" ca="1" si="44"/>
        <v>0</v>
      </c>
      <c r="M234">
        <f t="shared" ca="1" si="44"/>
        <v>0</v>
      </c>
      <c r="N234">
        <f t="shared" ca="1" si="44"/>
        <v>0</v>
      </c>
      <c r="P234" cm="1">
        <f t="array" aca="1" ref="P234" ca="1">INDIRECT($A$1&amp;P$1&amp;$A234)</f>
        <v>0</v>
      </c>
      <c r="Q234" cm="1">
        <f t="array" aca="1" ref="Q234" ca="1">INDIRECT($A$1&amp;Q$1&amp;$A234)</f>
        <v>0</v>
      </c>
      <c r="R234" cm="1">
        <f t="array" aca="1" ref="R234" ca="1">INDIRECT($A$1&amp;R$1&amp;$A234)</f>
        <v>0</v>
      </c>
      <c r="S234" t="str" cm="1">
        <f t="array" aca="1" ref="S234" ca="1">INDIRECT($A$1&amp;S$1&amp;$A234)</f>
        <v>disponible</v>
      </c>
      <c r="T234" t="str" cm="1">
        <f t="array" aca="1" ref="T234" ca="1">INDIRECT($A$1&amp;T$1&amp;$A234)</f>
        <v>disponible</v>
      </c>
      <c r="U234" t="str" cm="1">
        <f t="array" aca="1" ref="U234" ca="1">INDIRECT($A$1&amp;U$1&amp;$A234)</f>
        <v>disponible</v>
      </c>
      <c r="V234" t="str" cm="1">
        <f t="array" aca="1" ref="V234" ca="1">INDIRECT($A$1&amp;V$1&amp;$A234)</f>
        <v>disponible</v>
      </c>
      <c r="W234" cm="1">
        <f t="array" aca="1" ref="W234" ca="1">INDIRECT($A$1&amp;W$1&amp;$A234)</f>
        <v>0</v>
      </c>
      <c r="X234" cm="1">
        <f t="array" aca="1" ref="X234" ca="1">INDIRECT($A$1&amp;X$1&amp;$A234)</f>
        <v>0</v>
      </c>
      <c r="Y234" cm="1">
        <f t="array" aca="1" ref="Y234" ca="1">INDIRECT($A$1&amp;Y$1&amp;$A234)</f>
        <v>0</v>
      </c>
      <c r="Z234" cm="1">
        <f t="array" aca="1" ref="Z234" ca="1">INDIRECT($A$1&amp;Z$1&amp;$A234)</f>
        <v>0</v>
      </c>
      <c r="AA234" cm="1">
        <f t="array" aca="1" ref="AA234" ca="1">INDIRECT($A$1&amp;AA$1&amp;$A234)</f>
        <v>0</v>
      </c>
      <c r="AB234" cm="1">
        <f t="array" aca="1" ref="AB234" ca="1">INDIRECT($A$1&amp;AB$1&amp;$A234)</f>
        <v>0</v>
      </c>
      <c r="AC234" cm="1">
        <f t="array" aca="1" ref="AC234" ca="1">INDIRECT($A$1&amp;AC$1&amp;$A234)</f>
        <v>0</v>
      </c>
      <c r="AD234" cm="1">
        <f t="array" aca="1" ref="AD234" ca="1">INDIRECT($A$1&amp;AD$1&amp;$A234)</f>
        <v>0</v>
      </c>
      <c r="AE234" cm="1">
        <f t="array" aca="1" ref="AE234" ca="1">INDIRECT($A$1&amp;AE$1&amp;$A234)</f>
        <v>0</v>
      </c>
      <c r="AF234" cm="1">
        <f t="array" aca="1" ref="AF234" ca="1">INDIRECT($A$1&amp;AF$1&amp;$A234)</f>
        <v>0</v>
      </c>
      <c r="AG234" cm="1">
        <f t="array" aca="1" ref="AG234" ca="1">INDIRECT($A$1&amp;AG$1&amp;$A234)</f>
        <v>0</v>
      </c>
      <c r="AH234" cm="1">
        <f t="array" aca="1" ref="AH234" ca="1">INDIRECT($A$1&amp;AH$1&amp;$A234)</f>
        <v>0</v>
      </c>
      <c r="AI234" t="str" cm="1">
        <f t="array" aca="1" ref="AI234" ca="1">INDIRECT($A$1&amp;AI$1&amp;$A234)</f>
        <v>disponible</v>
      </c>
      <c r="AJ234" cm="1">
        <f t="array" aca="1" ref="AJ234" ca="1">INDIRECT($A$1&amp;AJ$1&amp;$A234)</f>
        <v>0</v>
      </c>
      <c r="AK234" t="str" cm="1">
        <f t="array" aca="1" ref="AK234" ca="1">INDIRECT($A$1&amp;AK$1&amp;$A234)</f>
        <v>disponible</v>
      </c>
      <c r="AM234">
        <f t="shared" ca="1" si="45"/>
        <v>0</v>
      </c>
      <c r="AN234">
        <f t="shared" ca="1" si="45"/>
        <v>0</v>
      </c>
      <c r="AO234">
        <f t="shared" ca="1" si="45"/>
        <v>0</v>
      </c>
      <c r="AP234">
        <f t="shared" ca="1" si="45"/>
        <v>0</v>
      </c>
      <c r="AQ234">
        <f t="shared" ca="1" si="45"/>
        <v>0</v>
      </c>
      <c r="AR234">
        <f t="shared" ca="1" si="45"/>
        <v>0</v>
      </c>
      <c r="AS234">
        <f t="shared" ca="1" si="45"/>
        <v>0</v>
      </c>
      <c r="AU234" cm="1">
        <f t="array" aca="1" ref="AU234" ca="1">INDIRECT($A$1&amp;AU$1&amp;$A234)</f>
        <v>0</v>
      </c>
      <c r="AV234" cm="1">
        <f t="array" aca="1" ref="AV234" ca="1">INDIRECT($A$1&amp;AV$1&amp;$A234)</f>
        <v>0</v>
      </c>
      <c r="AW234" cm="1">
        <f t="array" aca="1" ref="AW234" ca="1">INDIRECT($A$1&amp;AW$1&amp;$A234)</f>
        <v>0</v>
      </c>
      <c r="AX234" cm="1">
        <f t="array" aca="1" ref="AX234" ca="1">INDIRECT($A$1&amp;AX$1&amp;$A234)</f>
        <v>0</v>
      </c>
      <c r="AY234" cm="1">
        <f t="array" aca="1" ref="AY234" ca="1">INDIRECT($A$1&amp;AY$1&amp;$A234)</f>
        <v>0</v>
      </c>
      <c r="AZ234" cm="1">
        <f t="array" aca="1" ref="AZ234" ca="1">INDIRECT($A$1&amp;AZ$1&amp;$A234)</f>
        <v>0</v>
      </c>
      <c r="BA234" cm="1">
        <f t="array" aca="1" ref="BA234" ca="1">INDIRECT($A$1&amp;BA$1&amp;$A234)</f>
        <v>0</v>
      </c>
      <c r="BB234" cm="1">
        <f t="array" aca="1" ref="BB234" ca="1">INDIRECT($A$1&amp;BB$1&amp;$A234)</f>
        <v>0</v>
      </c>
      <c r="BC234" cm="1">
        <f t="array" aca="1" ref="BC234" ca="1">INDIRECT($A$1&amp;BC$1&amp;$A234)</f>
        <v>0</v>
      </c>
      <c r="BD234" cm="1">
        <f t="array" aca="1" ref="BD234" ca="1">INDIRECT($A$1&amp;BD$1&amp;$A234)</f>
        <v>0</v>
      </c>
      <c r="BE234" cm="1">
        <f t="array" aca="1" ref="BE234" ca="1">INDIRECT($A$1&amp;BE$1&amp;$A234)</f>
        <v>0</v>
      </c>
      <c r="BF234" cm="1">
        <f t="array" aca="1" ref="BF234" ca="1">INDIRECT($A$1&amp;BF$1&amp;$A234)</f>
        <v>0</v>
      </c>
      <c r="BG234" cm="1">
        <f t="array" aca="1" ref="BG234" ca="1">INDIRECT($A$1&amp;BG$1&amp;$A234)</f>
        <v>0</v>
      </c>
      <c r="BH234" cm="1">
        <f t="array" aca="1" ref="BH234" ca="1">INDIRECT($A$1&amp;BH$1&amp;$A234)</f>
        <v>0</v>
      </c>
      <c r="BI234" cm="1">
        <f t="array" aca="1" ref="BI234" ca="1">INDIRECT($A$1&amp;BI$1&amp;$A234)</f>
        <v>0</v>
      </c>
      <c r="BJ234" cm="1">
        <f t="array" aca="1" ref="BJ234" ca="1">INDIRECT($A$1&amp;BJ$1&amp;$A234)</f>
        <v>0</v>
      </c>
      <c r="BK234" cm="1">
        <f t="array" aca="1" ref="BK234" ca="1">INDIRECT($A$1&amp;BK$1&amp;$A234)</f>
        <v>0</v>
      </c>
      <c r="BL234" cm="1">
        <f t="array" aca="1" ref="BL234" ca="1">INDIRECT($A$1&amp;BL$1&amp;$A234)</f>
        <v>0</v>
      </c>
      <c r="BM234" cm="1">
        <f t="array" aca="1" ref="BM234" ca="1">INDIRECT($A$1&amp;BM$1&amp;$A234)</f>
        <v>0</v>
      </c>
      <c r="BN234" cm="1">
        <f t="array" aca="1" ref="BN234" ca="1">INDIRECT($A$1&amp;BN$1&amp;$A234)</f>
        <v>0</v>
      </c>
      <c r="BO234" cm="1">
        <f t="array" aca="1" ref="BO234" ca="1">INDIRECT($A$1&amp;BO$1&amp;$A234)</f>
        <v>0</v>
      </c>
      <c r="BP234" cm="1">
        <f t="array" aca="1" ref="BP234" ca="1">INDIRECT($A$1&amp;BP$1&amp;$A234)</f>
        <v>0</v>
      </c>
      <c r="BQ234" cm="1">
        <f t="array" aca="1" ref="BQ234" ca="1">INDIRECT($A$1&amp;BQ$1&amp;$A234)</f>
        <v>0</v>
      </c>
      <c r="BR234" cm="1">
        <f t="array" aca="1" ref="BR234" ca="1">INDIRECT($A$1&amp;BR$1&amp;$A234)</f>
        <v>0</v>
      </c>
      <c r="BS234" cm="1">
        <f t="array" aca="1" ref="BS234" ca="1">INDIRECT($A$1&amp;BS$1&amp;$A234)</f>
        <v>0</v>
      </c>
      <c r="BT234" cm="1">
        <f t="array" aca="1" ref="BT234" ca="1">INDIRECT($A$1&amp;BT$1&amp;$A234)</f>
        <v>0</v>
      </c>
      <c r="BU234" cm="1">
        <f t="array" aca="1" ref="BU234" ca="1">INDIRECT($A$1&amp;BU$1&amp;$A234)</f>
        <v>0</v>
      </c>
    </row>
    <row r="235" spans="1:73" x14ac:dyDescent="0.35">
      <c r="A235" s="60">
        <f t="shared" si="33"/>
        <v>220</v>
      </c>
      <c r="C235" t="str" cm="1">
        <f t="array" aca="1" ref="C235" ca="1">INDIRECT($A$1&amp;C$1&amp;$A235)</f>
        <v>marche_tibga</v>
      </c>
      <c r="D235">
        <f t="shared" ca="1" si="44"/>
        <v>0</v>
      </c>
      <c r="E235">
        <f t="shared" ca="1" si="44"/>
        <v>0</v>
      </c>
      <c r="F235">
        <f t="shared" ca="1" si="44"/>
        <v>0</v>
      </c>
      <c r="G235">
        <f t="shared" ca="1" si="44"/>
        <v>0</v>
      </c>
      <c r="H235">
        <f t="shared" ca="1" si="44"/>
        <v>0</v>
      </c>
      <c r="I235">
        <f t="shared" ca="1" si="44"/>
        <v>0</v>
      </c>
      <c r="J235">
        <f t="shared" ca="1" si="44"/>
        <v>0</v>
      </c>
      <c r="K235">
        <f t="shared" ca="1" si="44"/>
        <v>0</v>
      </c>
      <c r="L235">
        <f t="shared" ca="1" si="44"/>
        <v>0</v>
      </c>
      <c r="M235">
        <f t="shared" ca="1" si="44"/>
        <v>1</v>
      </c>
      <c r="N235">
        <f t="shared" ca="1" si="44"/>
        <v>0</v>
      </c>
      <c r="P235" t="str" cm="1">
        <f t="array" aca="1" ref="P235" ca="1">INDIRECT($A$1&amp;P$1&amp;$A235)</f>
        <v>disponible</v>
      </c>
      <c r="Q235" cm="1">
        <f t="array" aca="1" ref="Q235" ca="1">INDIRECT($A$1&amp;Q$1&amp;$A235)</f>
        <v>0</v>
      </c>
      <c r="R235" t="str" cm="1">
        <f t="array" aca="1" ref="R235" ca="1">INDIRECT($A$1&amp;R$1&amp;$A235)</f>
        <v>disponible</v>
      </c>
      <c r="S235" cm="1">
        <f t="array" aca="1" ref="S235" ca="1">INDIRECT($A$1&amp;S$1&amp;$A235)</f>
        <v>0</v>
      </c>
      <c r="T235" t="str" cm="1">
        <f t="array" aca="1" ref="T235" ca="1">INDIRECT($A$1&amp;T$1&amp;$A235)</f>
        <v>disponible</v>
      </c>
      <c r="U235" t="str" cm="1">
        <f t="array" aca="1" ref="U235" ca="1">INDIRECT($A$1&amp;U$1&amp;$A235)</f>
        <v>disponible</v>
      </c>
      <c r="V235" t="str" cm="1">
        <f t="array" aca="1" ref="V235" ca="1">INDIRECT($A$1&amp;V$1&amp;$A235)</f>
        <v>disponible</v>
      </c>
      <c r="W235" cm="1">
        <f t="array" aca="1" ref="W235" ca="1">INDIRECT($A$1&amp;W$1&amp;$A235)</f>
        <v>0</v>
      </c>
      <c r="X235" t="str" cm="1">
        <f t="array" aca="1" ref="X235" ca="1">INDIRECT($A$1&amp;X$1&amp;$A235)</f>
        <v>peudisponible</v>
      </c>
      <c r="Y235" t="str" cm="1">
        <f t="array" aca="1" ref="Y235" ca="1">INDIRECT($A$1&amp;Y$1&amp;$A235)</f>
        <v>nondisponible</v>
      </c>
      <c r="Z235" cm="1">
        <f t="array" aca="1" ref="Z235" ca="1">INDIRECT($A$1&amp;Z$1&amp;$A235)</f>
        <v>0</v>
      </c>
      <c r="AA235" cm="1">
        <f t="array" aca="1" ref="AA235" ca="1">INDIRECT($A$1&amp;AA$1&amp;$A235)</f>
        <v>0</v>
      </c>
      <c r="AB235" cm="1">
        <f t="array" aca="1" ref="AB235" ca="1">INDIRECT($A$1&amp;AB$1&amp;$A235)</f>
        <v>0</v>
      </c>
      <c r="AC235" cm="1">
        <f t="array" aca="1" ref="AC235" ca="1">INDIRECT($A$1&amp;AC$1&amp;$A235)</f>
        <v>0</v>
      </c>
      <c r="AD235" cm="1">
        <f t="array" aca="1" ref="AD235" ca="1">INDIRECT($A$1&amp;AD$1&amp;$A235)</f>
        <v>0</v>
      </c>
      <c r="AE235" cm="1">
        <f t="array" aca="1" ref="AE235" ca="1">INDIRECT($A$1&amp;AE$1&amp;$A235)</f>
        <v>0</v>
      </c>
      <c r="AF235" cm="1">
        <f t="array" aca="1" ref="AF235" ca="1">INDIRECT($A$1&amp;AF$1&amp;$A235)</f>
        <v>0</v>
      </c>
      <c r="AG235" t="str" cm="1">
        <f t="array" aca="1" ref="AG235" ca="1">INDIRECT($A$1&amp;AG$1&amp;$A235)</f>
        <v>disponible</v>
      </c>
      <c r="AH235" cm="1">
        <f t="array" aca="1" ref="AH235" ca="1">INDIRECT($A$1&amp;AH$1&amp;$A235)</f>
        <v>0</v>
      </c>
      <c r="AI235" cm="1">
        <f t="array" aca="1" ref="AI235" ca="1">INDIRECT($A$1&amp;AI$1&amp;$A235)</f>
        <v>0</v>
      </c>
      <c r="AJ235" t="str" cm="1">
        <f t="array" aca="1" ref="AJ235" ca="1">INDIRECT($A$1&amp;AJ$1&amp;$A235)</f>
        <v>disponible</v>
      </c>
      <c r="AK235" t="str" cm="1">
        <f t="array" aca="1" ref="AK235" ca="1">INDIRECT($A$1&amp;AK$1&amp;$A235)</f>
        <v>disponible</v>
      </c>
      <c r="AM235">
        <f t="shared" ca="1" si="45"/>
        <v>0</v>
      </c>
      <c r="AN235">
        <f t="shared" ca="1" si="45"/>
        <v>0</v>
      </c>
      <c r="AO235">
        <f t="shared" ca="1" si="45"/>
        <v>0</v>
      </c>
      <c r="AP235">
        <f t="shared" ca="1" si="45"/>
        <v>0</v>
      </c>
      <c r="AQ235">
        <f t="shared" ca="1" si="45"/>
        <v>0</v>
      </c>
      <c r="AR235">
        <f t="shared" ca="1" si="45"/>
        <v>0</v>
      </c>
      <c r="AS235">
        <f t="shared" ca="1" si="45"/>
        <v>0</v>
      </c>
      <c r="AU235" cm="1">
        <f t="array" aca="1" ref="AU235" ca="1">INDIRECT($A$1&amp;AU$1&amp;$A235)</f>
        <v>0</v>
      </c>
      <c r="AV235" cm="1">
        <f t="array" aca="1" ref="AV235" ca="1">INDIRECT($A$1&amp;AV$1&amp;$A235)</f>
        <v>0</v>
      </c>
      <c r="AW235" cm="1">
        <f t="array" aca="1" ref="AW235" ca="1">INDIRECT($A$1&amp;AW$1&amp;$A235)</f>
        <v>0</v>
      </c>
      <c r="AX235" cm="1">
        <f t="array" aca="1" ref="AX235" ca="1">INDIRECT($A$1&amp;AX$1&amp;$A235)</f>
        <v>0</v>
      </c>
      <c r="AY235" cm="1">
        <f t="array" aca="1" ref="AY235" ca="1">INDIRECT($A$1&amp;AY$1&amp;$A235)</f>
        <v>0</v>
      </c>
      <c r="AZ235" cm="1">
        <f t="array" aca="1" ref="AZ235" ca="1">INDIRECT($A$1&amp;AZ$1&amp;$A235)</f>
        <v>0</v>
      </c>
      <c r="BA235" cm="1">
        <f t="array" aca="1" ref="BA235" ca="1">INDIRECT($A$1&amp;BA$1&amp;$A235)</f>
        <v>0</v>
      </c>
      <c r="BB235" cm="1">
        <f t="array" aca="1" ref="BB235" ca="1">INDIRECT($A$1&amp;BB$1&amp;$A235)</f>
        <v>0</v>
      </c>
      <c r="BC235" cm="1">
        <f t="array" aca="1" ref="BC235" ca="1">INDIRECT($A$1&amp;BC$1&amp;$A235)</f>
        <v>0</v>
      </c>
      <c r="BD235" cm="1">
        <f t="array" aca="1" ref="BD235" ca="1">INDIRECT($A$1&amp;BD$1&amp;$A235)</f>
        <v>0</v>
      </c>
      <c r="BE235" cm="1">
        <f t="array" aca="1" ref="BE235" ca="1">INDIRECT($A$1&amp;BE$1&amp;$A235)</f>
        <v>0</v>
      </c>
      <c r="BF235" cm="1">
        <f t="array" aca="1" ref="BF235" ca="1">INDIRECT($A$1&amp;BF$1&amp;$A235)</f>
        <v>0</v>
      </c>
      <c r="BG235" cm="1">
        <f t="array" aca="1" ref="BG235" ca="1">INDIRECT($A$1&amp;BG$1&amp;$A235)</f>
        <v>0</v>
      </c>
      <c r="BH235" cm="1">
        <f t="array" aca="1" ref="BH235" ca="1">INDIRECT($A$1&amp;BH$1&amp;$A235)</f>
        <v>0</v>
      </c>
      <c r="BI235" cm="1">
        <f t="array" aca="1" ref="BI235" ca="1">INDIRECT($A$1&amp;BI$1&amp;$A235)</f>
        <v>0</v>
      </c>
      <c r="BJ235" cm="1">
        <f t="array" aca="1" ref="BJ235" ca="1">INDIRECT($A$1&amp;BJ$1&amp;$A235)</f>
        <v>0</v>
      </c>
      <c r="BK235" cm="1">
        <f t="array" aca="1" ref="BK235" ca="1">INDIRECT($A$1&amp;BK$1&amp;$A235)</f>
        <v>0</v>
      </c>
      <c r="BL235" cm="1">
        <f t="array" aca="1" ref="BL235" ca="1">INDIRECT($A$1&amp;BL$1&amp;$A235)</f>
        <v>0</v>
      </c>
      <c r="BM235" cm="1">
        <f t="array" aca="1" ref="BM235" ca="1">INDIRECT($A$1&amp;BM$1&amp;$A235)</f>
        <v>0</v>
      </c>
      <c r="BN235" cm="1">
        <f t="array" aca="1" ref="BN235" ca="1">INDIRECT($A$1&amp;BN$1&amp;$A235)</f>
        <v>0</v>
      </c>
      <c r="BO235" cm="1">
        <f t="array" aca="1" ref="BO235" ca="1">INDIRECT($A$1&amp;BO$1&amp;$A235)</f>
        <v>0</v>
      </c>
      <c r="BP235" cm="1">
        <f t="array" aca="1" ref="BP235" ca="1">INDIRECT($A$1&amp;BP$1&amp;$A235)</f>
        <v>0</v>
      </c>
      <c r="BQ235" cm="1">
        <f t="array" aca="1" ref="BQ235" ca="1">INDIRECT($A$1&amp;BQ$1&amp;$A235)</f>
        <v>0</v>
      </c>
      <c r="BR235" cm="1">
        <f t="array" aca="1" ref="BR235" ca="1">INDIRECT($A$1&amp;BR$1&amp;$A235)</f>
        <v>0</v>
      </c>
      <c r="BS235" cm="1">
        <f t="array" aca="1" ref="BS235" ca="1">INDIRECT($A$1&amp;BS$1&amp;$A235)</f>
        <v>0</v>
      </c>
      <c r="BT235" cm="1">
        <f t="array" aca="1" ref="BT235" ca="1">INDIRECT($A$1&amp;BT$1&amp;$A235)</f>
        <v>0</v>
      </c>
      <c r="BU235" cm="1">
        <f t="array" aca="1" ref="BU235" ca="1">INDIRECT($A$1&amp;BU$1&amp;$A235)</f>
        <v>0</v>
      </c>
    </row>
    <row r="236" spans="1:73" x14ac:dyDescent="0.35">
      <c r="A236" s="60">
        <f t="shared" si="33"/>
        <v>221</v>
      </c>
      <c r="C236" t="str" cm="1">
        <f t="array" aca="1" ref="C236" ca="1">INDIRECT($A$1&amp;C$1&amp;$A236)</f>
        <v>marche_tibga</v>
      </c>
      <c r="D236">
        <f t="shared" ca="1" si="44"/>
        <v>0</v>
      </c>
      <c r="E236">
        <f t="shared" ca="1" si="44"/>
        <v>0</v>
      </c>
      <c r="F236">
        <f t="shared" ca="1" si="44"/>
        <v>0</v>
      </c>
      <c r="G236">
        <f t="shared" ca="1" si="44"/>
        <v>0</v>
      </c>
      <c r="H236">
        <f t="shared" ca="1" si="44"/>
        <v>0</v>
      </c>
      <c r="I236">
        <f t="shared" ca="1" si="44"/>
        <v>0</v>
      </c>
      <c r="J236">
        <f t="shared" ca="1" si="44"/>
        <v>0</v>
      </c>
      <c r="K236">
        <f t="shared" ca="1" si="44"/>
        <v>0</v>
      </c>
      <c r="L236">
        <f t="shared" ca="1" si="44"/>
        <v>0</v>
      </c>
      <c r="M236">
        <f t="shared" ca="1" si="44"/>
        <v>0</v>
      </c>
      <c r="N236">
        <f t="shared" ca="1" si="44"/>
        <v>0</v>
      </c>
      <c r="P236" cm="1">
        <f t="array" aca="1" ref="P236" ca="1">INDIRECT($A$1&amp;P$1&amp;$A236)</f>
        <v>0</v>
      </c>
      <c r="Q236" cm="1">
        <f t="array" aca="1" ref="Q236" ca="1">INDIRECT($A$1&amp;Q$1&amp;$A236)</f>
        <v>0</v>
      </c>
      <c r="R236" cm="1">
        <f t="array" aca="1" ref="R236" ca="1">INDIRECT($A$1&amp;R$1&amp;$A236)</f>
        <v>0</v>
      </c>
      <c r="S236" cm="1">
        <f t="array" aca="1" ref="S236" ca="1">INDIRECT($A$1&amp;S$1&amp;$A236)</f>
        <v>0</v>
      </c>
      <c r="T236" cm="1">
        <f t="array" aca="1" ref="T236" ca="1">INDIRECT($A$1&amp;T$1&amp;$A236)</f>
        <v>0</v>
      </c>
      <c r="U236" cm="1">
        <f t="array" aca="1" ref="U236" ca="1">INDIRECT($A$1&amp;U$1&amp;$A236)</f>
        <v>0</v>
      </c>
      <c r="V236" cm="1">
        <f t="array" aca="1" ref="V236" ca="1">INDIRECT($A$1&amp;V$1&amp;$A236)</f>
        <v>0</v>
      </c>
      <c r="W236" cm="1">
        <f t="array" aca="1" ref="W236" ca="1">INDIRECT($A$1&amp;W$1&amp;$A236)</f>
        <v>0</v>
      </c>
      <c r="X236" cm="1">
        <f t="array" aca="1" ref="X236" ca="1">INDIRECT($A$1&amp;X$1&amp;$A236)</f>
        <v>0</v>
      </c>
      <c r="Y236" cm="1">
        <f t="array" aca="1" ref="Y236" ca="1">INDIRECT($A$1&amp;Y$1&amp;$A236)</f>
        <v>0</v>
      </c>
      <c r="Z236" t="str" cm="1">
        <f t="array" aca="1" ref="Z236" ca="1">INDIRECT($A$1&amp;Z$1&amp;$A236)</f>
        <v>disponible</v>
      </c>
      <c r="AA236" t="str" cm="1">
        <f t="array" aca="1" ref="AA236" ca="1">INDIRECT($A$1&amp;AA$1&amp;$A236)</f>
        <v>disponible</v>
      </c>
      <c r="AB236" cm="1">
        <f t="array" aca="1" ref="AB236" ca="1">INDIRECT($A$1&amp;AB$1&amp;$A236)</f>
        <v>0</v>
      </c>
      <c r="AC236" cm="1">
        <f t="array" aca="1" ref="AC236" ca="1">INDIRECT($A$1&amp;AC$1&amp;$A236)</f>
        <v>0</v>
      </c>
      <c r="AD236" cm="1">
        <f t="array" aca="1" ref="AD236" ca="1">INDIRECT($A$1&amp;AD$1&amp;$A236)</f>
        <v>0</v>
      </c>
      <c r="AE236" cm="1">
        <f t="array" aca="1" ref="AE236" ca="1">INDIRECT($A$1&amp;AE$1&amp;$A236)</f>
        <v>0</v>
      </c>
      <c r="AF236" cm="1">
        <f t="array" aca="1" ref="AF236" ca="1">INDIRECT($A$1&amp;AF$1&amp;$A236)</f>
        <v>0</v>
      </c>
      <c r="AG236" cm="1">
        <f t="array" aca="1" ref="AG236" ca="1">INDIRECT($A$1&amp;AG$1&amp;$A236)</f>
        <v>0</v>
      </c>
      <c r="AH236" cm="1">
        <f t="array" aca="1" ref="AH236" ca="1">INDIRECT($A$1&amp;AH$1&amp;$A236)</f>
        <v>0</v>
      </c>
      <c r="AI236" cm="1">
        <f t="array" aca="1" ref="AI236" ca="1">INDIRECT($A$1&amp;AI$1&amp;$A236)</f>
        <v>0</v>
      </c>
      <c r="AJ236" cm="1">
        <f t="array" aca="1" ref="AJ236" ca="1">INDIRECT($A$1&amp;AJ$1&amp;$A236)</f>
        <v>0</v>
      </c>
      <c r="AK236" cm="1">
        <f t="array" aca="1" ref="AK236" ca="1">INDIRECT($A$1&amp;AK$1&amp;$A236)</f>
        <v>0</v>
      </c>
      <c r="AM236">
        <f t="shared" ca="1" si="45"/>
        <v>0</v>
      </c>
      <c r="AN236">
        <f t="shared" ca="1" si="45"/>
        <v>0</v>
      </c>
      <c r="AO236">
        <f t="shared" ca="1" si="45"/>
        <v>0</v>
      </c>
      <c r="AP236">
        <f t="shared" ca="1" si="45"/>
        <v>0</v>
      </c>
      <c r="AQ236">
        <f t="shared" ca="1" si="45"/>
        <v>0</v>
      </c>
      <c r="AR236">
        <f t="shared" ca="1" si="45"/>
        <v>0</v>
      </c>
      <c r="AS236">
        <f t="shared" ca="1" si="45"/>
        <v>0</v>
      </c>
      <c r="AU236" cm="1">
        <f t="array" aca="1" ref="AU236" ca="1">INDIRECT($A$1&amp;AU$1&amp;$A236)</f>
        <v>0</v>
      </c>
      <c r="AV236" cm="1">
        <f t="array" aca="1" ref="AV236" ca="1">INDIRECT($A$1&amp;AV$1&amp;$A236)</f>
        <v>0</v>
      </c>
      <c r="AW236" cm="1">
        <f t="array" aca="1" ref="AW236" ca="1">INDIRECT($A$1&amp;AW$1&amp;$A236)</f>
        <v>0</v>
      </c>
      <c r="AX236" cm="1">
        <f t="array" aca="1" ref="AX236" ca="1">INDIRECT($A$1&amp;AX$1&amp;$A236)</f>
        <v>0</v>
      </c>
      <c r="AY236" cm="1">
        <f t="array" aca="1" ref="AY236" ca="1">INDIRECT($A$1&amp;AY$1&amp;$A236)</f>
        <v>0</v>
      </c>
      <c r="AZ236" cm="1">
        <f t="array" aca="1" ref="AZ236" ca="1">INDIRECT($A$1&amp;AZ$1&amp;$A236)</f>
        <v>0</v>
      </c>
      <c r="BA236" cm="1">
        <f t="array" aca="1" ref="BA236" ca="1">INDIRECT($A$1&amp;BA$1&amp;$A236)</f>
        <v>0</v>
      </c>
      <c r="BB236" cm="1">
        <f t="array" aca="1" ref="BB236" ca="1">INDIRECT($A$1&amp;BB$1&amp;$A236)</f>
        <v>0</v>
      </c>
      <c r="BC236" cm="1">
        <f t="array" aca="1" ref="BC236" ca="1">INDIRECT($A$1&amp;BC$1&amp;$A236)</f>
        <v>0</v>
      </c>
      <c r="BD236" cm="1">
        <f t="array" aca="1" ref="BD236" ca="1">INDIRECT($A$1&amp;BD$1&amp;$A236)</f>
        <v>0</v>
      </c>
      <c r="BE236" cm="1">
        <f t="array" aca="1" ref="BE236" ca="1">INDIRECT($A$1&amp;BE$1&amp;$A236)</f>
        <v>0</v>
      </c>
      <c r="BF236" cm="1">
        <f t="array" aca="1" ref="BF236" ca="1">INDIRECT($A$1&amp;BF$1&amp;$A236)</f>
        <v>0</v>
      </c>
      <c r="BG236" cm="1">
        <f t="array" aca="1" ref="BG236" ca="1">INDIRECT($A$1&amp;BG$1&amp;$A236)</f>
        <v>0</v>
      </c>
      <c r="BH236" cm="1">
        <f t="array" aca="1" ref="BH236" ca="1">INDIRECT($A$1&amp;BH$1&amp;$A236)</f>
        <v>0</v>
      </c>
      <c r="BI236" cm="1">
        <f t="array" aca="1" ref="BI236" ca="1">INDIRECT($A$1&amp;BI$1&amp;$A236)</f>
        <v>0</v>
      </c>
      <c r="BJ236" cm="1">
        <f t="array" aca="1" ref="BJ236" ca="1">INDIRECT($A$1&amp;BJ$1&amp;$A236)</f>
        <v>0</v>
      </c>
      <c r="BK236" cm="1">
        <f t="array" aca="1" ref="BK236" ca="1">INDIRECT($A$1&amp;BK$1&amp;$A236)</f>
        <v>0</v>
      </c>
      <c r="BL236" cm="1">
        <f t="array" aca="1" ref="BL236" ca="1">INDIRECT($A$1&amp;BL$1&amp;$A236)</f>
        <v>0</v>
      </c>
      <c r="BM236" cm="1">
        <f t="array" aca="1" ref="BM236" ca="1">INDIRECT($A$1&amp;BM$1&amp;$A236)</f>
        <v>0</v>
      </c>
      <c r="BN236" cm="1">
        <f t="array" aca="1" ref="BN236" ca="1">INDIRECT($A$1&amp;BN$1&amp;$A236)</f>
        <v>0</v>
      </c>
      <c r="BO236" cm="1">
        <f t="array" aca="1" ref="BO236" ca="1">INDIRECT($A$1&amp;BO$1&amp;$A236)</f>
        <v>0</v>
      </c>
      <c r="BP236" cm="1">
        <f t="array" aca="1" ref="BP236" ca="1">INDIRECT($A$1&amp;BP$1&amp;$A236)</f>
        <v>0</v>
      </c>
      <c r="BQ236" cm="1">
        <f t="array" aca="1" ref="BQ236" ca="1">INDIRECT($A$1&amp;BQ$1&amp;$A236)</f>
        <v>0</v>
      </c>
      <c r="BR236" cm="1">
        <f t="array" aca="1" ref="BR236" ca="1">INDIRECT($A$1&amp;BR$1&amp;$A236)</f>
        <v>0</v>
      </c>
      <c r="BS236" cm="1">
        <f t="array" aca="1" ref="BS236" ca="1">INDIRECT($A$1&amp;BS$1&amp;$A236)</f>
        <v>0</v>
      </c>
      <c r="BT236" cm="1">
        <f t="array" aca="1" ref="BT236" ca="1">INDIRECT($A$1&amp;BT$1&amp;$A236)</f>
        <v>0</v>
      </c>
      <c r="BU236" cm="1">
        <f t="array" aca="1" ref="BU236" ca="1">INDIRECT($A$1&amp;BU$1&amp;$A236)</f>
        <v>0</v>
      </c>
    </row>
    <row r="237" spans="1:73" x14ac:dyDescent="0.35">
      <c r="A237" s="60">
        <f t="shared" si="33"/>
        <v>222</v>
      </c>
      <c r="C237" t="str" cm="1">
        <f t="array" aca="1" ref="C237" ca="1">INDIRECT($A$1&amp;C$1&amp;$A237)</f>
        <v>marche_bogande</v>
      </c>
      <c r="D237">
        <f t="shared" ca="1" si="44"/>
        <v>1</v>
      </c>
      <c r="E237">
        <f t="shared" ca="1" si="44"/>
        <v>0</v>
      </c>
      <c r="F237">
        <f t="shared" ca="1" si="44"/>
        <v>0</v>
      </c>
      <c r="G237">
        <f t="shared" ca="1" si="44"/>
        <v>1</v>
      </c>
      <c r="H237">
        <f t="shared" ca="1" si="44"/>
        <v>1</v>
      </c>
      <c r="I237">
        <f t="shared" ca="1" si="44"/>
        <v>1</v>
      </c>
      <c r="J237">
        <f t="shared" ca="1" si="44"/>
        <v>1</v>
      </c>
      <c r="K237">
        <f t="shared" ca="1" si="44"/>
        <v>1</v>
      </c>
      <c r="L237">
        <f t="shared" ca="1" si="44"/>
        <v>0</v>
      </c>
      <c r="M237">
        <f t="shared" ca="1" si="44"/>
        <v>0</v>
      </c>
      <c r="N237">
        <f t="shared" ca="1" si="44"/>
        <v>0</v>
      </c>
      <c r="P237" t="str" cm="1">
        <f t="array" aca="1" ref="P237" ca="1">INDIRECT($A$1&amp;P$1&amp;$A237)</f>
        <v>disponible</v>
      </c>
      <c r="Q237" cm="1">
        <f t="array" aca="1" ref="Q237" ca="1">INDIRECT($A$1&amp;Q$1&amp;$A237)</f>
        <v>0</v>
      </c>
      <c r="R237" t="str" cm="1">
        <f t="array" aca="1" ref="R237" ca="1">INDIRECT($A$1&amp;R$1&amp;$A237)</f>
        <v>disponible</v>
      </c>
      <c r="S237" t="str" cm="1">
        <f t="array" aca="1" ref="S237" ca="1">INDIRECT($A$1&amp;S$1&amp;$A237)</f>
        <v>disponible</v>
      </c>
      <c r="T237" t="str" cm="1">
        <f t="array" aca="1" ref="T237" ca="1">INDIRECT($A$1&amp;T$1&amp;$A237)</f>
        <v>disponible</v>
      </c>
      <c r="U237" t="str" cm="1">
        <f t="array" aca="1" ref="U237" ca="1">INDIRECT($A$1&amp;U$1&amp;$A237)</f>
        <v>disponible</v>
      </c>
      <c r="V237" t="str" cm="1">
        <f t="array" aca="1" ref="V237" ca="1">INDIRECT($A$1&amp;V$1&amp;$A237)</f>
        <v>disponible</v>
      </c>
      <c r="W237" cm="1">
        <f t="array" aca="1" ref="W237" ca="1">INDIRECT($A$1&amp;W$1&amp;$A237)</f>
        <v>0</v>
      </c>
      <c r="X237" cm="1">
        <f t="array" aca="1" ref="X237" ca="1">INDIRECT($A$1&amp;X$1&amp;$A237)</f>
        <v>0</v>
      </c>
      <c r="Y237" cm="1">
        <f t="array" aca="1" ref="Y237" ca="1">INDIRECT($A$1&amp;Y$1&amp;$A237)</f>
        <v>0</v>
      </c>
      <c r="Z237" t="str" cm="1">
        <f t="array" aca="1" ref="Z237" ca="1">INDIRECT($A$1&amp;Z$1&amp;$A237)</f>
        <v>disponible</v>
      </c>
      <c r="AA237" t="str" cm="1">
        <f t="array" aca="1" ref="AA237" ca="1">INDIRECT($A$1&amp;AA$1&amp;$A237)</f>
        <v>disponible</v>
      </c>
      <c r="AB237" t="str" cm="1">
        <f t="array" aca="1" ref="AB237" ca="1">INDIRECT($A$1&amp;AB$1&amp;$A237)</f>
        <v>disponible</v>
      </c>
      <c r="AC237" t="str" cm="1">
        <f t="array" aca="1" ref="AC237" ca="1">INDIRECT($A$1&amp;AC$1&amp;$A237)</f>
        <v>disponible</v>
      </c>
      <c r="AD237" cm="1">
        <f t="array" aca="1" ref="AD237" ca="1">INDIRECT($A$1&amp;AD$1&amp;$A237)</f>
        <v>0</v>
      </c>
      <c r="AE237" t="str" cm="1">
        <f t="array" aca="1" ref="AE237" ca="1">INDIRECT($A$1&amp;AE$1&amp;$A237)</f>
        <v>disponible</v>
      </c>
      <c r="AF237" cm="1">
        <f t="array" aca="1" ref="AF237" ca="1">INDIRECT($A$1&amp;AF$1&amp;$A237)</f>
        <v>0</v>
      </c>
      <c r="AG237" t="str" cm="1">
        <f t="array" aca="1" ref="AG237" ca="1">INDIRECT($A$1&amp;AG$1&amp;$A237)</f>
        <v>disponible</v>
      </c>
      <c r="AH237" cm="1">
        <f t="array" aca="1" ref="AH237" ca="1">INDIRECT($A$1&amp;AH$1&amp;$A237)</f>
        <v>0</v>
      </c>
      <c r="AI237" cm="1">
        <f t="array" aca="1" ref="AI237" ca="1">INDIRECT($A$1&amp;AI$1&amp;$A237)</f>
        <v>0</v>
      </c>
      <c r="AJ237" cm="1">
        <f t="array" aca="1" ref="AJ237" ca="1">INDIRECT($A$1&amp;AJ$1&amp;$A237)</f>
        <v>0</v>
      </c>
      <c r="AK237" t="str" cm="1">
        <f t="array" aca="1" ref="AK237" ca="1">INDIRECT($A$1&amp;AK$1&amp;$A237)</f>
        <v>disponible</v>
      </c>
      <c r="AM237">
        <f t="shared" ca="1" si="45"/>
        <v>0</v>
      </c>
      <c r="AN237">
        <f t="shared" ca="1" si="45"/>
        <v>0</v>
      </c>
      <c r="AO237">
        <f t="shared" ca="1" si="45"/>
        <v>0</v>
      </c>
      <c r="AP237">
        <f t="shared" ca="1" si="45"/>
        <v>0</v>
      </c>
      <c r="AQ237">
        <f t="shared" ca="1" si="45"/>
        <v>0</v>
      </c>
      <c r="AR237">
        <f t="shared" ca="1" si="45"/>
        <v>0</v>
      </c>
      <c r="AS237">
        <f t="shared" ca="1" si="45"/>
        <v>1</v>
      </c>
      <c r="AU237" cm="1">
        <f t="array" aca="1" ref="AU237" ca="1">INDIRECT($A$1&amp;AU$1&amp;$A237)</f>
        <v>0</v>
      </c>
      <c r="AV237" cm="1">
        <f t="array" aca="1" ref="AV237" ca="1">INDIRECT($A$1&amp;AV$1&amp;$A237)</f>
        <v>0</v>
      </c>
      <c r="AW237" cm="1">
        <f t="array" aca="1" ref="AW237" ca="1">INDIRECT($A$1&amp;AW$1&amp;$A237)</f>
        <v>0</v>
      </c>
      <c r="AX237" cm="1">
        <f t="array" aca="1" ref="AX237" ca="1">INDIRECT($A$1&amp;AX$1&amp;$A237)</f>
        <v>0</v>
      </c>
      <c r="AY237" cm="1">
        <f t="array" aca="1" ref="AY237" ca="1">INDIRECT($A$1&amp;AY$1&amp;$A237)</f>
        <v>0</v>
      </c>
      <c r="AZ237" cm="1">
        <f t="array" aca="1" ref="AZ237" ca="1">INDIRECT($A$1&amp;AZ$1&amp;$A237)</f>
        <v>0</v>
      </c>
      <c r="BA237" cm="1">
        <f t="array" aca="1" ref="BA237" ca="1">INDIRECT($A$1&amp;BA$1&amp;$A237)</f>
        <v>0</v>
      </c>
      <c r="BB237" cm="1">
        <f t="array" aca="1" ref="BB237" ca="1">INDIRECT($A$1&amp;BB$1&amp;$A237)</f>
        <v>0</v>
      </c>
      <c r="BC237" cm="1">
        <f t="array" aca="1" ref="BC237" ca="1">INDIRECT($A$1&amp;BC$1&amp;$A237)</f>
        <v>0</v>
      </c>
      <c r="BD237" cm="1">
        <f t="array" aca="1" ref="BD237" ca="1">INDIRECT($A$1&amp;BD$1&amp;$A237)</f>
        <v>0</v>
      </c>
      <c r="BE237" cm="1">
        <f t="array" aca="1" ref="BE237" ca="1">INDIRECT($A$1&amp;BE$1&amp;$A237)</f>
        <v>0</v>
      </c>
      <c r="BF237" cm="1">
        <f t="array" aca="1" ref="BF237" ca="1">INDIRECT($A$1&amp;BF$1&amp;$A237)</f>
        <v>0</v>
      </c>
      <c r="BG237" cm="1">
        <f t="array" aca="1" ref="BG237" ca="1">INDIRECT($A$1&amp;BG$1&amp;$A237)</f>
        <v>0</v>
      </c>
      <c r="BH237" cm="1">
        <f t="array" aca="1" ref="BH237" ca="1">INDIRECT($A$1&amp;BH$1&amp;$A237)</f>
        <v>0</v>
      </c>
      <c r="BI237" cm="1">
        <f t="array" aca="1" ref="BI237" ca="1">INDIRECT($A$1&amp;BI$1&amp;$A237)</f>
        <v>0</v>
      </c>
      <c r="BJ237" cm="1">
        <f t="array" aca="1" ref="BJ237" ca="1">INDIRECT($A$1&amp;BJ$1&amp;$A237)</f>
        <v>0</v>
      </c>
      <c r="BK237" cm="1">
        <f t="array" aca="1" ref="BK237" ca="1">INDIRECT($A$1&amp;BK$1&amp;$A237)</f>
        <v>0</v>
      </c>
      <c r="BL237" cm="1">
        <f t="array" aca="1" ref="BL237" ca="1">INDIRECT($A$1&amp;BL$1&amp;$A237)</f>
        <v>0</v>
      </c>
      <c r="BM237" cm="1">
        <f t="array" aca="1" ref="BM237" ca="1">INDIRECT($A$1&amp;BM$1&amp;$A237)</f>
        <v>0</v>
      </c>
      <c r="BN237" cm="1">
        <f t="array" aca="1" ref="BN237" ca="1">INDIRECT($A$1&amp;BN$1&amp;$A237)</f>
        <v>0</v>
      </c>
      <c r="BO237" cm="1">
        <f t="array" aca="1" ref="BO237" ca="1">INDIRECT($A$1&amp;BO$1&amp;$A237)</f>
        <v>0</v>
      </c>
      <c r="BP237" cm="1">
        <f t="array" aca="1" ref="BP237" ca="1">INDIRECT($A$1&amp;BP$1&amp;$A237)</f>
        <v>0</v>
      </c>
      <c r="BQ237" cm="1">
        <f t="array" aca="1" ref="BQ237" ca="1">INDIRECT($A$1&amp;BQ$1&amp;$A237)</f>
        <v>0</v>
      </c>
      <c r="BR237" cm="1">
        <f t="array" aca="1" ref="BR237" ca="1">INDIRECT($A$1&amp;BR$1&amp;$A237)</f>
        <v>0</v>
      </c>
      <c r="BS237" cm="1">
        <f t="array" aca="1" ref="BS237" ca="1">INDIRECT($A$1&amp;BS$1&amp;$A237)</f>
        <v>0</v>
      </c>
      <c r="BT237" cm="1">
        <f t="array" aca="1" ref="BT237" ca="1">INDIRECT($A$1&amp;BT$1&amp;$A237)</f>
        <v>0</v>
      </c>
      <c r="BU237" cm="1">
        <f t="array" aca="1" ref="BU237" ca="1">INDIRECT($A$1&amp;BU$1&amp;$A237)</f>
        <v>0</v>
      </c>
    </row>
    <row r="238" spans="1:73" x14ac:dyDescent="0.35">
      <c r="A238" s="60">
        <f t="shared" si="33"/>
        <v>223</v>
      </c>
      <c r="C238" t="str" cm="1">
        <f t="array" aca="1" ref="C238" ca="1">INDIRECT($A$1&amp;C$1&amp;$A238)</f>
        <v>marche_bogande</v>
      </c>
      <c r="D238">
        <f t="shared" ca="1" si="44"/>
        <v>1</v>
      </c>
      <c r="E238">
        <f t="shared" ca="1" si="44"/>
        <v>0</v>
      </c>
      <c r="F238">
        <f t="shared" ca="1" si="44"/>
        <v>0</v>
      </c>
      <c r="G238">
        <f t="shared" ca="1" si="44"/>
        <v>1</v>
      </c>
      <c r="H238">
        <f t="shared" ca="1" si="44"/>
        <v>1</v>
      </c>
      <c r="I238">
        <f t="shared" ca="1" si="44"/>
        <v>1</v>
      </c>
      <c r="J238">
        <f t="shared" ca="1" si="44"/>
        <v>1</v>
      </c>
      <c r="K238">
        <f t="shared" ca="1" si="44"/>
        <v>1</v>
      </c>
      <c r="L238">
        <f t="shared" ca="1" si="44"/>
        <v>0</v>
      </c>
      <c r="M238">
        <f t="shared" ca="1" si="44"/>
        <v>0</v>
      </c>
      <c r="N238">
        <f t="shared" ca="1" si="44"/>
        <v>0</v>
      </c>
      <c r="P238" t="str" cm="1">
        <f t="array" aca="1" ref="P238" ca="1">INDIRECT($A$1&amp;P$1&amp;$A238)</f>
        <v>disponible</v>
      </c>
      <c r="Q238" t="str" cm="1">
        <f t="array" aca="1" ref="Q238" ca="1">INDIRECT($A$1&amp;Q$1&amp;$A238)</f>
        <v>disponible</v>
      </c>
      <c r="R238" t="str" cm="1">
        <f t="array" aca="1" ref="R238" ca="1">INDIRECT($A$1&amp;R$1&amp;$A238)</f>
        <v>disponible</v>
      </c>
      <c r="S238" t="str" cm="1">
        <f t="array" aca="1" ref="S238" ca="1">INDIRECT($A$1&amp;S$1&amp;$A238)</f>
        <v>disponible</v>
      </c>
      <c r="T238" t="str" cm="1">
        <f t="array" aca="1" ref="T238" ca="1">INDIRECT($A$1&amp;T$1&amp;$A238)</f>
        <v>disponible</v>
      </c>
      <c r="U238" cm="1">
        <f t="array" aca="1" ref="U238" ca="1">INDIRECT($A$1&amp;U$1&amp;$A238)</f>
        <v>0</v>
      </c>
      <c r="V238" cm="1">
        <f t="array" aca="1" ref="V238" ca="1">INDIRECT($A$1&amp;V$1&amp;$A238)</f>
        <v>0</v>
      </c>
      <c r="W238" cm="1">
        <f t="array" aca="1" ref="W238" ca="1">INDIRECT($A$1&amp;W$1&amp;$A238)</f>
        <v>0</v>
      </c>
      <c r="X238" cm="1">
        <f t="array" aca="1" ref="X238" ca="1">INDIRECT($A$1&amp;X$1&amp;$A238)</f>
        <v>0</v>
      </c>
      <c r="Y238" cm="1">
        <f t="array" aca="1" ref="Y238" ca="1">INDIRECT($A$1&amp;Y$1&amp;$A238)</f>
        <v>0</v>
      </c>
      <c r="Z238" t="str" cm="1">
        <f t="array" aca="1" ref="Z238" ca="1">INDIRECT($A$1&amp;Z$1&amp;$A238)</f>
        <v>disponible</v>
      </c>
      <c r="AA238" t="str" cm="1">
        <f t="array" aca="1" ref="AA238" ca="1">INDIRECT($A$1&amp;AA$1&amp;$A238)</f>
        <v>disponible</v>
      </c>
      <c r="AB238" t="str" cm="1">
        <f t="array" aca="1" ref="AB238" ca="1">INDIRECT($A$1&amp;AB$1&amp;$A238)</f>
        <v>disponible</v>
      </c>
      <c r="AC238" t="str" cm="1">
        <f t="array" aca="1" ref="AC238" ca="1">INDIRECT($A$1&amp;AC$1&amp;$A238)</f>
        <v>disponible</v>
      </c>
      <c r="AD238" t="str" cm="1">
        <f t="array" aca="1" ref="AD238" ca="1">INDIRECT($A$1&amp;AD$1&amp;$A238)</f>
        <v>disponible</v>
      </c>
      <c r="AE238" t="str" cm="1">
        <f t="array" aca="1" ref="AE238" ca="1">INDIRECT($A$1&amp;AE$1&amp;$A238)</f>
        <v>disponible</v>
      </c>
      <c r="AF238" t="str" cm="1">
        <f t="array" aca="1" ref="AF238" ca="1">INDIRECT($A$1&amp;AF$1&amp;$A238)</f>
        <v>disponible</v>
      </c>
      <c r="AG238" t="str" cm="1">
        <f t="array" aca="1" ref="AG238" ca="1">INDIRECT($A$1&amp;AG$1&amp;$A238)</f>
        <v>disponible</v>
      </c>
      <c r="AH238" cm="1">
        <f t="array" aca="1" ref="AH238" ca="1">INDIRECT($A$1&amp;AH$1&amp;$A238)</f>
        <v>0</v>
      </c>
      <c r="AI238" cm="1">
        <f t="array" aca="1" ref="AI238" ca="1">INDIRECT($A$1&amp;AI$1&amp;$A238)</f>
        <v>0</v>
      </c>
      <c r="AJ238" cm="1">
        <f t="array" aca="1" ref="AJ238" ca="1">INDIRECT($A$1&amp;AJ$1&amp;$A238)</f>
        <v>0</v>
      </c>
      <c r="AK238" cm="1">
        <f t="array" aca="1" ref="AK238" ca="1">INDIRECT($A$1&amp;AK$1&amp;$A238)</f>
        <v>0</v>
      </c>
      <c r="AM238">
        <f t="shared" ca="1" si="45"/>
        <v>0</v>
      </c>
      <c r="AN238">
        <f t="shared" ca="1" si="45"/>
        <v>0</v>
      </c>
      <c r="AO238">
        <f t="shared" ca="1" si="45"/>
        <v>0</v>
      </c>
      <c r="AP238">
        <f t="shared" ca="1" si="45"/>
        <v>1</v>
      </c>
      <c r="AQ238">
        <f t="shared" ca="1" si="45"/>
        <v>0</v>
      </c>
      <c r="AR238">
        <f t="shared" ca="1" si="45"/>
        <v>0</v>
      </c>
      <c r="AS238">
        <f t="shared" ca="1" si="45"/>
        <v>0</v>
      </c>
      <c r="AU238" cm="1">
        <f t="array" aca="1" ref="AU238" ca="1">INDIRECT($A$1&amp;AU$1&amp;$A238)</f>
        <v>0</v>
      </c>
      <c r="AV238" cm="1">
        <f t="array" aca="1" ref="AV238" ca="1">INDIRECT($A$1&amp;AV$1&amp;$A238)</f>
        <v>0</v>
      </c>
      <c r="AW238" cm="1">
        <f t="array" aca="1" ref="AW238" ca="1">INDIRECT($A$1&amp;AW$1&amp;$A238)</f>
        <v>0</v>
      </c>
      <c r="AX238" cm="1">
        <f t="array" aca="1" ref="AX238" ca="1">INDIRECT($A$1&amp;AX$1&amp;$A238)</f>
        <v>0</v>
      </c>
      <c r="AY238" cm="1">
        <f t="array" aca="1" ref="AY238" ca="1">INDIRECT($A$1&amp;AY$1&amp;$A238)</f>
        <v>0</v>
      </c>
      <c r="AZ238" cm="1">
        <f t="array" aca="1" ref="AZ238" ca="1">INDIRECT($A$1&amp;AZ$1&amp;$A238)</f>
        <v>0</v>
      </c>
      <c r="BA238" cm="1">
        <f t="array" aca="1" ref="BA238" ca="1">INDIRECT($A$1&amp;BA$1&amp;$A238)</f>
        <v>0</v>
      </c>
      <c r="BB238" cm="1">
        <f t="array" aca="1" ref="BB238" ca="1">INDIRECT($A$1&amp;BB$1&amp;$A238)</f>
        <v>0</v>
      </c>
      <c r="BC238" cm="1">
        <f t="array" aca="1" ref="BC238" ca="1">INDIRECT($A$1&amp;BC$1&amp;$A238)</f>
        <v>0</v>
      </c>
      <c r="BD238" cm="1">
        <f t="array" aca="1" ref="BD238" ca="1">INDIRECT($A$1&amp;BD$1&amp;$A238)</f>
        <v>0</v>
      </c>
      <c r="BE238" cm="1">
        <f t="array" aca="1" ref="BE238" ca="1">INDIRECT($A$1&amp;BE$1&amp;$A238)</f>
        <v>0</v>
      </c>
      <c r="BF238" cm="1">
        <f t="array" aca="1" ref="BF238" ca="1">INDIRECT($A$1&amp;BF$1&amp;$A238)</f>
        <v>0</v>
      </c>
      <c r="BG238" cm="1">
        <f t="array" aca="1" ref="BG238" ca="1">INDIRECT($A$1&amp;BG$1&amp;$A238)</f>
        <v>0</v>
      </c>
      <c r="BH238" cm="1">
        <f t="array" aca="1" ref="BH238" ca="1">INDIRECT($A$1&amp;BH$1&amp;$A238)</f>
        <v>0</v>
      </c>
      <c r="BI238" cm="1">
        <f t="array" aca="1" ref="BI238" ca="1">INDIRECT($A$1&amp;BI$1&amp;$A238)</f>
        <v>0</v>
      </c>
      <c r="BJ238" cm="1">
        <f t="array" aca="1" ref="BJ238" ca="1">INDIRECT($A$1&amp;BJ$1&amp;$A238)</f>
        <v>0</v>
      </c>
      <c r="BK238" cm="1">
        <f t="array" aca="1" ref="BK238" ca="1">INDIRECT($A$1&amp;BK$1&amp;$A238)</f>
        <v>0</v>
      </c>
      <c r="BL238" cm="1">
        <f t="array" aca="1" ref="BL238" ca="1">INDIRECT($A$1&amp;BL$1&amp;$A238)</f>
        <v>0</v>
      </c>
      <c r="BM238" cm="1">
        <f t="array" aca="1" ref="BM238" ca="1">INDIRECT($A$1&amp;BM$1&amp;$A238)</f>
        <v>0</v>
      </c>
      <c r="BN238" cm="1">
        <f t="array" aca="1" ref="BN238" ca="1">INDIRECT($A$1&amp;BN$1&amp;$A238)</f>
        <v>0</v>
      </c>
      <c r="BO238" cm="1">
        <f t="array" aca="1" ref="BO238" ca="1">INDIRECT($A$1&amp;BO$1&amp;$A238)</f>
        <v>0</v>
      </c>
      <c r="BP238" cm="1">
        <f t="array" aca="1" ref="BP238" ca="1">INDIRECT($A$1&amp;BP$1&amp;$A238)</f>
        <v>0</v>
      </c>
      <c r="BQ238" cm="1">
        <f t="array" aca="1" ref="BQ238" ca="1">INDIRECT($A$1&amp;BQ$1&amp;$A238)</f>
        <v>0</v>
      </c>
      <c r="BR238" cm="1">
        <f t="array" aca="1" ref="BR238" ca="1">INDIRECT($A$1&amp;BR$1&amp;$A238)</f>
        <v>0</v>
      </c>
      <c r="BS238" cm="1">
        <f t="array" aca="1" ref="BS238" ca="1">INDIRECT($A$1&amp;BS$1&amp;$A238)</f>
        <v>0</v>
      </c>
      <c r="BT238" cm="1">
        <f t="array" aca="1" ref="BT238" ca="1">INDIRECT($A$1&amp;BT$1&amp;$A238)</f>
        <v>0</v>
      </c>
      <c r="BU238" cm="1">
        <f t="array" aca="1" ref="BU238" ca="1">INDIRECT($A$1&amp;BU$1&amp;$A238)</f>
        <v>0</v>
      </c>
    </row>
    <row r="239" spans="1:73" x14ac:dyDescent="0.35">
      <c r="A239" s="60">
        <f t="shared" si="33"/>
        <v>224</v>
      </c>
      <c r="C239" t="str" cm="1">
        <f t="array" aca="1" ref="C239" ca="1">INDIRECT($A$1&amp;C$1&amp;$A239)</f>
        <v>marche_bogande</v>
      </c>
      <c r="D239">
        <f t="shared" ca="1" si="44"/>
        <v>0</v>
      </c>
      <c r="E239">
        <f t="shared" ca="1" si="44"/>
        <v>0</v>
      </c>
      <c r="F239">
        <f t="shared" ref="F239:N239" ca="1" si="46">IF(SUM(INDIRECT($A$1&amp;F$1&amp;$A239),INDIRECT($A$1&amp;F$2&amp;$A239),INDIRECT($A$1&amp;F$3&amp;$A239))&gt;0,1,0)</f>
        <v>0</v>
      </c>
      <c r="G239">
        <f t="shared" ca="1" si="46"/>
        <v>0</v>
      </c>
      <c r="H239">
        <f t="shared" ca="1" si="46"/>
        <v>0</v>
      </c>
      <c r="I239">
        <f t="shared" ca="1" si="46"/>
        <v>0</v>
      </c>
      <c r="J239">
        <f t="shared" ca="1" si="46"/>
        <v>0</v>
      </c>
      <c r="K239">
        <f t="shared" ca="1" si="46"/>
        <v>0</v>
      </c>
      <c r="L239">
        <f t="shared" ca="1" si="46"/>
        <v>0</v>
      </c>
      <c r="M239">
        <f t="shared" ca="1" si="46"/>
        <v>0</v>
      </c>
      <c r="N239">
        <f t="shared" ca="1" si="46"/>
        <v>0</v>
      </c>
      <c r="P239" t="str" cm="1">
        <f t="array" aca="1" ref="P239" ca="1">INDIRECT($A$1&amp;P$1&amp;$A239)</f>
        <v>disponible</v>
      </c>
      <c r="Q239" t="str" cm="1">
        <f t="array" aca="1" ref="Q239" ca="1">INDIRECT($A$1&amp;Q$1&amp;$A239)</f>
        <v>disponible</v>
      </c>
      <c r="R239" t="str" cm="1">
        <f t="array" aca="1" ref="R239" ca="1">INDIRECT($A$1&amp;R$1&amp;$A239)</f>
        <v>disponible</v>
      </c>
      <c r="S239" t="str" cm="1">
        <f t="array" aca="1" ref="S239" ca="1">INDIRECT($A$1&amp;S$1&amp;$A239)</f>
        <v>disponible</v>
      </c>
      <c r="T239" t="str" cm="1">
        <f t="array" aca="1" ref="T239" ca="1">INDIRECT($A$1&amp;T$1&amp;$A239)</f>
        <v>disponible</v>
      </c>
      <c r="U239" cm="1">
        <f t="array" aca="1" ref="U239" ca="1">INDIRECT($A$1&amp;U$1&amp;$A239)</f>
        <v>0</v>
      </c>
      <c r="V239" cm="1">
        <f t="array" aca="1" ref="V239" ca="1">INDIRECT($A$1&amp;V$1&amp;$A239)</f>
        <v>0</v>
      </c>
      <c r="W239" cm="1">
        <f t="array" aca="1" ref="W239" ca="1">INDIRECT($A$1&amp;W$1&amp;$A239)</f>
        <v>0</v>
      </c>
      <c r="X239" cm="1">
        <f t="array" aca="1" ref="X239" ca="1">INDIRECT($A$1&amp;X$1&amp;$A239)</f>
        <v>0</v>
      </c>
      <c r="Y239" cm="1">
        <f t="array" aca="1" ref="Y239" ca="1">INDIRECT($A$1&amp;Y$1&amp;$A239)</f>
        <v>0</v>
      </c>
      <c r="Z239" cm="1">
        <f t="array" aca="1" ref="Z239" ca="1">INDIRECT($A$1&amp;Z$1&amp;$A239)</f>
        <v>0</v>
      </c>
      <c r="AA239" cm="1">
        <f t="array" aca="1" ref="AA239" ca="1">INDIRECT($A$1&amp;AA$1&amp;$A239)</f>
        <v>0</v>
      </c>
      <c r="AB239" cm="1">
        <f t="array" aca="1" ref="AB239" ca="1">INDIRECT($A$1&amp;AB$1&amp;$A239)</f>
        <v>0</v>
      </c>
      <c r="AC239" t="str" cm="1">
        <f t="array" aca="1" ref="AC239" ca="1">INDIRECT($A$1&amp;AC$1&amp;$A239)</f>
        <v>disponible</v>
      </c>
      <c r="AD239" cm="1">
        <f t="array" aca="1" ref="AD239" ca="1">INDIRECT($A$1&amp;AD$1&amp;$A239)</f>
        <v>0</v>
      </c>
      <c r="AE239" cm="1">
        <f t="array" aca="1" ref="AE239" ca="1">INDIRECT($A$1&amp;AE$1&amp;$A239)</f>
        <v>0</v>
      </c>
      <c r="AF239" t="str" cm="1">
        <f t="array" aca="1" ref="AF239" ca="1">INDIRECT($A$1&amp;AF$1&amp;$A239)</f>
        <v>disponible</v>
      </c>
      <c r="AG239" t="str" cm="1">
        <f t="array" aca="1" ref="AG239" ca="1">INDIRECT($A$1&amp;AG$1&amp;$A239)</f>
        <v>disponible</v>
      </c>
      <c r="AH239" t="str" cm="1">
        <f t="array" aca="1" ref="AH239" ca="1">INDIRECT($A$1&amp;AH$1&amp;$A239)</f>
        <v>disponible</v>
      </c>
      <c r="AI239" cm="1">
        <f t="array" aca="1" ref="AI239" ca="1">INDIRECT($A$1&amp;AI$1&amp;$A239)</f>
        <v>0</v>
      </c>
      <c r="AJ239" t="str" cm="1">
        <f t="array" aca="1" ref="AJ239" ca="1">INDIRECT($A$1&amp;AJ$1&amp;$A239)</f>
        <v>disponible</v>
      </c>
      <c r="AK239" t="str" cm="1">
        <f t="array" aca="1" ref="AK239" ca="1">INDIRECT($A$1&amp;AK$1&amp;$A239)</f>
        <v>disponible</v>
      </c>
      <c r="AM239">
        <f t="shared" ca="1" si="45"/>
        <v>0</v>
      </c>
      <c r="AN239">
        <f t="shared" ca="1" si="45"/>
        <v>0</v>
      </c>
      <c r="AO239">
        <f t="shared" ca="1" si="45"/>
        <v>0</v>
      </c>
      <c r="AP239">
        <f t="shared" ca="1" si="45"/>
        <v>0</v>
      </c>
      <c r="AQ239">
        <f t="shared" ca="1" si="45"/>
        <v>0</v>
      </c>
      <c r="AR239">
        <f t="shared" ca="1" si="45"/>
        <v>0</v>
      </c>
      <c r="AS239">
        <f t="shared" ca="1" si="45"/>
        <v>0</v>
      </c>
      <c r="AU239" cm="1">
        <f t="array" aca="1" ref="AU239" ca="1">INDIRECT($A$1&amp;AU$1&amp;$A239)</f>
        <v>0</v>
      </c>
      <c r="AV239" cm="1">
        <f t="array" aca="1" ref="AV239" ca="1">INDIRECT($A$1&amp;AV$1&amp;$A239)</f>
        <v>0</v>
      </c>
      <c r="AW239" cm="1">
        <f t="array" aca="1" ref="AW239" ca="1">INDIRECT($A$1&amp;AW$1&amp;$A239)</f>
        <v>0</v>
      </c>
      <c r="AX239" cm="1">
        <f t="array" aca="1" ref="AX239" ca="1">INDIRECT($A$1&amp;AX$1&amp;$A239)</f>
        <v>0</v>
      </c>
      <c r="AY239" cm="1">
        <f t="array" aca="1" ref="AY239" ca="1">INDIRECT($A$1&amp;AY$1&amp;$A239)</f>
        <v>0</v>
      </c>
      <c r="AZ239" cm="1">
        <f t="array" aca="1" ref="AZ239" ca="1">INDIRECT($A$1&amp;AZ$1&amp;$A239)</f>
        <v>0</v>
      </c>
      <c r="BA239" cm="1">
        <f t="array" aca="1" ref="BA239" ca="1">INDIRECT($A$1&amp;BA$1&amp;$A239)</f>
        <v>0</v>
      </c>
      <c r="BB239" cm="1">
        <f t="array" aca="1" ref="BB239" ca="1">INDIRECT($A$1&amp;BB$1&amp;$A239)</f>
        <v>0</v>
      </c>
      <c r="BC239" cm="1">
        <f t="array" aca="1" ref="BC239" ca="1">INDIRECT($A$1&amp;BC$1&amp;$A239)</f>
        <v>0</v>
      </c>
      <c r="BD239" cm="1">
        <f t="array" aca="1" ref="BD239" ca="1">INDIRECT($A$1&amp;BD$1&amp;$A239)</f>
        <v>0</v>
      </c>
      <c r="BE239" cm="1">
        <f t="array" aca="1" ref="BE239" ca="1">INDIRECT($A$1&amp;BE$1&amp;$A239)</f>
        <v>0</v>
      </c>
      <c r="BF239" cm="1">
        <f t="array" aca="1" ref="BF239" ca="1">INDIRECT($A$1&amp;BF$1&amp;$A239)</f>
        <v>0</v>
      </c>
      <c r="BG239" cm="1">
        <f t="array" aca="1" ref="BG239" ca="1">INDIRECT($A$1&amp;BG$1&amp;$A239)</f>
        <v>0</v>
      </c>
      <c r="BH239" cm="1">
        <f t="array" aca="1" ref="BH239" ca="1">INDIRECT($A$1&amp;BH$1&amp;$A239)</f>
        <v>0</v>
      </c>
      <c r="BI239" cm="1">
        <f t="array" aca="1" ref="BI239" ca="1">INDIRECT($A$1&amp;BI$1&amp;$A239)</f>
        <v>0</v>
      </c>
      <c r="BJ239" cm="1">
        <f t="array" aca="1" ref="BJ239" ca="1">INDIRECT($A$1&amp;BJ$1&amp;$A239)</f>
        <v>0</v>
      </c>
      <c r="BK239" cm="1">
        <f t="array" aca="1" ref="BK239" ca="1">INDIRECT($A$1&amp;BK$1&amp;$A239)</f>
        <v>0</v>
      </c>
      <c r="BL239" cm="1">
        <f t="array" aca="1" ref="BL239" ca="1">INDIRECT($A$1&amp;BL$1&amp;$A239)</f>
        <v>0</v>
      </c>
      <c r="BM239" cm="1">
        <f t="array" aca="1" ref="BM239" ca="1">INDIRECT($A$1&amp;BM$1&amp;$A239)</f>
        <v>0</v>
      </c>
      <c r="BN239" cm="1">
        <f t="array" aca="1" ref="BN239" ca="1">INDIRECT($A$1&amp;BN$1&amp;$A239)</f>
        <v>0</v>
      </c>
      <c r="BO239" cm="1">
        <f t="array" aca="1" ref="BO239" ca="1">INDIRECT($A$1&amp;BO$1&amp;$A239)</f>
        <v>0</v>
      </c>
      <c r="BP239" cm="1">
        <f t="array" aca="1" ref="BP239" ca="1">INDIRECT($A$1&amp;BP$1&amp;$A239)</f>
        <v>0</v>
      </c>
      <c r="BQ239" cm="1">
        <f t="array" aca="1" ref="BQ239" ca="1">INDIRECT($A$1&amp;BQ$1&amp;$A239)</f>
        <v>0</v>
      </c>
      <c r="BR239" cm="1">
        <f t="array" aca="1" ref="BR239" ca="1">INDIRECT($A$1&amp;BR$1&amp;$A239)</f>
        <v>0</v>
      </c>
      <c r="BS239" cm="1">
        <f t="array" aca="1" ref="BS239" ca="1">INDIRECT($A$1&amp;BS$1&amp;$A239)</f>
        <v>0</v>
      </c>
      <c r="BT239" cm="1">
        <f t="array" aca="1" ref="BT239" ca="1">INDIRECT($A$1&amp;BT$1&amp;$A239)</f>
        <v>0</v>
      </c>
      <c r="BU239" cm="1">
        <f t="array" aca="1" ref="BU239" ca="1">INDIRECT($A$1&amp;BU$1&amp;$A239)</f>
        <v>0</v>
      </c>
    </row>
    <row r="240" spans="1:73" x14ac:dyDescent="0.35">
      <c r="A240" s="60">
        <f t="shared" si="33"/>
        <v>225</v>
      </c>
      <c r="C240" t="str" cm="1">
        <f t="array" aca="1" ref="C240" ca="1">INDIRECT($A$1&amp;C$1&amp;$A240)</f>
        <v>marche_bogande</v>
      </c>
      <c r="D240">
        <f t="shared" ref="D240:N258" ca="1" si="47">IF(SUM(INDIRECT($A$1&amp;D$1&amp;$A240),INDIRECT($A$1&amp;D$2&amp;$A240),INDIRECT($A$1&amp;D$3&amp;$A240))&gt;0,1,0)</f>
        <v>0</v>
      </c>
      <c r="E240">
        <f t="shared" ca="1" si="47"/>
        <v>0</v>
      </c>
      <c r="F240">
        <f t="shared" ca="1" si="47"/>
        <v>0</v>
      </c>
      <c r="G240">
        <f t="shared" ca="1" si="47"/>
        <v>0</v>
      </c>
      <c r="H240">
        <f t="shared" ca="1" si="47"/>
        <v>0</v>
      </c>
      <c r="I240">
        <f t="shared" ca="1" si="47"/>
        <v>0</v>
      </c>
      <c r="J240">
        <f t="shared" ca="1" si="47"/>
        <v>0</v>
      </c>
      <c r="K240">
        <f t="shared" ca="1" si="47"/>
        <v>0</v>
      </c>
      <c r="L240">
        <f t="shared" ca="1" si="47"/>
        <v>0</v>
      </c>
      <c r="M240">
        <f t="shared" ca="1" si="47"/>
        <v>0</v>
      </c>
      <c r="N240">
        <f t="shared" ca="1" si="47"/>
        <v>0</v>
      </c>
      <c r="P240" t="str" cm="1">
        <f t="array" aca="1" ref="P240" ca="1">INDIRECT($A$1&amp;P$1&amp;$A240)</f>
        <v>peudisponible</v>
      </c>
      <c r="Q240" t="str" cm="1">
        <f t="array" aca="1" ref="Q240" ca="1">INDIRECT($A$1&amp;Q$1&amp;$A240)</f>
        <v>peudisponible</v>
      </c>
      <c r="R240" t="str" cm="1">
        <f t="array" aca="1" ref="R240" ca="1">INDIRECT($A$1&amp;R$1&amp;$A240)</f>
        <v>peudisponible</v>
      </c>
      <c r="S240" t="str" cm="1">
        <f t="array" aca="1" ref="S240" ca="1">INDIRECT($A$1&amp;S$1&amp;$A240)</f>
        <v>peudisponible</v>
      </c>
      <c r="T240" t="str" cm="1">
        <f t="array" aca="1" ref="T240" ca="1">INDIRECT($A$1&amp;T$1&amp;$A240)</f>
        <v>peudisponible</v>
      </c>
      <c r="U240" t="str" cm="1">
        <f t="array" aca="1" ref="U240" ca="1">INDIRECT($A$1&amp;U$1&amp;$A240)</f>
        <v>disponible</v>
      </c>
      <c r="V240" t="str" cm="1">
        <f t="array" aca="1" ref="V240" ca="1">INDIRECT($A$1&amp;V$1&amp;$A240)</f>
        <v>disponible</v>
      </c>
      <c r="W240" cm="1">
        <f t="array" aca="1" ref="W240" ca="1">INDIRECT($A$1&amp;W$1&amp;$A240)</f>
        <v>0</v>
      </c>
      <c r="X240" cm="1">
        <f t="array" aca="1" ref="X240" ca="1">INDIRECT($A$1&amp;X$1&amp;$A240)</f>
        <v>0</v>
      </c>
      <c r="Y240" cm="1">
        <f t="array" aca="1" ref="Y240" ca="1">INDIRECT($A$1&amp;Y$1&amp;$A240)</f>
        <v>0</v>
      </c>
      <c r="Z240" t="str" cm="1">
        <f t="array" aca="1" ref="Z240" ca="1">INDIRECT($A$1&amp;Z$1&amp;$A240)</f>
        <v>peudisponible</v>
      </c>
      <c r="AA240" t="str" cm="1">
        <f t="array" aca="1" ref="AA240" ca="1">INDIRECT($A$1&amp;AA$1&amp;$A240)</f>
        <v>peudisponible</v>
      </c>
      <c r="AB240" t="str" cm="1">
        <f t="array" aca="1" ref="AB240" ca="1">INDIRECT($A$1&amp;AB$1&amp;$A240)</f>
        <v>peudisponible</v>
      </c>
      <c r="AC240" t="str" cm="1">
        <f t="array" aca="1" ref="AC240" ca="1">INDIRECT($A$1&amp;AC$1&amp;$A240)</f>
        <v>peudisponible</v>
      </c>
      <c r="AD240" cm="1">
        <f t="array" aca="1" ref="AD240" ca="1">INDIRECT($A$1&amp;AD$1&amp;$A240)</f>
        <v>0</v>
      </c>
      <c r="AE240" t="str" cm="1">
        <f t="array" aca="1" ref="AE240" ca="1">INDIRECT($A$1&amp;AE$1&amp;$A240)</f>
        <v>peudisponible</v>
      </c>
      <c r="AF240" t="str" cm="1">
        <f t="array" aca="1" ref="AF240" ca="1">INDIRECT($A$1&amp;AF$1&amp;$A240)</f>
        <v>peudisponible</v>
      </c>
      <c r="AG240" t="str" cm="1">
        <f t="array" aca="1" ref="AG240" ca="1">INDIRECT($A$1&amp;AG$1&amp;$A240)</f>
        <v>peudisponible</v>
      </c>
      <c r="AH240" t="str" cm="1">
        <f t="array" aca="1" ref="AH240" ca="1">INDIRECT($A$1&amp;AH$1&amp;$A240)</f>
        <v>peudisponible</v>
      </c>
      <c r="AI240" cm="1">
        <f t="array" aca="1" ref="AI240" ca="1">INDIRECT($A$1&amp;AI$1&amp;$A240)</f>
        <v>0</v>
      </c>
      <c r="AJ240" cm="1">
        <f t="array" aca="1" ref="AJ240" ca="1">INDIRECT($A$1&amp;AJ$1&amp;$A240)</f>
        <v>0</v>
      </c>
      <c r="AK240" cm="1">
        <f t="array" aca="1" ref="AK240" ca="1">INDIRECT($A$1&amp;AK$1&amp;$A240)</f>
        <v>0</v>
      </c>
      <c r="AM240">
        <f t="shared" ca="1" si="45"/>
        <v>0</v>
      </c>
      <c r="AN240">
        <f t="shared" ca="1" si="45"/>
        <v>0</v>
      </c>
      <c r="AO240">
        <f t="shared" ca="1" si="45"/>
        <v>0</v>
      </c>
      <c r="AP240">
        <f t="shared" ca="1" si="45"/>
        <v>0</v>
      </c>
      <c r="AQ240">
        <f t="shared" ca="1" si="45"/>
        <v>0</v>
      </c>
      <c r="AR240">
        <f t="shared" ca="1" si="45"/>
        <v>0</v>
      </c>
      <c r="AS240">
        <f t="shared" ca="1" si="45"/>
        <v>0</v>
      </c>
      <c r="AU240" cm="1">
        <f t="array" aca="1" ref="AU240" ca="1">INDIRECT($A$1&amp;AU$1&amp;$A240)</f>
        <v>0</v>
      </c>
      <c r="AV240" cm="1">
        <f t="array" aca="1" ref="AV240" ca="1">INDIRECT($A$1&amp;AV$1&amp;$A240)</f>
        <v>0</v>
      </c>
      <c r="AW240" cm="1">
        <f t="array" aca="1" ref="AW240" ca="1">INDIRECT($A$1&amp;AW$1&amp;$A240)</f>
        <v>0</v>
      </c>
      <c r="AX240" cm="1">
        <f t="array" aca="1" ref="AX240" ca="1">INDIRECT($A$1&amp;AX$1&amp;$A240)</f>
        <v>0</v>
      </c>
      <c r="AY240" cm="1">
        <f t="array" aca="1" ref="AY240" ca="1">INDIRECT($A$1&amp;AY$1&amp;$A240)</f>
        <v>0</v>
      </c>
      <c r="AZ240" cm="1">
        <f t="array" aca="1" ref="AZ240" ca="1">INDIRECT($A$1&amp;AZ$1&amp;$A240)</f>
        <v>0</v>
      </c>
      <c r="BA240" cm="1">
        <f t="array" aca="1" ref="BA240" ca="1">INDIRECT($A$1&amp;BA$1&amp;$A240)</f>
        <v>0</v>
      </c>
      <c r="BB240" cm="1">
        <f t="array" aca="1" ref="BB240" ca="1">INDIRECT($A$1&amp;BB$1&amp;$A240)</f>
        <v>0</v>
      </c>
      <c r="BC240" cm="1">
        <f t="array" aca="1" ref="BC240" ca="1">INDIRECT($A$1&amp;BC$1&amp;$A240)</f>
        <v>0</v>
      </c>
      <c r="BD240" cm="1">
        <f t="array" aca="1" ref="BD240" ca="1">INDIRECT($A$1&amp;BD$1&amp;$A240)</f>
        <v>0</v>
      </c>
      <c r="BE240" cm="1">
        <f t="array" aca="1" ref="BE240" ca="1">INDIRECT($A$1&amp;BE$1&amp;$A240)</f>
        <v>0</v>
      </c>
      <c r="BF240" cm="1">
        <f t="array" aca="1" ref="BF240" ca="1">INDIRECT($A$1&amp;BF$1&amp;$A240)</f>
        <v>0</v>
      </c>
      <c r="BG240" cm="1">
        <f t="array" aca="1" ref="BG240" ca="1">INDIRECT($A$1&amp;BG$1&amp;$A240)</f>
        <v>0</v>
      </c>
      <c r="BH240" cm="1">
        <f t="array" aca="1" ref="BH240" ca="1">INDIRECT($A$1&amp;BH$1&amp;$A240)</f>
        <v>0</v>
      </c>
      <c r="BI240" cm="1">
        <f t="array" aca="1" ref="BI240" ca="1">INDIRECT($A$1&amp;BI$1&amp;$A240)</f>
        <v>0</v>
      </c>
      <c r="BJ240" cm="1">
        <f t="array" aca="1" ref="BJ240" ca="1">INDIRECT($A$1&amp;BJ$1&amp;$A240)</f>
        <v>0</v>
      </c>
      <c r="BK240" cm="1">
        <f t="array" aca="1" ref="BK240" ca="1">INDIRECT($A$1&amp;BK$1&amp;$A240)</f>
        <v>0</v>
      </c>
      <c r="BL240" cm="1">
        <f t="array" aca="1" ref="BL240" ca="1">INDIRECT($A$1&amp;BL$1&amp;$A240)</f>
        <v>0</v>
      </c>
      <c r="BM240" cm="1">
        <f t="array" aca="1" ref="BM240" ca="1">INDIRECT($A$1&amp;BM$1&amp;$A240)</f>
        <v>0</v>
      </c>
      <c r="BN240" cm="1">
        <f t="array" aca="1" ref="BN240" ca="1">INDIRECT($A$1&amp;BN$1&amp;$A240)</f>
        <v>0</v>
      </c>
      <c r="BO240" cm="1">
        <f t="array" aca="1" ref="BO240" ca="1">INDIRECT($A$1&amp;BO$1&amp;$A240)</f>
        <v>0</v>
      </c>
      <c r="BP240" cm="1">
        <f t="array" aca="1" ref="BP240" ca="1">INDIRECT($A$1&amp;BP$1&amp;$A240)</f>
        <v>0</v>
      </c>
      <c r="BQ240" cm="1">
        <f t="array" aca="1" ref="BQ240" ca="1">INDIRECT($A$1&amp;BQ$1&amp;$A240)</f>
        <v>0</v>
      </c>
      <c r="BR240" cm="1">
        <f t="array" aca="1" ref="BR240" ca="1">INDIRECT($A$1&amp;BR$1&amp;$A240)</f>
        <v>0</v>
      </c>
      <c r="BS240" cm="1">
        <f t="array" aca="1" ref="BS240" ca="1">INDIRECT($A$1&amp;BS$1&amp;$A240)</f>
        <v>0</v>
      </c>
      <c r="BT240" cm="1">
        <f t="array" aca="1" ref="BT240" ca="1">INDIRECT($A$1&amp;BT$1&amp;$A240)</f>
        <v>0</v>
      </c>
      <c r="BU240" cm="1">
        <f t="array" aca="1" ref="BU240" ca="1">INDIRECT($A$1&amp;BU$1&amp;$A240)</f>
        <v>0</v>
      </c>
    </row>
    <row r="241" spans="1:73" x14ac:dyDescent="0.35">
      <c r="A241" s="60">
        <f t="shared" si="33"/>
        <v>226</v>
      </c>
      <c r="C241" t="str" cm="1">
        <f t="array" aca="1" ref="C241" ca="1">INDIRECT($A$1&amp;C$1&amp;$A241)</f>
        <v>marche_bogande</v>
      </c>
      <c r="D241">
        <f t="shared" ca="1" si="47"/>
        <v>0</v>
      </c>
      <c r="E241">
        <f t="shared" ca="1" si="47"/>
        <v>0</v>
      </c>
      <c r="F241">
        <f t="shared" ca="1" si="47"/>
        <v>0</v>
      </c>
      <c r="G241">
        <f t="shared" ca="1" si="47"/>
        <v>0</v>
      </c>
      <c r="H241">
        <f t="shared" ca="1" si="47"/>
        <v>0</v>
      </c>
      <c r="I241">
        <f t="shared" ca="1" si="47"/>
        <v>0</v>
      </c>
      <c r="J241">
        <f t="shared" ca="1" si="47"/>
        <v>0</v>
      </c>
      <c r="K241">
        <f t="shared" ca="1" si="47"/>
        <v>0</v>
      </c>
      <c r="L241">
        <f t="shared" ca="1" si="47"/>
        <v>0</v>
      </c>
      <c r="M241">
        <f t="shared" ca="1" si="47"/>
        <v>0</v>
      </c>
      <c r="N241">
        <f t="shared" ca="1" si="47"/>
        <v>0</v>
      </c>
      <c r="P241" t="str" cm="1">
        <f t="array" aca="1" ref="P241" ca="1">INDIRECT($A$1&amp;P$1&amp;$A241)</f>
        <v>disponible</v>
      </c>
      <c r="Q241" t="str" cm="1">
        <f t="array" aca="1" ref="Q241" ca="1">INDIRECT($A$1&amp;Q$1&amp;$A241)</f>
        <v>disponible</v>
      </c>
      <c r="R241" cm="1">
        <f t="array" aca="1" ref="R241" ca="1">INDIRECT($A$1&amp;R$1&amp;$A241)</f>
        <v>0</v>
      </c>
      <c r="S241" cm="1">
        <f t="array" aca="1" ref="S241" ca="1">INDIRECT($A$1&amp;S$1&amp;$A241)</f>
        <v>0</v>
      </c>
      <c r="T241" cm="1">
        <f t="array" aca="1" ref="T241" ca="1">INDIRECT($A$1&amp;T$1&amp;$A241)</f>
        <v>0</v>
      </c>
      <c r="U241" t="str" cm="1">
        <f t="array" aca="1" ref="U241" ca="1">INDIRECT($A$1&amp;U$1&amp;$A241)</f>
        <v>disponible</v>
      </c>
      <c r="V241" t="str" cm="1">
        <f t="array" aca="1" ref="V241" ca="1">INDIRECT($A$1&amp;V$1&amp;$A241)</f>
        <v>disponible</v>
      </c>
      <c r="W241" cm="1">
        <f t="array" aca="1" ref="W241" ca="1">INDIRECT($A$1&amp;W$1&amp;$A241)</f>
        <v>0</v>
      </c>
      <c r="X241" cm="1">
        <f t="array" aca="1" ref="X241" ca="1">INDIRECT($A$1&amp;X$1&amp;$A241)</f>
        <v>0</v>
      </c>
      <c r="Y241" t="str" cm="1">
        <f t="array" aca="1" ref="Y241" ca="1">INDIRECT($A$1&amp;Y$1&amp;$A241)</f>
        <v>disponible</v>
      </c>
      <c r="Z241" cm="1">
        <f t="array" aca="1" ref="Z241" ca="1">INDIRECT($A$1&amp;Z$1&amp;$A241)</f>
        <v>0</v>
      </c>
      <c r="AA241" cm="1">
        <f t="array" aca="1" ref="AA241" ca="1">INDIRECT($A$1&amp;AA$1&amp;$A241)</f>
        <v>0</v>
      </c>
      <c r="AB241" cm="1">
        <f t="array" aca="1" ref="AB241" ca="1">INDIRECT($A$1&amp;AB$1&amp;$A241)</f>
        <v>0</v>
      </c>
      <c r="AC241" cm="1">
        <f t="array" aca="1" ref="AC241" ca="1">INDIRECT($A$1&amp;AC$1&amp;$A241)</f>
        <v>0</v>
      </c>
      <c r="AD241" cm="1">
        <f t="array" aca="1" ref="AD241" ca="1">INDIRECT($A$1&amp;AD$1&amp;$A241)</f>
        <v>0</v>
      </c>
      <c r="AE241" cm="1">
        <f t="array" aca="1" ref="AE241" ca="1">INDIRECT($A$1&amp;AE$1&amp;$A241)</f>
        <v>0</v>
      </c>
      <c r="AF241" cm="1">
        <f t="array" aca="1" ref="AF241" ca="1">INDIRECT($A$1&amp;AF$1&amp;$A241)</f>
        <v>0</v>
      </c>
      <c r="AG241" cm="1">
        <f t="array" aca="1" ref="AG241" ca="1">INDIRECT($A$1&amp;AG$1&amp;$A241)</f>
        <v>0</v>
      </c>
      <c r="AH241" cm="1">
        <f t="array" aca="1" ref="AH241" ca="1">INDIRECT($A$1&amp;AH$1&amp;$A241)</f>
        <v>0</v>
      </c>
      <c r="AI241" t="str" cm="1">
        <f t="array" aca="1" ref="AI241" ca="1">INDIRECT($A$1&amp;AI$1&amp;$A241)</f>
        <v>disponible</v>
      </c>
      <c r="AJ241" cm="1">
        <f t="array" aca="1" ref="AJ241" ca="1">INDIRECT($A$1&amp;AJ$1&amp;$A241)</f>
        <v>0</v>
      </c>
      <c r="AK241" t="str" cm="1">
        <f t="array" aca="1" ref="AK241" ca="1">INDIRECT($A$1&amp;AK$1&amp;$A241)</f>
        <v>disponible</v>
      </c>
      <c r="AM241">
        <f t="shared" ca="1" si="45"/>
        <v>0</v>
      </c>
      <c r="AN241">
        <f t="shared" ca="1" si="45"/>
        <v>0</v>
      </c>
      <c r="AO241">
        <f t="shared" ca="1" si="45"/>
        <v>0</v>
      </c>
      <c r="AP241">
        <f t="shared" ca="1" si="45"/>
        <v>0</v>
      </c>
      <c r="AQ241">
        <f t="shared" ca="1" si="45"/>
        <v>0</v>
      </c>
      <c r="AR241">
        <f t="shared" ca="1" si="45"/>
        <v>0</v>
      </c>
      <c r="AS241">
        <f t="shared" ca="1" si="45"/>
        <v>0</v>
      </c>
      <c r="AU241" cm="1">
        <f t="array" aca="1" ref="AU241" ca="1">INDIRECT($A$1&amp;AU$1&amp;$A241)</f>
        <v>0</v>
      </c>
      <c r="AV241" cm="1">
        <f t="array" aca="1" ref="AV241" ca="1">INDIRECT($A$1&amp;AV$1&amp;$A241)</f>
        <v>0</v>
      </c>
      <c r="AW241" cm="1">
        <f t="array" aca="1" ref="AW241" ca="1">INDIRECT($A$1&amp;AW$1&amp;$A241)</f>
        <v>0</v>
      </c>
      <c r="AX241" cm="1">
        <f t="array" aca="1" ref="AX241" ca="1">INDIRECT($A$1&amp;AX$1&amp;$A241)</f>
        <v>0</v>
      </c>
      <c r="AY241" cm="1">
        <f t="array" aca="1" ref="AY241" ca="1">INDIRECT($A$1&amp;AY$1&amp;$A241)</f>
        <v>0</v>
      </c>
      <c r="AZ241" cm="1">
        <f t="array" aca="1" ref="AZ241" ca="1">INDIRECT($A$1&amp;AZ$1&amp;$A241)</f>
        <v>0</v>
      </c>
      <c r="BA241" cm="1">
        <f t="array" aca="1" ref="BA241" ca="1">INDIRECT($A$1&amp;BA$1&amp;$A241)</f>
        <v>0</v>
      </c>
      <c r="BB241" cm="1">
        <f t="array" aca="1" ref="BB241" ca="1">INDIRECT($A$1&amp;BB$1&amp;$A241)</f>
        <v>0</v>
      </c>
      <c r="BC241" cm="1">
        <f t="array" aca="1" ref="BC241" ca="1">INDIRECT($A$1&amp;BC$1&amp;$A241)</f>
        <v>0</v>
      </c>
      <c r="BD241" cm="1">
        <f t="array" aca="1" ref="BD241" ca="1">INDIRECT($A$1&amp;BD$1&amp;$A241)</f>
        <v>0</v>
      </c>
      <c r="BE241" cm="1">
        <f t="array" aca="1" ref="BE241" ca="1">INDIRECT($A$1&amp;BE$1&amp;$A241)</f>
        <v>0</v>
      </c>
      <c r="BF241" cm="1">
        <f t="array" aca="1" ref="BF241" ca="1">INDIRECT($A$1&amp;BF$1&amp;$A241)</f>
        <v>0</v>
      </c>
      <c r="BG241" cm="1">
        <f t="array" aca="1" ref="BG241" ca="1">INDIRECT($A$1&amp;BG$1&amp;$A241)</f>
        <v>0</v>
      </c>
      <c r="BH241" cm="1">
        <f t="array" aca="1" ref="BH241" ca="1">INDIRECT($A$1&amp;BH$1&amp;$A241)</f>
        <v>0</v>
      </c>
      <c r="BI241" cm="1">
        <f t="array" aca="1" ref="BI241" ca="1">INDIRECT($A$1&amp;BI$1&amp;$A241)</f>
        <v>0</v>
      </c>
      <c r="BJ241" cm="1">
        <f t="array" aca="1" ref="BJ241" ca="1">INDIRECT($A$1&amp;BJ$1&amp;$A241)</f>
        <v>0</v>
      </c>
      <c r="BK241" cm="1">
        <f t="array" aca="1" ref="BK241" ca="1">INDIRECT($A$1&amp;BK$1&amp;$A241)</f>
        <v>0</v>
      </c>
      <c r="BL241" cm="1">
        <f t="array" aca="1" ref="BL241" ca="1">INDIRECT($A$1&amp;BL$1&amp;$A241)</f>
        <v>0</v>
      </c>
      <c r="BM241" cm="1">
        <f t="array" aca="1" ref="BM241" ca="1">INDIRECT($A$1&amp;BM$1&amp;$A241)</f>
        <v>0</v>
      </c>
      <c r="BN241" cm="1">
        <f t="array" aca="1" ref="BN241" ca="1">INDIRECT($A$1&amp;BN$1&amp;$A241)</f>
        <v>0</v>
      </c>
      <c r="BO241" cm="1">
        <f t="array" aca="1" ref="BO241" ca="1">INDIRECT($A$1&amp;BO$1&amp;$A241)</f>
        <v>0</v>
      </c>
      <c r="BP241" cm="1">
        <f t="array" aca="1" ref="BP241" ca="1">INDIRECT($A$1&amp;BP$1&amp;$A241)</f>
        <v>0</v>
      </c>
      <c r="BQ241" cm="1">
        <f t="array" aca="1" ref="BQ241" ca="1">INDIRECT($A$1&amp;BQ$1&amp;$A241)</f>
        <v>0</v>
      </c>
      <c r="BR241" cm="1">
        <f t="array" aca="1" ref="BR241" ca="1">INDIRECT($A$1&amp;BR$1&amp;$A241)</f>
        <v>0</v>
      </c>
      <c r="BS241" cm="1">
        <f t="array" aca="1" ref="BS241" ca="1">INDIRECT($A$1&amp;BS$1&amp;$A241)</f>
        <v>0</v>
      </c>
      <c r="BT241" cm="1">
        <f t="array" aca="1" ref="BT241" ca="1">INDIRECT($A$1&amp;BT$1&amp;$A241)</f>
        <v>0</v>
      </c>
      <c r="BU241" cm="1">
        <f t="array" aca="1" ref="BU241" ca="1">INDIRECT($A$1&amp;BU$1&amp;$A241)</f>
        <v>0</v>
      </c>
    </row>
    <row r="242" spans="1:73" x14ac:dyDescent="0.35">
      <c r="A242" s="60">
        <f t="shared" si="33"/>
        <v>227</v>
      </c>
      <c r="C242" t="str" cm="1">
        <f t="array" aca="1" ref="C242" ca="1">INDIRECT($A$1&amp;C$1&amp;$A242)</f>
        <v>marche_bogande</v>
      </c>
      <c r="D242">
        <f t="shared" ca="1" si="47"/>
        <v>0</v>
      </c>
      <c r="E242">
        <f t="shared" ca="1" si="47"/>
        <v>0</v>
      </c>
      <c r="F242">
        <f t="shared" ca="1" si="47"/>
        <v>0</v>
      </c>
      <c r="G242">
        <f t="shared" ca="1" si="47"/>
        <v>0</v>
      </c>
      <c r="H242">
        <f t="shared" ca="1" si="47"/>
        <v>0</v>
      </c>
      <c r="I242">
        <f t="shared" ca="1" si="47"/>
        <v>0</v>
      </c>
      <c r="J242">
        <f t="shared" ca="1" si="47"/>
        <v>0</v>
      </c>
      <c r="K242">
        <f t="shared" ca="1" si="47"/>
        <v>0</v>
      </c>
      <c r="L242">
        <f t="shared" ca="1" si="47"/>
        <v>0</v>
      </c>
      <c r="M242">
        <f t="shared" ca="1" si="47"/>
        <v>0</v>
      </c>
      <c r="N242">
        <f t="shared" ca="1" si="47"/>
        <v>0</v>
      </c>
      <c r="P242" t="str" cm="1">
        <f t="array" aca="1" ref="P242" ca="1">INDIRECT($A$1&amp;P$1&amp;$A242)</f>
        <v>disponible</v>
      </c>
      <c r="Q242" t="str" cm="1">
        <f t="array" aca="1" ref="Q242" ca="1">INDIRECT($A$1&amp;Q$1&amp;$A242)</f>
        <v>disponible</v>
      </c>
      <c r="R242" cm="1">
        <f t="array" aca="1" ref="R242" ca="1">INDIRECT($A$1&amp;R$1&amp;$A242)</f>
        <v>0</v>
      </c>
      <c r="S242" cm="1">
        <f t="array" aca="1" ref="S242" ca="1">INDIRECT($A$1&amp;S$1&amp;$A242)</f>
        <v>0</v>
      </c>
      <c r="T242" cm="1">
        <f t="array" aca="1" ref="T242" ca="1">INDIRECT($A$1&amp;T$1&amp;$A242)</f>
        <v>0</v>
      </c>
      <c r="U242" cm="1">
        <f t="array" aca="1" ref="U242" ca="1">INDIRECT($A$1&amp;U$1&amp;$A242)</f>
        <v>0</v>
      </c>
      <c r="V242" cm="1">
        <f t="array" aca="1" ref="V242" ca="1">INDIRECT($A$1&amp;V$1&amp;$A242)</f>
        <v>0</v>
      </c>
      <c r="W242" t="str" cm="1">
        <f t="array" aca="1" ref="W242" ca="1">INDIRECT($A$1&amp;W$1&amp;$A242)</f>
        <v>peudisponible</v>
      </c>
      <c r="X242" t="str" cm="1">
        <f t="array" aca="1" ref="X242" ca="1">INDIRECT($A$1&amp;X$1&amp;$A242)</f>
        <v>peudisponible</v>
      </c>
      <c r="Y242" cm="1">
        <f t="array" aca="1" ref="Y242" ca="1">INDIRECT($A$1&amp;Y$1&amp;$A242)</f>
        <v>0</v>
      </c>
      <c r="Z242" cm="1">
        <f t="array" aca="1" ref="Z242" ca="1">INDIRECT($A$1&amp;Z$1&amp;$A242)</f>
        <v>0</v>
      </c>
      <c r="AA242" cm="1">
        <f t="array" aca="1" ref="AA242" ca="1">INDIRECT($A$1&amp;AA$1&amp;$A242)</f>
        <v>0</v>
      </c>
      <c r="AB242" cm="1">
        <f t="array" aca="1" ref="AB242" ca="1">INDIRECT($A$1&amp;AB$1&amp;$A242)</f>
        <v>0</v>
      </c>
      <c r="AC242" cm="1">
        <f t="array" aca="1" ref="AC242" ca="1">INDIRECT($A$1&amp;AC$1&amp;$A242)</f>
        <v>0</v>
      </c>
      <c r="AD242" cm="1">
        <f t="array" aca="1" ref="AD242" ca="1">INDIRECT($A$1&amp;AD$1&amp;$A242)</f>
        <v>0</v>
      </c>
      <c r="AE242" cm="1">
        <f t="array" aca="1" ref="AE242" ca="1">INDIRECT($A$1&amp;AE$1&amp;$A242)</f>
        <v>0</v>
      </c>
      <c r="AF242" cm="1">
        <f t="array" aca="1" ref="AF242" ca="1">INDIRECT($A$1&amp;AF$1&amp;$A242)</f>
        <v>0</v>
      </c>
      <c r="AG242" cm="1">
        <f t="array" aca="1" ref="AG242" ca="1">INDIRECT($A$1&amp;AG$1&amp;$A242)</f>
        <v>0</v>
      </c>
      <c r="AH242" cm="1">
        <f t="array" aca="1" ref="AH242" ca="1">INDIRECT($A$1&amp;AH$1&amp;$A242)</f>
        <v>0</v>
      </c>
      <c r="AI242" cm="1">
        <f t="array" aca="1" ref="AI242" ca="1">INDIRECT($A$1&amp;AI$1&amp;$A242)</f>
        <v>0</v>
      </c>
      <c r="AJ242" cm="1">
        <f t="array" aca="1" ref="AJ242" ca="1">INDIRECT($A$1&amp;AJ$1&amp;$A242)</f>
        <v>0</v>
      </c>
      <c r="AK242" t="str" cm="1">
        <f t="array" aca="1" ref="AK242" ca="1">INDIRECT($A$1&amp;AK$1&amp;$A242)</f>
        <v>disponible</v>
      </c>
      <c r="AM242">
        <f t="shared" ca="1" si="45"/>
        <v>0</v>
      </c>
      <c r="AN242">
        <f t="shared" ca="1" si="45"/>
        <v>0</v>
      </c>
      <c r="AO242">
        <f t="shared" ca="1" si="45"/>
        <v>0</v>
      </c>
      <c r="AP242">
        <f t="shared" ca="1" si="45"/>
        <v>0</v>
      </c>
      <c r="AQ242">
        <f t="shared" ca="1" si="45"/>
        <v>0</v>
      </c>
      <c r="AR242">
        <f t="shared" ca="1" si="45"/>
        <v>0</v>
      </c>
      <c r="AS242">
        <f t="shared" ca="1" si="45"/>
        <v>0</v>
      </c>
      <c r="AU242" cm="1">
        <f t="array" aca="1" ref="AU242" ca="1">INDIRECT($A$1&amp;AU$1&amp;$A242)</f>
        <v>0</v>
      </c>
      <c r="AV242" cm="1">
        <f t="array" aca="1" ref="AV242" ca="1">INDIRECT($A$1&amp;AV$1&amp;$A242)</f>
        <v>0</v>
      </c>
      <c r="AW242" cm="1">
        <f t="array" aca="1" ref="AW242" ca="1">INDIRECT($A$1&amp;AW$1&amp;$A242)</f>
        <v>0</v>
      </c>
      <c r="AX242" cm="1">
        <f t="array" aca="1" ref="AX242" ca="1">INDIRECT($A$1&amp;AX$1&amp;$A242)</f>
        <v>0</v>
      </c>
      <c r="AY242" cm="1">
        <f t="array" aca="1" ref="AY242" ca="1">INDIRECT($A$1&amp;AY$1&amp;$A242)</f>
        <v>0</v>
      </c>
      <c r="AZ242" cm="1">
        <f t="array" aca="1" ref="AZ242" ca="1">INDIRECT($A$1&amp;AZ$1&amp;$A242)</f>
        <v>0</v>
      </c>
      <c r="BA242" cm="1">
        <f t="array" aca="1" ref="BA242" ca="1">INDIRECT($A$1&amp;BA$1&amp;$A242)</f>
        <v>0</v>
      </c>
      <c r="BB242" cm="1">
        <f t="array" aca="1" ref="BB242" ca="1">INDIRECT($A$1&amp;BB$1&amp;$A242)</f>
        <v>0</v>
      </c>
      <c r="BC242" cm="1">
        <f t="array" aca="1" ref="BC242" ca="1">INDIRECT($A$1&amp;BC$1&amp;$A242)</f>
        <v>0</v>
      </c>
      <c r="BD242" cm="1">
        <f t="array" aca="1" ref="BD242" ca="1">INDIRECT($A$1&amp;BD$1&amp;$A242)</f>
        <v>0</v>
      </c>
      <c r="BE242" cm="1">
        <f t="array" aca="1" ref="BE242" ca="1">INDIRECT($A$1&amp;BE$1&amp;$A242)</f>
        <v>0</v>
      </c>
      <c r="BF242" cm="1">
        <f t="array" aca="1" ref="BF242" ca="1">INDIRECT($A$1&amp;BF$1&amp;$A242)</f>
        <v>0</v>
      </c>
      <c r="BG242" cm="1">
        <f t="array" aca="1" ref="BG242" ca="1">INDIRECT($A$1&amp;BG$1&amp;$A242)</f>
        <v>0</v>
      </c>
      <c r="BH242" cm="1">
        <f t="array" aca="1" ref="BH242" ca="1">INDIRECT($A$1&amp;BH$1&amp;$A242)</f>
        <v>0</v>
      </c>
      <c r="BI242" cm="1">
        <f t="array" aca="1" ref="BI242" ca="1">INDIRECT($A$1&amp;BI$1&amp;$A242)</f>
        <v>0</v>
      </c>
      <c r="BJ242" cm="1">
        <f t="array" aca="1" ref="BJ242" ca="1">INDIRECT($A$1&amp;BJ$1&amp;$A242)</f>
        <v>0</v>
      </c>
      <c r="BK242" cm="1">
        <f t="array" aca="1" ref="BK242" ca="1">INDIRECT($A$1&amp;BK$1&amp;$A242)</f>
        <v>0</v>
      </c>
      <c r="BL242" cm="1">
        <f t="array" aca="1" ref="BL242" ca="1">INDIRECT($A$1&amp;BL$1&amp;$A242)</f>
        <v>0</v>
      </c>
      <c r="BM242" cm="1">
        <f t="array" aca="1" ref="BM242" ca="1">INDIRECT($A$1&amp;BM$1&amp;$A242)</f>
        <v>0</v>
      </c>
      <c r="BN242" cm="1">
        <f t="array" aca="1" ref="BN242" ca="1">INDIRECT($A$1&amp;BN$1&amp;$A242)</f>
        <v>0</v>
      </c>
      <c r="BO242" cm="1">
        <f t="array" aca="1" ref="BO242" ca="1">INDIRECT($A$1&amp;BO$1&amp;$A242)</f>
        <v>0</v>
      </c>
      <c r="BP242" cm="1">
        <f t="array" aca="1" ref="BP242" ca="1">INDIRECT($A$1&amp;BP$1&amp;$A242)</f>
        <v>0</v>
      </c>
      <c r="BQ242" cm="1">
        <f t="array" aca="1" ref="BQ242" ca="1">INDIRECT($A$1&amp;BQ$1&amp;$A242)</f>
        <v>0</v>
      </c>
      <c r="BR242" cm="1">
        <f t="array" aca="1" ref="BR242" ca="1">INDIRECT($A$1&amp;BR$1&amp;$A242)</f>
        <v>0</v>
      </c>
      <c r="BS242" cm="1">
        <f t="array" aca="1" ref="BS242" ca="1">INDIRECT($A$1&amp;BS$1&amp;$A242)</f>
        <v>0</v>
      </c>
      <c r="BT242" cm="1">
        <f t="array" aca="1" ref="BT242" ca="1">INDIRECT($A$1&amp;BT$1&amp;$A242)</f>
        <v>0</v>
      </c>
      <c r="BU242" cm="1">
        <f t="array" aca="1" ref="BU242" ca="1">INDIRECT($A$1&amp;BU$1&amp;$A242)</f>
        <v>0</v>
      </c>
    </row>
    <row r="243" spans="1:73" x14ac:dyDescent="0.35">
      <c r="A243" s="60">
        <f t="shared" si="33"/>
        <v>228</v>
      </c>
      <c r="C243" t="str" cm="1">
        <f t="array" aca="1" ref="C243" ca="1">INDIRECT($A$1&amp;C$1&amp;$A243)</f>
        <v>marche_bogande</v>
      </c>
      <c r="D243">
        <f t="shared" ca="1" si="47"/>
        <v>0</v>
      </c>
      <c r="E243">
        <f t="shared" ca="1" si="47"/>
        <v>0</v>
      </c>
      <c r="F243">
        <f t="shared" ca="1" si="47"/>
        <v>0</v>
      </c>
      <c r="G243">
        <f t="shared" ca="1" si="47"/>
        <v>0</v>
      </c>
      <c r="H243">
        <f t="shared" ca="1" si="47"/>
        <v>0</v>
      </c>
      <c r="I243">
        <f t="shared" ca="1" si="47"/>
        <v>0</v>
      </c>
      <c r="J243">
        <f t="shared" ca="1" si="47"/>
        <v>0</v>
      </c>
      <c r="K243">
        <f t="shared" ca="1" si="47"/>
        <v>0</v>
      </c>
      <c r="L243">
        <f t="shared" ca="1" si="47"/>
        <v>0</v>
      </c>
      <c r="M243">
        <f t="shared" ca="1" si="47"/>
        <v>0</v>
      </c>
      <c r="N243">
        <f t="shared" ca="1" si="47"/>
        <v>0</v>
      </c>
      <c r="P243" cm="1">
        <f t="array" aca="1" ref="P243" ca="1">INDIRECT($A$1&amp;P$1&amp;$A243)</f>
        <v>0</v>
      </c>
      <c r="Q243" cm="1">
        <f t="array" aca="1" ref="Q243" ca="1">INDIRECT($A$1&amp;Q$1&amp;$A243)</f>
        <v>0</v>
      </c>
      <c r="R243" t="str" cm="1">
        <f t="array" aca="1" ref="R243" ca="1">INDIRECT($A$1&amp;R$1&amp;$A243)</f>
        <v>disponible</v>
      </c>
      <c r="S243" t="str" cm="1">
        <f t="array" aca="1" ref="S243" ca="1">INDIRECT($A$1&amp;S$1&amp;$A243)</f>
        <v>disponible</v>
      </c>
      <c r="T243" t="str" cm="1">
        <f t="array" aca="1" ref="T243" ca="1">INDIRECT($A$1&amp;T$1&amp;$A243)</f>
        <v>disponible</v>
      </c>
      <c r="U243" cm="1">
        <f t="array" aca="1" ref="U243" ca="1">INDIRECT($A$1&amp;U$1&amp;$A243)</f>
        <v>0</v>
      </c>
      <c r="V243" cm="1">
        <f t="array" aca="1" ref="V243" ca="1">INDIRECT($A$1&amp;V$1&amp;$A243)</f>
        <v>0</v>
      </c>
      <c r="W243" cm="1">
        <f t="array" aca="1" ref="W243" ca="1">INDIRECT($A$1&amp;W$1&amp;$A243)</f>
        <v>0</v>
      </c>
      <c r="X243" cm="1">
        <f t="array" aca="1" ref="X243" ca="1">INDIRECT($A$1&amp;X$1&amp;$A243)</f>
        <v>0</v>
      </c>
      <c r="Y243" cm="1">
        <f t="array" aca="1" ref="Y243" ca="1">INDIRECT($A$1&amp;Y$1&amp;$A243)</f>
        <v>0</v>
      </c>
      <c r="Z243" cm="1">
        <f t="array" aca="1" ref="Z243" ca="1">INDIRECT($A$1&amp;Z$1&amp;$A243)</f>
        <v>0</v>
      </c>
      <c r="AA243" cm="1">
        <f t="array" aca="1" ref="AA243" ca="1">INDIRECT($A$1&amp;AA$1&amp;$A243)</f>
        <v>0</v>
      </c>
      <c r="AB243" cm="1">
        <f t="array" aca="1" ref="AB243" ca="1">INDIRECT($A$1&amp;AB$1&amp;$A243)</f>
        <v>0</v>
      </c>
      <c r="AC243" t="str" cm="1">
        <f t="array" aca="1" ref="AC243" ca="1">INDIRECT($A$1&amp;AC$1&amp;$A243)</f>
        <v>disponible</v>
      </c>
      <c r="AD243" cm="1">
        <f t="array" aca="1" ref="AD243" ca="1">INDIRECT($A$1&amp;AD$1&amp;$A243)</f>
        <v>0</v>
      </c>
      <c r="AE243" t="str" cm="1">
        <f t="array" aca="1" ref="AE243" ca="1">INDIRECT($A$1&amp;AE$1&amp;$A243)</f>
        <v>disponible</v>
      </c>
      <c r="AF243" t="str" cm="1">
        <f t="array" aca="1" ref="AF243" ca="1">INDIRECT($A$1&amp;AF$1&amp;$A243)</f>
        <v>disponible</v>
      </c>
      <c r="AG243" t="str" cm="1">
        <f t="array" aca="1" ref="AG243" ca="1">INDIRECT($A$1&amp;AG$1&amp;$A243)</f>
        <v>disponible</v>
      </c>
      <c r="AH243" cm="1">
        <f t="array" aca="1" ref="AH243" ca="1">INDIRECT($A$1&amp;AH$1&amp;$A243)</f>
        <v>0</v>
      </c>
      <c r="AI243" cm="1">
        <f t="array" aca="1" ref="AI243" ca="1">INDIRECT($A$1&amp;AI$1&amp;$A243)</f>
        <v>0</v>
      </c>
      <c r="AJ243" cm="1">
        <f t="array" aca="1" ref="AJ243" ca="1">INDIRECT($A$1&amp;AJ$1&amp;$A243)</f>
        <v>0</v>
      </c>
      <c r="AK243" t="str" cm="1">
        <f t="array" aca="1" ref="AK243" ca="1">INDIRECT($A$1&amp;AK$1&amp;$A243)</f>
        <v>disponible</v>
      </c>
      <c r="AM243">
        <f t="shared" ca="1" si="45"/>
        <v>0</v>
      </c>
      <c r="AN243">
        <f t="shared" ca="1" si="45"/>
        <v>0</v>
      </c>
      <c r="AO243">
        <f t="shared" ca="1" si="45"/>
        <v>0</v>
      </c>
      <c r="AP243">
        <f t="shared" ca="1" si="45"/>
        <v>0</v>
      </c>
      <c r="AQ243">
        <f t="shared" ca="1" si="45"/>
        <v>0</v>
      </c>
      <c r="AR243">
        <f t="shared" ca="1" si="45"/>
        <v>0</v>
      </c>
      <c r="AS243">
        <f t="shared" ca="1" si="45"/>
        <v>0</v>
      </c>
      <c r="AU243" cm="1">
        <f t="array" aca="1" ref="AU243" ca="1">INDIRECT($A$1&amp;AU$1&amp;$A243)</f>
        <v>0</v>
      </c>
      <c r="AV243" cm="1">
        <f t="array" aca="1" ref="AV243" ca="1">INDIRECT($A$1&amp;AV$1&amp;$A243)</f>
        <v>0</v>
      </c>
      <c r="AW243" cm="1">
        <f t="array" aca="1" ref="AW243" ca="1">INDIRECT($A$1&amp;AW$1&amp;$A243)</f>
        <v>0</v>
      </c>
      <c r="AX243" cm="1">
        <f t="array" aca="1" ref="AX243" ca="1">INDIRECT($A$1&amp;AX$1&amp;$A243)</f>
        <v>0</v>
      </c>
      <c r="AY243" cm="1">
        <f t="array" aca="1" ref="AY243" ca="1">INDIRECT($A$1&amp;AY$1&amp;$A243)</f>
        <v>0</v>
      </c>
      <c r="AZ243" cm="1">
        <f t="array" aca="1" ref="AZ243" ca="1">INDIRECT($A$1&amp;AZ$1&amp;$A243)</f>
        <v>0</v>
      </c>
      <c r="BA243" cm="1">
        <f t="array" aca="1" ref="BA243" ca="1">INDIRECT($A$1&amp;BA$1&amp;$A243)</f>
        <v>0</v>
      </c>
      <c r="BB243" cm="1">
        <f t="array" aca="1" ref="BB243" ca="1">INDIRECT($A$1&amp;BB$1&amp;$A243)</f>
        <v>0</v>
      </c>
      <c r="BC243" cm="1">
        <f t="array" aca="1" ref="BC243" ca="1">INDIRECT($A$1&amp;BC$1&amp;$A243)</f>
        <v>0</v>
      </c>
      <c r="BD243" cm="1">
        <f t="array" aca="1" ref="BD243" ca="1">INDIRECT($A$1&amp;BD$1&amp;$A243)</f>
        <v>0</v>
      </c>
      <c r="BE243" cm="1">
        <f t="array" aca="1" ref="BE243" ca="1">INDIRECT($A$1&amp;BE$1&amp;$A243)</f>
        <v>0</v>
      </c>
      <c r="BF243" cm="1">
        <f t="array" aca="1" ref="BF243" ca="1">INDIRECT($A$1&amp;BF$1&amp;$A243)</f>
        <v>0</v>
      </c>
      <c r="BG243" cm="1">
        <f t="array" aca="1" ref="BG243" ca="1">INDIRECT($A$1&amp;BG$1&amp;$A243)</f>
        <v>0</v>
      </c>
      <c r="BH243" cm="1">
        <f t="array" aca="1" ref="BH243" ca="1">INDIRECT($A$1&amp;BH$1&amp;$A243)</f>
        <v>0</v>
      </c>
      <c r="BI243" cm="1">
        <f t="array" aca="1" ref="BI243" ca="1">INDIRECT($A$1&amp;BI$1&amp;$A243)</f>
        <v>0</v>
      </c>
      <c r="BJ243" cm="1">
        <f t="array" aca="1" ref="BJ243" ca="1">INDIRECT($A$1&amp;BJ$1&amp;$A243)</f>
        <v>0</v>
      </c>
      <c r="BK243" cm="1">
        <f t="array" aca="1" ref="BK243" ca="1">INDIRECT($A$1&amp;BK$1&amp;$A243)</f>
        <v>0</v>
      </c>
      <c r="BL243" cm="1">
        <f t="array" aca="1" ref="BL243" ca="1">INDIRECT($A$1&amp;BL$1&amp;$A243)</f>
        <v>0</v>
      </c>
      <c r="BM243" cm="1">
        <f t="array" aca="1" ref="BM243" ca="1">INDIRECT($A$1&amp;BM$1&amp;$A243)</f>
        <v>0</v>
      </c>
      <c r="BN243" cm="1">
        <f t="array" aca="1" ref="BN243" ca="1">INDIRECT($A$1&amp;BN$1&amp;$A243)</f>
        <v>0</v>
      </c>
      <c r="BO243" cm="1">
        <f t="array" aca="1" ref="BO243" ca="1">INDIRECT($A$1&amp;BO$1&amp;$A243)</f>
        <v>0</v>
      </c>
      <c r="BP243" cm="1">
        <f t="array" aca="1" ref="BP243" ca="1">INDIRECT($A$1&amp;BP$1&amp;$A243)</f>
        <v>0</v>
      </c>
      <c r="BQ243" cm="1">
        <f t="array" aca="1" ref="BQ243" ca="1">INDIRECT($A$1&amp;BQ$1&amp;$A243)</f>
        <v>0</v>
      </c>
      <c r="BR243" cm="1">
        <f t="array" aca="1" ref="BR243" ca="1">INDIRECT($A$1&amp;BR$1&amp;$A243)</f>
        <v>0</v>
      </c>
      <c r="BS243" cm="1">
        <f t="array" aca="1" ref="BS243" ca="1">INDIRECT($A$1&amp;BS$1&amp;$A243)</f>
        <v>0</v>
      </c>
      <c r="BT243" cm="1">
        <f t="array" aca="1" ref="BT243" ca="1">INDIRECT($A$1&amp;BT$1&amp;$A243)</f>
        <v>0</v>
      </c>
      <c r="BU243" cm="1">
        <f t="array" aca="1" ref="BU243" ca="1">INDIRECT($A$1&amp;BU$1&amp;$A243)</f>
        <v>0</v>
      </c>
    </row>
    <row r="244" spans="1:73" x14ac:dyDescent="0.35">
      <c r="A244" s="60">
        <f t="shared" si="33"/>
        <v>229</v>
      </c>
      <c r="C244" t="str" cm="1">
        <f t="array" aca="1" ref="C244" ca="1">INDIRECT($A$1&amp;C$1&amp;$A244)</f>
        <v>marche_bogande</v>
      </c>
      <c r="D244">
        <f t="shared" ca="1" si="47"/>
        <v>0</v>
      </c>
      <c r="E244">
        <f t="shared" ca="1" si="47"/>
        <v>0</v>
      </c>
      <c r="F244">
        <f t="shared" ca="1" si="47"/>
        <v>0</v>
      </c>
      <c r="G244">
        <f t="shared" ca="1" si="47"/>
        <v>0</v>
      </c>
      <c r="H244">
        <f t="shared" ca="1" si="47"/>
        <v>0</v>
      </c>
      <c r="I244">
        <f t="shared" ca="1" si="47"/>
        <v>0</v>
      </c>
      <c r="J244">
        <f t="shared" ca="1" si="47"/>
        <v>0</v>
      </c>
      <c r="K244">
        <f t="shared" ca="1" si="47"/>
        <v>0</v>
      </c>
      <c r="L244">
        <f t="shared" ca="1" si="47"/>
        <v>0</v>
      </c>
      <c r="M244">
        <f t="shared" ca="1" si="47"/>
        <v>1</v>
      </c>
      <c r="N244">
        <f t="shared" ca="1" si="47"/>
        <v>0</v>
      </c>
      <c r="P244" t="str" cm="1">
        <f t="array" aca="1" ref="P244" ca="1">INDIRECT($A$1&amp;P$1&amp;$A244)</f>
        <v>disponible</v>
      </c>
      <c r="Q244" t="str" cm="1">
        <f t="array" aca="1" ref="Q244" ca="1">INDIRECT($A$1&amp;Q$1&amp;$A244)</f>
        <v>disponible</v>
      </c>
      <c r="R244" t="str" cm="1">
        <f t="array" aca="1" ref="R244" ca="1">INDIRECT($A$1&amp;R$1&amp;$A244)</f>
        <v>disponible</v>
      </c>
      <c r="S244" t="str" cm="1">
        <f t="array" aca="1" ref="S244" ca="1">INDIRECT($A$1&amp;S$1&amp;$A244)</f>
        <v>disponible</v>
      </c>
      <c r="T244" t="str" cm="1">
        <f t="array" aca="1" ref="T244" ca="1">INDIRECT($A$1&amp;T$1&amp;$A244)</f>
        <v>disponible</v>
      </c>
      <c r="U244" cm="1">
        <f t="array" aca="1" ref="U244" ca="1">INDIRECT($A$1&amp;U$1&amp;$A244)</f>
        <v>0</v>
      </c>
      <c r="V244" cm="1">
        <f t="array" aca="1" ref="V244" ca="1">INDIRECT($A$1&amp;V$1&amp;$A244)</f>
        <v>0</v>
      </c>
      <c r="W244" cm="1">
        <f t="array" aca="1" ref="W244" ca="1">INDIRECT($A$1&amp;W$1&amp;$A244)</f>
        <v>0</v>
      </c>
      <c r="X244" t="str" cm="1">
        <f t="array" aca="1" ref="X244" ca="1">INDIRECT($A$1&amp;X$1&amp;$A244)</f>
        <v>peudisponible</v>
      </c>
      <c r="Y244" cm="1">
        <f t="array" aca="1" ref="Y244" ca="1">INDIRECT($A$1&amp;Y$1&amp;$A244)</f>
        <v>0</v>
      </c>
      <c r="Z244" cm="1">
        <f t="array" aca="1" ref="Z244" ca="1">INDIRECT($A$1&amp;Z$1&amp;$A244)</f>
        <v>0</v>
      </c>
      <c r="AA244" cm="1">
        <f t="array" aca="1" ref="AA244" ca="1">INDIRECT($A$1&amp;AA$1&amp;$A244)</f>
        <v>0</v>
      </c>
      <c r="AB244" cm="1">
        <f t="array" aca="1" ref="AB244" ca="1">INDIRECT($A$1&amp;AB$1&amp;$A244)</f>
        <v>0</v>
      </c>
      <c r="AC244" cm="1">
        <f t="array" aca="1" ref="AC244" ca="1">INDIRECT($A$1&amp;AC$1&amp;$A244)</f>
        <v>0</v>
      </c>
      <c r="AD244" cm="1">
        <f t="array" aca="1" ref="AD244" ca="1">INDIRECT($A$1&amp;AD$1&amp;$A244)</f>
        <v>0</v>
      </c>
      <c r="AE244" cm="1">
        <f t="array" aca="1" ref="AE244" ca="1">INDIRECT($A$1&amp;AE$1&amp;$A244)</f>
        <v>0</v>
      </c>
      <c r="AF244" t="str" cm="1">
        <f t="array" aca="1" ref="AF244" ca="1">INDIRECT($A$1&amp;AF$1&amp;$A244)</f>
        <v>disponible</v>
      </c>
      <c r="AG244" t="str" cm="1">
        <f t="array" aca="1" ref="AG244" ca="1">INDIRECT($A$1&amp;AG$1&amp;$A244)</f>
        <v>disponible</v>
      </c>
      <c r="AH244" cm="1">
        <f t="array" aca="1" ref="AH244" ca="1">INDIRECT($A$1&amp;AH$1&amp;$A244)</f>
        <v>0</v>
      </c>
      <c r="AI244" cm="1">
        <f t="array" aca="1" ref="AI244" ca="1">INDIRECT($A$1&amp;AI$1&amp;$A244)</f>
        <v>0</v>
      </c>
      <c r="AJ244" t="str" cm="1">
        <f t="array" aca="1" ref="AJ244" ca="1">INDIRECT($A$1&amp;AJ$1&amp;$A244)</f>
        <v>disponible</v>
      </c>
      <c r="AK244" t="str" cm="1">
        <f t="array" aca="1" ref="AK244" ca="1">INDIRECT($A$1&amp;AK$1&amp;$A244)</f>
        <v>disponible</v>
      </c>
      <c r="AM244">
        <f t="shared" ca="1" si="45"/>
        <v>0</v>
      </c>
      <c r="AN244">
        <f t="shared" ca="1" si="45"/>
        <v>0</v>
      </c>
      <c r="AO244">
        <f t="shared" ca="1" si="45"/>
        <v>0</v>
      </c>
      <c r="AP244">
        <f t="shared" ca="1" si="45"/>
        <v>0</v>
      </c>
      <c r="AQ244">
        <f t="shared" ca="1" si="45"/>
        <v>0</v>
      </c>
      <c r="AR244">
        <f t="shared" ca="1" si="45"/>
        <v>0</v>
      </c>
      <c r="AS244">
        <f t="shared" ca="1" si="45"/>
        <v>0</v>
      </c>
      <c r="AU244" cm="1">
        <f t="array" aca="1" ref="AU244" ca="1">INDIRECT($A$1&amp;AU$1&amp;$A244)</f>
        <v>0</v>
      </c>
      <c r="AV244" cm="1">
        <f t="array" aca="1" ref="AV244" ca="1">INDIRECT($A$1&amp;AV$1&amp;$A244)</f>
        <v>0</v>
      </c>
      <c r="AW244" cm="1">
        <f t="array" aca="1" ref="AW244" ca="1">INDIRECT($A$1&amp;AW$1&amp;$A244)</f>
        <v>0</v>
      </c>
      <c r="AX244" cm="1">
        <f t="array" aca="1" ref="AX244" ca="1">INDIRECT($A$1&amp;AX$1&amp;$A244)</f>
        <v>0</v>
      </c>
      <c r="AY244" cm="1">
        <f t="array" aca="1" ref="AY244" ca="1">INDIRECT($A$1&amp;AY$1&amp;$A244)</f>
        <v>0</v>
      </c>
      <c r="AZ244" cm="1">
        <f t="array" aca="1" ref="AZ244" ca="1">INDIRECT($A$1&amp;AZ$1&amp;$A244)</f>
        <v>0</v>
      </c>
      <c r="BA244" cm="1">
        <f t="array" aca="1" ref="BA244" ca="1">INDIRECT($A$1&amp;BA$1&amp;$A244)</f>
        <v>0</v>
      </c>
      <c r="BB244" cm="1">
        <f t="array" aca="1" ref="BB244" ca="1">INDIRECT($A$1&amp;BB$1&amp;$A244)</f>
        <v>0</v>
      </c>
      <c r="BC244" cm="1">
        <f t="array" aca="1" ref="BC244" ca="1">INDIRECT($A$1&amp;BC$1&amp;$A244)</f>
        <v>0</v>
      </c>
      <c r="BD244" cm="1">
        <f t="array" aca="1" ref="BD244" ca="1">INDIRECT($A$1&amp;BD$1&amp;$A244)</f>
        <v>0</v>
      </c>
      <c r="BE244" cm="1">
        <f t="array" aca="1" ref="BE244" ca="1">INDIRECT($A$1&amp;BE$1&amp;$A244)</f>
        <v>0</v>
      </c>
      <c r="BF244" cm="1">
        <f t="array" aca="1" ref="BF244" ca="1">INDIRECT($A$1&amp;BF$1&amp;$A244)</f>
        <v>0</v>
      </c>
      <c r="BG244" cm="1">
        <f t="array" aca="1" ref="BG244" ca="1">INDIRECT($A$1&amp;BG$1&amp;$A244)</f>
        <v>0</v>
      </c>
      <c r="BH244" cm="1">
        <f t="array" aca="1" ref="BH244" ca="1">INDIRECT($A$1&amp;BH$1&amp;$A244)</f>
        <v>0</v>
      </c>
      <c r="BI244" cm="1">
        <f t="array" aca="1" ref="BI244" ca="1">INDIRECT($A$1&amp;BI$1&amp;$A244)</f>
        <v>0</v>
      </c>
      <c r="BJ244" cm="1">
        <f t="array" aca="1" ref="BJ244" ca="1">INDIRECT($A$1&amp;BJ$1&amp;$A244)</f>
        <v>0</v>
      </c>
      <c r="BK244" cm="1">
        <f t="array" aca="1" ref="BK244" ca="1">INDIRECT($A$1&amp;BK$1&amp;$A244)</f>
        <v>0</v>
      </c>
      <c r="BL244" cm="1">
        <f t="array" aca="1" ref="BL244" ca="1">INDIRECT($A$1&amp;BL$1&amp;$A244)</f>
        <v>0</v>
      </c>
      <c r="BM244" cm="1">
        <f t="array" aca="1" ref="BM244" ca="1">INDIRECT($A$1&amp;BM$1&amp;$A244)</f>
        <v>0</v>
      </c>
      <c r="BN244" cm="1">
        <f t="array" aca="1" ref="BN244" ca="1">INDIRECT($A$1&amp;BN$1&amp;$A244)</f>
        <v>0</v>
      </c>
      <c r="BO244" cm="1">
        <f t="array" aca="1" ref="BO244" ca="1">INDIRECT($A$1&amp;BO$1&amp;$A244)</f>
        <v>0</v>
      </c>
      <c r="BP244" cm="1">
        <f t="array" aca="1" ref="BP244" ca="1">INDIRECT($A$1&amp;BP$1&amp;$A244)</f>
        <v>0</v>
      </c>
      <c r="BQ244" cm="1">
        <f t="array" aca="1" ref="BQ244" ca="1">INDIRECT($A$1&amp;BQ$1&amp;$A244)</f>
        <v>0</v>
      </c>
      <c r="BR244" cm="1">
        <f t="array" aca="1" ref="BR244" ca="1">INDIRECT($A$1&amp;BR$1&amp;$A244)</f>
        <v>0</v>
      </c>
      <c r="BS244" cm="1">
        <f t="array" aca="1" ref="BS244" ca="1">INDIRECT($A$1&amp;BS$1&amp;$A244)</f>
        <v>0</v>
      </c>
      <c r="BT244" cm="1">
        <f t="array" aca="1" ref="BT244" ca="1">INDIRECT($A$1&amp;BT$1&amp;$A244)</f>
        <v>0</v>
      </c>
      <c r="BU244" cm="1">
        <f t="array" aca="1" ref="BU244" ca="1">INDIRECT($A$1&amp;BU$1&amp;$A244)</f>
        <v>0</v>
      </c>
    </row>
    <row r="245" spans="1:73" x14ac:dyDescent="0.35">
      <c r="A245" s="60">
        <f t="shared" si="33"/>
        <v>230</v>
      </c>
      <c r="C245" t="str" cm="1">
        <f t="array" aca="1" ref="C245" ca="1">INDIRECT($A$1&amp;C$1&amp;$A245)</f>
        <v>marche_bogande</v>
      </c>
      <c r="D245">
        <f t="shared" ca="1" si="47"/>
        <v>0</v>
      </c>
      <c r="E245">
        <f t="shared" ca="1" si="47"/>
        <v>0</v>
      </c>
      <c r="F245">
        <f t="shared" ca="1" si="47"/>
        <v>0</v>
      </c>
      <c r="G245">
        <f t="shared" ca="1" si="47"/>
        <v>0</v>
      </c>
      <c r="H245">
        <f t="shared" ca="1" si="47"/>
        <v>0</v>
      </c>
      <c r="I245">
        <f t="shared" ca="1" si="47"/>
        <v>0</v>
      </c>
      <c r="J245">
        <f t="shared" ca="1" si="47"/>
        <v>0</v>
      </c>
      <c r="K245">
        <f t="shared" ca="1" si="47"/>
        <v>0</v>
      </c>
      <c r="L245">
        <f t="shared" ca="1" si="47"/>
        <v>0</v>
      </c>
      <c r="M245">
        <f t="shared" ca="1" si="47"/>
        <v>1</v>
      </c>
      <c r="N245">
        <f t="shared" ca="1" si="47"/>
        <v>0</v>
      </c>
      <c r="P245" t="str" cm="1">
        <f t="array" aca="1" ref="P245" ca="1">INDIRECT($A$1&amp;P$1&amp;$A245)</f>
        <v>disponible</v>
      </c>
      <c r="Q245" t="str" cm="1">
        <f t="array" aca="1" ref="Q245" ca="1">INDIRECT($A$1&amp;Q$1&amp;$A245)</f>
        <v>nondisponible</v>
      </c>
      <c r="R245" t="str" cm="1">
        <f t="array" aca="1" ref="R245" ca="1">INDIRECT($A$1&amp;R$1&amp;$A245)</f>
        <v>disponible</v>
      </c>
      <c r="S245" t="str" cm="1">
        <f t="array" aca="1" ref="S245" ca="1">INDIRECT($A$1&amp;S$1&amp;$A245)</f>
        <v>peudisponible</v>
      </c>
      <c r="T245" cm="1">
        <f t="array" aca="1" ref="T245" ca="1">INDIRECT($A$1&amp;T$1&amp;$A245)</f>
        <v>0</v>
      </c>
      <c r="U245" t="str" cm="1">
        <f t="array" aca="1" ref="U245" ca="1">INDIRECT($A$1&amp;U$1&amp;$A245)</f>
        <v>disponible</v>
      </c>
      <c r="V245" t="str" cm="1">
        <f t="array" aca="1" ref="V245" ca="1">INDIRECT($A$1&amp;V$1&amp;$A245)</f>
        <v>disponible</v>
      </c>
      <c r="W245" cm="1">
        <f t="array" aca="1" ref="W245" ca="1">INDIRECT($A$1&amp;W$1&amp;$A245)</f>
        <v>0</v>
      </c>
      <c r="X245" cm="1">
        <f t="array" aca="1" ref="X245" ca="1">INDIRECT($A$1&amp;X$1&amp;$A245)</f>
        <v>0</v>
      </c>
      <c r="Y245" cm="1">
        <f t="array" aca="1" ref="Y245" ca="1">INDIRECT($A$1&amp;Y$1&amp;$A245)</f>
        <v>0</v>
      </c>
      <c r="Z245" t="str" cm="1">
        <f t="array" aca="1" ref="Z245" ca="1">INDIRECT($A$1&amp;Z$1&amp;$A245)</f>
        <v>peudisponible</v>
      </c>
      <c r="AA245" t="str" cm="1">
        <f t="array" aca="1" ref="AA245" ca="1">INDIRECT($A$1&amp;AA$1&amp;$A245)</f>
        <v>peudisponible</v>
      </c>
      <c r="AB245" t="str" cm="1">
        <f t="array" aca="1" ref="AB245" ca="1">INDIRECT($A$1&amp;AB$1&amp;$A245)</f>
        <v>disponible</v>
      </c>
      <c r="AC245" t="str" cm="1">
        <f t="array" aca="1" ref="AC245" ca="1">INDIRECT($A$1&amp;AC$1&amp;$A245)</f>
        <v>disponible</v>
      </c>
      <c r="AD245" cm="1">
        <f t="array" aca="1" ref="AD245" ca="1">INDIRECT($A$1&amp;AD$1&amp;$A245)</f>
        <v>0</v>
      </c>
      <c r="AE245" cm="1">
        <f t="array" aca="1" ref="AE245" ca="1">INDIRECT($A$1&amp;AE$1&amp;$A245)</f>
        <v>0</v>
      </c>
      <c r="AF245" cm="1">
        <f t="array" aca="1" ref="AF245" ca="1">INDIRECT($A$1&amp;AF$1&amp;$A245)</f>
        <v>0</v>
      </c>
      <c r="AG245" cm="1">
        <f t="array" aca="1" ref="AG245" ca="1">INDIRECT($A$1&amp;AG$1&amp;$A245)</f>
        <v>0</v>
      </c>
      <c r="AH245" cm="1">
        <f t="array" aca="1" ref="AH245" ca="1">INDIRECT($A$1&amp;AH$1&amp;$A245)</f>
        <v>0</v>
      </c>
      <c r="AI245" cm="1">
        <f t="array" aca="1" ref="AI245" ca="1">INDIRECT($A$1&amp;AI$1&amp;$A245)</f>
        <v>0</v>
      </c>
      <c r="AJ245" cm="1">
        <f t="array" aca="1" ref="AJ245" ca="1">INDIRECT($A$1&amp;AJ$1&amp;$A245)</f>
        <v>0</v>
      </c>
      <c r="AK245" cm="1">
        <f t="array" aca="1" ref="AK245" ca="1">INDIRECT($A$1&amp;AK$1&amp;$A245)</f>
        <v>0</v>
      </c>
      <c r="AM245">
        <f t="shared" ca="1" si="45"/>
        <v>0</v>
      </c>
      <c r="AN245">
        <f t="shared" ca="1" si="45"/>
        <v>0</v>
      </c>
      <c r="AO245">
        <f t="shared" ca="1" si="45"/>
        <v>0</v>
      </c>
      <c r="AP245">
        <f t="shared" ca="1" si="45"/>
        <v>0</v>
      </c>
      <c r="AQ245">
        <f t="shared" ca="1" si="45"/>
        <v>0</v>
      </c>
      <c r="AR245">
        <f t="shared" ca="1" si="45"/>
        <v>0</v>
      </c>
      <c r="AS245">
        <f t="shared" ca="1" si="45"/>
        <v>0</v>
      </c>
      <c r="AU245" cm="1">
        <f t="array" aca="1" ref="AU245" ca="1">INDIRECT($A$1&amp;AU$1&amp;$A245)</f>
        <v>0</v>
      </c>
      <c r="AV245" cm="1">
        <f t="array" aca="1" ref="AV245" ca="1">INDIRECT($A$1&amp;AV$1&amp;$A245)</f>
        <v>0</v>
      </c>
      <c r="AW245" cm="1">
        <f t="array" aca="1" ref="AW245" ca="1">INDIRECT($A$1&amp;AW$1&amp;$A245)</f>
        <v>0</v>
      </c>
      <c r="AX245" cm="1">
        <f t="array" aca="1" ref="AX245" ca="1">INDIRECT($A$1&amp;AX$1&amp;$A245)</f>
        <v>0</v>
      </c>
      <c r="AY245" cm="1">
        <f t="array" aca="1" ref="AY245" ca="1">INDIRECT($A$1&amp;AY$1&amp;$A245)</f>
        <v>0</v>
      </c>
      <c r="AZ245" cm="1">
        <f t="array" aca="1" ref="AZ245" ca="1">INDIRECT($A$1&amp;AZ$1&amp;$A245)</f>
        <v>0</v>
      </c>
      <c r="BA245" cm="1">
        <f t="array" aca="1" ref="BA245" ca="1">INDIRECT($A$1&amp;BA$1&amp;$A245)</f>
        <v>0</v>
      </c>
      <c r="BB245" cm="1">
        <f t="array" aca="1" ref="BB245" ca="1">INDIRECT($A$1&amp;BB$1&amp;$A245)</f>
        <v>0</v>
      </c>
      <c r="BC245" cm="1">
        <f t="array" aca="1" ref="BC245" ca="1">INDIRECT($A$1&amp;BC$1&amp;$A245)</f>
        <v>0</v>
      </c>
      <c r="BD245" cm="1">
        <f t="array" aca="1" ref="BD245" ca="1">INDIRECT($A$1&amp;BD$1&amp;$A245)</f>
        <v>0</v>
      </c>
      <c r="BE245" cm="1">
        <f t="array" aca="1" ref="BE245" ca="1">INDIRECT($A$1&amp;BE$1&amp;$A245)</f>
        <v>0</v>
      </c>
      <c r="BF245" cm="1">
        <f t="array" aca="1" ref="BF245" ca="1">INDIRECT($A$1&amp;BF$1&amp;$A245)</f>
        <v>0</v>
      </c>
      <c r="BG245" cm="1">
        <f t="array" aca="1" ref="BG245" ca="1">INDIRECT($A$1&amp;BG$1&amp;$A245)</f>
        <v>0</v>
      </c>
      <c r="BH245" cm="1">
        <f t="array" aca="1" ref="BH245" ca="1">INDIRECT($A$1&amp;BH$1&amp;$A245)</f>
        <v>0</v>
      </c>
      <c r="BI245" cm="1">
        <f t="array" aca="1" ref="BI245" ca="1">INDIRECT($A$1&amp;BI$1&amp;$A245)</f>
        <v>0</v>
      </c>
      <c r="BJ245" cm="1">
        <f t="array" aca="1" ref="BJ245" ca="1">INDIRECT($A$1&amp;BJ$1&amp;$A245)</f>
        <v>0</v>
      </c>
      <c r="BK245" cm="1">
        <f t="array" aca="1" ref="BK245" ca="1">INDIRECT($A$1&amp;BK$1&amp;$A245)</f>
        <v>0</v>
      </c>
      <c r="BL245" cm="1">
        <f t="array" aca="1" ref="BL245" ca="1">INDIRECT($A$1&amp;BL$1&amp;$A245)</f>
        <v>0</v>
      </c>
      <c r="BM245" cm="1">
        <f t="array" aca="1" ref="BM245" ca="1">INDIRECT($A$1&amp;BM$1&amp;$A245)</f>
        <v>0</v>
      </c>
      <c r="BN245" cm="1">
        <f t="array" aca="1" ref="BN245" ca="1">INDIRECT($A$1&amp;BN$1&amp;$A245)</f>
        <v>0</v>
      </c>
      <c r="BO245" cm="1">
        <f t="array" aca="1" ref="BO245" ca="1">INDIRECT($A$1&amp;BO$1&amp;$A245)</f>
        <v>0</v>
      </c>
      <c r="BP245" cm="1">
        <f t="array" aca="1" ref="BP245" ca="1">INDIRECT($A$1&amp;BP$1&amp;$A245)</f>
        <v>0</v>
      </c>
      <c r="BQ245" cm="1">
        <f t="array" aca="1" ref="BQ245" ca="1">INDIRECT($A$1&amp;BQ$1&amp;$A245)</f>
        <v>0</v>
      </c>
      <c r="BR245" cm="1">
        <f t="array" aca="1" ref="BR245" ca="1">INDIRECT($A$1&amp;BR$1&amp;$A245)</f>
        <v>0</v>
      </c>
      <c r="BS245" cm="1">
        <f t="array" aca="1" ref="BS245" ca="1">INDIRECT($A$1&amp;BS$1&amp;$A245)</f>
        <v>0</v>
      </c>
      <c r="BT245" cm="1">
        <f t="array" aca="1" ref="BT245" ca="1">INDIRECT($A$1&amp;BT$1&amp;$A245)</f>
        <v>0</v>
      </c>
      <c r="BU245" cm="1">
        <f t="array" aca="1" ref="BU245" ca="1">INDIRECT($A$1&amp;BU$1&amp;$A245)</f>
        <v>0</v>
      </c>
    </row>
    <row r="246" spans="1:73" x14ac:dyDescent="0.35">
      <c r="A246" s="60">
        <f t="shared" si="33"/>
        <v>231</v>
      </c>
      <c r="C246" t="str" cm="1">
        <f t="array" aca="1" ref="C246" ca="1">INDIRECT($A$1&amp;C$1&amp;$A246)</f>
        <v>marche_bogande</v>
      </c>
      <c r="D246">
        <f t="shared" ca="1" si="47"/>
        <v>0</v>
      </c>
      <c r="E246">
        <f t="shared" ca="1" si="47"/>
        <v>0</v>
      </c>
      <c r="F246">
        <f t="shared" ca="1" si="47"/>
        <v>0</v>
      </c>
      <c r="G246">
        <f t="shared" ca="1" si="47"/>
        <v>0</v>
      </c>
      <c r="H246">
        <f t="shared" ca="1" si="47"/>
        <v>0</v>
      </c>
      <c r="I246">
        <f t="shared" ca="1" si="47"/>
        <v>0</v>
      </c>
      <c r="J246">
        <f t="shared" ca="1" si="47"/>
        <v>0</v>
      </c>
      <c r="K246">
        <f t="shared" ca="1" si="47"/>
        <v>0</v>
      </c>
      <c r="L246">
        <f t="shared" ca="1" si="47"/>
        <v>0</v>
      </c>
      <c r="M246">
        <f t="shared" ca="1" si="47"/>
        <v>0</v>
      </c>
      <c r="N246">
        <f t="shared" ca="1" si="47"/>
        <v>0</v>
      </c>
      <c r="P246" t="str" cm="1">
        <f t="array" aca="1" ref="P246" ca="1">INDIRECT($A$1&amp;P$1&amp;$A246)</f>
        <v>disponible</v>
      </c>
      <c r="Q246" t="str" cm="1">
        <f t="array" aca="1" ref="Q246" ca="1">INDIRECT($A$1&amp;Q$1&amp;$A246)</f>
        <v>disponible</v>
      </c>
      <c r="R246" cm="1">
        <f t="array" aca="1" ref="R246" ca="1">INDIRECT($A$1&amp;R$1&amp;$A246)</f>
        <v>0</v>
      </c>
      <c r="S246" t="str" cm="1">
        <f t="array" aca="1" ref="S246" ca="1">INDIRECT($A$1&amp;S$1&amp;$A246)</f>
        <v>disponible</v>
      </c>
      <c r="T246" t="str" cm="1">
        <f t="array" aca="1" ref="T246" ca="1">INDIRECT($A$1&amp;T$1&amp;$A246)</f>
        <v>disponible</v>
      </c>
      <c r="U246" t="str" cm="1">
        <f t="array" aca="1" ref="U246" ca="1">INDIRECT($A$1&amp;U$1&amp;$A246)</f>
        <v>disponible</v>
      </c>
      <c r="V246" t="str" cm="1">
        <f t="array" aca="1" ref="V246" ca="1">INDIRECT($A$1&amp;V$1&amp;$A246)</f>
        <v>disponible</v>
      </c>
      <c r="W246" cm="1">
        <f t="array" aca="1" ref="W246" ca="1">INDIRECT($A$1&amp;W$1&amp;$A246)</f>
        <v>0</v>
      </c>
      <c r="X246" cm="1">
        <f t="array" aca="1" ref="X246" ca="1">INDIRECT($A$1&amp;X$1&amp;$A246)</f>
        <v>0</v>
      </c>
      <c r="Y246" t="str" cm="1">
        <f t="array" aca="1" ref="Y246" ca="1">INDIRECT($A$1&amp;Y$1&amp;$A246)</f>
        <v>disponible</v>
      </c>
      <c r="Z246" cm="1">
        <f t="array" aca="1" ref="Z246" ca="1">INDIRECT($A$1&amp;Z$1&amp;$A246)</f>
        <v>0</v>
      </c>
      <c r="AA246" cm="1">
        <f t="array" aca="1" ref="AA246" ca="1">INDIRECT($A$1&amp;AA$1&amp;$A246)</f>
        <v>0</v>
      </c>
      <c r="AB246" cm="1">
        <f t="array" aca="1" ref="AB246" ca="1">INDIRECT($A$1&amp;AB$1&amp;$A246)</f>
        <v>0</v>
      </c>
      <c r="AC246" cm="1">
        <f t="array" aca="1" ref="AC246" ca="1">INDIRECT($A$1&amp;AC$1&amp;$A246)</f>
        <v>0</v>
      </c>
      <c r="AD246" cm="1">
        <f t="array" aca="1" ref="AD246" ca="1">INDIRECT($A$1&amp;AD$1&amp;$A246)</f>
        <v>0</v>
      </c>
      <c r="AE246" t="str" cm="1">
        <f t="array" aca="1" ref="AE246" ca="1">INDIRECT($A$1&amp;AE$1&amp;$A246)</f>
        <v>peudisponible</v>
      </c>
      <c r="AF246" cm="1">
        <f t="array" aca="1" ref="AF246" ca="1">INDIRECT($A$1&amp;AF$1&amp;$A246)</f>
        <v>0</v>
      </c>
      <c r="AG246" cm="1">
        <f t="array" aca="1" ref="AG246" ca="1">INDIRECT($A$1&amp;AG$1&amp;$A246)</f>
        <v>0</v>
      </c>
      <c r="AH246" cm="1">
        <f t="array" aca="1" ref="AH246" ca="1">INDIRECT($A$1&amp;AH$1&amp;$A246)</f>
        <v>0</v>
      </c>
      <c r="AI246" cm="1">
        <f t="array" aca="1" ref="AI246" ca="1">INDIRECT($A$1&amp;AI$1&amp;$A246)</f>
        <v>0</v>
      </c>
      <c r="AJ246" cm="1">
        <f t="array" aca="1" ref="AJ246" ca="1">INDIRECT($A$1&amp;AJ$1&amp;$A246)</f>
        <v>0</v>
      </c>
      <c r="AK246" t="str" cm="1">
        <f t="array" aca="1" ref="AK246" ca="1">INDIRECT($A$1&amp;AK$1&amp;$A246)</f>
        <v>disponible</v>
      </c>
      <c r="AM246">
        <f t="shared" ca="1" si="45"/>
        <v>0</v>
      </c>
      <c r="AN246">
        <f t="shared" ca="1" si="45"/>
        <v>0</v>
      </c>
      <c r="AO246">
        <f t="shared" ca="1" si="45"/>
        <v>0</v>
      </c>
      <c r="AP246">
        <f t="shared" ca="1" si="45"/>
        <v>0</v>
      </c>
      <c r="AQ246">
        <f t="shared" ca="1" si="45"/>
        <v>0</v>
      </c>
      <c r="AR246">
        <f t="shared" ca="1" si="45"/>
        <v>0</v>
      </c>
      <c r="AS246">
        <f t="shared" ca="1" si="45"/>
        <v>0</v>
      </c>
      <c r="AU246" cm="1">
        <f t="array" aca="1" ref="AU246" ca="1">INDIRECT($A$1&amp;AU$1&amp;$A246)</f>
        <v>0</v>
      </c>
      <c r="AV246" cm="1">
        <f t="array" aca="1" ref="AV246" ca="1">INDIRECT($A$1&amp;AV$1&amp;$A246)</f>
        <v>0</v>
      </c>
      <c r="AW246" cm="1">
        <f t="array" aca="1" ref="AW246" ca="1">INDIRECT($A$1&amp;AW$1&amp;$A246)</f>
        <v>0</v>
      </c>
      <c r="AX246" cm="1">
        <f t="array" aca="1" ref="AX246" ca="1">INDIRECT($A$1&amp;AX$1&amp;$A246)</f>
        <v>0</v>
      </c>
      <c r="AY246" cm="1">
        <f t="array" aca="1" ref="AY246" ca="1">INDIRECT($A$1&amp;AY$1&amp;$A246)</f>
        <v>0</v>
      </c>
      <c r="AZ246" cm="1">
        <f t="array" aca="1" ref="AZ246" ca="1">INDIRECT($A$1&amp;AZ$1&amp;$A246)</f>
        <v>0</v>
      </c>
      <c r="BA246" cm="1">
        <f t="array" aca="1" ref="BA246" ca="1">INDIRECT($A$1&amp;BA$1&amp;$A246)</f>
        <v>0</v>
      </c>
      <c r="BB246" cm="1">
        <f t="array" aca="1" ref="BB246" ca="1">INDIRECT($A$1&amp;BB$1&amp;$A246)</f>
        <v>0</v>
      </c>
      <c r="BC246" cm="1">
        <f t="array" aca="1" ref="BC246" ca="1">INDIRECT($A$1&amp;BC$1&amp;$A246)</f>
        <v>0</v>
      </c>
      <c r="BD246" cm="1">
        <f t="array" aca="1" ref="BD246" ca="1">INDIRECT($A$1&amp;BD$1&amp;$A246)</f>
        <v>0</v>
      </c>
      <c r="BE246" cm="1">
        <f t="array" aca="1" ref="BE246" ca="1">INDIRECT($A$1&amp;BE$1&amp;$A246)</f>
        <v>0</v>
      </c>
      <c r="BF246" cm="1">
        <f t="array" aca="1" ref="BF246" ca="1">INDIRECT($A$1&amp;BF$1&amp;$A246)</f>
        <v>0</v>
      </c>
      <c r="BG246" cm="1">
        <f t="array" aca="1" ref="BG246" ca="1">INDIRECT($A$1&amp;BG$1&amp;$A246)</f>
        <v>0</v>
      </c>
      <c r="BH246" cm="1">
        <f t="array" aca="1" ref="BH246" ca="1">INDIRECT($A$1&amp;BH$1&amp;$A246)</f>
        <v>0</v>
      </c>
      <c r="BI246" cm="1">
        <f t="array" aca="1" ref="BI246" ca="1">INDIRECT($A$1&amp;BI$1&amp;$A246)</f>
        <v>0</v>
      </c>
      <c r="BJ246" cm="1">
        <f t="array" aca="1" ref="BJ246" ca="1">INDIRECT($A$1&amp;BJ$1&amp;$A246)</f>
        <v>0</v>
      </c>
      <c r="BK246" cm="1">
        <f t="array" aca="1" ref="BK246" ca="1">INDIRECT($A$1&amp;BK$1&amp;$A246)</f>
        <v>0</v>
      </c>
      <c r="BL246" cm="1">
        <f t="array" aca="1" ref="BL246" ca="1">INDIRECT($A$1&amp;BL$1&amp;$A246)</f>
        <v>0</v>
      </c>
      <c r="BM246" cm="1">
        <f t="array" aca="1" ref="BM246" ca="1">INDIRECT($A$1&amp;BM$1&amp;$A246)</f>
        <v>0</v>
      </c>
      <c r="BN246" cm="1">
        <f t="array" aca="1" ref="BN246" ca="1">INDIRECT($A$1&amp;BN$1&amp;$A246)</f>
        <v>0</v>
      </c>
      <c r="BO246" cm="1">
        <f t="array" aca="1" ref="BO246" ca="1">INDIRECT($A$1&amp;BO$1&amp;$A246)</f>
        <v>0</v>
      </c>
      <c r="BP246" cm="1">
        <f t="array" aca="1" ref="BP246" ca="1">INDIRECT($A$1&amp;BP$1&amp;$A246)</f>
        <v>0</v>
      </c>
      <c r="BQ246" cm="1">
        <f t="array" aca="1" ref="BQ246" ca="1">INDIRECT($A$1&amp;BQ$1&amp;$A246)</f>
        <v>0</v>
      </c>
      <c r="BR246" cm="1">
        <f t="array" aca="1" ref="BR246" ca="1">INDIRECT($A$1&amp;BR$1&amp;$A246)</f>
        <v>0</v>
      </c>
      <c r="BS246" cm="1">
        <f t="array" aca="1" ref="BS246" ca="1">INDIRECT($A$1&amp;BS$1&amp;$A246)</f>
        <v>0</v>
      </c>
      <c r="BT246" cm="1">
        <f t="array" aca="1" ref="BT246" ca="1">INDIRECT($A$1&amp;BT$1&amp;$A246)</f>
        <v>0</v>
      </c>
      <c r="BU246" cm="1">
        <f t="array" aca="1" ref="BU246" ca="1">INDIRECT($A$1&amp;BU$1&amp;$A246)</f>
        <v>0</v>
      </c>
    </row>
    <row r="247" spans="1:73" x14ac:dyDescent="0.35">
      <c r="A247" s="60">
        <f t="shared" si="33"/>
        <v>232</v>
      </c>
      <c r="C247" t="str" cm="1">
        <f t="array" aca="1" ref="C247" ca="1">INDIRECT($A$1&amp;C$1&amp;$A247)</f>
        <v>marche_dedougou</v>
      </c>
      <c r="D247">
        <f t="shared" ca="1" si="47"/>
        <v>0</v>
      </c>
      <c r="E247">
        <f t="shared" ca="1" si="47"/>
        <v>0</v>
      </c>
      <c r="F247">
        <f t="shared" ca="1" si="47"/>
        <v>0</v>
      </c>
      <c r="G247">
        <f t="shared" ca="1" si="47"/>
        <v>0</v>
      </c>
      <c r="H247">
        <f t="shared" ca="1" si="47"/>
        <v>0</v>
      </c>
      <c r="I247">
        <f t="shared" ca="1" si="47"/>
        <v>0</v>
      </c>
      <c r="J247">
        <f t="shared" ca="1" si="47"/>
        <v>0</v>
      </c>
      <c r="K247">
        <f t="shared" ca="1" si="47"/>
        <v>0</v>
      </c>
      <c r="L247">
        <f t="shared" ca="1" si="47"/>
        <v>0</v>
      </c>
      <c r="M247">
        <f t="shared" ca="1" si="47"/>
        <v>0</v>
      </c>
      <c r="N247">
        <f t="shared" ca="1" si="47"/>
        <v>0</v>
      </c>
      <c r="P247" cm="1">
        <f t="array" aca="1" ref="P247" ca="1">INDIRECT($A$1&amp;P$1&amp;$A247)</f>
        <v>0</v>
      </c>
      <c r="Q247" cm="1">
        <f t="array" aca="1" ref="Q247" ca="1">INDIRECT($A$1&amp;Q$1&amp;$A247)</f>
        <v>0</v>
      </c>
      <c r="R247" cm="1">
        <f t="array" aca="1" ref="R247" ca="1">INDIRECT($A$1&amp;R$1&amp;$A247)</f>
        <v>0</v>
      </c>
      <c r="S247" cm="1">
        <f t="array" aca="1" ref="S247" ca="1">INDIRECT($A$1&amp;S$1&amp;$A247)</f>
        <v>0</v>
      </c>
      <c r="T247" cm="1">
        <f t="array" aca="1" ref="T247" ca="1">INDIRECT($A$1&amp;T$1&amp;$A247)</f>
        <v>0</v>
      </c>
      <c r="U247" cm="1">
        <f t="array" aca="1" ref="U247" ca="1">INDIRECT($A$1&amp;U$1&amp;$A247)</f>
        <v>0</v>
      </c>
      <c r="V247" cm="1">
        <f t="array" aca="1" ref="V247" ca="1">INDIRECT($A$1&amp;V$1&amp;$A247)</f>
        <v>0</v>
      </c>
      <c r="W247" cm="1">
        <f t="array" aca="1" ref="W247" ca="1">INDIRECT($A$1&amp;W$1&amp;$A247)</f>
        <v>0</v>
      </c>
      <c r="X247" cm="1">
        <f t="array" aca="1" ref="X247" ca="1">INDIRECT($A$1&amp;X$1&amp;$A247)</f>
        <v>0</v>
      </c>
      <c r="Y247" t="str" cm="1">
        <f t="array" aca="1" ref="Y247" ca="1">INDIRECT($A$1&amp;Y$1&amp;$A247)</f>
        <v>disponible</v>
      </c>
      <c r="Z247" cm="1">
        <f t="array" aca="1" ref="Z247" ca="1">INDIRECT($A$1&amp;Z$1&amp;$A247)</f>
        <v>0</v>
      </c>
      <c r="AA247" cm="1">
        <f t="array" aca="1" ref="AA247" ca="1">INDIRECT($A$1&amp;AA$1&amp;$A247)</f>
        <v>0</v>
      </c>
      <c r="AB247" cm="1">
        <f t="array" aca="1" ref="AB247" ca="1">INDIRECT($A$1&amp;AB$1&amp;$A247)</f>
        <v>0</v>
      </c>
      <c r="AC247" cm="1">
        <f t="array" aca="1" ref="AC247" ca="1">INDIRECT($A$1&amp;AC$1&amp;$A247)</f>
        <v>0</v>
      </c>
      <c r="AD247" cm="1">
        <f t="array" aca="1" ref="AD247" ca="1">INDIRECT($A$1&amp;AD$1&amp;$A247)</f>
        <v>0</v>
      </c>
      <c r="AE247" cm="1">
        <f t="array" aca="1" ref="AE247" ca="1">INDIRECT($A$1&amp;AE$1&amp;$A247)</f>
        <v>0</v>
      </c>
      <c r="AF247" cm="1">
        <f t="array" aca="1" ref="AF247" ca="1">INDIRECT($A$1&amp;AF$1&amp;$A247)</f>
        <v>0</v>
      </c>
      <c r="AG247" cm="1">
        <f t="array" aca="1" ref="AG247" ca="1">INDIRECT($A$1&amp;AG$1&amp;$A247)</f>
        <v>0</v>
      </c>
      <c r="AH247" cm="1">
        <f t="array" aca="1" ref="AH247" ca="1">INDIRECT($A$1&amp;AH$1&amp;$A247)</f>
        <v>0</v>
      </c>
      <c r="AI247" cm="1">
        <f t="array" aca="1" ref="AI247" ca="1">INDIRECT($A$1&amp;AI$1&amp;$A247)</f>
        <v>0</v>
      </c>
      <c r="AJ247" cm="1">
        <f t="array" aca="1" ref="AJ247" ca="1">INDIRECT($A$1&amp;AJ$1&amp;$A247)</f>
        <v>0</v>
      </c>
      <c r="AK247" cm="1">
        <f t="array" aca="1" ref="AK247" ca="1">INDIRECT($A$1&amp;AK$1&amp;$A247)</f>
        <v>0</v>
      </c>
      <c r="AM247">
        <f t="shared" ca="1" si="45"/>
        <v>0</v>
      </c>
      <c r="AN247">
        <f t="shared" ca="1" si="45"/>
        <v>0</v>
      </c>
      <c r="AO247">
        <f t="shared" ca="1" si="45"/>
        <v>0</v>
      </c>
      <c r="AP247">
        <f t="shared" ca="1" si="45"/>
        <v>0</v>
      </c>
      <c r="AQ247">
        <f t="shared" ca="1" si="45"/>
        <v>0</v>
      </c>
      <c r="AR247">
        <f t="shared" ca="1" si="45"/>
        <v>0</v>
      </c>
      <c r="AS247">
        <f t="shared" ca="1" si="45"/>
        <v>0</v>
      </c>
      <c r="AU247" cm="1">
        <f t="array" aca="1" ref="AU247" ca="1">INDIRECT($A$1&amp;AU$1&amp;$A247)</f>
        <v>0</v>
      </c>
      <c r="AV247" cm="1">
        <f t="array" aca="1" ref="AV247" ca="1">INDIRECT($A$1&amp;AV$1&amp;$A247)</f>
        <v>0</v>
      </c>
      <c r="AW247" cm="1">
        <f t="array" aca="1" ref="AW247" ca="1">INDIRECT($A$1&amp;AW$1&amp;$A247)</f>
        <v>0</v>
      </c>
      <c r="AX247" cm="1">
        <f t="array" aca="1" ref="AX247" ca="1">INDIRECT($A$1&amp;AX$1&amp;$A247)</f>
        <v>0</v>
      </c>
      <c r="AY247" cm="1">
        <f t="array" aca="1" ref="AY247" ca="1">INDIRECT($A$1&amp;AY$1&amp;$A247)</f>
        <v>0</v>
      </c>
      <c r="AZ247" cm="1">
        <f t="array" aca="1" ref="AZ247" ca="1">INDIRECT($A$1&amp;AZ$1&amp;$A247)</f>
        <v>0</v>
      </c>
      <c r="BA247" cm="1">
        <f t="array" aca="1" ref="BA247" ca="1">INDIRECT($A$1&amp;BA$1&amp;$A247)</f>
        <v>0</v>
      </c>
      <c r="BB247" cm="1">
        <f t="array" aca="1" ref="BB247" ca="1">INDIRECT($A$1&amp;BB$1&amp;$A247)</f>
        <v>0</v>
      </c>
      <c r="BC247" cm="1">
        <f t="array" aca="1" ref="BC247" ca="1">INDIRECT($A$1&amp;BC$1&amp;$A247)</f>
        <v>0</v>
      </c>
      <c r="BD247" cm="1">
        <f t="array" aca="1" ref="BD247" ca="1">INDIRECT($A$1&amp;BD$1&amp;$A247)</f>
        <v>0</v>
      </c>
      <c r="BE247" cm="1">
        <f t="array" aca="1" ref="BE247" ca="1">INDIRECT($A$1&amp;BE$1&amp;$A247)</f>
        <v>0</v>
      </c>
      <c r="BF247" cm="1">
        <f t="array" aca="1" ref="BF247" ca="1">INDIRECT($A$1&amp;BF$1&amp;$A247)</f>
        <v>0</v>
      </c>
      <c r="BG247" cm="1">
        <f t="array" aca="1" ref="BG247" ca="1">INDIRECT($A$1&amp;BG$1&amp;$A247)</f>
        <v>0</v>
      </c>
      <c r="BH247" cm="1">
        <f t="array" aca="1" ref="BH247" ca="1">INDIRECT($A$1&amp;BH$1&amp;$A247)</f>
        <v>0</v>
      </c>
      <c r="BI247" cm="1">
        <f t="array" aca="1" ref="BI247" ca="1">INDIRECT($A$1&amp;BI$1&amp;$A247)</f>
        <v>0</v>
      </c>
      <c r="BJ247" cm="1">
        <f t="array" aca="1" ref="BJ247" ca="1">INDIRECT($A$1&amp;BJ$1&amp;$A247)</f>
        <v>0</v>
      </c>
      <c r="BK247" cm="1">
        <f t="array" aca="1" ref="BK247" ca="1">INDIRECT($A$1&amp;BK$1&amp;$A247)</f>
        <v>0</v>
      </c>
      <c r="BL247" cm="1">
        <f t="array" aca="1" ref="BL247" ca="1">INDIRECT($A$1&amp;BL$1&amp;$A247)</f>
        <v>0</v>
      </c>
      <c r="BM247" cm="1">
        <f t="array" aca="1" ref="BM247" ca="1">INDIRECT($A$1&amp;BM$1&amp;$A247)</f>
        <v>0</v>
      </c>
      <c r="BN247" cm="1">
        <f t="array" aca="1" ref="BN247" ca="1">INDIRECT($A$1&amp;BN$1&amp;$A247)</f>
        <v>0</v>
      </c>
      <c r="BO247" cm="1">
        <f t="array" aca="1" ref="BO247" ca="1">INDIRECT($A$1&amp;BO$1&amp;$A247)</f>
        <v>0</v>
      </c>
      <c r="BP247" cm="1">
        <f t="array" aca="1" ref="BP247" ca="1">INDIRECT($A$1&amp;BP$1&amp;$A247)</f>
        <v>0</v>
      </c>
      <c r="BQ247" cm="1">
        <f t="array" aca="1" ref="BQ247" ca="1">INDIRECT($A$1&amp;BQ$1&amp;$A247)</f>
        <v>0</v>
      </c>
      <c r="BR247" cm="1">
        <f t="array" aca="1" ref="BR247" ca="1">INDIRECT($A$1&amp;BR$1&amp;$A247)</f>
        <v>0</v>
      </c>
      <c r="BS247" cm="1">
        <f t="array" aca="1" ref="BS247" ca="1">INDIRECT($A$1&amp;BS$1&amp;$A247)</f>
        <v>0</v>
      </c>
      <c r="BT247" cm="1">
        <f t="array" aca="1" ref="BT247" ca="1">INDIRECT($A$1&amp;BT$1&amp;$A247)</f>
        <v>0</v>
      </c>
      <c r="BU247" cm="1">
        <f t="array" aca="1" ref="BU247" ca="1">INDIRECT($A$1&amp;BU$1&amp;$A247)</f>
        <v>0</v>
      </c>
    </row>
    <row r="248" spans="1:73" x14ac:dyDescent="0.35">
      <c r="A248" s="60">
        <f t="shared" si="33"/>
        <v>233</v>
      </c>
      <c r="C248" t="str" cm="1">
        <f t="array" aca="1" ref="C248" ca="1">INDIRECT($A$1&amp;C$1&amp;$A248)</f>
        <v>marche_djibo</v>
      </c>
      <c r="D248">
        <f t="shared" ca="1" si="47"/>
        <v>1</v>
      </c>
      <c r="E248">
        <f t="shared" ca="1" si="47"/>
        <v>0</v>
      </c>
      <c r="F248">
        <f t="shared" ca="1" si="47"/>
        <v>0</v>
      </c>
      <c r="G248">
        <f t="shared" ca="1" si="47"/>
        <v>0</v>
      </c>
      <c r="H248">
        <f t="shared" ca="1" si="47"/>
        <v>0</v>
      </c>
      <c r="I248">
        <f t="shared" ca="1" si="47"/>
        <v>0</v>
      </c>
      <c r="J248">
        <f t="shared" ca="1" si="47"/>
        <v>0</v>
      </c>
      <c r="K248">
        <f t="shared" ca="1" si="47"/>
        <v>0</v>
      </c>
      <c r="L248">
        <f t="shared" ca="1" si="47"/>
        <v>0</v>
      </c>
      <c r="M248">
        <f t="shared" ca="1" si="47"/>
        <v>1</v>
      </c>
      <c r="N248">
        <f t="shared" ca="1" si="47"/>
        <v>0</v>
      </c>
      <c r="P248" t="str" cm="1">
        <f t="array" aca="1" ref="P248" ca="1">INDIRECT($A$1&amp;P$1&amp;$A248)</f>
        <v>peudisponible</v>
      </c>
      <c r="Q248" t="str" cm="1">
        <f t="array" aca="1" ref="Q248" ca="1">INDIRECT($A$1&amp;Q$1&amp;$A248)</f>
        <v>nondisponible</v>
      </c>
      <c r="R248" t="str" cm="1">
        <f t="array" aca="1" ref="R248" ca="1">INDIRECT($A$1&amp;R$1&amp;$A248)</f>
        <v>nondisponible</v>
      </c>
      <c r="S248" t="str" cm="1">
        <f t="array" aca="1" ref="S248" ca="1">INDIRECT($A$1&amp;S$1&amp;$A248)</f>
        <v>nondisponible</v>
      </c>
      <c r="T248" t="str" cm="1">
        <f t="array" aca="1" ref="T248" ca="1">INDIRECT($A$1&amp;T$1&amp;$A248)</f>
        <v>nondisponible</v>
      </c>
      <c r="U248" t="str" cm="1">
        <f t="array" aca="1" ref="U248" ca="1">INDIRECT($A$1&amp;U$1&amp;$A248)</f>
        <v>peudisponible</v>
      </c>
      <c r="V248" t="str" cm="1">
        <f t="array" aca="1" ref="V248" ca="1">INDIRECT($A$1&amp;V$1&amp;$A248)</f>
        <v>peudisponible</v>
      </c>
      <c r="W248" cm="1">
        <f t="array" aca="1" ref="W248" ca="1">INDIRECT($A$1&amp;W$1&amp;$A248)</f>
        <v>0</v>
      </c>
      <c r="X248" cm="1">
        <f t="array" aca="1" ref="X248" ca="1">INDIRECT($A$1&amp;X$1&amp;$A248)</f>
        <v>0</v>
      </c>
      <c r="Y248" cm="1">
        <f t="array" aca="1" ref="Y248" ca="1">INDIRECT($A$1&amp;Y$1&amp;$A248)</f>
        <v>0</v>
      </c>
      <c r="Z248" t="str" cm="1">
        <f t="array" aca="1" ref="Z248" ca="1">INDIRECT($A$1&amp;Z$1&amp;$A248)</f>
        <v>peudisponible</v>
      </c>
      <c r="AA248" t="str" cm="1">
        <f t="array" aca="1" ref="AA248" ca="1">INDIRECT($A$1&amp;AA$1&amp;$A248)</f>
        <v>peudisponible</v>
      </c>
      <c r="AB248" t="str" cm="1">
        <f t="array" aca="1" ref="AB248" ca="1">INDIRECT($A$1&amp;AB$1&amp;$A248)</f>
        <v>nondisponible</v>
      </c>
      <c r="AC248" t="str" cm="1">
        <f t="array" aca="1" ref="AC248" ca="1">INDIRECT($A$1&amp;AC$1&amp;$A248)</f>
        <v>peudisponible</v>
      </c>
      <c r="AD248" t="str" cm="1">
        <f t="array" aca="1" ref="AD248" ca="1">INDIRECT($A$1&amp;AD$1&amp;$A248)</f>
        <v>nondisponible</v>
      </c>
      <c r="AE248" t="str" cm="1">
        <f t="array" aca="1" ref="AE248" ca="1">INDIRECT($A$1&amp;AE$1&amp;$A248)</f>
        <v>nondisponible</v>
      </c>
      <c r="AF248" t="str" cm="1">
        <f t="array" aca="1" ref="AF248" ca="1">INDIRECT($A$1&amp;AF$1&amp;$A248)</f>
        <v>peudisponible</v>
      </c>
      <c r="AG248" t="str" cm="1">
        <f t="array" aca="1" ref="AG248" ca="1">INDIRECT($A$1&amp;AG$1&amp;$A248)</f>
        <v>peudisponible</v>
      </c>
      <c r="AH248" t="str" cm="1">
        <f t="array" aca="1" ref="AH248" ca="1">INDIRECT($A$1&amp;AH$1&amp;$A248)</f>
        <v>nondisponible</v>
      </c>
      <c r="AI248" t="str" cm="1">
        <f t="array" aca="1" ref="AI248" ca="1">INDIRECT($A$1&amp;AI$1&amp;$A248)</f>
        <v>nondisponible</v>
      </c>
      <c r="AJ248" t="str" cm="1">
        <f t="array" aca="1" ref="AJ248" ca="1">INDIRECT($A$1&amp;AJ$1&amp;$A248)</f>
        <v>nondisponible</v>
      </c>
      <c r="AK248" cm="1">
        <f t="array" aca="1" ref="AK248" ca="1">INDIRECT($A$1&amp;AK$1&amp;$A248)</f>
        <v>0</v>
      </c>
      <c r="AM248">
        <f t="shared" ca="1" si="45"/>
        <v>0</v>
      </c>
      <c r="AN248">
        <f t="shared" ca="1" si="45"/>
        <v>1</v>
      </c>
      <c r="AO248">
        <f t="shared" ca="1" si="45"/>
        <v>0</v>
      </c>
      <c r="AP248">
        <f t="shared" ca="1" si="45"/>
        <v>0</v>
      </c>
      <c r="AQ248">
        <f t="shared" ca="1" si="45"/>
        <v>1</v>
      </c>
      <c r="AR248">
        <f t="shared" ca="1" si="45"/>
        <v>0</v>
      </c>
      <c r="AS248">
        <f t="shared" ca="1" si="45"/>
        <v>1</v>
      </c>
      <c r="AU248" cm="1">
        <f t="array" aca="1" ref="AU248" ca="1">INDIRECT($A$1&amp;AU$1&amp;$A248)</f>
        <v>0</v>
      </c>
      <c r="AV248" cm="1">
        <f t="array" aca="1" ref="AV248" ca="1">INDIRECT($A$1&amp;AV$1&amp;$A248)</f>
        <v>0</v>
      </c>
      <c r="AW248" cm="1">
        <f t="array" aca="1" ref="AW248" ca="1">INDIRECT($A$1&amp;AW$1&amp;$A248)</f>
        <v>0</v>
      </c>
      <c r="AX248" cm="1">
        <f t="array" aca="1" ref="AX248" ca="1">INDIRECT($A$1&amp;AX$1&amp;$A248)</f>
        <v>0</v>
      </c>
      <c r="AY248" cm="1">
        <f t="array" aca="1" ref="AY248" ca="1">INDIRECT($A$1&amp;AY$1&amp;$A248)</f>
        <v>0</v>
      </c>
      <c r="AZ248" cm="1">
        <f t="array" aca="1" ref="AZ248" ca="1">INDIRECT($A$1&amp;AZ$1&amp;$A248)</f>
        <v>0</v>
      </c>
      <c r="BA248" cm="1">
        <f t="array" aca="1" ref="BA248" ca="1">INDIRECT($A$1&amp;BA$1&amp;$A248)</f>
        <v>0</v>
      </c>
      <c r="BB248" cm="1">
        <f t="array" aca="1" ref="BB248" ca="1">INDIRECT($A$1&amp;BB$1&amp;$A248)</f>
        <v>0</v>
      </c>
      <c r="BC248" cm="1">
        <f t="array" aca="1" ref="BC248" ca="1">INDIRECT($A$1&amp;BC$1&amp;$A248)</f>
        <v>0</v>
      </c>
      <c r="BD248" cm="1">
        <f t="array" aca="1" ref="BD248" ca="1">INDIRECT($A$1&amp;BD$1&amp;$A248)</f>
        <v>0</v>
      </c>
      <c r="BE248" cm="1">
        <f t="array" aca="1" ref="BE248" ca="1">INDIRECT($A$1&amp;BE$1&amp;$A248)</f>
        <v>0</v>
      </c>
      <c r="BF248" cm="1">
        <f t="array" aca="1" ref="BF248" ca="1">INDIRECT($A$1&amp;BF$1&amp;$A248)</f>
        <v>0</v>
      </c>
      <c r="BG248" cm="1">
        <f t="array" aca="1" ref="BG248" ca="1">INDIRECT($A$1&amp;BG$1&amp;$A248)</f>
        <v>0</v>
      </c>
      <c r="BH248" cm="1">
        <f t="array" aca="1" ref="BH248" ca="1">INDIRECT($A$1&amp;BH$1&amp;$A248)</f>
        <v>0</v>
      </c>
      <c r="BI248" cm="1">
        <f t="array" aca="1" ref="BI248" ca="1">INDIRECT($A$1&amp;BI$1&amp;$A248)</f>
        <v>0</v>
      </c>
      <c r="BJ248" cm="1">
        <f t="array" aca="1" ref="BJ248" ca="1">INDIRECT($A$1&amp;BJ$1&amp;$A248)</f>
        <v>0</v>
      </c>
      <c r="BK248" cm="1">
        <f t="array" aca="1" ref="BK248" ca="1">INDIRECT($A$1&amp;BK$1&amp;$A248)</f>
        <v>0</v>
      </c>
      <c r="BL248" cm="1">
        <f t="array" aca="1" ref="BL248" ca="1">INDIRECT($A$1&amp;BL$1&amp;$A248)</f>
        <v>0</v>
      </c>
      <c r="BM248" cm="1">
        <f t="array" aca="1" ref="BM248" ca="1">INDIRECT($A$1&amp;BM$1&amp;$A248)</f>
        <v>0</v>
      </c>
      <c r="BN248" cm="1">
        <f t="array" aca="1" ref="BN248" ca="1">INDIRECT($A$1&amp;BN$1&amp;$A248)</f>
        <v>0</v>
      </c>
      <c r="BO248" cm="1">
        <f t="array" aca="1" ref="BO248" ca="1">INDIRECT($A$1&amp;BO$1&amp;$A248)</f>
        <v>0</v>
      </c>
      <c r="BP248" cm="1">
        <f t="array" aca="1" ref="BP248" ca="1">INDIRECT($A$1&amp;BP$1&amp;$A248)</f>
        <v>0</v>
      </c>
      <c r="BQ248" cm="1">
        <f t="array" aca="1" ref="BQ248" ca="1">INDIRECT($A$1&amp;BQ$1&amp;$A248)</f>
        <v>0</v>
      </c>
      <c r="BR248" cm="1">
        <f t="array" aca="1" ref="BR248" ca="1">INDIRECT($A$1&amp;BR$1&amp;$A248)</f>
        <v>0</v>
      </c>
      <c r="BS248" cm="1">
        <f t="array" aca="1" ref="BS248" ca="1">INDIRECT($A$1&amp;BS$1&amp;$A248)</f>
        <v>0</v>
      </c>
      <c r="BT248" cm="1">
        <f t="array" aca="1" ref="BT248" ca="1">INDIRECT($A$1&amp;BT$1&amp;$A248)</f>
        <v>0</v>
      </c>
      <c r="BU248" cm="1">
        <f t="array" aca="1" ref="BU248" ca="1">INDIRECT($A$1&amp;BU$1&amp;$A248)</f>
        <v>0</v>
      </c>
    </row>
    <row r="249" spans="1:73" x14ac:dyDescent="0.35">
      <c r="A249" s="60">
        <f t="shared" si="33"/>
        <v>234</v>
      </c>
      <c r="C249" t="str" cm="1">
        <f t="array" aca="1" ref="C249" ca="1">INDIRECT($A$1&amp;C$1&amp;$A249)</f>
        <v>marche_djibo</v>
      </c>
      <c r="D249">
        <f t="shared" ca="1" si="47"/>
        <v>1</v>
      </c>
      <c r="E249">
        <f t="shared" ca="1" si="47"/>
        <v>0</v>
      </c>
      <c r="F249">
        <f t="shared" ca="1" si="47"/>
        <v>0</v>
      </c>
      <c r="G249">
        <f t="shared" ca="1" si="47"/>
        <v>1</v>
      </c>
      <c r="H249">
        <f t="shared" ca="1" si="47"/>
        <v>1</v>
      </c>
      <c r="I249">
        <f t="shared" ca="1" si="47"/>
        <v>1</v>
      </c>
      <c r="J249">
        <f t="shared" ca="1" si="47"/>
        <v>1</v>
      </c>
      <c r="K249">
        <f t="shared" ca="1" si="47"/>
        <v>0</v>
      </c>
      <c r="L249">
        <f t="shared" ca="1" si="47"/>
        <v>0</v>
      </c>
      <c r="M249">
        <f t="shared" ca="1" si="47"/>
        <v>1</v>
      </c>
      <c r="N249">
        <f t="shared" ca="1" si="47"/>
        <v>0</v>
      </c>
      <c r="P249" cm="1">
        <f t="array" aca="1" ref="P249" ca="1">INDIRECT($A$1&amp;P$1&amp;$A249)</f>
        <v>0</v>
      </c>
      <c r="Q249" t="str" cm="1">
        <f t="array" aca="1" ref="Q249" ca="1">INDIRECT($A$1&amp;Q$1&amp;$A249)</f>
        <v>peudisponible</v>
      </c>
      <c r="R249" cm="1">
        <f t="array" aca="1" ref="R249" ca="1">INDIRECT($A$1&amp;R$1&amp;$A249)</f>
        <v>0</v>
      </c>
      <c r="S249" t="str" cm="1">
        <f t="array" aca="1" ref="S249" ca="1">INDIRECT($A$1&amp;S$1&amp;$A249)</f>
        <v>peudisponible</v>
      </c>
      <c r="T249" t="str" cm="1">
        <f t="array" aca="1" ref="T249" ca="1">INDIRECT($A$1&amp;T$1&amp;$A249)</f>
        <v>peudisponible</v>
      </c>
      <c r="U249" t="str" cm="1">
        <f t="array" aca="1" ref="U249" ca="1">INDIRECT($A$1&amp;U$1&amp;$A249)</f>
        <v>peudisponible</v>
      </c>
      <c r="V249" t="str" cm="1">
        <f t="array" aca="1" ref="V249" ca="1">INDIRECT($A$1&amp;V$1&amp;$A249)</f>
        <v>peudisponible</v>
      </c>
      <c r="W249" cm="1">
        <f t="array" aca="1" ref="W249" ca="1">INDIRECT($A$1&amp;W$1&amp;$A249)</f>
        <v>0</v>
      </c>
      <c r="X249" cm="1">
        <f t="array" aca="1" ref="X249" ca="1">INDIRECT($A$1&amp;X$1&amp;$A249)</f>
        <v>0</v>
      </c>
      <c r="Y249" cm="1">
        <f t="array" aca="1" ref="Y249" ca="1">INDIRECT($A$1&amp;Y$1&amp;$A249)</f>
        <v>0</v>
      </c>
      <c r="Z249" t="str" cm="1">
        <f t="array" aca="1" ref="Z249" ca="1">INDIRECT($A$1&amp;Z$1&amp;$A249)</f>
        <v>peudisponible</v>
      </c>
      <c r="AA249" t="str" cm="1">
        <f t="array" aca="1" ref="AA249" ca="1">INDIRECT($A$1&amp;AA$1&amp;$A249)</f>
        <v>peudisponible</v>
      </c>
      <c r="AB249" t="str" cm="1">
        <f t="array" aca="1" ref="AB249" ca="1">INDIRECT($A$1&amp;AB$1&amp;$A249)</f>
        <v>nondisponible</v>
      </c>
      <c r="AC249" t="str" cm="1">
        <f t="array" aca="1" ref="AC249" ca="1">INDIRECT($A$1&amp;AC$1&amp;$A249)</f>
        <v>peudisponible</v>
      </c>
      <c r="AD249" t="str" cm="1">
        <f t="array" aca="1" ref="AD249" ca="1">INDIRECT($A$1&amp;AD$1&amp;$A249)</f>
        <v>nondisponible</v>
      </c>
      <c r="AE249" t="str" cm="1">
        <f t="array" aca="1" ref="AE249" ca="1">INDIRECT($A$1&amp;AE$1&amp;$A249)</f>
        <v>peudisponible</v>
      </c>
      <c r="AF249" t="str" cm="1">
        <f t="array" aca="1" ref="AF249" ca="1">INDIRECT($A$1&amp;AF$1&amp;$A249)</f>
        <v>peudisponible</v>
      </c>
      <c r="AG249" t="str" cm="1">
        <f t="array" aca="1" ref="AG249" ca="1">INDIRECT($A$1&amp;AG$1&amp;$A249)</f>
        <v>peudisponible</v>
      </c>
      <c r="AH249" t="str" cm="1">
        <f t="array" aca="1" ref="AH249" ca="1">INDIRECT($A$1&amp;AH$1&amp;$A249)</f>
        <v>nondisponible</v>
      </c>
      <c r="AI249" t="str" cm="1">
        <f t="array" aca="1" ref="AI249" ca="1">INDIRECT($A$1&amp;AI$1&amp;$A249)</f>
        <v>peudisponible</v>
      </c>
      <c r="AJ249" t="str" cm="1">
        <f t="array" aca="1" ref="AJ249" ca="1">INDIRECT($A$1&amp;AJ$1&amp;$A249)</f>
        <v>nondisponible</v>
      </c>
      <c r="AK249" cm="1">
        <f t="array" aca="1" ref="AK249" ca="1">INDIRECT($A$1&amp;AK$1&amp;$A249)</f>
        <v>0</v>
      </c>
      <c r="AM249">
        <f t="shared" ca="1" si="45"/>
        <v>0</v>
      </c>
      <c r="AN249">
        <f t="shared" ca="1" si="45"/>
        <v>0</v>
      </c>
      <c r="AO249">
        <f t="shared" ca="1" si="45"/>
        <v>0</v>
      </c>
      <c r="AP249">
        <f t="shared" ca="1" si="45"/>
        <v>0</v>
      </c>
      <c r="AQ249">
        <f t="shared" ca="1" si="45"/>
        <v>1</v>
      </c>
      <c r="AR249">
        <f t="shared" ca="1" si="45"/>
        <v>0</v>
      </c>
      <c r="AS249">
        <f t="shared" ca="1" si="45"/>
        <v>1</v>
      </c>
      <c r="AU249" cm="1">
        <f t="array" aca="1" ref="AU249" ca="1">INDIRECT($A$1&amp;AU$1&amp;$A249)</f>
        <v>0</v>
      </c>
      <c r="AV249" cm="1">
        <f t="array" aca="1" ref="AV249" ca="1">INDIRECT($A$1&amp;AV$1&amp;$A249)</f>
        <v>0</v>
      </c>
      <c r="AW249" cm="1">
        <f t="array" aca="1" ref="AW249" ca="1">INDIRECT($A$1&amp;AW$1&amp;$A249)</f>
        <v>0</v>
      </c>
      <c r="AX249" cm="1">
        <f t="array" aca="1" ref="AX249" ca="1">INDIRECT($A$1&amp;AX$1&amp;$A249)</f>
        <v>0</v>
      </c>
      <c r="AY249" cm="1">
        <f t="array" aca="1" ref="AY249" ca="1">INDIRECT($A$1&amp;AY$1&amp;$A249)</f>
        <v>0</v>
      </c>
      <c r="AZ249" cm="1">
        <f t="array" aca="1" ref="AZ249" ca="1">INDIRECT($A$1&amp;AZ$1&amp;$A249)</f>
        <v>0</v>
      </c>
      <c r="BA249" cm="1">
        <f t="array" aca="1" ref="BA249" ca="1">INDIRECT($A$1&amp;BA$1&amp;$A249)</f>
        <v>0</v>
      </c>
      <c r="BB249" cm="1">
        <f t="array" aca="1" ref="BB249" ca="1">INDIRECT($A$1&amp;BB$1&amp;$A249)</f>
        <v>0</v>
      </c>
      <c r="BC249" cm="1">
        <f t="array" aca="1" ref="BC249" ca="1">INDIRECT($A$1&amp;BC$1&amp;$A249)</f>
        <v>0</v>
      </c>
      <c r="BD249" cm="1">
        <f t="array" aca="1" ref="BD249" ca="1">INDIRECT($A$1&amp;BD$1&amp;$A249)</f>
        <v>0</v>
      </c>
      <c r="BE249" cm="1">
        <f t="array" aca="1" ref="BE249" ca="1">INDIRECT($A$1&amp;BE$1&amp;$A249)</f>
        <v>0</v>
      </c>
      <c r="BF249" cm="1">
        <f t="array" aca="1" ref="BF249" ca="1">INDIRECT($A$1&amp;BF$1&amp;$A249)</f>
        <v>0</v>
      </c>
      <c r="BG249" cm="1">
        <f t="array" aca="1" ref="BG249" ca="1">INDIRECT($A$1&amp;BG$1&amp;$A249)</f>
        <v>0</v>
      </c>
      <c r="BH249" cm="1">
        <f t="array" aca="1" ref="BH249" ca="1">INDIRECT($A$1&amp;BH$1&amp;$A249)</f>
        <v>0</v>
      </c>
      <c r="BI249" cm="1">
        <f t="array" aca="1" ref="BI249" ca="1">INDIRECT($A$1&amp;BI$1&amp;$A249)</f>
        <v>0</v>
      </c>
      <c r="BJ249" cm="1">
        <f t="array" aca="1" ref="BJ249" ca="1">INDIRECT($A$1&amp;BJ$1&amp;$A249)</f>
        <v>0</v>
      </c>
      <c r="BK249" cm="1">
        <f t="array" aca="1" ref="BK249" ca="1">INDIRECT($A$1&amp;BK$1&amp;$A249)</f>
        <v>0</v>
      </c>
      <c r="BL249" cm="1">
        <f t="array" aca="1" ref="BL249" ca="1">INDIRECT($A$1&amp;BL$1&amp;$A249)</f>
        <v>0</v>
      </c>
      <c r="BM249" cm="1">
        <f t="array" aca="1" ref="BM249" ca="1">INDIRECT($A$1&amp;BM$1&amp;$A249)</f>
        <v>0</v>
      </c>
      <c r="BN249" cm="1">
        <f t="array" aca="1" ref="BN249" ca="1">INDIRECT($A$1&amp;BN$1&amp;$A249)</f>
        <v>0</v>
      </c>
      <c r="BO249" cm="1">
        <f t="array" aca="1" ref="BO249" ca="1">INDIRECT($A$1&amp;BO$1&amp;$A249)</f>
        <v>0</v>
      </c>
      <c r="BP249" cm="1">
        <f t="array" aca="1" ref="BP249" ca="1">INDIRECT($A$1&amp;BP$1&amp;$A249)</f>
        <v>0</v>
      </c>
      <c r="BQ249" cm="1">
        <f t="array" aca="1" ref="BQ249" ca="1">INDIRECT($A$1&amp;BQ$1&amp;$A249)</f>
        <v>0</v>
      </c>
      <c r="BR249" cm="1">
        <f t="array" aca="1" ref="BR249" ca="1">INDIRECT($A$1&amp;BR$1&amp;$A249)</f>
        <v>0</v>
      </c>
      <c r="BS249" cm="1">
        <f t="array" aca="1" ref="BS249" ca="1">INDIRECT($A$1&amp;BS$1&amp;$A249)</f>
        <v>0</v>
      </c>
      <c r="BT249" cm="1">
        <f t="array" aca="1" ref="BT249" ca="1">INDIRECT($A$1&amp;BT$1&amp;$A249)</f>
        <v>0</v>
      </c>
      <c r="BU249" cm="1">
        <f t="array" aca="1" ref="BU249" ca="1">INDIRECT($A$1&amp;BU$1&amp;$A249)</f>
        <v>0</v>
      </c>
    </row>
    <row r="250" spans="1:73" x14ac:dyDescent="0.35">
      <c r="A250" s="60">
        <f t="shared" si="33"/>
        <v>235</v>
      </c>
      <c r="C250" t="str" cm="1">
        <f t="array" aca="1" ref="C250" ca="1">INDIRECT($A$1&amp;C$1&amp;$A250)</f>
        <v>marche_matiacoali</v>
      </c>
      <c r="D250">
        <f t="shared" ca="1" si="47"/>
        <v>0</v>
      </c>
      <c r="E250">
        <f t="shared" ca="1" si="47"/>
        <v>0</v>
      </c>
      <c r="F250">
        <f t="shared" ca="1" si="47"/>
        <v>0</v>
      </c>
      <c r="G250">
        <f t="shared" ca="1" si="47"/>
        <v>1</v>
      </c>
      <c r="H250">
        <f t="shared" ca="1" si="47"/>
        <v>0</v>
      </c>
      <c r="I250">
        <f t="shared" ca="1" si="47"/>
        <v>1</v>
      </c>
      <c r="J250">
        <f t="shared" ca="1" si="47"/>
        <v>1</v>
      </c>
      <c r="K250">
        <f t="shared" ca="1" si="47"/>
        <v>1</v>
      </c>
      <c r="L250">
        <f t="shared" ca="1" si="47"/>
        <v>1</v>
      </c>
      <c r="M250">
        <f t="shared" ca="1" si="47"/>
        <v>0</v>
      </c>
      <c r="N250">
        <f t="shared" ca="1" si="47"/>
        <v>0</v>
      </c>
      <c r="P250" t="str" cm="1">
        <f t="array" aca="1" ref="P250" ca="1">INDIRECT($A$1&amp;P$1&amp;$A250)</f>
        <v>disponible</v>
      </c>
      <c r="Q250" cm="1">
        <f t="array" aca="1" ref="Q250" ca="1">INDIRECT($A$1&amp;Q$1&amp;$A250)</f>
        <v>0</v>
      </c>
      <c r="R250" cm="1">
        <f t="array" aca="1" ref="R250" ca="1">INDIRECT($A$1&amp;R$1&amp;$A250)</f>
        <v>0</v>
      </c>
      <c r="S250" cm="1">
        <f t="array" aca="1" ref="S250" ca="1">INDIRECT($A$1&amp;S$1&amp;$A250)</f>
        <v>0</v>
      </c>
      <c r="T250" cm="1">
        <f t="array" aca="1" ref="T250" ca="1">INDIRECT($A$1&amp;T$1&amp;$A250)</f>
        <v>0</v>
      </c>
      <c r="U250" cm="1">
        <f t="array" aca="1" ref="U250" ca="1">INDIRECT($A$1&amp;U$1&amp;$A250)</f>
        <v>0</v>
      </c>
      <c r="V250" cm="1">
        <f t="array" aca="1" ref="V250" ca="1">INDIRECT($A$1&amp;V$1&amp;$A250)</f>
        <v>0</v>
      </c>
      <c r="W250" cm="1">
        <f t="array" aca="1" ref="W250" ca="1">INDIRECT($A$1&amp;W$1&amp;$A250)</f>
        <v>0</v>
      </c>
      <c r="X250" cm="1">
        <f t="array" aca="1" ref="X250" ca="1">INDIRECT($A$1&amp;X$1&amp;$A250)</f>
        <v>0</v>
      </c>
      <c r="Y250" cm="1">
        <f t="array" aca="1" ref="Y250" ca="1">INDIRECT($A$1&amp;Y$1&amp;$A250)</f>
        <v>0</v>
      </c>
      <c r="Z250" cm="1">
        <f t="array" aca="1" ref="Z250" ca="1">INDIRECT($A$1&amp;Z$1&amp;$A250)</f>
        <v>0</v>
      </c>
      <c r="AA250" cm="1">
        <f t="array" aca="1" ref="AA250" ca="1">INDIRECT($A$1&amp;AA$1&amp;$A250)</f>
        <v>0</v>
      </c>
      <c r="AB250" cm="1">
        <f t="array" aca="1" ref="AB250" ca="1">INDIRECT($A$1&amp;AB$1&amp;$A250)</f>
        <v>0</v>
      </c>
      <c r="AC250" t="str" cm="1">
        <f t="array" aca="1" ref="AC250" ca="1">INDIRECT($A$1&amp;AC$1&amp;$A250)</f>
        <v>disponible</v>
      </c>
      <c r="AD250" cm="1">
        <f t="array" aca="1" ref="AD250" ca="1">INDIRECT($A$1&amp;AD$1&amp;$A250)</f>
        <v>0</v>
      </c>
      <c r="AE250" cm="1">
        <f t="array" aca="1" ref="AE250" ca="1">INDIRECT($A$1&amp;AE$1&amp;$A250)</f>
        <v>0</v>
      </c>
      <c r="AF250" cm="1">
        <f t="array" aca="1" ref="AF250" ca="1">INDIRECT($A$1&amp;AF$1&amp;$A250)</f>
        <v>0</v>
      </c>
      <c r="AG250" cm="1">
        <f t="array" aca="1" ref="AG250" ca="1">INDIRECT($A$1&amp;AG$1&amp;$A250)</f>
        <v>0</v>
      </c>
      <c r="AH250" cm="1">
        <f t="array" aca="1" ref="AH250" ca="1">INDIRECT($A$1&amp;AH$1&amp;$A250)</f>
        <v>0</v>
      </c>
      <c r="AI250" cm="1">
        <f t="array" aca="1" ref="AI250" ca="1">INDIRECT($A$1&amp;AI$1&amp;$A250)</f>
        <v>0</v>
      </c>
      <c r="AJ250" cm="1">
        <f t="array" aca="1" ref="AJ250" ca="1">INDIRECT($A$1&amp;AJ$1&amp;$A250)</f>
        <v>0</v>
      </c>
      <c r="AK250" cm="1">
        <f t="array" aca="1" ref="AK250" ca="1">INDIRECT($A$1&amp;AK$1&amp;$A250)</f>
        <v>0</v>
      </c>
      <c r="AM250">
        <f t="shared" ca="1" si="45"/>
        <v>0</v>
      </c>
      <c r="AN250">
        <f t="shared" ca="1" si="45"/>
        <v>0</v>
      </c>
      <c r="AO250">
        <f t="shared" ca="1" si="45"/>
        <v>0</v>
      </c>
      <c r="AP250">
        <f t="shared" ca="1" si="45"/>
        <v>0</v>
      </c>
      <c r="AQ250">
        <f t="shared" ca="1" si="45"/>
        <v>0</v>
      </c>
      <c r="AR250">
        <f t="shared" ca="1" si="45"/>
        <v>0</v>
      </c>
      <c r="AS250">
        <f t="shared" ca="1" si="45"/>
        <v>0</v>
      </c>
      <c r="AU250" cm="1">
        <f t="array" aca="1" ref="AU250" ca="1">INDIRECT($A$1&amp;AU$1&amp;$A250)</f>
        <v>0</v>
      </c>
      <c r="AV250" cm="1">
        <f t="array" aca="1" ref="AV250" ca="1">INDIRECT($A$1&amp;AV$1&amp;$A250)</f>
        <v>0</v>
      </c>
      <c r="AW250" cm="1">
        <f t="array" aca="1" ref="AW250" ca="1">INDIRECT($A$1&amp;AW$1&amp;$A250)</f>
        <v>0</v>
      </c>
      <c r="AX250" cm="1">
        <f t="array" aca="1" ref="AX250" ca="1">INDIRECT($A$1&amp;AX$1&amp;$A250)</f>
        <v>0</v>
      </c>
      <c r="AY250" cm="1">
        <f t="array" aca="1" ref="AY250" ca="1">INDIRECT($A$1&amp;AY$1&amp;$A250)</f>
        <v>0</v>
      </c>
      <c r="AZ250" cm="1">
        <f t="array" aca="1" ref="AZ250" ca="1">INDIRECT($A$1&amp;AZ$1&amp;$A250)</f>
        <v>0</v>
      </c>
      <c r="BA250" cm="1">
        <f t="array" aca="1" ref="BA250" ca="1">INDIRECT($A$1&amp;BA$1&amp;$A250)</f>
        <v>0</v>
      </c>
      <c r="BB250" cm="1">
        <f t="array" aca="1" ref="BB250" ca="1">INDIRECT($A$1&amp;BB$1&amp;$A250)</f>
        <v>0</v>
      </c>
      <c r="BC250" cm="1">
        <f t="array" aca="1" ref="BC250" ca="1">INDIRECT($A$1&amp;BC$1&amp;$A250)</f>
        <v>0</v>
      </c>
      <c r="BD250" cm="1">
        <f t="array" aca="1" ref="BD250" ca="1">INDIRECT($A$1&amp;BD$1&amp;$A250)</f>
        <v>0</v>
      </c>
      <c r="BE250" cm="1">
        <f t="array" aca="1" ref="BE250" ca="1">INDIRECT($A$1&amp;BE$1&amp;$A250)</f>
        <v>0</v>
      </c>
      <c r="BF250" cm="1">
        <f t="array" aca="1" ref="BF250" ca="1">INDIRECT($A$1&amp;BF$1&amp;$A250)</f>
        <v>0</v>
      </c>
      <c r="BG250" cm="1">
        <f t="array" aca="1" ref="BG250" ca="1">INDIRECT($A$1&amp;BG$1&amp;$A250)</f>
        <v>0</v>
      </c>
      <c r="BH250" cm="1">
        <f t="array" aca="1" ref="BH250" ca="1">INDIRECT($A$1&amp;BH$1&amp;$A250)</f>
        <v>0</v>
      </c>
      <c r="BI250" cm="1">
        <f t="array" aca="1" ref="BI250" ca="1">INDIRECT($A$1&amp;BI$1&amp;$A250)</f>
        <v>0</v>
      </c>
      <c r="BJ250" cm="1">
        <f t="array" aca="1" ref="BJ250" ca="1">INDIRECT($A$1&amp;BJ$1&amp;$A250)</f>
        <v>0</v>
      </c>
      <c r="BK250" cm="1">
        <f t="array" aca="1" ref="BK250" ca="1">INDIRECT($A$1&amp;BK$1&amp;$A250)</f>
        <v>0</v>
      </c>
      <c r="BL250" cm="1">
        <f t="array" aca="1" ref="BL250" ca="1">INDIRECT($A$1&amp;BL$1&amp;$A250)</f>
        <v>0</v>
      </c>
      <c r="BM250" cm="1">
        <f t="array" aca="1" ref="BM250" ca="1">INDIRECT($A$1&amp;BM$1&amp;$A250)</f>
        <v>0</v>
      </c>
      <c r="BN250" cm="1">
        <f t="array" aca="1" ref="BN250" ca="1">INDIRECT($A$1&amp;BN$1&amp;$A250)</f>
        <v>0</v>
      </c>
      <c r="BO250" cm="1">
        <f t="array" aca="1" ref="BO250" ca="1">INDIRECT($A$1&amp;BO$1&amp;$A250)</f>
        <v>0</v>
      </c>
      <c r="BP250" cm="1">
        <f t="array" aca="1" ref="BP250" ca="1">INDIRECT($A$1&amp;BP$1&amp;$A250)</f>
        <v>0</v>
      </c>
      <c r="BQ250" cm="1">
        <f t="array" aca="1" ref="BQ250" ca="1">INDIRECT($A$1&amp;BQ$1&amp;$A250)</f>
        <v>0</v>
      </c>
      <c r="BR250" cm="1">
        <f t="array" aca="1" ref="BR250" ca="1">INDIRECT($A$1&amp;BR$1&amp;$A250)</f>
        <v>0</v>
      </c>
      <c r="BS250" cm="1">
        <f t="array" aca="1" ref="BS250" ca="1">INDIRECT($A$1&amp;BS$1&amp;$A250)</f>
        <v>0</v>
      </c>
      <c r="BT250" cm="1">
        <f t="array" aca="1" ref="BT250" ca="1">INDIRECT($A$1&amp;BT$1&amp;$A250)</f>
        <v>0</v>
      </c>
      <c r="BU250" cm="1">
        <f t="array" aca="1" ref="BU250" ca="1">INDIRECT($A$1&amp;BU$1&amp;$A250)</f>
        <v>0</v>
      </c>
    </row>
    <row r="251" spans="1:73" x14ac:dyDescent="0.35">
      <c r="A251" s="60">
        <f t="shared" si="33"/>
        <v>236</v>
      </c>
      <c r="C251" cm="1">
        <f t="array" aca="1" ref="C251" ca="1">INDIRECT($A$1&amp;C$1&amp;$A251)</f>
        <v>0</v>
      </c>
      <c r="D251">
        <f t="shared" ca="1" si="47"/>
        <v>0</v>
      </c>
      <c r="E251">
        <f t="shared" ca="1" si="47"/>
        <v>0</v>
      </c>
      <c r="F251">
        <f t="shared" ca="1" si="47"/>
        <v>0</v>
      </c>
      <c r="G251">
        <f t="shared" ca="1" si="47"/>
        <v>0</v>
      </c>
      <c r="H251">
        <f t="shared" ca="1" si="47"/>
        <v>0</v>
      </c>
      <c r="I251">
        <f t="shared" ca="1" si="47"/>
        <v>0</v>
      </c>
      <c r="J251">
        <f t="shared" ca="1" si="47"/>
        <v>0</v>
      </c>
      <c r="K251">
        <f t="shared" ca="1" si="47"/>
        <v>0</v>
      </c>
      <c r="L251">
        <f t="shared" ca="1" si="47"/>
        <v>0</v>
      </c>
      <c r="M251">
        <f t="shared" ca="1" si="47"/>
        <v>0</v>
      </c>
      <c r="N251">
        <f t="shared" ca="1" si="47"/>
        <v>0</v>
      </c>
      <c r="P251" cm="1">
        <f t="array" aca="1" ref="P251" ca="1">INDIRECT($A$1&amp;P$1&amp;$A251)</f>
        <v>0</v>
      </c>
      <c r="Q251" cm="1">
        <f t="array" aca="1" ref="Q251" ca="1">INDIRECT($A$1&amp;Q$1&amp;$A251)</f>
        <v>0</v>
      </c>
      <c r="R251" cm="1">
        <f t="array" aca="1" ref="R251" ca="1">INDIRECT($A$1&amp;R$1&amp;$A251)</f>
        <v>0</v>
      </c>
      <c r="S251" cm="1">
        <f t="array" aca="1" ref="S251" ca="1">INDIRECT($A$1&amp;S$1&amp;$A251)</f>
        <v>0</v>
      </c>
      <c r="T251" cm="1">
        <f t="array" aca="1" ref="T251" ca="1">INDIRECT($A$1&amp;T$1&amp;$A251)</f>
        <v>0</v>
      </c>
      <c r="U251" cm="1">
        <f t="array" aca="1" ref="U251" ca="1">INDIRECT($A$1&amp;U$1&amp;$A251)</f>
        <v>0</v>
      </c>
      <c r="V251" cm="1">
        <f t="array" aca="1" ref="V251" ca="1">INDIRECT($A$1&amp;V$1&amp;$A251)</f>
        <v>0</v>
      </c>
      <c r="W251" cm="1">
        <f t="array" aca="1" ref="W251" ca="1">INDIRECT($A$1&amp;W$1&amp;$A251)</f>
        <v>0</v>
      </c>
      <c r="X251" cm="1">
        <f t="array" aca="1" ref="X251" ca="1">INDIRECT($A$1&amp;X$1&amp;$A251)</f>
        <v>0</v>
      </c>
      <c r="Y251" cm="1">
        <f t="array" aca="1" ref="Y251" ca="1">INDIRECT($A$1&amp;Y$1&amp;$A251)</f>
        <v>0</v>
      </c>
      <c r="Z251" cm="1">
        <f t="array" aca="1" ref="Z251" ca="1">INDIRECT($A$1&amp;Z$1&amp;$A251)</f>
        <v>0</v>
      </c>
      <c r="AA251" cm="1">
        <f t="array" aca="1" ref="AA251" ca="1">INDIRECT($A$1&amp;AA$1&amp;$A251)</f>
        <v>0</v>
      </c>
      <c r="AB251" cm="1">
        <f t="array" aca="1" ref="AB251" ca="1">INDIRECT($A$1&amp;AB$1&amp;$A251)</f>
        <v>0</v>
      </c>
      <c r="AC251" cm="1">
        <f t="array" aca="1" ref="AC251" ca="1">INDIRECT($A$1&amp;AC$1&amp;$A251)</f>
        <v>0</v>
      </c>
      <c r="AD251" cm="1">
        <f t="array" aca="1" ref="AD251" ca="1">INDIRECT($A$1&amp;AD$1&amp;$A251)</f>
        <v>0</v>
      </c>
      <c r="AE251" cm="1">
        <f t="array" aca="1" ref="AE251" ca="1">INDIRECT($A$1&amp;AE$1&amp;$A251)</f>
        <v>0</v>
      </c>
      <c r="AF251" cm="1">
        <f t="array" aca="1" ref="AF251" ca="1">INDIRECT($A$1&amp;AF$1&amp;$A251)</f>
        <v>0</v>
      </c>
      <c r="AG251" cm="1">
        <f t="array" aca="1" ref="AG251" ca="1">INDIRECT($A$1&amp;AG$1&amp;$A251)</f>
        <v>0</v>
      </c>
      <c r="AH251" cm="1">
        <f t="array" aca="1" ref="AH251" ca="1">INDIRECT($A$1&amp;AH$1&amp;$A251)</f>
        <v>0</v>
      </c>
      <c r="AI251" cm="1">
        <f t="array" aca="1" ref="AI251" ca="1">INDIRECT($A$1&amp;AI$1&amp;$A251)</f>
        <v>0</v>
      </c>
      <c r="AJ251" cm="1">
        <f t="array" aca="1" ref="AJ251" ca="1">INDIRECT($A$1&amp;AJ$1&amp;$A251)</f>
        <v>0</v>
      </c>
      <c r="AK251" cm="1">
        <f t="array" aca="1" ref="AK251" ca="1">INDIRECT($A$1&amp;AK$1&amp;$A251)</f>
        <v>0</v>
      </c>
      <c r="AM251">
        <f t="shared" ca="1" si="45"/>
        <v>0</v>
      </c>
      <c r="AN251">
        <f t="shared" ca="1" si="45"/>
        <v>0</v>
      </c>
      <c r="AO251">
        <f t="shared" ca="1" si="45"/>
        <v>0</v>
      </c>
      <c r="AP251">
        <f t="shared" ca="1" si="45"/>
        <v>0</v>
      </c>
      <c r="AQ251">
        <f t="shared" ca="1" si="45"/>
        <v>0</v>
      </c>
      <c r="AR251">
        <f t="shared" ca="1" si="45"/>
        <v>0</v>
      </c>
      <c r="AS251">
        <f t="shared" ca="1" si="45"/>
        <v>0</v>
      </c>
      <c r="AU251" cm="1">
        <f t="array" aca="1" ref="AU251" ca="1">INDIRECT($A$1&amp;AU$1&amp;$A251)</f>
        <v>0</v>
      </c>
      <c r="AV251" cm="1">
        <f t="array" aca="1" ref="AV251" ca="1">INDIRECT($A$1&amp;AV$1&amp;$A251)</f>
        <v>0</v>
      </c>
      <c r="AW251" cm="1">
        <f t="array" aca="1" ref="AW251" ca="1">INDIRECT($A$1&amp;AW$1&amp;$A251)</f>
        <v>0</v>
      </c>
      <c r="AX251" cm="1">
        <f t="array" aca="1" ref="AX251" ca="1">INDIRECT($A$1&amp;AX$1&amp;$A251)</f>
        <v>0</v>
      </c>
      <c r="AY251" cm="1">
        <f t="array" aca="1" ref="AY251" ca="1">INDIRECT($A$1&amp;AY$1&amp;$A251)</f>
        <v>0</v>
      </c>
      <c r="AZ251" cm="1">
        <f t="array" aca="1" ref="AZ251" ca="1">INDIRECT($A$1&amp;AZ$1&amp;$A251)</f>
        <v>0</v>
      </c>
      <c r="BA251" cm="1">
        <f t="array" aca="1" ref="BA251" ca="1">INDIRECT($A$1&amp;BA$1&amp;$A251)</f>
        <v>0</v>
      </c>
      <c r="BB251" cm="1">
        <f t="array" aca="1" ref="BB251" ca="1">INDIRECT($A$1&amp;BB$1&amp;$A251)</f>
        <v>0</v>
      </c>
      <c r="BC251" cm="1">
        <f t="array" aca="1" ref="BC251" ca="1">INDIRECT($A$1&amp;BC$1&amp;$A251)</f>
        <v>0</v>
      </c>
      <c r="BD251" cm="1">
        <f t="array" aca="1" ref="BD251" ca="1">INDIRECT($A$1&amp;BD$1&amp;$A251)</f>
        <v>0</v>
      </c>
      <c r="BE251" cm="1">
        <f t="array" aca="1" ref="BE251" ca="1">INDIRECT($A$1&amp;BE$1&amp;$A251)</f>
        <v>0</v>
      </c>
      <c r="BF251" cm="1">
        <f t="array" aca="1" ref="BF251" ca="1">INDIRECT($A$1&amp;BF$1&amp;$A251)</f>
        <v>0</v>
      </c>
      <c r="BG251" cm="1">
        <f t="array" aca="1" ref="BG251" ca="1">INDIRECT($A$1&amp;BG$1&amp;$A251)</f>
        <v>0</v>
      </c>
      <c r="BH251" cm="1">
        <f t="array" aca="1" ref="BH251" ca="1">INDIRECT($A$1&amp;BH$1&amp;$A251)</f>
        <v>0</v>
      </c>
      <c r="BI251" cm="1">
        <f t="array" aca="1" ref="BI251" ca="1">INDIRECT($A$1&amp;BI$1&amp;$A251)</f>
        <v>0</v>
      </c>
      <c r="BJ251" cm="1">
        <f t="array" aca="1" ref="BJ251" ca="1">INDIRECT($A$1&amp;BJ$1&amp;$A251)</f>
        <v>0</v>
      </c>
      <c r="BK251" cm="1">
        <f t="array" aca="1" ref="BK251" ca="1">INDIRECT($A$1&amp;BK$1&amp;$A251)</f>
        <v>0</v>
      </c>
      <c r="BL251" cm="1">
        <f t="array" aca="1" ref="BL251" ca="1">INDIRECT($A$1&amp;BL$1&amp;$A251)</f>
        <v>0</v>
      </c>
      <c r="BM251" cm="1">
        <f t="array" aca="1" ref="BM251" ca="1">INDIRECT($A$1&amp;BM$1&amp;$A251)</f>
        <v>0</v>
      </c>
      <c r="BN251" cm="1">
        <f t="array" aca="1" ref="BN251" ca="1">INDIRECT($A$1&amp;BN$1&amp;$A251)</f>
        <v>0</v>
      </c>
      <c r="BO251" cm="1">
        <f t="array" aca="1" ref="BO251" ca="1">INDIRECT($A$1&amp;BO$1&amp;$A251)</f>
        <v>0</v>
      </c>
      <c r="BP251" cm="1">
        <f t="array" aca="1" ref="BP251" ca="1">INDIRECT($A$1&amp;BP$1&amp;$A251)</f>
        <v>0</v>
      </c>
      <c r="BQ251" cm="1">
        <f t="array" aca="1" ref="BQ251" ca="1">INDIRECT($A$1&amp;BQ$1&amp;$A251)</f>
        <v>0</v>
      </c>
      <c r="BR251" cm="1">
        <f t="array" aca="1" ref="BR251" ca="1">INDIRECT($A$1&amp;BR$1&amp;$A251)</f>
        <v>0</v>
      </c>
      <c r="BS251" cm="1">
        <f t="array" aca="1" ref="BS251" ca="1">INDIRECT($A$1&amp;BS$1&amp;$A251)</f>
        <v>0</v>
      </c>
      <c r="BT251" cm="1">
        <f t="array" aca="1" ref="BT251" ca="1">INDIRECT($A$1&amp;BT$1&amp;$A251)</f>
        <v>0</v>
      </c>
      <c r="BU251" cm="1">
        <f t="array" aca="1" ref="BU251" ca="1">INDIRECT($A$1&amp;BU$1&amp;$A251)</f>
        <v>0</v>
      </c>
    </row>
    <row r="252" spans="1:73" x14ac:dyDescent="0.35">
      <c r="A252" s="60">
        <f t="shared" si="33"/>
        <v>237</v>
      </c>
      <c r="C252" cm="1">
        <f t="array" aca="1" ref="C252" ca="1">INDIRECT($A$1&amp;C$1&amp;$A252)</f>
        <v>0</v>
      </c>
      <c r="D252">
        <f t="shared" ca="1" si="47"/>
        <v>0</v>
      </c>
      <c r="E252">
        <f t="shared" ca="1" si="47"/>
        <v>0</v>
      </c>
      <c r="F252">
        <f t="shared" ca="1" si="47"/>
        <v>0</v>
      </c>
      <c r="G252">
        <f t="shared" ca="1" si="47"/>
        <v>0</v>
      </c>
      <c r="H252">
        <f t="shared" ca="1" si="47"/>
        <v>0</v>
      </c>
      <c r="I252">
        <f t="shared" ca="1" si="47"/>
        <v>0</v>
      </c>
      <c r="J252">
        <f t="shared" ca="1" si="47"/>
        <v>0</v>
      </c>
      <c r="K252">
        <f t="shared" ca="1" si="47"/>
        <v>0</v>
      </c>
      <c r="L252">
        <f t="shared" ca="1" si="47"/>
        <v>0</v>
      </c>
      <c r="M252">
        <f t="shared" ca="1" si="47"/>
        <v>0</v>
      </c>
      <c r="N252">
        <f t="shared" ca="1" si="47"/>
        <v>0</v>
      </c>
      <c r="P252" cm="1">
        <f t="array" aca="1" ref="P252" ca="1">INDIRECT($A$1&amp;P$1&amp;$A252)</f>
        <v>0</v>
      </c>
      <c r="Q252" cm="1">
        <f t="array" aca="1" ref="Q252" ca="1">INDIRECT($A$1&amp;Q$1&amp;$A252)</f>
        <v>0</v>
      </c>
      <c r="R252" cm="1">
        <f t="array" aca="1" ref="R252" ca="1">INDIRECT($A$1&amp;R$1&amp;$A252)</f>
        <v>0</v>
      </c>
      <c r="S252" cm="1">
        <f t="array" aca="1" ref="S252" ca="1">INDIRECT($A$1&amp;S$1&amp;$A252)</f>
        <v>0</v>
      </c>
      <c r="T252" cm="1">
        <f t="array" aca="1" ref="T252" ca="1">INDIRECT($A$1&amp;T$1&amp;$A252)</f>
        <v>0</v>
      </c>
      <c r="U252" cm="1">
        <f t="array" aca="1" ref="U252" ca="1">INDIRECT($A$1&amp;U$1&amp;$A252)</f>
        <v>0</v>
      </c>
      <c r="V252" cm="1">
        <f t="array" aca="1" ref="V252" ca="1">INDIRECT($A$1&amp;V$1&amp;$A252)</f>
        <v>0</v>
      </c>
      <c r="W252" cm="1">
        <f t="array" aca="1" ref="W252" ca="1">INDIRECT($A$1&amp;W$1&amp;$A252)</f>
        <v>0</v>
      </c>
      <c r="X252" cm="1">
        <f t="array" aca="1" ref="X252" ca="1">INDIRECT($A$1&amp;X$1&amp;$A252)</f>
        <v>0</v>
      </c>
      <c r="Y252" cm="1">
        <f t="array" aca="1" ref="Y252" ca="1">INDIRECT($A$1&amp;Y$1&amp;$A252)</f>
        <v>0</v>
      </c>
      <c r="Z252" cm="1">
        <f t="array" aca="1" ref="Z252" ca="1">INDIRECT($A$1&amp;Z$1&amp;$A252)</f>
        <v>0</v>
      </c>
      <c r="AA252" cm="1">
        <f t="array" aca="1" ref="AA252" ca="1">INDIRECT($A$1&amp;AA$1&amp;$A252)</f>
        <v>0</v>
      </c>
      <c r="AB252" cm="1">
        <f t="array" aca="1" ref="AB252" ca="1">INDIRECT($A$1&amp;AB$1&amp;$A252)</f>
        <v>0</v>
      </c>
      <c r="AC252" cm="1">
        <f t="array" aca="1" ref="AC252" ca="1">INDIRECT($A$1&amp;AC$1&amp;$A252)</f>
        <v>0</v>
      </c>
      <c r="AD252" cm="1">
        <f t="array" aca="1" ref="AD252" ca="1">INDIRECT($A$1&amp;AD$1&amp;$A252)</f>
        <v>0</v>
      </c>
      <c r="AE252" cm="1">
        <f t="array" aca="1" ref="AE252" ca="1">INDIRECT($A$1&amp;AE$1&amp;$A252)</f>
        <v>0</v>
      </c>
      <c r="AF252" cm="1">
        <f t="array" aca="1" ref="AF252" ca="1">INDIRECT($A$1&amp;AF$1&amp;$A252)</f>
        <v>0</v>
      </c>
      <c r="AG252" cm="1">
        <f t="array" aca="1" ref="AG252" ca="1">INDIRECT($A$1&amp;AG$1&amp;$A252)</f>
        <v>0</v>
      </c>
      <c r="AH252" cm="1">
        <f t="array" aca="1" ref="AH252" ca="1">INDIRECT($A$1&amp;AH$1&amp;$A252)</f>
        <v>0</v>
      </c>
      <c r="AI252" cm="1">
        <f t="array" aca="1" ref="AI252" ca="1">INDIRECT($A$1&amp;AI$1&amp;$A252)</f>
        <v>0</v>
      </c>
      <c r="AJ252" cm="1">
        <f t="array" aca="1" ref="AJ252" ca="1">INDIRECT($A$1&amp;AJ$1&amp;$A252)</f>
        <v>0</v>
      </c>
      <c r="AK252" cm="1">
        <f t="array" aca="1" ref="AK252" ca="1">INDIRECT($A$1&amp;AK$1&amp;$A252)</f>
        <v>0</v>
      </c>
      <c r="AM252">
        <f t="shared" ca="1" si="45"/>
        <v>0</v>
      </c>
      <c r="AN252">
        <f t="shared" ca="1" si="45"/>
        <v>0</v>
      </c>
      <c r="AO252">
        <f t="shared" ca="1" si="45"/>
        <v>0</v>
      </c>
      <c r="AP252">
        <f t="shared" ca="1" si="45"/>
        <v>0</v>
      </c>
      <c r="AQ252">
        <f t="shared" ca="1" si="45"/>
        <v>0</v>
      </c>
      <c r="AR252">
        <f t="shared" ca="1" si="45"/>
        <v>0</v>
      </c>
      <c r="AS252">
        <f t="shared" ca="1" si="45"/>
        <v>0</v>
      </c>
      <c r="AU252" cm="1">
        <f t="array" aca="1" ref="AU252" ca="1">INDIRECT($A$1&amp;AU$1&amp;$A252)</f>
        <v>0</v>
      </c>
      <c r="AV252" cm="1">
        <f t="array" aca="1" ref="AV252" ca="1">INDIRECT($A$1&amp;AV$1&amp;$A252)</f>
        <v>0</v>
      </c>
      <c r="AW252" cm="1">
        <f t="array" aca="1" ref="AW252" ca="1">INDIRECT($A$1&amp;AW$1&amp;$A252)</f>
        <v>0</v>
      </c>
      <c r="AX252" cm="1">
        <f t="array" aca="1" ref="AX252" ca="1">INDIRECT($A$1&amp;AX$1&amp;$A252)</f>
        <v>0</v>
      </c>
      <c r="AY252" cm="1">
        <f t="array" aca="1" ref="AY252" ca="1">INDIRECT($A$1&amp;AY$1&amp;$A252)</f>
        <v>0</v>
      </c>
      <c r="AZ252" cm="1">
        <f t="array" aca="1" ref="AZ252" ca="1">INDIRECT($A$1&amp;AZ$1&amp;$A252)</f>
        <v>0</v>
      </c>
      <c r="BA252" cm="1">
        <f t="array" aca="1" ref="BA252" ca="1">INDIRECT($A$1&amp;BA$1&amp;$A252)</f>
        <v>0</v>
      </c>
      <c r="BB252" cm="1">
        <f t="array" aca="1" ref="BB252" ca="1">INDIRECT($A$1&amp;BB$1&amp;$A252)</f>
        <v>0</v>
      </c>
      <c r="BC252" cm="1">
        <f t="array" aca="1" ref="BC252" ca="1">INDIRECT($A$1&amp;BC$1&amp;$A252)</f>
        <v>0</v>
      </c>
      <c r="BD252" cm="1">
        <f t="array" aca="1" ref="BD252" ca="1">INDIRECT($A$1&amp;BD$1&amp;$A252)</f>
        <v>0</v>
      </c>
      <c r="BE252" cm="1">
        <f t="array" aca="1" ref="BE252" ca="1">INDIRECT($A$1&amp;BE$1&amp;$A252)</f>
        <v>0</v>
      </c>
      <c r="BF252" cm="1">
        <f t="array" aca="1" ref="BF252" ca="1">INDIRECT($A$1&amp;BF$1&amp;$A252)</f>
        <v>0</v>
      </c>
      <c r="BG252" cm="1">
        <f t="array" aca="1" ref="BG252" ca="1">INDIRECT($A$1&amp;BG$1&amp;$A252)</f>
        <v>0</v>
      </c>
      <c r="BH252" cm="1">
        <f t="array" aca="1" ref="BH252" ca="1">INDIRECT($A$1&amp;BH$1&amp;$A252)</f>
        <v>0</v>
      </c>
      <c r="BI252" cm="1">
        <f t="array" aca="1" ref="BI252" ca="1">INDIRECT($A$1&amp;BI$1&amp;$A252)</f>
        <v>0</v>
      </c>
      <c r="BJ252" cm="1">
        <f t="array" aca="1" ref="BJ252" ca="1">INDIRECT($A$1&amp;BJ$1&amp;$A252)</f>
        <v>0</v>
      </c>
      <c r="BK252" cm="1">
        <f t="array" aca="1" ref="BK252" ca="1">INDIRECT($A$1&amp;BK$1&amp;$A252)</f>
        <v>0</v>
      </c>
      <c r="BL252" cm="1">
        <f t="array" aca="1" ref="BL252" ca="1">INDIRECT($A$1&amp;BL$1&amp;$A252)</f>
        <v>0</v>
      </c>
      <c r="BM252" cm="1">
        <f t="array" aca="1" ref="BM252" ca="1">INDIRECT($A$1&amp;BM$1&amp;$A252)</f>
        <v>0</v>
      </c>
      <c r="BN252" cm="1">
        <f t="array" aca="1" ref="BN252" ca="1">INDIRECT($A$1&amp;BN$1&amp;$A252)</f>
        <v>0</v>
      </c>
      <c r="BO252" cm="1">
        <f t="array" aca="1" ref="BO252" ca="1">INDIRECT($A$1&amp;BO$1&amp;$A252)</f>
        <v>0</v>
      </c>
      <c r="BP252" cm="1">
        <f t="array" aca="1" ref="BP252" ca="1">INDIRECT($A$1&amp;BP$1&amp;$A252)</f>
        <v>0</v>
      </c>
      <c r="BQ252" cm="1">
        <f t="array" aca="1" ref="BQ252" ca="1">INDIRECT($A$1&amp;BQ$1&amp;$A252)</f>
        <v>0</v>
      </c>
      <c r="BR252" cm="1">
        <f t="array" aca="1" ref="BR252" ca="1">INDIRECT($A$1&amp;BR$1&amp;$A252)</f>
        <v>0</v>
      </c>
      <c r="BS252" cm="1">
        <f t="array" aca="1" ref="BS252" ca="1">INDIRECT($A$1&amp;BS$1&amp;$A252)</f>
        <v>0</v>
      </c>
      <c r="BT252" cm="1">
        <f t="array" aca="1" ref="BT252" ca="1">INDIRECT($A$1&amp;BT$1&amp;$A252)</f>
        <v>0</v>
      </c>
      <c r="BU252" cm="1">
        <f t="array" aca="1" ref="BU252" ca="1">INDIRECT($A$1&amp;BU$1&amp;$A252)</f>
        <v>0</v>
      </c>
    </row>
    <row r="253" spans="1:73" x14ac:dyDescent="0.35">
      <c r="A253" s="60">
        <f t="shared" si="33"/>
        <v>238</v>
      </c>
      <c r="C253" cm="1">
        <f t="array" aca="1" ref="C253" ca="1">INDIRECT($A$1&amp;C$1&amp;$A253)</f>
        <v>0</v>
      </c>
      <c r="D253">
        <f t="shared" ca="1" si="47"/>
        <v>0</v>
      </c>
      <c r="E253">
        <f t="shared" ca="1" si="47"/>
        <v>0</v>
      </c>
      <c r="F253">
        <f t="shared" ca="1" si="47"/>
        <v>0</v>
      </c>
      <c r="G253">
        <f t="shared" ca="1" si="47"/>
        <v>0</v>
      </c>
      <c r="H253">
        <f t="shared" ca="1" si="47"/>
        <v>0</v>
      </c>
      <c r="I253">
        <f t="shared" ca="1" si="47"/>
        <v>0</v>
      </c>
      <c r="J253">
        <f t="shared" ca="1" si="47"/>
        <v>0</v>
      </c>
      <c r="K253">
        <f t="shared" ca="1" si="47"/>
        <v>0</v>
      </c>
      <c r="L253">
        <f t="shared" ca="1" si="47"/>
        <v>0</v>
      </c>
      <c r="M253">
        <f t="shared" ca="1" si="47"/>
        <v>0</v>
      </c>
      <c r="N253">
        <f t="shared" ca="1" si="47"/>
        <v>0</v>
      </c>
      <c r="P253" cm="1">
        <f t="array" aca="1" ref="P253" ca="1">INDIRECT($A$1&amp;P$1&amp;$A253)</f>
        <v>0</v>
      </c>
      <c r="Q253" cm="1">
        <f t="array" aca="1" ref="Q253" ca="1">INDIRECT($A$1&amp;Q$1&amp;$A253)</f>
        <v>0</v>
      </c>
      <c r="R253" cm="1">
        <f t="array" aca="1" ref="R253" ca="1">INDIRECT($A$1&amp;R$1&amp;$A253)</f>
        <v>0</v>
      </c>
      <c r="S253" cm="1">
        <f t="array" aca="1" ref="S253" ca="1">INDIRECT($A$1&amp;S$1&amp;$A253)</f>
        <v>0</v>
      </c>
      <c r="T253" cm="1">
        <f t="array" aca="1" ref="T253" ca="1">INDIRECT($A$1&amp;T$1&amp;$A253)</f>
        <v>0</v>
      </c>
      <c r="U253" cm="1">
        <f t="array" aca="1" ref="U253" ca="1">INDIRECT($A$1&amp;U$1&amp;$A253)</f>
        <v>0</v>
      </c>
      <c r="V253" cm="1">
        <f t="array" aca="1" ref="V253" ca="1">INDIRECT($A$1&amp;V$1&amp;$A253)</f>
        <v>0</v>
      </c>
      <c r="W253" cm="1">
        <f t="array" aca="1" ref="W253" ca="1">INDIRECT($A$1&amp;W$1&amp;$A253)</f>
        <v>0</v>
      </c>
      <c r="X253" cm="1">
        <f t="array" aca="1" ref="X253" ca="1">INDIRECT($A$1&amp;X$1&amp;$A253)</f>
        <v>0</v>
      </c>
      <c r="Y253" cm="1">
        <f t="array" aca="1" ref="Y253" ca="1">INDIRECT($A$1&amp;Y$1&amp;$A253)</f>
        <v>0</v>
      </c>
      <c r="Z253" cm="1">
        <f t="array" aca="1" ref="Z253" ca="1">INDIRECT($A$1&amp;Z$1&amp;$A253)</f>
        <v>0</v>
      </c>
      <c r="AA253" cm="1">
        <f t="array" aca="1" ref="AA253" ca="1">INDIRECT($A$1&amp;AA$1&amp;$A253)</f>
        <v>0</v>
      </c>
      <c r="AB253" cm="1">
        <f t="array" aca="1" ref="AB253" ca="1">INDIRECT($A$1&amp;AB$1&amp;$A253)</f>
        <v>0</v>
      </c>
      <c r="AC253" cm="1">
        <f t="array" aca="1" ref="AC253" ca="1">INDIRECT($A$1&amp;AC$1&amp;$A253)</f>
        <v>0</v>
      </c>
      <c r="AD253" cm="1">
        <f t="array" aca="1" ref="AD253" ca="1">INDIRECT($A$1&amp;AD$1&amp;$A253)</f>
        <v>0</v>
      </c>
      <c r="AE253" cm="1">
        <f t="array" aca="1" ref="AE253" ca="1">INDIRECT($A$1&amp;AE$1&amp;$A253)</f>
        <v>0</v>
      </c>
      <c r="AF253" cm="1">
        <f t="array" aca="1" ref="AF253" ca="1">INDIRECT($A$1&amp;AF$1&amp;$A253)</f>
        <v>0</v>
      </c>
      <c r="AG253" cm="1">
        <f t="array" aca="1" ref="AG253" ca="1">INDIRECT($A$1&amp;AG$1&amp;$A253)</f>
        <v>0</v>
      </c>
      <c r="AH253" cm="1">
        <f t="array" aca="1" ref="AH253" ca="1">INDIRECT($A$1&amp;AH$1&amp;$A253)</f>
        <v>0</v>
      </c>
      <c r="AI253" cm="1">
        <f t="array" aca="1" ref="AI253" ca="1">INDIRECT($A$1&amp;AI$1&amp;$A253)</f>
        <v>0</v>
      </c>
      <c r="AJ253" cm="1">
        <f t="array" aca="1" ref="AJ253" ca="1">INDIRECT($A$1&amp;AJ$1&amp;$A253)</f>
        <v>0</v>
      </c>
      <c r="AK253" cm="1">
        <f t="array" aca="1" ref="AK253" ca="1">INDIRECT($A$1&amp;AK$1&amp;$A253)</f>
        <v>0</v>
      </c>
      <c r="AM253">
        <f t="shared" ca="1" si="45"/>
        <v>0</v>
      </c>
      <c r="AN253">
        <f t="shared" ca="1" si="45"/>
        <v>0</v>
      </c>
      <c r="AO253">
        <f t="shared" ca="1" si="45"/>
        <v>0</v>
      </c>
      <c r="AP253">
        <f t="shared" ca="1" si="45"/>
        <v>0</v>
      </c>
      <c r="AQ253">
        <f t="shared" ca="1" si="45"/>
        <v>0</v>
      </c>
      <c r="AR253">
        <f t="shared" ca="1" si="45"/>
        <v>0</v>
      </c>
      <c r="AS253">
        <f t="shared" ca="1" si="45"/>
        <v>0</v>
      </c>
      <c r="AU253" cm="1">
        <f t="array" aca="1" ref="AU253" ca="1">INDIRECT($A$1&amp;AU$1&amp;$A253)</f>
        <v>0</v>
      </c>
      <c r="AV253" cm="1">
        <f t="array" aca="1" ref="AV253" ca="1">INDIRECT($A$1&amp;AV$1&amp;$A253)</f>
        <v>0</v>
      </c>
      <c r="AW253" cm="1">
        <f t="array" aca="1" ref="AW253" ca="1">INDIRECT($A$1&amp;AW$1&amp;$A253)</f>
        <v>0</v>
      </c>
      <c r="AX253" cm="1">
        <f t="array" aca="1" ref="AX253" ca="1">INDIRECT($A$1&amp;AX$1&amp;$A253)</f>
        <v>0</v>
      </c>
      <c r="AY253" cm="1">
        <f t="array" aca="1" ref="AY253" ca="1">INDIRECT($A$1&amp;AY$1&amp;$A253)</f>
        <v>0</v>
      </c>
      <c r="AZ253" cm="1">
        <f t="array" aca="1" ref="AZ253" ca="1">INDIRECT($A$1&amp;AZ$1&amp;$A253)</f>
        <v>0</v>
      </c>
      <c r="BA253" cm="1">
        <f t="array" aca="1" ref="BA253" ca="1">INDIRECT($A$1&amp;BA$1&amp;$A253)</f>
        <v>0</v>
      </c>
      <c r="BB253" cm="1">
        <f t="array" aca="1" ref="BB253" ca="1">INDIRECT($A$1&amp;BB$1&amp;$A253)</f>
        <v>0</v>
      </c>
      <c r="BC253" cm="1">
        <f t="array" aca="1" ref="BC253" ca="1">INDIRECT($A$1&amp;BC$1&amp;$A253)</f>
        <v>0</v>
      </c>
      <c r="BD253" cm="1">
        <f t="array" aca="1" ref="BD253" ca="1">INDIRECT($A$1&amp;BD$1&amp;$A253)</f>
        <v>0</v>
      </c>
      <c r="BE253" cm="1">
        <f t="array" aca="1" ref="BE253" ca="1">INDIRECT($A$1&amp;BE$1&amp;$A253)</f>
        <v>0</v>
      </c>
      <c r="BF253" cm="1">
        <f t="array" aca="1" ref="BF253" ca="1">INDIRECT($A$1&amp;BF$1&amp;$A253)</f>
        <v>0</v>
      </c>
      <c r="BG253" cm="1">
        <f t="array" aca="1" ref="BG253" ca="1">INDIRECT($A$1&amp;BG$1&amp;$A253)</f>
        <v>0</v>
      </c>
      <c r="BH253" cm="1">
        <f t="array" aca="1" ref="BH253" ca="1">INDIRECT($A$1&amp;BH$1&amp;$A253)</f>
        <v>0</v>
      </c>
      <c r="BI253" cm="1">
        <f t="array" aca="1" ref="BI253" ca="1">INDIRECT($A$1&amp;BI$1&amp;$A253)</f>
        <v>0</v>
      </c>
      <c r="BJ253" cm="1">
        <f t="array" aca="1" ref="BJ253" ca="1">INDIRECT($A$1&amp;BJ$1&amp;$A253)</f>
        <v>0</v>
      </c>
      <c r="BK253" cm="1">
        <f t="array" aca="1" ref="BK253" ca="1">INDIRECT($A$1&amp;BK$1&amp;$A253)</f>
        <v>0</v>
      </c>
      <c r="BL253" cm="1">
        <f t="array" aca="1" ref="BL253" ca="1">INDIRECT($A$1&amp;BL$1&amp;$A253)</f>
        <v>0</v>
      </c>
      <c r="BM253" cm="1">
        <f t="array" aca="1" ref="BM253" ca="1">INDIRECT($A$1&amp;BM$1&amp;$A253)</f>
        <v>0</v>
      </c>
      <c r="BN253" cm="1">
        <f t="array" aca="1" ref="BN253" ca="1">INDIRECT($A$1&amp;BN$1&amp;$A253)</f>
        <v>0</v>
      </c>
      <c r="BO253" cm="1">
        <f t="array" aca="1" ref="BO253" ca="1">INDIRECT($A$1&amp;BO$1&amp;$A253)</f>
        <v>0</v>
      </c>
      <c r="BP253" cm="1">
        <f t="array" aca="1" ref="BP253" ca="1">INDIRECT($A$1&amp;BP$1&amp;$A253)</f>
        <v>0</v>
      </c>
      <c r="BQ253" cm="1">
        <f t="array" aca="1" ref="BQ253" ca="1">INDIRECT($A$1&amp;BQ$1&amp;$A253)</f>
        <v>0</v>
      </c>
      <c r="BR253" cm="1">
        <f t="array" aca="1" ref="BR253" ca="1">INDIRECT($A$1&amp;BR$1&amp;$A253)</f>
        <v>0</v>
      </c>
      <c r="BS253" cm="1">
        <f t="array" aca="1" ref="BS253" ca="1">INDIRECT($A$1&amp;BS$1&amp;$A253)</f>
        <v>0</v>
      </c>
      <c r="BT253" cm="1">
        <f t="array" aca="1" ref="BT253" ca="1">INDIRECT($A$1&amp;BT$1&amp;$A253)</f>
        <v>0</v>
      </c>
      <c r="BU253" cm="1">
        <f t="array" aca="1" ref="BU253" ca="1">INDIRECT($A$1&amp;BU$1&amp;$A253)</f>
        <v>0</v>
      </c>
    </row>
    <row r="254" spans="1:73" x14ac:dyDescent="0.35">
      <c r="A254" s="60">
        <f t="shared" si="33"/>
        <v>239</v>
      </c>
      <c r="C254" cm="1">
        <f t="array" aca="1" ref="C254" ca="1">INDIRECT($A$1&amp;C$1&amp;$A254)</f>
        <v>0</v>
      </c>
      <c r="D254">
        <f t="shared" ca="1" si="47"/>
        <v>0</v>
      </c>
      <c r="E254">
        <f t="shared" ca="1" si="47"/>
        <v>0</v>
      </c>
      <c r="F254">
        <f t="shared" ca="1" si="47"/>
        <v>0</v>
      </c>
      <c r="G254">
        <f t="shared" ca="1" si="47"/>
        <v>0</v>
      </c>
      <c r="H254">
        <f t="shared" ca="1" si="47"/>
        <v>0</v>
      </c>
      <c r="I254">
        <f t="shared" ca="1" si="47"/>
        <v>0</v>
      </c>
      <c r="J254">
        <f t="shared" ca="1" si="47"/>
        <v>0</v>
      </c>
      <c r="K254">
        <f t="shared" ca="1" si="47"/>
        <v>0</v>
      </c>
      <c r="L254">
        <f t="shared" ca="1" si="47"/>
        <v>0</v>
      </c>
      <c r="M254">
        <f t="shared" ca="1" si="47"/>
        <v>0</v>
      </c>
      <c r="N254">
        <f t="shared" ca="1" si="47"/>
        <v>0</v>
      </c>
      <c r="P254" cm="1">
        <f t="array" aca="1" ref="P254" ca="1">INDIRECT($A$1&amp;P$1&amp;$A254)</f>
        <v>0</v>
      </c>
      <c r="Q254" cm="1">
        <f t="array" aca="1" ref="Q254" ca="1">INDIRECT($A$1&amp;Q$1&amp;$A254)</f>
        <v>0</v>
      </c>
      <c r="R254" cm="1">
        <f t="array" aca="1" ref="R254" ca="1">INDIRECT($A$1&amp;R$1&amp;$A254)</f>
        <v>0</v>
      </c>
      <c r="S254" cm="1">
        <f t="array" aca="1" ref="S254" ca="1">INDIRECT($A$1&amp;S$1&amp;$A254)</f>
        <v>0</v>
      </c>
      <c r="T254" cm="1">
        <f t="array" aca="1" ref="T254" ca="1">INDIRECT($A$1&amp;T$1&amp;$A254)</f>
        <v>0</v>
      </c>
      <c r="U254" cm="1">
        <f t="array" aca="1" ref="U254" ca="1">INDIRECT($A$1&amp;U$1&amp;$A254)</f>
        <v>0</v>
      </c>
      <c r="V254" cm="1">
        <f t="array" aca="1" ref="V254" ca="1">INDIRECT($A$1&amp;V$1&amp;$A254)</f>
        <v>0</v>
      </c>
      <c r="W254" cm="1">
        <f t="array" aca="1" ref="W254" ca="1">INDIRECT($A$1&amp;W$1&amp;$A254)</f>
        <v>0</v>
      </c>
      <c r="X254" cm="1">
        <f t="array" aca="1" ref="X254" ca="1">INDIRECT($A$1&amp;X$1&amp;$A254)</f>
        <v>0</v>
      </c>
      <c r="Y254" cm="1">
        <f t="array" aca="1" ref="Y254" ca="1">INDIRECT($A$1&amp;Y$1&amp;$A254)</f>
        <v>0</v>
      </c>
      <c r="Z254" cm="1">
        <f t="array" aca="1" ref="Z254" ca="1">INDIRECT($A$1&amp;Z$1&amp;$A254)</f>
        <v>0</v>
      </c>
      <c r="AA254" cm="1">
        <f t="array" aca="1" ref="AA254" ca="1">INDIRECT($A$1&amp;AA$1&amp;$A254)</f>
        <v>0</v>
      </c>
      <c r="AB254" cm="1">
        <f t="array" aca="1" ref="AB254" ca="1">INDIRECT($A$1&amp;AB$1&amp;$A254)</f>
        <v>0</v>
      </c>
      <c r="AC254" cm="1">
        <f t="array" aca="1" ref="AC254" ca="1">INDIRECT($A$1&amp;AC$1&amp;$A254)</f>
        <v>0</v>
      </c>
      <c r="AD254" cm="1">
        <f t="array" aca="1" ref="AD254" ca="1">INDIRECT($A$1&amp;AD$1&amp;$A254)</f>
        <v>0</v>
      </c>
      <c r="AE254" cm="1">
        <f t="array" aca="1" ref="AE254" ca="1">INDIRECT($A$1&amp;AE$1&amp;$A254)</f>
        <v>0</v>
      </c>
      <c r="AF254" cm="1">
        <f t="array" aca="1" ref="AF254" ca="1">INDIRECT($A$1&amp;AF$1&amp;$A254)</f>
        <v>0</v>
      </c>
      <c r="AG254" cm="1">
        <f t="array" aca="1" ref="AG254" ca="1">INDIRECT($A$1&amp;AG$1&amp;$A254)</f>
        <v>0</v>
      </c>
      <c r="AH254" cm="1">
        <f t="array" aca="1" ref="AH254" ca="1">INDIRECT($A$1&amp;AH$1&amp;$A254)</f>
        <v>0</v>
      </c>
      <c r="AI254" cm="1">
        <f t="array" aca="1" ref="AI254" ca="1">INDIRECT($A$1&amp;AI$1&amp;$A254)</f>
        <v>0</v>
      </c>
      <c r="AJ254" cm="1">
        <f t="array" aca="1" ref="AJ254" ca="1">INDIRECT($A$1&amp;AJ$1&amp;$A254)</f>
        <v>0</v>
      </c>
      <c r="AK254" cm="1">
        <f t="array" aca="1" ref="AK254" ca="1">INDIRECT($A$1&amp;AK$1&amp;$A254)</f>
        <v>0</v>
      </c>
      <c r="AM254">
        <f t="shared" ca="1" si="45"/>
        <v>0</v>
      </c>
      <c r="AN254">
        <f t="shared" ca="1" si="45"/>
        <v>0</v>
      </c>
      <c r="AO254">
        <f t="shared" ca="1" si="45"/>
        <v>0</v>
      </c>
      <c r="AP254">
        <f t="shared" ca="1" si="45"/>
        <v>0</v>
      </c>
      <c r="AQ254">
        <f t="shared" ca="1" si="45"/>
        <v>0</v>
      </c>
      <c r="AR254">
        <f t="shared" ca="1" si="45"/>
        <v>0</v>
      </c>
      <c r="AS254">
        <f t="shared" ca="1" si="45"/>
        <v>0</v>
      </c>
      <c r="AU254" cm="1">
        <f t="array" aca="1" ref="AU254" ca="1">INDIRECT($A$1&amp;AU$1&amp;$A254)</f>
        <v>0</v>
      </c>
      <c r="AV254" cm="1">
        <f t="array" aca="1" ref="AV254" ca="1">INDIRECT($A$1&amp;AV$1&amp;$A254)</f>
        <v>0</v>
      </c>
      <c r="AW254" cm="1">
        <f t="array" aca="1" ref="AW254" ca="1">INDIRECT($A$1&amp;AW$1&amp;$A254)</f>
        <v>0</v>
      </c>
      <c r="AX254" cm="1">
        <f t="array" aca="1" ref="AX254" ca="1">INDIRECT($A$1&amp;AX$1&amp;$A254)</f>
        <v>0</v>
      </c>
      <c r="AY254" cm="1">
        <f t="array" aca="1" ref="AY254" ca="1">INDIRECT($A$1&amp;AY$1&amp;$A254)</f>
        <v>0</v>
      </c>
      <c r="AZ254" cm="1">
        <f t="array" aca="1" ref="AZ254" ca="1">INDIRECT($A$1&amp;AZ$1&amp;$A254)</f>
        <v>0</v>
      </c>
      <c r="BA254" cm="1">
        <f t="array" aca="1" ref="BA254" ca="1">INDIRECT($A$1&amp;BA$1&amp;$A254)</f>
        <v>0</v>
      </c>
      <c r="BB254" cm="1">
        <f t="array" aca="1" ref="BB254" ca="1">INDIRECT($A$1&amp;BB$1&amp;$A254)</f>
        <v>0</v>
      </c>
      <c r="BC254" cm="1">
        <f t="array" aca="1" ref="BC254" ca="1">INDIRECT($A$1&amp;BC$1&amp;$A254)</f>
        <v>0</v>
      </c>
      <c r="BD254" cm="1">
        <f t="array" aca="1" ref="BD254" ca="1">INDIRECT($A$1&amp;BD$1&amp;$A254)</f>
        <v>0</v>
      </c>
      <c r="BE254" cm="1">
        <f t="array" aca="1" ref="BE254" ca="1">INDIRECT($A$1&amp;BE$1&amp;$A254)</f>
        <v>0</v>
      </c>
      <c r="BF254" cm="1">
        <f t="array" aca="1" ref="BF254" ca="1">INDIRECT($A$1&amp;BF$1&amp;$A254)</f>
        <v>0</v>
      </c>
      <c r="BG254" cm="1">
        <f t="array" aca="1" ref="BG254" ca="1">INDIRECT($A$1&amp;BG$1&amp;$A254)</f>
        <v>0</v>
      </c>
      <c r="BH254" cm="1">
        <f t="array" aca="1" ref="BH254" ca="1">INDIRECT($A$1&amp;BH$1&amp;$A254)</f>
        <v>0</v>
      </c>
      <c r="BI254" cm="1">
        <f t="array" aca="1" ref="BI254" ca="1">INDIRECT($A$1&amp;BI$1&amp;$A254)</f>
        <v>0</v>
      </c>
      <c r="BJ254" cm="1">
        <f t="array" aca="1" ref="BJ254" ca="1">INDIRECT($A$1&amp;BJ$1&amp;$A254)</f>
        <v>0</v>
      </c>
      <c r="BK254" cm="1">
        <f t="array" aca="1" ref="BK254" ca="1">INDIRECT($A$1&amp;BK$1&amp;$A254)</f>
        <v>0</v>
      </c>
      <c r="BL254" cm="1">
        <f t="array" aca="1" ref="BL254" ca="1">INDIRECT($A$1&amp;BL$1&amp;$A254)</f>
        <v>0</v>
      </c>
      <c r="BM254" cm="1">
        <f t="array" aca="1" ref="BM254" ca="1">INDIRECT($A$1&amp;BM$1&amp;$A254)</f>
        <v>0</v>
      </c>
      <c r="BN254" cm="1">
        <f t="array" aca="1" ref="BN254" ca="1">INDIRECT($A$1&amp;BN$1&amp;$A254)</f>
        <v>0</v>
      </c>
      <c r="BO254" cm="1">
        <f t="array" aca="1" ref="BO254" ca="1">INDIRECT($A$1&amp;BO$1&amp;$A254)</f>
        <v>0</v>
      </c>
      <c r="BP254" cm="1">
        <f t="array" aca="1" ref="BP254" ca="1">INDIRECT($A$1&amp;BP$1&amp;$A254)</f>
        <v>0</v>
      </c>
      <c r="BQ254" cm="1">
        <f t="array" aca="1" ref="BQ254" ca="1">INDIRECT($A$1&amp;BQ$1&amp;$A254)</f>
        <v>0</v>
      </c>
      <c r="BR254" cm="1">
        <f t="array" aca="1" ref="BR254" ca="1">INDIRECT($A$1&amp;BR$1&amp;$A254)</f>
        <v>0</v>
      </c>
      <c r="BS254" cm="1">
        <f t="array" aca="1" ref="BS254" ca="1">INDIRECT($A$1&amp;BS$1&amp;$A254)</f>
        <v>0</v>
      </c>
      <c r="BT254" cm="1">
        <f t="array" aca="1" ref="BT254" ca="1">INDIRECT($A$1&amp;BT$1&amp;$A254)</f>
        <v>0</v>
      </c>
      <c r="BU254" cm="1">
        <f t="array" aca="1" ref="BU254" ca="1">INDIRECT($A$1&amp;BU$1&amp;$A254)</f>
        <v>0</v>
      </c>
    </row>
    <row r="255" spans="1:73" x14ac:dyDescent="0.35">
      <c r="A255" s="60">
        <f t="shared" si="33"/>
        <v>240</v>
      </c>
      <c r="C255" cm="1">
        <f t="array" aca="1" ref="C255" ca="1">INDIRECT($A$1&amp;C$1&amp;$A255)</f>
        <v>0</v>
      </c>
      <c r="D255">
        <f t="shared" ca="1" si="47"/>
        <v>0</v>
      </c>
      <c r="E255">
        <f t="shared" ca="1" si="47"/>
        <v>0</v>
      </c>
      <c r="F255">
        <f t="shared" ca="1" si="47"/>
        <v>0</v>
      </c>
      <c r="G255">
        <f t="shared" ca="1" si="47"/>
        <v>0</v>
      </c>
      <c r="H255">
        <f t="shared" ca="1" si="47"/>
        <v>0</v>
      </c>
      <c r="I255">
        <f t="shared" ca="1" si="47"/>
        <v>0</v>
      </c>
      <c r="J255">
        <f t="shared" ca="1" si="47"/>
        <v>0</v>
      </c>
      <c r="K255">
        <f t="shared" ca="1" si="47"/>
        <v>0</v>
      </c>
      <c r="L255">
        <f t="shared" ca="1" si="47"/>
        <v>0</v>
      </c>
      <c r="M255">
        <f t="shared" ca="1" si="47"/>
        <v>0</v>
      </c>
      <c r="N255">
        <f t="shared" ca="1" si="47"/>
        <v>0</v>
      </c>
      <c r="P255" cm="1">
        <f t="array" aca="1" ref="P255" ca="1">INDIRECT($A$1&amp;P$1&amp;$A255)</f>
        <v>0</v>
      </c>
      <c r="Q255" cm="1">
        <f t="array" aca="1" ref="Q255" ca="1">INDIRECT($A$1&amp;Q$1&amp;$A255)</f>
        <v>0</v>
      </c>
      <c r="R255" cm="1">
        <f t="array" aca="1" ref="R255" ca="1">INDIRECT($A$1&amp;R$1&amp;$A255)</f>
        <v>0</v>
      </c>
      <c r="S255" cm="1">
        <f t="array" aca="1" ref="S255" ca="1">INDIRECT($A$1&amp;S$1&amp;$A255)</f>
        <v>0</v>
      </c>
      <c r="T255" cm="1">
        <f t="array" aca="1" ref="T255" ca="1">INDIRECT($A$1&amp;T$1&amp;$A255)</f>
        <v>0</v>
      </c>
      <c r="U255" cm="1">
        <f t="array" aca="1" ref="U255" ca="1">INDIRECT($A$1&amp;U$1&amp;$A255)</f>
        <v>0</v>
      </c>
      <c r="V255" cm="1">
        <f t="array" aca="1" ref="V255" ca="1">INDIRECT($A$1&amp;V$1&amp;$A255)</f>
        <v>0</v>
      </c>
      <c r="W255" cm="1">
        <f t="array" aca="1" ref="W255" ca="1">INDIRECT($A$1&amp;W$1&amp;$A255)</f>
        <v>0</v>
      </c>
      <c r="X255" cm="1">
        <f t="array" aca="1" ref="X255" ca="1">INDIRECT($A$1&amp;X$1&amp;$A255)</f>
        <v>0</v>
      </c>
      <c r="Y255" cm="1">
        <f t="array" aca="1" ref="Y255" ca="1">INDIRECT($A$1&amp;Y$1&amp;$A255)</f>
        <v>0</v>
      </c>
      <c r="Z255" cm="1">
        <f t="array" aca="1" ref="Z255" ca="1">INDIRECT($A$1&amp;Z$1&amp;$A255)</f>
        <v>0</v>
      </c>
      <c r="AA255" cm="1">
        <f t="array" aca="1" ref="AA255" ca="1">INDIRECT($A$1&amp;AA$1&amp;$A255)</f>
        <v>0</v>
      </c>
      <c r="AB255" cm="1">
        <f t="array" aca="1" ref="AB255" ca="1">INDIRECT($A$1&amp;AB$1&amp;$A255)</f>
        <v>0</v>
      </c>
      <c r="AC255" cm="1">
        <f t="array" aca="1" ref="AC255" ca="1">INDIRECT($A$1&amp;AC$1&amp;$A255)</f>
        <v>0</v>
      </c>
      <c r="AD255" cm="1">
        <f t="array" aca="1" ref="AD255" ca="1">INDIRECT($A$1&amp;AD$1&amp;$A255)</f>
        <v>0</v>
      </c>
      <c r="AE255" cm="1">
        <f t="array" aca="1" ref="AE255" ca="1">INDIRECT($A$1&amp;AE$1&amp;$A255)</f>
        <v>0</v>
      </c>
      <c r="AF255" cm="1">
        <f t="array" aca="1" ref="AF255" ca="1">INDIRECT($A$1&amp;AF$1&amp;$A255)</f>
        <v>0</v>
      </c>
      <c r="AG255" cm="1">
        <f t="array" aca="1" ref="AG255" ca="1">INDIRECT($A$1&amp;AG$1&amp;$A255)</f>
        <v>0</v>
      </c>
      <c r="AH255" cm="1">
        <f t="array" aca="1" ref="AH255" ca="1">INDIRECT($A$1&amp;AH$1&amp;$A255)</f>
        <v>0</v>
      </c>
      <c r="AI255" cm="1">
        <f t="array" aca="1" ref="AI255" ca="1">INDIRECT($A$1&amp;AI$1&amp;$A255)</f>
        <v>0</v>
      </c>
      <c r="AJ255" cm="1">
        <f t="array" aca="1" ref="AJ255" ca="1">INDIRECT($A$1&amp;AJ$1&amp;$A255)</f>
        <v>0</v>
      </c>
      <c r="AK255" cm="1">
        <f t="array" aca="1" ref="AK255" ca="1">INDIRECT($A$1&amp;AK$1&amp;$A255)</f>
        <v>0</v>
      </c>
      <c r="AM255">
        <f t="shared" ca="1" si="45"/>
        <v>0</v>
      </c>
      <c r="AN255">
        <f t="shared" ca="1" si="45"/>
        <v>0</v>
      </c>
      <c r="AO255">
        <f t="shared" ca="1" si="45"/>
        <v>0</v>
      </c>
      <c r="AP255">
        <f t="shared" ca="1" si="45"/>
        <v>0</v>
      </c>
      <c r="AQ255">
        <f t="shared" ca="1" si="45"/>
        <v>0</v>
      </c>
      <c r="AR255">
        <f t="shared" ca="1" si="45"/>
        <v>0</v>
      </c>
      <c r="AS255">
        <f t="shared" ca="1" si="45"/>
        <v>0</v>
      </c>
      <c r="AU255" cm="1">
        <f t="array" aca="1" ref="AU255" ca="1">INDIRECT($A$1&amp;AU$1&amp;$A255)</f>
        <v>0</v>
      </c>
      <c r="AV255" cm="1">
        <f t="array" aca="1" ref="AV255" ca="1">INDIRECT($A$1&amp;AV$1&amp;$A255)</f>
        <v>0</v>
      </c>
      <c r="AW255" cm="1">
        <f t="array" aca="1" ref="AW255" ca="1">INDIRECT($A$1&amp;AW$1&amp;$A255)</f>
        <v>0</v>
      </c>
      <c r="AX255" cm="1">
        <f t="array" aca="1" ref="AX255" ca="1">INDIRECT($A$1&amp;AX$1&amp;$A255)</f>
        <v>0</v>
      </c>
      <c r="AY255" cm="1">
        <f t="array" aca="1" ref="AY255" ca="1">INDIRECT($A$1&amp;AY$1&amp;$A255)</f>
        <v>0</v>
      </c>
      <c r="AZ255" cm="1">
        <f t="array" aca="1" ref="AZ255" ca="1">INDIRECT($A$1&amp;AZ$1&amp;$A255)</f>
        <v>0</v>
      </c>
      <c r="BA255" cm="1">
        <f t="array" aca="1" ref="BA255" ca="1">INDIRECT($A$1&amp;BA$1&amp;$A255)</f>
        <v>0</v>
      </c>
      <c r="BB255" cm="1">
        <f t="array" aca="1" ref="BB255" ca="1">INDIRECT($A$1&amp;BB$1&amp;$A255)</f>
        <v>0</v>
      </c>
      <c r="BC255" cm="1">
        <f t="array" aca="1" ref="BC255" ca="1">INDIRECT($A$1&amp;BC$1&amp;$A255)</f>
        <v>0</v>
      </c>
      <c r="BD255" cm="1">
        <f t="array" aca="1" ref="BD255" ca="1">INDIRECT($A$1&amp;BD$1&amp;$A255)</f>
        <v>0</v>
      </c>
      <c r="BE255" cm="1">
        <f t="array" aca="1" ref="BE255" ca="1">INDIRECT($A$1&amp;BE$1&amp;$A255)</f>
        <v>0</v>
      </c>
      <c r="BF255" cm="1">
        <f t="array" aca="1" ref="BF255" ca="1">INDIRECT($A$1&amp;BF$1&amp;$A255)</f>
        <v>0</v>
      </c>
      <c r="BG255" cm="1">
        <f t="array" aca="1" ref="BG255" ca="1">INDIRECT($A$1&amp;BG$1&amp;$A255)</f>
        <v>0</v>
      </c>
      <c r="BH255" cm="1">
        <f t="array" aca="1" ref="BH255" ca="1">INDIRECT($A$1&amp;BH$1&amp;$A255)</f>
        <v>0</v>
      </c>
      <c r="BI255" cm="1">
        <f t="array" aca="1" ref="BI255" ca="1">INDIRECT($A$1&amp;BI$1&amp;$A255)</f>
        <v>0</v>
      </c>
      <c r="BJ255" cm="1">
        <f t="array" aca="1" ref="BJ255" ca="1">INDIRECT($A$1&amp;BJ$1&amp;$A255)</f>
        <v>0</v>
      </c>
      <c r="BK255" cm="1">
        <f t="array" aca="1" ref="BK255" ca="1">INDIRECT($A$1&amp;BK$1&amp;$A255)</f>
        <v>0</v>
      </c>
      <c r="BL255" cm="1">
        <f t="array" aca="1" ref="BL255" ca="1">INDIRECT($A$1&amp;BL$1&amp;$A255)</f>
        <v>0</v>
      </c>
      <c r="BM255" cm="1">
        <f t="array" aca="1" ref="BM255" ca="1">INDIRECT($A$1&amp;BM$1&amp;$A255)</f>
        <v>0</v>
      </c>
      <c r="BN255" cm="1">
        <f t="array" aca="1" ref="BN255" ca="1">INDIRECT($A$1&amp;BN$1&amp;$A255)</f>
        <v>0</v>
      </c>
      <c r="BO255" cm="1">
        <f t="array" aca="1" ref="BO255" ca="1">INDIRECT($A$1&amp;BO$1&amp;$A255)</f>
        <v>0</v>
      </c>
      <c r="BP255" cm="1">
        <f t="array" aca="1" ref="BP255" ca="1">INDIRECT($A$1&amp;BP$1&amp;$A255)</f>
        <v>0</v>
      </c>
      <c r="BQ255" cm="1">
        <f t="array" aca="1" ref="BQ255" ca="1">INDIRECT($A$1&amp;BQ$1&amp;$A255)</f>
        <v>0</v>
      </c>
      <c r="BR255" cm="1">
        <f t="array" aca="1" ref="BR255" ca="1">INDIRECT($A$1&amp;BR$1&amp;$A255)</f>
        <v>0</v>
      </c>
      <c r="BS255" cm="1">
        <f t="array" aca="1" ref="BS255" ca="1">INDIRECT($A$1&amp;BS$1&amp;$A255)</f>
        <v>0</v>
      </c>
      <c r="BT255" cm="1">
        <f t="array" aca="1" ref="BT255" ca="1">INDIRECT($A$1&amp;BT$1&amp;$A255)</f>
        <v>0</v>
      </c>
      <c r="BU255" cm="1">
        <f t="array" aca="1" ref="BU255" ca="1">INDIRECT($A$1&amp;BU$1&amp;$A255)</f>
        <v>0</v>
      </c>
    </row>
    <row r="256" spans="1:73" x14ac:dyDescent="0.35">
      <c r="A256" s="60">
        <f t="shared" si="33"/>
        <v>241</v>
      </c>
      <c r="C256" cm="1">
        <f t="array" aca="1" ref="C256" ca="1">INDIRECT($A$1&amp;C$1&amp;$A256)</f>
        <v>0</v>
      </c>
      <c r="D256">
        <f t="shared" ca="1" si="47"/>
        <v>0</v>
      </c>
      <c r="E256">
        <f t="shared" ca="1" si="47"/>
        <v>0</v>
      </c>
      <c r="F256">
        <f t="shared" ca="1" si="47"/>
        <v>0</v>
      </c>
      <c r="G256">
        <f t="shared" ca="1" si="47"/>
        <v>0</v>
      </c>
      <c r="H256">
        <f t="shared" ca="1" si="47"/>
        <v>0</v>
      </c>
      <c r="I256">
        <f t="shared" ca="1" si="47"/>
        <v>0</v>
      </c>
      <c r="J256">
        <f t="shared" ca="1" si="47"/>
        <v>0</v>
      </c>
      <c r="K256">
        <f t="shared" ca="1" si="47"/>
        <v>0</v>
      </c>
      <c r="L256">
        <f t="shared" ca="1" si="47"/>
        <v>0</v>
      </c>
      <c r="M256">
        <f t="shared" ca="1" si="47"/>
        <v>0</v>
      </c>
      <c r="N256">
        <f t="shared" ca="1" si="47"/>
        <v>0</v>
      </c>
      <c r="P256" cm="1">
        <f t="array" aca="1" ref="P256" ca="1">INDIRECT($A$1&amp;P$1&amp;$A256)</f>
        <v>0</v>
      </c>
      <c r="Q256" cm="1">
        <f t="array" aca="1" ref="Q256" ca="1">INDIRECT($A$1&amp;Q$1&amp;$A256)</f>
        <v>0</v>
      </c>
      <c r="R256" cm="1">
        <f t="array" aca="1" ref="R256" ca="1">INDIRECT($A$1&amp;R$1&amp;$A256)</f>
        <v>0</v>
      </c>
      <c r="S256" cm="1">
        <f t="array" aca="1" ref="S256" ca="1">INDIRECT($A$1&amp;S$1&amp;$A256)</f>
        <v>0</v>
      </c>
      <c r="T256" cm="1">
        <f t="array" aca="1" ref="T256" ca="1">INDIRECT($A$1&amp;T$1&amp;$A256)</f>
        <v>0</v>
      </c>
      <c r="U256" cm="1">
        <f t="array" aca="1" ref="U256" ca="1">INDIRECT($A$1&amp;U$1&amp;$A256)</f>
        <v>0</v>
      </c>
      <c r="V256" cm="1">
        <f t="array" aca="1" ref="V256" ca="1">INDIRECT($A$1&amp;V$1&amp;$A256)</f>
        <v>0</v>
      </c>
      <c r="W256" cm="1">
        <f t="array" aca="1" ref="W256" ca="1">INDIRECT($A$1&amp;W$1&amp;$A256)</f>
        <v>0</v>
      </c>
      <c r="X256" cm="1">
        <f t="array" aca="1" ref="X256" ca="1">INDIRECT($A$1&amp;X$1&amp;$A256)</f>
        <v>0</v>
      </c>
      <c r="Y256" cm="1">
        <f t="array" aca="1" ref="Y256" ca="1">INDIRECT($A$1&amp;Y$1&amp;$A256)</f>
        <v>0</v>
      </c>
      <c r="Z256" cm="1">
        <f t="array" aca="1" ref="Z256" ca="1">INDIRECT($A$1&amp;Z$1&amp;$A256)</f>
        <v>0</v>
      </c>
      <c r="AA256" cm="1">
        <f t="array" aca="1" ref="AA256" ca="1">INDIRECT($A$1&amp;AA$1&amp;$A256)</f>
        <v>0</v>
      </c>
      <c r="AB256" cm="1">
        <f t="array" aca="1" ref="AB256" ca="1">INDIRECT($A$1&amp;AB$1&amp;$A256)</f>
        <v>0</v>
      </c>
      <c r="AC256" cm="1">
        <f t="array" aca="1" ref="AC256" ca="1">INDIRECT($A$1&amp;AC$1&amp;$A256)</f>
        <v>0</v>
      </c>
      <c r="AD256" cm="1">
        <f t="array" aca="1" ref="AD256" ca="1">INDIRECT($A$1&amp;AD$1&amp;$A256)</f>
        <v>0</v>
      </c>
      <c r="AE256" cm="1">
        <f t="array" aca="1" ref="AE256" ca="1">INDIRECT($A$1&amp;AE$1&amp;$A256)</f>
        <v>0</v>
      </c>
      <c r="AF256" cm="1">
        <f t="array" aca="1" ref="AF256" ca="1">INDIRECT($A$1&amp;AF$1&amp;$A256)</f>
        <v>0</v>
      </c>
      <c r="AG256" cm="1">
        <f t="array" aca="1" ref="AG256" ca="1">INDIRECT($A$1&amp;AG$1&amp;$A256)</f>
        <v>0</v>
      </c>
      <c r="AH256" cm="1">
        <f t="array" aca="1" ref="AH256" ca="1">INDIRECT($A$1&amp;AH$1&amp;$A256)</f>
        <v>0</v>
      </c>
      <c r="AI256" cm="1">
        <f t="array" aca="1" ref="AI256" ca="1">INDIRECT($A$1&amp;AI$1&amp;$A256)</f>
        <v>0</v>
      </c>
      <c r="AJ256" cm="1">
        <f t="array" aca="1" ref="AJ256" ca="1">INDIRECT($A$1&amp;AJ$1&amp;$A256)</f>
        <v>0</v>
      </c>
      <c r="AK256" cm="1">
        <f t="array" aca="1" ref="AK256" ca="1">INDIRECT($A$1&amp;AK$1&amp;$A256)</f>
        <v>0</v>
      </c>
      <c r="AM256">
        <f t="shared" ca="1" si="45"/>
        <v>0</v>
      </c>
      <c r="AN256">
        <f t="shared" ca="1" si="45"/>
        <v>0</v>
      </c>
      <c r="AO256">
        <f t="shared" ca="1" si="45"/>
        <v>0</v>
      </c>
      <c r="AP256">
        <f t="shared" ca="1" si="45"/>
        <v>0</v>
      </c>
      <c r="AQ256">
        <f t="shared" ca="1" si="45"/>
        <v>0</v>
      </c>
      <c r="AR256">
        <f t="shared" ca="1" si="45"/>
        <v>0</v>
      </c>
      <c r="AS256">
        <f t="shared" ca="1" si="45"/>
        <v>0</v>
      </c>
      <c r="AU256" cm="1">
        <f t="array" aca="1" ref="AU256" ca="1">INDIRECT($A$1&amp;AU$1&amp;$A256)</f>
        <v>0</v>
      </c>
      <c r="AV256" cm="1">
        <f t="array" aca="1" ref="AV256" ca="1">INDIRECT($A$1&amp;AV$1&amp;$A256)</f>
        <v>0</v>
      </c>
      <c r="AW256" cm="1">
        <f t="array" aca="1" ref="AW256" ca="1">INDIRECT($A$1&amp;AW$1&amp;$A256)</f>
        <v>0</v>
      </c>
      <c r="AX256" cm="1">
        <f t="array" aca="1" ref="AX256" ca="1">INDIRECT($A$1&amp;AX$1&amp;$A256)</f>
        <v>0</v>
      </c>
      <c r="AY256" cm="1">
        <f t="array" aca="1" ref="AY256" ca="1">INDIRECT($A$1&amp;AY$1&amp;$A256)</f>
        <v>0</v>
      </c>
      <c r="AZ256" cm="1">
        <f t="array" aca="1" ref="AZ256" ca="1">INDIRECT($A$1&amp;AZ$1&amp;$A256)</f>
        <v>0</v>
      </c>
      <c r="BA256" cm="1">
        <f t="array" aca="1" ref="BA256" ca="1">INDIRECT($A$1&amp;BA$1&amp;$A256)</f>
        <v>0</v>
      </c>
      <c r="BB256" cm="1">
        <f t="array" aca="1" ref="BB256" ca="1">INDIRECT($A$1&amp;BB$1&amp;$A256)</f>
        <v>0</v>
      </c>
      <c r="BC256" cm="1">
        <f t="array" aca="1" ref="BC256" ca="1">INDIRECT($A$1&amp;BC$1&amp;$A256)</f>
        <v>0</v>
      </c>
      <c r="BD256" cm="1">
        <f t="array" aca="1" ref="BD256" ca="1">INDIRECT($A$1&amp;BD$1&amp;$A256)</f>
        <v>0</v>
      </c>
      <c r="BE256" cm="1">
        <f t="array" aca="1" ref="BE256" ca="1">INDIRECT($A$1&amp;BE$1&amp;$A256)</f>
        <v>0</v>
      </c>
      <c r="BF256" cm="1">
        <f t="array" aca="1" ref="BF256" ca="1">INDIRECT($A$1&amp;BF$1&amp;$A256)</f>
        <v>0</v>
      </c>
      <c r="BG256" cm="1">
        <f t="array" aca="1" ref="BG256" ca="1">INDIRECT($A$1&amp;BG$1&amp;$A256)</f>
        <v>0</v>
      </c>
      <c r="BH256" cm="1">
        <f t="array" aca="1" ref="BH256" ca="1">INDIRECT($A$1&amp;BH$1&amp;$A256)</f>
        <v>0</v>
      </c>
      <c r="BI256" cm="1">
        <f t="array" aca="1" ref="BI256" ca="1">INDIRECT($A$1&amp;BI$1&amp;$A256)</f>
        <v>0</v>
      </c>
      <c r="BJ256" cm="1">
        <f t="array" aca="1" ref="BJ256" ca="1">INDIRECT($A$1&amp;BJ$1&amp;$A256)</f>
        <v>0</v>
      </c>
      <c r="BK256" cm="1">
        <f t="array" aca="1" ref="BK256" ca="1">INDIRECT($A$1&amp;BK$1&amp;$A256)</f>
        <v>0</v>
      </c>
      <c r="BL256" cm="1">
        <f t="array" aca="1" ref="BL256" ca="1">INDIRECT($A$1&amp;BL$1&amp;$A256)</f>
        <v>0</v>
      </c>
      <c r="BM256" cm="1">
        <f t="array" aca="1" ref="BM256" ca="1">INDIRECT($A$1&amp;BM$1&amp;$A256)</f>
        <v>0</v>
      </c>
      <c r="BN256" cm="1">
        <f t="array" aca="1" ref="BN256" ca="1">INDIRECT($A$1&amp;BN$1&amp;$A256)</f>
        <v>0</v>
      </c>
      <c r="BO256" cm="1">
        <f t="array" aca="1" ref="BO256" ca="1">INDIRECT($A$1&amp;BO$1&amp;$A256)</f>
        <v>0</v>
      </c>
      <c r="BP256" cm="1">
        <f t="array" aca="1" ref="BP256" ca="1">INDIRECT($A$1&amp;BP$1&amp;$A256)</f>
        <v>0</v>
      </c>
      <c r="BQ256" cm="1">
        <f t="array" aca="1" ref="BQ256" ca="1">INDIRECT($A$1&amp;BQ$1&amp;$A256)</f>
        <v>0</v>
      </c>
      <c r="BR256" cm="1">
        <f t="array" aca="1" ref="BR256" ca="1">INDIRECT($A$1&amp;BR$1&amp;$A256)</f>
        <v>0</v>
      </c>
      <c r="BS256" cm="1">
        <f t="array" aca="1" ref="BS256" ca="1">INDIRECT($A$1&amp;BS$1&amp;$A256)</f>
        <v>0</v>
      </c>
      <c r="BT256" cm="1">
        <f t="array" aca="1" ref="BT256" ca="1">INDIRECT($A$1&amp;BT$1&amp;$A256)</f>
        <v>0</v>
      </c>
      <c r="BU256" cm="1">
        <f t="array" aca="1" ref="BU256" ca="1">INDIRECT($A$1&amp;BU$1&amp;$A256)</f>
        <v>0</v>
      </c>
    </row>
    <row r="257" spans="1:73" x14ac:dyDescent="0.35">
      <c r="A257" s="60">
        <f t="shared" si="33"/>
        <v>242</v>
      </c>
      <c r="C257" cm="1">
        <f t="array" aca="1" ref="C257" ca="1">INDIRECT($A$1&amp;C$1&amp;$A257)</f>
        <v>0</v>
      </c>
      <c r="D257">
        <f t="shared" ca="1" si="47"/>
        <v>0</v>
      </c>
      <c r="E257">
        <f t="shared" ca="1" si="47"/>
        <v>0</v>
      </c>
      <c r="F257">
        <f t="shared" ca="1" si="47"/>
        <v>0</v>
      </c>
      <c r="G257">
        <f t="shared" ca="1" si="47"/>
        <v>0</v>
      </c>
      <c r="H257">
        <f t="shared" ca="1" si="47"/>
        <v>0</v>
      </c>
      <c r="I257">
        <f t="shared" ca="1" si="47"/>
        <v>0</v>
      </c>
      <c r="J257">
        <f t="shared" ca="1" si="47"/>
        <v>0</v>
      </c>
      <c r="K257">
        <f t="shared" ca="1" si="47"/>
        <v>0</v>
      </c>
      <c r="L257">
        <f t="shared" ca="1" si="47"/>
        <v>0</v>
      </c>
      <c r="M257">
        <f t="shared" ca="1" si="47"/>
        <v>0</v>
      </c>
      <c r="N257">
        <f t="shared" ca="1" si="47"/>
        <v>0</v>
      </c>
      <c r="P257" cm="1">
        <f t="array" aca="1" ref="P257" ca="1">INDIRECT($A$1&amp;P$1&amp;$A257)</f>
        <v>0</v>
      </c>
      <c r="Q257" cm="1">
        <f t="array" aca="1" ref="Q257" ca="1">INDIRECT($A$1&amp;Q$1&amp;$A257)</f>
        <v>0</v>
      </c>
      <c r="R257" cm="1">
        <f t="array" aca="1" ref="R257" ca="1">INDIRECT($A$1&amp;R$1&amp;$A257)</f>
        <v>0</v>
      </c>
      <c r="S257" cm="1">
        <f t="array" aca="1" ref="S257" ca="1">INDIRECT($A$1&amp;S$1&amp;$A257)</f>
        <v>0</v>
      </c>
      <c r="T257" cm="1">
        <f t="array" aca="1" ref="T257" ca="1">INDIRECT($A$1&amp;T$1&amp;$A257)</f>
        <v>0</v>
      </c>
      <c r="U257" cm="1">
        <f t="array" aca="1" ref="U257" ca="1">INDIRECT($A$1&amp;U$1&amp;$A257)</f>
        <v>0</v>
      </c>
      <c r="V257" cm="1">
        <f t="array" aca="1" ref="V257" ca="1">INDIRECT($A$1&amp;V$1&amp;$A257)</f>
        <v>0</v>
      </c>
      <c r="W257" cm="1">
        <f t="array" aca="1" ref="W257" ca="1">INDIRECT($A$1&amp;W$1&amp;$A257)</f>
        <v>0</v>
      </c>
      <c r="X257" cm="1">
        <f t="array" aca="1" ref="X257" ca="1">INDIRECT($A$1&amp;X$1&amp;$A257)</f>
        <v>0</v>
      </c>
      <c r="Y257" cm="1">
        <f t="array" aca="1" ref="Y257" ca="1">INDIRECT($A$1&amp;Y$1&amp;$A257)</f>
        <v>0</v>
      </c>
      <c r="Z257" cm="1">
        <f t="array" aca="1" ref="Z257" ca="1">INDIRECT($A$1&amp;Z$1&amp;$A257)</f>
        <v>0</v>
      </c>
      <c r="AA257" cm="1">
        <f t="array" aca="1" ref="AA257" ca="1">INDIRECT($A$1&amp;AA$1&amp;$A257)</f>
        <v>0</v>
      </c>
      <c r="AB257" cm="1">
        <f t="array" aca="1" ref="AB257" ca="1">INDIRECT($A$1&amp;AB$1&amp;$A257)</f>
        <v>0</v>
      </c>
      <c r="AC257" cm="1">
        <f t="array" aca="1" ref="AC257" ca="1">INDIRECT($A$1&amp;AC$1&amp;$A257)</f>
        <v>0</v>
      </c>
      <c r="AD257" cm="1">
        <f t="array" aca="1" ref="AD257" ca="1">INDIRECT($A$1&amp;AD$1&amp;$A257)</f>
        <v>0</v>
      </c>
      <c r="AE257" cm="1">
        <f t="array" aca="1" ref="AE257" ca="1">INDIRECT($A$1&amp;AE$1&amp;$A257)</f>
        <v>0</v>
      </c>
      <c r="AF257" cm="1">
        <f t="array" aca="1" ref="AF257" ca="1">INDIRECT($A$1&amp;AF$1&amp;$A257)</f>
        <v>0</v>
      </c>
      <c r="AG257" cm="1">
        <f t="array" aca="1" ref="AG257" ca="1">INDIRECT($A$1&amp;AG$1&amp;$A257)</f>
        <v>0</v>
      </c>
      <c r="AH257" cm="1">
        <f t="array" aca="1" ref="AH257" ca="1">INDIRECT($A$1&amp;AH$1&amp;$A257)</f>
        <v>0</v>
      </c>
      <c r="AI257" cm="1">
        <f t="array" aca="1" ref="AI257" ca="1">INDIRECT($A$1&amp;AI$1&amp;$A257)</f>
        <v>0</v>
      </c>
      <c r="AJ257" cm="1">
        <f t="array" aca="1" ref="AJ257" ca="1">INDIRECT($A$1&amp;AJ$1&amp;$A257)</f>
        <v>0</v>
      </c>
      <c r="AK257" cm="1">
        <f t="array" aca="1" ref="AK257" ca="1">INDIRECT($A$1&amp;AK$1&amp;$A257)</f>
        <v>0</v>
      </c>
      <c r="AM257">
        <f t="shared" ca="1" si="45"/>
        <v>0</v>
      </c>
      <c r="AN257">
        <f t="shared" ca="1" si="45"/>
        <v>0</v>
      </c>
      <c r="AO257">
        <f t="shared" ca="1" si="45"/>
        <v>0</v>
      </c>
      <c r="AP257">
        <f t="shared" ca="1" si="45"/>
        <v>0</v>
      </c>
      <c r="AQ257">
        <f t="shared" ca="1" si="45"/>
        <v>0</v>
      </c>
      <c r="AR257">
        <f t="shared" ca="1" si="45"/>
        <v>0</v>
      </c>
      <c r="AS257">
        <f t="shared" ca="1" si="45"/>
        <v>0</v>
      </c>
      <c r="AU257" cm="1">
        <f t="array" aca="1" ref="AU257" ca="1">INDIRECT($A$1&amp;AU$1&amp;$A257)</f>
        <v>0</v>
      </c>
      <c r="AV257" cm="1">
        <f t="array" aca="1" ref="AV257" ca="1">INDIRECT($A$1&amp;AV$1&amp;$A257)</f>
        <v>0</v>
      </c>
      <c r="AW257" cm="1">
        <f t="array" aca="1" ref="AW257" ca="1">INDIRECT($A$1&amp;AW$1&amp;$A257)</f>
        <v>0</v>
      </c>
      <c r="AX257" cm="1">
        <f t="array" aca="1" ref="AX257" ca="1">INDIRECT($A$1&amp;AX$1&amp;$A257)</f>
        <v>0</v>
      </c>
      <c r="AY257" cm="1">
        <f t="array" aca="1" ref="AY257" ca="1">INDIRECT($A$1&amp;AY$1&amp;$A257)</f>
        <v>0</v>
      </c>
      <c r="AZ257" cm="1">
        <f t="array" aca="1" ref="AZ257" ca="1">INDIRECT($A$1&amp;AZ$1&amp;$A257)</f>
        <v>0</v>
      </c>
      <c r="BA257" cm="1">
        <f t="array" aca="1" ref="BA257" ca="1">INDIRECT($A$1&amp;BA$1&amp;$A257)</f>
        <v>0</v>
      </c>
      <c r="BB257" cm="1">
        <f t="array" aca="1" ref="BB257" ca="1">INDIRECT($A$1&amp;BB$1&amp;$A257)</f>
        <v>0</v>
      </c>
      <c r="BC257" cm="1">
        <f t="array" aca="1" ref="BC257" ca="1">INDIRECT($A$1&amp;BC$1&amp;$A257)</f>
        <v>0</v>
      </c>
      <c r="BD257" cm="1">
        <f t="array" aca="1" ref="BD257" ca="1">INDIRECT($A$1&amp;BD$1&amp;$A257)</f>
        <v>0</v>
      </c>
      <c r="BE257" cm="1">
        <f t="array" aca="1" ref="BE257" ca="1">INDIRECT($A$1&amp;BE$1&amp;$A257)</f>
        <v>0</v>
      </c>
      <c r="BF257" cm="1">
        <f t="array" aca="1" ref="BF257" ca="1">INDIRECT($A$1&amp;BF$1&amp;$A257)</f>
        <v>0</v>
      </c>
      <c r="BG257" cm="1">
        <f t="array" aca="1" ref="BG257" ca="1">INDIRECT($A$1&amp;BG$1&amp;$A257)</f>
        <v>0</v>
      </c>
      <c r="BH257" cm="1">
        <f t="array" aca="1" ref="BH257" ca="1">INDIRECT($A$1&amp;BH$1&amp;$A257)</f>
        <v>0</v>
      </c>
      <c r="BI257" cm="1">
        <f t="array" aca="1" ref="BI257" ca="1">INDIRECT($A$1&amp;BI$1&amp;$A257)</f>
        <v>0</v>
      </c>
      <c r="BJ257" cm="1">
        <f t="array" aca="1" ref="BJ257" ca="1">INDIRECT($A$1&amp;BJ$1&amp;$A257)</f>
        <v>0</v>
      </c>
      <c r="BK257" cm="1">
        <f t="array" aca="1" ref="BK257" ca="1">INDIRECT($A$1&amp;BK$1&amp;$A257)</f>
        <v>0</v>
      </c>
      <c r="BL257" cm="1">
        <f t="array" aca="1" ref="BL257" ca="1">INDIRECT($A$1&amp;BL$1&amp;$A257)</f>
        <v>0</v>
      </c>
      <c r="BM257" cm="1">
        <f t="array" aca="1" ref="BM257" ca="1">INDIRECT($A$1&amp;BM$1&amp;$A257)</f>
        <v>0</v>
      </c>
      <c r="BN257" cm="1">
        <f t="array" aca="1" ref="BN257" ca="1">INDIRECT($A$1&amp;BN$1&amp;$A257)</f>
        <v>0</v>
      </c>
      <c r="BO257" cm="1">
        <f t="array" aca="1" ref="BO257" ca="1">INDIRECT($A$1&amp;BO$1&amp;$A257)</f>
        <v>0</v>
      </c>
      <c r="BP257" cm="1">
        <f t="array" aca="1" ref="BP257" ca="1">INDIRECT($A$1&amp;BP$1&amp;$A257)</f>
        <v>0</v>
      </c>
      <c r="BQ257" cm="1">
        <f t="array" aca="1" ref="BQ257" ca="1">INDIRECT($A$1&amp;BQ$1&amp;$A257)</f>
        <v>0</v>
      </c>
      <c r="BR257" cm="1">
        <f t="array" aca="1" ref="BR257" ca="1">INDIRECT($A$1&amp;BR$1&amp;$A257)</f>
        <v>0</v>
      </c>
      <c r="BS257" cm="1">
        <f t="array" aca="1" ref="BS257" ca="1">INDIRECT($A$1&amp;BS$1&amp;$A257)</f>
        <v>0</v>
      </c>
      <c r="BT257" cm="1">
        <f t="array" aca="1" ref="BT257" ca="1">INDIRECT($A$1&amp;BT$1&amp;$A257)</f>
        <v>0</v>
      </c>
      <c r="BU257" cm="1">
        <f t="array" aca="1" ref="BU257" ca="1">INDIRECT($A$1&amp;BU$1&amp;$A257)</f>
        <v>0</v>
      </c>
    </row>
    <row r="258" spans="1:73" x14ac:dyDescent="0.35">
      <c r="A258" s="60">
        <f t="shared" si="33"/>
        <v>243</v>
      </c>
      <c r="C258" cm="1">
        <f t="array" aca="1" ref="C258" ca="1">INDIRECT($A$1&amp;C$1&amp;$A258)</f>
        <v>0</v>
      </c>
      <c r="D258">
        <f t="shared" ca="1" si="47"/>
        <v>0</v>
      </c>
      <c r="E258">
        <f t="shared" ca="1" si="47"/>
        <v>0</v>
      </c>
      <c r="F258">
        <f t="shared" ref="F258:N258" ca="1" si="48">IF(SUM(INDIRECT($A$1&amp;F$1&amp;$A258),INDIRECT($A$1&amp;F$2&amp;$A258),INDIRECT($A$1&amp;F$3&amp;$A258))&gt;0,1,0)</f>
        <v>0</v>
      </c>
      <c r="G258">
        <f t="shared" ca="1" si="48"/>
        <v>0</v>
      </c>
      <c r="H258">
        <f t="shared" ca="1" si="48"/>
        <v>0</v>
      </c>
      <c r="I258">
        <f t="shared" ca="1" si="48"/>
        <v>0</v>
      </c>
      <c r="J258">
        <f t="shared" ca="1" si="48"/>
        <v>0</v>
      </c>
      <c r="K258">
        <f t="shared" ca="1" si="48"/>
        <v>0</v>
      </c>
      <c r="L258">
        <f t="shared" ca="1" si="48"/>
        <v>0</v>
      </c>
      <c r="M258">
        <f t="shared" ca="1" si="48"/>
        <v>0</v>
      </c>
      <c r="N258">
        <f t="shared" ca="1" si="48"/>
        <v>0</v>
      </c>
      <c r="P258" cm="1">
        <f t="array" aca="1" ref="P258" ca="1">INDIRECT($A$1&amp;P$1&amp;$A258)</f>
        <v>0</v>
      </c>
      <c r="Q258" cm="1">
        <f t="array" aca="1" ref="Q258" ca="1">INDIRECT($A$1&amp;Q$1&amp;$A258)</f>
        <v>0</v>
      </c>
      <c r="R258" cm="1">
        <f t="array" aca="1" ref="R258" ca="1">INDIRECT($A$1&amp;R$1&amp;$A258)</f>
        <v>0</v>
      </c>
      <c r="S258" cm="1">
        <f t="array" aca="1" ref="S258" ca="1">INDIRECT($A$1&amp;S$1&amp;$A258)</f>
        <v>0</v>
      </c>
      <c r="T258" cm="1">
        <f t="array" aca="1" ref="T258" ca="1">INDIRECT($A$1&amp;T$1&amp;$A258)</f>
        <v>0</v>
      </c>
      <c r="U258" cm="1">
        <f t="array" aca="1" ref="U258" ca="1">INDIRECT($A$1&amp;U$1&amp;$A258)</f>
        <v>0</v>
      </c>
      <c r="V258" cm="1">
        <f t="array" aca="1" ref="V258" ca="1">INDIRECT($A$1&amp;V$1&amp;$A258)</f>
        <v>0</v>
      </c>
      <c r="W258" cm="1">
        <f t="array" aca="1" ref="W258" ca="1">INDIRECT($A$1&amp;W$1&amp;$A258)</f>
        <v>0</v>
      </c>
      <c r="X258" cm="1">
        <f t="array" aca="1" ref="X258" ca="1">INDIRECT($A$1&amp;X$1&amp;$A258)</f>
        <v>0</v>
      </c>
      <c r="Y258" cm="1">
        <f t="array" aca="1" ref="Y258" ca="1">INDIRECT($A$1&amp;Y$1&amp;$A258)</f>
        <v>0</v>
      </c>
      <c r="Z258" cm="1">
        <f t="array" aca="1" ref="Z258" ca="1">INDIRECT($A$1&amp;Z$1&amp;$A258)</f>
        <v>0</v>
      </c>
      <c r="AA258" cm="1">
        <f t="array" aca="1" ref="AA258" ca="1">INDIRECT($A$1&amp;AA$1&amp;$A258)</f>
        <v>0</v>
      </c>
      <c r="AB258" cm="1">
        <f t="array" aca="1" ref="AB258" ca="1">INDIRECT($A$1&amp;AB$1&amp;$A258)</f>
        <v>0</v>
      </c>
      <c r="AC258" cm="1">
        <f t="array" aca="1" ref="AC258" ca="1">INDIRECT($A$1&amp;AC$1&amp;$A258)</f>
        <v>0</v>
      </c>
      <c r="AD258" cm="1">
        <f t="array" aca="1" ref="AD258" ca="1">INDIRECT($A$1&amp;AD$1&amp;$A258)</f>
        <v>0</v>
      </c>
      <c r="AE258" cm="1">
        <f t="array" aca="1" ref="AE258" ca="1">INDIRECT($A$1&amp;AE$1&amp;$A258)</f>
        <v>0</v>
      </c>
      <c r="AF258" cm="1">
        <f t="array" aca="1" ref="AF258" ca="1">INDIRECT($A$1&amp;AF$1&amp;$A258)</f>
        <v>0</v>
      </c>
      <c r="AG258" cm="1">
        <f t="array" aca="1" ref="AG258" ca="1">INDIRECT($A$1&amp;AG$1&amp;$A258)</f>
        <v>0</v>
      </c>
      <c r="AH258" cm="1">
        <f t="array" aca="1" ref="AH258" ca="1">INDIRECT($A$1&amp;AH$1&amp;$A258)</f>
        <v>0</v>
      </c>
      <c r="AI258" cm="1">
        <f t="array" aca="1" ref="AI258" ca="1">INDIRECT($A$1&amp;AI$1&amp;$A258)</f>
        <v>0</v>
      </c>
      <c r="AJ258" cm="1">
        <f t="array" aca="1" ref="AJ258" ca="1">INDIRECT($A$1&amp;AJ$1&amp;$A258)</f>
        <v>0</v>
      </c>
      <c r="AK258" cm="1">
        <f t="array" aca="1" ref="AK258" ca="1">INDIRECT($A$1&amp;AK$1&amp;$A258)</f>
        <v>0</v>
      </c>
      <c r="AM258">
        <f t="shared" ca="1" si="45"/>
        <v>0</v>
      </c>
      <c r="AN258">
        <f t="shared" ca="1" si="45"/>
        <v>0</v>
      </c>
      <c r="AO258">
        <f t="shared" ca="1" si="45"/>
        <v>0</v>
      </c>
      <c r="AP258">
        <f t="shared" ca="1" si="45"/>
        <v>0</v>
      </c>
      <c r="AQ258">
        <f t="shared" ca="1" si="45"/>
        <v>0</v>
      </c>
      <c r="AR258">
        <f t="shared" ca="1" si="45"/>
        <v>0</v>
      </c>
      <c r="AS258">
        <f t="shared" ca="1" si="45"/>
        <v>0</v>
      </c>
      <c r="AU258" cm="1">
        <f t="array" aca="1" ref="AU258" ca="1">INDIRECT($A$1&amp;AU$1&amp;$A258)</f>
        <v>0</v>
      </c>
      <c r="AV258" cm="1">
        <f t="array" aca="1" ref="AV258" ca="1">INDIRECT($A$1&amp;AV$1&amp;$A258)</f>
        <v>0</v>
      </c>
      <c r="AW258" cm="1">
        <f t="array" aca="1" ref="AW258" ca="1">INDIRECT($A$1&amp;AW$1&amp;$A258)</f>
        <v>0</v>
      </c>
      <c r="AX258" cm="1">
        <f t="array" aca="1" ref="AX258" ca="1">INDIRECT($A$1&amp;AX$1&amp;$A258)</f>
        <v>0</v>
      </c>
      <c r="AY258" cm="1">
        <f t="array" aca="1" ref="AY258" ca="1">INDIRECT($A$1&amp;AY$1&amp;$A258)</f>
        <v>0</v>
      </c>
      <c r="AZ258" cm="1">
        <f t="array" aca="1" ref="AZ258" ca="1">INDIRECT($A$1&amp;AZ$1&amp;$A258)</f>
        <v>0</v>
      </c>
      <c r="BA258" cm="1">
        <f t="array" aca="1" ref="BA258" ca="1">INDIRECT($A$1&amp;BA$1&amp;$A258)</f>
        <v>0</v>
      </c>
      <c r="BB258" cm="1">
        <f t="array" aca="1" ref="BB258" ca="1">INDIRECT($A$1&amp;BB$1&amp;$A258)</f>
        <v>0</v>
      </c>
      <c r="BC258" cm="1">
        <f t="array" aca="1" ref="BC258" ca="1">INDIRECT($A$1&amp;BC$1&amp;$A258)</f>
        <v>0</v>
      </c>
      <c r="BD258" cm="1">
        <f t="array" aca="1" ref="BD258" ca="1">INDIRECT($A$1&amp;BD$1&amp;$A258)</f>
        <v>0</v>
      </c>
      <c r="BE258" cm="1">
        <f t="array" aca="1" ref="BE258" ca="1">INDIRECT($A$1&amp;BE$1&amp;$A258)</f>
        <v>0</v>
      </c>
      <c r="BF258" cm="1">
        <f t="array" aca="1" ref="BF258" ca="1">INDIRECT($A$1&amp;BF$1&amp;$A258)</f>
        <v>0</v>
      </c>
      <c r="BG258" cm="1">
        <f t="array" aca="1" ref="BG258" ca="1">INDIRECT($A$1&amp;BG$1&amp;$A258)</f>
        <v>0</v>
      </c>
      <c r="BH258" cm="1">
        <f t="array" aca="1" ref="BH258" ca="1">INDIRECT($A$1&amp;BH$1&amp;$A258)</f>
        <v>0</v>
      </c>
      <c r="BI258" cm="1">
        <f t="array" aca="1" ref="BI258" ca="1">INDIRECT($A$1&amp;BI$1&amp;$A258)</f>
        <v>0</v>
      </c>
      <c r="BJ258" cm="1">
        <f t="array" aca="1" ref="BJ258" ca="1">INDIRECT($A$1&amp;BJ$1&amp;$A258)</f>
        <v>0</v>
      </c>
      <c r="BK258" cm="1">
        <f t="array" aca="1" ref="BK258" ca="1">INDIRECT($A$1&amp;BK$1&amp;$A258)</f>
        <v>0</v>
      </c>
      <c r="BL258" cm="1">
        <f t="array" aca="1" ref="BL258" ca="1">INDIRECT($A$1&amp;BL$1&amp;$A258)</f>
        <v>0</v>
      </c>
      <c r="BM258" cm="1">
        <f t="array" aca="1" ref="BM258" ca="1">INDIRECT($A$1&amp;BM$1&amp;$A258)</f>
        <v>0</v>
      </c>
      <c r="BN258" cm="1">
        <f t="array" aca="1" ref="BN258" ca="1">INDIRECT($A$1&amp;BN$1&amp;$A258)</f>
        <v>0</v>
      </c>
      <c r="BO258" cm="1">
        <f t="array" aca="1" ref="BO258" ca="1">INDIRECT($A$1&amp;BO$1&amp;$A258)</f>
        <v>0</v>
      </c>
      <c r="BP258" cm="1">
        <f t="array" aca="1" ref="BP258" ca="1">INDIRECT($A$1&amp;BP$1&amp;$A258)</f>
        <v>0</v>
      </c>
      <c r="BQ258" cm="1">
        <f t="array" aca="1" ref="BQ258" ca="1">INDIRECT($A$1&amp;BQ$1&amp;$A258)</f>
        <v>0</v>
      </c>
      <c r="BR258" cm="1">
        <f t="array" aca="1" ref="BR258" ca="1">INDIRECT($A$1&amp;BR$1&amp;$A258)</f>
        <v>0</v>
      </c>
      <c r="BS258" cm="1">
        <f t="array" aca="1" ref="BS258" ca="1">INDIRECT($A$1&amp;BS$1&amp;$A258)</f>
        <v>0</v>
      </c>
      <c r="BT258" cm="1">
        <f t="array" aca="1" ref="BT258" ca="1">INDIRECT($A$1&amp;BT$1&amp;$A258)</f>
        <v>0</v>
      </c>
      <c r="BU258" cm="1">
        <f t="array" aca="1" ref="BU258" ca="1">INDIRECT($A$1&amp;BU$1&amp;$A258)</f>
        <v>0</v>
      </c>
    </row>
    <row r="259" spans="1:73" x14ac:dyDescent="0.35">
      <c r="A259" s="60">
        <f t="shared" si="33"/>
        <v>244</v>
      </c>
      <c r="C259" cm="1">
        <f t="array" aca="1" ref="C259" ca="1">INDIRECT($A$1&amp;C$1&amp;$A259)</f>
        <v>0</v>
      </c>
      <c r="D259">
        <f t="shared" ref="D259:N274" ca="1" si="49">IF(SUM(INDIRECT($A$1&amp;D$1&amp;$A259),INDIRECT($A$1&amp;D$2&amp;$A259),INDIRECT($A$1&amp;D$3&amp;$A259))&gt;0,1,0)</f>
        <v>0</v>
      </c>
      <c r="E259">
        <f t="shared" ca="1" si="49"/>
        <v>0</v>
      </c>
      <c r="F259">
        <f t="shared" ca="1" si="49"/>
        <v>0</v>
      </c>
      <c r="G259">
        <f t="shared" ca="1" si="49"/>
        <v>0</v>
      </c>
      <c r="H259">
        <f t="shared" ca="1" si="49"/>
        <v>0</v>
      </c>
      <c r="I259">
        <f t="shared" ca="1" si="49"/>
        <v>0</v>
      </c>
      <c r="J259">
        <f t="shared" ca="1" si="49"/>
        <v>0</v>
      </c>
      <c r="K259">
        <f t="shared" ca="1" si="49"/>
        <v>0</v>
      </c>
      <c r="L259">
        <f t="shared" ca="1" si="49"/>
        <v>0</v>
      </c>
      <c r="M259">
        <f t="shared" ca="1" si="49"/>
        <v>0</v>
      </c>
      <c r="N259">
        <f t="shared" ca="1" si="49"/>
        <v>0</v>
      </c>
      <c r="P259" cm="1">
        <f t="array" aca="1" ref="P259" ca="1">INDIRECT($A$1&amp;P$1&amp;$A259)</f>
        <v>0</v>
      </c>
      <c r="Q259" cm="1">
        <f t="array" aca="1" ref="Q259" ca="1">INDIRECT($A$1&amp;Q$1&amp;$A259)</f>
        <v>0</v>
      </c>
      <c r="R259" cm="1">
        <f t="array" aca="1" ref="R259" ca="1">INDIRECT($A$1&amp;R$1&amp;$A259)</f>
        <v>0</v>
      </c>
      <c r="S259" cm="1">
        <f t="array" aca="1" ref="S259" ca="1">INDIRECT($A$1&amp;S$1&amp;$A259)</f>
        <v>0</v>
      </c>
      <c r="T259" cm="1">
        <f t="array" aca="1" ref="T259" ca="1">INDIRECT($A$1&amp;T$1&amp;$A259)</f>
        <v>0</v>
      </c>
      <c r="U259" cm="1">
        <f t="array" aca="1" ref="U259" ca="1">INDIRECT($A$1&amp;U$1&amp;$A259)</f>
        <v>0</v>
      </c>
      <c r="V259" cm="1">
        <f t="array" aca="1" ref="V259" ca="1">INDIRECT($A$1&amp;V$1&amp;$A259)</f>
        <v>0</v>
      </c>
      <c r="W259" cm="1">
        <f t="array" aca="1" ref="W259" ca="1">INDIRECT($A$1&amp;W$1&amp;$A259)</f>
        <v>0</v>
      </c>
      <c r="X259" cm="1">
        <f t="array" aca="1" ref="X259" ca="1">INDIRECT($A$1&amp;X$1&amp;$A259)</f>
        <v>0</v>
      </c>
      <c r="Y259" cm="1">
        <f t="array" aca="1" ref="Y259" ca="1">INDIRECT($A$1&amp;Y$1&amp;$A259)</f>
        <v>0</v>
      </c>
      <c r="Z259" cm="1">
        <f t="array" aca="1" ref="Z259" ca="1">INDIRECT($A$1&amp;Z$1&amp;$A259)</f>
        <v>0</v>
      </c>
      <c r="AA259" cm="1">
        <f t="array" aca="1" ref="AA259" ca="1">INDIRECT($A$1&amp;AA$1&amp;$A259)</f>
        <v>0</v>
      </c>
      <c r="AB259" cm="1">
        <f t="array" aca="1" ref="AB259" ca="1">INDIRECT($A$1&amp;AB$1&amp;$A259)</f>
        <v>0</v>
      </c>
      <c r="AC259" cm="1">
        <f t="array" aca="1" ref="AC259" ca="1">INDIRECT($A$1&amp;AC$1&amp;$A259)</f>
        <v>0</v>
      </c>
      <c r="AD259" cm="1">
        <f t="array" aca="1" ref="AD259" ca="1">INDIRECT($A$1&amp;AD$1&amp;$A259)</f>
        <v>0</v>
      </c>
      <c r="AE259" cm="1">
        <f t="array" aca="1" ref="AE259" ca="1">INDIRECT($A$1&amp;AE$1&amp;$A259)</f>
        <v>0</v>
      </c>
      <c r="AF259" cm="1">
        <f t="array" aca="1" ref="AF259" ca="1">INDIRECT($A$1&amp;AF$1&amp;$A259)</f>
        <v>0</v>
      </c>
      <c r="AG259" cm="1">
        <f t="array" aca="1" ref="AG259" ca="1">INDIRECT($A$1&amp;AG$1&amp;$A259)</f>
        <v>0</v>
      </c>
      <c r="AH259" cm="1">
        <f t="array" aca="1" ref="AH259" ca="1">INDIRECT($A$1&amp;AH$1&amp;$A259)</f>
        <v>0</v>
      </c>
      <c r="AI259" cm="1">
        <f t="array" aca="1" ref="AI259" ca="1">INDIRECT($A$1&amp;AI$1&amp;$A259)</f>
        <v>0</v>
      </c>
      <c r="AJ259" cm="1">
        <f t="array" aca="1" ref="AJ259" ca="1">INDIRECT($A$1&amp;AJ$1&amp;$A259)</f>
        <v>0</v>
      </c>
      <c r="AK259" cm="1">
        <f t="array" aca="1" ref="AK259" ca="1">INDIRECT($A$1&amp;AK$1&amp;$A259)</f>
        <v>0</v>
      </c>
      <c r="AM259">
        <f t="shared" ref="AM259:AS274" ca="1" si="50">IF(SUM(INDIRECT($A$1&amp;AM$1&amp;$A259),INDIRECT($A$1&amp;AM$2&amp;$A259),INDIRECT($A$1&amp;AM$3&amp;$A259),INDIRECT($A$1&amp;AM$4&amp;$A259),INDIRECT($A$1&amp;AM$5&amp;$A259),INDIRECT($A$1&amp;AM$6&amp;$A259),INDIRECT($A$1&amp;AM$7&amp;$A259))&gt;0,1,0)</f>
        <v>0</v>
      </c>
      <c r="AN259">
        <f t="shared" ca="1" si="50"/>
        <v>0</v>
      </c>
      <c r="AO259">
        <f t="shared" ca="1" si="50"/>
        <v>0</v>
      </c>
      <c r="AP259">
        <f t="shared" ca="1" si="50"/>
        <v>0</v>
      </c>
      <c r="AQ259">
        <f t="shared" ca="1" si="50"/>
        <v>0</v>
      </c>
      <c r="AR259">
        <f t="shared" ca="1" si="50"/>
        <v>0</v>
      </c>
      <c r="AS259">
        <f t="shared" ca="1" si="50"/>
        <v>0</v>
      </c>
      <c r="AU259" cm="1">
        <f t="array" aca="1" ref="AU259" ca="1">INDIRECT($A$1&amp;AU$1&amp;$A259)</f>
        <v>0</v>
      </c>
      <c r="AV259" cm="1">
        <f t="array" aca="1" ref="AV259" ca="1">INDIRECT($A$1&amp;AV$1&amp;$A259)</f>
        <v>0</v>
      </c>
      <c r="AW259" cm="1">
        <f t="array" aca="1" ref="AW259" ca="1">INDIRECT($A$1&amp;AW$1&amp;$A259)</f>
        <v>0</v>
      </c>
      <c r="AX259" cm="1">
        <f t="array" aca="1" ref="AX259" ca="1">INDIRECT($A$1&amp;AX$1&amp;$A259)</f>
        <v>0</v>
      </c>
      <c r="AY259" cm="1">
        <f t="array" aca="1" ref="AY259" ca="1">INDIRECT($A$1&amp;AY$1&amp;$A259)</f>
        <v>0</v>
      </c>
      <c r="AZ259" cm="1">
        <f t="array" aca="1" ref="AZ259" ca="1">INDIRECT($A$1&amp;AZ$1&amp;$A259)</f>
        <v>0</v>
      </c>
      <c r="BA259" cm="1">
        <f t="array" aca="1" ref="BA259" ca="1">INDIRECT($A$1&amp;BA$1&amp;$A259)</f>
        <v>0</v>
      </c>
      <c r="BB259" cm="1">
        <f t="array" aca="1" ref="BB259" ca="1">INDIRECT($A$1&amp;BB$1&amp;$A259)</f>
        <v>0</v>
      </c>
      <c r="BC259" cm="1">
        <f t="array" aca="1" ref="BC259" ca="1">INDIRECT($A$1&amp;BC$1&amp;$A259)</f>
        <v>0</v>
      </c>
      <c r="BD259" cm="1">
        <f t="array" aca="1" ref="BD259" ca="1">INDIRECT($A$1&amp;BD$1&amp;$A259)</f>
        <v>0</v>
      </c>
      <c r="BE259" cm="1">
        <f t="array" aca="1" ref="BE259" ca="1">INDIRECT($A$1&amp;BE$1&amp;$A259)</f>
        <v>0</v>
      </c>
      <c r="BF259" cm="1">
        <f t="array" aca="1" ref="BF259" ca="1">INDIRECT($A$1&amp;BF$1&amp;$A259)</f>
        <v>0</v>
      </c>
      <c r="BG259" cm="1">
        <f t="array" aca="1" ref="BG259" ca="1">INDIRECT($A$1&amp;BG$1&amp;$A259)</f>
        <v>0</v>
      </c>
      <c r="BH259" cm="1">
        <f t="array" aca="1" ref="BH259" ca="1">INDIRECT($A$1&amp;BH$1&amp;$A259)</f>
        <v>0</v>
      </c>
      <c r="BI259" cm="1">
        <f t="array" aca="1" ref="BI259" ca="1">INDIRECT($A$1&amp;BI$1&amp;$A259)</f>
        <v>0</v>
      </c>
      <c r="BJ259" cm="1">
        <f t="array" aca="1" ref="BJ259" ca="1">INDIRECT($A$1&amp;BJ$1&amp;$A259)</f>
        <v>0</v>
      </c>
      <c r="BK259" cm="1">
        <f t="array" aca="1" ref="BK259" ca="1">INDIRECT($A$1&amp;BK$1&amp;$A259)</f>
        <v>0</v>
      </c>
      <c r="BL259" cm="1">
        <f t="array" aca="1" ref="BL259" ca="1">INDIRECT($A$1&amp;BL$1&amp;$A259)</f>
        <v>0</v>
      </c>
      <c r="BM259" cm="1">
        <f t="array" aca="1" ref="BM259" ca="1">INDIRECT($A$1&amp;BM$1&amp;$A259)</f>
        <v>0</v>
      </c>
      <c r="BN259" cm="1">
        <f t="array" aca="1" ref="BN259" ca="1">INDIRECT($A$1&amp;BN$1&amp;$A259)</f>
        <v>0</v>
      </c>
      <c r="BO259" cm="1">
        <f t="array" aca="1" ref="BO259" ca="1">INDIRECT($A$1&amp;BO$1&amp;$A259)</f>
        <v>0</v>
      </c>
      <c r="BP259" cm="1">
        <f t="array" aca="1" ref="BP259" ca="1">INDIRECT($A$1&amp;BP$1&amp;$A259)</f>
        <v>0</v>
      </c>
      <c r="BQ259" cm="1">
        <f t="array" aca="1" ref="BQ259" ca="1">INDIRECT($A$1&amp;BQ$1&amp;$A259)</f>
        <v>0</v>
      </c>
      <c r="BR259" cm="1">
        <f t="array" aca="1" ref="BR259" ca="1">INDIRECT($A$1&amp;BR$1&amp;$A259)</f>
        <v>0</v>
      </c>
      <c r="BS259" cm="1">
        <f t="array" aca="1" ref="BS259" ca="1">INDIRECT($A$1&amp;BS$1&amp;$A259)</f>
        <v>0</v>
      </c>
      <c r="BT259" cm="1">
        <f t="array" aca="1" ref="BT259" ca="1">INDIRECT($A$1&amp;BT$1&amp;$A259)</f>
        <v>0</v>
      </c>
      <c r="BU259" cm="1">
        <f t="array" aca="1" ref="BU259" ca="1">INDIRECT($A$1&amp;BU$1&amp;$A259)</f>
        <v>0</v>
      </c>
    </row>
    <row r="260" spans="1:73" x14ac:dyDescent="0.35">
      <c r="A260" s="60">
        <f t="shared" si="33"/>
        <v>245</v>
      </c>
      <c r="C260" cm="1">
        <f t="array" aca="1" ref="C260" ca="1">INDIRECT($A$1&amp;C$1&amp;$A260)</f>
        <v>0</v>
      </c>
      <c r="D260">
        <f t="shared" ca="1" si="49"/>
        <v>0</v>
      </c>
      <c r="E260">
        <f t="shared" ca="1" si="49"/>
        <v>0</v>
      </c>
      <c r="F260">
        <f t="shared" ca="1" si="49"/>
        <v>0</v>
      </c>
      <c r="G260">
        <f t="shared" ca="1" si="49"/>
        <v>0</v>
      </c>
      <c r="H260">
        <f t="shared" ca="1" si="49"/>
        <v>0</v>
      </c>
      <c r="I260">
        <f t="shared" ca="1" si="49"/>
        <v>0</v>
      </c>
      <c r="J260">
        <f t="shared" ca="1" si="49"/>
        <v>0</v>
      </c>
      <c r="K260">
        <f t="shared" ca="1" si="49"/>
        <v>0</v>
      </c>
      <c r="L260">
        <f t="shared" ca="1" si="49"/>
        <v>0</v>
      </c>
      <c r="M260">
        <f t="shared" ca="1" si="49"/>
        <v>0</v>
      </c>
      <c r="N260">
        <f t="shared" ca="1" si="49"/>
        <v>0</v>
      </c>
      <c r="P260" cm="1">
        <f t="array" aca="1" ref="P260" ca="1">INDIRECT($A$1&amp;P$1&amp;$A260)</f>
        <v>0</v>
      </c>
      <c r="Q260" cm="1">
        <f t="array" aca="1" ref="Q260" ca="1">INDIRECT($A$1&amp;Q$1&amp;$A260)</f>
        <v>0</v>
      </c>
      <c r="R260" cm="1">
        <f t="array" aca="1" ref="R260" ca="1">INDIRECT($A$1&amp;R$1&amp;$A260)</f>
        <v>0</v>
      </c>
      <c r="S260" cm="1">
        <f t="array" aca="1" ref="S260" ca="1">INDIRECT($A$1&amp;S$1&amp;$A260)</f>
        <v>0</v>
      </c>
      <c r="T260" cm="1">
        <f t="array" aca="1" ref="T260" ca="1">INDIRECT($A$1&amp;T$1&amp;$A260)</f>
        <v>0</v>
      </c>
      <c r="U260" cm="1">
        <f t="array" aca="1" ref="U260" ca="1">INDIRECT($A$1&amp;U$1&amp;$A260)</f>
        <v>0</v>
      </c>
      <c r="V260" cm="1">
        <f t="array" aca="1" ref="V260" ca="1">INDIRECT($A$1&amp;V$1&amp;$A260)</f>
        <v>0</v>
      </c>
      <c r="W260" cm="1">
        <f t="array" aca="1" ref="W260" ca="1">INDIRECT($A$1&amp;W$1&amp;$A260)</f>
        <v>0</v>
      </c>
      <c r="X260" cm="1">
        <f t="array" aca="1" ref="X260" ca="1">INDIRECT($A$1&amp;X$1&amp;$A260)</f>
        <v>0</v>
      </c>
      <c r="Y260" cm="1">
        <f t="array" aca="1" ref="Y260" ca="1">INDIRECT($A$1&amp;Y$1&amp;$A260)</f>
        <v>0</v>
      </c>
      <c r="Z260" cm="1">
        <f t="array" aca="1" ref="Z260" ca="1">INDIRECT($A$1&amp;Z$1&amp;$A260)</f>
        <v>0</v>
      </c>
      <c r="AA260" cm="1">
        <f t="array" aca="1" ref="AA260" ca="1">INDIRECT($A$1&amp;AA$1&amp;$A260)</f>
        <v>0</v>
      </c>
      <c r="AB260" cm="1">
        <f t="array" aca="1" ref="AB260" ca="1">INDIRECT($A$1&amp;AB$1&amp;$A260)</f>
        <v>0</v>
      </c>
      <c r="AC260" cm="1">
        <f t="array" aca="1" ref="AC260" ca="1">INDIRECT($A$1&amp;AC$1&amp;$A260)</f>
        <v>0</v>
      </c>
      <c r="AD260" cm="1">
        <f t="array" aca="1" ref="AD260" ca="1">INDIRECT($A$1&amp;AD$1&amp;$A260)</f>
        <v>0</v>
      </c>
      <c r="AE260" cm="1">
        <f t="array" aca="1" ref="AE260" ca="1">INDIRECT($A$1&amp;AE$1&amp;$A260)</f>
        <v>0</v>
      </c>
      <c r="AF260" cm="1">
        <f t="array" aca="1" ref="AF260" ca="1">INDIRECT($A$1&amp;AF$1&amp;$A260)</f>
        <v>0</v>
      </c>
      <c r="AG260" cm="1">
        <f t="array" aca="1" ref="AG260" ca="1">INDIRECT($A$1&amp;AG$1&amp;$A260)</f>
        <v>0</v>
      </c>
      <c r="AH260" cm="1">
        <f t="array" aca="1" ref="AH260" ca="1">INDIRECT($A$1&amp;AH$1&amp;$A260)</f>
        <v>0</v>
      </c>
      <c r="AI260" cm="1">
        <f t="array" aca="1" ref="AI260" ca="1">INDIRECT($A$1&amp;AI$1&amp;$A260)</f>
        <v>0</v>
      </c>
      <c r="AJ260" cm="1">
        <f t="array" aca="1" ref="AJ260" ca="1">INDIRECT($A$1&amp;AJ$1&amp;$A260)</f>
        <v>0</v>
      </c>
      <c r="AK260" cm="1">
        <f t="array" aca="1" ref="AK260" ca="1">INDIRECT($A$1&amp;AK$1&amp;$A260)</f>
        <v>0</v>
      </c>
      <c r="AM260">
        <f t="shared" ca="1" si="50"/>
        <v>0</v>
      </c>
      <c r="AN260">
        <f t="shared" ca="1" si="50"/>
        <v>0</v>
      </c>
      <c r="AO260">
        <f t="shared" ca="1" si="50"/>
        <v>0</v>
      </c>
      <c r="AP260">
        <f t="shared" ca="1" si="50"/>
        <v>0</v>
      </c>
      <c r="AQ260">
        <f t="shared" ca="1" si="50"/>
        <v>0</v>
      </c>
      <c r="AR260">
        <f t="shared" ca="1" si="50"/>
        <v>0</v>
      </c>
      <c r="AS260">
        <f t="shared" ca="1" si="50"/>
        <v>0</v>
      </c>
      <c r="AU260" cm="1">
        <f t="array" aca="1" ref="AU260" ca="1">INDIRECT($A$1&amp;AU$1&amp;$A260)</f>
        <v>0</v>
      </c>
      <c r="AV260" cm="1">
        <f t="array" aca="1" ref="AV260" ca="1">INDIRECT($A$1&amp;AV$1&amp;$A260)</f>
        <v>0</v>
      </c>
      <c r="AW260" cm="1">
        <f t="array" aca="1" ref="AW260" ca="1">INDIRECT($A$1&amp;AW$1&amp;$A260)</f>
        <v>0</v>
      </c>
      <c r="AX260" cm="1">
        <f t="array" aca="1" ref="AX260" ca="1">INDIRECT($A$1&amp;AX$1&amp;$A260)</f>
        <v>0</v>
      </c>
      <c r="AY260" cm="1">
        <f t="array" aca="1" ref="AY260" ca="1">INDIRECT($A$1&amp;AY$1&amp;$A260)</f>
        <v>0</v>
      </c>
      <c r="AZ260" cm="1">
        <f t="array" aca="1" ref="AZ260" ca="1">INDIRECT($A$1&amp;AZ$1&amp;$A260)</f>
        <v>0</v>
      </c>
      <c r="BA260" cm="1">
        <f t="array" aca="1" ref="BA260" ca="1">INDIRECT($A$1&amp;BA$1&amp;$A260)</f>
        <v>0</v>
      </c>
      <c r="BB260" cm="1">
        <f t="array" aca="1" ref="BB260" ca="1">INDIRECT($A$1&amp;BB$1&amp;$A260)</f>
        <v>0</v>
      </c>
      <c r="BC260" cm="1">
        <f t="array" aca="1" ref="BC260" ca="1">INDIRECT($A$1&amp;BC$1&amp;$A260)</f>
        <v>0</v>
      </c>
      <c r="BD260" cm="1">
        <f t="array" aca="1" ref="BD260" ca="1">INDIRECT($A$1&amp;BD$1&amp;$A260)</f>
        <v>0</v>
      </c>
      <c r="BE260" cm="1">
        <f t="array" aca="1" ref="BE260" ca="1">INDIRECT($A$1&amp;BE$1&amp;$A260)</f>
        <v>0</v>
      </c>
      <c r="BF260" cm="1">
        <f t="array" aca="1" ref="BF260" ca="1">INDIRECT($A$1&amp;BF$1&amp;$A260)</f>
        <v>0</v>
      </c>
      <c r="BG260" cm="1">
        <f t="array" aca="1" ref="BG260" ca="1">INDIRECT($A$1&amp;BG$1&amp;$A260)</f>
        <v>0</v>
      </c>
      <c r="BH260" cm="1">
        <f t="array" aca="1" ref="BH260" ca="1">INDIRECT($A$1&amp;BH$1&amp;$A260)</f>
        <v>0</v>
      </c>
      <c r="BI260" cm="1">
        <f t="array" aca="1" ref="BI260" ca="1">INDIRECT($A$1&amp;BI$1&amp;$A260)</f>
        <v>0</v>
      </c>
      <c r="BJ260" cm="1">
        <f t="array" aca="1" ref="BJ260" ca="1">INDIRECT($A$1&amp;BJ$1&amp;$A260)</f>
        <v>0</v>
      </c>
      <c r="BK260" cm="1">
        <f t="array" aca="1" ref="BK260" ca="1">INDIRECT($A$1&amp;BK$1&amp;$A260)</f>
        <v>0</v>
      </c>
      <c r="BL260" cm="1">
        <f t="array" aca="1" ref="BL260" ca="1">INDIRECT($A$1&amp;BL$1&amp;$A260)</f>
        <v>0</v>
      </c>
      <c r="BM260" cm="1">
        <f t="array" aca="1" ref="BM260" ca="1">INDIRECT($A$1&amp;BM$1&amp;$A260)</f>
        <v>0</v>
      </c>
      <c r="BN260" cm="1">
        <f t="array" aca="1" ref="BN260" ca="1">INDIRECT($A$1&amp;BN$1&amp;$A260)</f>
        <v>0</v>
      </c>
      <c r="BO260" cm="1">
        <f t="array" aca="1" ref="BO260" ca="1">INDIRECT($A$1&amp;BO$1&amp;$A260)</f>
        <v>0</v>
      </c>
      <c r="BP260" cm="1">
        <f t="array" aca="1" ref="BP260" ca="1">INDIRECT($A$1&amp;BP$1&amp;$A260)</f>
        <v>0</v>
      </c>
      <c r="BQ260" cm="1">
        <f t="array" aca="1" ref="BQ260" ca="1">INDIRECT($A$1&amp;BQ$1&amp;$A260)</f>
        <v>0</v>
      </c>
      <c r="BR260" cm="1">
        <f t="array" aca="1" ref="BR260" ca="1">INDIRECT($A$1&amp;BR$1&amp;$A260)</f>
        <v>0</v>
      </c>
      <c r="BS260" cm="1">
        <f t="array" aca="1" ref="BS260" ca="1">INDIRECT($A$1&amp;BS$1&amp;$A260)</f>
        <v>0</v>
      </c>
      <c r="BT260" cm="1">
        <f t="array" aca="1" ref="BT260" ca="1">INDIRECT($A$1&amp;BT$1&amp;$A260)</f>
        <v>0</v>
      </c>
      <c r="BU260" cm="1">
        <f t="array" aca="1" ref="BU260" ca="1">INDIRECT($A$1&amp;BU$1&amp;$A260)</f>
        <v>0</v>
      </c>
    </row>
    <row r="261" spans="1:73" x14ac:dyDescent="0.35">
      <c r="A261" s="60">
        <f t="shared" si="33"/>
        <v>246</v>
      </c>
      <c r="C261" cm="1">
        <f t="array" aca="1" ref="C261" ca="1">INDIRECT($A$1&amp;C$1&amp;$A261)</f>
        <v>0</v>
      </c>
      <c r="D261">
        <f t="shared" ca="1" si="49"/>
        <v>0</v>
      </c>
      <c r="E261">
        <f t="shared" ca="1" si="49"/>
        <v>0</v>
      </c>
      <c r="F261">
        <f t="shared" ca="1" si="49"/>
        <v>0</v>
      </c>
      <c r="G261">
        <f t="shared" ca="1" si="49"/>
        <v>0</v>
      </c>
      <c r="H261">
        <f t="shared" ca="1" si="49"/>
        <v>0</v>
      </c>
      <c r="I261">
        <f t="shared" ca="1" si="49"/>
        <v>0</v>
      </c>
      <c r="J261">
        <f t="shared" ca="1" si="49"/>
        <v>0</v>
      </c>
      <c r="K261">
        <f t="shared" ca="1" si="49"/>
        <v>0</v>
      </c>
      <c r="L261">
        <f t="shared" ca="1" si="49"/>
        <v>0</v>
      </c>
      <c r="M261">
        <f t="shared" ca="1" si="49"/>
        <v>0</v>
      </c>
      <c r="N261">
        <f t="shared" ca="1" si="49"/>
        <v>0</v>
      </c>
      <c r="P261" cm="1">
        <f t="array" aca="1" ref="P261" ca="1">INDIRECT($A$1&amp;P$1&amp;$A261)</f>
        <v>0</v>
      </c>
      <c r="Q261" cm="1">
        <f t="array" aca="1" ref="Q261" ca="1">INDIRECT($A$1&amp;Q$1&amp;$A261)</f>
        <v>0</v>
      </c>
      <c r="R261" cm="1">
        <f t="array" aca="1" ref="R261" ca="1">INDIRECT($A$1&amp;R$1&amp;$A261)</f>
        <v>0</v>
      </c>
      <c r="S261" cm="1">
        <f t="array" aca="1" ref="S261" ca="1">INDIRECT($A$1&amp;S$1&amp;$A261)</f>
        <v>0</v>
      </c>
      <c r="T261" cm="1">
        <f t="array" aca="1" ref="T261" ca="1">INDIRECT($A$1&amp;T$1&amp;$A261)</f>
        <v>0</v>
      </c>
      <c r="U261" cm="1">
        <f t="array" aca="1" ref="U261" ca="1">INDIRECT($A$1&amp;U$1&amp;$A261)</f>
        <v>0</v>
      </c>
      <c r="V261" cm="1">
        <f t="array" aca="1" ref="V261" ca="1">INDIRECT($A$1&amp;V$1&amp;$A261)</f>
        <v>0</v>
      </c>
      <c r="W261" cm="1">
        <f t="array" aca="1" ref="W261" ca="1">INDIRECT($A$1&amp;W$1&amp;$A261)</f>
        <v>0</v>
      </c>
      <c r="X261" cm="1">
        <f t="array" aca="1" ref="X261" ca="1">INDIRECT($A$1&amp;X$1&amp;$A261)</f>
        <v>0</v>
      </c>
      <c r="Y261" cm="1">
        <f t="array" aca="1" ref="Y261" ca="1">INDIRECT($A$1&amp;Y$1&amp;$A261)</f>
        <v>0</v>
      </c>
      <c r="Z261" cm="1">
        <f t="array" aca="1" ref="Z261" ca="1">INDIRECT($A$1&amp;Z$1&amp;$A261)</f>
        <v>0</v>
      </c>
      <c r="AA261" cm="1">
        <f t="array" aca="1" ref="AA261" ca="1">INDIRECT($A$1&amp;AA$1&amp;$A261)</f>
        <v>0</v>
      </c>
      <c r="AB261" cm="1">
        <f t="array" aca="1" ref="AB261" ca="1">INDIRECT($A$1&amp;AB$1&amp;$A261)</f>
        <v>0</v>
      </c>
      <c r="AC261" cm="1">
        <f t="array" aca="1" ref="AC261" ca="1">INDIRECT($A$1&amp;AC$1&amp;$A261)</f>
        <v>0</v>
      </c>
      <c r="AD261" cm="1">
        <f t="array" aca="1" ref="AD261" ca="1">INDIRECT($A$1&amp;AD$1&amp;$A261)</f>
        <v>0</v>
      </c>
      <c r="AE261" cm="1">
        <f t="array" aca="1" ref="AE261" ca="1">INDIRECT($A$1&amp;AE$1&amp;$A261)</f>
        <v>0</v>
      </c>
      <c r="AF261" cm="1">
        <f t="array" aca="1" ref="AF261" ca="1">INDIRECT($A$1&amp;AF$1&amp;$A261)</f>
        <v>0</v>
      </c>
      <c r="AG261" cm="1">
        <f t="array" aca="1" ref="AG261" ca="1">INDIRECT($A$1&amp;AG$1&amp;$A261)</f>
        <v>0</v>
      </c>
      <c r="AH261" cm="1">
        <f t="array" aca="1" ref="AH261" ca="1">INDIRECT($A$1&amp;AH$1&amp;$A261)</f>
        <v>0</v>
      </c>
      <c r="AI261" cm="1">
        <f t="array" aca="1" ref="AI261" ca="1">INDIRECT($A$1&amp;AI$1&amp;$A261)</f>
        <v>0</v>
      </c>
      <c r="AJ261" cm="1">
        <f t="array" aca="1" ref="AJ261" ca="1">INDIRECT($A$1&amp;AJ$1&amp;$A261)</f>
        <v>0</v>
      </c>
      <c r="AK261" cm="1">
        <f t="array" aca="1" ref="AK261" ca="1">INDIRECT($A$1&amp;AK$1&amp;$A261)</f>
        <v>0</v>
      </c>
      <c r="AM261">
        <f t="shared" ca="1" si="50"/>
        <v>0</v>
      </c>
      <c r="AN261">
        <f t="shared" ca="1" si="50"/>
        <v>0</v>
      </c>
      <c r="AO261">
        <f t="shared" ca="1" si="50"/>
        <v>0</v>
      </c>
      <c r="AP261">
        <f t="shared" ca="1" si="50"/>
        <v>0</v>
      </c>
      <c r="AQ261">
        <f t="shared" ca="1" si="50"/>
        <v>0</v>
      </c>
      <c r="AR261">
        <f t="shared" ca="1" si="50"/>
        <v>0</v>
      </c>
      <c r="AS261">
        <f t="shared" ca="1" si="50"/>
        <v>0</v>
      </c>
      <c r="AU261" cm="1">
        <f t="array" aca="1" ref="AU261" ca="1">INDIRECT($A$1&amp;AU$1&amp;$A261)</f>
        <v>0</v>
      </c>
      <c r="AV261" cm="1">
        <f t="array" aca="1" ref="AV261" ca="1">INDIRECT($A$1&amp;AV$1&amp;$A261)</f>
        <v>0</v>
      </c>
      <c r="AW261" cm="1">
        <f t="array" aca="1" ref="AW261" ca="1">INDIRECT($A$1&amp;AW$1&amp;$A261)</f>
        <v>0</v>
      </c>
      <c r="AX261" cm="1">
        <f t="array" aca="1" ref="AX261" ca="1">INDIRECT($A$1&amp;AX$1&amp;$A261)</f>
        <v>0</v>
      </c>
      <c r="AY261" cm="1">
        <f t="array" aca="1" ref="AY261" ca="1">INDIRECT($A$1&amp;AY$1&amp;$A261)</f>
        <v>0</v>
      </c>
      <c r="AZ261" cm="1">
        <f t="array" aca="1" ref="AZ261" ca="1">INDIRECT($A$1&amp;AZ$1&amp;$A261)</f>
        <v>0</v>
      </c>
      <c r="BA261" cm="1">
        <f t="array" aca="1" ref="BA261" ca="1">INDIRECT($A$1&amp;BA$1&amp;$A261)</f>
        <v>0</v>
      </c>
      <c r="BB261" cm="1">
        <f t="array" aca="1" ref="BB261" ca="1">INDIRECT($A$1&amp;BB$1&amp;$A261)</f>
        <v>0</v>
      </c>
      <c r="BC261" cm="1">
        <f t="array" aca="1" ref="BC261" ca="1">INDIRECT($A$1&amp;BC$1&amp;$A261)</f>
        <v>0</v>
      </c>
      <c r="BD261" cm="1">
        <f t="array" aca="1" ref="BD261" ca="1">INDIRECT($A$1&amp;BD$1&amp;$A261)</f>
        <v>0</v>
      </c>
      <c r="BE261" cm="1">
        <f t="array" aca="1" ref="BE261" ca="1">INDIRECT($A$1&amp;BE$1&amp;$A261)</f>
        <v>0</v>
      </c>
      <c r="BF261" cm="1">
        <f t="array" aca="1" ref="BF261" ca="1">INDIRECT($A$1&amp;BF$1&amp;$A261)</f>
        <v>0</v>
      </c>
      <c r="BG261" cm="1">
        <f t="array" aca="1" ref="BG261" ca="1">INDIRECT($A$1&amp;BG$1&amp;$A261)</f>
        <v>0</v>
      </c>
      <c r="BH261" cm="1">
        <f t="array" aca="1" ref="BH261" ca="1">INDIRECT($A$1&amp;BH$1&amp;$A261)</f>
        <v>0</v>
      </c>
      <c r="BI261" cm="1">
        <f t="array" aca="1" ref="BI261" ca="1">INDIRECT($A$1&amp;BI$1&amp;$A261)</f>
        <v>0</v>
      </c>
      <c r="BJ261" cm="1">
        <f t="array" aca="1" ref="BJ261" ca="1">INDIRECT($A$1&amp;BJ$1&amp;$A261)</f>
        <v>0</v>
      </c>
      <c r="BK261" cm="1">
        <f t="array" aca="1" ref="BK261" ca="1">INDIRECT($A$1&amp;BK$1&amp;$A261)</f>
        <v>0</v>
      </c>
      <c r="BL261" cm="1">
        <f t="array" aca="1" ref="BL261" ca="1">INDIRECT($A$1&amp;BL$1&amp;$A261)</f>
        <v>0</v>
      </c>
      <c r="BM261" cm="1">
        <f t="array" aca="1" ref="BM261" ca="1">INDIRECT($A$1&amp;BM$1&amp;$A261)</f>
        <v>0</v>
      </c>
      <c r="BN261" cm="1">
        <f t="array" aca="1" ref="BN261" ca="1">INDIRECT($A$1&amp;BN$1&amp;$A261)</f>
        <v>0</v>
      </c>
      <c r="BO261" cm="1">
        <f t="array" aca="1" ref="BO261" ca="1">INDIRECT($A$1&amp;BO$1&amp;$A261)</f>
        <v>0</v>
      </c>
      <c r="BP261" cm="1">
        <f t="array" aca="1" ref="BP261" ca="1">INDIRECT($A$1&amp;BP$1&amp;$A261)</f>
        <v>0</v>
      </c>
      <c r="BQ261" cm="1">
        <f t="array" aca="1" ref="BQ261" ca="1">INDIRECT($A$1&amp;BQ$1&amp;$A261)</f>
        <v>0</v>
      </c>
      <c r="BR261" cm="1">
        <f t="array" aca="1" ref="BR261" ca="1">INDIRECT($A$1&amp;BR$1&amp;$A261)</f>
        <v>0</v>
      </c>
      <c r="BS261" cm="1">
        <f t="array" aca="1" ref="BS261" ca="1">INDIRECT($A$1&amp;BS$1&amp;$A261)</f>
        <v>0</v>
      </c>
      <c r="BT261" cm="1">
        <f t="array" aca="1" ref="BT261" ca="1">INDIRECT($A$1&amp;BT$1&amp;$A261)</f>
        <v>0</v>
      </c>
      <c r="BU261" cm="1">
        <f t="array" aca="1" ref="BU261" ca="1">INDIRECT($A$1&amp;BU$1&amp;$A261)</f>
        <v>0</v>
      </c>
    </row>
    <row r="262" spans="1:73" x14ac:dyDescent="0.35">
      <c r="A262" s="60">
        <f t="shared" si="33"/>
        <v>247</v>
      </c>
      <c r="C262" cm="1">
        <f t="array" aca="1" ref="C262" ca="1">INDIRECT($A$1&amp;C$1&amp;$A262)</f>
        <v>0</v>
      </c>
      <c r="D262">
        <f t="shared" ca="1" si="49"/>
        <v>0</v>
      </c>
      <c r="E262">
        <f t="shared" ca="1" si="49"/>
        <v>0</v>
      </c>
      <c r="F262">
        <f t="shared" ca="1" si="49"/>
        <v>0</v>
      </c>
      <c r="G262">
        <f t="shared" ca="1" si="49"/>
        <v>0</v>
      </c>
      <c r="H262">
        <f t="shared" ca="1" si="49"/>
        <v>0</v>
      </c>
      <c r="I262">
        <f t="shared" ca="1" si="49"/>
        <v>0</v>
      </c>
      <c r="J262">
        <f t="shared" ca="1" si="49"/>
        <v>0</v>
      </c>
      <c r="K262">
        <f t="shared" ca="1" si="49"/>
        <v>0</v>
      </c>
      <c r="L262">
        <f t="shared" ca="1" si="49"/>
        <v>0</v>
      </c>
      <c r="M262">
        <f t="shared" ca="1" si="49"/>
        <v>0</v>
      </c>
      <c r="N262">
        <f t="shared" ca="1" si="49"/>
        <v>0</v>
      </c>
      <c r="P262" cm="1">
        <f t="array" aca="1" ref="P262" ca="1">INDIRECT($A$1&amp;P$1&amp;$A262)</f>
        <v>0</v>
      </c>
      <c r="Q262" cm="1">
        <f t="array" aca="1" ref="Q262" ca="1">INDIRECT($A$1&amp;Q$1&amp;$A262)</f>
        <v>0</v>
      </c>
      <c r="R262" cm="1">
        <f t="array" aca="1" ref="R262" ca="1">INDIRECT($A$1&amp;R$1&amp;$A262)</f>
        <v>0</v>
      </c>
      <c r="S262" cm="1">
        <f t="array" aca="1" ref="S262" ca="1">INDIRECT($A$1&amp;S$1&amp;$A262)</f>
        <v>0</v>
      </c>
      <c r="T262" cm="1">
        <f t="array" aca="1" ref="T262" ca="1">INDIRECT($A$1&amp;T$1&amp;$A262)</f>
        <v>0</v>
      </c>
      <c r="U262" cm="1">
        <f t="array" aca="1" ref="U262" ca="1">INDIRECT($A$1&amp;U$1&amp;$A262)</f>
        <v>0</v>
      </c>
      <c r="V262" cm="1">
        <f t="array" aca="1" ref="V262" ca="1">INDIRECT($A$1&amp;V$1&amp;$A262)</f>
        <v>0</v>
      </c>
      <c r="W262" cm="1">
        <f t="array" aca="1" ref="W262" ca="1">INDIRECT($A$1&amp;W$1&amp;$A262)</f>
        <v>0</v>
      </c>
      <c r="X262" cm="1">
        <f t="array" aca="1" ref="X262" ca="1">INDIRECT($A$1&amp;X$1&amp;$A262)</f>
        <v>0</v>
      </c>
      <c r="Y262" cm="1">
        <f t="array" aca="1" ref="Y262" ca="1">INDIRECT($A$1&amp;Y$1&amp;$A262)</f>
        <v>0</v>
      </c>
      <c r="Z262" cm="1">
        <f t="array" aca="1" ref="Z262" ca="1">INDIRECT($A$1&amp;Z$1&amp;$A262)</f>
        <v>0</v>
      </c>
      <c r="AA262" cm="1">
        <f t="array" aca="1" ref="AA262" ca="1">INDIRECT($A$1&amp;AA$1&amp;$A262)</f>
        <v>0</v>
      </c>
      <c r="AB262" cm="1">
        <f t="array" aca="1" ref="AB262" ca="1">INDIRECT($A$1&amp;AB$1&amp;$A262)</f>
        <v>0</v>
      </c>
      <c r="AC262" cm="1">
        <f t="array" aca="1" ref="AC262" ca="1">INDIRECT($A$1&amp;AC$1&amp;$A262)</f>
        <v>0</v>
      </c>
      <c r="AD262" cm="1">
        <f t="array" aca="1" ref="AD262" ca="1">INDIRECT($A$1&amp;AD$1&amp;$A262)</f>
        <v>0</v>
      </c>
      <c r="AE262" cm="1">
        <f t="array" aca="1" ref="AE262" ca="1">INDIRECT($A$1&amp;AE$1&amp;$A262)</f>
        <v>0</v>
      </c>
      <c r="AF262" cm="1">
        <f t="array" aca="1" ref="AF262" ca="1">INDIRECT($A$1&amp;AF$1&amp;$A262)</f>
        <v>0</v>
      </c>
      <c r="AG262" cm="1">
        <f t="array" aca="1" ref="AG262" ca="1">INDIRECT($A$1&amp;AG$1&amp;$A262)</f>
        <v>0</v>
      </c>
      <c r="AH262" cm="1">
        <f t="array" aca="1" ref="AH262" ca="1">INDIRECT($A$1&amp;AH$1&amp;$A262)</f>
        <v>0</v>
      </c>
      <c r="AI262" cm="1">
        <f t="array" aca="1" ref="AI262" ca="1">INDIRECT($A$1&amp;AI$1&amp;$A262)</f>
        <v>0</v>
      </c>
      <c r="AJ262" cm="1">
        <f t="array" aca="1" ref="AJ262" ca="1">INDIRECT($A$1&amp;AJ$1&amp;$A262)</f>
        <v>0</v>
      </c>
      <c r="AK262" cm="1">
        <f t="array" aca="1" ref="AK262" ca="1">INDIRECT($A$1&amp;AK$1&amp;$A262)</f>
        <v>0</v>
      </c>
      <c r="AM262">
        <f t="shared" ca="1" si="50"/>
        <v>0</v>
      </c>
      <c r="AN262">
        <f t="shared" ca="1" si="50"/>
        <v>0</v>
      </c>
      <c r="AO262">
        <f t="shared" ca="1" si="50"/>
        <v>0</v>
      </c>
      <c r="AP262">
        <f t="shared" ca="1" si="50"/>
        <v>0</v>
      </c>
      <c r="AQ262">
        <f t="shared" ca="1" si="50"/>
        <v>0</v>
      </c>
      <c r="AR262">
        <f t="shared" ca="1" si="50"/>
        <v>0</v>
      </c>
      <c r="AS262">
        <f t="shared" ca="1" si="50"/>
        <v>0</v>
      </c>
      <c r="AU262" cm="1">
        <f t="array" aca="1" ref="AU262" ca="1">INDIRECT($A$1&amp;AU$1&amp;$A262)</f>
        <v>0</v>
      </c>
      <c r="AV262" cm="1">
        <f t="array" aca="1" ref="AV262" ca="1">INDIRECT($A$1&amp;AV$1&amp;$A262)</f>
        <v>0</v>
      </c>
      <c r="AW262" cm="1">
        <f t="array" aca="1" ref="AW262" ca="1">INDIRECT($A$1&amp;AW$1&amp;$A262)</f>
        <v>0</v>
      </c>
      <c r="AX262" cm="1">
        <f t="array" aca="1" ref="AX262" ca="1">INDIRECT($A$1&amp;AX$1&amp;$A262)</f>
        <v>0</v>
      </c>
      <c r="AY262" cm="1">
        <f t="array" aca="1" ref="AY262" ca="1">INDIRECT($A$1&amp;AY$1&amp;$A262)</f>
        <v>0</v>
      </c>
      <c r="AZ262" cm="1">
        <f t="array" aca="1" ref="AZ262" ca="1">INDIRECT($A$1&amp;AZ$1&amp;$A262)</f>
        <v>0</v>
      </c>
      <c r="BA262" cm="1">
        <f t="array" aca="1" ref="BA262" ca="1">INDIRECT($A$1&amp;BA$1&amp;$A262)</f>
        <v>0</v>
      </c>
      <c r="BB262" cm="1">
        <f t="array" aca="1" ref="BB262" ca="1">INDIRECT($A$1&amp;BB$1&amp;$A262)</f>
        <v>0</v>
      </c>
      <c r="BC262" cm="1">
        <f t="array" aca="1" ref="BC262" ca="1">INDIRECT($A$1&amp;BC$1&amp;$A262)</f>
        <v>0</v>
      </c>
      <c r="BD262" cm="1">
        <f t="array" aca="1" ref="BD262" ca="1">INDIRECT($A$1&amp;BD$1&amp;$A262)</f>
        <v>0</v>
      </c>
      <c r="BE262" cm="1">
        <f t="array" aca="1" ref="BE262" ca="1">INDIRECT($A$1&amp;BE$1&amp;$A262)</f>
        <v>0</v>
      </c>
      <c r="BF262" cm="1">
        <f t="array" aca="1" ref="BF262" ca="1">INDIRECT($A$1&amp;BF$1&amp;$A262)</f>
        <v>0</v>
      </c>
      <c r="BG262" cm="1">
        <f t="array" aca="1" ref="BG262" ca="1">INDIRECT($A$1&amp;BG$1&amp;$A262)</f>
        <v>0</v>
      </c>
      <c r="BH262" cm="1">
        <f t="array" aca="1" ref="BH262" ca="1">INDIRECT($A$1&amp;BH$1&amp;$A262)</f>
        <v>0</v>
      </c>
      <c r="BI262" cm="1">
        <f t="array" aca="1" ref="BI262" ca="1">INDIRECT($A$1&amp;BI$1&amp;$A262)</f>
        <v>0</v>
      </c>
      <c r="BJ262" cm="1">
        <f t="array" aca="1" ref="BJ262" ca="1">INDIRECT($A$1&amp;BJ$1&amp;$A262)</f>
        <v>0</v>
      </c>
      <c r="BK262" cm="1">
        <f t="array" aca="1" ref="BK262" ca="1">INDIRECT($A$1&amp;BK$1&amp;$A262)</f>
        <v>0</v>
      </c>
      <c r="BL262" cm="1">
        <f t="array" aca="1" ref="BL262" ca="1">INDIRECT($A$1&amp;BL$1&amp;$A262)</f>
        <v>0</v>
      </c>
      <c r="BM262" cm="1">
        <f t="array" aca="1" ref="BM262" ca="1">INDIRECT($A$1&amp;BM$1&amp;$A262)</f>
        <v>0</v>
      </c>
      <c r="BN262" cm="1">
        <f t="array" aca="1" ref="BN262" ca="1">INDIRECT($A$1&amp;BN$1&amp;$A262)</f>
        <v>0</v>
      </c>
      <c r="BO262" cm="1">
        <f t="array" aca="1" ref="BO262" ca="1">INDIRECT($A$1&amp;BO$1&amp;$A262)</f>
        <v>0</v>
      </c>
      <c r="BP262" cm="1">
        <f t="array" aca="1" ref="BP262" ca="1">INDIRECT($A$1&amp;BP$1&amp;$A262)</f>
        <v>0</v>
      </c>
      <c r="BQ262" cm="1">
        <f t="array" aca="1" ref="BQ262" ca="1">INDIRECT($A$1&amp;BQ$1&amp;$A262)</f>
        <v>0</v>
      </c>
      <c r="BR262" cm="1">
        <f t="array" aca="1" ref="BR262" ca="1">INDIRECT($A$1&amp;BR$1&amp;$A262)</f>
        <v>0</v>
      </c>
      <c r="BS262" cm="1">
        <f t="array" aca="1" ref="BS262" ca="1">INDIRECT($A$1&amp;BS$1&amp;$A262)</f>
        <v>0</v>
      </c>
      <c r="BT262" cm="1">
        <f t="array" aca="1" ref="BT262" ca="1">INDIRECT($A$1&amp;BT$1&amp;$A262)</f>
        <v>0</v>
      </c>
      <c r="BU262" cm="1">
        <f t="array" aca="1" ref="BU262" ca="1">INDIRECT($A$1&amp;BU$1&amp;$A262)</f>
        <v>0</v>
      </c>
    </row>
    <row r="263" spans="1:73" x14ac:dyDescent="0.35">
      <c r="A263" s="60">
        <f t="shared" si="33"/>
        <v>248</v>
      </c>
      <c r="C263" cm="1">
        <f t="array" aca="1" ref="C263" ca="1">INDIRECT($A$1&amp;C$1&amp;$A263)</f>
        <v>0</v>
      </c>
      <c r="D263">
        <f t="shared" ca="1" si="49"/>
        <v>0</v>
      </c>
      <c r="E263">
        <f t="shared" ca="1" si="49"/>
        <v>0</v>
      </c>
      <c r="F263">
        <f t="shared" ca="1" si="49"/>
        <v>0</v>
      </c>
      <c r="G263">
        <f t="shared" ca="1" si="49"/>
        <v>0</v>
      </c>
      <c r="H263">
        <f t="shared" ca="1" si="49"/>
        <v>0</v>
      </c>
      <c r="I263">
        <f t="shared" ca="1" si="49"/>
        <v>0</v>
      </c>
      <c r="J263">
        <f t="shared" ca="1" si="49"/>
        <v>0</v>
      </c>
      <c r="K263">
        <f t="shared" ca="1" si="49"/>
        <v>0</v>
      </c>
      <c r="L263">
        <f t="shared" ca="1" si="49"/>
        <v>0</v>
      </c>
      <c r="M263">
        <f t="shared" ca="1" si="49"/>
        <v>0</v>
      </c>
      <c r="N263">
        <f t="shared" ca="1" si="49"/>
        <v>0</v>
      </c>
      <c r="P263" cm="1">
        <f t="array" aca="1" ref="P263" ca="1">INDIRECT($A$1&amp;P$1&amp;$A263)</f>
        <v>0</v>
      </c>
      <c r="Q263" cm="1">
        <f t="array" aca="1" ref="Q263" ca="1">INDIRECT($A$1&amp;Q$1&amp;$A263)</f>
        <v>0</v>
      </c>
      <c r="R263" cm="1">
        <f t="array" aca="1" ref="R263" ca="1">INDIRECT($A$1&amp;R$1&amp;$A263)</f>
        <v>0</v>
      </c>
      <c r="S263" cm="1">
        <f t="array" aca="1" ref="S263" ca="1">INDIRECT($A$1&amp;S$1&amp;$A263)</f>
        <v>0</v>
      </c>
      <c r="T263" cm="1">
        <f t="array" aca="1" ref="T263" ca="1">INDIRECT($A$1&amp;T$1&amp;$A263)</f>
        <v>0</v>
      </c>
      <c r="U263" cm="1">
        <f t="array" aca="1" ref="U263" ca="1">INDIRECT($A$1&amp;U$1&amp;$A263)</f>
        <v>0</v>
      </c>
      <c r="V263" cm="1">
        <f t="array" aca="1" ref="V263" ca="1">INDIRECT($A$1&amp;V$1&amp;$A263)</f>
        <v>0</v>
      </c>
      <c r="W263" cm="1">
        <f t="array" aca="1" ref="W263" ca="1">INDIRECT($A$1&amp;W$1&amp;$A263)</f>
        <v>0</v>
      </c>
      <c r="X263" cm="1">
        <f t="array" aca="1" ref="X263" ca="1">INDIRECT($A$1&amp;X$1&amp;$A263)</f>
        <v>0</v>
      </c>
      <c r="Y263" cm="1">
        <f t="array" aca="1" ref="Y263" ca="1">INDIRECT($A$1&amp;Y$1&amp;$A263)</f>
        <v>0</v>
      </c>
      <c r="Z263" cm="1">
        <f t="array" aca="1" ref="Z263" ca="1">INDIRECT($A$1&amp;Z$1&amp;$A263)</f>
        <v>0</v>
      </c>
      <c r="AA263" cm="1">
        <f t="array" aca="1" ref="AA263" ca="1">INDIRECT($A$1&amp;AA$1&amp;$A263)</f>
        <v>0</v>
      </c>
      <c r="AB263" cm="1">
        <f t="array" aca="1" ref="AB263" ca="1">INDIRECT($A$1&amp;AB$1&amp;$A263)</f>
        <v>0</v>
      </c>
      <c r="AC263" cm="1">
        <f t="array" aca="1" ref="AC263" ca="1">INDIRECT($A$1&amp;AC$1&amp;$A263)</f>
        <v>0</v>
      </c>
      <c r="AD263" cm="1">
        <f t="array" aca="1" ref="AD263" ca="1">INDIRECT($A$1&amp;AD$1&amp;$A263)</f>
        <v>0</v>
      </c>
      <c r="AE263" cm="1">
        <f t="array" aca="1" ref="AE263" ca="1">INDIRECT($A$1&amp;AE$1&amp;$A263)</f>
        <v>0</v>
      </c>
      <c r="AF263" cm="1">
        <f t="array" aca="1" ref="AF263" ca="1">INDIRECT($A$1&amp;AF$1&amp;$A263)</f>
        <v>0</v>
      </c>
      <c r="AG263" cm="1">
        <f t="array" aca="1" ref="AG263" ca="1">INDIRECT($A$1&amp;AG$1&amp;$A263)</f>
        <v>0</v>
      </c>
      <c r="AH263" cm="1">
        <f t="array" aca="1" ref="AH263" ca="1">INDIRECT($A$1&amp;AH$1&amp;$A263)</f>
        <v>0</v>
      </c>
      <c r="AI263" cm="1">
        <f t="array" aca="1" ref="AI263" ca="1">INDIRECT($A$1&amp;AI$1&amp;$A263)</f>
        <v>0</v>
      </c>
      <c r="AJ263" cm="1">
        <f t="array" aca="1" ref="AJ263" ca="1">INDIRECT($A$1&amp;AJ$1&amp;$A263)</f>
        <v>0</v>
      </c>
      <c r="AK263" cm="1">
        <f t="array" aca="1" ref="AK263" ca="1">INDIRECT($A$1&amp;AK$1&amp;$A263)</f>
        <v>0</v>
      </c>
      <c r="AM263">
        <f t="shared" ca="1" si="50"/>
        <v>0</v>
      </c>
      <c r="AN263">
        <f t="shared" ca="1" si="50"/>
        <v>0</v>
      </c>
      <c r="AO263">
        <f t="shared" ca="1" si="50"/>
        <v>0</v>
      </c>
      <c r="AP263">
        <f t="shared" ca="1" si="50"/>
        <v>0</v>
      </c>
      <c r="AQ263">
        <f t="shared" ca="1" si="50"/>
        <v>0</v>
      </c>
      <c r="AR263">
        <f t="shared" ca="1" si="50"/>
        <v>0</v>
      </c>
      <c r="AS263">
        <f t="shared" ca="1" si="50"/>
        <v>0</v>
      </c>
      <c r="AU263" cm="1">
        <f t="array" aca="1" ref="AU263" ca="1">INDIRECT($A$1&amp;AU$1&amp;$A263)</f>
        <v>0</v>
      </c>
      <c r="AV263" cm="1">
        <f t="array" aca="1" ref="AV263" ca="1">INDIRECT($A$1&amp;AV$1&amp;$A263)</f>
        <v>0</v>
      </c>
      <c r="AW263" cm="1">
        <f t="array" aca="1" ref="AW263" ca="1">INDIRECT($A$1&amp;AW$1&amp;$A263)</f>
        <v>0</v>
      </c>
      <c r="AX263" cm="1">
        <f t="array" aca="1" ref="AX263" ca="1">INDIRECT($A$1&amp;AX$1&amp;$A263)</f>
        <v>0</v>
      </c>
      <c r="AY263" cm="1">
        <f t="array" aca="1" ref="AY263" ca="1">INDIRECT($A$1&amp;AY$1&amp;$A263)</f>
        <v>0</v>
      </c>
      <c r="AZ263" cm="1">
        <f t="array" aca="1" ref="AZ263" ca="1">INDIRECT($A$1&amp;AZ$1&amp;$A263)</f>
        <v>0</v>
      </c>
      <c r="BA263" cm="1">
        <f t="array" aca="1" ref="BA263" ca="1">INDIRECT($A$1&amp;BA$1&amp;$A263)</f>
        <v>0</v>
      </c>
      <c r="BB263" cm="1">
        <f t="array" aca="1" ref="BB263" ca="1">INDIRECT($A$1&amp;BB$1&amp;$A263)</f>
        <v>0</v>
      </c>
      <c r="BC263" cm="1">
        <f t="array" aca="1" ref="BC263" ca="1">INDIRECT($A$1&amp;BC$1&amp;$A263)</f>
        <v>0</v>
      </c>
      <c r="BD263" cm="1">
        <f t="array" aca="1" ref="BD263" ca="1">INDIRECT($A$1&amp;BD$1&amp;$A263)</f>
        <v>0</v>
      </c>
      <c r="BE263" cm="1">
        <f t="array" aca="1" ref="BE263" ca="1">INDIRECT($A$1&amp;BE$1&amp;$A263)</f>
        <v>0</v>
      </c>
      <c r="BF263" cm="1">
        <f t="array" aca="1" ref="BF263" ca="1">INDIRECT($A$1&amp;BF$1&amp;$A263)</f>
        <v>0</v>
      </c>
      <c r="BG263" cm="1">
        <f t="array" aca="1" ref="BG263" ca="1">INDIRECT($A$1&amp;BG$1&amp;$A263)</f>
        <v>0</v>
      </c>
      <c r="BH263" cm="1">
        <f t="array" aca="1" ref="BH263" ca="1">INDIRECT($A$1&amp;BH$1&amp;$A263)</f>
        <v>0</v>
      </c>
      <c r="BI263" cm="1">
        <f t="array" aca="1" ref="BI263" ca="1">INDIRECT($A$1&amp;BI$1&amp;$A263)</f>
        <v>0</v>
      </c>
      <c r="BJ263" cm="1">
        <f t="array" aca="1" ref="BJ263" ca="1">INDIRECT($A$1&amp;BJ$1&amp;$A263)</f>
        <v>0</v>
      </c>
      <c r="BK263" cm="1">
        <f t="array" aca="1" ref="BK263" ca="1">INDIRECT($A$1&amp;BK$1&amp;$A263)</f>
        <v>0</v>
      </c>
      <c r="BL263" cm="1">
        <f t="array" aca="1" ref="BL263" ca="1">INDIRECT($A$1&amp;BL$1&amp;$A263)</f>
        <v>0</v>
      </c>
      <c r="BM263" cm="1">
        <f t="array" aca="1" ref="BM263" ca="1">INDIRECT($A$1&amp;BM$1&amp;$A263)</f>
        <v>0</v>
      </c>
      <c r="BN263" cm="1">
        <f t="array" aca="1" ref="BN263" ca="1">INDIRECT($A$1&amp;BN$1&amp;$A263)</f>
        <v>0</v>
      </c>
      <c r="BO263" cm="1">
        <f t="array" aca="1" ref="BO263" ca="1">INDIRECT($A$1&amp;BO$1&amp;$A263)</f>
        <v>0</v>
      </c>
      <c r="BP263" cm="1">
        <f t="array" aca="1" ref="BP263" ca="1">INDIRECT($A$1&amp;BP$1&amp;$A263)</f>
        <v>0</v>
      </c>
      <c r="BQ263" cm="1">
        <f t="array" aca="1" ref="BQ263" ca="1">INDIRECT($A$1&amp;BQ$1&amp;$A263)</f>
        <v>0</v>
      </c>
      <c r="BR263" cm="1">
        <f t="array" aca="1" ref="BR263" ca="1">INDIRECT($A$1&amp;BR$1&amp;$A263)</f>
        <v>0</v>
      </c>
      <c r="BS263" cm="1">
        <f t="array" aca="1" ref="BS263" ca="1">INDIRECT($A$1&amp;BS$1&amp;$A263)</f>
        <v>0</v>
      </c>
      <c r="BT263" cm="1">
        <f t="array" aca="1" ref="BT263" ca="1">INDIRECT($A$1&amp;BT$1&amp;$A263)</f>
        <v>0</v>
      </c>
      <c r="BU263" cm="1">
        <f t="array" aca="1" ref="BU263" ca="1">INDIRECT($A$1&amp;BU$1&amp;$A263)</f>
        <v>0</v>
      </c>
    </row>
    <row r="264" spans="1:73" x14ac:dyDescent="0.35">
      <c r="A264" s="60">
        <f t="shared" si="33"/>
        <v>249</v>
      </c>
      <c r="C264" cm="1">
        <f t="array" aca="1" ref="C264" ca="1">INDIRECT($A$1&amp;C$1&amp;$A264)</f>
        <v>0</v>
      </c>
      <c r="D264">
        <f t="shared" ca="1" si="49"/>
        <v>0</v>
      </c>
      <c r="E264">
        <f t="shared" ca="1" si="49"/>
        <v>0</v>
      </c>
      <c r="F264">
        <f t="shared" ca="1" si="49"/>
        <v>0</v>
      </c>
      <c r="G264">
        <f t="shared" ca="1" si="49"/>
        <v>0</v>
      </c>
      <c r="H264">
        <f t="shared" ca="1" si="49"/>
        <v>0</v>
      </c>
      <c r="I264">
        <f t="shared" ca="1" si="49"/>
        <v>0</v>
      </c>
      <c r="J264">
        <f t="shared" ca="1" si="49"/>
        <v>0</v>
      </c>
      <c r="K264">
        <f t="shared" ca="1" si="49"/>
        <v>0</v>
      </c>
      <c r="L264">
        <f t="shared" ca="1" si="49"/>
        <v>0</v>
      </c>
      <c r="M264">
        <f t="shared" ca="1" si="49"/>
        <v>0</v>
      </c>
      <c r="N264">
        <f t="shared" ca="1" si="49"/>
        <v>0</v>
      </c>
      <c r="P264" cm="1">
        <f t="array" aca="1" ref="P264" ca="1">INDIRECT($A$1&amp;P$1&amp;$A264)</f>
        <v>0</v>
      </c>
      <c r="Q264" cm="1">
        <f t="array" aca="1" ref="Q264" ca="1">INDIRECT($A$1&amp;Q$1&amp;$A264)</f>
        <v>0</v>
      </c>
      <c r="R264" cm="1">
        <f t="array" aca="1" ref="R264" ca="1">INDIRECT($A$1&amp;R$1&amp;$A264)</f>
        <v>0</v>
      </c>
      <c r="S264" cm="1">
        <f t="array" aca="1" ref="S264" ca="1">INDIRECT($A$1&amp;S$1&amp;$A264)</f>
        <v>0</v>
      </c>
      <c r="T264" cm="1">
        <f t="array" aca="1" ref="T264" ca="1">INDIRECT($A$1&amp;T$1&amp;$A264)</f>
        <v>0</v>
      </c>
      <c r="U264" cm="1">
        <f t="array" aca="1" ref="U264" ca="1">INDIRECT($A$1&amp;U$1&amp;$A264)</f>
        <v>0</v>
      </c>
      <c r="V264" cm="1">
        <f t="array" aca="1" ref="V264" ca="1">INDIRECT($A$1&amp;V$1&amp;$A264)</f>
        <v>0</v>
      </c>
      <c r="W264" cm="1">
        <f t="array" aca="1" ref="W264" ca="1">INDIRECT($A$1&amp;W$1&amp;$A264)</f>
        <v>0</v>
      </c>
      <c r="X264" cm="1">
        <f t="array" aca="1" ref="X264" ca="1">INDIRECT($A$1&amp;X$1&amp;$A264)</f>
        <v>0</v>
      </c>
      <c r="Y264" cm="1">
        <f t="array" aca="1" ref="Y264" ca="1">INDIRECT($A$1&amp;Y$1&amp;$A264)</f>
        <v>0</v>
      </c>
      <c r="Z264" cm="1">
        <f t="array" aca="1" ref="Z264" ca="1">INDIRECT($A$1&amp;Z$1&amp;$A264)</f>
        <v>0</v>
      </c>
      <c r="AA264" cm="1">
        <f t="array" aca="1" ref="AA264" ca="1">INDIRECT($A$1&amp;AA$1&amp;$A264)</f>
        <v>0</v>
      </c>
      <c r="AB264" cm="1">
        <f t="array" aca="1" ref="AB264" ca="1">INDIRECT($A$1&amp;AB$1&amp;$A264)</f>
        <v>0</v>
      </c>
      <c r="AC264" cm="1">
        <f t="array" aca="1" ref="AC264" ca="1">INDIRECT($A$1&amp;AC$1&amp;$A264)</f>
        <v>0</v>
      </c>
      <c r="AD264" cm="1">
        <f t="array" aca="1" ref="AD264" ca="1">INDIRECT($A$1&amp;AD$1&amp;$A264)</f>
        <v>0</v>
      </c>
      <c r="AE264" cm="1">
        <f t="array" aca="1" ref="AE264" ca="1">INDIRECT($A$1&amp;AE$1&amp;$A264)</f>
        <v>0</v>
      </c>
      <c r="AF264" cm="1">
        <f t="array" aca="1" ref="AF264" ca="1">INDIRECT($A$1&amp;AF$1&amp;$A264)</f>
        <v>0</v>
      </c>
      <c r="AG264" cm="1">
        <f t="array" aca="1" ref="AG264" ca="1">INDIRECT($A$1&amp;AG$1&amp;$A264)</f>
        <v>0</v>
      </c>
      <c r="AH264" cm="1">
        <f t="array" aca="1" ref="AH264" ca="1">INDIRECT($A$1&amp;AH$1&amp;$A264)</f>
        <v>0</v>
      </c>
      <c r="AI264" cm="1">
        <f t="array" aca="1" ref="AI264" ca="1">INDIRECT($A$1&amp;AI$1&amp;$A264)</f>
        <v>0</v>
      </c>
      <c r="AJ264" cm="1">
        <f t="array" aca="1" ref="AJ264" ca="1">INDIRECT($A$1&amp;AJ$1&amp;$A264)</f>
        <v>0</v>
      </c>
      <c r="AK264" cm="1">
        <f t="array" aca="1" ref="AK264" ca="1">INDIRECT($A$1&amp;AK$1&amp;$A264)</f>
        <v>0</v>
      </c>
      <c r="AM264">
        <f t="shared" ca="1" si="50"/>
        <v>0</v>
      </c>
      <c r="AN264">
        <f t="shared" ca="1" si="50"/>
        <v>0</v>
      </c>
      <c r="AO264">
        <f t="shared" ca="1" si="50"/>
        <v>0</v>
      </c>
      <c r="AP264">
        <f t="shared" ca="1" si="50"/>
        <v>0</v>
      </c>
      <c r="AQ264">
        <f t="shared" ca="1" si="50"/>
        <v>0</v>
      </c>
      <c r="AR264">
        <f t="shared" ca="1" si="50"/>
        <v>0</v>
      </c>
      <c r="AS264">
        <f t="shared" ca="1" si="50"/>
        <v>0</v>
      </c>
      <c r="AU264" cm="1">
        <f t="array" aca="1" ref="AU264" ca="1">INDIRECT($A$1&amp;AU$1&amp;$A264)</f>
        <v>0</v>
      </c>
      <c r="AV264" cm="1">
        <f t="array" aca="1" ref="AV264" ca="1">INDIRECT($A$1&amp;AV$1&amp;$A264)</f>
        <v>0</v>
      </c>
      <c r="AW264" cm="1">
        <f t="array" aca="1" ref="AW264" ca="1">INDIRECT($A$1&amp;AW$1&amp;$A264)</f>
        <v>0</v>
      </c>
      <c r="AX264" cm="1">
        <f t="array" aca="1" ref="AX264" ca="1">INDIRECT($A$1&amp;AX$1&amp;$A264)</f>
        <v>0</v>
      </c>
      <c r="AY264" cm="1">
        <f t="array" aca="1" ref="AY264" ca="1">INDIRECT($A$1&amp;AY$1&amp;$A264)</f>
        <v>0</v>
      </c>
      <c r="AZ264" cm="1">
        <f t="array" aca="1" ref="AZ264" ca="1">INDIRECT($A$1&amp;AZ$1&amp;$A264)</f>
        <v>0</v>
      </c>
      <c r="BA264" cm="1">
        <f t="array" aca="1" ref="BA264" ca="1">INDIRECT($A$1&amp;BA$1&amp;$A264)</f>
        <v>0</v>
      </c>
      <c r="BB264" cm="1">
        <f t="array" aca="1" ref="BB264" ca="1">INDIRECT($A$1&amp;BB$1&amp;$A264)</f>
        <v>0</v>
      </c>
      <c r="BC264" cm="1">
        <f t="array" aca="1" ref="BC264" ca="1">INDIRECT($A$1&amp;BC$1&amp;$A264)</f>
        <v>0</v>
      </c>
      <c r="BD264" cm="1">
        <f t="array" aca="1" ref="BD264" ca="1">INDIRECT($A$1&amp;BD$1&amp;$A264)</f>
        <v>0</v>
      </c>
      <c r="BE264" cm="1">
        <f t="array" aca="1" ref="BE264" ca="1">INDIRECT($A$1&amp;BE$1&amp;$A264)</f>
        <v>0</v>
      </c>
      <c r="BF264" cm="1">
        <f t="array" aca="1" ref="BF264" ca="1">INDIRECT($A$1&amp;BF$1&amp;$A264)</f>
        <v>0</v>
      </c>
      <c r="BG264" cm="1">
        <f t="array" aca="1" ref="BG264" ca="1">INDIRECT($A$1&amp;BG$1&amp;$A264)</f>
        <v>0</v>
      </c>
      <c r="BH264" cm="1">
        <f t="array" aca="1" ref="BH264" ca="1">INDIRECT($A$1&amp;BH$1&amp;$A264)</f>
        <v>0</v>
      </c>
      <c r="BI264" cm="1">
        <f t="array" aca="1" ref="BI264" ca="1">INDIRECT($A$1&amp;BI$1&amp;$A264)</f>
        <v>0</v>
      </c>
      <c r="BJ264" cm="1">
        <f t="array" aca="1" ref="BJ264" ca="1">INDIRECT($A$1&amp;BJ$1&amp;$A264)</f>
        <v>0</v>
      </c>
      <c r="BK264" cm="1">
        <f t="array" aca="1" ref="BK264" ca="1">INDIRECT($A$1&amp;BK$1&amp;$A264)</f>
        <v>0</v>
      </c>
      <c r="BL264" cm="1">
        <f t="array" aca="1" ref="BL264" ca="1">INDIRECT($A$1&amp;BL$1&amp;$A264)</f>
        <v>0</v>
      </c>
      <c r="BM264" cm="1">
        <f t="array" aca="1" ref="BM264" ca="1">INDIRECT($A$1&amp;BM$1&amp;$A264)</f>
        <v>0</v>
      </c>
      <c r="BN264" cm="1">
        <f t="array" aca="1" ref="BN264" ca="1">INDIRECT($A$1&amp;BN$1&amp;$A264)</f>
        <v>0</v>
      </c>
      <c r="BO264" cm="1">
        <f t="array" aca="1" ref="BO264" ca="1">INDIRECT($A$1&amp;BO$1&amp;$A264)</f>
        <v>0</v>
      </c>
      <c r="BP264" cm="1">
        <f t="array" aca="1" ref="BP264" ca="1">INDIRECT($A$1&amp;BP$1&amp;$A264)</f>
        <v>0</v>
      </c>
      <c r="BQ264" cm="1">
        <f t="array" aca="1" ref="BQ264" ca="1">INDIRECT($A$1&amp;BQ$1&amp;$A264)</f>
        <v>0</v>
      </c>
      <c r="BR264" cm="1">
        <f t="array" aca="1" ref="BR264" ca="1">INDIRECT($A$1&amp;BR$1&amp;$A264)</f>
        <v>0</v>
      </c>
      <c r="BS264" cm="1">
        <f t="array" aca="1" ref="BS264" ca="1">INDIRECT($A$1&amp;BS$1&amp;$A264)</f>
        <v>0</v>
      </c>
      <c r="BT264" cm="1">
        <f t="array" aca="1" ref="BT264" ca="1">INDIRECT($A$1&amp;BT$1&amp;$A264)</f>
        <v>0</v>
      </c>
      <c r="BU264" cm="1">
        <f t="array" aca="1" ref="BU264" ca="1">INDIRECT($A$1&amp;BU$1&amp;$A264)</f>
        <v>0</v>
      </c>
    </row>
    <row r="265" spans="1:73" x14ac:dyDescent="0.35">
      <c r="A265" s="60">
        <f t="shared" si="33"/>
        <v>250</v>
      </c>
      <c r="C265" cm="1">
        <f t="array" aca="1" ref="C265" ca="1">INDIRECT($A$1&amp;C$1&amp;$A265)</f>
        <v>0</v>
      </c>
      <c r="D265">
        <f t="shared" ca="1" si="49"/>
        <v>0</v>
      </c>
      <c r="E265">
        <f t="shared" ca="1" si="49"/>
        <v>0</v>
      </c>
      <c r="F265">
        <f t="shared" ca="1" si="49"/>
        <v>0</v>
      </c>
      <c r="G265">
        <f t="shared" ca="1" si="49"/>
        <v>0</v>
      </c>
      <c r="H265">
        <f t="shared" ca="1" si="49"/>
        <v>0</v>
      </c>
      <c r="I265">
        <f t="shared" ca="1" si="49"/>
        <v>0</v>
      </c>
      <c r="J265">
        <f t="shared" ca="1" si="49"/>
        <v>0</v>
      </c>
      <c r="K265">
        <f t="shared" ca="1" si="49"/>
        <v>0</v>
      </c>
      <c r="L265">
        <f t="shared" ca="1" si="49"/>
        <v>0</v>
      </c>
      <c r="M265">
        <f t="shared" ca="1" si="49"/>
        <v>0</v>
      </c>
      <c r="N265">
        <f t="shared" ca="1" si="49"/>
        <v>0</v>
      </c>
      <c r="P265" cm="1">
        <f t="array" aca="1" ref="P265" ca="1">INDIRECT($A$1&amp;P$1&amp;$A265)</f>
        <v>0</v>
      </c>
      <c r="Q265" cm="1">
        <f t="array" aca="1" ref="Q265" ca="1">INDIRECT($A$1&amp;Q$1&amp;$A265)</f>
        <v>0</v>
      </c>
      <c r="R265" cm="1">
        <f t="array" aca="1" ref="R265" ca="1">INDIRECT($A$1&amp;R$1&amp;$A265)</f>
        <v>0</v>
      </c>
      <c r="S265" cm="1">
        <f t="array" aca="1" ref="S265" ca="1">INDIRECT($A$1&amp;S$1&amp;$A265)</f>
        <v>0</v>
      </c>
      <c r="T265" cm="1">
        <f t="array" aca="1" ref="T265" ca="1">INDIRECT($A$1&amp;T$1&amp;$A265)</f>
        <v>0</v>
      </c>
      <c r="U265" cm="1">
        <f t="array" aca="1" ref="U265" ca="1">INDIRECT($A$1&amp;U$1&amp;$A265)</f>
        <v>0</v>
      </c>
      <c r="V265" cm="1">
        <f t="array" aca="1" ref="V265" ca="1">INDIRECT($A$1&amp;V$1&amp;$A265)</f>
        <v>0</v>
      </c>
      <c r="W265" cm="1">
        <f t="array" aca="1" ref="W265" ca="1">INDIRECT($A$1&amp;W$1&amp;$A265)</f>
        <v>0</v>
      </c>
      <c r="X265" cm="1">
        <f t="array" aca="1" ref="X265" ca="1">INDIRECT($A$1&amp;X$1&amp;$A265)</f>
        <v>0</v>
      </c>
      <c r="Y265" cm="1">
        <f t="array" aca="1" ref="Y265" ca="1">INDIRECT($A$1&amp;Y$1&amp;$A265)</f>
        <v>0</v>
      </c>
      <c r="Z265" cm="1">
        <f t="array" aca="1" ref="Z265" ca="1">INDIRECT($A$1&amp;Z$1&amp;$A265)</f>
        <v>0</v>
      </c>
      <c r="AA265" cm="1">
        <f t="array" aca="1" ref="AA265" ca="1">INDIRECT($A$1&amp;AA$1&amp;$A265)</f>
        <v>0</v>
      </c>
      <c r="AB265" cm="1">
        <f t="array" aca="1" ref="AB265" ca="1">INDIRECT($A$1&amp;AB$1&amp;$A265)</f>
        <v>0</v>
      </c>
      <c r="AC265" cm="1">
        <f t="array" aca="1" ref="AC265" ca="1">INDIRECT($A$1&amp;AC$1&amp;$A265)</f>
        <v>0</v>
      </c>
      <c r="AD265" cm="1">
        <f t="array" aca="1" ref="AD265" ca="1">INDIRECT($A$1&amp;AD$1&amp;$A265)</f>
        <v>0</v>
      </c>
      <c r="AE265" cm="1">
        <f t="array" aca="1" ref="AE265" ca="1">INDIRECT($A$1&amp;AE$1&amp;$A265)</f>
        <v>0</v>
      </c>
      <c r="AF265" cm="1">
        <f t="array" aca="1" ref="AF265" ca="1">INDIRECT($A$1&amp;AF$1&amp;$A265)</f>
        <v>0</v>
      </c>
      <c r="AG265" cm="1">
        <f t="array" aca="1" ref="AG265" ca="1">INDIRECT($A$1&amp;AG$1&amp;$A265)</f>
        <v>0</v>
      </c>
      <c r="AH265" cm="1">
        <f t="array" aca="1" ref="AH265" ca="1">INDIRECT($A$1&amp;AH$1&amp;$A265)</f>
        <v>0</v>
      </c>
      <c r="AI265" cm="1">
        <f t="array" aca="1" ref="AI265" ca="1">INDIRECT($A$1&amp;AI$1&amp;$A265)</f>
        <v>0</v>
      </c>
      <c r="AJ265" cm="1">
        <f t="array" aca="1" ref="AJ265" ca="1">INDIRECT($A$1&amp;AJ$1&amp;$A265)</f>
        <v>0</v>
      </c>
      <c r="AK265" cm="1">
        <f t="array" aca="1" ref="AK265" ca="1">INDIRECT($A$1&amp;AK$1&amp;$A265)</f>
        <v>0</v>
      </c>
      <c r="AM265">
        <f t="shared" ca="1" si="50"/>
        <v>0</v>
      </c>
      <c r="AN265">
        <f t="shared" ca="1" si="50"/>
        <v>0</v>
      </c>
      <c r="AO265">
        <f t="shared" ca="1" si="50"/>
        <v>0</v>
      </c>
      <c r="AP265">
        <f t="shared" ca="1" si="50"/>
        <v>0</v>
      </c>
      <c r="AQ265">
        <f t="shared" ca="1" si="50"/>
        <v>0</v>
      </c>
      <c r="AR265">
        <f t="shared" ca="1" si="50"/>
        <v>0</v>
      </c>
      <c r="AS265">
        <f t="shared" ca="1" si="50"/>
        <v>0</v>
      </c>
      <c r="AU265" cm="1">
        <f t="array" aca="1" ref="AU265" ca="1">INDIRECT($A$1&amp;AU$1&amp;$A265)</f>
        <v>0</v>
      </c>
      <c r="AV265" cm="1">
        <f t="array" aca="1" ref="AV265" ca="1">INDIRECT($A$1&amp;AV$1&amp;$A265)</f>
        <v>0</v>
      </c>
      <c r="AW265" cm="1">
        <f t="array" aca="1" ref="AW265" ca="1">INDIRECT($A$1&amp;AW$1&amp;$A265)</f>
        <v>0</v>
      </c>
      <c r="AX265" cm="1">
        <f t="array" aca="1" ref="AX265" ca="1">INDIRECT($A$1&amp;AX$1&amp;$A265)</f>
        <v>0</v>
      </c>
      <c r="AY265" cm="1">
        <f t="array" aca="1" ref="AY265" ca="1">INDIRECT($A$1&amp;AY$1&amp;$A265)</f>
        <v>0</v>
      </c>
      <c r="AZ265" cm="1">
        <f t="array" aca="1" ref="AZ265" ca="1">INDIRECT($A$1&amp;AZ$1&amp;$A265)</f>
        <v>0</v>
      </c>
      <c r="BA265" cm="1">
        <f t="array" aca="1" ref="BA265" ca="1">INDIRECT($A$1&amp;BA$1&amp;$A265)</f>
        <v>0</v>
      </c>
      <c r="BB265" cm="1">
        <f t="array" aca="1" ref="BB265" ca="1">INDIRECT($A$1&amp;BB$1&amp;$A265)</f>
        <v>0</v>
      </c>
      <c r="BC265" cm="1">
        <f t="array" aca="1" ref="BC265" ca="1">INDIRECT($A$1&amp;BC$1&amp;$A265)</f>
        <v>0</v>
      </c>
      <c r="BD265" cm="1">
        <f t="array" aca="1" ref="BD265" ca="1">INDIRECT($A$1&amp;BD$1&amp;$A265)</f>
        <v>0</v>
      </c>
      <c r="BE265" cm="1">
        <f t="array" aca="1" ref="BE265" ca="1">INDIRECT($A$1&amp;BE$1&amp;$A265)</f>
        <v>0</v>
      </c>
      <c r="BF265" cm="1">
        <f t="array" aca="1" ref="BF265" ca="1">INDIRECT($A$1&amp;BF$1&amp;$A265)</f>
        <v>0</v>
      </c>
      <c r="BG265" cm="1">
        <f t="array" aca="1" ref="BG265" ca="1">INDIRECT($A$1&amp;BG$1&amp;$A265)</f>
        <v>0</v>
      </c>
      <c r="BH265" cm="1">
        <f t="array" aca="1" ref="BH265" ca="1">INDIRECT($A$1&amp;BH$1&amp;$A265)</f>
        <v>0</v>
      </c>
      <c r="BI265" cm="1">
        <f t="array" aca="1" ref="BI265" ca="1">INDIRECT($A$1&amp;BI$1&amp;$A265)</f>
        <v>0</v>
      </c>
      <c r="BJ265" cm="1">
        <f t="array" aca="1" ref="BJ265" ca="1">INDIRECT($A$1&amp;BJ$1&amp;$A265)</f>
        <v>0</v>
      </c>
      <c r="BK265" cm="1">
        <f t="array" aca="1" ref="BK265" ca="1">INDIRECT($A$1&amp;BK$1&amp;$A265)</f>
        <v>0</v>
      </c>
      <c r="BL265" cm="1">
        <f t="array" aca="1" ref="BL265" ca="1">INDIRECT($A$1&amp;BL$1&amp;$A265)</f>
        <v>0</v>
      </c>
      <c r="BM265" cm="1">
        <f t="array" aca="1" ref="BM265" ca="1">INDIRECT($A$1&amp;BM$1&amp;$A265)</f>
        <v>0</v>
      </c>
      <c r="BN265" cm="1">
        <f t="array" aca="1" ref="BN265" ca="1">INDIRECT($A$1&amp;BN$1&amp;$A265)</f>
        <v>0</v>
      </c>
      <c r="BO265" cm="1">
        <f t="array" aca="1" ref="BO265" ca="1">INDIRECT($A$1&amp;BO$1&amp;$A265)</f>
        <v>0</v>
      </c>
      <c r="BP265" cm="1">
        <f t="array" aca="1" ref="BP265" ca="1">INDIRECT($A$1&amp;BP$1&amp;$A265)</f>
        <v>0</v>
      </c>
      <c r="BQ265" cm="1">
        <f t="array" aca="1" ref="BQ265" ca="1">INDIRECT($A$1&amp;BQ$1&amp;$A265)</f>
        <v>0</v>
      </c>
      <c r="BR265" cm="1">
        <f t="array" aca="1" ref="BR265" ca="1">INDIRECT($A$1&amp;BR$1&amp;$A265)</f>
        <v>0</v>
      </c>
      <c r="BS265" cm="1">
        <f t="array" aca="1" ref="BS265" ca="1">INDIRECT($A$1&amp;BS$1&amp;$A265)</f>
        <v>0</v>
      </c>
      <c r="BT265" cm="1">
        <f t="array" aca="1" ref="BT265" ca="1">INDIRECT($A$1&amp;BT$1&amp;$A265)</f>
        <v>0</v>
      </c>
      <c r="BU265" cm="1">
        <f t="array" aca="1" ref="BU265" ca="1">INDIRECT($A$1&amp;BU$1&amp;$A265)</f>
        <v>0</v>
      </c>
    </row>
    <row r="266" spans="1:73" x14ac:dyDescent="0.35">
      <c r="A266" s="60">
        <f t="shared" si="33"/>
        <v>251</v>
      </c>
      <c r="C266" cm="1">
        <f t="array" aca="1" ref="C266" ca="1">INDIRECT($A$1&amp;C$1&amp;$A266)</f>
        <v>0</v>
      </c>
      <c r="D266">
        <f t="shared" ca="1" si="49"/>
        <v>0</v>
      </c>
      <c r="E266">
        <f t="shared" ca="1" si="49"/>
        <v>0</v>
      </c>
      <c r="F266">
        <f t="shared" ca="1" si="49"/>
        <v>0</v>
      </c>
      <c r="G266">
        <f t="shared" ca="1" si="49"/>
        <v>0</v>
      </c>
      <c r="H266">
        <f t="shared" ca="1" si="49"/>
        <v>0</v>
      </c>
      <c r="I266">
        <f t="shared" ca="1" si="49"/>
        <v>0</v>
      </c>
      <c r="J266">
        <f t="shared" ca="1" si="49"/>
        <v>0</v>
      </c>
      <c r="K266">
        <f t="shared" ca="1" si="49"/>
        <v>0</v>
      </c>
      <c r="L266">
        <f t="shared" ca="1" si="49"/>
        <v>0</v>
      </c>
      <c r="M266">
        <f t="shared" ca="1" si="49"/>
        <v>0</v>
      </c>
      <c r="N266">
        <f t="shared" ca="1" si="49"/>
        <v>0</v>
      </c>
      <c r="P266" cm="1">
        <f t="array" aca="1" ref="P266" ca="1">INDIRECT($A$1&amp;P$1&amp;$A266)</f>
        <v>0</v>
      </c>
      <c r="Q266" cm="1">
        <f t="array" aca="1" ref="Q266" ca="1">INDIRECT($A$1&amp;Q$1&amp;$A266)</f>
        <v>0</v>
      </c>
      <c r="R266" cm="1">
        <f t="array" aca="1" ref="R266" ca="1">INDIRECT($A$1&amp;R$1&amp;$A266)</f>
        <v>0</v>
      </c>
      <c r="S266" cm="1">
        <f t="array" aca="1" ref="S266" ca="1">INDIRECT($A$1&amp;S$1&amp;$A266)</f>
        <v>0</v>
      </c>
      <c r="T266" cm="1">
        <f t="array" aca="1" ref="T266" ca="1">INDIRECT($A$1&amp;T$1&amp;$A266)</f>
        <v>0</v>
      </c>
      <c r="U266" cm="1">
        <f t="array" aca="1" ref="U266" ca="1">INDIRECT($A$1&amp;U$1&amp;$A266)</f>
        <v>0</v>
      </c>
      <c r="V266" cm="1">
        <f t="array" aca="1" ref="V266" ca="1">INDIRECT($A$1&amp;V$1&amp;$A266)</f>
        <v>0</v>
      </c>
      <c r="W266" cm="1">
        <f t="array" aca="1" ref="W266" ca="1">INDIRECT($A$1&amp;W$1&amp;$A266)</f>
        <v>0</v>
      </c>
      <c r="X266" cm="1">
        <f t="array" aca="1" ref="X266" ca="1">INDIRECT($A$1&amp;X$1&amp;$A266)</f>
        <v>0</v>
      </c>
      <c r="Y266" cm="1">
        <f t="array" aca="1" ref="Y266" ca="1">INDIRECT($A$1&amp;Y$1&amp;$A266)</f>
        <v>0</v>
      </c>
      <c r="Z266" cm="1">
        <f t="array" aca="1" ref="Z266" ca="1">INDIRECT($A$1&amp;Z$1&amp;$A266)</f>
        <v>0</v>
      </c>
      <c r="AA266" cm="1">
        <f t="array" aca="1" ref="AA266" ca="1">INDIRECT($A$1&amp;AA$1&amp;$A266)</f>
        <v>0</v>
      </c>
      <c r="AB266" cm="1">
        <f t="array" aca="1" ref="AB266" ca="1">INDIRECT($A$1&amp;AB$1&amp;$A266)</f>
        <v>0</v>
      </c>
      <c r="AC266" cm="1">
        <f t="array" aca="1" ref="AC266" ca="1">INDIRECT($A$1&amp;AC$1&amp;$A266)</f>
        <v>0</v>
      </c>
      <c r="AD266" cm="1">
        <f t="array" aca="1" ref="AD266" ca="1">INDIRECT($A$1&amp;AD$1&amp;$A266)</f>
        <v>0</v>
      </c>
      <c r="AE266" cm="1">
        <f t="array" aca="1" ref="AE266" ca="1">INDIRECT($A$1&amp;AE$1&amp;$A266)</f>
        <v>0</v>
      </c>
      <c r="AF266" cm="1">
        <f t="array" aca="1" ref="AF266" ca="1">INDIRECT($A$1&amp;AF$1&amp;$A266)</f>
        <v>0</v>
      </c>
      <c r="AG266" cm="1">
        <f t="array" aca="1" ref="AG266" ca="1">INDIRECT($A$1&amp;AG$1&amp;$A266)</f>
        <v>0</v>
      </c>
      <c r="AH266" cm="1">
        <f t="array" aca="1" ref="AH266" ca="1">INDIRECT($A$1&amp;AH$1&amp;$A266)</f>
        <v>0</v>
      </c>
      <c r="AI266" cm="1">
        <f t="array" aca="1" ref="AI266" ca="1">INDIRECT($A$1&amp;AI$1&amp;$A266)</f>
        <v>0</v>
      </c>
      <c r="AJ266" cm="1">
        <f t="array" aca="1" ref="AJ266" ca="1">INDIRECT($A$1&amp;AJ$1&amp;$A266)</f>
        <v>0</v>
      </c>
      <c r="AK266" cm="1">
        <f t="array" aca="1" ref="AK266" ca="1">INDIRECT($A$1&amp;AK$1&amp;$A266)</f>
        <v>0</v>
      </c>
      <c r="AM266">
        <f t="shared" ca="1" si="50"/>
        <v>0</v>
      </c>
      <c r="AN266">
        <f t="shared" ca="1" si="50"/>
        <v>0</v>
      </c>
      <c r="AO266">
        <f t="shared" ca="1" si="50"/>
        <v>0</v>
      </c>
      <c r="AP266">
        <f t="shared" ca="1" si="50"/>
        <v>0</v>
      </c>
      <c r="AQ266">
        <f t="shared" ca="1" si="50"/>
        <v>0</v>
      </c>
      <c r="AR266">
        <f t="shared" ca="1" si="50"/>
        <v>0</v>
      </c>
      <c r="AS266">
        <f t="shared" ca="1" si="50"/>
        <v>0</v>
      </c>
      <c r="AU266" cm="1">
        <f t="array" aca="1" ref="AU266" ca="1">INDIRECT($A$1&amp;AU$1&amp;$A266)</f>
        <v>0</v>
      </c>
      <c r="AV266" cm="1">
        <f t="array" aca="1" ref="AV266" ca="1">INDIRECT($A$1&amp;AV$1&amp;$A266)</f>
        <v>0</v>
      </c>
      <c r="AW266" cm="1">
        <f t="array" aca="1" ref="AW266" ca="1">INDIRECT($A$1&amp;AW$1&amp;$A266)</f>
        <v>0</v>
      </c>
      <c r="AX266" cm="1">
        <f t="array" aca="1" ref="AX266" ca="1">INDIRECT($A$1&amp;AX$1&amp;$A266)</f>
        <v>0</v>
      </c>
      <c r="AY266" cm="1">
        <f t="array" aca="1" ref="AY266" ca="1">INDIRECT($A$1&amp;AY$1&amp;$A266)</f>
        <v>0</v>
      </c>
      <c r="AZ266" cm="1">
        <f t="array" aca="1" ref="AZ266" ca="1">INDIRECT($A$1&amp;AZ$1&amp;$A266)</f>
        <v>0</v>
      </c>
      <c r="BA266" cm="1">
        <f t="array" aca="1" ref="BA266" ca="1">INDIRECT($A$1&amp;BA$1&amp;$A266)</f>
        <v>0</v>
      </c>
      <c r="BB266" cm="1">
        <f t="array" aca="1" ref="BB266" ca="1">INDIRECT($A$1&amp;BB$1&amp;$A266)</f>
        <v>0</v>
      </c>
      <c r="BC266" cm="1">
        <f t="array" aca="1" ref="BC266" ca="1">INDIRECT($A$1&amp;BC$1&amp;$A266)</f>
        <v>0</v>
      </c>
      <c r="BD266" cm="1">
        <f t="array" aca="1" ref="BD266" ca="1">INDIRECT($A$1&amp;BD$1&amp;$A266)</f>
        <v>0</v>
      </c>
      <c r="BE266" cm="1">
        <f t="array" aca="1" ref="BE266" ca="1">INDIRECT($A$1&amp;BE$1&amp;$A266)</f>
        <v>0</v>
      </c>
      <c r="BF266" cm="1">
        <f t="array" aca="1" ref="BF266" ca="1">INDIRECT($A$1&amp;BF$1&amp;$A266)</f>
        <v>0</v>
      </c>
      <c r="BG266" cm="1">
        <f t="array" aca="1" ref="BG266" ca="1">INDIRECT($A$1&amp;BG$1&amp;$A266)</f>
        <v>0</v>
      </c>
      <c r="BH266" cm="1">
        <f t="array" aca="1" ref="BH266" ca="1">INDIRECT($A$1&amp;BH$1&amp;$A266)</f>
        <v>0</v>
      </c>
      <c r="BI266" cm="1">
        <f t="array" aca="1" ref="BI266" ca="1">INDIRECT($A$1&amp;BI$1&amp;$A266)</f>
        <v>0</v>
      </c>
      <c r="BJ266" cm="1">
        <f t="array" aca="1" ref="BJ266" ca="1">INDIRECT($A$1&amp;BJ$1&amp;$A266)</f>
        <v>0</v>
      </c>
      <c r="BK266" cm="1">
        <f t="array" aca="1" ref="BK266" ca="1">INDIRECT($A$1&amp;BK$1&amp;$A266)</f>
        <v>0</v>
      </c>
      <c r="BL266" cm="1">
        <f t="array" aca="1" ref="BL266" ca="1">INDIRECT($A$1&amp;BL$1&amp;$A266)</f>
        <v>0</v>
      </c>
      <c r="BM266" cm="1">
        <f t="array" aca="1" ref="BM266" ca="1">INDIRECT($A$1&amp;BM$1&amp;$A266)</f>
        <v>0</v>
      </c>
      <c r="BN266" cm="1">
        <f t="array" aca="1" ref="BN266" ca="1">INDIRECT($A$1&amp;BN$1&amp;$A266)</f>
        <v>0</v>
      </c>
      <c r="BO266" cm="1">
        <f t="array" aca="1" ref="BO266" ca="1">INDIRECT($A$1&amp;BO$1&amp;$A266)</f>
        <v>0</v>
      </c>
      <c r="BP266" cm="1">
        <f t="array" aca="1" ref="BP266" ca="1">INDIRECT($A$1&amp;BP$1&amp;$A266)</f>
        <v>0</v>
      </c>
      <c r="BQ266" cm="1">
        <f t="array" aca="1" ref="BQ266" ca="1">INDIRECT($A$1&amp;BQ$1&amp;$A266)</f>
        <v>0</v>
      </c>
      <c r="BR266" cm="1">
        <f t="array" aca="1" ref="BR266" ca="1">INDIRECT($A$1&amp;BR$1&amp;$A266)</f>
        <v>0</v>
      </c>
      <c r="BS266" cm="1">
        <f t="array" aca="1" ref="BS266" ca="1">INDIRECT($A$1&amp;BS$1&amp;$A266)</f>
        <v>0</v>
      </c>
      <c r="BT266" cm="1">
        <f t="array" aca="1" ref="BT266" ca="1">INDIRECT($A$1&amp;BT$1&amp;$A266)</f>
        <v>0</v>
      </c>
      <c r="BU266" cm="1">
        <f t="array" aca="1" ref="BU266" ca="1">INDIRECT($A$1&amp;BU$1&amp;$A266)</f>
        <v>0</v>
      </c>
    </row>
    <row r="267" spans="1:73" x14ac:dyDescent="0.35">
      <c r="A267" s="60">
        <f t="shared" si="33"/>
        <v>252</v>
      </c>
      <c r="C267" cm="1">
        <f t="array" aca="1" ref="C267" ca="1">INDIRECT($A$1&amp;C$1&amp;$A267)</f>
        <v>0</v>
      </c>
      <c r="D267">
        <f t="shared" ca="1" si="49"/>
        <v>0</v>
      </c>
      <c r="E267">
        <f t="shared" ca="1" si="49"/>
        <v>0</v>
      </c>
      <c r="F267">
        <f t="shared" ca="1" si="49"/>
        <v>0</v>
      </c>
      <c r="G267">
        <f t="shared" ca="1" si="49"/>
        <v>0</v>
      </c>
      <c r="H267">
        <f t="shared" ca="1" si="49"/>
        <v>0</v>
      </c>
      <c r="I267">
        <f t="shared" ca="1" si="49"/>
        <v>0</v>
      </c>
      <c r="J267">
        <f t="shared" ca="1" si="49"/>
        <v>0</v>
      </c>
      <c r="K267">
        <f t="shared" ca="1" si="49"/>
        <v>0</v>
      </c>
      <c r="L267">
        <f t="shared" ca="1" si="49"/>
        <v>0</v>
      </c>
      <c r="M267">
        <f t="shared" ca="1" si="49"/>
        <v>0</v>
      </c>
      <c r="N267">
        <f t="shared" ca="1" si="49"/>
        <v>0</v>
      </c>
      <c r="P267" cm="1">
        <f t="array" aca="1" ref="P267" ca="1">INDIRECT($A$1&amp;P$1&amp;$A267)</f>
        <v>0</v>
      </c>
      <c r="Q267" cm="1">
        <f t="array" aca="1" ref="Q267" ca="1">INDIRECT($A$1&amp;Q$1&amp;$A267)</f>
        <v>0</v>
      </c>
      <c r="R267" cm="1">
        <f t="array" aca="1" ref="R267" ca="1">INDIRECT($A$1&amp;R$1&amp;$A267)</f>
        <v>0</v>
      </c>
      <c r="S267" cm="1">
        <f t="array" aca="1" ref="S267" ca="1">INDIRECT($A$1&amp;S$1&amp;$A267)</f>
        <v>0</v>
      </c>
      <c r="T267" cm="1">
        <f t="array" aca="1" ref="T267" ca="1">INDIRECT($A$1&amp;T$1&amp;$A267)</f>
        <v>0</v>
      </c>
      <c r="U267" cm="1">
        <f t="array" aca="1" ref="U267" ca="1">INDIRECT($A$1&amp;U$1&amp;$A267)</f>
        <v>0</v>
      </c>
      <c r="V267" cm="1">
        <f t="array" aca="1" ref="V267" ca="1">INDIRECT($A$1&amp;V$1&amp;$A267)</f>
        <v>0</v>
      </c>
      <c r="W267" cm="1">
        <f t="array" aca="1" ref="W267" ca="1">INDIRECT($A$1&amp;W$1&amp;$A267)</f>
        <v>0</v>
      </c>
      <c r="X267" cm="1">
        <f t="array" aca="1" ref="X267" ca="1">INDIRECT($A$1&amp;X$1&amp;$A267)</f>
        <v>0</v>
      </c>
      <c r="Y267" cm="1">
        <f t="array" aca="1" ref="Y267" ca="1">INDIRECT($A$1&amp;Y$1&amp;$A267)</f>
        <v>0</v>
      </c>
      <c r="Z267" cm="1">
        <f t="array" aca="1" ref="Z267" ca="1">INDIRECT($A$1&amp;Z$1&amp;$A267)</f>
        <v>0</v>
      </c>
      <c r="AA267" cm="1">
        <f t="array" aca="1" ref="AA267" ca="1">INDIRECT($A$1&amp;AA$1&amp;$A267)</f>
        <v>0</v>
      </c>
      <c r="AB267" cm="1">
        <f t="array" aca="1" ref="AB267" ca="1">INDIRECT($A$1&amp;AB$1&amp;$A267)</f>
        <v>0</v>
      </c>
      <c r="AC267" cm="1">
        <f t="array" aca="1" ref="AC267" ca="1">INDIRECT($A$1&amp;AC$1&amp;$A267)</f>
        <v>0</v>
      </c>
      <c r="AD267" cm="1">
        <f t="array" aca="1" ref="AD267" ca="1">INDIRECT($A$1&amp;AD$1&amp;$A267)</f>
        <v>0</v>
      </c>
      <c r="AE267" cm="1">
        <f t="array" aca="1" ref="AE267" ca="1">INDIRECT($A$1&amp;AE$1&amp;$A267)</f>
        <v>0</v>
      </c>
      <c r="AF267" cm="1">
        <f t="array" aca="1" ref="AF267" ca="1">INDIRECT($A$1&amp;AF$1&amp;$A267)</f>
        <v>0</v>
      </c>
      <c r="AG267" cm="1">
        <f t="array" aca="1" ref="AG267" ca="1">INDIRECT($A$1&amp;AG$1&amp;$A267)</f>
        <v>0</v>
      </c>
      <c r="AH267" cm="1">
        <f t="array" aca="1" ref="AH267" ca="1">INDIRECT($A$1&amp;AH$1&amp;$A267)</f>
        <v>0</v>
      </c>
      <c r="AI267" cm="1">
        <f t="array" aca="1" ref="AI267" ca="1">INDIRECT($A$1&amp;AI$1&amp;$A267)</f>
        <v>0</v>
      </c>
      <c r="AJ267" cm="1">
        <f t="array" aca="1" ref="AJ267" ca="1">INDIRECT($A$1&amp;AJ$1&amp;$A267)</f>
        <v>0</v>
      </c>
      <c r="AK267" cm="1">
        <f t="array" aca="1" ref="AK267" ca="1">INDIRECT($A$1&amp;AK$1&amp;$A267)</f>
        <v>0</v>
      </c>
      <c r="AM267">
        <f t="shared" ca="1" si="50"/>
        <v>0</v>
      </c>
      <c r="AN267">
        <f t="shared" ca="1" si="50"/>
        <v>0</v>
      </c>
      <c r="AO267">
        <f t="shared" ca="1" si="50"/>
        <v>0</v>
      </c>
      <c r="AP267">
        <f t="shared" ca="1" si="50"/>
        <v>0</v>
      </c>
      <c r="AQ267">
        <f t="shared" ca="1" si="50"/>
        <v>0</v>
      </c>
      <c r="AR267">
        <f t="shared" ca="1" si="50"/>
        <v>0</v>
      </c>
      <c r="AS267">
        <f t="shared" ca="1" si="50"/>
        <v>0</v>
      </c>
      <c r="AU267" cm="1">
        <f t="array" aca="1" ref="AU267" ca="1">INDIRECT($A$1&amp;AU$1&amp;$A267)</f>
        <v>0</v>
      </c>
      <c r="AV267" cm="1">
        <f t="array" aca="1" ref="AV267" ca="1">INDIRECT($A$1&amp;AV$1&amp;$A267)</f>
        <v>0</v>
      </c>
      <c r="AW267" cm="1">
        <f t="array" aca="1" ref="AW267" ca="1">INDIRECT($A$1&amp;AW$1&amp;$A267)</f>
        <v>0</v>
      </c>
      <c r="AX267" cm="1">
        <f t="array" aca="1" ref="AX267" ca="1">INDIRECT($A$1&amp;AX$1&amp;$A267)</f>
        <v>0</v>
      </c>
      <c r="AY267" cm="1">
        <f t="array" aca="1" ref="AY267" ca="1">INDIRECT($A$1&amp;AY$1&amp;$A267)</f>
        <v>0</v>
      </c>
      <c r="AZ267" cm="1">
        <f t="array" aca="1" ref="AZ267" ca="1">INDIRECT($A$1&amp;AZ$1&amp;$A267)</f>
        <v>0</v>
      </c>
      <c r="BA267" cm="1">
        <f t="array" aca="1" ref="BA267" ca="1">INDIRECT($A$1&amp;BA$1&amp;$A267)</f>
        <v>0</v>
      </c>
      <c r="BB267" cm="1">
        <f t="array" aca="1" ref="BB267" ca="1">INDIRECT($A$1&amp;BB$1&amp;$A267)</f>
        <v>0</v>
      </c>
      <c r="BC267" cm="1">
        <f t="array" aca="1" ref="BC267" ca="1">INDIRECT($A$1&amp;BC$1&amp;$A267)</f>
        <v>0</v>
      </c>
      <c r="BD267" cm="1">
        <f t="array" aca="1" ref="BD267" ca="1">INDIRECT($A$1&amp;BD$1&amp;$A267)</f>
        <v>0</v>
      </c>
      <c r="BE267" cm="1">
        <f t="array" aca="1" ref="BE267" ca="1">INDIRECT($A$1&amp;BE$1&amp;$A267)</f>
        <v>0</v>
      </c>
      <c r="BF267" cm="1">
        <f t="array" aca="1" ref="BF267" ca="1">INDIRECT($A$1&amp;BF$1&amp;$A267)</f>
        <v>0</v>
      </c>
      <c r="BG267" cm="1">
        <f t="array" aca="1" ref="BG267" ca="1">INDIRECT($A$1&amp;BG$1&amp;$A267)</f>
        <v>0</v>
      </c>
      <c r="BH267" cm="1">
        <f t="array" aca="1" ref="BH267" ca="1">INDIRECT($A$1&amp;BH$1&amp;$A267)</f>
        <v>0</v>
      </c>
      <c r="BI267" cm="1">
        <f t="array" aca="1" ref="BI267" ca="1">INDIRECT($A$1&amp;BI$1&amp;$A267)</f>
        <v>0</v>
      </c>
      <c r="BJ267" cm="1">
        <f t="array" aca="1" ref="BJ267" ca="1">INDIRECT($A$1&amp;BJ$1&amp;$A267)</f>
        <v>0</v>
      </c>
      <c r="BK267" cm="1">
        <f t="array" aca="1" ref="BK267" ca="1">INDIRECT($A$1&amp;BK$1&amp;$A267)</f>
        <v>0</v>
      </c>
      <c r="BL267" cm="1">
        <f t="array" aca="1" ref="BL267" ca="1">INDIRECT($A$1&amp;BL$1&amp;$A267)</f>
        <v>0</v>
      </c>
      <c r="BM267" cm="1">
        <f t="array" aca="1" ref="BM267" ca="1">INDIRECT($A$1&amp;BM$1&amp;$A267)</f>
        <v>0</v>
      </c>
      <c r="BN267" cm="1">
        <f t="array" aca="1" ref="BN267" ca="1">INDIRECT($A$1&amp;BN$1&amp;$A267)</f>
        <v>0</v>
      </c>
      <c r="BO267" cm="1">
        <f t="array" aca="1" ref="BO267" ca="1">INDIRECT($A$1&amp;BO$1&amp;$A267)</f>
        <v>0</v>
      </c>
      <c r="BP267" cm="1">
        <f t="array" aca="1" ref="BP267" ca="1">INDIRECT($A$1&amp;BP$1&amp;$A267)</f>
        <v>0</v>
      </c>
      <c r="BQ267" cm="1">
        <f t="array" aca="1" ref="BQ267" ca="1">INDIRECT($A$1&amp;BQ$1&amp;$A267)</f>
        <v>0</v>
      </c>
      <c r="BR267" cm="1">
        <f t="array" aca="1" ref="BR267" ca="1">INDIRECT($A$1&amp;BR$1&amp;$A267)</f>
        <v>0</v>
      </c>
      <c r="BS267" cm="1">
        <f t="array" aca="1" ref="BS267" ca="1">INDIRECT($A$1&amp;BS$1&amp;$A267)</f>
        <v>0</v>
      </c>
      <c r="BT267" cm="1">
        <f t="array" aca="1" ref="BT267" ca="1">INDIRECT($A$1&amp;BT$1&amp;$A267)</f>
        <v>0</v>
      </c>
      <c r="BU267" cm="1">
        <f t="array" aca="1" ref="BU267" ca="1">INDIRECT($A$1&amp;BU$1&amp;$A267)</f>
        <v>0</v>
      </c>
    </row>
    <row r="268" spans="1:73" x14ac:dyDescent="0.35">
      <c r="A268" s="60">
        <f t="shared" si="33"/>
        <v>253</v>
      </c>
      <c r="C268" cm="1">
        <f t="array" aca="1" ref="C268" ca="1">INDIRECT($A$1&amp;C$1&amp;$A268)</f>
        <v>0</v>
      </c>
      <c r="D268">
        <f t="shared" ca="1" si="49"/>
        <v>0</v>
      </c>
      <c r="E268">
        <f t="shared" ca="1" si="49"/>
        <v>0</v>
      </c>
      <c r="F268">
        <f t="shared" ca="1" si="49"/>
        <v>0</v>
      </c>
      <c r="G268">
        <f t="shared" ca="1" si="49"/>
        <v>0</v>
      </c>
      <c r="H268">
        <f t="shared" ca="1" si="49"/>
        <v>0</v>
      </c>
      <c r="I268">
        <f t="shared" ca="1" si="49"/>
        <v>0</v>
      </c>
      <c r="J268">
        <f t="shared" ca="1" si="49"/>
        <v>0</v>
      </c>
      <c r="K268">
        <f t="shared" ca="1" si="49"/>
        <v>0</v>
      </c>
      <c r="L268">
        <f t="shared" ca="1" si="49"/>
        <v>0</v>
      </c>
      <c r="M268">
        <f t="shared" ca="1" si="49"/>
        <v>0</v>
      </c>
      <c r="N268">
        <f t="shared" ca="1" si="49"/>
        <v>0</v>
      </c>
      <c r="P268" cm="1">
        <f t="array" aca="1" ref="P268" ca="1">INDIRECT($A$1&amp;P$1&amp;$A268)</f>
        <v>0</v>
      </c>
      <c r="Q268" cm="1">
        <f t="array" aca="1" ref="Q268" ca="1">INDIRECT($A$1&amp;Q$1&amp;$A268)</f>
        <v>0</v>
      </c>
      <c r="R268" cm="1">
        <f t="array" aca="1" ref="R268" ca="1">INDIRECT($A$1&amp;R$1&amp;$A268)</f>
        <v>0</v>
      </c>
      <c r="S268" cm="1">
        <f t="array" aca="1" ref="S268" ca="1">INDIRECT($A$1&amp;S$1&amp;$A268)</f>
        <v>0</v>
      </c>
      <c r="T268" cm="1">
        <f t="array" aca="1" ref="T268" ca="1">INDIRECT($A$1&amp;T$1&amp;$A268)</f>
        <v>0</v>
      </c>
      <c r="U268" cm="1">
        <f t="array" aca="1" ref="U268" ca="1">INDIRECT($A$1&amp;U$1&amp;$A268)</f>
        <v>0</v>
      </c>
      <c r="V268" cm="1">
        <f t="array" aca="1" ref="V268" ca="1">INDIRECT($A$1&amp;V$1&amp;$A268)</f>
        <v>0</v>
      </c>
      <c r="W268" cm="1">
        <f t="array" aca="1" ref="W268" ca="1">INDIRECT($A$1&amp;W$1&amp;$A268)</f>
        <v>0</v>
      </c>
      <c r="X268" cm="1">
        <f t="array" aca="1" ref="X268" ca="1">INDIRECT($A$1&amp;X$1&amp;$A268)</f>
        <v>0</v>
      </c>
      <c r="Y268" cm="1">
        <f t="array" aca="1" ref="Y268" ca="1">INDIRECT($A$1&amp;Y$1&amp;$A268)</f>
        <v>0</v>
      </c>
      <c r="Z268" cm="1">
        <f t="array" aca="1" ref="Z268" ca="1">INDIRECT($A$1&amp;Z$1&amp;$A268)</f>
        <v>0</v>
      </c>
      <c r="AA268" cm="1">
        <f t="array" aca="1" ref="AA268" ca="1">INDIRECT($A$1&amp;AA$1&amp;$A268)</f>
        <v>0</v>
      </c>
      <c r="AB268" cm="1">
        <f t="array" aca="1" ref="AB268" ca="1">INDIRECT($A$1&amp;AB$1&amp;$A268)</f>
        <v>0</v>
      </c>
      <c r="AC268" cm="1">
        <f t="array" aca="1" ref="AC268" ca="1">INDIRECT($A$1&amp;AC$1&amp;$A268)</f>
        <v>0</v>
      </c>
      <c r="AD268" cm="1">
        <f t="array" aca="1" ref="AD268" ca="1">INDIRECT($A$1&amp;AD$1&amp;$A268)</f>
        <v>0</v>
      </c>
      <c r="AE268" cm="1">
        <f t="array" aca="1" ref="AE268" ca="1">INDIRECT($A$1&amp;AE$1&amp;$A268)</f>
        <v>0</v>
      </c>
      <c r="AF268" cm="1">
        <f t="array" aca="1" ref="AF268" ca="1">INDIRECT($A$1&amp;AF$1&amp;$A268)</f>
        <v>0</v>
      </c>
      <c r="AG268" cm="1">
        <f t="array" aca="1" ref="AG268" ca="1">INDIRECT($A$1&amp;AG$1&amp;$A268)</f>
        <v>0</v>
      </c>
      <c r="AH268" cm="1">
        <f t="array" aca="1" ref="AH268" ca="1">INDIRECT($A$1&amp;AH$1&amp;$A268)</f>
        <v>0</v>
      </c>
      <c r="AI268" cm="1">
        <f t="array" aca="1" ref="AI268" ca="1">INDIRECT($A$1&amp;AI$1&amp;$A268)</f>
        <v>0</v>
      </c>
      <c r="AJ268" cm="1">
        <f t="array" aca="1" ref="AJ268" ca="1">INDIRECT($A$1&amp;AJ$1&amp;$A268)</f>
        <v>0</v>
      </c>
      <c r="AK268" cm="1">
        <f t="array" aca="1" ref="AK268" ca="1">INDIRECT($A$1&amp;AK$1&amp;$A268)</f>
        <v>0</v>
      </c>
      <c r="AM268">
        <f t="shared" ca="1" si="50"/>
        <v>0</v>
      </c>
      <c r="AN268">
        <f t="shared" ca="1" si="50"/>
        <v>0</v>
      </c>
      <c r="AO268">
        <f t="shared" ca="1" si="50"/>
        <v>0</v>
      </c>
      <c r="AP268">
        <f t="shared" ca="1" si="50"/>
        <v>0</v>
      </c>
      <c r="AQ268">
        <f t="shared" ca="1" si="50"/>
        <v>0</v>
      </c>
      <c r="AR268">
        <f t="shared" ca="1" si="50"/>
        <v>0</v>
      </c>
      <c r="AS268">
        <f t="shared" ca="1" si="50"/>
        <v>0</v>
      </c>
      <c r="AU268" cm="1">
        <f t="array" aca="1" ref="AU268" ca="1">INDIRECT($A$1&amp;AU$1&amp;$A268)</f>
        <v>0</v>
      </c>
      <c r="AV268" cm="1">
        <f t="array" aca="1" ref="AV268" ca="1">INDIRECT($A$1&amp;AV$1&amp;$A268)</f>
        <v>0</v>
      </c>
      <c r="AW268" cm="1">
        <f t="array" aca="1" ref="AW268" ca="1">INDIRECT($A$1&amp;AW$1&amp;$A268)</f>
        <v>0</v>
      </c>
      <c r="AX268" cm="1">
        <f t="array" aca="1" ref="AX268" ca="1">INDIRECT($A$1&amp;AX$1&amp;$A268)</f>
        <v>0</v>
      </c>
      <c r="AY268" cm="1">
        <f t="array" aca="1" ref="AY268" ca="1">INDIRECT($A$1&amp;AY$1&amp;$A268)</f>
        <v>0</v>
      </c>
      <c r="AZ268" cm="1">
        <f t="array" aca="1" ref="AZ268" ca="1">INDIRECT($A$1&amp;AZ$1&amp;$A268)</f>
        <v>0</v>
      </c>
      <c r="BA268" cm="1">
        <f t="array" aca="1" ref="BA268" ca="1">INDIRECT($A$1&amp;BA$1&amp;$A268)</f>
        <v>0</v>
      </c>
      <c r="BB268" cm="1">
        <f t="array" aca="1" ref="BB268" ca="1">INDIRECT($A$1&amp;BB$1&amp;$A268)</f>
        <v>0</v>
      </c>
      <c r="BC268" cm="1">
        <f t="array" aca="1" ref="BC268" ca="1">INDIRECT($A$1&amp;BC$1&amp;$A268)</f>
        <v>0</v>
      </c>
      <c r="BD268" cm="1">
        <f t="array" aca="1" ref="BD268" ca="1">INDIRECT($A$1&amp;BD$1&amp;$A268)</f>
        <v>0</v>
      </c>
      <c r="BE268" cm="1">
        <f t="array" aca="1" ref="BE268" ca="1">INDIRECT($A$1&amp;BE$1&amp;$A268)</f>
        <v>0</v>
      </c>
      <c r="BF268" cm="1">
        <f t="array" aca="1" ref="BF268" ca="1">INDIRECT($A$1&amp;BF$1&amp;$A268)</f>
        <v>0</v>
      </c>
      <c r="BG268" cm="1">
        <f t="array" aca="1" ref="BG268" ca="1">INDIRECT($A$1&amp;BG$1&amp;$A268)</f>
        <v>0</v>
      </c>
      <c r="BH268" cm="1">
        <f t="array" aca="1" ref="BH268" ca="1">INDIRECT($A$1&amp;BH$1&amp;$A268)</f>
        <v>0</v>
      </c>
      <c r="BI268" cm="1">
        <f t="array" aca="1" ref="BI268" ca="1">INDIRECT($A$1&amp;BI$1&amp;$A268)</f>
        <v>0</v>
      </c>
      <c r="BJ268" cm="1">
        <f t="array" aca="1" ref="BJ268" ca="1">INDIRECT($A$1&amp;BJ$1&amp;$A268)</f>
        <v>0</v>
      </c>
      <c r="BK268" cm="1">
        <f t="array" aca="1" ref="BK268" ca="1">INDIRECT($A$1&amp;BK$1&amp;$A268)</f>
        <v>0</v>
      </c>
      <c r="BL268" cm="1">
        <f t="array" aca="1" ref="BL268" ca="1">INDIRECT($A$1&amp;BL$1&amp;$A268)</f>
        <v>0</v>
      </c>
      <c r="BM268" cm="1">
        <f t="array" aca="1" ref="BM268" ca="1">INDIRECT($A$1&amp;BM$1&amp;$A268)</f>
        <v>0</v>
      </c>
      <c r="BN268" cm="1">
        <f t="array" aca="1" ref="BN268" ca="1">INDIRECT($A$1&amp;BN$1&amp;$A268)</f>
        <v>0</v>
      </c>
      <c r="BO268" cm="1">
        <f t="array" aca="1" ref="BO268" ca="1">INDIRECT($A$1&amp;BO$1&amp;$A268)</f>
        <v>0</v>
      </c>
      <c r="BP268" cm="1">
        <f t="array" aca="1" ref="BP268" ca="1">INDIRECT($A$1&amp;BP$1&amp;$A268)</f>
        <v>0</v>
      </c>
      <c r="BQ268" cm="1">
        <f t="array" aca="1" ref="BQ268" ca="1">INDIRECT($A$1&amp;BQ$1&amp;$A268)</f>
        <v>0</v>
      </c>
      <c r="BR268" cm="1">
        <f t="array" aca="1" ref="BR268" ca="1">INDIRECT($A$1&amp;BR$1&amp;$A268)</f>
        <v>0</v>
      </c>
      <c r="BS268" cm="1">
        <f t="array" aca="1" ref="BS268" ca="1">INDIRECT($A$1&amp;BS$1&amp;$A268)</f>
        <v>0</v>
      </c>
      <c r="BT268" cm="1">
        <f t="array" aca="1" ref="BT268" ca="1">INDIRECT($A$1&amp;BT$1&amp;$A268)</f>
        <v>0</v>
      </c>
      <c r="BU268" cm="1">
        <f t="array" aca="1" ref="BU268" ca="1">INDIRECT($A$1&amp;BU$1&amp;$A268)</f>
        <v>0</v>
      </c>
    </row>
    <row r="269" spans="1:73" x14ac:dyDescent="0.35">
      <c r="A269" s="60">
        <f t="shared" si="33"/>
        <v>254</v>
      </c>
      <c r="C269" cm="1">
        <f t="array" aca="1" ref="C269" ca="1">INDIRECT($A$1&amp;C$1&amp;$A269)</f>
        <v>0</v>
      </c>
      <c r="D269">
        <f t="shared" ca="1" si="49"/>
        <v>0</v>
      </c>
      <c r="E269">
        <f t="shared" ca="1" si="49"/>
        <v>0</v>
      </c>
      <c r="F269">
        <f t="shared" ca="1" si="49"/>
        <v>0</v>
      </c>
      <c r="G269">
        <f t="shared" ca="1" si="49"/>
        <v>0</v>
      </c>
      <c r="H269">
        <f t="shared" ca="1" si="49"/>
        <v>0</v>
      </c>
      <c r="I269">
        <f t="shared" ca="1" si="49"/>
        <v>0</v>
      </c>
      <c r="J269">
        <f t="shared" ca="1" si="49"/>
        <v>0</v>
      </c>
      <c r="K269">
        <f t="shared" ca="1" si="49"/>
        <v>0</v>
      </c>
      <c r="L269">
        <f t="shared" ca="1" si="49"/>
        <v>0</v>
      </c>
      <c r="M269">
        <f t="shared" ca="1" si="49"/>
        <v>0</v>
      </c>
      <c r="N269">
        <f t="shared" ca="1" si="49"/>
        <v>0</v>
      </c>
      <c r="P269" cm="1">
        <f t="array" aca="1" ref="P269" ca="1">INDIRECT($A$1&amp;P$1&amp;$A269)</f>
        <v>0</v>
      </c>
      <c r="Q269" cm="1">
        <f t="array" aca="1" ref="Q269" ca="1">INDIRECT($A$1&amp;Q$1&amp;$A269)</f>
        <v>0</v>
      </c>
      <c r="R269" cm="1">
        <f t="array" aca="1" ref="R269" ca="1">INDIRECT($A$1&amp;R$1&amp;$A269)</f>
        <v>0</v>
      </c>
      <c r="S269" cm="1">
        <f t="array" aca="1" ref="S269" ca="1">INDIRECT($A$1&amp;S$1&amp;$A269)</f>
        <v>0</v>
      </c>
      <c r="T269" cm="1">
        <f t="array" aca="1" ref="T269" ca="1">INDIRECT($A$1&amp;T$1&amp;$A269)</f>
        <v>0</v>
      </c>
      <c r="U269" cm="1">
        <f t="array" aca="1" ref="U269" ca="1">INDIRECT($A$1&amp;U$1&amp;$A269)</f>
        <v>0</v>
      </c>
      <c r="V269" cm="1">
        <f t="array" aca="1" ref="V269" ca="1">INDIRECT($A$1&amp;V$1&amp;$A269)</f>
        <v>0</v>
      </c>
      <c r="W269" cm="1">
        <f t="array" aca="1" ref="W269" ca="1">INDIRECT($A$1&amp;W$1&amp;$A269)</f>
        <v>0</v>
      </c>
      <c r="X269" cm="1">
        <f t="array" aca="1" ref="X269" ca="1">INDIRECT($A$1&amp;X$1&amp;$A269)</f>
        <v>0</v>
      </c>
      <c r="Y269" cm="1">
        <f t="array" aca="1" ref="Y269" ca="1">INDIRECT($A$1&amp;Y$1&amp;$A269)</f>
        <v>0</v>
      </c>
      <c r="Z269" cm="1">
        <f t="array" aca="1" ref="Z269" ca="1">INDIRECT($A$1&amp;Z$1&amp;$A269)</f>
        <v>0</v>
      </c>
      <c r="AA269" cm="1">
        <f t="array" aca="1" ref="AA269" ca="1">INDIRECT($A$1&amp;AA$1&amp;$A269)</f>
        <v>0</v>
      </c>
      <c r="AB269" cm="1">
        <f t="array" aca="1" ref="AB269" ca="1">INDIRECT($A$1&amp;AB$1&amp;$A269)</f>
        <v>0</v>
      </c>
      <c r="AC269" cm="1">
        <f t="array" aca="1" ref="AC269" ca="1">INDIRECT($A$1&amp;AC$1&amp;$A269)</f>
        <v>0</v>
      </c>
      <c r="AD269" cm="1">
        <f t="array" aca="1" ref="AD269" ca="1">INDIRECT($A$1&amp;AD$1&amp;$A269)</f>
        <v>0</v>
      </c>
      <c r="AE269" cm="1">
        <f t="array" aca="1" ref="AE269" ca="1">INDIRECT($A$1&amp;AE$1&amp;$A269)</f>
        <v>0</v>
      </c>
      <c r="AF269" cm="1">
        <f t="array" aca="1" ref="AF269" ca="1">INDIRECT($A$1&amp;AF$1&amp;$A269)</f>
        <v>0</v>
      </c>
      <c r="AG269" cm="1">
        <f t="array" aca="1" ref="AG269" ca="1">INDIRECT($A$1&amp;AG$1&amp;$A269)</f>
        <v>0</v>
      </c>
      <c r="AH269" cm="1">
        <f t="array" aca="1" ref="AH269" ca="1">INDIRECT($A$1&amp;AH$1&amp;$A269)</f>
        <v>0</v>
      </c>
      <c r="AI269" cm="1">
        <f t="array" aca="1" ref="AI269" ca="1">INDIRECT($A$1&amp;AI$1&amp;$A269)</f>
        <v>0</v>
      </c>
      <c r="AJ269" cm="1">
        <f t="array" aca="1" ref="AJ269" ca="1">INDIRECT($A$1&amp;AJ$1&amp;$A269)</f>
        <v>0</v>
      </c>
      <c r="AK269" cm="1">
        <f t="array" aca="1" ref="AK269" ca="1">INDIRECT($A$1&amp;AK$1&amp;$A269)</f>
        <v>0</v>
      </c>
      <c r="AM269">
        <f t="shared" ca="1" si="50"/>
        <v>0</v>
      </c>
      <c r="AN269">
        <f t="shared" ca="1" si="50"/>
        <v>0</v>
      </c>
      <c r="AO269">
        <f t="shared" ca="1" si="50"/>
        <v>0</v>
      </c>
      <c r="AP269">
        <f t="shared" ca="1" si="50"/>
        <v>0</v>
      </c>
      <c r="AQ269">
        <f t="shared" ca="1" si="50"/>
        <v>0</v>
      </c>
      <c r="AR269">
        <f t="shared" ca="1" si="50"/>
        <v>0</v>
      </c>
      <c r="AS269">
        <f t="shared" ca="1" si="50"/>
        <v>0</v>
      </c>
      <c r="AU269" cm="1">
        <f t="array" aca="1" ref="AU269" ca="1">INDIRECT($A$1&amp;AU$1&amp;$A269)</f>
        <v>0</v>
      </c>
      <c r="AV269" cm="1">
        <f t="array" aca="1" ref="AV269" ca="1">INDIRECT($A$1&amp;AV$1&amp;$A269)</f>
        <v>0</v>
      </c>
      <c r="AW269" cm="1">
        <f t="array" aca="1" ref="AW269" ca="1">INDIRECT($A$1&amp;AW$1&amp;$A269)</f>
        <v>0</v>
      </c>
      <c r="AX269" cm="1">
        <f t="array" aca="1" ref="AX269" ca="1">INDIRECT($A$1&amp;AX$1&amp;$A269)</f>
        <v>0</v>
      </c>
      <c r="AY269" cm="1">
        <f t="array" aca="1" ref="AY269" ca="1">INDIRECT($A$1&amp;AY$1&amp;$A269)</f>
        <v>0</v>
      </c>
      <c r="AZ269" cm="1">
        <f t="array" aca="1" ref="AZ269" ca="1">INDIRECT($A$1&amp;AZ$1&amp;$A269)</f>
        <v>0</v>
      </c>
      <c r="BA269" cm="1">
        <f t="array" aca="1" ref="BA269" ca="1">INDIRECT($A$1&amp;BA$1&amp;$A269)</f>
        <v>0</v>
      </c>
      <c r="BB269" cm="1">
        <f t="array" aca="1" ref="BB269" ca="1">INDIRECT($A$1&amp;BB$1&amp;$A269)</f>
        <v>0</v>
      </c>
      <c r="BC269" cm="1">
        <f t="array" aca="1" ref="BC269" ca="1">INDIRECT($A$1&amp;BC$1&amp;$A269)</f>
        <v>0</v>
      </c>
      <c r="BD269" cm="1">
        <f t="array" aca="1" ref="BD269" ca="1">INDIRECT($A$1&amp;BD$1&amp;$A269)</f>
        <v>0</v>
      </c>
      <c r="BE269" cm="1">
        <f t="array" aca="1" ref="BE269" ca="1">INDIRECT($A$1&amp;BE$1&amp;$A269)</f>
        <v>0</v>
      </c>
      <c r="BF269" cm="1">
        <f t="array" aca="1" ref="BF269" ca="1">INDIRECT($A$1&amp;BF$1&amp;$A269)</f>
        <v>0</v>
      </c>
      <c r="BG269" cm="1">
        <f t="array" aca="1" ref="BG269" ca="1">INDIRECT($A$1&amp;BG$1&amp;$A269)</f>
        <v>0</v>
      </c>
      <c r="BH269" cm="1">
        <f t="array" aca="1" ref="BH269" ca="1">INDIRECT($A$1&amp;BH$1&amp;$A269)</f>
        <v>0</v>
      </c>
      <c r="BI269" cm="1">
        <f t="array" aca="1" ref="BI269" ca="1">INDIRECT($A$1&amp;BI$1&amp;$A269)</f>
        <v>0</v>
      </c>
      <c r="BJ269" cm="1">
        <f t="array" aca="1" ref="BJ269" ca="1">INDIRECT($A$1&amp;BJ$1&amp;$A269)</f>
        <v>0</v>
      </c>
      <c r="BK269" cm="1">
        <f t="array" aca="1" ref="BK269" ca="1">INDIRECT($A$1&amp;BK$1&amp;$A269)</f>
        <v>0</v>
      </c>
      <c r="BL269" cm="1">
        <f t="array" aca="1" ref="BL269" ca="1">INDIRECT($A$1&amp;BL$1&amp;$A269)</f>
        <v>0</v>
      </c>
      <c r="BM269" cm="1">
        <f t="array" aca="1" ref="BM269" ca="1">INDIRECT($A$1&amp;BM$1&amp;$A269)</f>
        <v>0</v>
      </c>
      <c r="BN269" cm="1">
        <f t="array" aca="1" ref="BN269" ca="1">INDIRECT($A$1&amp;BN$1&amp;$A269)</f>
        <v>0</v>
      </c>
      <c r="BO269" cm="1">
        <f t="array" aca="1" ref="BO269" ca="1">INDIRECT($A$1&amp;BO$1&amp;$A269)</f>
        <v>0</v>
      </c>
      <c r="BP269" cm="1">
        <f t="array" aca="1" ref="BP269" ca="1">INDIRECT($A$1&amp;BP$1&amp;$A269)</f>
        <v>0</v>
      </c>
      <c r="BQ269" cm="1">
        <f t="array" aca="1" ref="BQ269" ca="1">INDIRECT($A$1&amp;BQ$1&amp;$A269)</f>
        <v>0</v>
      </c>
      <c r="BR269" cm="1">
        <f t="array" aca="1" ref="BR269" ca="1">INDIRECT($A$1&amp;BR$1&amp;$A269)</f>
        <v>0</v>
      </c>
      <c r="BS269" cm="1">
        <f t="array" aca="1" ref="BS269" ca="1">INDIRECT($A$1&amp;BS$1&amp;$A269)</f>
        <v>0</v>
      </c>
      <c r="BT269" cm="1">
        <f t="array" aca="1" ref="BT269" ca="1">INDIRECT($A$1&amp;BT$1&amp;$A269)</f>
        <v>0</v>
      </c>
      <c r="BU269" cm="1">
        <f t="array" aca="1" ref="BU269" ca="1">INDIRECT($A$1&amp;BU$1&amp;$A269)</f>
        <v>0</v>
      </c>
    </row>
    <row r="270" spans="1:73" x14ac:dyDescent="0.35">
      <c r="A270" s="60">
        <f t="shared" si="33"/>
        <v>255</v>
      </c>
      <c r="C270" cm="1">
        <f t="array" aca="1" ref="C270" ca="1">INDIRECT($A$1&amp;C$1&amp;$A270)</f>
        <v>0</v>
      </c>
      <c r="D270">
        <f t="shared" ca="1" si="49"/>
        <v>0</v>
      </c>
      <c r="E270">
        <f t="shared" ca="1" si="49"/>
        <v>0</v>
      </c>
      <c r="F270">
        <f t="shared" ca="1" si="49"/>
        <v>0</v>
      </c>
      <c r="G270">
        <f t="shared" ca="1" si="49"/>
        <v>0</v>
      </c>
      <c r="H270">
        <f t="shared" ca="1" si="49"/>
        <v>0</v>
      </c>
      <c r="I270">
        <f t="shared" ca="1" si="49"/>
        <v>0</v>
      </c>
      <c r="J270">
        <f t="shared" ca="1" si="49"/>
        <v>0</v>
      </c>
      <c r="K270">
        <f t="shared" ca="1" si="49"/>
        <v>0</v>
      </c>
      <c r="L270">
        <f t="shared" ca="1" si="49"/>
        <v>0</v>
      </c>
      <c r="M270">
        <f t="shared" ca="1" si="49"/>
        <v>0</v>
      </c>
      <c r="N270">
        <f t="shared" ca="1" si="49"/>
        <v>0</v>
      </c>
      <c r="P270" cm="1">
        <f t="array" aca="1" ref="P270" ca="1">INDIRECT($A$1&amp;P$1&amp;$A270)</f>
        <v>0</v>
      </c>
      <c r="Q270" cm="1">
        <f t="array" aca="1" ref="Q270" ca="1">INDIRECT($A$1&amp;Q$1&amp;$A270)</f>
        <v>0</v>
      </c>
      <c r="R270" cm="1">
        <f t="array" aca="1" ref="R270" ca="1">INDIRECT($A$1&amp;R$1&amp;$A270)</f>
        <v>0</v>
      </c>
      <c r="S270" cm="1">
        <f t="array" aca="1" ref="S270" ca="1">INDIRECT($A$1&amp;S$1&amp;$A270)</f>
        <v>0</v>
      </c>
      <c r="T270" cm="1">
        <f t="array" aca="1" ref="T270" ca="1">INDIRECT($A$1&amp;T$1&amp;$A270)</f>
        <v>0</v>
      </c>
      <c r="U270" cm="1">
        <f t="array" aca="1" ref="U270" ca="1">INDIRECT($A$1&amp;U$1&amp;$A270)</f>
        <v>0</v>
      </c>
      <c r="V270" cm="1">
        <f t="array" aca="1" ref="V270" ca="1">INDIRECT($A$1&amp;V$1&amp;$A270)</f>
        <v>0</v>
      </c>
      <c r="W270" cm="1">
        <f t="array" aca="1" ref="W270" ca="1">INDIRECT($A$1&amp;W$1&amp;$A270)</f>
        <v>0</v>
      </c>
      <c r="X270" cm="1">
        <f t="array" aca="1" ref="X270" ca="1">INDIRECT($A$1&amp;X$1&amp;$A270)</f>
        <v>0</v>
      </c>
      <c r="Y270" cm="1">
        <f t="array" aca="1" ref="Y270" ca="1">INDIRECT($A$1&amp;Y$1&amp;$A270)</f>
        <v>0</v>
      </c>
      <c r="Z270" cm="1">
        <f t="array" aca="1" ref="Z270" ca="1">INDIRECT($A$1&amp;Z$1&amp;$A270)</f>
        <v>0</v>
      </c>
      <c r="AA270" cm="1">
        <f t="array" aca="1" ref="AA270" ca="1">INDIRECT($A$1&amp;AA$1&amp;$A270)</f>
        <v>0</v>
      </c>
      <c r="AB270" cm="1">
        <f t="array" aca="1" ref="AB270" ca="1">INDIRECT($A$1&amp;AB$1&amp;$A270)</f>
        <v>0</v>
      </c>
      <c r="AC270" cm="1">
        <f t="array" aca="1" ref="AC270" ca="1">INDIRECT($A$1&amp;AC$1&amp;$A270)</f>
        <v>0</v>
      </c>
      <c r="AD270" cm="1">
        <f t="array" aca="1" ref="AD270" ca="1">INDIRECT($A$1&amp;AD$1&amp;$A270)</f>
        <v>0</v>
      </c>
      <c r="AE270" cm="1">
        <f t="array" aca="1" ref="AE270" ca="1">INDIRECT($A$1&amp;AE$1&amp;$A270)</f>
        <v>0</v>
      </c>
      <c r="AF270" cm="1">
        <f t="array" aca="1" ref="AF270" ca="1">INDIRECT($A$1&amp;AF$1&amp;$A270)</f>
        <v>0</v>
      </c>
      <c r="AG270" cm="1">
        <f t="array" aca="1" ref="AG270" ca="1">INDIRECT($A$1&amp;AG$1&amp;$A270)</f>
        <v>0</v>
      </c>
      <c r="AH270" cm="1">
        <f t="array" aca="1" ref="AH270" ca="1">INDIRECT($A$1&amp;AH$1&amp;$A270)</f>
        <v>0</v>
      </c>
      <c r="AI270" cm="1">
        <f t="array" aca="1" ref="AI270" ca="1">INDIRECT($A$1&amp;AI$1&amp;$A270)</f>
        <v>0</v>
      </c>
      <c r="AJ270" cm="1">
        <f t="array" aca="1" ref="AJ270" ca="1">INDIRECT($A$1&amp;AJ$1&amp;$A270)</f>
        <v>0</v>
      </c>
      <c r="AK270" cm="1">
        <f t="array" aca="1" ref="AK270" ca="1">INDIRECT($A$1&amp;AK$1&amp;$A270)</f>
        <v>0</v>
      </c>
      <c r="AM270">
        <f t="shared" ca="1" si="50"/>
        <v>0</v>
      </c>
      <c r="AN270">
        <f t="shared" ca="1" si="50"/>
        <v>0</v>
      </c>
      <c r="AO270">
        <f t="shared" ca="1" si="50"/>
        <v>0</v>
      </c>
      <c r="AP270">
        <f t="shared" ca="1" si="50"/>
        <v>0</v>
      </c>
      <c r="AQ270">
        <f t="shared" ca="1" si="50"/>
        <v>0</v>
      </c>
      <c r="AR270">
        <f t="shared" ca="1" si="50"/>
        <v>0</v>
      </c>
      <c r="AS270">
        <f t="shared" ca="1" si="50"/>
        <v>0</v>
      </c>
      <c r="AU270" cm="1">
        <f t="array" aca="1" ref="AU270" ca="1">INDIRECT($A$1&amp;AU$1&amp;$A270)</f>
        <v>0</v>
      </c>
      <c r="AV270" cm="1">
        <f t="array" aca="1" ref="AV270" ca="1">INDIRECT($A$1&amp;AV$1&amp;$A270)</f>
        <v>0</v>
      </c>
      <c r="AW270" cm="1">
        <f t="array" aca="1" ref="AW270" ca="1">INDIRECT($A$1&amp;AW$1&amp;$A270)</f>
        <v>0</v>
      </c>
      <c r="AX270" cm="1">
        <f t="array" aca="1" ref="AX270" ca="1">INDIRECT($A$1&amp;AX$1&amp;$A270)</f>
        <v>0</v>
      </c>
      <c r="AY270" cm="1">
        <f t="array" aca="1" ref="AY270" ca="1">INDIRECT($A$1&amp;AY$1&amp;$A270)</f>
        <v>0</v>
      </c>
      <c r="AZ270" cm="1">
        <f t="array" aca="1" ref="AZ270" ca="1">INDIRECT($A$1&amp;AZ$1&amp;$A270)</f>
        <v>0</v>
      </c>
      <c r="BA270" cm="1">
        <f t="array" aca="1" ref="BA270" ca="1">INDIRECT($A$1&amp;BA$1&amp;$A270)</f>
        <v>0</v>
      </c>
      <c r="BB270" cm="1">
        <f t="array" aca="1" ref="BB270" ca="1">INDIRECT($A$1&amp;BB$1&amp;$A270)</f>
        <v>0</v>
      </c>
      <c r="BC270" cm="1">
        <f t="array" aca="1" ref="BC270" ca="1">INDIRECT($A$1&amp;BC$1&amp;$A270)</f>
        <v>0</v>
      </c>
      <c r="BD270" cm="1">
        <f t="array" aca="1" ref="BD270" ca="1">INDIRECT($A$1&amp;BD$1&amp;$A270)</f>
        <v>0</v>
      </c>
      <c r="BE270" cm="1">
        <f t="array" aca="1" ref="BE270" ca="1">INDIRECT($A$1&amp;BE$1&amp;$A270)</f>
        <v>0</v>
      </c>
      <c r="BF270" cm="1">
        <f t="array" aca="1" ref="BF270" ca="1">INDIRECT($A$1&amp;BF$1&amp;$A270)</f>
        <v>0</v>
      </c>
      <c r="BG270" cm="1">
        <f t="array" aca="1" ref="BG270" ca="1">INDIRECT($A$1&amp;BG$1&amp;$A270)</f>
        <v>0</v>
      </c>
      <c r="BH270" cm="1">
        <f t="array" aca="1" ref="BH270" ca="1">INDIRECT($A$1&amp;BH$1&amp;$A270)</f>
        <v>0</v>
      </c>
      <c r="BI270" cm="1">
        <f t="array" aca="1" ref="BI270" ca="1">INDIRECT($A$1&amp;BI$1&amp;$A270)</f>
        <v>0</v>
      </c>
      <c r="BJ270" cm="1">
        <f t="array" aca="1" ref="BJ270" ca="1">INDIRECT($A$1&amp;BJ$1&amp;$A270)</f>
        <v>0</v>
      </c>
      <c r="BK270" cm="1">
        <f t="array" aca="1" ref="BK270" ca="1">INDIRECT($A$1&amp;BK$1&amp;$A270)</f>
        <v>0</v>
      </c>
      <c r="BL270" cm="1">
        <f t="array" aca="1" ref="BL270" ca="1">INDIRECT($A$1&amp;BL$1&amp;$A270)</f>
        <v>0</v>
      </c>
      <c r="BM270" cm="1">
        <f t="array" aca="1" ref="BM270" ca="1">INDIRECT($A$1&amp;BM$1&amp;$A270)</f>
        <v>0</v>
      </c>
      <c r="BN270" cm="1">
        <f t="array" aca="1" ref="BN270" ca="1">INDIRECT($A$1&amp;BN$1&amp;$A270)</f>
        <v>0</v>
      </c>
      <c r="BO270" cm="1">
        <f t="array" aca="1" ref="BO270" ca="1">INDIRECT($A$1&amp;BO$1&amp;$A270)</f>
        <v>0</v>
      </c>
      <c r="BP270" cm="1">
        <f t="array" aca="1" ref="BP270" ca="1">INDIRECT($A$1&amp;BP$1&amp;$A270)</f>
        <v>0</v>
      </c>
      <c r="BQ270" cm="1">
        <f t="array" aca="1" ref="BQ270" ca="1">INDIRECT($A$1&amp;BQ$1&amp;$A270)</f>
        <v>0</v>
      </c>
      <c r="BR270" cm="1">
        <f t="array" aca="1" ref="BR270" ca="1">INDIRECT($A$1&amp;BR$1&amp;$A270)</f>
        <v>0</v>
      </c>
      <c r="BS270" cm="1">
        <f t="array" aca="1" ref="BS270" ca="1">INDIRECT($A$1&amp;BS$1&amp;$A270)</f>
        <v>0</v>
      </c>
      <c r="BT270" cm="1">
        <f t="array" aca="1" ref="BT270" ca="1">INDIRECT($A$1&amp;BT$1&amp;$A270)</f>
        <v>0</v>
      </c>
      <c r="BU270" cm="1">
        <f t="array" aca="1" ref="BU270" ca="1">INDIRECT($A$1&amp;BU$1&amp;$A270)</f>
        <v>0</v>
      </c>
    </row>
    <row r="271" spans="1:73" x14ac:dyDescent="0.35">
      <c r="A271" s="60">
        <f t="shared" si="33"/>
        <v>256</v>
      </c>
      <c r="C271" cm="1">
        <f t="array" aca="1" ref="C271" ca="1">INDIRECT($A$1&amp;C$1&amp;$A271)</f>
        <v>0</v>
      </c>
      <c r="D271">
        <f t="shared" ca="1" si="49"/>
        <v>0</v>
      </c>
      <c r="E271">
        <f t="shared" ca="1" si="49"/>
        <v>0</v>
      </c>
      <c r="F271">
        <f t="shared" ca="1" si="49"/>
        <v>0</v>
      </c>
      <c r="G271">
        <f t="shared" ca="1" si="49"/>
        <v>0</v>
      </c>
      <c r="H271">
        <f t="shared" ca="1" si="49"/>
        <v>0</v>
      </c>
      <c r="I271">
        <f t="shared" ca="1" si="49"/>
        <v>0</v>
      </c>
      <c r="J271">
        <f t="shared" ca="1" si="49"/>
        <v>0</v>
      </c>
      <c r="K271">
        <f t="shared" ca="1" si="49"/>
        <v>0</v>
      </c>
      <c r="L271">
        <f t="shared" ca="1" si="49"/>
        <v>0</v>
      </c>
      <c r="M271">
        <f t="shared" ca="1" si="49"/>
        <v>0</v>
      </c>
      <c r="N271">
        <f t="shared" ca="1" si="49"/>
        <v>0</v>
      </c>
      <c r="P271" cm="1">
        <f t="array" aca="1" ref="P271" ca="1">INDIRECT($A$1&amp;P$1&amp;$A271)</f>
        <v>0</v>
      </c>
      <c r="Q271" cm="1">
        <f t="array" aca="1" ref="Q271" ca="1">INDIRECT($A$1&amp;Q$1&amp;$A271)</f>
        <v>0</v>
      </c>
      <c r="R271" cm="1">
        <f t="array" aca="1" ref="R271" ca="1">INDIRECT($A$1&amp;R$1&amp;$A271)</f>
        <v>0</v>
      </c>
      <c r="S271" cm="1">
        <f t="array" aca="1" ref="S271" ca="1">INDIRECT($A$1&amp;S$1&amp;$A271)</f>
        <v>0</v>
      </c>
      <c r="T271" cm="1">
        <f t="array" aca="1" ref="T271" ca="1">INDIRECT($A$1&amp;T$1&amp;$A271)</f>
        <v>0</v>
      </c>
      <c r="U271" cm="1">
        <f t="array" aca="1" ref="U271" ca="1">INDIRECT($A$1&amp;U$1&amp;$A271)</f>
        <v>0</v>
      </c>
      <c r="V271" cm="1">
        <f t="array" aca="1" ref="V271" ca="1">INDIRECT($A$1&amp;V$1&amp;$A271)</f>
        <v>0</v>
      </c>
      <c r="W271" cm="1">
        <f t="array" aca="1" ref="W271" ca="1">INDIRECT($A$1&amp;W$1&amp;$A271)</f>
        <v>0</v>
      </c>
      <c r="X271" cm="1">
        <f t="array" aca="1" ref="X271" ca="1">INDIRECT($A$1&amp;X$1&amp;$A271)</f>
        <v>0</v>
      </c>
      <c r="Y271" cm="1">
        <f t="array" aca="1" ref="Y271" ca="1">INDIRECT($A$1&amp;Y$1&amp;$A271)</f>
        <v>0</v>
      </c>
      <c r="Z271" cm="1">
        <f t="array" aca="1" ref="Z271" ca="1">INDIRECT($A$1&amp;Z$1&amp;$A271)</f>
        <v>0</v>
      </c>
      <c r="AA271" cm="1">
        <f t="array" aca="1" ref="AA271" ca="1">INDIRECT($A$1&amp;AA$1&amp;$A271)</f>
        <v>0</v>
      </c>
      <c r="AB271" cm="1">
        <f t="array" aca="1" ref="AB271" ca="1">INDIRECT($A$1&amp;AB$1&amp;$A271)</f>
        <v>0</v>
      </c>
      <c r="AC271" cm="1">
        <f t="array" aca="1" ref="AC271" ca="1">INDIRECT($A$1&amp;AC$1&amp;$A271)</f>
        <v>0</v>
      </c>
      <c r="AD271" cm="1">
        <f t="array" aca="1" ref="AD271" ca="1">INDIRECT($A$1&amp;AD$1&amp;$A271)</f>
        <v>0</v>
      </c>
      <c r="AE271" cm="1">
        <f t="array" aca="1" ref="AE271" ca="1">INDIRECT($A$1&amp;AE$1&amp;$A271)</f>
        <v>0</v>
      </c>
      <c r="AF271" cm="1">
        <f t="array" aca="1" ref="AF271" ca="1">INDIRECT($A$1&amp;AF$1&amp;$A271)</f>
        <v>0</v>
      </c>
      <c r="AG271" cm="1">
        <f t="array" aca="1" ref="AG271" ca="1">INDIRECT($A$1&amp;AG$1&amp;$A271)</f>
        <v>0</v>
      </c>
      <c r="AH271" cm="1">
        <f t="array" aca="1" ref="AH271" ca="1">INDIRECT($A$1&amp;AH$1&amp;$A271)</f>
        <v>0</v>
      </c>
      <c r="AI271" cm="1">
        <f t="array" aca="1" ref="AI271" ca="1">INDIRECT($A$1&amp;AI$1&amp;$A271)</f>
        <v>0</v>
      </c>
      <c r="AJ271" cm="1">
        <f t="array" aca="1" ref="AJ271" ca="1">INDIRECT($A$1&amp;AJ$1&amp;$A271)</f>
        <v>0</v>
      </c>
      <c r="AK271" cm="1">
        <f t="array" aca="1" ref="AK271" ca="1">INDIRECT($A$1&amp;AK$1&amp;$A271)</f>
        <v>0</v>
      </c>
      <c r="AM271">
        <f t="shared" ca="1" si="50"/>
        <v>0</v>
      </c>
      <c r="AN271">
        <f t="shared" ca="1" si="50"/>
        <v>0</v>
      </c>
      <c r="AO271">
        <f t="shared" ca="1" si="50"/>
        <v>0</v>
      </c>
      <c r="AP271">
        <f t="shared" ca="1" si="50"/>
        <v>0</v>
      </c>
      <c r="AQ271">
        <f t="shared" ca="1" si="50"/>
        <v>0</v>
      </c>
      <c r="AR271">
        <f t="shared" ca="1" si="50"/>
        <v>0</v>
      </c>
      <c r="AS271">
        <f t="shared" ca="1" si="50"/>
        <v>0</v>
      </c>
      <c r="AU271" cm="1">
        <f t="array" aca="1" ref="AU271" ca="1">INDIRECT($A$1&amp;AU$1&amp;$A271)</f>
        <v>0</v>
      </c>
      <c r="AV271" cm="1">
        <f t="array" aca="1" ref="AV271" ca="1">INDIRECT($A$1&amp;AV$1&amp;$A271)</f>
        <v>0</v>
      </c>
      <c r="AW271" cm="1">
        <f t="array" aca="1" ref="AW271" ca="1">INDIRECT($A$1&amp;AW$1&amp;$A271)</f>
        <v>0</v>
      </c>
      <c r="AX271" cm="1">
        <f t="array" aca="1" ref="AX271" ca="1">INDIRECT($A$1&amp;AX$1&amp;$A271)</f>
        <v>0</v>
      </c>
      <c r="AY271" cm="1">
        <f t="array" aca="1" ref="AY271" ca="1">INDIRECT($A$1&amp;AY$1&amp;$A271)</f>
        <v>0</v>
      </c>
      <c r="AZ271" cm="1">
        <f t="array" aca="1" ref="AZ271" ca="1">INDIRECT($A$1&amp;AZ$1&amp;$A271)</f>
        <v>0</v>
      </c>
      <c r="BA271" cm="1">
        <f t="array" aca="1" ref="BA271" ca="1">INDIRECT($A$1&amp;BA$1&amp;$A271)</f>
        <v>0</v>
      </c>
      <c r="BB271" cm="1">
        <f t="array" aca="1" ref="BB271" ca="1">INDIRECT($A$1&amp;BB$1&amp;$A271)</f>
        <v>0</v>
      </c>
      <c r="BC271" cm="1">
        <f t="array" aca="1" ref="BC271" ca="1">INDIRECT($A$1&amp;BC$1&amp;$A271)</f>
        <v>0</v>
      </c>
      <c r="BD271" cm="1">
        <f t="array" aca="1" ref="BD271" ca="1">INDIRECT($A$1&amp;BD$1&amp;$A271)</f>
        <v>0</v>
      </c>
      <c r="BE271" cm="1">
        <f t="array" aca="1" ref="BE271" ca="1">INDIRECT($A$1&amp;BE$1&amp;$A271)</f>
        <v>0</v>
      </c>
      <c r="BF271" cm="1">
        <f t="array" aca="1" ref="BF271" ca="1">INDIRECT($A$1&amp;BF$1&amp;$A271)</f>
        <v>0</v>
      </c>
      <c r="BG271" cm="1">
        <f t="array" aca="1" ref="BG271" ca="1">INDIRECT($A$1&amp;BG$1&amp;$A271)</f>
        <v>0</v>
      </c>
      <c r="BH271" cm="1">
        <f t="array" aca="1" ref="BH271" ca="1">INDIRECT($A$1&amp;BH$1&amp;$A271)</f>
        <v>0</v>
      </c>
      <c r="BI271" cm="1">
        <f t="array" aca="1" ref="BI271" ca="1">INDIRECT($A$1&amp;BI$1&amp;$A271)</f>
        <v>0</v>
      </c>
      <c r="BJ271" cm="1">
        <f t="array" aca="1" ref="BJ271" ca="1">INDIRECT($A$1&amp;BJ$1&amp;$A271)</f>
        <v>0</v>
      </c>
      <c r="BK271" cm="1">
        <f t="array" aca="1" ref="BK271" ca="1">INDIRECT($A$1&amp;BK$1&amp;$A271)</f>
        <v>0</v>
      </c>
      <c r="BL271" cm="1">
        <f t="array" aca="1" ref="BL271" ca="1">INDIRECT($A$1&amp;BL$1&amp;$A271)</f>
        <v>0</v>
      </c>
      <c r="BM271" cm="1">
        <f t="array" aca="1" ref="BM271" ca="1">INDIRECT($A$1&amp;BM$1&amp;$A271)</f>
        <v>0</v>
      </c>
      <c r="BN271" cm="1">
        <f t="array" aca="1" ref="BN271" ca="1">INDIRECT($A$1&amp;BN$1&amp;$A271)</f>
        <v>0</v>
      </c>
      <c r="BO271" cm="1">
        <f t="array" aca="1" ref="BO271" ca="1">INDIRECT($A$1&amp;BO$1&amp;$A271)</f>
        <v>0</v>
      </c>
      <c r="BP271" cm="1">
        <f t="array" aca="1" ref="BP271" ca="1">INDIRECT($A$1&amp;BP$1&amp;$A271)</f>
        <v>0</v>
      </c>
      <c r="BQ271" cm="1">
        <f t="array" aca="1" ref="BQ271" ca="1">INDIRECT($A$1&amp;BQ$1&amp;$A271)</f>
        <v>0</v>
      </c>
      <c r="BR271" cm="1">
        <f t="array" aca="1" ref="BR271" ca="1">INDIRECT($A$1&amp;BR$1&amp;$A271)</f>
        <v>0</v>
      </c>
      <c r="BS271" cm="1">
        <f t="array" aca="1" ref="BS271" ca="1">INDIRECT($A$1&amp;BS$1&amp;$A271)</f>
        <v>0</v>
      </c>
      <c r="BT271" cm="1">
        <f t="array" aca="1" ref="BT271" ca="1">INDIRECT($A$1&amp;BT$1&amp;$A271)</f>
        <v>0</v>
      </c>
      <c r="BU271" cm="1">
        <f t="array" aca="1" ref="BU271" ca="1">INDIRECT($A$1&amp;BU$1&amp;$A271)</f>
        <v>0</v>
      </c>
    </row>
    <row r="272" spans="1:73" x14ac:dyDescent="0.35">
      <c r="A272" s="60">
        <f t="shared" si="33"/>
        <v>257</v>
      </c>
      <c r="C272" cm="1">
        <f t="array" aca="1" ref="C272" ca="1">INDIRECT($A$1&amp;C$1&amp;$A272)</f>
        <v>0</v>
      </c>
      <c r="D272">
        <f t="shared" ca="1" si="49"/>
        <v>0</v>
      </c>
      <c r="E272">
        <f t="shared" ca="1" si="49"/>
        <v>0</v>
      </c>
      <c r="F272">
        <f t="shared" ca="1" si="49"/>
        <v>0</v>
      </c>
      <c r="G272">
        <f t="shared" ca="1" si="49"/>
        <v>0</v>
      </c>
      <c r="H272">
        <f t="shared" ca="1" si="49"/>
        <v>0</v>
      </c>
      <c r="I272">
        <f t="shared" ca="1" si="49"/>
        <v>0</v>
      </c>
      <c r="J272">
        <f t="shared" ca="1" si="49"/>
        <v>0</v>
      </c>
      <c r="K272">
        <f t="shared" ca="1" si="49"/>
        <v>0</v>
      </c>
      <c r="L272">
        <f t="shared" ca="1" si="49"/>
        <v>0</v>
      </c>
      <c r="M272">
        <f t="shared" ca="1" si="49"/>
        <v>0</v>
      </c>
      <c r="N272">
        <f t="shared" ca="1" si="49"/>
        <v>0</v>
      </c>
      <c r="P272" cm="1">
        <f t="array" aca="1" ref="P272" ca="1">INDIRECT($A$1&amp;P$1&amp;$A272)</f>
        <v>0</v>
      </c>
      <c r="Q272" cm="1">
        <f t="array" aca="1" ref="Q272" ca="1">INDIRECT($A$1&amp;Q$1&amp;$A272)</f>
        <v>0</v>
      </c>
      <c r="R272" cm="1">
        <f t="array" aca="1" ref="R272" ca="1">INDIRECT($A$1&amp;R$1&amp;$A272)</f>
        <v>0</v>
      </c>
      <c r="S272" cm="1">
        <f t="array" aca="1" ref="S272" ca="1">INDIRECT($A$1&amp;S$1&amp;$A272)</f>
        <v>0</v>
      </c>
      <c r="T272" cm="1">
        <f t="array" aca="1" ref="T272" ca="1">INDIRECT($A$1&amp;T$1&amp;$A272)</f>
        <v>0</v>
      </c>
      <c r="U272" cm="1">
        <f t="array" aca="1" ref="U272" ca="1">INDIRECT($A$1&amp;U$1&amp;$A272)</f>
        <v>0</v>
      </c>
      <c r="V272" cm="1">
        <f t="array" aca="1" ref="V272" ca="1">INDIRECT($A$1&amp;V$1&amp;$A272)</f>
        <v>0</v>
      </c>
      <c r="W272" cm="1">
        <f t="array" aca="1" ref="W272" ca="1">INDIRECT($A$1&amp;W$1&amp;$A272)</f>
        <v>0</v>
      </c>
      <c r="X272" cm="1">
        <f t="array" aca="1" ref="X272" ca="1">INDIRECT($A$1&amp;X$1&amp;$A272)</f>
        <v>0</v>
      </c>
      <c r="Y272" cm="1">
        <f t="array" aca="1" ref="Y272" ca="1">INDIRECT($A$1&amp;Y$1&amp;$A272)</f>
        <v>0</v>
      </c>
      <c r="Z272" cm="1">
        <f t="array" aca="1" ref="Z272" ca="1">INDIRECT($A$1&amp;Z$1&amp;$A272)</f>
        <v>0</v>
      </c>
      <c r="AA272" cm="1">
        <f t="array" aca="1" ref="AA272" ca="1">INDIRECT($A$1&amp;AA$1&amp;$A272)</f>
        <v>0</v>
      </c>
      <c r="AB272" cm="1">
        <f t="array" aca="1" ref="AB272" ca="1">INDIRECT($A$1&amp;AB$1&amp;$A272)</f>
        <v>0</v>
      </c>
      <c r="AC272" cm="1">
        <f t="array" aca="1" ref="AC272" ca="1">INDIRECT($A$1&amp;AC$1&amp;$A272)</f>
        <v>0</v>
      </c>
      <c r="AD272" cm="1">
        <f t="array" aca="1" ref="AD272" ca="1">INDIRECT($A$1&amp;AD$1&amp;$A272)</f>
        <v>0</v>
      </c>
      <c r="AE272" cm="1">
        <f t="array" aca="1" ref="AE272" ca="1">INDIRECT($A$1&amp;AE$1&amp;$A272)</f>
        <v>0</v>
      </c>
      <c r="AF272" cm="1">
        <f t="array" aca="1" ref="AF272" ca="1">INDIRECT($A$1&amp;AF$1&amp;$A272)</f>
        <v>0</v>
      </c>
      <c r="AG272" cm="1">
        <f t="array" aca="1" ref="AG272" ca="1">INDIRECT($A$1&amp;AG$1&amp;$A272)</f>
        <v>0</v>
      </c>
      <c r="AH272" cm="1">
        <f t="array" aca="1" ref="AH272" ca="1">INDIRECT($A$1&amp;AH$1&amp;$A272)</f>
        <v>0</v>
      </c>
      <c r="AI272" cm="1">
        <f t="array" aca="1" ref="AI272" ca="1">INDIRECT($A$1&amp;AI$1&amp;$A272)</f>
        <v>0</v>
      </c>
      <c r="AJ272" cm="1">
        <f t="array" aca="1" ref="AJ272" ca="1">INDIRECT($A$1&amp;AJ$1&amp;$A272)</f>
        <v>0</v>
      </c>
      <c r="AK272" cm="1">
        <f t="array" aca="1" ref="AK272" ca="1">INDIRECT($A$1&amp;AK$1&amp;$A272)</f>
        <v>0</v>
      </c>
      <c r="AM272">
        <f t="shared" ca="1" si="50"/>
        <v>0</v>
      </c>
      <c r="AN272">
        <f t="shared" ca="1" si="50"/>
        <v>0</v>
      </c>
      <c r="AO272">
        <f t="shared" ca="1" si="50"/>
        <v>0</v>
      </c>
      <c r="AP272">
        <f t="shared" ca="1" si="50"/>
        <v>0</v>
      </c>
      <c r="AQ272">
        <f t="shared" ca="1" si="50"/>
        <v>0</v>
      </c>
      <c r="AR272">
        <f t="shared" ca="1" si="50"/>
        <v>0</v>
      </c>
      <c r="AS272">
        <f t="shared" ca="1" si="50"/>
        <v>0</v>
      </c>
      <c r="AU272" cm="1">
        <f t="array" aca="1" ref="AU272" ca="1">INDIRECT($A$1&amp;AU$1&amp;$A272)</f>
        <v>0</v>
      </c>
      <c r="AV272" cm="1">
        <f t="array" aca="1" ref="AV272" ca="1">INDIRECT($A$1&amp;AV$1&amp;$A272)</f>
        <v>0</v>
      </c>
      <c r="AW272" cm="1">
        <f t="array" aca="1" ref="AW272" ca="1">INDIRECT($A$1&amp;AW$1&amp;$A272)</f>
        <v>0</v>
      </c>
      <c r="AX272" cm="1">
        <f t="array" aca="1" ref="AX272" ca="1">INDIRECT($A$1&amp;AX$1&amp;$A272)</f>
        <v>0</v>
      </c>
      <c r="AY272" cm="1">
        <f t="array" aca="1" ref="AY272" ca="1">INDIRECT($A$1&amp;AY$1&amp;$A272)</f>
        <v>0</v>
      </c>
      <c r="AZ272" cm="1">
        <f t="array" aca="1" ref="AZ272" ca="1">INDIRECT($A$1&amp;AZ$1&amp;$A272)</f>
        <v>0</v>
      </c>
      <c r="BA272" cm="1">
        <f t="array" aca="1" ref="BA272" ca="1">INDIRECT($A$1&amp;BA$1&amp;$A272)</f>
        <v>0</v>
      </c>
      <c r="BB272" cm="1">
        <f t="array" aca="1" ref="BB272" ca="1">INDIRECT($A$1&amp;BB$1&amp;$A272)</f>
        <v>0</v>
      </c>
      <c r="BC272" cm="1">
        <f t="array" aca="1" ref="BC272" ca="1">INDIRECT($A$1&amp;BC$1&amp;$A272)</f>
        <v>0</v>
      </c>
      <c r="BD272" cm="1">
        <f t="array" aca="1" ref="BD272" ca="1">INDIRECT($A$1&amp;BD$1&amp;$A272)</f>
        <v>0</v>
      </c>
      <c r="BE272" cm="1">
        <f t="array" aca="1" ref="BE272" ca="1">INDIRECT($A$1&amp;BE$1&amp;$A272)</f>
        <v>0</v>
      </c>
      <c r="BF272" cm="1">
        <f t="array" aca="1" ref="BF272" ca="1">INDIRECT($A$1&amp;BF$1&amp;$A272)</f>
        <v>0</v>
      </c>
      <c r="BG272" cm="1">
        <f t="array" aca="1" ref="BG272" ca="1">INDIRECT($A$1&amp;BG$1&amp;$A272)</f>
        <v>0</v>
      </c>
      <c r="BH272" cm="1">
        <f t="array" aca="1" ref="BH272" ca="1">INDIRECT($A$1&amp;BH$1&amp;$A272)</f>
        <v>0</v>
      </c>
      <c r="BI272" cm="1">
        <f t="array" aca="1" ref="BI272" ca="1">INDIRECT($A$1&amp;BI$1&amp;$A272)</f>
        <v>0</v>
      </c>
      <c r="BJ272" cm="1">
        <f t="array" aca="1" ref="BJ272" ca="1">INDIRECT($A$1&amp;BJ$1&amp;$A272)</f>
        <v>0</v>
      </c>
      <c r="BK272" cm="1">
        <f t="array" aca="1" ref="BK272" ca="1">INDIRECT($A$1&amp;BK$1&amp;$A272)</f>
        <v>0</v>
      </c>
      <c r="BL272" cm="1">
        <f t="array" aca="1" ref="BL272" ca="1">INDIRECT($A$1&amp;BL$1&amp;$A272)</f>
        <v>0</v>
      </c>
      <c r="BM272" cm="1">
        <f t="array" aca="1" ref="BM272" ca="1">INDIRECT($A$1&amp;BM$1&amp;$A272)</f>
        <v>0</v>
      </c>
      <c r="BN272" cm="1">
        <f t="array" aca="1" ref="BN272" ca="1">INDIRECT($A$1&amp;BN$1&amp;$A272)</f>
        <v>0</v>
      </c>
      <c r="BO272" cm="1">
        <f t="array" aca="1" ref="BO272" ca="1">INDIRECT($A$1&amp;BO$1&amp;$A272)</f>
        <v>0</v>
      </c>
      <c r="BP272" cm="1">
        <f t="array" aca="1" ref="BP272" ca="1">INDIRECT($A$1&amp;BP$1&amp;$A272)</f>
        <v>0</v>
      </c>
      <c r="BQ272" cm="1">
        <f t="array" aca="1" ref="BQ272" ca="1">INDIRECT($A$1&amp;BQ$1&amp;$A272)</f>
        <v>0</v>
      </c>
      <c r="BR272" cm="1">
        <f t="array" aca="1" ref="BR272" ca="1">INDIRECT($A$1&amp;BR$1&amp;$A272)</f>
        <v>0</v>
      </c>
      <c r="BS272" cm="1">
        <f t="array" aca="1" ref="BS272" ca="1">INDIRECT($A$1&amp;BS$1&amp;$A272)</f>
        <v>0</v>
      </c>
      <c r="BT272" cm="1">
        <f t="array" aca="1" ref="BT272" ca="1">INDIRECT($A$1&amp;BT$1&amp;$A272)</f>
        <v>0</v>
      </c>
      <c r="BU272" cm="1">
        <f t="array" aca="1" ref="BU272" ca="1">INDIRECT($A$1&amp;BU$1&amp;$A272)</f>
        <v>0</v>
      </c>
    </row>
    <row r="273" spans="1:73" x14ac:dyDescent="0.35">
      <c r="A273" s="60">
        <f t="shared" si="33"/>
        <v>258</v>
      </c>
      <c r="C273" cm="1">
        <f t="array" aca="1" ref="C273" ca="1">INDIRECT($A$1&amp;C$1&amp;$A273)</f>
        <v>0</v>
      </c>
      <c r="D273">
        <f t="shared" ca="1" si="49"/>
        <v>0</v>
      </c>
      <c r="E273">
        <f t="shared" ca="1" si="49"/>
        <v>0</v>
      </c>
      <c r="F273">
        <f t="shared" ca="1" si="49"/>
        <v>0</v>
      </c>
      <c r="G273">
        <f t="shared" ca="1" si="49"/>
        <v>0</v>
      </c>
      <c r="H273">
        <f t="shared" ca="1" si="49"/>
        <v>0</v>
      </c>
      <c r="I273">
        <f t="shared" ca="1" si="49"/>
        <v>0</v>
      </c>
      <c r="J273">
        <f t="shared" ca="1" si="49"/>
        <v>0</v>
      </c>
      <c r="K273">
        <f t="shared" ca="1" si="49"/>
        <v>0</v>
      </c>
      <c r="L273">
        <f t="shared" ca="1" si="49"/>
        <v>0</v>
      </c>
      <c r="M273">
        <f t="shared" ca="1" si="49"/>
        <v>0</v>
      </c>
      <c r="N273">
        <f t="shared" ca="1" si="49"/>
        <v>0</v>
      </c>
      <c r="P273" cm="1">
        <f t="array" aca="1" ref="P273" ca="1">INDIRECT($A$1&amp;P$1&amp;$A273)</f>
        <v>0</v>
      </c>
      <c r="Q273" cm="1">
        <f t="array" aca="1" ref="Q273" ca="1">INDIRECT($A$1&amp;Q$1&amp;$A273)</f>
        <v>0</v>
      </c>
      <c r="R273" cm="1">
        <f t="array" aca="1" ref="R273" ca="1">INDIRECT($A$1&amp;R$1&amp;$A273)</f>
        <v>0</v>
      </c>
      <c r="S273" cm="1">
        <f t="array" aca="1" ref="S273" ca="1">INDIRECT($A$1&amp;S$1&amp;$A273)</f>
        <v>0</v>
      </c>
      <c r="T273" cm="1">
        <f t="array" aca="1" ref="T273" ca="1">INDIRECT($A$1&amp;T$1&amp;$A273)</f>
        <v>0</v>
      </c>
      <c r="U273" cm="1">
        <f t="array" aca="1" ref="U273" ca="1">INDIRECT($A$1&amp;U$1&amp;$A273)</f>
        <v>0</v>
      </c>
      <c r="V273" cm="1">
        <f t="array" aca="1" ref="V273" ca="1">INDIRECT($A$1&amp;V$1&amp;$A273)</f>
        <v>0</v>
      </c>
      <c r="W273" cm="1">
        <f t="array" aca="1" ref="W273" ca="1">INDIRECT($A$1&amp;W$1&amp;$A273)</f>
        <v>0</v>
      </c>
      <c r="X273" cm="1">
        <f t="array" aca="1" ref="X273" ca="1">INDIRECT($A$1&amp;X$1&amp;$A273)</f>
        <v>0</v>
      </c>
      <c r="Y273" cm="1">
        <f t="array" aca="1" ref="Y273" ca="1">INDIRECT($A$1&amp;Y$1&amp;$A273)</f>
        <v>0</v>
      </c>
      <c r="Z273" cm="1">
        <f t="array" aca="1" ref="Z273" ca="1">INDIRECT($A$1&amp;Z$1&amp;$A273)</f>
        <v>0</v>
      </c>
      <c r="AA273" cm="1">
        <f t="array" aca="1" ref="AA273" ca="1">INDIRECT($A$1&amp;AA$1&amp;$A273)</f>
        <v>0</v>
      </c>
      <c r="AB273" cm="1">
        <f t="array" aca="1" ref="AB273" ca="1">INDIRECT($A$1&amp;AB$1&amp;$A273)</f>
        <v>0</v>
      </c>
      <c r="AC273" cm="1">
        <f t="array" aca="1" ref="AC273" ca="1">INDIRECT($A$1&amp;AC$1&amp;$A273)</f>
        <v>0</v>
      </c>
      <c r="AD273" cm="1">
        <f t="array" aca="1" ref="AD273" ca="1">INDIRECT($A$1&amp;AD$1&amp;$A273)</f>
        <v>0</v>
      </c>
      <c r="AE273" cm="1">
        <f t="array" aca="1" ref="AE273" ca="1">INDIRECT($A$1&amp;AE$1&amp;$A273)</f>
        <v>0</v>
      </c>
      <c r="AF273" cm="1">
        <f t="array" aca="1" ref="AF273" ca="1">INDIRECT($A$1&amp;AF$1&amp;$A273)</f>
        <v>0</v>
      </c>
      <c r="AG273" cm="1">
        <f t="array" aca="1" ref="AG273" ca="1">INDIRECT($A$1&amp;AG$1&amp;$A273)</f>
        <v>0</v>
      </c>
      <c r="AH273" cm="1">
        <f t="array" aca="1" ref="AH273" ca="1">INDIRECT($A$1&amp;AH$1&amp;$A273)</f>
        <v>0</v>
      </c>
      <c r="AI273" cm="1">
        <f t="array" aca="1" ref="AI273" ca="1">INDIRECT($A$1&amp;AI$1&amp;$A273)</f>
        <v>0</v>
      </c>
      <c r="AJ273" cm="1">
        <f t="array" aca="1" ref="AJ273" ca="1">INDIRECT($A$1&amp;AJ$1&amp;$A273)</f>
        <v>0</v>
      </c>
      <c r="AK273" cm="1">
        <f t="array" aca="1" ref="AK273" ca="1">INDIRECT($A$1&amp;AK$1&amp;$A273)</f>
        <v>0</v>
      </c>
      <c r="AM273">
        <f t="shared" ca="1" si="50"/>
        <v>0</v>
      </c>
      <c r="AN273">
        <f t="shared" ca="1" si="50"/>
        <v>0</v>
      </c>
      <c r="AO273">
        <f t="shared" ca="1" si="50"/>
        <v>0</v>
      </c>
      <c r="AP273">
        <f t="shared" ca="1" si="50"/>
        <v>0</v>
      </c>
      <c r="AQ273">
        <f t="shared" ca="1" si="50"/>
        <v>0</v>
      </c>
      <c r="AR273">
        <f t="shared" ca="1" si="50"/>
        <v>0</v>
      </c>
      <c r="AS273">
        <f t="shared" ca="1" si="50"/>
        <v>0</v>
      </c>
      <c r="AU273" cm="1">
        <f t="array" aca="1" ref="AU273" ca="1">INDIRECT($A$1&amp;AU$1&amp;$A273)</f>
        <v>0</v>
      </c>
      <c r="AV273" cm="1">
        <f t="array" aca="1" ref="AV273" ca="1">INDIRECT($A$1&amp;AV$1&amp;$A273)</f>
        <v>0</v>
      </c>
      <c r="AW273" cm="1">
        <f t="array" aca="1" ref="AW273" ca="1">INDIRECT($A$1&amp;AW$1&amp;$A273)</f>
        <v>0</v>
      </c>
      <c r="AX273" cm="1">
        <f t="array" aca="1" ref="AX273" ca="1">INDIRECT($A$1&amp;AX$1&amp;$A273)</f>
        <v>0</v>
      </c>
      <c r="AY273" cm="1">
        <f t="array" aca="1" ref="AY273" ca="1">INDIRECT($A$1&amp;AY$1&amp;$A273)</f>
        <v>0</v>
      </c>
      <c r="AZ273" cm="1">
        <f t="array" aca="1" ref="AZ273" ca="1">INDIRECT($A$1&amp;AZ$1&amp;$A273)</f>
        <v>0</v>
      </c>
      <c r="BA273" cm="1">
        <f t="array" aca="1" ref="BA273" ca="1">INDIRECT($A$1&amp;BA$1&amp;$A273)</f>
        <v>0</v>
      </c>
      <c r="BB273" cm="1">
        <f t="array" aca="1" ref="BB273" ca="1">INDIRECT($A$1&amp;BB$1&amp;$A273)</f>
        <v>0</v>
      </c>
      <c r="BC273" cm="1">
        <f t="array" aca="1" ref="BC273" ca="1">INDIRECT($A$1&amp;BC$1&amp;$A273)</f>
        <v>0</v>
      </c>
      <c r="BD273" cm="1">
        <f t="array" aca="1" ref="BD273" ca="1">INDIRECT($A$1&amp;BD$1&amp;$A273)</f>
        <v>0</v>
      </c>
      <c r="BE273" cm="1">
        <f t="array" aca="1" ref="BE273" ca="1">INDIRECT($A$1&amp;BE$1&amp;$A273)</f>
        <v>0</v>
      </c>
      <c r="BF273" cm="1">
        <f t="array" aca="1" ref="BF273" ca="1">INDIRECT($A$1&amp;BF$1&amp;$A273)</f>
        <v>0</v>
      </c>
      <c r="BG273" cm="1">
        <f t="array" aca="1" ref="BG273" ca="1">INDIRECT($A$1&amp;BG$1&amp;$A273)</f>
        <v>0</v>
      </c>
      <c r="BH273" cm="1">
        <f t="array" aca="1" ref="BH273" ca="1">INDIRECT($A$1&amp;BH$1&amp;$A273)</f>
        <v>0</v>
      </c>
      <c r="BI273" cm="1">
        <f t="array" aca="1" ref="BI273" ca="1">INDIRECT($A$1&amp;BI$1&amp;$A273)</f>
        <v>0</v>
      </c>
      <c r="BJ273" cm="1">
        <f t="array" aca="1" ref="BJ273" ca="1">INDIRECT($A$1&amp;BJ$1&amp;$A273)</f>
        <v>0</v>
      </c>
      <c r="BK273" cm="1">
        <f t="array" aca="1" ref="BK273" ca="1">INDIRECT($A$1&amp;BK$1&amp;$A273)</f>
        <v>0</v>
      </c>
      <c r="BL273" cm="1">
        <f t="array" aca="1" ref="BL273" ca="1">INDIRECT($A$1&amp;BL$1&amp;$A273)</f>
        <v>0</v>
      </c>
      <c r="BM273" cm="1">
        <f t="array" aca="1" ref="BM273" ca="1">INDIRECT($A$1&amp;BM$1&amp;$A273)</f>
        <v>0</v>
      </c>
      <c r="BN273" cm="1">
        <f t="array" aca="1" ref="BN273" ca="1">INDIRECT($A$1&amp;BN$1&amp;$A273)</f>
        <v>0</v>
      </c>
      <c r="BO273" cm="1">
        <f t="array" aca="1" ref="BO273" ca="1">INDIRECT($A$1&amp;BO$1&amp;$A273)</f>
        <v>0</v>
      </c>
      <c r="BP273" cm="1">
        <f t="array" aca="1" ref="BP273" ca="1">INDIRECT($A$1&amp;BP$1&amp;$A273)</f>
        <v>0</v>
      </c>
      <c r="BQ273" cm="1">
        <f t="array" aca="1" ref="BQ273" ca="1">INDIRECT($A$1&amp;BQ$1&amp;$A273)</f>
        <v>0</v>
      </c>
      <c r="BR273" cm="1">
        <f t="array" aca="1" ref="BR273" ca="1">INDIRECT($A$1&amp;BR$1&amp;$A273)</f>
        <v>0</v>
      </c>
      <c r="BS273" cm="1">
        <f t="array" aca="1" ref="BS273" ca="1">INDIRECT($A$1&amp;BS$1&amp;$A273)</f>
        <v>0</v>
      </c>
      <c r="BT273" cm="1">
        <f t="array" aca="1" ref="BT273" ca="1">INDIRECT($A$1&amp;BT$1&amp;$A273)</f>
        <v>0</v>
      </c>
      <c r="BU273" cm="1">
        <f t="array" aca="1" ref="BU273" ca="1">INDIRECT($A$1&amp;BU$1&amp;$A273)</f>
        <v>0</v>
      </c>
    </row>
    <row r="274" spans="1:73" x14ac:dyDescent="0.35">
      <c r="A274" s="60">
        <f t="shared" si="33"/>
        <v>259</v>
      </c>
      <c r="C274" cm="1">
        <f t="array" aca="1" ref="C274" ca="1">INDIRECT($A$1&amp;C$1&amp;$A274)</f>
        <v>0</v>
      </c>
      <c r="D274">
        <f t="shared" ca="1" si="49"/>
        <v>0</v>
      </c>
      <c r="E274">
        <f t="shared" ca="1" si="49"/>
        <v>0</v>
      </c>
      <c r="F274">
        <f t="shared" ca="1" si="49"/>
        <v>0</v>
      </c>
      <c r="G274">
        <f t="shared" ca="1" si="49"/>
        <v>0</v>
      </c>
      <c r="H274">
        <f t="shared" ca="1" si="49"/>
        <v>0</v>
      </c>
      <c r="I274">
        <f t="shared" ca="1" si="49"/>
        <v>0</v>
      </c>
      <c r="J274">
        <f t="shared" ca="1" si="49"/>
        <v>0</v>
      </c>
      <c r="K274">
        <f t="shared" ca="1" si="49"/>
        <v>0</v>
      </c>
      <c r="L274">
        <f t="shared" ca="1" si="49"/>
        <v>0</v>
      </c>
      <c r="M274">
        <f t="shared" ca="1" si="49"/>
        <v>0</v>
      </c>
      <c r="N274">
        <f t="shared" ca="1" si="49"/>
        <v>0</v>
      </c>
      <c r="P274" cm="1">
        <f t="array" aca="1" ref="P274" ca="1">INDIRECT($A$1&amp;P$1&amp;$A274)</f>
        <v>0</v>
      </c>
      <c r="Q274" cm="1">
        <f t="array" aca="1" ref="Q274" ca="1">INDIRECT($A$1&amp;Q$1&amp;$A274)</f>
        <v>0</v>
      </c>
      <c r="R274" cm="1">
        <f t="array" aca="1" ref="R274" ca="1">INDIRECT($A$1&amp;R$1&amp;$A274)</f>
        <v>0</v>
      </c>
      <c r="S274" cm="1">
        <f t="array" aca="1" ref="S274" ca="1">INDIRECT($A$1&amp;S$1&amp;$A274)</f>
        <v>0</v>
      </c>
      <c r="T274" cm="1">
        <f t="array" aca="1" ref="T274" ca="1">INDIRECT($A$1&amp;T$1&amp;$A274)</f>
        <v>0</v>
      </c>
      <c r="U274" cm="1">
        <f t="array" aca="1" ref="U274" ca="1">INDIRECT($A$1&amp;U$1&amp;$A274)</f>
        <v>0</v>
      </c>
      <c r="V274" cm="1">
        <f t="array" aca="1" ref="V274" ca="1">INDIRECT($A$1&amp;V$1&amp;$A274)</f>
        <v>0</v>
      </c>
      <c r="W274" cm="1">
        <f t="array" aca="1" ref="W274" ca="1">INDIRECT($A$1&amp;W$1&amp;$A274)</f>
        <v>0</v>
      </c>
      <c r="X274" cm="1">
        <f t="array" aca="1" ref="X274" ca="1">INDIRECT($A$1&amp;X$1&amp;$A274)</f>
        <v>0</v>
      </c>
      <c r="Y274" cm="1">
        <f t="array" aca="1" ref="Y274" ca="1">INDIRECT($A$1&amp;Y$1&amp;$A274)</f>
        <v>0</v>
      </c>
      <c r="Z274" cm="1">
        <f t="array" aca="1" ref="Z274" ca="1">INDIRECT($A$1&amp;Z$1&amp;$A274)</f>
        <v>0</v>
      </c>
      <c r="AA274" cm="1">
        <f t="array" aca="1" ref="AA274" ca="1">INDIRECT($A$1&amp;AA$1&amp;$A274)</f>
        <v>0</v>
      </c>
      <c r="AB274" cm="1">
        <f t="array" aca="1" ref="AB274" ca="1">INDIRECT($A$1&amp;AB$1&amp;$A274)</f>
        <v>0</v>
      </c>
      <c r="AC274" cm="1">
        <f t="array" aca="1" ref="AC274" ca="1">INDIRECT($A$1&amp;AC$1&amp;$A274)</f>
        <v>0</v>
      </c>
      <c r="AD274" cm="1">
        <f t="array" aca="1" ref="AD274" ca="1">INDIRECT($A$1&amp;AD$1&amp;$A274)</f>
        <v>0</v>
      </c>
      <c r="AE274" cm="1">
        <f t="array" aca="1" ref="AE274" ca="1">INDIRECT($A$1&amp;AE$1&amp;$A274)</f>
        <v>0</v>
      </c>
      <c r="AF274" cm="1">
        <f t="array" aca="1" ref="AF274" ca="1">INDIRECT($A$1&amp;AF$1&amp;$A274)</f>
        <v>0</v>
      </c>
      <c r="AG274" cm="1">
        <f t="array" aca="1" ref="AG274" ca="1">INDIRECT($A$1&amp;AG$1&amp;$A274)</f>
        <v>0</v>
      </c>
      <c r="AH274" cm="1">
        <f t="array" aca="1" ref="AH274" ca="1">INDIRECT($A$1&amp;AH$1&amp;$A274)</f>
        <v>0</v>
      </c>
      <c r="AI274" cm="1">
        <f t="array" aca="1" ref="AI274" ca="1">INDIRECT($A$1&amp;AI$1&amp;$A274)</f>
        <v>0</v>
      </c>
      <c r="AJ274" cm="1">
        <f t="array" aca="1" ref="AJ274" ca="1">INDIRECT($A$1&amp;AJ$1&amp;$A274)</f>
        <v>0</v>
      </c>
      <c r="AK274" cm="1">
        <f t="array" aca="1" ref="AK274" ca="1">INDIRECT($A$1&amp;AK$1&amp;$A274)</f>
        <v>0</v>
      </c>
      <c r="AM274">
        <f t="shared" ca="1" si="50"/>
        <v>0</v>
      </c>
      <c r="AN274">
        <f t="shared" ca="1" si="50"/>
        <v>0</v>
      </c>
      <c r="AO274">
        <f t="shared" ca="1" si="50"/>
        <v>0</v>
      </c>
      <c r="AP274">
        <f t="shared" ca="1" si="50"/>
        <v>0</v>
      </c>
      <c r="AQ274">
        <f t="shared" ca="1" si="50"/>
        <v>0</v>
      </c>
      <c r="AR274">
        <f t="shared" ca="1" si="50"/>
        <v>0</v>
      </c>
      <c r="AS274">
        <f t="shared" ca="1" si="50"/>
        <v>0</v>
      </c>
      <c r="AU274" cm="1">
        <f t="array" aca="1" ref="AU274" ca="1">INDIRECT($A$1&amp;AU$1&amp;$A274)</f>
        <v>0</v>
      </c>
      <c r="AV274" cm="1">
        <f t="array" aca="1" ref="AV274" ca="1">INDIRECT($A$1&amp;AV$1&amp;$A274)</f>
        <v>0</v>
      </c>
      <c r="AW274" cm="1">
        <f t="array" aca="1" ref="AW274" ca="1">INDIRECT($A$1&amp;AW$1&amp;$A274)</f>
        <v>0</v>
      </c>
      <c r="AX274" cm="1">
        <f t="array" aca="1" ref="AX274" ca="1">INDIRECT($A$1&amp;AX$1&amp;$A274)</f>
        <v>0</v>
      </c>
      <c r="AY274" cm="1">
        <f t="array" aca="1" ref="AY274" ca="1">INDIRECT($A$1&amp;AY$1&amp;$A274)</f>
        <v>0</v>
      </c>
      <c r="AZ274" cm="1">
        <f t="array" aca="1" ref="AZ274" ca="1">INDIRECT($A$1&amp;AZ$1&amp;$A274)</f>
        <v>0</v>
      </c>
      <c r="BA274" cm="1">
        <f t="array" aca="1" ref="BA274" ca="1">INDIRECT($A$1&amp;BA$1&amp;$A274)</f>
        <v>0</v>
      </c>
      <c r="BB274" cm="1">
        <f t="array" aca="1" ref="BB274" ca="1">INDIRECT($A$1&amp;BB$1&amp;$A274)</f>
        <v>0</v>
      </c>
      <c r="BC274" cm="1">
        <f t="array" aca="1" ref="BC274" ca="1">INDIRECT($A$1&amp;BC$1&amp;$A274)</f>
        <v>0</v>
      </c>
      <c r="BD274" cm="1">
        <f t="array" aca="1" ref="BD274" ca="1">INDIRECT($A$1&amp;BD$1&amp;$A274)</f>
        <v>0</v>
      </c>
      <c r="BE274" cm="1">
        <f t="array" aca="1" ref="BE274" ca="1">INDIRECT($A$1&amp;BE$1&amp;$A274)</f>
        <v>0</v>
      </c>
      <c r="BF274" cm="1">
        <f t="array" aca="1" ref="BF274" ca="1">INDIRECT($A$1&amp;BF$1&amp;$A274)</f>
        <v>0</v>
      </c>
      <c r="BG274" cm="1">
        <f t="array" aca="1" ref="BG274" ca="1">INDIRECT($A$1&amp;BG$1&amp;$A274)</f>
        <v>0</v>
      </c>
      <c r="BH274" cm="1">
        <f t="array" aca="1" ref="BH274" ca="1">INDIRECT($A$1&amp;BH$1&amp;$A274)</f>
        <v>0</v>
      </c>
      <c r="BI274" cm="1">
        <f t="array" aca="1" ref="BI274" ca="1">INDIRECT($A$1&amp;BI$1&amp;$A274)</f>
        <v>0</v>
      </c>
      <c r="BJ274" cm="1">
        <f t="array" aca="1" ref="BJ274" ca="1">INDIRECT($A$1&amp;BJ$1&amp;$A274)</f>
        <v>0</v>
      </c>
      <c r="BK274" cm="1">
        <f t="array" aca="1" ref="BK274" ca="1">INDIRECT($A$1&amp;BK$1&amp;$A274)</f>
        <v>0</v>
      </c>
      <c r="BL274" cm="1">
        <f t="array" aca="1" ref="BL274" ca="1">INDIRECT($A$1&amp;BL$1&amp;$A274)</f>
        <v>0</v>
      </c>
      <c r="BM274" cm="1">
        <f t="array" aca="1" ref="BM274" ca="1">INDIRECT($A$1&amp;BM$1&amp;$A274)</f>
        <v>0</v>
      </c>
      <c r="BN274" cm="1">
        <f t="array" aca="1" ref="BN274" ca="1">INDIRECT($A$1&amp;BN$1&amp;$A274)</f>
        <v>0</v>
      </c>
      <c r="BO274" cm="1">
        <f t="array" aca="1" ref="BO274" ca="1">INDIRECT($A$1&amp;BO$1&amp;$A274)</f>
        <v>0</v>
      </c>
      <c r="BP274" cm="1">
        <f t="array" aca="1" ref="BP274" ca="1">INDIRECT($A$1&amp;BP$1&amp;$A274)</f>
        <v>0</v>
      </c>
      <c r="BQ274" cm="1">
        <f t="array" aca="1" ref="BQ274" ca="1">INDIRECT($A$1&amp;BQ$1&amp;$A274)</f>
        <v>0</v>
      </c>
      <c r="BR274" cm="1">
        <f t="array" aca="1" ref="BR274" ca="1">INDIRECT($A$1&amp;BR$1&amp;$A274)</f>
        <v>0</v>
      </c>
      <c r="BS274" cm="1">
        <f t="array" aca="1" ref="BS274" ca="1">INDIRECT($A$1&amp;BS$1&amp;$A274)</f>
        <v>0</v>
      </c>
      <c r="BT274" cm="1">
        <f t="array" aca="1" ref="BT274" ca="1">INDIRECT($A$1&amp;BT$1&amp;$A274)</f>
        <v>0</v>
      </c>
      <c r="BU274" cm="1">
        <f t="array" aca="1" ref="BU274" ca="1">INDIRECT($A$1&amp;BU$1&amp;$A274)</f>
        <v>0</v>
      </c>
    </row>
    <row r="275" spans="1:73" x14ac:dyDescent="0.35">
      <c r="A275" s="60"/>
    </row>
    <row r="276" spans="1:73" x14ac:dyDescent="0.35">
      <c r="A276" s="60"/>
    </row>
    <row r="277" spans="1:73" x14ac:dyDescent="0.35">
      <c r="A277" s="60"/>
    </row>
    <row r="278" spans="1:73" x14ac:dyDescent="0.35">
      <c r="A278" s="60"/>
    </row>
    <row r="279" spans="1:73" x14ac:dyDescent="0.35">
      <c r="A279" s="60"/>
    </row>
    <row r="280" spans="1:73" x14ac:dyDescent="0.35">
      <c r="A280" s="60"/>
    </row>
    <row r="281" spans="1:73" x14ac:dyDescent="0.35">
      <c r="A281" s="60"/>
    </row>
    <row r="282" spans="1:73" x14ac:dyDescent="0.35">
      <c r="A282" s="60"/>
    </row>
    <row r="283" spans="1:73" x14ac:dyDescent="0.35">
      <c r="A283" s="60"/>
    </row>
    <row r="284" spans="1:73" x14ac:dyDescent="0.35">
      <c r="A284" s="60"/>
    </row>
    <row r="285" spans="1:73" x14ac:dyDescent="0.35">
      <c r="A285" s="60"/>
    </row>
    <row r="286" spans="1:73" x14ac:dyDescent="0.35">
      <c r="A286" s="60"/>
    </row>
    <row r="287" spans="1:73" x14ac:dyDescent="0.35">
      <c r="A287" s="60"/>
    </row>
    <row r="288" spans="1:73" x14ac:dyDescent="0.35">
      <c r="A288" s="60"/>
    </row>
    <row r="289" spans="1:1" x14ac:dyDescent="0.35">
      <c r="A289" s="60"/>
    </row>
    <row r="290" spans="1:1" x14ac:dyDescent="0.35">
      <c r="A290" s="60"/>
    </row>
    <row r="291" spans="1:1" x14ac:dyDescent="0.35">
      <c r="A291" s="60"/>
    </row>
    <row r="292" spans="1:1" x14ac:dyDescent="0.35">
      <c r="A292" s="60"/>
    </row>
    <row r="293" spans="1:1" x14ac:dyDescent="0.35">
      <c r="A293" s="60"/>
    </row>
    <row r="294" spans="1:1" x14ac:dyDescent="0.35">
      <c r="A294" s="60"/>
    </row>
    <row r="295" spans="1:1" x14ac:dyDescent="0.35">
      <c r="A295" s="60"/>
    </row>
    <row r="296" spans="1:1" x14ac:dyDescent="0.35">
      <c r="A296" s="60"/>
    </row>
    <row r="297" spans="1:1" x14ac:dyDescent="0.35">
      <c r="A297" s="60"/>
    </row>
    <row r="298" spans="1:1" x14ac:dyDescent="0.35">
      <c r="A298" s="60"/>
    </row>
    <row r="299" spans="1:1" x14ac:dyDescent="0.35">
      <c r="A299" s="60"/>
    </row>
    <row r="300" spans="1:1" x14ac:dyDescent="0.35">
      <c r="A300" s="60"/>
    </row>
    <row r="301" spans="1:1" x14ac:dyDescent="0.35">
      <c r="A301" s="60"/>
    </row>
    <row r="302" spans="1:1" x14ac:dyDescent="0.35">
      <c r="A302" s="60"/>
    </row>
    <row r="303" spans="1:1" x14ac:dyDescent="0.35">
      <c r="A303" s="60"/>
    </row>
    <row r="304" spans="1:1" x14ac:dyDescent="0.35">
      <c r="A304" s="60"/>
    </row>
    <row r="305" spans="1:1" x14ac:dyDescent="0.35">
      <c r="A305" s="60"/>
    </row>
    <row r="306" spans="1:1" x14ac:dyDescent="0.35">
      <c r="A306" s="60"/>
    </row>
    <row r="307" spans="1:1" x14ac:dyDescent="0.35">
      <c r="A307" s="60"/>
    </row>
    <row r="308" spans="1:1" x14ac:dyDescent="0.35">
      <c r="A308" s="60"/>
    </row>
    <row r="309" spans="1:1" x14ac:dyDescent="0.35">
      <c r="A309" s="60"/>
    </row>
    <row r="310" spans="1:1" x14ac:dyDescent="0.35">
      <c r="A310" s="60"/>
    </row>
  </sheetData>
  <autoFilter ref="A15:BV274" xr:uid="{917A5194-DB73-4911-AE67-53A5AD0FAD01}"/>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C30C-2EC1-44C1-A073-74C0920CEBDB}">
  <dimension ref="B2:R20"/>
  <sheetViews>
    <sheetView workbookViewId="0">
      <pane ySplit="3" topLeftCell="A4" activePane="bottomLeft" state="frozen"/>
      <selection pane="bottomLeft" activeCell="O24" sqref="O24"/>
    </sheetView>
  </sheetViews>
  <sheetFormatPr baseColWidth="10" defaultColWidth="11.453125" defaultRowHeight="14.5" x14ac:dyDescent="0.35"/>
  <cols>
    <col min="1" max="1" width="7" customWidth="1"/>
    <col min="2" max="2" width="17.81640625" bestFit="1" customWidth="1"/>
    <col min="3" max="3" width="11.1796875" bestFit="1" customWidth="1"/>
    <col min="4" max="4" width="13.1796875" bestFit="1" customWidth="1"/>
    <col min="5" max="5" width="20.453125" bestFit="1" customWidth="1"/>
  </cols>
  <sheetData>
    <row r="2" spans="2:18" ht="15.5" x14ac:dyDescent="0.35">
      <c r="B2" s="3" t="s">
        <v>3321</v>
      </c>
    </row>
    <row r="3" spans="2:18" x14ac:dyDescent="0.35">
      <c r="B3" s="2" t="s">
        <v>3322</v>
      </c>
      <c r="C3" s="2" t="s">
        <v>3323</v>
      </c>
      <c r="D3" s="2" t="s">
        <v>3324</v>
      </c>
      <c r="E3" s="2" t="s">
        <v>3325</v>
      </c>
      <c r="F3" s="2" t="s">
        <v>3326</v>
      </c>
    </row>
    <row r="4" spans="2:18" x14ac:dyDescent="0.35">
      <c r="B4" t="s">
        <v>3327</v>
      </c>
      <c r="C4" t="s">
        <v>3328</v>
      </c>
      <c r="D4" t="s">
        <v>63</v>
      </c>
      <c r="E4" t="s">
        <v>65</v>
      </c>
      <c r="F4" t="s">
        <v>64</v>
      </c>
    </row>
    <row r="5" spans="2:18" x14ac:dyDescent="0.35">
      <c r="B5" t="s">
        <v>3327</v>
      </c>
      <c r="C5" t="s">
        <v>3329</v>
      </c>
      <c r="D5" t="s">
        <v>70</v>
      </c>
      <c r="E5" t="s">
        <v>71</v>
      </c>
      <c r="F5" t="s">
        <v>64</v>
      </c>
    </row>
    <row r="6" spans="2:18" x14ac:dyDescent="0.35">
      <c r="B6" t="s">
        <v>3330</v>
      </c>
      <c r="C6" t="s">
        <v>3331</v>
      </c>
      <c r="D6" t="s">
        <v>72</v>
      </c>
      <c r="E6" t="s">
        <v>74</v>
      </c>
      <c r="F6" t="s">
        <v>73</v>
      </c>
    </row>
    <row r="7" spans="2:18" x14ac:dyDescent="0.35">
      <c r="B7" t="s">
        <v>3330</v>
      </c>
      <c r="C7" t="s">
        <v>3331</v>
      </c>
      <c r="D7" t="s">
        <v>76</v>
      </c>
      <c r="E7" t="s">
        <v>77</v>
      </c>
      <c r="F7" t="s">
        <v>73</v>
      </c>
    </row>
    <row r="8" spans="2:18" x14ac:dyDescent="0.35">
      <c r="B8" t="s">
        <v>3330</v>
      </c>
      <c r="C8" t="s">
        <v>3332</v>
      </c>
      <c r="D8" t="s">
        <v>78</v>
      </c>
      <c r="E8" t="s">
        <v>79</v>
      </c>
      <c r="F8" t="s">
        <v>73</v>
      </c>
    </row>
    <row r="9" spans="2:18" x14ac:dyDescent="0.35">
      <c r="B9" t="s">
        <v>3333</v>
      </c>
      <c r="C9" t="s">
        <v>3334</v>
      </c>
      <c r="D9" t="s">
        <v>80</v>
      </c>
      <c r="E9" t="s">
        <v>82</v>
      </c>
      <c r="F9" t="s">
        <v>81</v>
      </c>
    </row>
    <row r="10" spans="2:18" x14ac:dyDescent="0.35">
      <c r="B10" t="s">
        <v>3333</v>
      </c>
      <c r="C10" t="s">
        <v>3335</v>
      </c>
      <c r="D10" t="s">
        <v>83</v>
      </c>
      <c r="E10" t="s">
        <v>84</v>
      </c>
      <c r="F10" t="s">
        <v>81</v>
      </c>
    </row>
    <row r="11" spans="2:18" x14ac:dyDescent="0.35">
      <c r="B11" t="s">
        <v>3333</v>
      </c>
      <c r="C11" t="s">
        <v>3335</v>
      </c>
      <c r="D11" t="s">
        <v>85</v>
      </c>
      <c r="E11" t="s">
        <v>86</v>
      </c>
      <c r="F11" t="s">
        <v>81</v>
      </c>
    </row>
    <row r="12" spans="2:18" x14ac:dyDescent="0.35">
      <c r="B12" t="s">
        <v>3333</v>
      </c>
      <c r="C12" t="s">
        <v>3335</v>
      </c>
      <c r="D12" t="s">
        <v>87</v>
      </c>
      <c r="E12" t="s">
        <v>88</v>
      </c>
      <c r="F12" t="s">
        <v>81</v>
      </c>
    </row>
    <row r="13" spans="2:18" x14ac:dyDescent="0.35">
      <c r="B13" t="s">
        <v>3333</v>
      </c>
      <c r="C13" t="s">
        <v>3336</v>
      </c>
      <c r="D13" t="s">
        <v>89</v>
      </c>
      <c r="E13" t="s">
        <v>90</v>
      </c>
      <c r="F13" t="s">
        <v>81</v>
      </c>
      <c r="N13" t="s">
        <v>3337</v>
      </c>
      <c r="Q13">
        <f>(LEN(N13)-LEN(SUBSTITUTE(N13,"apple","")))/R13</f>
        <v>2</v>
      </c>
      <c r="R13">
        <f>LEN("apple")</f>
        <v>5</v>
      </c>
    </row>
    <row r="14" spans="2:18" x14ac:dyDescent="0.35">
      <c r="B14" t="s">
        <v>3333</v>
      </c>
      <c r="C14" t="s">
        <v>3335</v>
      </c>
      <c r="D14" t="s">
        <v>91</v>
      </c>
      <c r="E14" t="s">
        <v>92</v>
      </c>
      <c r="F14" t="s">
        <v>81</v>
      </c>
      <c r="N14">
        <f>LEN(N13)</f>
        <v>30</v>
      </c>
      <c r="P14">
        <f>LEN(SUBSTITUTE(N13,"apple",""))</f>
        <v>20</v>
      </c>
    </row>
    <row r="15" spans="2:18" x14ac:dyDescent="0.35">
      <c r="B15" t="s">
        <v>3333</v>
      </c>
      <c r="C15" t="s">
        <v>3335</v>
      </c>
      <c r="D15" t="s">
        <v>93</v>
      </c>
      <c r="E15" t="s">
        <v>94</v>
      </c>
      <c r="F15" t="s">
        <v>81</v>
      </c>
    </row>
    <row r="16" spans="2:18" x14ac:dyDescent="0.35">
      <c r="B16" t="s">
        <v>3338</v>
      </c>
      <c r="C16" t="s">
        <v>3339</v>
      </c>
      <c r="D16" t="s">
        <v>95</v>
      </c>
      <c r="E16" t="s">
        <v>97</v>
      </c>
      <c r="F16" t="s">
        <v>96</v>
      </c>
    </row>
    <row r="17" spans="2:6" x14ac:dyDescent="0.35">
      <c r="B17" t="s">
        <v>3340</v>
      </c>
      <c r="C17" t="s">
        <v>3341</v>
      </c>
      <c r="D17" t="s">
        <v>98</v>
      </c>
      <c r="E17" t="s">
        <v>100</v>
      </c>
      <c r="F17" t="s">
        <v>99</v>
      </c>
    </row>
    <row r="18" spans="2:6" x14ac:dyDescent="0.35">
      <c r="B18" t="s">
        <v>3340</v>
      </c>
      <c r="C18" t="s">
        <v>3342</v>
      </c>
      <c r="D18" t="s">
        <v>101</v>
      </c>
      <c r="E18" t="s">
        <v>102</v>
      </c>
      <c r="F18" t="s">
        <v>99</v>
      </c>
    </row>
    <row r="19" spans="2:6" x14ac:dyDescent="0.35">
      <c r="B19" t="s">
        <v>3340</v>
      </c>
      <c r="C19" t="s">
        <v>3343</v>
      </c>
      <c r="D19" t="s">
        <v>103</v>
      </c>
      <c r="E19" t="s">
        <v>104</v>
      </c>
      <c r="F19" t="s">
        <v>99</v>
      </c>
    </row>
    <row r="20" spans="2:6" x14ac:dyDescent="0.35">
      <c r="B20" t="s">
        <v>3340</v>
      </c>
      <c r="C20" t="s">
        <v>3344</v>
      </c>
      <c r="D20" t="s">
        <v>105</v>
      </c>
      <c r="E20" t="s">
        <v>106</v>
      </c>
      <c r="F20" t="s">
        <v>99</v>
      </c>
    </row>
  </sheetData>
  <autoFilter ref="B3:F20" xr:uid="{517CC30C-2EC1-44C1-A073-74C0920CEBDB}"/>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ED95D-5566-4073-BE75-95EF5F101017}">
  <sheetPr>
    <tabColor theme="5"/>
  </sheetPr>
  <dimension ref="A1:AV77"/>
  <sheetViews>
    <sheetView view="pageBreakPreview" zoomScale="85" zoomScaleNormal="70" zoomScaleSheetLayoutView="85" workbookViewId="0">
      <selection activeCell="G18" sqref="G18"/>
    </sheetView>
  </sheetViews>
  <sheetFormatPr baseColWidth="10" defaultColWidth="10.81640625" defaultRowHeight="14.5" x14ac:dyDescent="0.35"/>
  <cols>
    <col min="1" max="1" width="19.1796875" style="4" customWidth="1"/>
    <col min="2" max="2" width="10.81640625" style="4"/>
    <col min="3" max="3" width="23.453125" style="4" bestFit="1" customWidth="1"/>
    <col min="4" max="25" width="10.81640625" style="6"/>
    <col min="26" max="16384" width="10.81640625" style="4"/>
  </cols>
  <sheetData>
    <row r="1" spans="1:48" x14ac:dyDescent="0.35">
      <c r="A1" s="4" t="s">
        <v>10</v>
      </c>
      <c r="B1" t="s">
        <v>3345</v>
      </c>
      <c r="C1" s="38" t="s">
        <v>3346</v>
      </c>
      <c r="D1" s="6" t="s">
        <v>3347</v>
      </c>
      <c r="E1" s="6" t="s">
        <v>3348</v>
      </c>
      <c r="F1" s="6" t="s">
        <v>3349</v>
      </c>
      <c r="G1" s="6" t="s">
        <v>3350</v>
      </c>
      <c r="H1" s="6" t="s">
        <v>3351</v>
      </c>
      <c r="I1" s="6" t="s">
        <v>3352</v>
      </c>
      <c r="J1" s="6" t="s">
        <v>3353</v>
      </c>
      <c r="K1" s="6" t="s">
        <v>3354</v>
      </c>
      <c r="L1" s="6" t="s">
        <v>3355</v>
      </c>
      <c r="M1" s="6" t="s">
        <v>3356</v>
      </c>
      <c r="N1" s="6" t="s">
        <v>3357</v>
      </c>
      <c r="O1" s="6" t="s">
        <v>3358</v>
      </c>
      <c r="P1" s="6" t="s">
        <v>3359</v>
      </c>
      <c r="Q1" s="6" t="s">
        <v>3360</v>
      </c>
      <c r="R1" s="6" t="s">
        <v>3361</v>
      </c>
      <c r="S1" s="6" t="s">
        <v>3362</v>
      </c>
      <c r="T1" s="6" t="s">
        <v>3363</v>
      </c>
      <c r="U1" s="6" t="s">
        <v>3364</v>
      </c>
      <c r="V1" s="6" t="s">
        <v>3365</v>
      </c>
      <c r="W1" s="6" t="s">
        <v>3366</v>
      </c>
      <c r="X1" s="6" t="s">
        <v>3367</v>
      </c>
      <c r="Y1" s="6" t="s">
        <v>3368</v>
      </c>
      <c r="Z1" s="4" t="s">
        <v>3369</v>
      </c>
      <c r="AA1" s="4" t="s">
        <v>3370</v>
      </c>
      <c r="AB1" s="4" t="s">
        <v>3371</v>
      </c>
      <c r="AC1" s="4" t="s">
        <v>3372</v>
      </c>
      <c r="AD1" s="4" t="s">
        <v>3373</v>
      </c>
      <c r="AE1" s="4" t="s">
        <v>3374</v>
      </c>
      <c r="AF1" s="4" t="s">
        <v>3375</v>
      </c>
      <c r="AG1" s="4" t="s">
        <v>3376</v>
      </c>
      <c r="AH1" s="4" t="s">
        <v>3377</v>
      </c>
      <c r="AI1" s="4" t="s">
        <v>3378</v>
      </c>
      <c r="AJ1" s="4" t="s">
        <v>3379</v>
      </c>
      <c r="AK1" s="4" t="s">
        <v>3380</v>
      </c>
      <c r="AL1" s="4" t="s">
        <v>3381</v>
      </c>
      <c r="AM1" s="4" t="s">
        <v>3382</v>
      </c>
      <c r="AN1" s="4" t="s">
        <v>3383</v>
      </c>
      <c r="AO1" s="4" t="s">
        <v>3384</v>
      </c>
      <c r="AP1" s="4" t="s">
        <v>3385</v>
      </c>
      <c r="AQ1" s="4" t="s">
        <v>3386</v>
      </c>
      <c r="AR1" s="4" t="s">
        <v>3387</v>
      </c>
      <c r="AS1" s="4" t="s">
        <v>3388</v>
      </c>
      <c r="AT1" s="4" t="s">
        <v>3389</v>
      </c>
      <c r="AU1" s="4" t="s">
        <v>3390</v>
      </c>
      <c r="AV1" s="4" t="s">
        <v>3391</v>
      </c>
    </row>
    <row r="2" spans="1:48" x14ac:dyDescent="0.35">
      <c r="A2" s="8" t="s">
        <v>111</v>
      </c>
      <c r="B2" t="s">
        <v>3392</v>
      </c>
      <c r="C2" s="38" t="s">
        <v>3393</v>
      </c>
      <c r="D2" s="6">
        <v>3</v>
      </c>
      <c r="E2" s="6">
        <v>3</v>
      </c>
      <c r="F2" s="6">
        <v>3</v>
      </c>
      <c r="G2" s="6">
        <v>3</v>
      </c>
      <c r="H2" s="6">
        <v>3</v>
      </c>
      <c r="I2" s="6">
        <v>3</v>
      </c>
      <c r="J2" s="6">
        <v>3</v>
      </c>
      <c r="K2" s="6">
        <v>3</v>
      </c>
      <c r="L2" s="6">
        <v>3</v>
      </c>
      <c r="M2" s="6">
        <v>3</v>
      </c>
      <c r="N2" s="6">
        <v>3</v>
      </c>
      <c r="O2" s="6">
        <v>3</v>
      </c>
      <c r="P2" s="6">
        <v>3</v>
      </c>
      <c r="Q2" s="6">
        <v>3</v>
      </c>
      <c r="R2" s="6">
        <v>3</v>
      </c>
      <c r="S2" s="6">
        <v>3</v>
      </c>
      <c r="T2" s="6">
        <v>3</v>
      </c>
      <c r="U2" s="6">
        <v>3</v>
      </c>
      <c r="V2" s="6">
        <v>3</v>
      </c>
      <c r="W2" s="6">
        <v>3</v>
      </c>
      <c r="X2" s="6">
        <v>3</v>
      </c>
      <c r="Y2" s="6">
        <v>3</v>
      </c>
      <c r="Z2" s="6">
        <v>3</v>
      </c>
      <c r="AA2" s="6">
        <v>3</v>
      </c>
      <c r="AB2" s="6">
        <v>3</v>
      </c>
      <c r="AC2" s="6">
        <v>3</v>
      </c>
      <c r="AD2" s="6">
        <v>3</v>
      </c>
      <c r="AE2" s="6">
        <v>3</v>
      </c>
      <c r="AF2" s="6">
        <v>3</v>
      </c>
      <c r="AG2" s="6">
        <v>3</v>
      </c>
      <c r="AH2" s="6">
        <v>3</v>
      </c>
      <c r="AI2" s="6">
        <v>3</v>
      </c>
      <c r="AJ2" s="6">
        <v>3</v>
      </c>
      <c r="AK2" s="6">
        <v>3</v>
      </c>
      <c r="AL2" s="6">
        <v>3</v>
      </c>
      <c r="AM2" s="6">
        <v>3</v>
      </c>
      <c r="AN2" s="6">
        <v>3</v>
      </c>
      <c r="AO2" s="6">
        <v>3</v>
      </c>
      <c r="AP2" s="6">
        <v>3</v>
      </c>
      <c r="AQ2" s="6">
        <v>3</v>
      </c>
      <c r="AR2" s="6">
        <v>3</v>
      </c>
      <c r="AS2" s="6">
        <v>3</v>
      </c>
      <c r="AT2" s="6">
        <v>3</v>
      </c>
      <c r="AU2" s="6">
        <v>3</v>
      </c>
      <c r="AV2" s="6">
        <v>3</v>
      </c>
    </row>
    <row r="3" spans="1:48" x14ac:dyDescent="0.35">
      <c r="A3" s="10">
        <f>BNA_nov23!$C$6</f>
        <v>45231</v>
      </c>
      <c r="B3" t="s">
        <v>3394</v>
      </c>
    </row>
    <row r="4" spans="1:48" x14ac:dyDescent="0.35">
      <c r="A4" s="10" t="s">
        <v>2184</v>
      </c>
    </row>
    <row r="6" spans="1:48" s="32" customFormat="1" x14ac:dyDescent="0.35">
      <c r="C6" s="34" t="s">
        <v>3395</v>
      </c>
      <c r="D6" s="33">
        <v>3.03</v>
      </c>
      <c r="E6" s="33"/>
      <c r="F6" s="33">
        <v>3.01</v>
      </c>
      <c r="G6" s="33"/>
      <c r="H6" s="33">
        <v>2.99</v>
      </c>
      <c r="I6" s="33"/>
      <c r="J6" s="33">
        <v>3.01</v>
      </c>
      <c r="K6" s="33"/>
      <c r="L6" s="33"/>
      <c r="M6" s="33"/>
      <c r="N6" s="33"/>
      <c r="O6" s="33"/>
      <c r="P6" s="33">
        <v>3.28</v>
      </c>
      <c r="Q6" s="33"/>
      <c r="R6" s="33"/>
      <c r="S6" s="33"/>
      <c r="T6" s="33"/>
      <c r="U6" s="33"/>
      <c r="V6" s="33"/>
      <c r="W6" s="33"/>
      <c r="X6" s="33"/>
      <c r="Y6" s="33"/>
      <c r="AA6" s="32">
        <v>3</v>
      </c>
    </row>
    <row r="7" spans="1:48" x14ac:dyDescent="0.35">
      <c r="D7" s="6" t="s">
        <v>266</v>
      </c>
      <c r="E7" s="6" t="s">
        <v>267</v>
      </c>
      <c r="F7" s="6" t="s">
        <v>269</v>
      </c>
      <c r="G7" s="6" t="s">
        <v>270</v>
      </c>
      <c r="H7" s="6" t="s">
        <v>272</v>
      </c>
      <c r="I7" s="6" t="s">
        <v>273</v>
      </c>
      <c r="J7" s="6" t="s">
        <v>275</v>
      </c>
      <c r="K7" s="6" t="s">
        <v>276</v>
      </c>
      <c r="L7" s="6" t="s">
        <v>278</v>
      </c>
      <c r="M7" s="6" t="s">
        <v>279</v>
      </c>
      <c r="N7" s="6" t="s">
        <v>281</v>
      </c>
      <c r="O7" s="6" t="s">
        <v>282</v>
      </c>
      <c r="P7" s="6" t="s">
        <v>284</v>
      </c>
      <c r="Q7" s="6" t="s">
        <v>285</v>
      </c>
      <c r="R7" s="6" t="s">
        <v>287</v>
      </c>
      <c r="S7" s="6" t="s">
        <v>288</v>
      </c>
      <c r="T7" s="6" t="s">
        <v>289</v>
      </c>
      <c r="U7" s="6" t="s">
        <v>290</v>
      </c>
      <c r="V7" s="6" t="s">
        <v>291</v>
      </c>
      <c r="W7" s="6" t="s">
        <v>292</v>
      </c>
      <c r="X7" s="6" t="s">
        <v>293</v>
      </c>
      <c r="Y7" s="6" t="s">
        <v>294</v>
      </c>
      <c r="Z7" s="4" t="s">
        <v>295</v>
      </c>
      <c r="AA7" s="4" t="s">
        <v>296</v>
      </c>
      <c r="AB7" s="4" t="s">
        <v>297</v>
      </c>
      <c r="AC7" s="4" t="s">
        <v>299</v>
      </c>
      <c r="AD7" s="4" t="s">
        <v>300</v>
      </c>
      <c r="AE7" s="4" t="s">
        <v>302</v>
      </c>
      <c r="AF7" s="4" t="s">
        <v>303</v>
      </c>
      <c r="AG7" s="4" t="s">
        <v>305</v>
      </c>
      <c r="AH7" s="4" t="s">
        <v>306</v>
      </c>
      <c r="AI7" s="4" t="s">
        <v>308</v>
      </c>
      <c r="AJ7" s="4" t="s">
        <v>309</v>
      </c>
      <c r="AK7" s="4" t="s">
        <v>310</v>
      </c>
      <c r="AL7" s="4" t="s">
        <v>311</v>
      </c>
      <c r="AM7" s="4" t="s">
        <v>312</v>
      </c>
      <c r="AN7" s="4" t="s">
        <v>313</v>
      </c>
      <c r="AO7" s="4" t="s">
        <v>314</v>
      </c>
      <c r="AP7" s="4" t="s">
        <v>315</v>
      </c>
      <c r="AQ7" s="4" t="s">
        <v>316</v>
      </c>
      <c r="AR7" s="4" t="s">
        <v>317</v>
      </c>
      <c r="AS7" s="4" t="s">
        <v>318</v>
      </c>
      <c r="AT7" s="4" t="s">
        <v>319</v>
      </c>
      <c r="AU7" s="4" t="s">
        <v>320</v>
      </c>
      <c r="AV7" s="4" t="s">
        <v>321</v>
      </c>
    </row>
    <row r="8" spans="1:48" x14ac:dyDescent="0.35">
      <c r="C8" s="4" t="s">
        <v>76</v>
      </c>
      <c r="D8" s="7"/>
      <c r="E8" s="7"/>
      <c r="F8" s="7"/>
      <c r="G8" s="7"/>
      <c r="H8" s="7"/>
      <c r="I8" s="7"/>
      <c r="J8" s="7"/>
      <c r="K8" s="7"/>
      <c r="L8" s="7"/>
      <c r="M8" s="7"/>
      <c r="N8" s="7"/>
      <c r="O8" s="7"/>
      <c r="P8" s="7"/>
      <c r="Q8" s="7"/>
      <c r="R8" s="7"/>
      <c r="S8" s="7"/>
      <c r="T8" s="7"/>
      <c r="U8" s="7"/>
      <c r="V8" s="7"/>
      <c r="W8" s="7"/>
      <c r="X8" s="7"/>
      <c r="Y8" s="7"/>
    </row>
    <row r="9" spans="1:48" x14ac:dyDescent="0.35">
      <c r="A9" s="4" t="s">
        <v>73</v>
      </c>
      <c r="B9" s="4" t="s">
        <v>77</v>
      </c>
      <c r="C9" s="4" t="s">
        <v>31</v>
      </c>
      <c r="D9" s="7" cm="1">
        <f t="array" aca="1" ref="D9" ca="1">IFERROR(IF(OR(ISBLANK(D$6),COUNTIFS(INDIRECT($A$2&amp;$A$1),$B9,INDIRECT($A$2&amp;D$1),"&gt;0")&gt;=D$2),MEDIAN(IF(INDIRECT($A$2&amp;$A$1)=$B9,IF(INDIRECT($A$2&amp;D$1)&gt;0,IF(COUNTIFS(INDIRECT($A$2&amp;$A$1),$B9,INDIRECT($A$2&amp;D$1),"&gt;0")&gt;=D$2,INDIRECT($A$2&amp;D$1))))),E9/D$6),"MC")</f>
        <v>247.52475247524754</v>
      </c>
      <c r="E9" s="7" cm="1">
        <f t="array" aca="1" ref="E9" ca="1">IFERROR(IF(OR(ISBLANK(E$6),COUNTIFS(INDIRECT($A$2&amp;$A$1),$B9,INDIRECT($A$2&amp;E$1),"&gt;0")&gt;=E$2),MEDIAN(IF(INDIRECT($A$2&amp;$A$1)=$B9,IF(INDIRECT($A$2&amp;E$1)&gt;0,IF(COUNTIFS(INDIRECT($A$2&amp;$A$1),$B9,INDIRECT($A$2&amp;E$1),"&gt;0")&gt;=E$2,INDIRECT($A$2&amp;E$1))))),#REF!/E$6),"MC")</f>
        <v>750</v>
      </c>
      <c r="F9" s="7" cm="1">
        <f t="array" aca="1" ref="F9" ca="1">IFERROR(IF(OR(ISBLANK(F$6),COUNTIFS(INDIRECT($A$2&amp;$A$1),$B9,INDIRECT($A$2&amp;F$1),"&gt;0")&gt;=F$2),MEDIAN(IF(INDIRECT($A$2&amp;$A$1)=$B9,IF(INDIRECT($A$2&amp;F$1)&gt;0,IF(COUNTIFS(INDIRECT($A$2&amp;$A$1),$B9,INDIRECT($A$2&amp;F$1),"&gt;0")&gt;=F$2,INDIRECT($A$2&amp;F$1))))),G9/F$6),"MC")</f>
        <v>232.55813953488374</v>
      </c>
      <c r="G9" s="7" cm="1">
        <f t="array" aca="1" ref="G9" ca="1">IFERROR(IF(OR(ISBLANK(G$6),COUNTIFS(INDIRECT($A$2&amp;$A$1),$B9,INDIRECT($A$2&amp;G$1),"&gt;0")&gt;=G$2),MEDIAN(IF(INDIRECT($A$2&amp;$A$1)=$B9,IF(INDIRECT($A$2&amp;G$1)&gt;0,IF(COUNTIFS(INDIRECT($A$2&amp;$A$1),$B9,INDIRECT($A$2&amp;G$1),"&gt;0")&gt;=G$2,INDIRECT($A$2&amp;G$1))))),#REF!/G$6),"MC")</f>
        <v>700</v>
      </c>
      <c r="H9" s="7" cm="1">
        <f t="array" aca="1" ref="H9" ca="1">IFERROR(IF(OR(ISBLANK(H$6),COUNTIFS(INDIRECT($A$2&amp;$A$1),$B9,INDIRECT($A$2&amp;H$1),"&gt;0")&gt;=H$2),MEDIAN(IF(INDIRECT($A$2&amp;$A$1)=$B9,IF(INDIRECT($A$2&amp;H$1)&gt;0,IF(COUNTIFS(INDIRECT($A$2&amp;$A$1),$B9,INDIRECT($A$2&amp;H$1),"&gt;0")&gt;=H$2,INDIRECT($A$2&amp;H$1))))),I9/H$6),"MC")</f>
        <v>200.66889632107021</v>
      </c>
      <c r="I9" s="7" cm="1">
        <f t="array" aca="1" ref="I9" ca="1">IFERROR(IF(OR(ISBLANK(I$6),COUNTIFS(INDIRECT($A$2&amp;$A$1),$B9,INDIRECT($A$2&amp;I$1),"&gt;0")&gt;=I$2),MEDIAN(IF(INDIRECT($A$2&amp;$A$1)=$B9,IF(INDIRECT($A$2&amp;I$1)&gt;0,IF(COUNTIFS(INDIRECT($A$2&amp;$A$1),$B9,INDIRECT($A$2&amp;I$1),"&gt;0")&gt;=I$2,INDIRECT($A$2&amp;I$1))))),#REF!/I$6),"MC")</f>
        <v>600</v>
      </c>
      <c r="J9" s="7" cm="1">
        <f t="array" aca="1" ref="J9" ca="1">IFERROR(IF(OR(ISBLANK(J$6),COUNTIFS(INDIRECT($A$2&amp;$A$1),$B9,INDIRECT($A$2&amp;J$1),"&gt;0")&gt;=J$2),MEDIAN(IF(INDIRECT($A$2&amp;$A$1)=$B9,IF(INDIRECT($A$2&amp;J$1)&gt;0,IF(COUNTIFS(INDIRECT($A$2&amp;$A$1),$B9,INDIRECT($A$2&amp;J$1),"&gt;0")&gt;=J$2,INDIRECT($A$2&amp;J$1))))),K9/J$6),"MC")</f>
        <v>232.55813953488374</v>
      </c>
      <c r="K9" s="7" cm="1">
        <f t="array" aca="1" ref="K9" ca="1">IFERROR(IF(OR(ISBLANK(K$6),COUNTIFS(INDIRECT($A$2&amp;$A$1),$B9,INDIRECT($A$2&amp;K$1),"&gt;0")&gt;=K$2),MEDIAN(IF(INDIRECT($A$2&amp;$A$1)=$B9,IF(INDIRECT($A$2&amp;K$1)&gt;0,IF(COUNTIFS(INDIRECT($A$2&amp;$A$1),$B9,INDIRECT($A$2&amp;K$1),"&gt;0")&gt;=K$2,INDIRECT($A$2&amp;K$1))))),#REF!/K$6),"MC")</f>
        <v>700</v>
      </c>
      <c r="L9" s="7" t="str" cm="1">
        <f t="array" aca="1" ref="L9" ca="1">IFERROR(IF(OR(ISBLANK(L$6),COUNTIFS(INDIRECT($A$2&amp;$A$1),$B9,INDIRECT($A$2&amp;L$1),"&gt;0")&gt;=L$2),MEDIAN(IF(INDIRECT($A$2&amp;$A$1)=$B9,IF(INDIRECT($A$2&amp;L$1)&gt;0,IF(COUNTIFS(INDIRECT($A$2&amp;$A$1),$B9,INDIRECT($A$2&amp;L$1),"&gt;0")&gt;=L$2,INDIRECT($A$2&amp;L$1))))),M9/L$6),"MC")</f>
        <v>MC</v>
      </c>
      <c r="M9" s="7" cm="1">
        <f t="array" aca="1" ref="M9" ca="1">IFERROR(IF(OR(ISBLANK(M$6),COUNTIFS(INDIRECT($A$2&amp;$A$1),$B9,INDIRECT($A$2&amp;M$1),"&gt;0")&gt;=M$2),MEDIAN(IF(INDIRECT($A$2&amp;$A$1)=$B9,IF(INDIRECT($A$2&amp;M$1)&gt;0,IF(COUNTIFS(INDIRECT($A$2&amp;$A$1),$B9,INDIRECT($A$2&amp;M$1),"&gt;0")&gt;=M$2,INDIRECT($A$2&amp;M$1))))),#REF!/M$6),"MC")</f>
        <v>300</v>
      </c>
      <c r="N9" s="7" cm="1">
        <f t="array" aca="1" ref="N9" ca="1">IFERROR(IF(OR(ISBLANK(N$6),COUNTIFS(INDIRECT($A$2&amp;$A$1),$B9,INDIRECT($A$2&amp;N$1),"&gt;0")&gt;=N$2),MEDIAN(IF(INDIRECT($A$2&amp;$A$1)=$B9,IF(INDIRECT($A$2&amp;N$1)&gt;0,IF(COUNTIFS(INDIRECT($A$2&amp;$A$1),$B9,INDIRECT($A$2&amp;N$1),"&gt;0")&gt;=N$2,INDIRECT($A$2&amp;N$1))))),O9/N$6),"MC")</f>
        <v>400</v>
      </c>
      <c r="O9" s="7" cm="1">
        <f t="array" aca="1" ref="O9" ca="1">IFERROR(IF(OR(ISBLANK(O$6),COUNTIFS(INDIRECT($A$2&amp;$A$1),$B9,INDIRECT($A$2&amp;O$1),"&gt;0")&gt;=O$2),MEDIAN(IF(INDIRECT($A$2&amp;$A$1)=$B9,IF(INDIRECT($A$2&amp;O$1)&gt;0,IF(COUNTIFS(INDIRECT($A$2&amp;$A$1),$B9,INDIRECT($A$2&amp;O$1),"&gt;0")&gt;=O$2,INDIRECT($A$2&amp;O$1))))),#REF!/O$6),"MC")</f>
        <v>1200</v>
      </c>
      <c r="P9" s="7" t="str" cm="1">
        <f t="array" aca="1" ref="P9" ca="1">IFERROR(IF(OR(ISBLANK(P$6),COUNTIFS(INDIRECT($A$2&amp;$A$1),$B9,INDIRECT($A$2&amp;P$1),"&gt;0")&gt;=P$2),MEDIAN(IF(INDIRECT($A$2&amp;$A$1)=$B9,IF(INDIRECT($A$2&amp;P$1)&gt;0,IF(COUNTIFS(INDIRECT($A$2&amp;$A$1),$B9,INDIRECT($A$2&amp;P$1),"&gt;0")&gt;=P$2,INDIRECT($A$2&amp;P$1))))),Q9/P$6),"MC")</f>
        <v>MC</v>
      </c>
      <c r="Q9" s="7" t="str" cm="1">
        <f t="array" aca="1" ref="Q9" ca="1">IFERROR(IF(OR(ISBLANK(Q$6),COUNTIFS(INDIRECT($A$2&amp;$A$1),$B9,INDIRECT($A$2&amp;Q$1),"&gt;0")&gt;=Q$2),MEDIAN(IF(INDIRECT($A$2&amp;$A$1)=$B9,IF(INDIRECT($A$2&amp;Q$1)&gt;0,IF(COUNTIFS(INDIRECT($A$2&amp;$A$1),$B9,INDIRECT($A$2&amp;Q$1),"&gt;0")&gt;=Q$2,INDIRECT($A$2&amp;Q$1))))),#REF!/Q$6),"MC")</f>
        <v>MC</v>
      </c>
      <c r="R9" s="7" t="str" cm="1">
        <f t="array" aca="1" ref="R9" ca="1">IFERROR(IF(OR(ISBLANK(R$6),COUNTIFS(INDIRECT($A$2&amp;$A$1),$B9,INDIRECT($A$2&amp;R$1),"&gt;0")&gt;=R$2),MEDIAN(IF(INDIRECT($A$2&amp;$A$1)=$B9,IF(INDIRECT($A$2&amp;R$1)&gt;0,IF(COUNTIFS(INDIRECT($A$2&amp;$A$1),$B9,INDIRECT($A$2&amp;R$1),"&gt;0")&gt;=R$2,INDIRECT($A$2&amp;R$1))))),S9/R$6),"MC")</f>
        <v>MC</v>
      </c>
      <c r="S9" s="7" t="str" cm="1">
        <f t="array" aca="1" ref="S9" ca="1">IFERROR(IF(OR(ISBLANK(S$6),COUNTIFS(INDIRECT($A$2&amp;$A$1),$B9,INDIRECT($A$2&amp;S$1),"&gt;0")&gt;=S$2),MEDIAN(IF(INDIRECT($A$2&amp;$A$1)=$B9,IF(INDIRECT($A$2&amp;S$1)&gt;0,IF(COUNTIFS(INDIRECT($A$2&amp;$A$1),$B9,INDIRECT($A$2&amp;S$1),"&gt;0")&gt;=S$2,INDIRECT($A$2&amp;S$1))))),T9/S$6),"MC")</f>
        <v>MC</v>
      </c>
      <c r="T9" s="7" t="str" cm="1">
        <f t="array" aca="1" ref="T9" ca="1">IFERROR(IF(OR(ISBLANK(T$6),COUNTIFS(INDIRECT($A$2&amp;$A$1),$B9,INDIRECT($A$2&amp;T$1),"&gt;0")&gt;=T$2),MEDIAN(IF(INDIRECT($A$2&amp;$A$1)=$B9,IF(INDIRECT($A$2&amp;T$1)&gt;0,IF(COUNTIFS(INDIRECT($A$2&amp;$A$1),$B9,INDIRECT($A$2&amp;T$1),"&gt;0")&gt;=T$2,INDIRECT($A$2&amp;T$1))))),U9/T$6),"MC")</f>
        <v>MC</v>
      </c>
      <c r="U9" s="7" t="str" cm="1">
        <f t="array" aca="1" ref="U9" ca="1">IFERROR(IF(OR(ISBLANK(U$6),COUNTIFS(INDIRECT($A$2&amp;$A$1),$B9,INDIRECT($A$2&amp;U$1),"&gt;0")&gt;=U$2),MEDIAN(IF(INDIRECT($A$2&amp;$A$1)=$B9,IF(INDIRECT($A$2&amp;U$1)&gt;0,IF(COUNTIFS(INDIRECT($A$2&amp;$A$1),$B9,INDIRECT($A$2&amp;U$1),"&gt;0")&gt;=U$2,INDIRECT($A$2&amp;U$1))))),V9/U$6),"MC")</f>
        <v>MC</v>
      </c>
      <c r="V9" s="7" cm="1">
        <f t="array" aca="1" ref="V9" ca="1">IFERROR(IF(OR(ISBLANK(V$6),COUNTIFS(INDIRECT($A$2&amp;$A$1),$B9,INDIRECT($A$2&amp;V$1),"&gt;0")&gt;=V$2),MEDIAN(IF(INDIRECT($A$2&amp;$A$1)=$B9,IF(INDIRECT($A$2&amp;V$1)&gt;0,IF(COUNTIFS(INDIRECT($A$2&amp;$A$1),$B9,INDIRECT($A$2&amp;V$1),"&gt;0")&gt;=V$2,INDIRECT($A$2&amp;V$1))))),W9/V$6),"MC")</f>
        <v>2500</v>
      </c>
      <c r="W9" s="7" cm="1">
        <f t="array" aca="1" ref="W9" ca="1">IFERROR(IF(OR(ISBLANK(W$6),COUNTIFS(INDIRECT($A$2&amp;$A$1),$B9,INDIRECT($A$2&amp;W$1),"&gt;0")&gt;=W$2),MEDIAN(IF(INDIRECT($A$2&amp;$A$1)=$B9,IF(INDIRECT($A$2&amp;W$1)&gt;0,IF(COUNTIFS(INDIRECT($A$2&amp;$A$1),$B9,INDIRECT($A$2&amp;W$1),"&gt;0")&gt;=W$2,INDIRECT($A$2&amp;W$1))))),X9/W$6),"MC")</f>
        <v>2000</v>
      </c>
      <c r="X9" s="7" cm="1">
        <f t="array" aca="1" ref="X9" ca="1">IFERROR(IF(OR(ISBLANK(X$6),COUNTIFS(INDIRECT($A$2&amp;$A$1),$B9,INDIRECT($A$2&amp;X$1),"&gt;0")&gt;=X$2),MEDIAN(IF(INDIRECT($A$2&amp;$A$1)=$B9,IF(INDIRECT($A$2&amp;X$1)&gt;0,IF(COUNTIFS(INDIRECT($A$2&amp;$A$1),$B9,INDIRECT($A$2&amp;X$1),"&gt;0")&gt;=X$2,INDIRECT($A$2&amp;X$1))))),Y9/X$6),"MC")</f>
        <v>1300</v>
      </c>
      <c r="Y9" s="7" cm="1">
        <f t="array" aca="1" ref="Y9" ca="1">IFERROR(IF(OR(ISBLANK(Y$6),COUNTIFS(INDIRECT($A$2&amp;$A$1),$B9,INDIRECT($A$2&amp;Y$1),"&gt;0")&gt;=Y$2),MEDIAN(IF(INDIRECT($A$2&amp;$A$1)=$B9,IF(INDIRECT($A$2&amp;Y$1)&gt;0,IF(COUNTIFS(INDIRECT($A$2&amp;$A$1),$B9,INDIRECT($A$2&amp;Y$1),"&gt;0")&gt;=Y$2,INDIRECT($A$2&amp;Y$1))))),Z9/Y$6),"MC")</f>
        <v>1000</v>
      </c>
      <c r="Z9" s="7" cm="1">
        <f t="array" aca="1" ref="Z9" ca="1">IFERROR(IF(OR(ISBLANK(Z$6),COUNTIFS(INDIRECT($A$2&amp;$A$1),$B9,INDIRECT($A$2&amp;Z$1),"&gt;0")&gt;=Z$2),MEDIAN(IF(INDIRECT($A$2&amp;$A$1)=$B9,IF(INDIRECT($A$2&amp;Z$1)&gt;0,IF(COUNTIFS(INDIRECT($A$2&amp;$A$1),$B9,INDIRECT($A$2&amp;Z$1),"&gt;0")&gt;=Z$2,INDIRECT($A$2&amp;Z$1))))),AA9/Z$6),"MC")</f>
        <v>500</v>
      </c>
      <c r="AA9" s="7" cm="1">
        <f t="array" aca="1" ref="AA9" ca="1">IFERROR(IF(OR(ISBLANK(AA$6),COUNTIFS(INDIRECT($A$2&amp;$A$1),$B9,INDIRECT($A$2&amp;AA$1),"&gt;0")&gt;=AA$2),MEDIAN(IF(INDIRECT($A$2&amp;$A$1)=$B9,IF(INDIRECT($A$2&amp;AA$1)&gt;0,IF(COUNTIFS(INDIRECT($A$2&amp;$A$1),$B9,INDIRECT($A$2&amp;AA$1),"&gt;0")&gt;=AA$2,INDIRECT($A$2&amp;AA$1))))),AB9/AA$6),"MC")</f>
        <v>250</v>
      </c>
      <c r="AB9" s="7" cm="1">
        <f t="array" aca="1" ref="AB9" ca="1">IFERROR(IF(OR(ISBLANK(AB$6),COUNTIFS(INDIRECT($A$2&amp;$A$1),$B9,INDIRECT($A$2&amp;AB$1),"&gt;0")&gt;=AB$2),MEDIAN(IF(INDIRECT($A$2&amp;$A$1)=$B9,IF(INDIRECT($A$2&amp;AB$1)&gt;0,IF(COUNTIFS(INDIRECT($A$2&amp;$A$1),$B9,INDIRECT($A$2&amp;AB$1),"&gt;0")&gt;=AB$2,INDIRECT($A$2&amp;AB$1))))),#REF!/AB$6),"MC")</f>
        <v>750</v>
      </c>
      <c r="AC9" s="7" t="str" cm="1">
        <f t="array" aca="1" ref="AC9" ca="1">IFERROR(IF(OR(ISBLANK(AC$6),COUNTIFS(INDIRECT($A$2&amp;$A$1),$B9,INDIRECT($A$2&amp;AC$1),"&gt;0")&gt;=AC$2),MEDIAN(IF(INDIRECT($A$2&amp;$A$1)=$B9,IF(INDIRECT($A$2&amp;AC$1)&gt;0,IF(COUNTIFS(INDIRECT($A$2&amp;$A$1),$B9,INDIRECT($A$2&amp;AC$1),"&gt;0")&gt;=AC$2,INDIRECT($A$2&amp;AC$1))))),AD9/AC$6),"MC")</f>
        <v>MC</v>
      </c>
      <c r="AD9" s="7" cm="1">
        <f t="array" aca="1" ref="AD9" ca="1">IFERROR(IF(OR(ISBLANK(AD$6),COUNTIFS(INDIRECT($A$2&amp;$A$1),$B9,INDIRECT($A$2&amp;AD$1),"&gt;0")&gt;=AD$2),MEDIAN(IF(INDIRECT($A$2&amp;$A$1)=$B9,IF(INDIRECT($A$2&amp;AD$1)&gt;0,IF(COUNTIFS(INDIRECT($A$2&amp;$A$1),$B9,INDIRECT($A$2&amp;AD$1),"&gt;0")&gt;=AD$2,INDIRECT($A$2&amp;AD$1))))),#REF!/AD$6),"MC")</f>
        <v>800</v>
      </c>
      <c r="AE9" s="7" t="str" cm="1">
        <f t="array" aca="1" ref="AE9" ca="1">IFERROR(IF(OR(ISBLANK(AE$6),COUNTIFS(INDIRECT($A$2&amp;$A$1),$B9,INDIRECT($A$2&amp;AE$1),"&gt;0")&gt;=AE$2),MEDIAN(IF(INDIRECT($A$2&amp;$A$1)=$B9,IF(INDIRECT($A$2&amp;AE$1)&gt;0,IF(COUNTIFS(INDIRECT($A$2&amp;$A$1),$B9,INDIRECT($A$2&amp;AE$1),"&gt;0")&gt;=AE$2,INDIRECT($A$2&amp;AE$1))))),AF9/AE$6),"MC")</f>
        <v>MC</v>
      </c>
      <c r="AF9" s="7" cm="1">
        <f t="array" aca="1" ref="AF9" ca="1">IFERROR(IF(OR(ISBLANK(AF$6),COUNTIFS(INDIRECT($A$2&amp;$A$1),$B9,INDIRECT($A$2&amp;AF$1),"&gt;0")&gt;=AF$2),MEDIAN(IF(INDIRECT($A$2&amp;$A$1)=$B9,IF(INDIRECT($A$2&amp;AF$1)&gt;0,IF(COUNTIFS(INDIRECT($A$2&amp;$A$1),$B9,INDIRECT($A$2&amp;AF$1),"&gt;0")&gt;=AF$2,INDIRECT($A$2&amp;AF$1))))),#REF!/AF$6),"MC")</f>
        <v>1500</v>
      </c>
      <c r="AG9" s="7" t="str" cm="1">
        <f t="array" aca="1" ref="AG9" ca="1">IFERROR(IF(OR(ISBLANK(AG$6),COUNTIFS(INDIRECT($A$2&amp;$A$1),$B9,INDIRECT($A$2&amp;AG$1),"&gt;0")&gt;=AG$2),MEDIAN(IF(INDIRECT($A$2&amp;$A$1)=$B9,IF(INDIRECT($A$2&amp;AG$1)&gt;0,IF(COUNTIFS(INDIRECT($A$2&amp;$A$1),$B9,INDIRECT($A$2&amp;AG$1),"&gt;0")&gt;=AG$2,INDIRECT($A$2&amp;AG$1))))),AH9/AG$6),"MC")</f>
        <v>MC</v>
      </c>
      <c r="AH9" s="7" cm="1">
        <f t="array" aca="1" ref="AH9" ca="1">IFERROR(IF(OR(ISBLANK(AH$6),COUNTIFS(INDIRECT($A$2&amp;$A$1),$B9,INDIRECT($A$2&amp;AH$1),"&gt;0")&gt;=AH$2),MEDIAN(IF(INDIRECT($A$2&amp;$A$1)=$B9,IF(INDIRECT($A$2&amp;AH$1)&gt;0,IF(COUNTIFS(INDIRECT($A$2&amp;$A$1),$B9,INDIRECT($A$2&amp;AH$1),"&gt;0")&gt;=AH$2,INDIRECT($A$2&amp;AH$1))))),#REF!/AH$6),"MC")</f>
        <v>850</v>
      </c>
      <c r="AI9" s="7" t="str" cm="1">
        <f t="array" aca="1" ref="AI9" ca="1">IFERROR(IF(OR(ISBLANK(AI$6),COUNTIFS(INDIRECT($A$2&amp;$A$1),$B9,INDIRECT($A$2&amp;AI$1),"&gt;0")&gt;=AI$2),MEDIAN(IF(INDIRECT($A$2&amp;$A$1)=$B9,IF(INDIRECT($A$2&amp;AI$1)&gt;0,IF(COUNTIFS(INDIRECT($A$2&amp;$A$1),$B9,INDIRECT($A$2&amp;AI$1),"&gt;0")&gt;=AI$2,INDIRECT($A$2&amp;AI$1))))),AJ9/AI$6),"MC")</f>
        <v>MC</v>
      </c>
      <c r="AJ9" s="7" t="str" cm="1">
        <f t="array" aca="1" ref="AJ9" ca="1">IFERROR(IF(OR(ISBLANK(AJ$6),COUNTIFS(INDIRECT($A$2&amp;$A$1),$B9,INDIRECT($A$2&amp;AJ$1),"&gt;0")&gt;=AJ$2),MEDIAN(IF(INDIRECT($A$2&amp;$A$1)=$B9,IF(INDIRECT($A$2&amp;AJ$1)&gt;0,IF(COUNTIFS(INDIRECT($A$2&amp;$A$1),$B9,INDIRECT($A$2&amp;AJ$1),"&gt;0")&gt;=AJ$2,INDIRECT($A$2&amp;AJ$1))))),AK9/AJ$6),"MC")</f>
        <v>MC</v>
      </c>
      <c r="AK9" s="7" cm="1">
        <f t="array" aca="1" ref="AK9" ca="1">IFERROR(IF(OR(ISBLANK(AK$6),COUNTIFS(INDIRECT($A$2&amp;$A$1),$B9,INDIRECT($A$2&amp;AK$1),"&gt;0")&gt;=AK$2),MEDIAN(IF(INDIRECT($A$2&amp;$A$1)=$B9,IF(INDIRECT($A$2&amp;AK$1)&gt;0,IF(COUNTIFS(INDIRECT($A$2&amp;$A$1),$B9,INDIRECT($A$2&amp;AK$1),"&gt;0")&gt;=AK$2,INDIRECT($A$2&amp;AK$1))))),AL9/AK$6),"MC")</f>
        <v>200</v>
      </c>
      <c r="AL9" s="7" t="str" cm="1">
        <f t="array" aca="1" ref="AL9" ca="1">IFERROR(IF(OR(ISBLANK(AL$6),COUNTIFS(INDIRECT($A$2&amp;$A$1),$B9,INDIRECT($A$2&amp;AL$1),"&gt;0")&gt;=AL$2),MEDIAN(IF(INDIRECT($A$2&amp;$A$1)=$B9,IF(INDIRECT($A$2&amp;AL$1)&gt;0,IF(COUNTIFS(INDIRECT($A$2&amp;$A$1),$B9,INDIRECT($A$2&amp;AL$1),"&gt;0")&gt;=AL$2,INDIRECT($A$2&amp;AL$1))))),AM9/AL$6),"MC")</f>
        <v>MC</v>
      </c>
      <c r="AM9" s="7" cm="1">
        <f t="array" aca="1" ref="AM9" ca="1">IFERROR(IF(OR(ISBLANK(AM$6),COUNTIFS(INDIRECT($A$2&amp;$A$1),$B9,INDIRECT($A$2&amp;AM$1),"&gt;0")&gt;=AM$2),MEDIAN(IF(INDIRECT($A$2&amp;$A$1)=$B9,IF(INDIRECT($A$2&amp;AM$1)&gt;0,IF(COUNTIFS(INDIRECT($A$2&amp;$A$1),$B9,INDIRECT($A$2&amp;AM$1),"&gt;0")&gt;=AM$2,INDIRECT($A$2&amp;AM$1))))),AN9/AM$6),"MC")</f>
        <v>200</v>
      </c>
      <c r="AN9" s="7" t="str" cm="1">
        <f t="array" aca="1" ref="AN9" ca="1">IFERROR(IF(OR(ISBLANK(AN$6),COUNTIFS(INDIRECT($A$2&amp;$A$1),$B9,INDIRECT($A$2&amp;AN$1),"&gt;0")&gt;=AN$2),MEDIAN(IF(INDIRECT($A$2&amp;$A$1)=$B9,IF(INDIRECT($A$2&amp;AN$1)&gt;0,IF(COUNTIFS(INDIRECT($A$2&amp;$A$1),$B9,INDIRECT($A$2&amp;AN$1),"&gt;0")&gt;=AN$2,INDIRECT($A$2&amp;AN$1))))),AO9/AN$6),"MC")</f>
        <v>MC</v>
      </c>
      <c r="AO9" s="7" cm="1">
        <f t="array" aca="1" ref="AO9" ca="1">IFERROR(IF(OR(ISBLANK(AO$6),COUNTIFS(INDIRECT($A$2&amp;$A$1),$B9,INDIRECT($A$2&amp;AO$1),"&gt;0")&gt;=AO$2),MEDIAN(IF(INDIRECT($A$2&amp;$A$1)=$B9,IF(INDIRECT($A$2&amp;AO$1)&gt;0,IF(COUNTIFS(INDIRECT($A$2&amp;$A$1),$B9,INDIRECT($A$2&amp;AO$1),"&gt;0")&gt;=AO$2,INDIRECT($A$2&amp;AO$1))))),AP9/AO$6),"MC")</f>
        <v>200</v>
      </c>
      <c r="AP9" s="7" cm="1">
        <f t="array" aca="1" ref="AP9" ca="1">IFERROR(IF(OR(ISBLANK(AP$6),COUNTIFS(INDIRECT($A$2&amp;$A$1),$B9,INDIRECT($A$2&amp;AP$1),"&gt;0")&gt;=AP$2),MEDIAN(IF(INDIRECT($A$2&amp;$A$1)=$B9,IF(INDIRECT($A$2&amp;AP$1)&gt;0,IF(COUNTIFS(INDIRECT($A$2&amp;$A$1),$B9,INDIRECT($A$2&amp;AP$1),"&gt;0")&gt;=AP$2,INDIRECT($A$2&amp;AP$1))))),AQ9/AP$6),"MC")</f>
        <v>900</v>
      </c>
      <c r="AQ9" s="7" cm="1">
        <f t="array" aca="1" ref="AQ9" ca="1">IFERROR(IF(OR(ISBLANK(AQ$6),COUNTIFS(INDIRECT($A$2&amp;$A$1),$B9,INDIRECT($A$2&amp;AQ$1),"&gt;0")&gt;=AQ$2),MEDIAN(IF(INDIRECT($A$2&amp;$A$1)=$B9,IF(INDIRECT($A$2&amp;AQ$1)&gt;0,IF(COUNTIFS(INDIRECT($A$2&amp;$A$1),$B9,INDIRECT($A$2&amp;AQ$1),"&gt;0")&gt;=AQ$2,INDIRECT($A$2&amp;AQ$1))))),AR9/AQ$6),"MC")</f>
        <v>1000</v>
      </c>
      <c r="AR9" s="7" t="str" cm="1">
        <f t="array" aca="1" ref="AR9" ca="1">IFERROR(IF(OR(ISBLANK(AR$6),COUNTIFS(INDIRECT($A$2&amp;$A$1),$B9,INDIRECT($A$2&amp;AR$1),"&gt;0")&gt;=AR$2),MEDIAN(IF(INDIRECT($A$2&amp;$A$1)=$B9,IF(INDIRECT($A$2&amp;AR$1)&gt;0,IF(COUNTIFS(INDIRECT($A$2&amp;$A$1),$B9,INDIRECT($A$2&amp;AR$1),"&gt;0")&gt;=AR$2,INDIRECT($A$2&amp;AR$1))))),AS9/AR$6),"MC")</f>
        <v>MC</v>
      </c>
      <c r="AS9" s="7" cm="1">
        <f t="array" aca="1" ref="AS9" ca="1">IFERROR(IF(OR(ISBLANK(AS$6),COUNTIFS(INDIRECT($A$2&amp;$A$1),$B9,INDIRECT($A$2&amp;AS$1),"&gt;0")&gt;=AS$2),MEDIAN(IF(INDIRECT($A$2&amp;$A$1)=$B9,IF(INDIRECT($A$2&amp;AS$1)&gt;0,IF(COUNTIFS(INDIRECT($A$2&amp;$A$1),$B9,INDIRECT($A$2&amp;AS$1),"&gt;0")&gt;=AS$2,INDIRECT($A$2&amp;AS$1))))),AT9/AS$6),"MC")</f>
        <v>100</v>
      </c>
      <c r="AT9" s="7" t="str" cm="1">
        <f t="array" aca="1" ref="AT9" ca="1">IFERROR(IF(OR(ISBLANK(AT$6),COUNTIFS(INDIRECT($A$2&amp;$A$1),$B9,INDIRECT($A$2&amp;AT$1),"&gt;0")&gt;=AT$2),MEDIAN(IF(INDIRECT($A$2&amp;$A$1)=$B9,IF(INDIRECT($A$2&amp;AT$1)&gt;0,IF(COUNTIFS(INDIRECT($A$2&amp;$A$1),$B9,INDIRECT($A$2&amp;AT$1),"&gt;0")&gt;=AT$2,INDIRECT($A$2&amp;AT$1))))),AU9/AT$6),"MC")</f>
        <v>MC</v>
      </c>
      <c r="AU9" s="7" cm="1">
        <f t="array" aca="1" ref="AU9" ca="1">IFERROR(IF(OR(ISBLANK(AU$6),COUNTIFS(INDIRECT($A$2&amp;$A$1),$B9,INDIRECT($A$2&amp;AU$1),"&gt;0")&gt;=AU$2),MEDIAN(IF(INDIRECT($A$2&amp;$A$1)=$B9,IF(INDIRECT($A$2&amp;AU$1)&gt;0,IF(COUNTIFS(INDIRECT($A$2&amp;$A$1),$B9,INDIRECT($A$2&amp;AU$1),"&gt;0")&gt;=AU$2,INDIRECT($A$2&amp;AU$1))))),AV9/AU$6),"MC")</f>
        <v>800</v>
      </c>
      <c r="AV9" s="7" cm="1">
        <f t="array" aca="1" ref="AV9" ca="1">IFERROR(IF(OR(ISBLANK(AV$6),COUNTIFS(INDIRECT($A$2&amp;$A$1),$B9,INDIRECT($A$2&amp;AV$1),"&gt;0")&gt;=AV$2),MEDIAN(IF(INDIRECT($A$2&amp;$A$1)=$B9,IF(INDIRECT($A$2&amp;AV$1)&gt;0,IF(COUNTIFS(INDIRECT($A$2&amp;$A$1),$B9,INDIRECT($A$2&amp;AV$1),"&gt;0")&gt;=AV$2,INDIRECT($A$2&amp;AV$1))))),AW9/AV$6),"MC")</f>
        <v>600</v>
      </c>
    </row>
    <row r="10" spans="1:48" x14ac:dyDescent="0.35">
      <c r="A10" s="4" t="s">
        <v>73</v>
      </c>
      <c r="B10" s="4" t="s">
        <v>77</v>
      </c>
      <c r="C10" s="4" t="s">
        <v>66</v>
      </c>
      <c r="D10" s="7" cm="1">
        <f t="array" aca="1" ref="D10" ca="1">IF(ISERROR(ABS(D9)),"",IFERROR(IF(OR(ISBLANK(D$6),COUNTIFS(INDIRECT($A$2&amp;$A$1),$B10,INDIRECT($A$2&amp;D$1),"&gt;0")&gt;=D$2),MIN(IF(INDIRECT($A$2&amp;$A$1)=$B10,IF(INDIRECT($A$2&amp;D$1)&gt;0,IF(COUNTIFS(INDIRECT($A$2&amp;$A$1),$B10,INDIRECT($A$2&amp;D$1),"&gt;0")&gt;=D$2,INDIRECT($A$2&amp;D$1))))),E10/D$6),"MC"))</f>
        <v>247.52475247524754</v>
      </c>
      <c r="E10" s="7" cm="1">
        <f t="array" aca="1" ref="E10" ca="1">IF(ISERROR(ABS(E9)),"",IFERROR(IF(OR(ISBLANK(E$6),COUNTIFS(INDIRECT($A$2&amp;$A$1),$B10,INDIRECT($A$2&amp;E$1),"&gt;0")&gt;=E$2),MIN(IF(INDIRECT($A$2&amp;$A$1)=$B10,IF(INDIRECT($A$2&amp;E$1)&gt;0,IF(COUNTIFS(INDIRECT($A$2&amp;$A$1),$B10,INDIRECT($A$2&amp;E$1),"&gt;0")&gt;=E$2,INDIRECT($A$2&amp;E$1))))),#REF!/E$6),"MC"))</f>
        <v>750</v>
      </c>
      <c r="F10" s="7" cm="1">
        <f t="array" aca="1" ref="F10" ca="1">IF(ISERROR(ABS(F9)),"",IFERROR(IF(OR(ISBLANK(F$6),COUNTIFS(INDIRECT($A$2&amp;$A$1),$B10,INDIRECT($A$2&amp;F$1),"&gt;0")&gt;=F$2),MIN(IF(INDIRECT($A$2&amp;$A$1)=$B10,IF(INDIRECT($A$2&amp;F$1)&gt;0,IF(COUNTIFS(INDIRECT($A$2&amp;$A$1),$B10,INDIRECT($A$2&amp;F$1),"&gt;0")&gt;=F$2,INDIRECT($A$2&amp;F$1))))),G10/F$6),"MC"))</f>
        <v>232.55813953488374</v>
      </c>
      <c r="G10" s="7" cm="1">
        <f t="array" aca="1" ref="G10" ca="1">IF(ISERROR(ABS(G9)),"",IFERROR(IF(OR(ISBLANK(G$6),COUNTIFS(INDIRECT($A$2&amp;$A$1),$B10,INDIRECT($A$2&amp;G$1),"&gt;0")&gt;=G$2),MIN(IF(INDIRECT($A$2&amp;$A$1)=$B10,IF(INDIRECT($A$2&amp;G$1)&gt;0,IF(COUNTIFS(INDIRECT($A$2&amp;$A$1),$B10,INDIRECT($A$2&amp;G$1),"&gt;0")&gt;=G$2,INDIRECT($A$2&amp;G$1))))),#REF!/G$6),"MC"))</f>
        <v>700</v>
      </c>
      <c r="H10" s="7" cm="1">
        <f t="array" aca="1" ref="H10" ca="1">IF(ISERROR(ABS(H9)),"",IFERROR(IF(OR(ISBLANK(H$6),COUNTIFS(INDIRECT($A$2&amp;$A$1),$B10,INDIRECT($A$2&amp;H$1),"&gt;0")&gt;=H$2),MIN(IF(INDIRECT($A$2&amp;$A$1)=$B10,IF(INDIRECT($A$2&amp;H$1)&gt;0,IF(COUNTIFS(INDIRECT($A$2&amp;$A$1),$B10,INDIRECT($A$2&amp;H$1),"&gt;0")&gt;=H$2,INDIRECT($A$2&amp;H$1))))),I10/H$6),"MC"))</f>
        <v>200.66889632107021</v>
      </c>
      <c r="I10" s="7" cm="1">
        <f t="array" aca="1" ref="I10" ca="1">IF(ISERROR(ABS(I9)),"",IFERROR(IF(OR(ISBLANK(I$6),COUNTIFS(INDIRECT($A$2&amp;$A$1),$B10,INDIRECT($A$2&amp;I$1),"&gt;0")&gt;=I$2),MIN(IF(INDIRECT($A$2&amp;$A$1)=$B10,IF(INDIRECT($A$2&amp;I$1)&gt;0,IF(COUNTIFS(INDIRECT($A$2&amp;$A$1),$B10,INDIRECT($A$2&amp;I$1),"&gt;0")&gt;=I$2,INDIRECT($A$2&amp;I$1))))),#REF!/I$6),"MC"))</f>
        <v>600</v>
      </c>
      <c r="J10" s="7" cm="1">
        <f t="array" aca="1" ref="J10" ca="1">IF(ISERROR(ABS(J9)),"",IFERROR(IF(OR(ISBLANK(J$6),COUNTIFS(INDIRECT($A$2&amp;$A$1),$B10,INDIRECT($A$2&amp;J$1),"&gt;0")&gt;=J$2),MIN(IF(INDIRECT($A$2&amp;$A$1)=$B10,IF(INDIRECT($A$2&amp;J$1)&gt;0,IF(COUNTIFS(INDIRECT($A$2&amp;$A$1),$B10,INDIRECT($A$2&amp;J$1),"&gt;0")&gt;=J$2,INDIRECT($A$2&amp;J$1))))),K10/J$6),"MC"))</f>
        <v>232.55813953488374</v>
      </c>
      <c r="K10" s="7" cm="1">
        <f t="array" aca="1" ref="K10" ca="1">IF(ISERROR(ABS(K9)),"",IFERROR(IF(OR(ISBLANK(K$6),COUNTIFS(INDIRECT($A$2&amp;$A$1),$B10,INDIRECT($A$2&amp;K$1),"&gt;0")&gt;=K$2),MIN(IF(INDIRECT($A$2&amp;$A$1)=$B10,IF(INDIRECT($A$2&amp;K$1)&gt;0,IF(COUNTIFS(INDIRECT($A$2&amp;$A$1),$B10,INDIRECT($A$2&amp;K$1),"&gt;0")&gt;=K$2,INDIRECT($A$2&amp;K$1))))),#REF!/K$6),"MC"))</f>
        <v>700</v>
      </c>
      <c r="L10" s="7" t="str" cm="1">
        <f t="array" aca="1" ref="L10" ca="1">IF(ISERROR(ABS(L9)),"",IFERROR(IF(OR(ISBLANK(L$6),COUNTIFS(INDIRECT($A$2&amp;$A$1),$B10,INDIRECT($A$2&amp;L$1),"&gt;0")&gt;=L$2),MIN(IF(INDIRECT($A$2&amp;$A$1)=$B10,IF(INDIRECT($A$2&amp;L$1)&gt;0,IF(COUNTIFS(INDIRECT($A$2&amp;$A$1),$B10,INDIRECT($A$2&amp;L$1),"&gt;0")&gt;=L$2,INDIRECT($A$2&amp;L$1))))),M10/L$6),"MC"))</f>
        <v/>
      </c>
      <c r="M10" s="7" cm="1">
        <f t="array" aca="1" ref="M10" ca="1">IF(ISERROR(ABS(M9)),"",IFERROR(IF(OR(ISBLANK(M$6),COUNTIFS(INDIRECT($A$2&amp;$A$1),$B10,INDIRECT($A$2&amp;M$1),"&gt;0")&gt;=M$2),MIN(IF(INDIRECT($A$2&amp;$A$1)=$B10,IF(INDIRECT($A$2&amp;M$1)&gt;0,IF(COUNTIFS(INDIRECT($A$2&amp;$A$1),$B10,INDIRECT($A$2&amp;M$1),"&gt;0")&gt;=M$2,INDIRECT($A$2&amp;M$1))))),#REF!/M$6),"MC"))</f>
        <v>300</v>
      </c>
      <c r="N10" s="7" cm="1">
        <f t="array" aca="1" ref="N10" ca="1">IF(ISERROR(ABS(N9)),"",IFERROR(IF(OR(ISBLANK(N$6),COUNTIFS(INDIRECT($A$2&amp;$A$1),$B10,INDIRECT($A$2&amp;N$1),"&gt;0")&gt;=N$2),MIN(IF(INDIRECT($A$2&amp;$A$1)=$B10,IF(INDIRECT($A$2&amp;N$1)&gt;0,IF(COUNTIFS(INDIRECT($A$2&amp;$A$1),$B10,INDIRECT($A$2&amp;N$1),"&gt;0")&gt;=N$2,INDIRECT($A$2&amp;N$1))))),O10/N$6),"MC"))</f>
        <v>400</v>
      </c>
      <c r="O10" s="7" cm="1">
        <f t="array" aca="1" ref="O10" ca="1">IF(ISERROR(ABS(O9)),"",IFERROR(IF(OR(ISBLANK(O$6),COUNTIFS(INDIRECT($A$2&amp;$A$1),$B10,INDIRECT($A$2&amp;O$1),"&gt;0")&gt;=O$2),MIN(IF(INDIRECT($A$2&amp;$A$1)=$B10,IF(INDIRECT($A$2&amp;O$1)&gt;0,IF(COUNTIFS(INDIRECT($A$2&amp;$A$1),$B10,INDIRECT($A$2&amp;O$1),"&gt;0")&gt;=O$2,INDIRECT($A$2&amp;O$1))))),#REF!/O$6),"MC"))</f>
        <v>1200</v>
      </c>
      <c r="P10" s="7" t="str" cm="1">
        <f t="array" aca="1" ref="P10" ca="1">IF(ISERROR(ABS(P9)),"",IFERROR(IF(OR(ISBLANK(P$6),COUNTIFS(INDIRECT($A$2&amp;$A$1),$B10,INDIRECT($A$2&amp;P$1),"&gt;0")&gt;=P$2),MIN(IF(INDIRECT($A$2&amp;$A$1)=$B10,IF(INDIRECT($A$2&amp;P$1)&gt;0,IF(COUNTIFS(INDIRECT($A$2&amp;$A$1),$B10,INDIRECT($A$2&amp;P$1),"&gt;0")&gt;=P$2,INDIRECT($A$2&amp;P$1))))),Q10/P$6),"MC"))</f>
        <v/>
      </c>
      <c r="Q10" s="7" t="str" cm="1">
        <f t="array" aca="1" ref="Q10" ca="1">IF(ISERROR(ABS(Q9)),"",IFERROR(IF(OR(ISBLANK(Q$6),COUNTIFS(INDIRECT($A$2&amp;$A$1),$B10,INDIRECT($A$2&amp;Q$1),"&gt;0")&gt;=Q$2),MIN(IF(INDIRECT($A$2&amp;$A$1)=$B10,IF(INDIRECT($A$2&amp;Q$1)&gt;0,IF(COUNTIFS(INDIRECT($A$2&amp;$A$1),$B10,INDIRECT($A$2&amp;Q$1),"&gt;0")&gt;=Q$2,INDIRECT($A$2&amp;Q$1))))),#REF!/Q$6),"MC"))</f>
        <v/>
      </c>
      <c r="R10" s="7" t="str" cm="1">
        <f t="array" aca="1" ref="R10" ca="1">IF(ISERROR(ABS(R9)),"",IFERROR(IF(OR(ISBLANK(R$6),COUNTIFS(INDIRECT($A$2&amp;$A$1),$B10,INDIRECT($A$2&amp;R$1),"&gt;0")&gt;=R$2),MIN(IF(INDIRECT($A$2&amp;$A$1)=$B10,IF(INDIRECT($A$2&amp;R$1)&gt;0,IF(COUNTIFS(INDIRECT($A$2&amp;$A$1),$B10,INDIRECT($A$2&amp;R$1),"&gt;0")&gt;=R$2,INDIRECT($A$2&amp;R$1))))),S10/R$6),"MC"))</f>
        <v/>
      </c>
      <c r="S10" s="7" t="str" cm="1">
        <f t="array" aca="1" ref="S10" ca="1">IF(ISERROR(ABS(S9)),"",IFERROR(IF(OR(ISBLANK(S$6),COUNTIFS(INDIRECT($A$2&amp;$A$1),$B10,INDIRECT($A$2&amp;S$1),"&gt;0")&gt;=S$2),MIN(IF(INDIRECT($A$2&amp;$A$1)=$B10,IF(INDIRECT($A$2&amp;S$1)&gt;0,IF(COUNTIFS(INDIRECT($A$2&amp;$A$1),$B10,INDIRECT($A$2&amp;S$1),"&gt;0")&gt;=S$2,INDIRECT($A$2&amp;S$1))))),T10/S$6),"MC"))</f>
        <v/>
      </c>
      <c r="T10" s="7" t="str" cm="1">
        <f t="array" aca="1" ref="T10" ca="1">IF(ISERROR(ABS(T9)),"",IFERROR(IF(OR(ISBLANK(T$6),COUNTIFS(INDIRECT($A$2&amp;$A$1),$B10,INDIRECT($A$2&amp;T$1),"&gt;0")&gt;=T$2),MIN(IF(INDIRECT($A$2&amp;$A$1)=$B10,IF(INDIRECT($A$2&amp;T$1)&gt;0,IF(COUNTIFS(INDIRECT($A$2&amp;$A$1),$B10,INDIRECT($A$2&amp;T$1),"&gt;0")&gt;=T$2,INDIRECT($A$2&amp;T$1))))),U10/T$6),"MC"))</f>
        <v/>
      </c>
      <c r="U10" s="7" t="str" cm="1">
        <f t="array" aca="1" ref="U10" ca="1">IF(ISERROR(ABS(U9)),"",IFERROR(IF(OR(ISBLANK(U$6),COUNTIFS(INDIRECT($A$2&amp;$A$1),$B10,INDIRECT($A$2&amp;U$1),"&gt;0")&gt;=U$2),MIN(IF(INDIRECT($A$2&amp;$A$1)=$B10,IF(INDIRECT($A$2&amp;U$1)&gt;0,IF(COUNTIFS(INDIRECT($A$2&amp;$A$1),$B10,INDIRECT($A$2&amp;U$1),"&gt;0")&gt;=U$2,INDIRECT($A$2&amp;U$1))))),V10/U$6),"MC"))</f>
        <v/>
      </c>
      <c r="V10" s="7" cm="1">
        <f t="array" aca="1" ref="V10" ca="1">IF(ISERROR(ABS(V9)),"",IFERROR(IF(OR(ISBLANK(V$6),COUNTIFS(INDIRECT($A$2&amp;$A$1),$B10,INDIRECT($A$2&amp;V$1),"&gt;0")&gt;=V$2),MIN(IF(INDIRECT($A$2&amp;$A$1)=$B10,IF(INDIRECT($A$2&amp;V$1)&gt;0,IF(COUNTIFS(INDIRECT($A$2&amp;$A$1),$B10,INDIRECT($A$2&amp;V$1),"&gt;0")&gt;=V$2,INDIRECT($A$2&amp;V$1))))),W10/V$6),"MC"))</f>
        <v>2500</v>
      </c>
      <c r="W10" s="7" cm="1">
        <f t="array" aca="1" ref="W10" ca="1">IF(ISERROR(ABS(W9)),"",IFERROR(IF(OR(ISBLANK(W$6),COUNTIFS(INDIRECT($A$2&amp;$A$1),$B10,INDIRECT($A$2&amp;W$1),"&gt;0")&gt;=W$2),MIN(IF(INDIRECT($A$2&amp;$A$1)=$B10,IF(INDIRECT($A$2&amp;W$1)&gt;0,IF(COUNTIFS(INDIRECT($A$2&amp;$A$1),$B10,INDIRECT($A$2&amp;W$1),"&gt;0")&gt;=W$2,INDIRECT($A$2&amp;W$1))))),X10/W$6),"MC"))</f>
        <v>1500</v>
      </c>
      <c r="X10" s="7" cm="1">
        <f t="array" aca="1" ref="X10" ca="1">IF(ISERROR(ABS(X9)),"",IFERROR(IF(OR(ISBLANK(X$6),COUNTIFS(INDIRECT($A$2&amp;$A$1),$B10,INDIRECT($A$2&amp;X$1),"&gt;0")&gt;=X$2),MIN(IF(INDIRECT($A$2&amp;$A$1)=$B10,IF(INDIRECT($A$2&amp;X$1)&gt;0,IF(COUNTIFS(INDIRECT($A$2&amp;$A$1),$B10,INDIRECT($A$2&amp;X$1),"&gt;0")&gt;=X$2,INDIRECT($A$2&amp;X$1))))),Y10/X$6),"MC"))</f>
        <v>1300</v>
      </c>
      <c r="Y10" s="7" cm="1">
        <f t="array" aca="1" ref="Y10" ca="1">IF(ISERROR(ABS(Y9)),"",IFERROR(IF(OR(ISBLANK(Y$6),COUNTIFS(INDIRECT($A$2&amp;$A$1),$B10,INDIRECT($A$2&amp;Y$1),"&gt;0")&gt;=Y$2),MIN(IF(INDIRECT($A$2&amp;$A$1)=$B10,IF(INDIRECT($A$2&amp;Y$1)&gt;0,IF(COUNTIFS(INDIRECT($A$2&amp;$A$1),$B10,INDIRECT($A$2&amp;Y$1),"&gt;0")&gt;=Y$2,INDIRECT($A$2&amp;Y$1))))),Z10/Y$6),"MC"))</f>
        <v>1000</v>
      </c>
      <c r="Z10" s="7" cm="1">
        <f t="array" aca="1" ref="Z10" ca="1">IF(ISERROR(ABS(Z9)),"",IFERROR(IF(OR(ISBLANK(Z$6),COUNTIFS(INDIRECT($A$2&amp;$A$1),$B10,INDIRECT($A$2&amp;Z$1),"&gt;0")&gt;=Z$2),MIN(IF(INDIRECT($A$2&amp;$A$1)=$B10,IF(INDIRECT($A$2&amp;Z$1)&gt;0,IF(COUNTIFS(INDIRECT($A$2&amp;$A$1),$B10,INDIRECT($A$2&amp;Z$1),"&gt;0")&gt;=Z$2,INDIRECT($A$2&amp;Z$1))))),AA10/Z$6),"MC"))</f>
        <v>500</v>
      </c>
      <c r="AA10" s="7" cm="1">
        <f t="array" aca="1" ref="AA10" ca="1">IF(ISERROR(ABS(AA9)),"",IFERROR(IF(OR(ISBLANK(AA$6),COUNTIFS(INDIRECT($A$2&amp;$A$1),$B10,INDIRECT($A$2&amp;AA$1),"&gt;0")&gt;=AA$2),MIN(IF(INDIRECT($A$2&amp;$A$1)=$B10,IF(INDIRECT($A$2&amp;AA$1)&gt;0,IF(COUNTIFS(INDIRECT($A$2&amp;$A$1),$B10,INDIRECT($A$2&amp;AA$1),"&gt;0")&gt;=AA$2,INDIRECT($A$2&amp;AA$1))))),AB10/AA$6),"MC"))</f>
        <v>250</v>
      </c>
      <c r="AB10" s="7" cm="1">
        <f t="array" aca="1" ref="AB10" ca="1">IF(ISERROR(ABS(AB9)),"",IFERROR(IF(OR(ISBLANK(AB$6),COUNTIFS(INDIRECT($A$2&amp;$A$1),$B10,INDIRECT($A$2&amp;AB$1),"&gt;0")&gt;=AB$2),MIN(IF(INDIRECT($A$2&amp;$A$1)=$B10,IF(INDIRECT($A$2&amp;AB$1)&gt;0,IF(COUNTIFS(INDIRECT($A$2&amp;$A$1),$B10,INDIRECT($A$2&amp;AB$1),"&gt;0")&gt;=AB$2,INDIRECT($A$2&amp;AB$1))))),#REF!/AB$6),"MC"))</f>
        <v>750</v>
      </c>
      <c r="AC10" s="7" t="str" cm="1">
        <f t="array" aca="1" ref="AC10" ca="1">IF(ISERROR(ABS(AC9)),"",IFERROR(IF(OR(ISBLANK(AC$6),COUNTIFS(INDIRECT($A$2&amp;$A$1),$B10,INDIRECT($A$2&amp;AC$1),"&gt;0")&gt;=AC$2),MIN(IF(INDIRECT($A$2&amp;$A$1)=$B10,IF(INDIRECT($A$2&amp;AC$1)&gt;0,IF(COUNTIFS(INDIRECT($A$2&amp;$A$1),$B10,INDIRECT($A$2&amp;AC$1),"&gt;0")&gt;=AC$2,INDIRECT($A$2&amp;AC$1))))),AD10/AC$6),"MC"))</f>
        <v/>
      </c>
      <c r="AD10" s="7" cm="1">
        <f t="array" aca="1" ref="AD10" ca="1">IF(ISERROR(ABS(AD9)),"",IFERROR(IF(OR(ISBLANK(AD$6),COUNTIFS(INDIRECT($A$2&amp;$A$1),$B10,INDIRECT($A$2&amp;AD$1),"&gt;0")&gt;=AD$2),MIN(IF(INDIRECT($A$2&amp;$A$1)=$B10,IF(INDIRECT($A$2&amp;AD$1)&gt;0,IF(COUNTIFS(INDIRECT($A$2&amp;$A$1),$B10,INDIRECT($A$2&amp;AD$1),"&gt;0")&gt;=AD$2,INDIRECT($A$2&amp;AD$1))))),#REF!/AD$6),"MC"))</f>
        <v>800</v>
      </c>
      <c r="AE10" s="7" t="str" cm="1">
        <f t="array" aca="1" ref="AE10" ca="1">IF(ISERROR(ABS(AE9)),"",IFERROR(IF(OR(ISBLANK(AE$6),COUNTIFS(INDIRECT($A$2&amp;$A$1),$B10,INDIRECT($A$2&amp;AE$1),"&gt;0")&gt;=AE$2),MIN(IF(INDIRECT($A$2&amp;$A$1)=$B10,IF(INDIRECT($A$2&amp;AE$1)&gt;0,IF(COUNTIFS(INDIRECT($A$2&amp;$A$1),$B10,INDIRECT($A$2&amp;AE$1),"&gt;0")&gt;=AE$2,INDIRECT($A$2&amp;AE$1))))),AF10/AE$6),"MC"))</f>
        <v/>
      </c>
      <c r="AF10" s="7" cm="1">
        <f t="array" aca="1" ref="AF10" ca="1">IF(ISERROR(ABS(AF9)),"",IFERROR(IF(OR(ISBLANK(AF$6),COUNTIFS(INDIRECT($A$2&amp;$A$1),$B10,INDIRECT($A$2&amp;AF$1),"&gt;0")&gt;=AF$2),MIN(IF(INDIRECT($A$2&amp;$A$1)=$B10,IF(INDIRECT($A$2&amp;AF$1)&gt;0,IF(COUNTIFS(INDIRECT($A$2&amp;$A$1),$B10,INDIRECT($A$2&amp;AF$1),"&gt;0")&gt;=AF$2,INDIRECT($A$2&amp;AF$1))))),#REF!/AF$6),"MC"))</f>
        <v>1500</v>
      </c>
      <c r="AG10" s="7" t="str" cm="1">
        <f t="array" aca="1" ref="AG10" ca="1">IF(ISERROR(ABS(AG9)),"",IFERROR(IF(OR(ISBLANK(AG$6),COUNTIFS(INDIRECT($A$2&amp;$A$1),$B10,INDIRECT($A$2&amp;AG$1),"&gt;0")&gt;=AG$2),MIN(IF(INDIRECT($A$2&amp;$A$1)=$B10,IF(INDIRECT($A$2&amp;AG$1)&gt;0,IF(COUNTIFS(INDIRECT($A$2&amp;$A$1),$B10,INDIRECT($A$2&amp;AG$1),"&gt;0")&gt;=AG$2,INDIRECT($A$2&amp;AG$1))))),AH10/AG$6),"MC"))</f>
        <v/>
      </c>
      <c r="AH10" s="7" cm="1">
        <f t="array" aca="1" ref="AH10" ca="1">IF(ISERROR(ABS(AH9)),"",IFERROR(IF(OR(ISBLANK(AH$6),COUNTIFS(INDIRECT($A$2&amp;$A$1),$B10,INDIRECT($A$2&amp;AH$1),"&gt;0")&gt;=AH$2),MIN(IF(INDIRECT($A$2&amp;$A$1)=$B10,IF(INDIRECT($A$2&amp;AH$1)&gt;0,IF(COUNTIFS(INDIRECT($A$2&amp;$A$1),$B10,INDIRECT($A$2&amp;AH$1),"&gt;0")&gt;=AH$2,INDIRECT($A$2&amp;AH$1))))),#REF!/AH$6),"MC"))</f>
        <v>850</v>
      </c>
      <c r="AI10" s="7" t="str" cm="1">
        <f t="array" aca="1" ref="AI10" ca="1">IF(ISERROR(ABS(AI9)),"",IFERROR(IF(OR(ISBLANK(AI$6),COUNTIFS(INDIRECT($A$2&amp;$A$1),$B10,INDIRECT($A$2&amp;AI$1),"&gt;0")&gt;=AI$2),MIN(IF(INDIRECT($A$2&amp;$A$1)=$B10,IF(INDIRECT($A$2&amp;AI$1)&gt;0,IF(COUNTIFS(INDIRECT($A$2&amp;$A$1),$B10,INDIRECT($A$2&amp;AI$1),"&gt;0")&gt;=AI$2,INDIRECT($A$2&amp;AI$1))))),AJ10/AI$6),"MC"))</f>
        <v/>
      </c>
      <c r="AJ10" s="7" t="str" cm="1">
        <f t="array" aca="1" ref="AJ10" ca="1">IF(ISERROR(ABS(AJ9)),"",IFERROR(IF(OR(ISBLANK(AJ$6),COUNTIFS(INDIRECT($A$2&amp;$A$1),$B10,INDIRECT($A$2&amp;AJ$1),"&gt;0")&gt;=AJ$2),MIN(IF(INDIRECT($A$2&amp;$A$1)=$B10,IF(INDIRECT($A$2&amp;AJ$1)&gt;0,IF(COUNTIFS(INDIRECT($A$2&amp;$A$1),$B10,INDIRECT($A$2&amp;AJ$1),"&gt;0")&gt;=AJ$2,INDIRECT($A$2&amp;AJ$1))))),AK10/AJ$6),"MC"))</f>
        <v/>
      </c>
      <c r="AK10" s="7" cm="1">
        <f t="array" aca="1" ref="AK10" ca="1">IF(ISERROR(ABS(AK9)),"",IFERROR(IF(OR(ISBLANK(AK$6),COUNTIFS(INDIRECT($A$2&amp;$A$1),$B10,INDIRECT($A$2&amp;AK$1),"&gt;0")&gt;=AK$2),MIN(IF(INDIRECT($A$2&amp;$A$1)=$B10,IF(INDIRECT($A$2&amp;AK$1)&gt;0,IF(COUNTIFS(INDIRECT($A$2&amp;$A$1),$B10,INDIRECT($A$2&amp;AK$1),"&gt;0")&gt;=AK$2,INDIRECT($A$2&amp;AK$1))))),AL10/AK$6),"MC"))</f>
        <v>200</v>
      </c>
      <c r="AL10" s="7" t="str" cm="1">
        <f t="array" aca="1" ref="AL10" ca="1">IF(ISERROR(ABS(AL9)),"",IFERROR(IF(OR(ISBLANK(AL$6),COUNTIFS(INDIRECT($A$2&amp;$A$1),$B10,INDIRECT($A$2&amp;AL$1),"&gt;0")&gt;=AL$2),MIN(IF(INDIRECT($A$2&amp;$A$1)=$B10,IF(INDIRECT($A$2&amp;AL$1)&gt;0,IF(COUNTIFS(INDIRECT($A$2&amp;$A$1),$B10,INDIRECT($A$2&amp;AL$1),"&gt;0")&gt;=AL$2,INDIRECT($A$2&amp;AL$1))))),AM10/AL$6),"MC"))</f>
        <v/>
      </c>
      <c r="AM10" s="7" cm="1">
        <f t="array" aca="1" ref="AM10" ca="1">IF(ISERROR(ABS(AM9)),"",IFERROR(IF(OR(ISBLANK(AM$6),COUNTIFS(INDIRECT($A$2&amp;$A$1),$B10,INDIRECT($A$2&amp;AM$1),"&gt;0")&gt;=AM$2),MIN(IF(INDIRECT($A$2&amp;$A$1)=$B10,IF(INDIRECT($A$2&amp;AM$1)&gt;0,IF(COUNTIFS(INDIRECT($A$2&amp;$A$1),$B10,INDIRECT($A$2&amp;AM$1),"&gt;0")&gt;=AM$2,INDIRECT($A$2&amp;AM$1))))),AN10/AM$6),"MC"))</f>
        <v>200</v>
      </c>
      <c r="AN10" s="7" t="str" cm="1">
        <f t="array" aca="1" ref="AN10" ca="1">IF(ISERROR(ABS(AN9)),"",IFERROR(IF(OR(ISBLANK(AN$6),COUNTIFS(INDIRECT($A$2&amp;$A$1),$B10,INDIRECT($A$2&amp;AN$1),"&gt;0")&gt;=AN$2),MIN(IF(INDIRECT($A$2&amp;$A$1)=$B10,IF(INDIRECT($A$2&amp;AN$1)&gt;0,IF(COUNTIFS(INDIRECT($A$2&amp;$A$1),$B10,INDIRECT($A$2&amp;AN$1),"&gt;0")&gt;=AN$2,INDIRECT($A$2&amp;AN$1))))),AO10/AN$6),"MC"))</f>
        <v/>
      </c>
      <c r="AO10" s="7" cm="1">
        <f t="array" aca="1" ref="AO10" ca="1">IF(ISERROR(ABS(AO9)),"",IFERROR(IF(OR(ISBLANK(AO$6),COUNTIFS(INDIRECT($A$2&amp;$A$1),$B10,INDIRECT($A$2&amp;AO$1),"&gt;0")&gt;=AO$2),MIN(IF(INDIRECT($A$2&amp;$A$1)=$B10,IF(INDIRECT($A$2&amp;AO$1)&gt;0,IF(COUNTIFS(INDIRECT($A$2&amp;$A$1),$B10,INDIRECT($A$2&amp;AO$1),"&gt;0")&gt;=AO$2,INDIRECT($A$2&amp;AO$1))))),AP10/AO$6),"MC"))</f>
        <v>200</v>
      </c>
      <c r="AP10" s="7" cm="1">
        <f t="array" aca="1" ref="AP10" ca="1">IF(ISERROR(ABS(AP9)),"",IFERROR(IF(OR(ISBLANK(AP$6),COUNTIFS(INDIRECT($A$2&amp;$A$1),$B10,INDIRECT($A$2&amp;AP$1),"&gt;0")&gt;=AP$2),MIN(IF(INDIRECT($A$2&amp;$A$1)=$B10,IF(INDIRECT($A$2&amp;AP$1)&gt;0,IF(COUNTIFS(INDIRECT($A$2&amp;$A$1),$B10,INDIRECT($A$2&amp;AP$1),"&gt;0")&gt;=AP$2,INDIRECT($A$2&amp;AP$1))))),AQ10/AP$6),"MC"))</f>
        <v>900</v>
      </c>
      <c r="AQ10" s="7" cm="1">
        <f t="array" aca="1" ref="AQ10" ca="1">IF(ISERROR(ABS(AQ9)),"",IFERROR(IF(OR(ISBLANK(AQ$6),COUNTIFS(INDIRECT($A$2&amp;$A$1),$B10,INDIRECT($A$2&amp;AQ$1),"&gt;0")&gt;=AQ$2),MIN(IF(INDIRECT($A$2&amp;$A$1)=$B10,IF(INDIRECT($A$2&amp;AQ$1)&gt;0,IF(COUNTIFS(INDIRECT($A$2&amp;$A$1),$B10,INDIRECT($A$2&amp;AQ$1),"&gt;0")&gt;=AQ$2,INDIRECT($A$2&amp;AQ$1))))),AR10/AQ$6),"MC"))</f>
        <v>1000</v>
      </c>
      <c r="AR10" s="7" t="str" cm="1">
        <f t="array" aca="1" ref="AR10" ca="1">IF(ISERROR(ABS(AR9)),"",IFERROR(IF(OR(ISBLANK(AR$6),COUNTIFS(INDIRECT($A$2&amp;$A$1),$B10,INDIRECT($A$2&amp;AR$1),"&gt;0")&gt;=AR$2),MIN(IF(INDIRECT($A$2&amp;$A$1)=$B10,IF(INDIRECT($A$2&amp;AR$1)&gt;0,IF(COUNTIFS(INDIRECT($A$2&amp;$A$1),$B10,INDIRECT($A$2&amp;AR$1),"&gt;0")&gt;=AR$2,INDIRECT($A$2&amp;AR$1))))),AS10/AR$6),"MC"))</f>
        <v/>
      </c>
      <c r="AS10" s="7" cm="1">
        <f t="array" aca="1" ref="AS10" ca="1">IF(ISERROR(ABS(AS9)),"",IFERROR(IF(OR(ISBLANK(AS$6),COUNTIFS(INDIRECT($A$2&amp;$A$1),$B10,INDIRECT($A$2&amp;AS$1),"&gt;0")&gt;=AS$2),MIN(IF(INDIRECT($A$2&amp;$A$1)=$B10,IF(INDIRECT($A$2&amp;AS$1)&gt;0,IF(COUNTIFS(INDIRECT($A$2&amp;$A$1),$B10,INDIRECT($A$2&amp;AS$1),"&gt;0")&gt;=AS$2,INDIRECT($A$2&amp;AS$1))))),AT10/AS$6),"MC"))</f>
        <v>100</v>
      </c>
      <c r="AT10" s="7" t="str" cm="1">
        <f t="array" aca="1" ref="AT10" ca="1">IF(ISERROR(ABS(AT9)),"",IFERROR(IF(OR(ISBLANK(AT$6),COUNTIFS(INDIRECT($A$2&amp;$A$1),$B10,INDIRECT($A$2&amp;AT$1),"&gt;0")&gt;=AT$2),MIN(IF(INDIRECT($A$2&amp;$A$1)=$B10,IF(INDIRECT($A$2&amp;AT$1)&gt;0,IF(COUNTIFS(INDIRECT($A$2&amp;$A$1),$B10,INDIRECT($A$2&amp;AT$1),"&gt;0")&gt;=AT$2,INDIRECT($A$2&amp;AT$1))))),AU10/AT$6),"MC"))</f>
        <v/>
      </c>
      <c r="AU10" s="7" cm="1">
        <f t="array" aca="1" ref="AU10" ca="1">IF(ISERROR(ABS(AU9)),"",IFERROR(IF(OR(ISBLANK(AU$6),COUNTIFS(INDIRECT($A$2&amp;$A$1),$B10,INDIRECT($A$2&amp;AU$1),"&gt;0")&gt;=AU$2),MIN(IF(INDIRECT($A$2&amp;$A$1)=$B10,IF(INDIRECT($A$2&amp;AU$1)&gt;0,IF(COUNTIFS(INDIRECT($A$2&amp;$A$1),$B10,INDIRECT($A$2&amp;AU$1),"&gt;0")&gt;=AU$2,INDIRECT($A$2&amp;AU$1))))),AV10/AU$6),"MC"))</f>
        <v>750</v>
      </c>
      <c r="AV10" s="7" cm="1">
        <f t="array" aca="1" ref="AV10" ca="1">IF(ISERROR(ABS(AV9)),"",IFERROR(IF(OR(ISBLANK(AV$6),COUNTIFS(INDIRECT($A$2&amp;$A$1),$B10,INDIRECT($A$2&amp;AV$1),"&gt;0")&gt;=AV$2),MIN(IF(INDIRECT($A$2&amp;$A$1)=$B10,IF(INDIRECT($A$2&amp;AV$1)&gt;0,IF(COUNTIFS(INDIRECT($A$2&amp;$A$1),$B10,INDIRECT($A$2&amp;AV$1),"&gt;0")&gt;=AV$2,INDIRECT($A$2&amp;AV$1))))),AW10/AV$6),"MC"))</f>
        <v>600</v>
      </c>
    </row>
    <row r="11" spans="1:48" x14ac:dyDescent="0.35">
      <c r="A11" s="4" t="s">
        <v>73</v>
      </c>
      <c r="B11" s="4" t="s">
        <v>77</v>
      </c>
      <c r="C11" s="4" t="s">
        <v>68</v>
      </c>
      <c r="D11" s="7" cm="1">
        <f t="array" aca="1" ref="D11" ca="1">IF(ISERROR(ABS(D9)),"",IFERROR(IF(OR(ISBLANK(D$6),COUNTIFS(INDIRECT($A$2&amp;$A$1),$B11,INDIRECT($A$2&amp;D$1),"&gt;0")&gt;=D$2),MAX(IF(INDIRECT($A$2&amp;$A$1)=$B11,IF(INDIRECT($A$2&amp;D$1)&gt;0,IF(COUNTIFS(INDIRECT($A$2&amp;$A$1),$B11,INDIRECT($A$2&amp;D$1),"&gt;0")&gt;=D$2,INDIRECT($A$2&amp;D$1))))),E11/D$6),"MC"))</f>
        <v>247.52475247524754</v>
      </c>
      <c r="E11" s="7" cm="1">
        <f t="array" aca="1" ref="E11" ca="1">IF(ISERROR(ABS(E9)),"",IFERROR(IF(OR(ISBLANK(E$6),COUNTIFS(INDIRECT($A$2&amp;$A$1),$B11,INDIRECT($A$2&amp;E$1),"&gt;0")&gt;=E$2),MAX(IF(INDIRECT($A$2&amp;$A$1)=$B11,IF(INDIRECT($A$2&amp;E$1)&gt;0,IF(COUNTIFS(INDIRECT($A$2&amp;$A$1),$B11,INDIRECT($A$2&amp;E$1),"&gt;0")&gt;=E$2,INDIRECT($A$2&amp;E$1))))),#REF!/E$6),"MC"))</f>
        <v>750</v>
      </c>
      <c r="F11" s="7" cm="1">
        <f t="array" aca="1" ref="F11" ca="1">IF(ISERROR(ABS(F9)),"",IFERROR(IF(OR(ISBLANK(F$6),COUNTIFS(INDIRECT($A$2&amp;$A$1),$B11,INDIRECT($A$2&amp;F$1),"&gt;0")&gt;=F$2),MAX(IF(INDIRECT($A$2&amp;$A$1)=$B11,IF(INDIRECT($A$2&amp;F$1)&gt;0,IF(COUNTIFS(INDIRECT($A$2&amp;$A$1),$B11,INDIRECT($A$2&amp;F$1),"&gt;0")&gt;=F$2,INDIRECT($A$2&amp;F$1))))),G11/F$6),"MC"))</f>
        <v>232.55813953488374</v>
      </c>
      <c r="G11" s="7" cm="1">
        <f t="array" aca="1" ref="G11" ca="1">IF(ISERROR(ABS(G9)),"",IFERROR(IF(OR(ISBLANK(G$6),COUNTIFS(INDIRECT($A$2&amp;$A$1),$B11,INDIRECT($A$2&amp;G$1),"&gt;0")&gt;=G$2),MAX(IF(INDIRECT($A$2&amp;$A$1)=$B11,IF(INDIRECT($A$2&amp;G$1)&gt;0,IF(COUNTIFS(INDIRECT($A$2&amp;$A$1),$B11,INDIRECT($A$2&amp;G$1),"&gt;0")&gt;=G$2,INDIRECT($A$2&amp;G$1))))),#REF!/G$6),"MC"))</f>
        <v>700</v>
      </c>
      <c r="H11" s="7" cm="1">
        <f t="array" aca="1" ref="H11" ca="1">IF(ISERROR(ABS(H9)),"",IFERROR(IF(OR(ISBLANK(H$6),COUNTIFS(INDIRECT($A$2&amp;$A$1),$B11,INDIRECT($A$2&amp;H$1),"&gt;0")&gt;=H$2),MAX(IF(INDIRECT($A$2&amp;$A$1)=$B11,IF(INDIRECT($A$2&amp;H$1)&gt;0,IF(COUNTIFS(INDIRECT($A$2&amp;$A$1),$B11,INDIRECT($A$2&amp;H$1),"&gt;0")&gt;=H$2,INDIRECT($A$2&amp;H$1))))),I11/H$6),"MC"))</f>
        <v>200.66889632107021</v>
      </c>
      <c r="I11" s="7" cm="1">
        <f t="array" aca="1" ref="I11" ca="1">IF(ISERROR(ABS(I9)),"",IFERROR(IF(OR(ISBLANK(I$6),COUNTIFS(INDIRECT($A$2&amp;$A$1),$B11,INDIRECT($A$2&amp;I$1),"&gt;0")&gt;=I$2),MAX(IF(INDIRECT($A$2&amp;$A$1)=$B11,IF(INDIRECT($A$2&amp;I$1)&gt;0,IF(COUNTIFS(INDIRECT($A$2&amp;$A$1),$B11,INDIRECT($A$2&amp;I$1),"&gt;0")&gt;=I$2,INDIRECT($A$2&amp;I$1))))),#REF!/I$6),"MC"))</f>
        <v>600</v>
      </c>
      <c r="J11" s="7" cm="1">
        <f t="array" aca="1" ref="J11" ca="1">IF(ISERROR(ABS(J9)),"",IFERROR(IF(OR(ISBLANK(J$6),COUNTIFS(INDIRECT($A$2&amp;$A$1),$B11,INDIRECT($A$2&amp;J$1),"&gt;0")&gt;=J$2),MAX(IF(INDIRECT($A$2&amp;$A$1)=$B11,IF(INDIRECT($A$2&amp;J$1)&gt;0,IF(COUNTIFS(INDIRECT($A$2&amp;$A$1),$B11,INDIRECT($A$2&amp;J$1),"&gt;0")&gt;=J$2,INDIRECT($A$2&amp;J$1))))),K11/J$6),"MC"))</f>
        <v>232.55813953488374</v>
      </c>
      <c r="K11" s="7" cm="1">
        <f t="array" aca="1" ref="K11" ca="1">IF(ISERROR(ABS(K9)),"",IFERROR(IF(OR(ISBLANK(K$6),COUNTIFS(INDIRECT($A$2&amp;$A$1),$B11,INDIRECT($A$2&amp;K$1),"&gt;0")&gt;=K$2),MAX(IF(INDIRECT($A$2&amp;$A$1)=$B11,IF(INDIRECT($A$2&amp;K$1)&gt;0,IF(COUNTIFS(INDIRECT($A$2&amp;$A$1),$B11,INDIRECT($A$2&amp;K$1),"&gt;0")&gt;=K$2,INDIRECT($A$2&amp;K$1))))),#REF!/K$6),"MC"))</f>
        <v>700</v>
      </c>
      <c r="L11" s="7" t="str" cm="1">
        <f t="array" aca="1" ref="L11" ca="1">IF(ISERROR(ABS(L9)),"",IFERROR(IF(OR(ISBLANK(L$6),COUNTIFS(INDIRECT($A$2&amp;$A$1),$B11,INDIRECT($A$2&amp;L$1),"&gt;0")&gt;=L$2),MAX(IF(INDIRECT($A$2&amp;$A$1)=$B11,IF(INDIRECT($A$2&amp;L$1)&gt;0,IF(COUNTIFS(INDIRECT($A$2&amp;$A$1),$B11,INDIRECT($A$2&amp;L$1),"&gt;0")&gt;=L$2,INDIRECT($A$2&amp;L$1))))),M11/L$6),"MC"))</f>
        <v/>
      </c>
      <c r="M11" s="7" cm="1">
        <f t="array" aca="1" ref="M11" ca="1">IF(ISERROR(ABS(M9)),"",IFERROR(IF(OR(ISBLANK(M$6),COUNTIFS(INDIRECT($A$2&amp;$A$1),$B11,INDIRECT($A$2&amp;M$1),"&gt;0")&gt;=M$2),MAX(IF(INDIRECT($A$2&amp;$A$1)=$B11,IF(INDIRECT($A$2&amp;M$1)&gt;0,IF(COUNTIFS(INDIRECT($A$2&amp;$A$1),$B11,INDIRECT($A$2&amp;M$1),"&gt;0")&gt;=M$2,INDIRECT($A$2&amp;M$1))))),#REF!/M$6),"MC"))</f>
        <v>300</v>
      </c>
      <c r="N11" s="7" cm="1">
        <f t="array" aca="1" ref="N11" ca="1">IF(ISERROR(ABS(N9)),"",IFERROR(IF(OR(ISBLANK(N$6),COUNTIFS(INDIRECT($A$2&amp;$A$1),$B11,INDIRECT($A$2&amp;N$1),"&gt;0")&gt;=N$2),MAX(IF(INDIRECT($A$2&amp;$A$1)=$B11,IF(INDIRECT($A$2&amp;N$1)&gt;0,IF(COUNTIFS(INDIRECT($A$2&amp;$A$1),$B11,INDIRECT($A$2&amp;N$1),"&gt;0")&gt;=N$2,INDIRECT($A$2&amp;N$1))))),O11/N$6),"MC"))</f>
        <v>400</v>
      </c>
      <c r="O11" s="7" cm="1">
        <f t="array" aca="1" ref="O11" ca="1">IF(ISERROR(ABS(O9)),"",IFERROR(IF(OR(ISBLANK(O$6),COUNTIFS(INDIRECT($A$2&amp;$A$1),$B11,INDIRECT($A$2&amp;O$1),"&gt;0")&gt;=O$2),MAX(IF(INDIRECT($A$2&amp;$A$1)=$B11,IF(INDIRECT($A$2&amp;O$1)&gt;0,IF(COUNTIFS(INDIRECT($A$2&amp;$A$1),$B11,INDIRECT($A$2&amp;O$1),"&gt;0")&gt;=O$2,INDIRECT($A$2&amp;O$1))))),#REF!/O$6),"MC"))</f>
        <v>1200</v>
      </c>
      <c r="P11" s="7" t="str" cm="1">
        <f t="array" aca="1" ref="P11" ca="1">IF(ISERROR(ABS(P9)),"",IFERROR(IF(OR(ISBLANK(P$6),COUNTIFS(INDIRECT($A$2&amp;$A$1),$B11,INDIRECT($A$2&amp;P$1),"&gt;0")&gt;=P$2),MAX(IF(INDIRECT($A$2&amp;$A$1)=$B11,IF(INDIRECT($A$2&amp;P$1)&gt;0,IF(COUNTIFS(INDIRECT($A$2&amp;$A$1),$B11,INDIRECT($A$2&amp;P$1),"&gt;0")&gt;=P$2,INDIRECT($A$2&amp;P$1))))),Q11/P$6),"MC"))</f>
        <v/>
      </c>
      <c r="Q11" s="7" t="str" cm="1">
        <f t="array" aca="1" ref="Q11" ca="1">IF(ISERROR(ABS(Q9)),"",IFERROR(IF(OR(ISBLANK(Q$6),COUNTIFS(INDIRECT($A$2&amp;$A$1),$B11,INDIRECT($A$2&amp;Q$1),"&gt;0")&gt;=Q$2),MAX(IF(INDIRECT($A$2&amp;$A$1)=$B11,IF(INDIRECT($A$2&amp;Q$1)&gt;0,IF(COUNTIFS(INDIRECT($A$2&amp;$A$1),$B11,INDIRECT($A$2&amp;Q$1),"&gt;0")&gt;=Q$2,INDIRECT($A$2&amp;Q$1))))),#REF!/Q$6),"MC"))</f>
        <v/>
      </c>
      <c r="R11" s="7" t="str" cm="1">
        <f t="array" aca="1" ref="R11" ca="1">IF(ISERROR(ABS(R9)),"",IFERROR(IF(OR(ISBLANK(R$6),COUNTIFS(INDIRECT($A$2&amp;$A$1),$B11,INDIRECT($A$2&amp;R$1),"&gt;0")&gt;=R$2),MAX(IF(INDIRECT($A$2&amp;$A$1)=$B11,IF(INDIRECT($A$2&amp;R$1)&gt;0,IF(COUNTIFS(INDIRECT($A$2&amp;$A$1),$B11,INDIRECT($A$2&amp;R$1),"&gt;0")&gt;=R$2,INDIRECT($A$2&amp;R$1))))),S11/R$6),"MC"))</f>
        <v/>
      </c>
      <c r="S11" s="7" t="str" cm="1">
        <f t="array" aca="1" ref="S11" ca="1">IF(ISERROR(ABS(S9)),"",IFERROR(IF(OR(ISBLANK(S$6),COUNTIFS(INDIRECT($A$2&amp;$A$1),$B11,INDIRECT($A$2&amp;S$1),"&gt;0")&gt;=S$2),MAX(IF(INDIRECT($A$2&amp;$A$1)=$B11,IF(INDIRECT($A$2&amp;S$1)&gt;0,IF(COUNTIFS(INDIRECT($A$2&amp;$A$1),$B11,INDIRECT($A$2&amp;S$1),"&gt;0")&gt;=S$2,INDIRECT($A$2&amp;S$1))))),T11/S$6),"MC"))</f>
        <v/>
      </c>
      <c r="T11" s="7" t="str" cm="1">
        <f t="array" aca="1" ref="T11" ca="1">IF(ISERROR(ABS(T9)),"",IFERROR(IF(OR(ISBLANK(T$6),COUNTIFS(INDIRECT($A$2&amp;$A$1),$B11,INDIRECT($A$2&amp;T$1),"&gt;0")&gt;=T$2),MAX(IF(INDIRECT($A$2&amp;$A$1)=$B11,IF(INDIRECT($A$2&amp;T$1)&gt;0,IF(COUNTIFS(INDIRECT($A$2&amp;$A$1),$B11,INDIRECT($A$2&amp;T$1),"&gt;0")&gt;=T$2,INDIRECT($A$2&amp;T$1))))),U11/T$6),"MC"))</f>
        <v/>
      </c>
      <c r="U11" s="7" t="str" cm="1">
        <f t="array" aca="1" ref="U11" ca="1">IF(ISERROR(ABS(U9)),"",IFERROR(IF(OR(ISBLANK(U$6),COUNTIFS(INDIRECT($A$2&amp;$A$1),$B11,INDIRECT($A$2&amp;U$1),"&gt;0")&gt;=U$2),MAX(IF(INDIRECT($A$2&amp;$A$1)=$B11,IF(INDIRECT($A$2&amp;U$1)&gt;0,IF(COUNTIFS(INDIRECT($A$2&amp;$A$1),$B11,INDIRECT($A$2&amp;U$1),"&gt;0")&gt;=U$2,INDIRECT($A$2&amp;U$1))))),V11/U$6),"MC"))</f>
        <v/>
      </c>
      <c r="V11" s="7" cm="1">
        <f t="array" aca="1" ref="V11" ca="1">IF(ISERROR(ABS(V9)),"",IFERROR(IF(OR(ISBLANK(V$6),COUNTIFS(INDIRECT($A$2&amp;$A$1),$B11,INDIRECT($A$2&amp;V$1),"&gt;0")&gt;=V$2),MAX(IF(INDIRECT($A$2&amp;$A$1)=$B11,IF(INDIRECT($A$2&amp;V$1)&gt;0,IF(COUNTIFS(INDIRECT($A$2&amp;$A$1),$B11,INDIRECT($A$2&amp;V$1),"&gt;0")&gt;=V$2,INDIRECT($A$2&amp;V$1))))),W11/V$6),"MC"))</f>
        <v>2500</v>
      </c>
      <c r="W11" s="7" cm="1">
        <f t="array" aca="1" ref="W11" ca="1">IF(ISERROR(ABS(W9)),"",IFERROR(IF(OR(ISBLANK(W$6),COUNTIFS(INDIRECT($A$2&amp;$A$1),$B11,INDIRECT($A$2&amp;W$1),"&gt;0")&gt;=W$2),MAX(IF(INDIRECT($A$2&amp;$A$1)=$B11,IF(INDIRECT($A$2&amp;W$1)&gt;0,IF(COUNTIFS(INDIRECT($A$2&amp;$A$1),$B11,INDIRECT($A$2&amp;W$1),"&gt;0")&gt;=W$2,INDIRECT($A$2&amp;W$1))))),X11/W$6),"MC"))</f>
        <v>2000</v>
      </c>
      <c r="X11" s="7" cm="1">
        <f t="array" aca="1" ref="X11" ca="1">IF(ISERROR(ABS(X9)),"",IFERROR(IF(OR(ISBLANK(X$6),COUNTIFS(INDIRECT($A$2&amp;$A$1),$B11,INDIRECT($A$2&amp;X$1),"&gt;0")&gt;=X$2),MAX(IF(INDIRECT($A$2&amp;$A$1)=$B11,IF(INDIRECT($A$2&amp;X$1)&gt;0,IF(COUNTIFS(INDIRECT($A$2&amp;$A$1),$B11,INDIRECT($A$2&amp;X$1),"&gt;0")&gt;=X$2,INDIRECT($A$2&amp;X$1))))),Y11/X$6),"MC"))</f>
        <v>1300</v>
      </c>
      <c r="Y11" s="7" cm="1">
        <f t="array" aca="1" ref="Y11" ca="1">IF(ISERROR(ABS(Y9)),"",IFERROR(IF(OR(ISBLANK(Y$6),COUNTIFS(INDIRECT($A$2&amp;$A$1),$B11,INDIRECT($A$2&amp;Y$1),"&gt;0")&gt;=Y$2),MAX(IF(INDIRECT($A$2&amp;$A$1)=$B11,IF(INDIRECT($A$2&amp;Y$1)&gt;0,IF(COUNTIFS(INDIRECT($A$2&amp;$A$1),$B11,INDIRECT($A$2&amp;Y$1),"&gt;0")&gt;=Y$2,INDIRECT($A$2&amp;Y$1))))),Z11/Y$6),"MC"))</f>
        <v>1000</v>
      </c>
      <c r="Z11" s="7" cm="1">
        <f t="array" aca="1" ref="Z11" ca="1">IF(ISERROR(ABS(Z9)),"",IFERROR(IF(OR(ISBLANK(Z$6),COUNTIFS(INDIRECT($A$2&amp;$A$1),$B11,INDIRECT($A$2&amp;Z$1),"&gt;0")&gt;=Z$2),MAX(IF(INDIRECT($A$2&amp;$A$1)=$B11,IF(INDIRECT($A$2&amp;Z$1)&gt;0,IF(COUNTIFS(INDIRECT($A$2&amp;$A$1),$B11,INDIRECT($A$2&amp;Z$1),"&gt;0")&gt;=Z$2,INDIRECT($A$2&amp;Z$1))))),AA11/Z$6),"MC"))</f>
        <v>500</v>
      </c>
      <c r="AA11" s="7" cm="1">
        <f t="array" aca="1" ref="AA11" ca="1">IF(ISERROR(ABS(AA9)),"",IFERROR(IF(OR(ISBLANK(AA$6),COUNTIFS(INDIRECT($A$2&amp;$A$1),$B11,INDIRECT($A$2&amp;AA$1),"&gt;0")&gt;=AA$2),MAX(IF(INDIRECT($A$2&amp;$A$1)=$B11,IF(INDIRECT($A$2&amp;AA$1)&gt;0,IF(COUNTIFS(INDIRECT($A$2&amp;$A$1),$B11,INDIRECT($A$2&amp;AA$1),"&gt;0")&gt;=AA$2,INDIRECT($A$2&amp;AA$1))))),AB11/AA$6),"MC"))</f>
        <v>250</v>
      </c>
      <c r="AB11" s="7" cm="1">
        <f t="array" aca="1" ref="AB11" ca="1">IF(ISERROR(ABS(AB9)),"",IFERROR(IF(OR(ISBLANK(AB$6),COUNTIFS(INDIRECT($A$2&amp;$A$1),$B11,INDIRECT($A$2&amp;AB$1),"&gt;0")&gt;=AB$2),MAX(IF(INDIRECT($A$2&amp;$A$1)=$B11,IF(INDIRECT($A$2&amp;AB$1)&gt;0,IF(COUNTIFS(INDIRECT($A$2&amp;$A$1),$B11,INDIRECT($A$2&amp;AB$1),"&gt;0")&gt;=AB$2,INDIRECT($A$2&amp;AB$1))))),#REF!/AB$6),"MC"))</f>
        <v>750</v>
      </c>
      <c r="AC11" s="7" t="str" cm="1">
        <f t="array" aca="1" ref="AC11" ca="1">IF(ISERROR(ABS(AC9)),"",IFERROR(IF(OR(ISBLANK(AC$6),COUNTIFS(INDIRECT($A$2&amp;$A$1),$B11,INDIRECT($A$2&amp;AC$1),"&gt;0")&gt;=AC$2),MAX(IF(INDIRECT($A$2&amp;$A$1)=$B11,IF(INDIRECT($A$2&amp;AC$1)&gt;0,IF(COUNTIFS(INDIRECT($A$2&amp;$A$1),$B11,INDIRECT($A$2&amp;AC$1),"&gt;0")&gt;=AC$2,INDIRECT($A$2&amp;AC$1))))),AD11/AC$6),"MC"))</f>
        <v/>
      </c>
      <c r="AD11" s="7" cm="1">
        <f t="array" aca="1" ref="AD11" ca="1">IF(ISERROR(ABS(AD9)),"",IFERROR(IF(OR(ISBLANK(AD$6),COUNTIFS(INDIRECT($A$2&amp;$A$1),$B11,INDIRECT($A$2&amp;AD$1),"&gt;0")&gt;=AD$2),MAX(IF(INDIRECT($A$2&amp;$A$1)=$B11,IF(INDIRECT($A$2&amp;AD$1)&gt;0,IF(COUNTIFS(INDIRECT($A$2&amp;$A$1),$B11,INDIRECT($A$2&amp;AD$1),"&gt;0")&gt;=AD$2,INDIRECT($A$2&amp;AD$1))))),#REF!/AD$6),"MC"))</f>
        <v>800</v>
      </c>
      <c r="AE11" s="7" t="str" cm="1">
        <f t="array" aca="1" ref="AE11" ca="1">IF(ISERROR(ABS(AE9)),"",IFERROR(IF(OR(ISBLANK(AE$6),COUNTIFS(INDIRECT($A$2&amp;$A$1),$B11,INDIRECT($A$2&amp;AE$1),"&gt;0")&gt;=AE$2),MAX(IF(INDIRECT($A$2&amp;$A$1)=$B11,IF(INDIRECT($A$2&amp;AE$1)&gt;0,IF(COUNTIFS(INDIRECT($A$2&amp;$A$1),$B11,INDIRECT($A$2&amp;AE$1),"&gt;0")&gt;=AE$2,INDIRECT($A$2&amp;AE$1))))),AF11/AE$6),"MC"))</f>
        <v/>
      </c>
      <c r="AF11" s="7" cm="1">
        <f t="array" aca="1" ref="AF11" ca="1">IF(ISERROR(ABS(AF9)),"",IFERROR(IF(OR(ISBLANK(AF$6),COUNTIFS(INDIRECT($A$2&amp;$A$1),$B11,INDIRECT($A$2&amp;AF$1),"&gt;0")&gt;=AF$2),MAX(IF(INDIRECT($A$2&amp;$A$1)=$B11,IF(INDIRECT($A$2&amp;AF$1)&gt;0,IF(COUNTIFS(INDIRECT($A$2&amp;$A$1),$B11,INDIRECT($A$2&amp;AF$1),"&gt;0")&gt;=AF$2,INDIRECT($A$2&amp;AF$1))))),#REF!/AF$6),"MC"))</f>
        <v>1500</v>
      </c>
      <c r="AG11" s="7" t="str" cm="1">
        <f t="array" aca="1" ref="AG11" ca="1">IF(ISERROR(ABS(AG9)),"",IFERROR(IF(OR(ISBLANK(AG$6),COUNTIFS(INDIRECT($A$2&amp;$A$1),$B11,INDIRECT($A$2&amp;AG$1),"&gt;0")&gt;=AG$2),MAX(IF(INDIRECT($A$2&amp;$A$1)=$B11,IF(INDIRECT($A$2&amp;AG$1)&gt;0,IF(COUNTIFS(INDIRECT($A$2&amp;$A$1),$B11,INDIRECT($A$2&amp;AG$1),"&gt;0")&gt;=AG$2,INDIRECT($A$2&amp;AG$1))))),AH11/AG$6),"MC"))</f>
        <v/>
      </c>
      <c r="AH11" s="7" cm="1">
        <f t="array" aca="1" ref="AH11" ca="1">IF(ISERROR(ABS(AH9)),"",IFERROR(IF(OR(ISBLANK(AH$6),COUNTIFS(INDIRECT($A$2&amp;$A$1),$B11,INDIRECT($A$2&amp;AH$1),"&gt;0")&gt;=AH$2),MAX(IF(INDIRECT($A$2&amp;$A$1)=$B11,IF(INDIRECT($A$2&amp;AH$1)&gt;0,IF(COUNTIFS(INDIRECT($A$2&amp;$A$1),$B11,INDIRECT($A$2&amp;AH$1),"&gt;0")&gt;=AH$2,INDIRECT($A$2&amp;AH$1))))),#REF!/AH$6),"MC"))</f>
        <v>850</v>
      </c>
      <c r="AI11" s="7" t="str" cm="1">
        <f t="array" aca="1" ref="AI11" ca="1">IF(ISERROR(ABS(AI9)),"",IFERROR(IF(OR(ISBLANK(AI$6),COUNTIFS(INDIRECT($A$2&amp;$A$1),$B11,INDIRECT($A$2&amp;AI$1),"&gt;0")&gt;=AI$2),MAX(IF(INDIRECT($A$2&amp;$A$1)=$B11,IF(INDIRECT($A$2&amp;AI$1)&gt;0,IF(COUNTIFS(INDIRECT($A$2&amp;$A$1),$B11,INDIRECT($A$2&amp;AI$1),"&gt;0")&gt;=AI$2,INDIRECT($A$2&amp;AI$1))))),AJ11/AI$6),"MC"))</f>
        <v/>
      </c>
      <c r="AJ11" s="7" t="str" cm="1">
        <f t="array" aca="1" ref="AJ11" ca="1">IF(ISERROR(ABS(AJ9)),"",IFERROR(IF(OR(ISBLANK(AJ$6),COUNTIFS(INDIRECT($A$2&amp;$A$1),$B11,INDIRECT($A$2&amp;AJ$1),"&gt;0")&gt;=AJ$2),MAX(IF(INDIRECT($A$2&amp;$A$1)=$B11,IF(INDIRECT($A$2&amp;AJ$1)&gt;0,IF(COUNTIFS(INDIRECT($A$2&amp;$A$1),$B11,INDIRECT($A$2&amp;AJ$1),"&gt;0")&gt;=AJ$2,INDIRECT($A$2&amp;AJ$1))))),AK11/AJ$6),"MC"))</f>
        <v/>
      </c>
      <c r="AK11" s="7" cm="1">
        <f t="array" aca="1" ref="AK11" ca="1">IF(ISERROR(ABS(AK9)),"",IFERROR(IF(OR(ISBLANK(AK$6),COUNTIFS(INDIRECT($A$2&amp;$A$1),$B11,INDIRECT($A$2&amp;AK$1),"&gt;0")&gt;=AK$2),MAX(IF(INDIRECT($A$2&amp;$A$1)=$B11,IF(INDIRECT($A$2&amp;AK$1)&gt;0,IF(COUNTIFS(INDIRECT($A$2&amp;$A$1),$B11,INDIRECT($A$2&amp;AK$1),"&gt;0")&gt;=AK$2,INDIRECT($A$2&amp;AK$1))))),AL11/AK$6),"MC"))</f>
        <v>200</v>
      </c>
      <c r="AL11" s="7" t="str" cm="1">
        <f t="array" aca="1" ref="AL11" ca="1">IF(ISERROR(ABS(AL9)),"",IFERROR(IF(OR(ISBLANK(AL$6),COUNTIFS(INDIRECT($A$2&amp;$A$1),$B11,INDIRECT($A$2&amp;AL$1),"&gt;0")&gt;=AL$2),MAX(IF(INDIRECT($A$2&amp;$A$1)=$B11,IF(INDIRECT($A$2&amp;AL$1)&gt;0,IF(COUNTIFS(INDIRECT($A$2&amp;$A$1),$B11,INDIRECT($A$2&amp;AL$1),"&gt;0")&gt;=AL$2,INDIRECT($A$2&amp;AL$1))))),AM11/AL$6),"MC"))</f>
        <v/>
      </c>
      <c r="AM11" s="7" cm="1">
        <f t="array" aca="1" ref="AM11" ca="1">IF(ISERROR(ABS(AM9)),"",IFERROR(IF(OR(ISBLANK(AM$6),COUNTIFS(INDIRECT($A$2&amp;$A$1),$B11,INDIRECT($A$2&amp;AM$1),"&gt;0")&gt;=AM$2),MAX(IF(INDIRECT($A$2&amp;$A$1)=$B11,IF(INDIRECT($A$2&amp;AM$1)&gt;0,IF(COUNTIFS(INDIRECT($A$2&amp;$A$1),$B11,INDIRECT($A$2&amp;AM$1),"&gt;0")&gt;=AM$2,INDIRECT($A$2&amp;AM$1))))),AN11/AM$6),"MC"))</f>
        <v>200</v>
      </c>
      <c r="AN11" s="7" t="str" cm="1">
        <f t="array" aca="1" ref="AN11" ca="1">IF(ISERROR(ABS(AN9)),"",IFERROR(IF(OR(ISBLANK(AN$6),COUNTIFS(INDIRECT($A$2&amp;$A$1),$B11,INDIRECT($A$2&amp;AN$1),"&gt;0")&gt;=AN$2),MAX(IF(INDIRECT($A$2&amp;$A$1)=$B11,IF(INDIRECT($A$2&amp;AN$1)&gt;0,IF(COUNTIFS(INDIRECT($A$2&amp;$A$1),$B11,INDIRECT($A$2&amp;AN$1),"&gt;0")&gt;=AN$2,INDIRECT($A$2&amp;AN$1))))),AO11/AN$6),"MC"))</f>
        <v/>
      </c>
      <c r="AO11" s="7" cm="1">
        <f t="array" aca="1" ref="AO11" ca="1">IF(ISERROR(ABS(AO9)),"",IFERROR(IF(OR(ISBLANK(AO$6),COUNTIFS(INDIRECT($A$2&amp;$A$1),$B11,INDIRECT($A$2&amp;AO$1),"&gt;0")&gt;=AO$2),MAX(IF(INDIRECT($A$2&amp;$A$1)=$B11,IF(INDIRECT($A$2&amp;AO$1)&gt;0,IF(COUNTIFS(INDIRECT($A$2&amp;$A$1),$B11,INDIRECT($A$2&amp;AO$1),"&gt;0")&gt;=AO$2,INDIRECT($A$2&amp;AO$1))))),AP11/AO$6),"MC"))</f>
        <v>200</v>
      </c>
      <c r="AP11" s="7" cm="1">
        <f t="array" aca="1" ref="AP11" ca="1">IF(ISERROR(ABS(AP9)),"",IFERROR(IF(OR(ISBLANK(AP$6),COUNTIFS(INDIRECT($A$2&amp;$A$1),$B11,INDIRECT($A$2&amp;AP$1),"&gt;0")&gt;=AP$2),MAX(IF(INDIRECT($A$2&amp;$A$1)=$B11,IF(INDIRECT($A$2&amp;AP$1)&gt;0,IF(COUNTIFS(INDIRECT($A$2&amp;$A$1),$B11,INDIRECT($A$2&amp;AP$1),"&gt;0")&gt;=AP$2,INDIRECT($A$2&amp;AP$1))))),AQ11/AP$6),"MC"))</f>
        <v>900</v>
      </c>
      <c r="AQ11" s="7" cm="1">
        <f t="array" aca="1" ref="AQ11" ca="1">IF(ISERROR(ABS(AQ9)),"",IFERROR(IF(OR(ISBLANK(AQ$6),COUNTIFS(INDIRECT($A$2&amp;$A$1),$B11,INDIRECT($A$2&amp;AQ$1),"&gt;0")&gt;=AQ$2),MAX(IF(INDIRECT($A$2&amp;$A$1)=$B11,IF(INDIRECT($A$2&amp;AQ$1)&gt;0,IF(COUNTIFS(INDIRECT($A$2&amp;$A$1),$B11,INDIRECT($A$2&amp;AQ$1),"&gt;0")&gt;=AQ$2,INDIRECT($A$2&amp;AQ$1))))),AR11/AQ$6),"MC"))</f>
        <v>1000</v>
      </c>
      <c r="AR11" s="7" t="str" cm="1">
        <f t="array" aca="1" ref="AR11" ca="1">IF(ISERROR(ABS(AR9)),"",IFERROR(IF(OR(ISBLANK(AR$6),COUNTIFS(INDIRECT($A$2&amp;$A$1),$B11,INDIRECT($A$2&amp;AR$1),"&gt;0")&gt;=AR$2),MAX(IF(INDIRECT($A$2&amp;$A$1)=$B11,IF(INDIRECT($A$2&amp;AR$1)&gt;0,IF(COUNTIFS(INDIRECT($A$2&amp;$A$1),$B11,INDIRECT($A$2&amp;AR$1),"&gt;0")&gt;=AR$2,INDIRECT($A$2&amp;AR$1))))),AS11/AR$6),"MC"))</f>
        <v/>
      </c>
      <c r="AS11" s="7" cm="1">
        <f t="array" aca="1" ref="AS11" ca="1">IF(ISERROR(ABS(AS9)),"",IFERROR(IF(OR(ISBLANK(AS$6),COUNTIFS(INDIRECT($A$2&amp;$A$1),$B11,INDIRECT($A$2&amp;AS$1),"&gt;0")&gt;=AS$2),MAX(IF(INDIRECT($A$2&amp;$A$1)=$B11,IF(INDIRECT($A$2&amp;AS$1)&gt;0,IF(COUNTIFS(INDIRECT($A$2&amp;$A$1),$B11,INDIRECT($A$2&amp;AS$1),"&gt;0")&gt;=AS$2,INDIRECT($A$2&amp;AS$1))))),AT11/AS$6),"MC"))</f>
        <v>100</v>
      </c>
      <c r="AT11" s="7" t="str" cm="1">
        <f t="array" aca="1" ref="AT11" ca="1">IF(ISERROR(ABS(AT9)),"",IFERROR(IF(OR(ISBLANK(AT$6),COUNTIFS(INDIRECT($A$2&amp;$A$1),$B11,INDIRECT($A$2&amp;AT$1),"&gt;0")&gt;=AT$2),MAX(IF(INDIRECT($A$2&amp;$A$1)=$B11,IF(INDIRECT($A$2&amp;AT$1)&gt;0,IF(COUNTIFS(INDIRECT($A$2&amp;$A$1),$B11,INDIRECT($A$2&amp;AT$1),"&gt;0")&gt;=AT$2,INDIRECT($A$2&amp;AT$1))))),AU11/AT$6),"MC"))</f>
        <v/>
      </c>
      <c r="AU11" s="7" cm="1">
        <f t="array" aca="1" ref="AU11" ca="1">IF(ISERROR(ABS(AU9)),"",IFERROR(IF(OR(ISBLANK(AU$6),COUNTIFS(INDIRECT($A$2&amp;$A$1),$B11,INDIRECT($A$2&amp;AU$1),"&gt;0")&gt;=AU$2),MAX(IF(INDIRECT($A$2&amp;$A$1)=$B11,IF(INDIRECT($A$2&amp;AU$1)&gt;0,IF(COUNTIFS(INDIRECT($A$2&amp;$A$1),$B11,INDIRECT($A$2&amp;AU$1),"&gt;0")&gt;=AU$2,INDIRECT($A$2&amp;AU$1))))),AV11/AU$6),"MC"))</f>
        <v>800</v>
      </c>
      <c r="AV11" s="7" cm="1">
        <f t="array" aca="1" ref="AV11" ca="1">IF(ISERROR(ABS(AV9)),"",IFERROR(IF(OR(ISBLANK(AV$6),COUNTIFS(INDIRECT($A$2&amp;$A$1),$B11,INDIRECT($A$2&amp;AV$1),"&gt;0")&gt;=AV$2),MAX(IF(INDIRECT($A$2&amp;$A$1)=$B11,IF(INDIRECT($A$2&amp;AV$1)&gt;0,IF(COUNTIFS(INDIRECT($A$2&amp;$A$1),$B11,INDIRECT($A$2&amp;AV$1),"&gt;0")&gt;=AV$2,INDIRECT($A$2&amp;AV$1))))),AW11/AV$6),"MC"))</f>
        <v>700</v>
      </c>
    </row>
    <row r="12" spans="1:48" x14ac:dyDescent="0.35">
      <c r="D12" s="7" t="str">
        <f ca="1">IFERROR(IF(AND(D11-D10&gt;200,(D11-D10)/D10&gt;=25%),"!!",""),"")</f>
        <v/>
      </c>
      <c r="E12" s="7" t="str">
        <f t="shared" ref="E12:AV12" ca="1" si="0">IFERROR(IF(AND(E11-E10&gt;200,(E11-E10)/E10&gt;=25%),"!!",""),"")</f>
        <v/>
      </c>
      <c r="F12" s="7" t="str">
        <f t="shared" ca="1" si="0"/>
        <v/>
      </c>
      <c r="G12" s="7" t="str">
        <f t="shared" ca="1" si="0"/>
        <v/>
      </c>
      <c r="H12" s="7" t="str">
        <f t="shared" ca="1" si="0"/>
        <v/>
      </c>
      <c r="I12" s="7" t="str">
        <f t="shared" ca="1" si="0"/>
        <v/>
      </c>
      <c r="J12" s="7" t="str">
        <f t="shared" ca="1" si="0"/>
        <v/>
      </c>
      <c r="K12" s="7" t="str">
        <f t="shared" ca="1" si="0"/>
        <v/>
      </c>
      <c r="L12" s="7" t="str">
        <f t="shared" ca="1" si="0"/>
        <v/>
      </c>
      <c r="M12" s="7" t="str">
        <f t="shared" ca="1" si="0"/>
        <v/>
      </c>
      <c r="N12" s="7" t="str">
        <f t="shared" ca="1" si="0"/>
        <v/>
      </c>
      <c r="O12" s="7" t="str">
        <f t="shared" ca="1" si="0"/>
        <v/>
      </c>
      <c r="P12" s="7" t="str">
        <f t="shared" ca="1" si="0"/>
        <v/>
      </c>
      <c r="Q12" s="7" t="str">
        <f t="shared" ca="1" si="0"/>
        <v/>
      </c>
      <c r="R12" s="7" t="str">
        <f t="shared" ca="1" si="0"/>
        <v/>
      </c>
      <c r="S12" s="7" t="str">
        <f t="shared" ca="1" si="0"/>
        <v/>
      </c>
      <c r="T12" s="7" t="str">
        <f t="shared" ca="1" si="0"/>
        <v/>
      </c>
      <c r="U12" s="7" t="str">
        <f t="shared" ca="1" si="0"/>
        <v/>
      </c>
      <c r="V12" s="7" t="str">
        <f t="shared" ca="1" si="0"/>
        <v/>
      </c>
      <c r="W12" s="7" t="str">
        <f t="shared" ca="1" si="0"/>
        <v>!!</v>
      </c>
      <c r="X12" s="7" t="str">
        <f t="shared" ca="1" si="0"/>
        <v/>
      </c>
      <c r="Y12" s="7" t="str">
        <f t="shared" ca="1" si="0"/>
        <v/>
      </c>
      <c r="Z12" s="7" t="str">
        <f t="shared" ca="1" si="0"/>
        <v/>
      </c>
      <c r="AA12" s="7" t="str">
        <f t="shared" ca="1" si="0"/>
        <v/>
      </c>
      <c r="AB12" s="7" t="str">
        <f t="shared" ca="1" si="0"/>
        <v/>
      </c>
      <c r="AC12" s="7" t="str">
        <f t="shared" ca="1" si="0"/>
        <v/>
      </c>
      <c r="AD12" s="7" t="str">
        <f t="shared" ca="1" si="0"/>
        <v/>
      </c>
      <c r="AE12" s="7" t="str">
        <f t="shared" ca="1" si="0"/>
        <v/>
      </c>
      <c r="AF12" s="7" t="str">
        <f t="shared" ca="1" si="0"/>
        <v/>
      </c>
      <c r="AG12" s="7" t="str">
        <f t="shared" ca="1" si="0"/>
        <v/>
      </c>
      <c r="AH12" s="7" t="str">
        <f t="shared" ca="1" si="0"/>
        <v/>
      </c>
      <c r="AI12" s="7" t="str">
        <f t="shared" ca="1" si="0"/>
        <v/>
      </c>
      <c r="AJ12" s="7" t="str">
        <f t="shared" ca="1" si="0"/>
        <v/>
      </c>
      <c r="AK12" s="7" t="str">
        <f t="shared" ca="1" si="0"/>
        <v/>
      </c>
      <c r="AL12" s="7" t="str">
        <f t="shared" ca="1" si="0"/>
        <v/>
      </c>
      <c r="AM12" s="7" t="str">
        <f t="shared" ca="1" si="0"/>
        <v/>
      </c>
      <c r="AN12" s="7" t="str">
        <f t="shared" ca="1" si="0"/>
        <v/>
      </c>
      <c r="AO12" s="7" t="str">
        <f t="shared" ca="1" si="0"/>
        <v/>
      </c>
      <c r="AP12" s="7" t="str">
        <f t="shared" ca="1" si="0"/>
        <v/>
      </c>
      <c r="AQ12" s="7" t="str">
        <f t="shared" ca="1" si="0"/>
        <v/>
      </c>
      <c r="AR12" s="7" t="str">
        <f t="shared" ca="1" si="0"/>
        <v/>
      </c>
      <c r="AS12" s="7" t="str">
        <f t="shared" ca="1" si="0"/>
        <v/>
      </c>
      <c r="AT12" s="7" t="str">
        <f t="shared" ca="1" si="0"/>
        <v/>
      </c>
      <c r="AU12" s="7" t="str">
        <f t="shared" ca="1" si="0"/>
        <v/>
      </c>
      <c r="AV12" s="7" t="str">
        <f t="shared" ca="1" si="0"/>
        <v/>
      </c>
    </row>
    <row r="13" spans="1:48" x14ac:dyDescent="0.35">
      <c r="D13" s="7" t="str">
        <f>IFERROR(IF(AND(#REF!-#REF!&gt;200,(#REF!-#REF!)/#REF!&gt;=25%),"!!",""),"")</f>
        <v/>
      </c>
      <c r="E13" s="7" t="str">
        <f>IFERROR(IF(AND(#REF!-#REF!&gt;200,(#REF!-#REF!)/#REF!&gt;=25%),"!!",""),"")</f>
        <v/>
      </c>
      <c r="F13" s="7" t="str">
        <f>IFERROR(IF(AND(#REF!-#REF!&gt;200,(#REF!-#REF!)/#REF!&gt;=25%),"!!",""),"")</f>
        <v/>
      </c>
      <c r="G13" s="7" t="str">
        <f>IFERROR(IF(AND(#REF!-#REF!&gt;200,(#REF!-#REF!)/#REF!&gt;=25%),"!!",""),"")</f>
        <v/>
      </c>
      <c r="H13" s="7" t="str">
        <f>IFERROR(IF(AND(#REF!-#REF!&gt;200,(#REF!-#REF!)/#REF!&gt;=25%),"!!",""),"")</f>
        <v/>
      </c>
      <c r="I13" s="7" t="str">
        <f>IFERROR(IF(AND(#REF!-#REF!&gt;200,(#REF!-#REF!)/#REF!&gt;=25%),"!!",""),"")</f>
        <v/>
      </c>
      <c r="J13" s="7" t="str">
        <f>IFERROR(IF(AND(#REF!-#REF!&gt;200,(#REF!-#REF!)/#REF!&gt;=25%),"!!",""),"")</f>
        <v/>
      </c>
      <c r="K13" s="7" t="str">
        <f>IFERROR(IF(AND(#REF!-#REF!&gt;200,(#REF!-#REF!)/#REF!&gt;=25%),"!!",""),"")</f>
        <v/>
      </c>
      <c r="L13" s="7" t="str">
        <f>IFERROR(IF(AND(#REF!-#REF!&gt;200,(#REF!-#REF!)/#REF!&gt;=25%),"!!",""),"")</f>
        <v/>
      </c>
      <c r="M13" s="7" t="str">
        <f>IFERROR(IF(AND(#REF!-#REF!&gt;200,(#REF!-#REF!)/#REF!&gt;=25%),"!!",""),"")</f>
        <v/>
      </c>
      <c r="N13" s="7" t="str">
        <f>IFERROR(IF(AND(#REF!-#REF!&gt;200,(#REF!-#REF!)/#REF!&gt;=25%),"!!",""),"")</f>
        <v/>
      </c>
      <c r="O13" s="7" t="str">
        <f>IFERROR(IF(AND(#REF!-#REF!&gt;200,(#REF!-#REF!)/#REF!&gt;=25%),"!!",""),"")</f>
        <v/>
      </c>
      <c r="P13" s="7" t="str">
        <f>IFERROR(IF(AND(#REF!-#REF!&gt;200,(#REF!-#REF!)/#REF!&gt;=25%),"!!",""),"")</f>
        <v/>
      </c>
      <c r="Q13" s="7" t="str">
        <f>IFERROR(IF(AND(#REF!-#REF!&gt;200,(#REF!-#REF!)/#REF!&gt;=25%),"!!",""),"")</f>
        <v/>
      </c>
      <c r="R13" s="7" t="str">
        <f>IFERROR(IF(AND(#REF!-#REF!&gt;200,(#REF!-#REF!)/#REF!&gt;=25%),"!!",""),"")</f>
        <v/>
      </c>
      <c r="S13" s="7" t="str">
        <f>IFERROR(IF(AND(#REF!-#REF!&gt;200,(#REF!-#REF!)/#REF!&gt;=25%),"!!",""),"")</f>
        <v/>
      </c>
      <c r="T13" s="7" t="str">
        <f>IFERROR(IF(AND(#REF!-#REF!&gt;200,(#REF!-#REF!)/#REF!&gt;=25%),"!!",""),"")</f>
        <v/>
      </c>
      <c r="U13" s="7" t="str">
        <f>IFERROR(IF(AND(#REF!-#REF!&gt;200,(#REF!-#REF!)/#REF!&gt;=25%),"!!",""),"")</f>
        <v/>
      </c>
      <c r="V13" s="7" t="str">
        <f>IFERROR(IF(AND(#REF!-#REF!&gt;200,(#REF!-#REF!)/#REF!&gt;=25%),"!!",""),"")</f>
        <v/>
      </c>
      <c r="W13" s="7" t="str">
        <f>IFERROR(IF(AND(#REF!-#REF!&gt;200,(#REF!-#REF!)/#REF!&gt;=25%),"!!",""),"")</f>
        <v/>
      </c>
      <c r="X13" s="7" t="str">
        <f>IFERROR(IF(AND(#REF!-#REF!&gt;200,(#REF!-#REF!)/#REF!&gt;=25%),"!!",""),"")</f>
        <v/>
      </c>
      <c r="Y13" s="7" t="str">
        <f>IFERROR(IF(AND(#REF!-#REF!&gt;200,(#REF!-#REF!)/#REF!&gt;=25%),"!!",""),"")</f>
        <v/>
      </c>
    </row>
    <row r="20" spans="3:48" s="6" customFormat="1" x14ac:dyDescent="0.35">
      <c r="D20" s="6">
        <v>1</v>
      </c>
      <c r="F20" s="6">
        <v>2</v>
      </c>
      <c r="H20" s="6">
        <v>3</v>
      </c>
      <c r="J20" s="6">
        <v>4</v>
      </c>
      <c r="L20" s="6">
        <v>5</v>
      </c>
      <c r="N20" s="6">
        <v>6</v>
      </c>
      <c r="P20" s="6">
        <v>7</v>
      </c>
      <c r="R20" s="6">
        <v>8</v>
      </c>
      <c r="S20" s="6">
        <v>9</v>
      </c>
      <c r="T20" s="6">
        <v>10</v>
      </c>
      <c r="U20" s="6">
        <v>11</v>
      </c>
      <c r="V20" s="6">
        <v>12</v>
      </c>
      <c r="W20" s="6">
        <v>13</v>
      </c>
      <c r="X20" s="6">
        <v>14</v>
      </c>
      <c r="Y20" s="6">
        <v>15</v>
      </c>
      <c r="Z20" s="6">
        <v>16</v>
      </c>
      <c r="AA20" s="6">
        <v>17</v>
      </c>
      <c r="AC20" s="6">
        <v>18</v>
      </c>
      <c r="AE20" s="6">
        <v>19</v>
      </c>
      <c r="AG20" s="6">
        <v>20</v>
      </c>
      <c r="AI20" s="6">
        <v>21</v>
      </c>
      <c r="AL20" s="6">
        <v>22</v>
      </c>
      <c r="AO20" s="6">
        <v>23</v>
      </c>
      <c r="AP20" s="6">
        <v>24</v>
      </c>
      <c r="AQ20" s="6">
        <v>25</v>
      </c>
      <c r="AT20" s="6">
        <v>26</v>
      </c>
      <c r="AV20" s="6">
        <v>27</v>
      </c>
    </row>
    <row r="21" spans="3:48" x14ac:dyDescent="0.35">
      <c r="C21" s="4" t="s">
        <v>3396</v>
      </c>
      <c r="D21" s="6" t="s">
        <v>266</v>
      </c>
      <c r="E21" s="6" t="s">
        <v>267</v>
      </c>
      <c r="F21" s="6" t="s">
        <v>269</v>
      </c>
      <c r="G21" s="6" t="s">
        <v>270</v>
      </c>
      <c r="H21" s="6" t="s">
        <v>272</v>
      </c>
      <c r="I21" s="6" t="s">
        <v>273</v>
      </c>
      <c r="J21" s="6" t="s">
        <v>275</v>
      </c>
      <c r="K21" s="6" t="s">
        <v>276</v>
      </c>
      <c r="L21" s="6" t="s">
        <v>278</v>
      </c>
      <c r="M21" s="6" t="s">
        <v>279</v>
      </c>
      <c r="N21" s="6" t="s">
        <v>281</v>
      </c>
      <c r="O21" s="6" t="s">
        <v>282</v>
      </c>
      <c r="P21" s="6" t="s">
        <v>284</v>
      </c>
      <c r="Q21" s="6" t="s">
        <v>285</v>
      </c>
      <c r="R21" s="6" t="s">
        <v>287</v>
      </c>
      <c r="S21" s="6" t="s">
        <v>288</v>
      </c>
      <c r="T21" s="6" t="s">
        <v>289</v>
      </c>
      <c r="U21" s="6" t="s">
        <v>290</v>
      </c>
      <c r="V21" s="6" t="s">
        <v>291</v>
      </c>
      <c r="W21" s="6" t="s">
        <v>292</v>
      </c>
      <c r="X21" s="6" t="s">
        <v>293</v>
      </c>
      <c r="Y21" s="6" t="s">
        <v>294</v>
      </c>
      <c r="Z21" s="4" t="s">
        <v>295</v>
      </c>
      <c r="AA21" s="4" t="s">
        <v>296</v>
      </c>
      <c r="AB21" s="4" t="s">
        <v>297</v>
      </c>
      <c r="AC21" s="4" t="s">
        <v>299</v>
      </c>
      <c r="AD21" s="4" t="s">
        <v>300</v>
      </c>
      <c r="AE21" s="4" t="s">
        <v>302</v>
      </c>
      <c r="AF21" s="4" t="s">
        <v>303</v>
      </c>
      <c r="AG21" s="4" t="s">
        <v>305</v>
      </c>
      <c r="AH21" s="4" t="s">
        <v>306</v>
      </c>
      <c r="AI21" s="4" t="s">
        <v>308</v>
      </c>
      <c r="AJ21" s="4" t="s">
        <v>309</v>
      </c>
      <c r="AK21" s="4" t="s">
        <v>310</v>
      </c>
      <c r="AL21" s="4" t="s">
        <v>311</v>
      </c>
      <c r="AM21" s="4" t="s">
        <v>312</v>
      </c>
      <c r="AN21" s="4" t="s">
        <v>313</v>
      </c>
      <c r="AO21" s="4" t="s">
        <v>314</v>
      </c>
      <c r="AP21" s="4" t="s">
        <v>315</v>
      </c>
      <c r="AQ21" s="4" t="s">
        <v>316</v>
      </c>
      <c r="AR21" s="4" t="s">
        <v>317</v>
      </c>
      <c r="AS21" s="4" t="s">
        <v>318</v>
      </c>
      <c r="AT21" s="4" t="s">
        <v>319</v>
      </c>
      <c r="AU21" s="4" t="s">
        <v>320</v>
      </c>
      <c r="AV21" s="4" t="s">
        <v>321</v>
      </c>
    </row>
    <row r="22" spans="3:48" x14ac:dyDescent="0.35">
      <c r="C22" s="10">
        <v>44866</v>
      </c>
      <c r="D22" s="7">
        <v>250</v>
      </c>
      <c r="E22" s="7">
        <v>750</v>
      </c>
      <c r="F22" s="7">
        <v>225</v>
      </c>
      <c r="G22" s="7">
        <v>600</v>
      </c>
      <c r="H22" s="7">
        <v>300</v>
      </c>
      <c r="I22" s="7">
        <v>900</v>
      </c>
      <c r="J22" s="7">
        <v>225</v>
      </c>
      <c r="K22" s="7">
        <v>650</v>
      </c>
      <c r="L22" s="7">
        <v>450</v>
      </c>
      <c r="M22" s="7">
        <v>1350</v>
      </c>
      <c r="N22" s="7">
        <v>400</v>
      </c>
      <c r="O22" s="7">
        <v>1200</v>
      </c>
      <c r="P22" s="7">
        <v>425</v>
      </c>
      <c r="Q22" s="7">
        <v>1250</v>
      </c>
      <c r="R22" s="7">
        <v>500</v>
      </c>
      <c r="S22" s="7">
        <v>1250</v>
      </c>
      <c r="T22" s="7">
        <v>300</v>
      </c>
      <c r="U22" s="7">
        <v>350</v>
      </c>
      <c r="V22" s="7">
        <v>3000</v>
      </c>
      <c r="W22" s="7">
        <v>2000</v>
      </c>
      <c r="X22" s="7">
        <v>1300</v>
      </c>
      <c r="Y22" s="7">
        <v>3250</v>
      </c>
      <c r="Z22" s="7">
        <v>600</v>
      </c>
      <c r="AA22" s="7" t="s">
        <v>33</v>
      </c>
      <c r="AB22" s="7" t="s">
        <v>33</v>
      </c>
      <c r="AC22" s="7">
        <v>175</v>
      </c>
      <c r="AD22" s="7">
        <v>500</v>
      </c>
      <c r="AE22" s="7">
        <v>500</v>
      </c>
      <c r="AF22" s="7">
        <v>1500</v>
      </c>
      <c r="AG22" s="7">
        <v>500</v>
      </c>
      <c r="AH22" s="7">
        <v>1400</v>
      </c>
      <c r="AI22" s="7">
        <v>500</v>
      </c>
      <c r="AJ22" s="7">
        <v>1000</v>
      </c>
      <c r="AK22" s="7">
        <v>200</v>
      </c>
      <c r="AL22" s="7">
        <v>500</v>
      </c>
      <c r="AM22" s="7">
        <v>200</v>
      </c>
      <c r="AN22" s="7" t="s">
        <v>33</v>
      </c>
      <c r="AO22" s="7">
        <v>200</v>
      </c>
      <c r="AP22" s="7">
        <v>1050</v>
      </c>
      <c r="AQ22" s="7">
        <v>2000</v>
      </c>
      <c r="AR22" s="7">
        <v>2000</v>
      </c>
      <c r="AS22" s="7">
        <v>100</v>
      </c>
      <c r="AT22" s="7">
        <v>650</v>
      </c>
      <c r="AU22" s="7">
        <v>850</v>
      </c>
      <c r="AV22" s="7">
        <v>375</v>
      </c>
    </row>
    <row r="23" spans="3:48" x14ac:dyDescent="0.35">
      <c r="C23" s="10">
        <f t="shared" ref="C23:C29" si="1">EDATE(C22,1)</f>
        <v>44896</v>
      </c>
      <c r="D23" s="7">
        <v>247.52475247524754</v>
      </c>
      <c r="E23" s="7">
        <v>750</v>
      </c>
      <c r="F23" s="7">
        <v>199.33554817275748</v>
      </c>
      <c r="G23" s="7">
        <v>600</v>
      </c>
      <c r="H23" s="7">
        <v>301.00334448160532</v>
      </c>
      <c r="I23" s="7">
        <v>900</v>
      </c>
      <c r="J23" s="7">
        <v>215.94684385382061</v>
      </c>
      <c r="K23" s="7">
        <v>650</v>
      </c>
      <c r="L23" s="7" t="s">
        <v>33</v>
      </c>
      <c r="M23" s="7">
        <v>1350</v>
      </c>
      <c r="N23" s="7">
        <v>450</v>
      </c>
      <c r="O23" s="7" t="s">
        <v>33</v>
      </c>
      <c r="P23" s="7" t="s">
        <v>33</v>
      </c>
      <c r="Q23" s="7" t="s">
        <v>33</v>
      </c>
      <c r="R23" s="7">
        <v>500</v>
      </c>
      <c r="S23" s="7">
        <v>750</v>
      </c>
      <c r="T23" s="7">
        <v>300</v>
      </c>
      <c r="U23" s="7" t="s">
        <v>33</v>
      </c>
      <c r="V23" s="7">
        <v>3375</v>
      </c>
      <c r="W23" s="7">
        <v>3000</v>
      </c>
      <c r="X23" s="7">
        <v>1300</v>
      </c>
      <c r="Y23" s="7">
        <v>1300</v>
      </c>
      <c r="Z23" s="7">
        <v>600</v>
      </c>
      <c r="AA23" s="7" t="s">
        <v>33</v>
      </c>
      <c r="AB23" s="7" t="s">
        <v>33</v>
      </c>
      <c r="AC23" s="7" t="s">
        <v>33</v>
      </c>
      <c r="AD23" s="7">
        <v>500</v>
      </c>
      <c r="AE23" s="7" t="s">
        <v>33</v>
      </c>
      <c r="AF23" s="7">
        <v>1500</v>
      </c>
      <c r="AG23" s="7" t="s">
        <v>33</v>
      </c>
      <c r="AH23" s="7">
        <v>1400</v>
      </c>
      <c r="AI23" s="7" t="s">
        <v>33</v>
      </c>
      <c r="AJ23" s="7" t="s">
        <v>33</v>
      </c>
      <c r="AK23" s="7">
        <v>200</v>
      </c>
      <c r="AL23" s="7" t="s">
        <v>33</v>
      </c>
      <c r="AM23" s="7">
        <v>225</v>
      </c>
      <c r="AN23" s="7" t="s">
        <v>33</v>
      </c>
      <c r="AO23" s="7">
        <v>225</v>
      </c>
      <c r="AP23" s="7">
        <v>1150</v>
      </c>
      <c r="AQ23" s="7">
        <v>2700</v>
      </c>
      <c r="AR23" s="7" t="s">
        <v>33</v>
      </c>
      <c r="AS23" s="7">
        <v>100</v>
      </c>
      <c r="AT23" s="7">
        <v>675</v>
      </c>
      <c r="AU23" s="7">
        <v>775</v>
      </c>
      <c r="AV23" s="7">
        <v>600</v>
      </c>
    </row>
    <row r="24" spans="3:48" x14ac:dyDescent="0.35">
      <c r="C24" s="10">
        <f t="shared" si="1"/>
        <v>44927</v>
      </c>
      <c r="D24" s="7">
        <v>247.52475247524754</v>
      </c>
      <c r="E24" s="7">
        <v>750</v>
      </c>
      <c r="F24" s="7">
        <v>199.33554817275748</v>
      </c>
      <c r="G24" s="7">
        <v>600</v>
      </c>
      <c r="H24" s="7">
        <v>100.3344481605351</v>
      </c>
      <c r="I24" s="7">
        <v>300</v>
      </c>
      <c r="J24" s="7">
        <v>215.94684385382061</v>
      </c>
      <c r="K24" s="7">
        <v>650</v>
      </c>
      <c r="L24" s="7" t="s">
        <v>33</v>
      </c>
      <c r="M24" s="7">
        <v>1350</v>
      </c>
      <c r="N24" s="7">
        <v>437.5</v>
      </c>
      <c r="O24" s="7" t="s">
        <v>33</v>
      </c>
      <c r="P24" s="7">
        <v>425</v>
      </c>
      <c r="Q24" s="7">
        <v>1250</v>
      </c>
      <c r="R24" s="7">
        <v>500</v>
      </c>
      <c r="S24" s="7">
        <v>775</v>
      </c>
      <c r="T24" s="7">
        <v>300</v>
      </c>
      <c r="U24" s="7" t="s">
        <v>33</v>
      </c>
      <c r="V24" s="7">
        <v>3625</v>
      </c>
      <c r="W24" s="7">
        <v>3500</v>
      </c>
      <c r="X24" s="7">
        <v>1300</v>
      </c>
      <c r="Y24" s="7">
        <v>1300</v>
      </c>
      <c r="Z24" s="7">
        <v>600</v>
      </c>
      <c r="AA24" s="7">
        <v>400</v>
      </c>
      <c r="AB24" s="7">
        <v>1200</v>
      </c>
      <c r="AC24" s="7" t="s">
        <v>33</v>
      </c>
      <c r="AD24" s="7">
        <v>500</v>
      </c>
      <c r="AE24" s="7" t="s">
        <v>33</v>
      </c>
      <c r="AF24" s="7">
        <v>1500</v>
      </c>
      <c r="AG24" s="7" t="s">
        <v>33</v>
      </c>
      <c r="AH24" s="7">
        <v>1400</v>
      </c>
      <c r="AI24" s="7" t="s">
        <v>33</v>
      </c>
      <c r="AJ24" s="7">
        <v>600</v>
      </c>
      <c r="AK24" s="7">
        <v>200</v>
      </c>
      <c r="AL24" s="7" t="s">
        <v>33</v>
      </c>
      <c r="AM24" s="7">
        <v>200</v>
      </c>
      <c r="AN24" s="7" t="s">
        <v>33</v>
      </c>
      <c r="AO24" s="7">
        <v>200</v>
      </c>
      <c r="AP24" s="7">
        <v>1425</v>
      </c>
      <c r="AQ24" s="7">
        <v>2700</v>
      </c>
      <c r="AR24" s="7" t="s">
        <v>33</v>
      </c>
      <c r="AS24" s="7">
        <v>112.5</v>
      </c>
      <c r="AT24" s="7">
        <v>700</v>
      </c>
      <c r="AU24" s="7">
        <v>700</v>
      </c>
      <c r="AV24" s="7">
        <v>500</v>
      </c>
    </row>
    <row r="25" spans="3:48" x14ac:dyDescent="0.35">
      <c r="C25" s="10">
        <f t="shared" si="1"/>
        <v>44958</v>
      </c>
      <c r="D25" s="7">
        <v>247.52475247524754</v>
      </c>
      <c r="E25" s="7">
        <v>750</v>
      </c>
      <c r="F25" s="7">
        <v>299.00332225913621</v>
      </c>
      <c r="G25" s="7">
        <v>900</v>
      </c>
      <c r="H25" s="7">
        <v>301.00334448160532</v>
      </c>
      <c r="I25" s="7">
        <v>900</v>
      </c>
      <c r="J25" s="7">
        <v>215.94684385382061</v>
      </c>
      <c r="K25" s="7">
        <v>650</v>
      </c>
      <c r="L25" s="7" t="s">
        <v>33</v>
      </c>
      <c r="M25" s="7">
        <v>1350</v>
      </c>
      <c r="N25" s="7">
        <v>450</v>
      </c>
      <c r="O25" s="7" t="s">
        <v>33</v>
      </c>
      <c r="P25" s="7" t="s">
        <v>33</v>
      </c>
      <c r="Q25" s="7" t="s">
        <v>33</v>
      </c>
      <c r="R25" s="7" t="s">
        <v>33</v>
      </c>
      <c r="S25" s="7">
        <v>1250</v>
      </c>
      <c r="T25" s="7" t="s">
        <v>33</v>
      </c>
      <c r="U25" s="7" t="s">
        <v>33</v>
      </c>
      <c r="V25" s="7">
        <v>3000</v>
      </c>
      <c r="W25" s="7">
        <v>3000</v>
      </c>
      <c r="X25" s="7">
        <v>1300</v>
      </c>
      <c r="Y25" s="7">
        <v>1300</v>
      </c>
      <c r="Z25" s="7">
        <v>600</v>
      </c>
      <c r="AA25" s="7">
        <v>400</v>
      </c>
      <c r="AB25" s="7">
        <v>1200</v>
      </c>
      <c r="AC25" s="7" t="s">
        <v>33</v>
      </c>
      <c r="AD25" s="7">
        <v>500</v>
      </c>
      <c r="AE25" s="7" t="s">
        <v>33</v>
      </c>
      <c r="AF25" s="7">
        <v>1500</v>
      </c>
      <c r="AG25" s="7" t="s">
        <v>33</v>
      </c>
      <c r="AH25" s="7">
        <v>1400</v>
      </c>
      <c r="AI25" s="7" t="s">
        <v>33</v>
      </c>
      <c r="AJ25" s="7">
        <v>750</v>
      </c>
      <c r="AK25" s="7">
        <v>200</v>
      </c>
      <c r="AL25" s="7" t="s">
        <v>33</v>
      </c>
      <c r="AM25" s="7">
        <v>200</v>
      </c>
      <c r="AN25" s="7" t="s">
        <v>33</v>
      </c>
      <c r="AO25" s="7">
        <v>200</v>
      </c>
      <c r="AP25" s="7">
        <v>1100</v>
      </c>
      <c r="AQ25" s="7">
        <v>2500</v>
      </c>
      <c r="AR25" s="7" t="s">
        <v>33</v>
      </c>
      <c r="AS25" s="7">
        <v>200</v>
      </c>
      <c r="AT25" s="7">
        <v>700</v>
      </c>
      <c r="AU25" s="7">
        <v>750</v>
      </c>
      <c r="AV25" s="7">
        <v>500</v>
      </c>
    </row>
    <row r="26" spans="3:48" x14ac:dyDescent="0.35">
      <c r="C26" s="10">
        <f t="shared" si="1"/>
        <v>44986</v>
      </c>
      <c r="D26" s="7">
        <v>214.52145214521454</v>
      </c>
      <c r="E26" s="7">
        <v>650</v>
      </c>
      <c r="F26" s="7">
        <v>249.16943521594686</v>
      </c>
      <c r="G26" s="7">
        <v>750</v>
      </c>
      <c r="H26" s="7">
        <v>234.11371237458192</v>
      </c>
      <c r="I26" s="7">
        <v>700</v>
      </c>
      <c r="J26" s="7">
        <v>332.22591362126246</v>
      </c>
      <c r="K26" s="7">
        <v>1000</v>
      </c>
      <c r="L26" s="7" t="s">
        <v>33</v>
      </c>
      <c r="M26" s="7" t="s">
        <v>33</v>
      </c>
      <c r="N26" s="7">
        <v>475</v>
      </c>
      <c r="O26" s="7" t="s">
        <v>33</v>
      </c>
      <c r="P26" s="7">
        <v>381.09756097560978</v>
      </c>
      <c r="Q26" s="7">
        <v>1250</v>
      </c>
      <c r="R26" s="7" t="s">
        <v>33</v>
      </c>
      <c r="S26" s="7">
        <v>750</v>
      </c>
      <c r="T26" s="7">
        <v>300</v>
      </c>
      <c r="U26" s="7" t="s">
        <v>33</v>
      </c>
      <c r="V26" s="7">
        <v>2500</v>
      </c>
      <c r="W26" s="7">
        <v>2250</v>
      </c>
      <c r="X26" s="7">
        <v>1200</v>
      </c>
      <c r="Y26" s="7">
        <v>3375</v>
      </c>
      <c r="Z26" s="7">
        <v>625</v>
      </c>
      <c r="AA26" s="7">
        <v>275</v>
      </c>
      <c r="AB26" s="7">
        <v>825</v>
      </c>
      <c r="AC26" s="7" t="s">
        <v>33</v>
      </c>
      <c r="AD26" s="7">
        <v>850</v>
      </c>
      <c r="AE26" s="7" t="s">
        <v>33</v>
      </c>
      <c r="AF26" s="7" t="s">
        <v>33</v>
      </c>
      <c r="AG26" s="7" t="s">
        <v>33</v>
      </c>
      <c r="AH26" s="7">
        <v>850</v>
      </c>
      <c r="AI26" s="7" t="s">
        <v>33</v>
      </c>
      <c r="AJ26" s="7" t="s">
        <v>33</v>
      </c>
      <c r="AK26" s="7">
        <v>500</v>
      </c>
      <c r="AL26" s="7" t="s">
        <v>33</v>
      </c>
      <c r="AM26" s="7">
        <v>100</v>
      </c>
      <c r="AN26" s="7" t="s">
        <v>33</v>
      </c>
      <c r="AO26" s="7">
        <v>50</v>
      </c>
      <c r="AP26" s="7">
        <v>1300</v>
      </c>
      <c r="AQ26" s="7">
        <v>875</v>
      </c>
      <c r="AR26" s="7" t="s">
        <v>33</v>
      </c>
      <c r="AS26" s="7">
        <v>25</v>
      </c>
      <c r="AT26" s="7">
        <v>700</v>
      </c>
      <c r="AU26" s="7">
        <v>850</v>
      </c>
      <c r="AV26" s="7">
        <v>600</v>
      </c>
    </row>
    <row r="27" spans="3:48" x14ac:dyDescent="0.35">
      <c r="C27" s="10">
        <f t="shared" si="1"/>
        <v>45017</v>
      </c>
      <c r="D27" s="7">
        <v>247.52475247524754</v>
      </c>
      <c r="E27" s="7">
        <v>750</v>
      </c>
      <c r="F27" s="7">
        <v>199.33554817275748</v>
      </c>
      <c r="G27" s="7">
        <v>600</v>
      </c>
      <c r="H27" s="7">
        <v>301.00334448160532</v>
      </c>
      <c r="I27" s="7">
        <v>900</v>
      </c>
      <c r="J27" s="7">
        <v>215.94684385382061</v>
      </c>
      <c r="K27" s="7">
        <v>650</v>
      </c>
      <c r="L27" s="7">
        <v>450</v>
      </c>
      <c r="M27" s="7">
        <v>1350</v>
      </c>
      <c r="N27" s="7">
        <v>400</v>
      </c>
      <c r="O27" s="7">
        <v>1200</v>
      </c>
      <c r="P27" s="7" t="s">
        <v>33</v>
      </c>
      <c r="Q27" s="7" t="s">
        <v>33</v>
      </c>
      <c r="R27" s="7">
        <v>350</v>
      </c>
      <c r="S27" s="7">
        <v>750</v>
      </c>
      <c r="T27" s="7" t="s">
        <v>33</v>
      </c>
      <c r="U27" s="7">
        <v>600</v>
      </c>
      <c r="V27" s="7">
        <v>3000</v>
      </c>
      <c r="W27" s="7">
        <v>3000</v>
      </c>
      <c r="X27" s="7">
        <v>1300</v>
      </c>
      <c r="Y27" s="7">
        <v>1300</v>
      </c>
      <c r="Z27" s="7">
        <v>600</v>
      </c>
      <c r="AA27" s="7">
        <v>400</v>
      </c>
      <c r="AB27" s="7">
        <v>1200</v>
      </c>
      <c r="AC27" s="7" t="s">
        <v>33</v>
      </c>
      <c r="AD27" s="7">
        <v>500</v>
      </c>
      <c r="AE27" s="7" t="s">
        <v>33</v>
      </c>
      <c r="AF27" s="7">
        <v>1500</v>
      </c>
      <c r="AG27" s="7" t="s">
        <v>33</v>
      </c>
      <c r="AH27" s="7">
        <v>1400</v>
      </c>
      <c r="AI27" s="7" t="s">
        <v>33</v>
      </c>
      <c r="AJ27" s="7">
        <v>750</v>
      </c>
      <c r="AK27" s="7">
        <v>200</v>
      </c>
      <c r="AL27" s="7" t="s">
        <v>33</v>
      </c>
      <c r="AM27" s="7">
        <v>200</v>
      </c>
      <c r="AN27" s="7" t="s">
        <v>33</v>
      </c>
      <c r="AO27" s="7">
        <v>200</v>
      </c>
      <c r="AP27" s="7">
        <v>1300</v>
      </c>
      <c r="AQ27" s="7">
        <v>2700</v>
      </c>
      <c r="AR27" s="7" t="s">
        <v>33</v>
      </c>
      <c r="AS27" s="7">
        <v>150</v>
      </c>
      <c r="AT27" s="7">
        <v>700</v>
      </c>
      <c r="AU27" s="7">
        <v>900</v>
      </c>
      <c r="AV27" s="7">
        <v>750</v>
      </c>
    </row>
    <row r="28" spans="3:48" x14ac:dyDescent="0.35">
      <c r="C28" s="10">
        <f t="shared" si="1"/>
        <v>45047</v>
      </c>
      <c r="D28" s="7">
        <v>247.52475247524754</v>
      </c>
      <c r="E28" s="7">
        <v>750</v>
      </c>
      <c r="F28" s="7">
        <v>249.16943521594686</v>
      </c>
      <c r="G28" s="7">
        <v>750</v>
      </c>
      <c r="H28" s="7">
        <v>250.83612040133778</v>
      </c>
      <c r="I28" s="7">
        <v>750</v>
      </c>
      <c r="J28" s="7">
        <v>365.44850498338872</v>
      </c>
      <c r="K28" s="7">
        <v>1100</v>
      </c>
      <c r="L28" s="7" t="s">
        <v>33</v>
      </c>
      <c r="M28" s="7" t="s">
        <v>33</v>
      </c>
      <c r="N28" s="7">
        <v>450</v>
      </c>
      <c r="O28" s="7" t="s">
        <v>33</v>
      </c>
      <c r="P28" s="7" t="s">
        <v>33</v>
      </c>
      <c r="Q28" s="7" t="s">
        <v>33</v>
      </c>
      <c r="R28" s="7" t="s">
        <v>33</v>
      </c>
      <c r="S28" s="7" t="s">
        <v>33</v>
      </c>
      <c r="T28" s="7" t="s">
        <v>33</v>
      </c>
      <c r="U28" s="7" t="s">
        <v>33</v>
      </c>
      <c r="V28" s="7">
        <v>3000</v>
      </c>
      <c r="W28" s="7">
        <v>2500</v>
      </c>
      <c r="X28" s="7">
        <v>1500</v>
      </c>
      <c r="Y28" s="7">
        <v>3250</v>
      </c>
      <c r="Z28" s="7" t="s">
        <v>33</v>
      </c>
      <c r="AA28" s="7">
        <v>333.33333333333331</v>
      </c>
      <c r="AB28" s="7">
        <v>1000</v>
      </c>
      <c r="AC28" s="7" t="s">
        <v>33</v>
      </c>
      <c r="AD28" s="7">
        <v>1100</v>
      </c>
      <c r="AE28" s="7" t="s">
        <v>33</v>
      </c>
      <c r="AF28" s="7" t="s">
        <v>33</v>
      </c>
      <c r="AG28" s="7" t="s">
        <v>33</v>
      </c>
      <c r="AH28" s="7">
        <v>1525</v>
      </c>
      <c r="AI28" s="7" t="s">
        <v>33</v>
      </c>
      <c r="AJ28" s="7" t="s">
        <v>33</v>
      </c>
      <c r="AK28" s="7">
        <v>200</v>
      </c>
      <c r="AL28" s="7" t="s">
        <v>33</v>
      </c>
      <c r="AM28" s="7">
        <v>100</v>
      </c>
      <c r="AN28" s="7" t="s">
        <v>33</v>
      </c>
      <c r="AO28" s="7">
        <v>100</v>
      </c>
      <c r="AP28" s="7">
        <v>1100</v>
      </c>
      <c r="AQ28" s="7" t="s">
        <v>33</v>
      </c>
      <c r="AR28" s="7" t="s">
        <v>33</v>
      </c>
      <c r="AS28" s="7">
        <v>100</v>
      </c>
      <c r="AT28" s="7">
        <v>650</v>
      </c>
      <c r="AU28" s="7">
        <v>1000</v>
      </c>
      <c r="AV28" s="7">
        <v>500</v>
      </c>
    </row>
    <row r="29" spans="3:48" x14ac:dyDescent="0.35">
      <c r="C29" s="10">
        <f t="shared" si="1"/>
        <v>45078</v>
      </c>
      <c r="D29" s="7">
        <v>330.03300330033005</v>
      </c>
      <c r="E29" s="7">
        <v>1000</v>
      </c>
      <c r="F29" s="7">
        <v>398.67109634551497</v>
      </c>
      <c r="G29" s="7">
        <v>1200</v>
      </c>
      <c r="H29" s="7">
        <v>367.89297658862876</v>
      </c>
      <c r="I29" s="7">
        <v>1100</v>
      </c>
      <c r="J29" s="7">
        <v>465.11627906976747</v>
      </c>
      <c r="K29" s="7">
        <v>1400</v>
      </c>
      <c r="L29" s="7" t="s">
        <v>33</v>
      </c>
      <c r="M29" s="7" t="s">
        <v>33</v>
      </c>
      <c r="N29" s="7">
        <v>450</v>
      </c>
      <c r="O29" s="7" t="s">
        <v>33</v>
      </c>
      <c r="P29" s="7" t="s">
        <v>33</v>
      </c>
      <c r="Q29" s="7" t="s">
        <v>33</v>
      </c>
      <c r="R29" s="7" t="s">
        <v>33</v>
      </c>
      <c r="S29" s="7" t="s">
        <v>33</v>
      </c>
      <c r="T29" s="7" t="s">
        <v>33</v>
      </c>
      <c r="U29" s="7" t="s">
        <v>33</v>
      </c>
      <c r="V29" s="7">
        <v>3000</v>
      </c>
      <c r="W29" s="7">
        <v>2500</v>
      </c>
      <c r="X29" s="7">
        <v>1500</v>
      </c>
      <c r="Y29" s="7">
        <v>3000</v>
      </c>
      <c r="Z29" s="7">
        <v>550</v>
      </c>
      <c r="AA29" s="7">
        <v>366.66666666666669</v>
      </c>
      <c r="AB29" s="7">
        <v>1100</v>
      </c>
      <c r="AC29" s="7" t="s">
        <v>33</v>
      </c>
      <c r="AD29" s="7">
        <v>500</v>
      </c>
      <c r="AE29" s="7" t="s">
        <v>33</v>
      </c>
      <c r="AF29" s="7" t="s">
        <v>33</v>
      </c>
      <c r="AG29" s="7" t="s">
        <v>33</v>
      </c>
      <c r="AH29" s="7">
        <v>1100</v>
      </c>
      <c r="AI29" s="7" t="s">
        <v>33</v>
      </c>
      <c r="AJ29" s="7" t="s">
        <v>33</v>
      </c>
      <c r="AK29" s="7">
        <v>200</v>
      </c>
      <c r="AL29" s="7" t="s">
        <v>33</v>
      </c>
      <c r="AM29" s="7">
        <v>200</v>
      </c>
      <c r="AN29" s="7" t="s">
        <v>33</v>
      </c>
      <c r="AO29" s="7">
        <v>150</v>
      </c>
      <c r="AP29" s="7">
        <v>1225</v>
      </c>
      <c r="AQ29" s="7" t="s">
        <v>33</v>
      </c>
      <c r="AR29" s="7" t="s">
        <v>33</v>
      </c>
      <c r="AS29" s="7">
        <v>75</v>
      </c>
      <c r="AT29" s="7">
        <v>650</v>
      </c>
      <c r="AU29" s="7">
        <v>800</v>
      </c>
      <c r="AV29" s="7">
        <v>500</v>
      </c>
    </row>
    <row r="30" spans="3:48" x14ac:dyDescent="0.35">
      <c r="C30" s="10">
        <f t="shared" ref="C30:C35" si="2">EDATE(C29,1)</f>
        <v>45108</v>
      </c>
      <c r="D30" s="7">
        <v>231.02310231023102</v>
      </c>
      <c r="E30" s="7">
        <v>700</v>
      </c>
      <c r="F30" s="7">
        <v>199.33554817275748</v>
      </c>
      <c r="G30" s="7">
        <v>600</v>
      </c>
      <c r="H30" s="7">
        <v>167.22408026755852</v>
      </c>
      <c r="I30" s="7">
        <v>500</v>
      </c>
      <c r="J30" s="7">
        <v>332.22591362126246</v>
      </c>
      <c r="K30" s="7">
        <v>1000</v>
      </c>
      <c r="L30" s="7" t="s">
        <v>33</v>
      </c>
      <c r="M30" s="7" t="s">
        <v>33</v>
      </c>
      <c r="N30" s="7">
        <v>500</v>
      </c>
      <c r="O30" s="7" t="s">
        <v>33</v>
      </c>
      <c r="P30" s="7" t="s">
        <v>33</v>
      </c>
      <c r="Q30" s="7" t="s">
        <v>33</v>
      </c>
      <c r="R30" s="7" t="s">
        <v>33</v>
      </c>
      <c r="S30" s="7" t="s">
        <v>33</v>
      </c>
      <c r="T30" s="7" t="s">
        <v>33</v>
      </c>
      <c r="U30" s="7">
        <v>600</v>
      </c>
      <c r="V30" s="7">
        <v>3250</v>
      </c>
      <c r="W30" s="7">
        <v>3000</v>
      </c>
      <c r="X30" s="7">
        <v>1500</v>
      </c>
      <c r="Y30" s="7">
        <v>1300</v>
      </c>
      <c r="Z30" s="7" t="s">
        <v>33</v>
      </c>
      <c r="AA30" s="7">
        <v>250</v>
      </c>
      <c r="AB30" s="7">
        <v>750</v>
      </c>
      <c r="AC30" s="7" t="s">
        <v>33</v>
      </c>
      <c r="AD30" s="7">
        <v>500</v>
      </c>
      <c r="AE30" s="7">
        <v>500</v>
      </c>
      <c r="AF30" s="7" t="s">
        <v>33</v>
      </c>
      <c r="AG30" s="7">
        <v>500</v>
      </c>
      <c r="AH30" s="7" t="s">
        <v>33</v>
      </c>
      <c r="AI30" s="7" t="s">
        <v>33</v>
      </c>
      <c r="AJ30" s="7" t="s">
        <v>33</v>
      </c>
      <c r="AK30" s="7">
        <v>200</v>
      </c>
      <c r="AL30" s="7" t="s">
        <v>33</v>
      </c>
      <c r="AM30" s="7">
        <v>200</v>
      </c>
      <c r="AN30" s="7" t="s">
        <v>33</v>
      </c>
      <c r="AO30" s="7">
        <v>200</v>
      </c>
      <c r="AP30" s="7">
        <v>1350</v>
      </c>
      <c r="AQ30" s="7" t="s">
        <v>33</v>
      </c>
      <c r="AR30" s="7" t="s">
        <v>33</v>
      </c>
      <c r="AS30" s="7" t="s">
        <v>33</v>
      </c>
      <c r="AT30" s="7">
        <v>700</v>
      </c>
      <c r="AU30" s="7">
        <v>750</v>
      </c>
      <c r="AV30" s="7">
        <v>600</v>
      </c>
    </row>
    <row r="31" spans="3:48" x14ac:dyDescent="0.35">
      <c r="C31" s="10">
        <f t="shared" si="2"/>
        <v>45139</v>
      </c>
      <c r="D31" s="7">
        <v>247.52475247524754</v>
      </c>
      <c r="E31" s="7">
        <v>750</v>
      </c>
      <c r="F31" s="7">
        <v>232.55813953488374</v>
      </c>
      <c r="G31" s="7">
        <v>700</v>
      </c>
      <c r="H31" s="7">
        <v>200.66889632107021</v>
      </c>
      <c r="I31" s="7">
        <v>600</v>
      </c>
      <c r="J31" s="7">
        <v>232.55813953488374</v>
      </c>
      <c r="K31" s="7">
        <v>700</v>
      </c>
      <c r="L31" s="7" t="s">
        <v>33</v>
      </c>
      <c r="M31" s="7">
        <v>300</v>
      </c>
      <c r="N31" s="7">
        <v>400</v>
      </c>
      <c r="O31" s="7">
        <v>1200</v>
      </c>
      <c r="P31" s="7" t="s">
        <v>33</v>
      </c>
      <c r="Q31" s="7" t="s">
        <v>33</v>
      </c>
      <c r="R31" s="7" t="s">
        <v>33</v>
      </c>
      <c r="S31" s="7" t="s">
        <v>33</v>
      </c>
      <c r="T31" s="7" t="s">
        <v>33</v>
      </c>
      <c r="U31" s="7" t="s">
        <v>33</v>
      </c>
      <c r="V31" s="7">
        <v>3500</v>
      </c>
      <c r="W31" s="7">
        <v>3000</v>
      </c>
      <c r="X31" s="7">
        <v>1300</v>
      </c>
      <c r="Y31" s="7">
        <v>1000</v>
      </c>
      <c r="Z31" s="7">
        <v>500</v>
      </c>
      <c r="AA31" s="7">
        <v>250</v>
      </c>
      <c r="AB31" s="7">
        <v>750</v>
      </c>
      <c r="AC31" s="7" t="s">
        <v>33</v>
      </c>
      <c r="AD31" s="7">
        <v>800</v>
      </c>
      <c r="AE31" s="7" t="s">
        <v>33</v>
      </c>
      <c r="AF31" s="7">
        <v>1500</v>
      </c>
      <c r="AG31" s="7" t="s">
        <v>33</v>
      </c>
      <c r="AH31" s="7">
        <v>850</v>
      </c>
      <c r="AI31" s="7" t="s">
        <v>33</v>
      </c>
      <c r="AJ31" s="7" t="s">
        <v>33</v>
      </c>
      <c r="AK31" s="7">
        <v>200</v>
      </c>
      <c r="AL31" s="7" t="s">
        <v>33</v>
      </c>
      <c r="AM31" s="7">
        <v>200</v>
      </c>
      <c r="AN31" s="7" t="s">
        <v>33</v>
      </c>
      <c r="AO31" s="7">
        <v>200</v>
      </c>
      <c r="AP31" s="7">
        <v>900</v>
      </c>
      <c r="AQ31" s="7">
        <v>1000</v>
      </c>
      <c r="AR31" s="7" t="s">
        <v>33</v>
      </c>
      <c r="AS31" s="7">
        <v>100</v>
      </c>
      <c r="AT31" s="7">
        <v>650</v>
      </c>
      <c r="AU31" s="7">
        <v>800</v>
      </c>
      <c r="AV31" s="7">
        <v>1000</v>
      </c>
    </row>
    <row r="32" spans="3:48" x14ac:dyDescent="0.35">
      <c r="C32" s="10">
        <f t="shared" si="2"/>
        <v>45170</v>
      </c>
      <c r="D32" s="7">
        <v>247.52475247524754</v>
      </c>
      <c r="E32" s="7">
        <v>750</v>
      </c>
      <c r="F32" s="7">
        <v>232.55813953488399</v>
      </c>
      <c r="G32" s="7">
        <v>700</v>
      </c>
      <c r="H32" s="7">
        <v>200.66889632107021</v>
      </c>
      <c r="I32" s="33">
        <v>600</v>
      </c>
      <c r="J32" s="7">
        <v>232.55813953488374</v>
      </c>
      <c r="K32" s="7">
        <v>700</v>
      </c>
      <c r="L32" s="7" t="s">
        <v>33</v>
      </c>
      <c r="M32" s="7">
        <v>300</v>
      </c>
      <c r="N32" s="7">
        <v>400</v>
      </c>
      <c r="O32" s="7">
        <v>1200</v>
      </c>
      <c r="P32" s="7" t="s">
        <v>33</v>
      </c>
      <c r="Q32" s="7" t="s">
        <v>33</v>
      </c>
      <c r="R32" s="7" t="s">
        <v>33</v>
      </c>
      <c r="S32" s="7" t="s">
        <v>33</v>
      </c>
      <c r="T32" s="7" t="s">
        <v>33</v>
      </c>
      <c r="U32" s="7" t="s">
        <v>33</v>
      </c>
      <c r="V32" s="7">
        <v>3500</v>
      </c>
      <c r="W32" s="7">
        <v>2500</v>
      </c>
      <c r="X32" s="7">
        <v>1300</v>
      </c>
      <c r="Y32" s="7">
        <v>800</v>
      </c>
      <c r="Z32" s="7">
        <v>500</v>
      </c>
      <c r="AA32" s="7">
        <v>250</v>
      </c>
      <c r="AB32" s="7">
        <v>750</v>
      </c>
      <c r="AC32" s="7" t="s">
        <v>33</v>
      </c>
      <c r="AD32" s="7">
        <v>800</v>
      </c>
      <c r="AE32" s="7" t="s">
        <v>33</v>
      </c>
      <c r="AF32" s="7">
        <v>1500</v>
      </c>
      <c r="AG32" s="7" t="s">
        <v>33</v>
      </c>
      <c r="AH32" s="7">
        <v>850</v>
      </c>
      <c r="AI32" s="7" t="s">
        <v>33</v>
      </c>
      <c r="AJ32" s="7" t="s">
        <v>33</v>
      </c>
      <c r="AK32" s="7">
        <v>200</v>
      </c>
      <c r="AL32" s="7" t="s">
        <v>33</v>
      </c>
      <c r="AM32" s="7">
        <v>200</v>
      </c>
      <c r="AN32" s="7" t="s">
        <v>33</v>
      </c>
      <c r="AO32" s="7">
        <v>200</v>
      </c>
      <c r="AP32" s="7">
        <v>900</v>
      </c>
      <c r="AQ32" s="7">
        <v>1000</v>
      </c>
      <c r="AR32" s="7" t="s">
        <v>33</v>
      </c>
      <c r="AS32" s="7">
        <v>100</v>
      </c>
      <c r="AT32" s="7">
        <v>700</v>
      </c>
      <c r="AU32" s="7">
        <v>800</v>
      </c>
      <c r="AV32" s="7">
        <v>600</v>
      </c>
    </row>
    <row r="33" spans="1:48" x14ac:dyDescent="0.35">
      <c r="C33" s="10">
        <f t="shared" si="2"/>
        <v>45200</v>
      </c>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row>
    <row r="34" spans="1:48" x14ac:dyDescent="0.35">
      <c r="C34" s="10">
        <f t="shared" si="2"/>
        <v>45231</v>
      </c>
      <c r="D34" s="7">
        <v>247.52475247524754</v>
      </c>
      <c r="E34" s="7">
        <v>750</v>
      </c>
      <c r="F34" s="7">
        <v>232.55813953488374</v>
      </c>
      <c r="G34" s="7">
        <v>700</v>
      </c>
      <c r="H34" s="7">
        <v>200.66889632107021</v>
      </c>
      <c r="I34" s="7">
        <v>600</v>
      </c>
      <c r="J34" s="7">
        <v>232.55813953488374</v>
      </c>
      <c r="K34" s="7">
        <v>700</v>
      </c>
      <c r="L34" s="7" t="s">
        <v>33</v>
      </c>
      <c r="M34" s="7">
        <v>300</v>
      </c>
      <c r="N34" s="7">
        <v>400</v>
      </c>
      <c r="O34" s="7">
        <v>1200</v>
      </c>
      <c r="P34" s="7" t="s">
        <v>33</v>
      </c>
      <c r="Q34" s="7" t="s">
        <v>33</v>
      </c>
      <c r="R34" s="7" t="s">
        <v>33</v>
      </c>
      <c r="S34" s="7" t="s">
        <v>33</v>
      </c>
      <c r="T34" s="7" t="s">
        <v>33</v>
      </c>
      <c r="U34" s="7" t="s">
        <v>33</v>
      </c>
      <c r="V34" s="7">
        <v>2500</v>
      </c>
      <c r="W34" s="7">
        <v>2000</v>
      </c>
      <c r="X34" s="7">
        <v>1300</v>
      </c>
      <c r="Y34" s="7">
        <v>1000</v>
      </c>
      <c r="Z34" s="7">
        <v>500</v>
      </c>
      <c r="AA34" s="7">
        <v>250</v>
      </c>
      <c r="AB34" s="7">
        <v>750</v>
      </c>
      <c r="AC34" s="7" t="s">
        <v>33</v>
      </c>
      <c r="AD34" s="7">
        <v>800</v>
      </c>
      <c r="AE34" s="7" t="s">
        <v>33</v>
      </c>
      <c r="AF34" s="7">
        <v>1500</v>
      </c>
      <c r="AG34" s="7" t="s">
        <v>33</v>
      </c>
      <c r="AH34" s="7">
        <v>850</v>
      </c>
      <c r="AI34" s="7" t="s">
        <v>33</v>
      </c>
      <c r="AJ34" s="7" t="s">
        <v>33</v>
      </c>
      <c r="AK34" s="7">
        <v>200</v>
      </c>
      <c r="AL34" s="7" t="s">
        <v>33</v>
      </c>
      <c r="AM34" s="7">
        <v>200</v>
      </c>
      <c r="AN34" s="7" t="s">
        <v>33</v>
      </c>
      <c r="AO34" s="7">
        <v>200</v>
      </c>
      <c r="AP34" s="7">
        <v>900</v>
      </c>
      <c r="AQ34" s="7">
        <v>1000</v>
      </c>
      <c r="AR34" s="7" t="s">
        <v>33</v>
      </c>
      <c r="AS34" s="7">
        <v>100</v>
      </c>
      <c r="AT34" s="7" t="s">
        <v>33</v>
      </c>
      <c r="AU34" s="7">
        <v>800</v>
      </c>
      <c r="AV34" s="7">
        <v>600</v>
      </c>
    </row>
    <row r="35" spans="1:48" x14ac:dyDescent="0.35">
      <c r="C35" s="10">
        <f t="shared" si="2"/>
        <v>45261</v>
      </c>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row>
    <row r="37" spans="1:48" x14ac:dyDescent="0.35">
      <c r="A37" s="10">
        <f>EDATE(B37,-1)</f>
        <v>45200</v>
      </c>
      <c r="B37" s="10">
        <f>$A$3</f>
        <v>45231</v>
      </c>
      <c r="C37" s="4" t="s">
        <v>3397</v>
      </c>
      <c r="D37" s="13" t="str">
        <f t="shared" ref="D37:AB37" si="3">IF(AND(ISNUMBER(_xlfn.XLOOKUP($B37,$C$21:$C$35,D$21:D$35,,0)),ISNUMBER(_xlfn.XLOOKUP($A37,$C$21:$C$35,D$21:D$35,,0))),(_xlfn.XLOOKUP($B37,$C$21:$C$35,D$21:D$35,,0)-_xlfn.XLOOKUP($A37,$C$21:$C$35,D$21:D$35,,0))/_xlfn.XLOOKUP($A37,$C$21:$C$35,D$21:D$35,,0),"-")</f>
        <v>-</v>
      </c>
      <c r="E37" s="13" t="str">
        <f t="shared" si="3"/>
        <v>-</v>
      </c>
      <c r="F37" s="13" t="str">
        <f t="shared" si="3"/>
        <v>-</v>
      </c>
      <c r="G37" s="13" t="str">
        <f t="shared" si="3"/>
        <v>-</v>
      </c>
      <c r="H37" s="13" t="str">
        <f t="shared" si="3"/>
        <v>-</v>
      </c>
      <c r="I37" s="13" t="str">
        <f t="shared" si="3"/>
        <v>-</v>
      </c>
      <c r="J37" s="13" t="str">
        <f t="shared" si="3"/>
        <v>-</v>
      </c>
      <c r="K37" s="13" t="str">
        <f t="shared" si="3"/>
        <v>-</v>
      </c>
      <c r="L37" s="13" t="str">
        <f t="shared" si="3"/>
        <v>-</v>
      </c>
      <c r="M37" s="13" t="str">
        <f t="shared" si="3"/>
        <v>-</v>
      </c>
      <c r="N37" s="13" t="str">
        <f t="shared" si="3"/>
        <v>-</v>
      </c>
      <c r="O37" s="13" t="str">
        <f t="shared" si="3"/>
        <v>-</v>
      </c>
      <c r="P37" s="13" t="str">
        <f t="shared" si="3"/>
        <v>-</v>
      </c>
      <c r="Q37" s="13" t="str">
        <f t="shared" si="3"/>
        <v>-</v>
      </c>
      <c r="R37" s="13" t="str">
        <f t="shared" si="3"/>
        <v>-</v>
      </c>
      <c r="S37" s="13" t="str">
        <f t="shared" si="3"/>
        <v>-</v>
      </c>
      <c r="T37" s="13" t="str">
        <f t="shared" si="3"/>
        <v>-</v>
      </c>
      <c r="U37" s="13" t="str">
        <f t="shared" si="3"/>
        <v>-</v>
      </c>
      <c r="V37" s="13" t="str">
        <f t="shared" si="3"/>
        <v>-</v>
      </c>
      <c r="W37" s="13" t="str">
        <f t="shared" si="3"/>
        <v>-</v>
      </c>
      <c r="X37" s="13" t="str">
        <f t="shared" si="3"/>
        <v>-</v>
      </c>
      <c r="Y37" s="13" t="str">
        <f t="shared" si="3"/>
        <v>-</v>
      </c>
      <c r="Z37" s="13" t="str">
        <f t="shared" si="3"/>
        <v>-</v>
      </c>
      <c r="AA37" s="13" t="str">
        <f t="shared" si="3"/>
        <v>-</v>
      </c>
      <c r="AB37" s="13" t="str">
        <f t="shared" si="3"/>
        <v>-</v>
      </c>
      <c r="AC37" s="13" t="str">
        <f t="shared" ref="AC37:AV37" si="4">IF(AND(ISNUMBER(_xlfn.XLOOKUP($B37,$C$21:$C$35,AC$21:AC$35,,0)),ISNUMBER(_xlfn.XLOOKUP($A37,$C$21:$C$35,AC$21:AC$35,,0))),(_xlfn.XLOOKUP($B37,$C$21:$C$35,AC$21:AC$35,,0)-_xlfn.XLOOKUP($A37,$C$21:$C$35,AC$21:AC$35,,0))/_xlfn.XLOOKUP($A37,$C$21:$C$35,AC$21:AC$35,,0),"-")</f>
        <v>-</v>
      </c>
      <c r="AD37" s="13" t="str">
        <f t="shared" si="4"/>
        <v>-</v>
      </c>
      <c r="AE37" s="13" t="str">
        <f t="shared" si="4"/>
        <v>-</v>
      </c>
      <c r="AF37" s="13" t="str">
        <f t="shared" si="4"/>
        <v>-</v>
      </c>
      <c r="AG37" s="13" t="str">
        <f t="shared" si="4"/>
        <v>-</v>
      </c>
      <c r="AH37" s="13" t="str">
        <f t="shared" si="4"/>
        <v>-</v>
      </c>
      <c r="AI37" s="13" t="str">
        <f t="shared" si="4"/>
        <v>-</v>
      </c>
      <c r="AJ37" s="13" t="str">
        <f t="shared" si="4"/>
        <v>-</v>
      </c>
      <c r="AK37" s="13" t="str">
        <f t="shared" si="4"/>
        <v>-</v>
      </c>
      <c r="AL37" s="13" t="str">
        <f t="shared" si="4"/>
        <v>-</v>
      </c>
      <c r="AM37" s="13" t="str">
        <f t="shared" si="4"/>
        <v>-</v>
      </c>
      <c r="AN37" s="13" t="str">
        <f t="shared" si="4"/>
        <v>-</v>
      </c>
      <c r="AO37" s="13" t="str">
        <f t="shared" si="4"/>
        <v>-</v>
      </c>
      <c r="AP37" s="13" t="str">
        <f t="shared" si="4"/>
        <v>-</v>
      </c>
      <c r="AQ37" s="13" t="str">
        <f t="shared" si="4"/>
        <v>-</v>
      </c>
      <c r="AR37" s="13" t="str">
        <f t="shared" si="4"/>
        <v>-</v>
      </c>
      <c r="AS37" s="13" t="str">
        <f t="shared" si="4"/>
        <v>-</v>
      </c>
      <c r="AT37" s="13" t="str">
        <f t="shared" si="4"/>
        <v>-</v>
      </c>
      <c r="AU37" s="13" t="str">
        <f t="shared" si="4"/>
        <v>-</v>
      </c>
      <c r="AV37" s="13" t="str">
        <f t="shared" si="4"/>
        <v>-</v>
      </c>
    </row>
    <row r="38" spans="1:48" x14ac:dyDescent="0.35">
      <c r="A38" s="10">
        <f>EDATE(B38,-2)</f>
        <v>45170</v>
      </c>
      <c r="B38" s="10">
        <f>$A$3</f>
        <v>45231</v>
      </c>
      <c r="C38" s="4" t="s">
        <v>3398</v>
      </c>
      <c r="D38" s="13">
        <f>IF(AND(ISNUMBER(_xlfn.XLOOKUP($B38,$C$21:$C$35,D$21:D$35,,0)),ISNUMBER(_xlfn.XLOOKUP($A38,$C$21:$C$35,D$21:D$35,,0))),(_xlfn.XLOOKUP($B38,$C$21:$C$35,D$21:D$35,,0)-_xlfn.XLOOKUP($A38,$C$21:$C$35,D$21:D$35,,0))/_xlfn.XLOOKUP($A38,$C$21:$C$35,D$21:D$35,,0),"-")</f>
        <v>0</v>
      </c>
      <c r="E38" s="13">
        <f t="shared" ref="E38:K39" si="5">IF(AND(ISNUMBER(_xlfn.XLOOKUP($B38,$C$21:$C$35,E$21:E$35,,0)),ISNUMBER(_xlfn.XLOOKUP($A38,$C$21:$C$35,E$21:E$35,,0))),(_xlfn.XLOOKUP($B38,$C$21:$C$35,E$21:E$35,,0)-_xlfn.XLOOKUP($A38,$C$21:$C$35,E$21:E$35,,0))/_xlfn.XLOOKUP($A38,$C$21:$C$35,E$21:E$35,,0),"-")</f>
        <v>0</v>
      </c>
      <c r="F38" s="13">
        <f t="shared" si="5"/>
        <v>-1.0999201549566339E-15</v>
      </c>
      <c r="G38" s="13">
        <f t="shared" si="5"/>
        <v>0</v>
      </c>
      <c r="H38" s="13">
        <f t="shared" si="5"/>
        <v>0</v>
      </c>
      <c r="I38" s="13">
        <f t="shared" si="5"/>
        <v>0</v>
      </c>
      <c r="J38" s="13">
        <f t="shared" si="5"/>
        <v>0</v>
      </c>
      <c r="K38" s="13">
        <f t="shared" si="5"/>
        <v>0</v>
      </c>
      <c r="L38" s="13" t="str">
        <f t="shared" ref="L38:Q39" si="6">IF(AND(ISNUMBER(_xlfn.XLOOKUP($B38,$C$21:$C$35,L$21:L$35,,0)),ISNUMBER(_xlfn.XLOOKUP($A38,$C$21:$C$35,L$21:L$35,,0))),(_xlfn.XLOOKUP($B38,$C$21:$C$35,L$21:L$35,,0)-_xlfn.XLOOKUP($A38,$C$21:$C$35,L$21:L$35,,0))/_xlfn.XLOOKUP($A38,$C$21:$C$35,L$21:L$35,,0),"-")</f>
        <v>-</v>
      </c>
      <c r="M38" s="13">
        <f t="shared" si="6"/>
        <v>0</v>
      </c>
      <c r="N38" s="13">
        <f t="shared" si="6"/>
        <v>0</v>
      </c>
      <c r="O38" s="13">
        <f t="shared" si="6"/>
        <v>0</v>
      </c>
      <c r="P38" s="13" t="str">
        <f t="shared" si="6"/>
        <v>-</v>
      </c>
      <c r="Q38" s="13" t="str">
        <f t="shared" si="6"/>
        <v>-</v>
      </c>
      <c r="R38" s="13" t="str">
        <f t="shared" ref="R38:AA39" si="7">IF(AND(ISNUMBER(_xlfn.XLOOKUP($B38,$C$21:$C$35,R$21:R$35,,0)),ISNUMBER(_xlfn.XLOOKUP($A38,$C$21:$C$35,R$21:R$35,,0))),(_xlfn.XLOOKUP($B38,$C$21:$C$35,R$21:R$35,,0)-_xlfn.XLOOKUP($A38,$C$21:$C$35,R$21:R$35,,0))/_xlfn.XLOOKUP($A38,$C$21:$C$35,R$21:R$35,,0),"-")</f>
        <v>-</v>
      </c>
      <c r="S38" s="13" t="str">
        <f t="shared" si="7"/>
        <v>-</v>
      </c>
      <c r="T38" s="13" t="str">
        <f t="shared" si="7"/>
        <v>-</v>
      </c>
      <c r="U38" s="13" t="str">
        <f t="shared" si="7"/>
        <v>-</v>
      </c>
      <c r="V38" s="13">
        <f t="shared" si="7"/>
        <v>-0.2857142857142857</v>
      </c>
      <c r="W38" s="13">
        <f t="shared" si="7"/>
        <v>-0.2</v>
      </c>
      <c r="X38" s="13">
        <f t="shared" si="7"/>
        <v>0</v>
      </c>
      <c r="Y38" s="13">
        <f t="shared" si="7"/>
        <v>0.25</v>
      </c>
      <c r="Z38" s="13">
        <f t="shared" si="7"/>
        <v>0</v>
      </c>
      <c r="AA38" s="13">
        <f t="shared" si="7"/>
        <v>0</v>
      </c>
      <c r="AB38" s="13">
        <f t="shared" ref="AB38:AH39" si="8">IF(AND(ISNUMBER(_xlfn.XLOOKUP($B38,$C$21:$C$35,AB$21:AB$35,,0)),ISNUMBER(_xlfn.XLOOKUP($A38,$C$21:$C$35,AB$21:AB$35,,0))),(_xlfn.XLOOKUP($B38,$C$21:$C$35,AB$21:AB$35,,0)-_xlfn.XLOOKUP($A38,$C$21:$C$35,AB$21:AB$35,,0))/_xlfn.XLOOKUP($A38,$C$21:$C$35,AB$21:AB$35,,0),"-")</f>
        <v>0</v>
      </c>
      <c r="AC38" s="13" t="str">
        <f t="shared" si="8"/>
        <v>-</v>
      </c>
      <c r="AD38" s="13">
        <f t="shared" si="8"/>
        <v>0</v>
      </c>
      <c r="AE38" s="13" t="str">
        <f t="shared" si="8"/>
        <v>-</v>
      </c>
      <c r="AF38" s="13">
        <f t="shared" si="8"/>
        <v>0</v>
      </c>
      <c r="AG38" s="13" t="str">
        <f t="shared" si="8"/>
        <v>-</v>
      </c>
      <c r="AH38" s="13">
        <f t="shared" si="8"/>
        <v>0</v>
      </c>
      <c r="AI38" s="13" t="str">
        <f t="shared" ref="AI38:AV39" si="9">IF(AND(ISNUMBER(_xlfn.XLOOKUP($B38,$C$21:$C$35,AI$21:AI$35,,0)),ISNUMBER(_xlfn.XLOOKUP($A38,$C$21:$C$35,AI$21:AI$35,,0))),(_xlfn.XLOOKUP($B38,$C$21:$C$35,AI$21:AI$35,,0)-_xlfn.XLOOKUP($A38,$C$21:$C$35,AI$21:AI$35,,0))/_xlfn.XLOOKUP($A38,$C$21:$C$35,AI$21:AI$35,,0),"-")</f>
        <v>-</v>
      </c>
      <c r="AJ38" s="13" t="str">
        <f t="shared" si="9"/>
        <v>-</v>
      </c>
      <c r="AK38" s="13">
        <f t="shared" si="9"/>
        <v>0</v>
      </c>
      <c r="AL38" s="13" t="str">
        <f t="shared" si="9"/>
        <v>-</v>
      </c>
      <c r="AM38" s="13">
        <f t="shared" si="9"/>
        <v>0</v>
      </c>
      <c r="AN38" s="13" t="str">
        <f t="shared" si="9"/>
        <v>-</v>
      </c>
      <c r="AO38" s="13">
        <f t="shared" si="9"/>
        <v>0</v>
      </c>
      <c r="AP38" s="13">
        <f t="shared" si="9"/>
        <v>0</v>
      </c>
      <c r="AQ38" s="13">
        <f t="shared" si="9"/>
        <v>0</v>
      </c>
      <c r="AR38" s="13" t="str">
        <f t="shared" si="9"/>
        <v>-</v>
      </c>
      <c r="AS38" s="13">
        <f t="shared" si="9"/>
        <v>0</v>
      </c>
      <c r="AT38" s="13" t="str">
        <f t="shared" si="9"/>
        <v>-</v>
      </c>
      <c r="AU38" s="13">
        <f t="shared" si="9"/>
        <v>0</v>
      </c>
      <c r="AV38" s="13">
        <f t="shared" si="9"/>
        <v>0</v>
      </c>
    </row>
    <row r="39" spans="1:48" x14ac:dyDescent="0.35">
      <c r="A39" s="10">
        <f>EDATE(B39,-12)</f>
        <v>44866</v>
      </c>
      <c r="B39" s="10">
        <f>$A$3</f>
        <v>45231</v>
      </c>
      <c r="C39" s="4" t="s">
        <v>3399</v>
      </c>
      <c r="D39" s="13">
        <f>IF(AND(ISNUMBER(_xlfn.XLOOKUP($B39,$C$21:$C$35,D$21:D$35,,0)),ISNUMBER(_xlfn.XLOOKUP($A39,$C$21:$C$35,D$21:D$35,,0))),(_xlfn.XLOOKUP($B39,$C$21:$C$35,D$21:D$35,,0)-_xlfn.XLOOKUP($A39,$C$21:$C$35,D$21:D$35,,0))/_xlfn.XLOOKUP($A39,$C$21:$C$35,D$21:D$35,,0),"-")</f>
        <v>-9.9009900990098456E-3</v>
      </c>
      <c r="E39" s="13">
        <f t="shared" si="5"/>
        <v>0</v>
      </c>
      <c r="F39" s="13">
        <f t="shared" si="5"/>
        <v>3.3591731266149935E-2</v>
      </c>
      <c r="G39" s="13">
        <f t="shared" si="5"/>
        <v>0.16666666666666666</v>
      </c>
      <c r="H39" s="13">
        <f t="shared" si="5"/>
        <v>-0.331103678929766</v>
      </c>
      <c r="I39" s="13">
        <f t="shared" si="5"/>
        <v>-0.33333333333333331</v>
      </c>
      <c r="J39" s="13">
        <f t="shared" si="5"/>
        <v>3.3591731266149935E-2</v>
      </c>
      <c r="K39" s="13">
        <f t="shared" si="5"/>
        <v>7.6923076923076927E-2</v>
      </c>
      <c r="L39" s="13" t="str">
        <f t="shared" si="6"/>
        <v>-</v>
      </c>
      <c r="M39" s="13">
        <f t="shared" si="6"/>
        <v>-0.77777777777777779</v>
      </c>
      <c r="N39" s="13">
        <f t="shared" si="6"/>
        <v>0</v>
      </c>
      <c r="O39" s="13">
        <f t="shared" si="6"/>
        <v>0</v>
      </c>
      <c r="P39" s="13" t="str">
        <f t="shared" si="6"/>
        <v>-</v>
      </c>
      <c r="Q39" s="13" t="str">
        <f t="shared" si="6"/>
        <v>-</v>
      </c>
      <c r="R39" s="13" t="str">
        <f t="shared" si="7"/>
        <v>-</v>
      </c>
      <c r="S39" s="13" t="str">
        <f t="shared" si="7"/>
        <v>-</v>
      </c>
      <c r="T39" s="13" t="str">
        <f t="shared" si="7"/>
        <v>-</v>
      </c>
      <c r="U39" s="13" t="str">
        <f t="shared" si="7"/>
        <v>-</v>
      </c>
      <c r="V39" s="13">
        <f t="shared" si="7"/>
        <v>-0.16666666666666666</v>
      </c>
      <c r="W39" s="13">
        <f t="shared" si="7"/>
        <v>0</v>
      </c>
      <c r="X39" s="13">
        <f t="shared" si="7"/>
        <v>0</v>
      </c>
      <c r="Y39" s="13">
        <f t="shared" si="7"/>
        <v>-0.69230769230769229</v>
      </c>
      <c r="Z39" s="13">
        <f t="shared" si="7"/>
        <v>-0.16666666666666666</v>
      </c>
      <c r="AA39" s="13" t="str">
        <f t="shared" si="7"/>
        <v>-</v>
      </c>
      <c r="AB39" s="13" t="str">
        <f t="shared" si="8"/>
        <v>-</v>
      </c>
      <c r="AC39" s="13" t="str">
        <f t="shared" si="8"/>
        <v>-</v>
      </c>
      <c r="AD39" s="13">
        <f t="shared" si="8"/>
        <v>0.6</v>
      </c>
      <c r="AE39" s="13" t="str">
        <f t="shared" si="8"/>
        <v>-</v>
      </c>
      <c r="AF39" s="13">
        <f t="shared" si="8"/>
        <v>0</v>
      </c>
      <c r="AG39" s="13" t="str">
        <f t="shared" si="8"/>
        <v>-</v>
      </c>
      <c r="AH39" s="13">
        <f t="shared" si="8"/>
        <v>-0.39285714285714285</v>
      </c>
      <c r="AI39" s="13" t="str">
        <f t="shared" si="9"/>
        <v>-</v>
      </c>
      <c r="AJ39" s="13" t="str">
        <f t="shared" si="9"/>
        <v>-</v>
      </c>
      <c r="AK39" s="13">
        <f t="shared" si="9"/>
        <v>0</v>
      </c>
      <c r="AL39" s="13" t="str">
        <f t="shared" si="9"/>
        <v>-</v>
      </c>
      <c r="AM39" s="13">
        <f t="shared" si="9"/>
        <v>0</v>
      </c>
      <c r="AN39" s="13" t="str">
        <f t="shared" si="9"/>
        <v>-</v>
      </c>
      <c r="AO39" s="13">
        <f t="shared" si="9"/>
        <v>0</v>
      </c>
      <c r="AP39" s="13">
        <f t="shared" si="9"/>
        <v>-0.14285714285714285</v>
      </c>
      <c r="AQ39" s="13">
        <f t="shared" si="9"/>
        <v>-0.5</v>
      </c>
      <c r="AR39" s="13" t="str">
        <f t="shared" si="9"/>
        <v>-</v>
      </c>
      <c r="AS39" s="13">
        <f t="shared" si="9"/>
        <v>0</v>
      </c>
      <c r="AT39" s="13" t="str">
        <f t="shared" si="9"/>
        <v>-</v>
      </c>
      <c r="AU39" s="13">
        <f t="shared" si="9"/>
        <v>-5.8823529411764705E-2</v>
      </c>
      <c r="AV39" s="13">
        <f t="shared" si="9"/>
        <v>0.6</v>
      </c>
    </row>
    <row r="40" spans="1:48" x14ac:dyDescent="0.35">
      <c r="B40" s="10">
        <f>$A$3</f>
        <v>45231</v>
      </c>
      <c r="C40" s="4" t="s">
        <v>3400</v>
      </c>
      <c r="D40" s="13">
        <f t="shared" ref="D40:AB40" si="10">IFERROR((_xlfn.XLOOKUP($B37,$C$21:$C$35,D$21:D$35,,0)-AVERAGE(D22:D35))/AVERAGE(D22:D35),"-")</f>
        <v>-1.1803458687894661E-2</v>
      </c>
      <c r="E40" s="13">
        <f t="shared" si="10"/>
        <v>-1.0989010989011038E-2</v>
      </c>
      <c r="F40" s="13">
        <f t="shared" si="10"/>
        <v>-4.2980432367768995E-2</v>
      </c>
      <c r="G40" s="13">
        <f t="shared" si="10"/>
        <v>-3.4482758620689655E-2</v>
      </c>
      <c r="H40" s="13">
        <f t="shared" si="10"/>
        <v>-0.17686063793300588</v>
      </c>
      <c r="I40" s="13">
        <f t="shared" si="10"/>
        <v>-0.1771428571428571</v>
      </c>
      <c r="J40" s="13">
        <f t="shared" si="10"/>
        <v>-0.14956085955098836</v>
      </c>
      <c r="K40" s="13">
        <f t="shared" si="10"/>
        <v>-0.14720812182741122</v>
      </c>
      <c r="L40" s="13" t="str">
        <f t="shared" si="10"/>
        <v>-</v>
      </c>
      <c r="M40" s="13">
        <f t="shared" si="10"/>
        <v>-0.68627450980392157</v>
      </c>
      <c r="N40" s="13">
        <f t="shared" si="10"/>
        <v>-7.9136690647482008E-2</v>
      </c>
      <c r="O40" s="13">
        <f t="shared" si="10"/>
        <v>0</v>
      </c>
      <c r="P40" s="13" t="str">
        <f t="shared" si="10"/>
        <v>-</v>
      </c>
      <c r="Q40" s="13" t="str">
        <f t="shared" si="10"/>
        <v>-</v>
      </c>
      <c r="R40" s="13" t="str">
        <f t="shared" si="10"/>
        <v>-</v>
      </c>
      <c r="S40" s="13" t="str">
        <f t="shared" si="10"/>
        <v>-</v>
      </c>
      <c r="T40" s="13" t="str">
        <f t="shared" si="10"/>
        <v>-</v>
      </c>
      <c r="U40" s="13" t="str">
        <f t="shared" si="10"/>
        <v>-</v>
      </c>
      <c r="V40" s="13">
        <f t="shared" si="10"/>
        <v>-0.19463087248322145</v>
      </c>
      <c r="W40" s="13">
        <f t="shared" si="10"/>
        <v>-0.2558139534883721</v>
      </c>
      <c r="X40" s="13">
        <f t="shared" si="10"/>
        <v>-3.1055900621118068E-2</v>
      </c>
      <c r="Y40" s="13">
        <f t="shared" si="10"/>
        <v>-0.45885005636978582</v>
      </c>
      <c r="Z40" s="13">
        <f t="shared" si="10"/>
        <v>-0.11894273127753303</v>
      </c>
      <c r="AA40" s="13">
        <f t="shared" si="10"/>
        <v>-0.2125984251968504</v>
      </c>
      <c r="AB40" s="13">
        <f t="shared" si="10"/>
        <v>-0.2125984251968504</v>
      </c>
      <c r="AC40" s="13" t="str">
        <f t="shared" ref="AC40:AV40" si="11">IFERROR((_xlfn.XLOOKUP($B37,$C$21:$C$35,AC$21:AC$35,,0)-AVERAGE(AC22:AC35))/AVERAGE(AC22:AC35),"-")</f>
        <v>-</v>
      </c>
      <c r="AD40" s="13">
        <f t="shared" si="11"/>
        <v>0.22292993630573255</v>
      </c>
      <c r="AE40" s="13" t="str">
        <f t="shared" si="11"/>
        <v>-</v>
      </c>
      <c r="AF40" s="13">
        <f t="shared" si="11"/>
        <v>0</v>
      </c>
      <c r="AG40" s="13" t="str">
        <f t="shared" si="11"/>
        <v>-</v>
      </c>
      <c r="AH40" s="13">
        <f t="shared" si="11"/>
        <v>-0.28214971209213047</v>
      </c>
      <c r="AI40" s="13" t="str">
        <f t="shared" si="11"/>
        <v>-</v>
      </c>
      <c r="AJ40" s="13" t="str">
        <f t="shared" si="11"/>
        <v>-</v>
      </c>
      <c r="AK40" s="13">
        <f t="shared" si="11"/>
        <v>-0.1111111111111111</v>
      </c>
      <c r="AL40" s="13" t="str">
        <f t="shared" si="11"/>
        <v>-</v>
      </c>
      <c r="AM40" s="13">
        <f t="shared" si="11"/>
        <v>7.865168539325848E-2</v>
      </c>
      <c r="AN40" s="13" t="str">
        <f t="shared" si="11"/>
        <v>-</v>
      </c>
      <c r="AO40" s="13">
        <f t="shared" si="11"/>
        <v>0.12941176470588228</v>
      </c>
      <c r="AP40" s="13">
        <f t="shared" si="11"/>
        <v>-0.21167883211678837</v>
      </c>
      <c r="AQ40" s="13">
        <f t="shared" si="11"/>
        <v>-0.45371775417298943</v>
      </c>
      <c r="AR40" s="13" t="str">
        <f t="shared" si="11"/>
        <v>-</v>
      </c>
      <c r="AS40" s="13">
        <f t="shared" si="11"/>
        <v>-5.3763440860215103E-2</v>
      </c>
      <c r="AT40" s="13" t="str">
        <f t="shared" si="11"/>
        <v>-</v>
      </c>
      <c r="AU40" s="13">
        <f t="shared" si="11"/>
        <v>-1.7902813299232781E-2</v>
      </c>
      <c r="AV40" s="13">
        <f t="shared" si="11"/>
        <v>1.0526315789473684E-2</v>
      </c>
    </row>
    <row r="49" spans="2:5" x14ac:dyDescent="0.35">
      <c r="E49" s="4" t="s">
        <v>3397</v>
      </c>
    </row>
    <row r="50" spans="2:5" x14ac:dyDescent="0.35">
      <c r="D50" s="6" t="s">
        <v>3401</v>
      </c>
      <c r="E50" s="6" t="s">
        <v>3402</v>
      </c>
    </row>
    <row r="51" spans="2:5" x14ac:dyDescent="0.35">
      <c r="B51" s="4">
        <v>1</v>
      </c>
      <c r="C51" s="4" t="str">
        <f t="shared" ref="C51:C77" si="12">HLOOKUP(B51,$D$20:$AV$21,2,FALSE)</f>
        <v>Mais en Kg</v>
      </c>
      <c r="D51" s="7">
        <f t="shared" ref="D51:D77" si="13">HLOOKUP($B51,$D$20:$AV$35,MATCH($A$3,$C$20:$C$35,0))</f>
        <v>247.52475247524754</v>
      </c>
      <c r="E51" s="13" t="str">
        <f t="shared" ref="E51:E77" si="14">HLOOKUP($B51,$D$20:$AV$40,MATCH($E$49,$C$20:$C$40,0))</f>
        <v>-</v>
      </c>
    </row>
    <row r="52" spans="2:5" x14ac:dyDescent="0.35">
      <c r="B52" s="4">
        <v>2</v>
      </c>
      <c r="C52" s="4" t="str">
        <f t="shared" si="12"/>
        <v>Sorgho en kg</v>
      </c>
      <c r="D52" s="7">
        <f t="shared" si="13"/>
        <v>232.55813953488374</v>
      </c>
      <c r="E52" s="13" t="str">
        <f t="shared" si="14"/>
        <v>-</v>
      </c>
    </row>
    <row r="53" spans="2:5" x14ac:dyDescent="0.35">
      <c r="B53" s="4">
        <v>3</v>
      </c>
      <c r="C53" s="4" t="str">
        <f t="shared" si="12"/>
        <v>Sorgho rouge en kg</v>
      </c>
      <c r="D53" s="7">
        <f t="shared" si="13"/>
        <v>200.66889632107021</v>
      </c>
      <c r="E53" s="13" t="str">
        <f t="shared" si="14"/>
        <v>-</v>
      </c>
    </row>
    <row r="54" spans="2:5" x14ac:dyDescent="0.35">
      <c r="B54" s="4">
        <v>4</v>
      </c>
      <c r="C54" s="4" t="str">
        <f t="shared" si="12"/>
        <v>Mil local en kg</v>
      </c>
      <c r="D54" s="7">
        <f t="shared" si="13"/>
        <v>232.55813953488374</v>
      </c>
      <c r="E54" s="13" t="str">
        <f t="shared" si="14"/>
        <v>-</v>
      </c>
    </row>
    <row r="55" spans="2:5" x14ac:dyDescent="0.35">
      <c r="B55" s="4">
        <v>5</v>
      </c>
      <c r="C55" s="4" t="str">
        <f t="shared" si="12"/>
        <v>Riz local en kg</v>
      </c>
      <c r="D55" s="7" t="str">
        <f t="shared" si="13"/>
        <v>MC</v>
      </c>
      <c r="E55" s="13" t="str">
        <f t="shared" si="14"/>
        <v>-</v>
      </c>
    </row>
    <row r="56" spans="2:5" x14ac:dyDescent="0.35">
      <c r="B56" s="4">
        <v>6</v>
      </c>
      <c r="C56" s="4" t="str">
        <f t="shared" si="12"/>
        <v>Riz_importe en  kg</v>
      </c>
      <c r="D56" s="7">
        <f t="shared" si="13"/>
        <v>400</v>
      </c>
      <c r="E56" s="13" t="str">
        <f t="shared" si="14"/>
        <v>-</v>
      </c>
    </row>
    <row r="57" spans="2:5" x14ac:dyDescent="0.35">
      <c r="B57" s="4">
        <v>7</v>
      </c>
      <c r="C57" s="4" t="str">
        <f t="shared" si="12"/>
        <v>Fonio en kg</v>
      </c>
      <c r="D57" s="7" t="str">
        <f t="shared" si="13"/>
        <v>MC</v>
      </c>
      <c r="E57" s="13" t="str">
        <f t="shared" si="14"/>
        <v>-</v>
      </c>
    </row>
    <row r="58" spans="2:5" x14ac:dyDescent="0.35">
      <c r="B58" s="4">
        <v>8</v>
      </c>
      <c r="C58" s="4" t="str">
        <f t="shared" si="12"/>
        <v>Manioc</v>
      </c>
      <c r="D58" s="7" t="str">
        <f t="shared" si="13"/>
        <v>MC</v>
      </c>
      <c r="E58" s="13" t="str">
        <f t="shared" si="14"/>
        <v>-</v>
      </c>
    </row>
    <row r="59" spans="2:5" x14ac:dyDescent="0.35">
      <c r="B59" s="4">
        <v>9</v>
      </c>
      <c r="C59" s="4" t="str">
        <f t="shared" si="12"/>
        <v>Igname</v>
      </c>
      <c r="D59" s="7" t="str">
        <f t="shared" si="13"/>
        <v>MC</v>
      </c>
      <c r="E59" s="13" t="str">
        <f t="shared" si="14"/>
        <v>-</v>
      </c>
    </row>
    <row r="60" spans="2:5" x14ac:dyDescent="0.35">
      <c r="B60" s="4">
        <v>10</v>
      </c>
      <c r="C60" s="4" t="str">
        <f t="shared" si="12"/>
        <v>Patate</v>
      </c>
      <c r="D60" s="7" t="str">
        <f t="shared" si="13"/>
        <v>MC</v>
      </c>
      <c r="E60" s="13" t="str">
        <f t="shared" si="14"/>
        <v>-</v>
      </c>
    </row>
    <row r="61" spans="2:5" x14ac:dyDescent="0.35">
      <c r="B61" s="4">
        <v>11</v>
      </c>
      <c r="C61" s="4" t="str">
        <f t="shared" si="12"/>
        <v>Pomme de terre</v>
      </c>
      <c r="D61" s="7" t="str">
        <f t="shared" si="13"/>
        <v>MC</v>
      </c>
      <c r="E61" s="13" t="str">
        <f t="shared" si="14"/>
        <v>-</v>
      </c>
    </row>
    <row r="62" spans="2:5" x14ac:dyDescent="0.35">
      <c r="B62" s="4">
        <v>12</v>
      </c>
      <c r="C62" s="4" t="str">
        <f t="shared" si="12"/>
        <v>Viande de bœuf en Kg</v>
      </c>
      <c r="D62" s="7">
        <f t="shared" si="13"/>
        <v>2500</v>
      </c>
      <c r="E62" s="13" t="str">
        <f t="shared" si="14"/>
        <v>-</v>
      </c>
    </row>
    <row r="63" spans="2:5" x14ac:dyDescent="0.35">
      <c r="B63" s="4">
        <v>13</v>
      </c>
      <c r="C63" s="4" t="str">
        <f t="shared" si="12"/>
        <v>viande_mouton en Kg</v>
      </c>
      <c r="D63" s="7">
        <f t="shared" si="13"/>
        <v>2000</v>
      </c>
      <c r="E63" s="13" t="str">
        <f t="shared" si="14"/>
        <v>-</v>
      </c>
    </row>
    <row r="64" spans="2:5" x14ac:dyDescent="0.35">
      <c r="B64" s="4">
        <v>14</v>
      </c>
      <c r="C64" s="4" t="str">
        <f t="shared" si="12"/>
        <v>poisson en Kg</v>
      </c>
      <c r="D64" s="7">
        <f t="shared" si="13"/>
        <v>1300</v>
      </c>
      <c r="E64" s="13" t="str">
        <f t="shared" si="14"/>
        <v>-</v>
      </c>
    </row>
    <row r="65" spans="2:5" x14ac:dyDescent="0.35">
      <c r="B65" s="4">
        <v>15</v>
      </c>
      <c r="C65" s="4" t="str">
        <f t="shared" si="12"/>
        <v>lait_en_poudre</v>
      </c>
      <c r="D65" s="7">
        <f t="shared" si="13"/>
        <v>1000</v>
      </c>
      <c r="E65" s="13" t="str">
        <f t="shared" si="14"/>
        <v>-</v>
      </c>
    </row>
    <row r="66" spans="2:5" x14ac:dyDescent="0.35">
      <c r="B66" s="4">
        <v>16</v>
      </c>
      <c r="C66" s="4" t="str">
        <f t="shared" si="12"/>
        <v>lait_frais</v>
      </c>
      <c r="D66" s="7">
        <f t="shared" si="13"/>
        <v>500</v>
      </c>
      <c r="E66" s="13" t="str">
        <f t="shared" si="14"/>
        <v>-</v>
      </c>
    </row>
    <row r="67" spans="2:5" x14ac:dyDescent="0.35">
      <c r="B67" s="4">
        <v>17</v>
      </c>
      <c r="C67" s="4" t="str">
        <f t="shared" si="12"/>
        <v>haricot_kg</v>
      </c>
      <c r="D67" s="7">
        <f t="shared" si="13"/>
        <v>250</v>
      </c>
      <c r="E67" s="13" t="str">
        <f t="shared" si="14"/>
        <v>-</v>
      </c>
    </row>
    <row r="68" spans="2:5" x14ac:dyDescent="0.35">
      <c r="B68" s="4">
        <v>18</v>
      </c>
      <c r="C68" s="4" t="str">
        <f t="shared" si="12"/>
        <v>arachide_coque__kg</v>
      </c>
      <c r="D68" s="7" t="str">
        <f t="shared" si="13"/>
        <v>MC</v>
      </c>
      <c r="E68" s="13" t="str">
        <f t="shared" si="14"/>
        <v>-</v>
      </c>
    </row>
    <row r="69" spans="2:5" x14ac:dyDescent="0.35">
      <c r="B69" s="4">
        <v>19</v>
      </c>
      <c r="C69" s="4" t="str">
        <f t="shared" si="12"/>
        <v>arachide_graine_kg</v>
      </c>
      <c r="D69" s="7" t="str">
        <f t="shared" si="13"/>
        <v>MC</v>
      </c>
      <c r="E69" s="13" t="str">
        <f t="shared" si="14"/>
        <v>-</v>
      </c>
    </row>
    <row r="70" spans="2:5" x14ac:dyDescent="0.35">
      <c r="B70" s="4">
        <v>20</v>
      </c>
      <c r="C70" s="4" t="str">
        <f t="shared" si="12"/>
        <v>voandzou_kg</v>
      </c>
      <c r="D70" s="7" t="str">
        <f t="shared" si="13"/>
        <v>MC</v>
      </c>
      <c r="E70" s="13" t="str">
        <f t="shared" si="14"/>
        <v>-</v>
      </c>
    </row>
    <row r="71" spans="2:5" x14ac:dyDescent="0.35">
      <c r="B71" s="4">
        <v>21</v>
      </c>
      <c r="C71" s="4" t="str">
        <f t="shared" si="12"/>
        <v>oignon_kg</v>
      </c>
      <c r="D71" s="7" t="str">
        <f t="shared" si="13"/>
        <v>MC</v>
      </c>
      <c r="E71" s="13" t="str">
        <f t="shared" si="14"/>
        <v>-</v>
      </c>
    </row>
    <row r="72" spans="2:5" x14ac:dyDescent="0.35">
      <c r="B72" s="4">
        <v>22</v>
      </c>
      <c r="C72" s="4" t="str">
        <f t="shared" si="12"/>
        <v>tomate_kg</v>
      </c>
      <c r="D72" s="7" t="str">
        <f t="shared" si="13"/>
        <v>MC</v>
      </c>
      <c r="E72" s="13" t="str">
        <f t="shared" si="14"/>
        <v>-</v>
      </c>
    </row>
    <row r="73" spans="2:5" x14ac:dyDescent="0.35">
      <c r="B73" s="4">
        <v>23</v>
      </c>
      <c r="C73" s="4" t="str">
        <f t="shared" si="12"/>
        <v>feuille_tas</v>
      </c>
      <c r="D73" s="7">
        <f t="shared" si="13"/>
        <v>200</v>
      </c>
      <c r="E73" s="13" t="str">
        <f t="shared" si="14"/>
        <v>-</v>
      </c>
    </row>
    <row r="74" spans="2:5" x14ac:dyDescent="0.35">
      <c r="B74" s="4">
        <v>24</v>
      </c>
      <c r="C74" s="4" t="str">
        <f t="shared" si="12"/>
        <v>huile</v>
      </c>
      <c r="D74" s="7">
        <f t="shared" si="13"/>
        <v>900</v>
      </c>
      <c r="E74" s="13" t="str">
        <f t="shared" si="14"/>
        <v>-</v>
      </c>
    </row>
    <row r="75" spans="2:5" x14ac:dyDescent="0.35">
      <c r="B75" s="4">
        <v>25</v>
      </c>
      <c r="C75" s="4" t="str">
        <f t="shared" si="12"/>
        <v>beurre_litre</v>
      </c>
      <c r="D75" s="7">
        <f t="shared" si="13"/>
        <v>1000</v>
      </c>
      <c r="E75" s="13" t="str">
        <f t="shared" si="14"/>
        <v>-</v>
      </c>
    </row>
    <row r="76" spans="2:5" x14ac:dyDescent="0.35">
      <c r="B76" s="4">
        <v>26</v>
      </c>
      <c r="C76" s="4" t="str">
        <f t="shared" si="12"/>
        <v>sucre_poudre</v>
      </c>
      <c r="D76" s="7" t="str">
        <f t="shared" si="13"/>
        <v>MC</v>
      </c>
      <c r="E76" s="13" t="str">
        <f t="shared" si="14"/>
        <v>-</v>
      </c>
    </row>
    <row r="77" spans="2:5" x14ac:dyDescent="0.35">
      <c r="B77" s="4">
        <v>27</v>
      </c>
      <c r="C77" s="4" t="str">
        <f t="shared" si="12"/>
        <v>sel</v>
      </c>
      <c r="D77" s="7">
        <f t="shared" si="13"/>
        <v>600</v>
      </c>
      <c r="E77" s="13" t="str">
        <f t="shared" si="14"/>
        <v>-</v>
      </c>
    </row>
  </sheetData>
  <conditionalFormatting sqref="D12:AV12">
    <cfRule type="containsText" dxfId="29" priority="1" operator="containsText" text="!!">
      <formula>NOT(ISERROR(SEARCH("!!",D12)))</formula>
    </cfRule>
  </conditionalFormatting>
  <conditionalFormatting sqref="D37:AV40">
    <cfRule type="colorScale" priority="2">
      <colorScale>
        <cfvo type="min"/>
        <cfvo type="num" val="0"/>
        <cfvo type="max"/>
        <color theme="6"/>
        <color theme="0"/>
        <color theme="4"/>
      </colorScale>
    </cfRule>
  </conditionalFormatting>
  <pageMargins left="0.7" right="0.7" top="0.75" bottom="0.75" header="0.3" footer="0.3"/>
  <pageSetup scale="1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D0B59-057F-4FAF-9501-DD88D2F9BA76}">
  <sheetPr>
    <tabColor theme="5"/>
  </sheetPr>
  <dimension ref="A1:H41"/>
  <sheetViews>
    <sheetView view="pageBreakPreview" topLeftCell="A6" zoomScaleNormal="100" zoomScaleSheetLayoutView="100" workbookViewId="0">
      <selection activeCell="I29" sqref="I29"/>
    </sheetView>
  </sheetViews>
  <sheetFormatPr baseColWidth="10" defaultColWidth="11.453125" defaultRowHeight="14.5" x14ac:dyDescent="0.35"/>
  <cols>
    <col min="3" max="3" width="2.26953125" customWidth="1"/>
    <col min="4" max="4" width="18.1796875" bestFit="1" customWidth="1"/>
  </cols>
  <sheetData>
    <row r="1" spans="1:8" x14ac:dyDescent="0.35">
      <c r="A1" t="s">
        <v>3345</v>
      </c>
      <c r="E1">
        <v>2</v>
      </c>
      <c r="F1">
        <v>3</v>
      </c>
    </row>
    <row r="2" spans="1:8" x14ac:dyDescent="0.35">
      <c r="A2" t="s">
        <v>3392</v>
      </c>
    </row>
    <row r="3" spans="1:8" x14ac:dyDescent="0.35">
      <c r="A3" t="s">
        <v>3394</v>
      </c>
    </row>
    <row r="4" spans="1:8" x14ac:dyDescent="0.35">
      <c r="A4" s="10" t="s">
        <v>2184</v>
      </c>
    </row>
    <row r="6" spans="1:8" ht="15.5" x14ac:dyDescent="0.35">
      <c r="E6" s="3" t="s">
        <v>3403</v>
      </c>
    </row>
    <row r="7" spans="1:8" s="17" customFormat="1" x14ac:dyDescent="0.35">
      <c r="D7" s="21" t="s">
        <v>3404</v>
      </c>
      <c r="E7" s="21"/>
      <c r="F7" s="21"/>
    </row>
    <row r="8" spans="1:8" x14ac:dyDescent="0.35">
      <c r="D8" s="20" t="s">
        <v>3405</v>
      </c>
      <c r="E8" s="18"/>
      <c r="F8" s="18"/>
    </row>
    <row r="9" spans="1:8" x14ac:dyDescent="0.35">
      <c r="A9" t="s">
        <v>266</v>
      </c>
      <c r="D9" t="s">
        <v>3406</v>
      </c>
      <c r="E9" s="7">
        <f>VLOOKUP($A9,BA_nov23!$C$45:$E$100,E$1,FALSE)</f>
        <v>247.52475247524754</v>
      </c>
      <c r="F9" s="7" t="str">
        <f>IF(ISNUMBER(VLOOKUP($A9,BA_nov23!$C$50:$E$100,F$1,FALSE)),IF(VLOOKUP($A9,BA_nov23!$C$50:$E$100,F$1,FALSE)&gt;0,_xlfn.CONCAT($A$1," ",TEXT(VLOOKUP($A9,BA_nov23!$C$50:$E$100,F$1,FALSE),"0%")),IF(VLOOKUP($A9,BA_nov23!$C$50:$E$100,F$1,FALSE)=0,_xlfn.CONCAT($A$2," ",TEXT(VLOOKUP($A9,BA_nov23!$C$50:$E$100,F$1,FALSE),"0%")),IF(VLOOKUP($A9,BA_nov23!$C$50:$E$100,F$1,FALSE)&lt;0,_xlfn.CONCAT($A$3," ",TEXT(VLOOKUP($A9,BA_nov23!$C$50:$E$100,F$1,FALSE),"0%"))))),VLOOKUP($A9,BA_nov23!$C$50:$E$100,F$1,FALSE))</f>
        <v>-</v>
      </c>
    </row>
    <row r="10" spans="1:8" x14ac:dyDescent="0.35">
      <c r="A10" t="s">
        <v>269</v>
      </c>
      <c r="D10" t="s">
        <v>3407</v>
      </c>
      <c r="E10" s="7">
        <f>VLOOKUP($A10,BA_nov23!$C$45:$E$100,E$1,FALSE)</f>
        <v>232.55813953488374</v>
      </c>
      <c r="F10" s="7" t="str">
        <f>IF(ISNUMBER(VLOOKUP($A10,BA_nov23!$C$50:$E$100,F$1,FALSE)),IF(VLOOKUP($A10,BA_nov23!$C$50:$E$100,F$1,FALSE)&gt;0,_xlfn.CONCAT($A$1," ",TEXT(VLOOKUP($A10,BA_nov23!$C$50:$E$100,F$1,FALSE),"0%")),IF(VLOOKUP($A10,BA_nov23!$C$50:$E$100,F$1,FALSE)=0,_xlfn.CONCAT($A$2," ",TEXT(VLOOKUP($A10,BA_nov23!$C$50:$E$100,F$1,FALSE),"0%")),IF(VLOOKUP($A10,BA_nov23!$C$50:$E$100,F$1,FALSE)&lt;0,_xlfn.CONCAT($A$3," ",TEXT(VLOOKUP($A10,BA_nov23!$C$50:$E$100,F$1,FALSE),"0%"))))),VLOOKUP($A10,BA_nov23!$C$50:$E$100,F$1,FALSE))</f>
        <v>-</v>
      </c>
    </row>
    <row r="11" spans="1:8" x14ac:dyDescent="0.35">
      <c r="A11" t="s">
        <v>272</v>
      </c>
      <c r="D11" t="s">
        <v>3408</v>
      </c>
      <c r="E11" s="7">
        <f>VLOOKUP($A11,BA_nov23!$C$45:$E$100,E$1,FALSE)</f>
        <v>200.66889632107021</v>
      </c>
      <c r="F11" s="7" t="str">
        <f>IF(ISNUMBER(VLOOKUP($A11,BA_nov23!$C$50:$E$100,F$1,FALSE)),IF(VLOOKUP($A11,BA_nov23!$C$50:$E$100,F$1,FALSE)&gt;0,_xlfn.CONCAT($A$1," ",TEXT(VLOOKUP($A11,BA_nov23!$C$50:$E$100,F$1,FALSE),"0%")),IF(VLOOKUP($A11,BA_nov23!$C$50:$E$100,F$1,FALSE)=0,_xlfn.CONCAT($A$2," ",TEXT(VLOOKUP($A11,BA_nov23!$C$50:$E$100,F$1,FALSE),"0%")),IF(VLOOKUP($A11,BA_nov23!$C$50:$E$100,F$1,FALSE)&lt;0,_xlfn.CONCAT($A$3," ",TEXT(VLOOKUP($A11,BA_nov23!$C$50:$E$100,F$1,FALSE),"0%"))))),VLOOKUP($A11,BA_nov23!$C$50:$E$100,F$1,FALSE))</f>
        <v>-</v>
      </c>
      <c r="H11" s="7"/>
    </row>
    <row r="12" spans="1:8" x14ac:dyDescent="0.35">
      <c r="A12" t="s">
        <v>275</v>
      </c>
      <c r="D12" t="s">
        <v>3409</v>
      </c>
      <c r="E12" s="7">
        <f>VLOOKUP($A12,BA_nov23!$C$45:$E$100,E$1,FALSE)</f>
        <v>232.55813953488374</v>
      </c>
      <c r="F12" s="7" t="str">
        <f>IF(ISNUMBER(VLOOKUP($A12,BA_nov23!$C$50:$E$100,F$1,FALSE)),IF(VLOOKUP($A12,BA_nov23!$C$50:$E$100,F$1,FALSE)&gt;0,_xlfn.CONCAT($A$1," ",TEXT(VLOOKUP($A12,BA_nov23!$C$50:$E$100,F$1,FALSE),"0%")),IF(VLOOKUP($A12,BA_nov23!$C$50:$E$100,F$1,FALSE)=0,_xlfn.CONCAT($A$2," ",TEXT(VLOOKUP($A12,BA_nov23!$C$50:$E$100,F$1,FALSE),"0%")),IF(VLOOKUP($A12,BA_nov23!$C$50:$E$100,F$1,FALSE)&lt;0,_xlfn.CONCAT($A$3," ",TEXT(VLOOKUP($A12,BA_nov23!$C$50:$E$100,F$1,FALSE),"0%"))))),VLOOKUP($A12,BA_nov23!$C$50:$E$100,F$1,FALSE))</f>
        <v>-</v>
      </c>
    </row>
    <row r="13" spans="1:8" x14ac:dyDescent="0.35">
      <c r="A13" t="s">
        <v>278</v>
      </c>
      <c r="D13" t="s">
        <v>3410</v>
      </c>
      <c r="E13" s="7" t="str">
        <f>VLOOKUP($A13,BA_nov23!$C$45:$E$100,E$1,FALSE)</f>
        <v>MC</v>
      </c>
      <c r="F13" s="7" t="str">
        <f>IF(ISNUMBER(VLOOKUP($A13,BA_nov23!$C$50:$E$100,F$1,FALSE)),IF(VLOOKUP($A13,BA_nov23!$C$50:$E$100,F$1,FALSE)&gt;0,_xlfn.CONCAT($A$1," ",TEXT(VLOOKUP($A13,BA_nov23!$C$50:$E$100,F$1,FALSE),"0%")),IF(VLOOKUP($A13,BA_nov23!$C$50:$E$100,F$1,FALSE)=0,_xlfn.CONCAT($A$2," ",TEXT(VLOOKUP($A13,BA_nov23!$C$50:$E$100,F$1,FALSE),"0%")),IF(VLOOKUP($A13,BA_nov23!$C$50:$E$100,F$1,FALSE)&lt;0,_xlfn.CONCAT($A$3," ",TEXT(VLOOKUP($A13,BA_nov23!$C$50:$E$100,F$1,FALSE),"0%"))))),VLOOKUP($A13,BA_nov23!$C$50:$E$100,F$1,FALSE))</f>
        <v>-</v>
      </c>
    </row>
    <row r="14" spans="1:8" x14ac:dyDescent="0.35">
      <c r="A14" t="s">
        <v>281</v>
      </c>
      <c r="D14" t="s">
        <v>3411</v>
      </c>
      <c r="E14" s="7">
        <f>VLOOKUP($A14,BA_nov23!$C$45:$E$100,E$1,FALSE)</f>
        <v>400</v>
      </c>
      <c r="F14" s="7" t="str">
        <f>IF(ISNUMBER(VLOOKUP($A14,BA_nov23!$C$50:$E$100,F$1,FALSE)),IF(VLOOKUP($A14,BA_nov23!$C$50:$E$100,F$1,FALSE)&gt;0,_xlfn.CONCAT($A$1," ",TEXT(VLOOKUP($A14,BA_nov23!$C$50:$E$100,F$1,FALSE),"0%")),IF(VLOOKUP($A14,BA_nov23!$C$50:$E$100,F$1,FALSE)=0,_xlfn.CONCAT($A$2," ",TEXT(VLOOKUP($A14,BA_nov23!$C$50:$E$100,F$1,FALSE),"0%")),IF(VLOOKUP($A14,BA_nov23!$C$50:$E$100,F$1,FALSE)&lt;0,_xlfn.CONCAT($A$3," ",TEXT(VLOOKUP($A14,BA_nov23!$C$50:$E$100,F$1,FALSE),"0%"))))),VLOOKUP($A14,BA_nov23!$C$50:$E$100,F$1,FALSE))</f>
        <v>-</v>
      </c>
    </row>
    <row r="15" spans="1:8" x14ac:dyDescent="0.35">
      <c r="A15" t="s">
        <v>284</v>
      </c>
      <c r="D15" t="s">
        <v>3412</v>
      </c>
      <c r="E15" s="7" t="str">
        <f>VLOOKUP($A15,BA_nov23!$C$45:$E$100,E$1,FALSE)</f>
        <v>MC</v>
      </c>
      <c r="F15" s="7" t="str">
        <f>IF(ISNUMBER(VLOOKUP($A15,BA_nov23!$C$50:$E$100,F$1,FALSE)),IF(VLOOKUP($A15,BA_nov23!$C$50:$E$100,F$1,FALSE)&gt;0,_xlfn.CONCAT($A$1," ",TEXT(VLOOKUP($A15,BA_nov23!$C$50:$E$100,F$1,FALSE),"0%")),IF(VLOOKUP($A15,BA_nov23!$C$50:$E$100,F$1,FALSE)=0,_xlfn.CONCAT($A$2," ",TEXT(VLOOKUP($A15,BA_nov23!$C$50:$E$100,F$1,FALSE),"0%")),IF(VLOOKUP($A15,BA_nov23!$C$50:$E$100,F$1,FALSE)&lt;0,_xlfn.CONCAT($A$3," ",TEXT(VLOOKUP($A15,BA_nov23!$C$50:$E$100,F$1,FALSE),"0%"))))),VLOOKUP($A15,BA_nov23!$C$50:$E$100,F$1,FALSE))</f>
        <v>-</v>
      </c>
      <c r="H15" s="7"/>
    </row>
    <row r="16" spans="1:8" x14ac:dyDescent="0.35">
      <c r="A16" t="s">
        <v>287</v>
      </c>
      <c r="D16" t="s">
        <v>3413</v>
      </c>
      <c r="E16" s="7" t="str">
        <f>VLOOKUP($A16,BA_nov23!$C$45:$E$100,E$1,FALSE)</f>
        <v>MC</v>
      </c>
      <c r="F16" s="7" t="str">
        <f>IF(ISNUMBER(VLOOKUP($A16,BA_nov23!$C$50:$E$100,F$1,FALSE)),IF(VLOOKUP($A16,BA_nov23!$C$50:$E$100,F$1,FALSE)&gt;0,_xlfn.CONCAT($A$1," ",TEXT(VLOOKUP($A16,BA_nov23!$C$50:$E$100,F$1,FALSE),"0%")),IF(VLOOKUP($A16,BA_nov23!$C$50:$E$100,F$1,FALSE)=0,_xlfn.CONCAT($A$2," ",TEXT(VLOOKUP($A16,BA_nov23!$C$50:$E$100,F$1,FALSE),"0%")),IF(VLOOKUP($A16,BA_nov23!$C$50:$E$100,F$1,FALSE)&lt;0,_xlfn.CONCAT($A$3," ",TEXT(VLOOKUP($A16,BA_nov23!$C$50:$E$100,F$1,FALSE),"0%"))))),VLOOKUP($A16,BA_nov23!$C$50:$E$100,F$1,FALSE))</f>
        <v>-</v>
      </c>
    </row>
    <row r="17" spans="1:6" x14ac:dyDescent="0.35">
      <c r="A17" t="s">
        <v>288</v>
      </c>
      <c r="D17" t="s">
        <v>3414</v>
      </c>
      <c r="E17" s="7" t="str">
        <f>VLOOKUP($A17,BA_nov23!$C$45:$E$100,E$1,FALSE)</f>
        <v>MC</v>
      </c>
      <c r="F17" s="7" t="str">
        <f>IF(ISNUMBER(VLOOKUP($A17,BA_nov23!$C$50:$E$100,F$1,FALSE)),IF(VLOOKUP($A17,BA_nov23!$C$50:$E$100,F$1,FALSE)&gt;0,_xlfn.CONCAT($A$1," ",TEXT(VLOOKUP($A17,BA_nov23!$C$50:$E$100,F$1,FALSE),"0%")),IF(VLOOKUP($A17,BA_nov23!$C$50:$E$100,F$1,FALSE)=0,_xlfn.CONCAT($A$2," ",TEXT(VLOOKUP($A17,BA_nov23!$C$50:$E$100,F$1,FALSE),"0%")),IF(VLOOKUP($A17,BA_nov23!$C$50:$E$100,F$1,FALSE)&lt;0,_xlfn.CONCAT($A$3," ",TEXT(VLOOKUP($A17,BA_nov23!$C$50:$E$100,F$1,FALSE),"0%"))))),VLOOKUP($A17,BA_nov23!$C$50:$E$100,F$1,FALSE))</f>
        <v>-</v>
      </c>
    </row>
    <row r="18" spans="1:6" x14ac:dyDescent="0.35">
      <c r="A18" t="s">
        <v>289</v>
      </c>
      <c r="D18" t="s">
        <v>3415</v>
      </c>
      <c r="E18" s="7" t="str">
        <f>VLOOKUP($A18,BA_nov23!$C$45:$E$100,E$1,FALSE)</f>
        <v>MC</v>
      </c>
      <c r="F18" s="7" t="str">
        <f>IF(ISNUMBER(VLOOKUP($A18,BA_nov23!$C$50:$E$100,F$1,FALSE)),IF(VLOOKUP($A18,BA_nov23!$C$50:$E$100,F$1,FALSE)&gt;0,_xlfn.CONCAT($A$1," ",TEXT(VLOOKUP($A18,BA_nov23!$C$50:$E$100,F$1,FALSE),"0%")),IF(VLOOKUP($A18,BA_nov23!$C$50:$E$100,F$1,FALSE)=0,_xlfn.CONCAT($A$2," ",TEXT(VLOOKUP($A18,BA_nov23!$C$50:$E$100,F$1,FALSE),"0%")),IF(VLOOKUP($A18,BA_nov23!$C$50:$E$100,F$1,FALSE)&lt;0,_xlfn.CONCAT($A$3," ",TEXT(VLOOKUP($A18,BA_nov23!$C$50:$E$100,F$1,FALSE),"0%"))))),VLOOKUP($A18,BA_nov23!$C$50:$E$100,F$1,FALSE))</f>
        <v>-</v>
      </c>
    </row>
    <row r="19" spans="1:6" x14ac:dyDescent="0.35">
      <c r="A19" t="s">
        <v>290</v>
      </c>
      <c r="D19" t="s">
        <v>3416</v>
      </c>
      <c r="E19" s="7" t="str">
        <f>VLOOKUP($A19,BA_nov23!$C$45:$E$100,E$1,FALSE)</f>
        <v>MC</v>
      </c>
      <c r="F19" s="7" t="str">
        <f>IF(ISNUMBER(VLOOKUP($A19,BA_nov23!$C$50:$E$100,F$1,FALSE)),IF(VLOOKUP($A19,BA_nov23!$C$50:$E$100,F$1,FALSE)&gt;0,_xlfn.CONCAT($A$1," ",TEXT(VLOOKUP($A19,BA_nov23!$C$50:$E$100,F$1,FALSE),"0%")),IF(VLOOKUP($A19,BA_nov23!$C$50:$E$100,F$1,FALSE)=0,_xlfn.CONCAT($A$2," ",TEXT(VLOOKUP($A19,BA_nov23!$C$50:$E$100,F$1,FALSE),"0%")),IF(VLOOKUP($A19,BA_nov23!$C$50:$E$100,F$1,FALSE)&lt;0,_xlfn.CONCAT($A$3," ",TEXT(VLOOKUP($A19,BA_nov23!$C$50:$E$100,F$1,FALSE),"0%"))))),VLOOKUP($A19,BA_nov23!$C$50:$E$100,F$1,FALSE))</f>
        <v>-</v>
      </c>
    </row>
    <row r="20" spans="1:6" x14ac:dyDescent="0.35">
      <c r="D20" s="20" t="s">
        <v>3417</v>
      </c>
      <c r="E20" s="19"/>
      <c r="F20" s="19"/>
    </row>
    <row r="21" spans="1:6" x14ac:dyDescent="0.35">
      <c r="A21" t="s">
        <v>291</v>
      </c>
      <c r="D21" t="s">
        <v>3418</v>
      </c>
      <c r="E21" s="7">
        <f>VLOOKUP($A21,BA_nov23!$C$45:$E$100,E$1,FALSE)</f>
        <v>2500</v>
      </c>
      <c r="F21" s="7" t="str">
        <f>IF(ISNUMBER(VLOOKUP($A21,BA_nov23!$C$50:$E$100,F$1,FALSE)),IF(VLOOKUP($A21,BA_nov23!$C$50:$E$100,F$1,FALSE)&gt;0,_xlfn.CONCAT($A$1," ",TEXT(VLOOKUP($A21,BA_nov23!$C$50:$E$100,F$1,FALSE),"0%")),IF(VLOOKUP($A21,BA_nov23!$C$50:$E$100,F$1,FALSE)=0,_xlfn.CONCAT($A$2," ",TEXT(VLOOKUP($A21,BA_nov23!$C$50:$E$100,F$1,FALSE),"0%")),IF(VLOOKUP($A21,BA_nov23!$C$50:$E$100,F$1,FALSE)&lt;0,_xlfn.CONCAT($A$3," ",TEXT(VLOOKUP($A21,BA_nov23!$C$50:$E$100,F$1,FALSE),"0%"))))),VLOOKUP($A21,BA_nov23!$C$50:$E$100,F$1,FALSE))</f>
        <v>-</v>
      </c>
    </row>
    <row r="22" spans="1:6" x14ac:dyDescent="0.35">
      <c r="A22" t="s">
        <v>292</v>
      </c>
      <c r="D22" t="s">
        <v>3419</v>
      </c>
      <c r="E22" s="7">
        <f>VLOOKUP($A22,BA_nov23!$C$45:$E$100,E$1,FALSE)</f>
        <v>2000</v>
      </c>
      <c r="F22" s="7" t="str">
        <f>IF(ISNUMBER(VLOOKUP($A22,BA_nov23!$C$50:$E$100,F$1,FALSE)),IF(VLOOKUP($A22,BA_nov23!$C$50:$E$100,F$1,FALSE)&gt;0,_xlfn.CONCAT($A$1," ",TEXT(VLOOKUP($A22,BA_nov23!$C$50:$E$100,F$1,FALSE),"0%")),IF(VLOOKUP($A22,BA_nov23!$C$50:$E$100,F$1,FALSE)=0,_xlfn.CONCAT($A$2," ",TEXT(VLOOKUP($A22,BA_nov23!$C$50:$E$100,F$1,FALSE),"0%")),IF(VLOOKUP($A22,BA_nov23!$C$50:$E$100,F$1,FALSE)&lt;0,_xlfn.CONCAT($A$3," ",TEXT(VLOOKUP($A22,BA_nov23!$C$50:$E$100,F$1,FALSE),"0%"))))),VLOOKUP($A22,BA_nov23!$C$50:$E$100,F$1,FALSE))</f>
        <v>-</v>
      </c>
    </row>
    <row r="23" spans="1:6" x14ac:dyDescent="0.35">
      <c r="A23" t="s">
        <v>293</v>
      </c>
      <c r="D23" t="s">
        <v>3420</v>
      </c>
      <c r="E23" s="7">
        <f>VLOOKUP($A23,BA_nov23!$C$45:$E$100,E$1,FALSE)</f>
        <v>1300</v>
      </c>
      <c r="F23" s="7" t="str">
        <f>IF(ISNUMBER(VLOOKUP($A23,BA_nov23!$C$50:$E$100,F$1,FALSE)),IF(VLOOKUP($A23,BA_nov23!$C$50:$E$100,F$1,FALSE)&gt;0,_xlfn.CONCAT($A$1," ",TEXT(VLOOKUP($A23,BA_nov23!$C$50:$E$100,F$1,FALSE),"0%")),IF(VLOOKUP($A23,BA_nov23!$C$50:$E$100,F$1,FALSE)=0,_xlfn.CONCAT($A$2," ",TEXT(VLOOKUP($A23,BA_nov23!$C$50:$E$100,F$1,FALSE),"0%")),IF(VLOOKUP($A23,BA_nov23!$C$50:$E$100,F$1,FALSE)&lt;0,_xlfn.CONCAT($A$3," ",TEXT(VLOOKUP($A23,BA_nov23!$C$50:$E$100,F$1,FALSE),"0%"))))),VLOOKUP($A23,BA_nov23!$C$50:$E$100,F$1,FALSE))</f>
        <v>-</v>
      </c>
    </row>
    <row r="24" spans="1:6" x14ac:dyDescent="0.35">
      <c r="D24" s="20" t="s">
        <v>3421</v>
      </c>
      <c r="E24" s="19"/>
      <c r="F24" s="19"/>
    </row>
    <row r="25" spans="1:6" x14ac:dyDescent="0.35">
      <c r="A25" t="s">
        <v>294</v>
      </c>
      <c r="D25" t="s">
        <v>3422</v>
      </c>
      <c r="E25" s="7">
        <f>VLOOKUP($A25,BA_nov23!$C$45:$E$100,E$1,FALSE)</f>
        <v>1000</v>
      </c>
      <c r="F25" s="7" t="str">
        <f>IF(ISNUMBER(VLOOKUP($A25,BA_nov23!$C$50:$E$100,F$1,FALSE)),IF(VLOOKUP($A25,BA_nov23!$C$50:$E$100,F$1,FALSE)&gt;0,_xlfn.CONCAT($A$1," ",TEXT(VLOOKUP($A25,BA_nov23!$C$50:$E$100,F$1,FALSE),"0%")),IF(VLOOKUP($A25,BA_nov23!$C$50:$E$100,F$1,FALSE)=0,_xlfn.CONCAT($A$2," ",TEXT(VLOOKUP($A25,BA_nov23!$C$50:$E$100,F$1,FALSE),"0%")),IF(VLOOKUP($A25,BA_nov23!$C$50:$E$100,F$1,FALSE)&lt;0,_xlfn.CONCAT($A$3," ",TEXT(VLOOKUP($A25,BA_nov23!$C$50:$E$100,F$1,FALSE),"0%"))))),VLOOKUP($A25,BA_nov23!$C$50:$E$100,F$1,FALSE))</f>
        <v>-</v>
      </c>
    </row>
    <row r="26" spans="1:6" x14ac:dyDescent="0.35">
      <c r="A26" t="s">
        <v>295</v>
      </c>
      <c r="D26" t="s">
        <v>3423</v>
      </c>
      <c r="E26" s="7">
        <f>VLOOKUP($A26,BA_nov23!$C$45:$E$100,E$1,FALSE)</f>
        <v>500</v>
      </c>
      <c r="F26" s="7" t="str">
        <f>IF(ISNUMBER(VLOOKUP($A26,BA_nov23!$C$50:$E$100,F$1,FALSE)),IF(VLOOKUP($A26,BA_nov23!$C$50:$E$100,F$1,FALSE)&gt;0,_xlfn.CONCAT($A$1," ",TEXT(VLOOKUP($A26,BA_nov23!$C$50:$E$100,F$1,FALSE),"0%")),IF(VLOOKUP($A26,BA_nov23!$C$50:$E$100,F$1,FALSE)=0,_xlfn.CONCAT($A$2," ",TEXT(VLOOKUP($A26,BA_nov23!$C$50:$E$100,F$1,FALSE),"0%")),IF(VLOOKUP($A26,BA_nov23!$C$50:$E$100,F$1,FALSE)&lt;0,_xlfn.CONCAT($A$3," ",TEXT(VLOOKUP($A26,BA_nov23!$C$50:$E$100,F$1,FALSE),"0%"))))),VLOOKUP($A26,BA_nov23!$C$50:$E$100,F$1,FALSE))</f>
        <v>-</v>
      </c>
    </row>
    <row r="27" spans="1:6" x14ac:dyDescent="0.35">
      <c r="D27" s="20" t="s">
        <v>3424</v>
      </c>
      <c r="E27" s="19"/>
      <c r="F27" s="19"/>
    </row>
    <row r="28" spans="1:6" x14ac:dyDescent="0.35">
      <c r="A28" t="s">
        <v>296</v>
      </c>
      <c r="D28" t="s">
        <v>3425</v>
      </c>
      <c r="E28" s="7">
        <f>VLOOKUP($A28,BA_nov23!$C$45:$E$100,E$1,FALSE)</f>
        <v>250</v>
      </c>
      <c r="F28" s="7" t="str">
        <f>IF(ISNUMBER(VLOOKUP($A28,BA_nov23!$C$50:$E$100,F$1,FALSE)),IF(VLOOKUP($A28,BA_nov23!$C$50:$E$100,F$1,FALSE)&gt;0,_xlfn.CONCAT($A$1," ",TEXT(VLOOKUP($A28,BA_nov23!$C$50:$E$100,F$1,FALSE),"0%")),IF(VLOOKUP($A28,BA_nov23!$C$50:$E$100,F$1,FALSE)=0,_xlfn.CONCAT($A$2," ",TEXT(VLOOKUP($A28,BA_nov23!$C$50:$E$100,F$1,FALSE),"0%")),IF(VLOOKUP($A28,BA_nov23!$C$50:$E$100,F$1,FALSE)&lt;0,_xlfn.CONCAT($A$3," ",TEXT(VLOOKUP($A28,BA_nov23!$C$50:$E$100,F$1,FALSE),"0%"))))),VLOOKUP($A28,BA_nov23!$C$50:$E$100,F$1,FALSE))</f>
        <v>-</v>
      </c>
    </row>
    <row r="29" spans="1:6" x14ac:dyDescent="0.35">
      <c r="A29" t="s">
        <v>299</v>
      </c>
      <c r="D29" t="s">
        <v>3426</v>
      </c>
      <c r="E29" s="7" t="str">
        <f>VLOOKUP($A29,BA_nov23!$C$45:$E$100,E$1,FALSE)</f>
        <v>MC</v>
      </c>
      <c r="F29" s="7" t="str">
        <f>IF(ISNUMBER(VLOOKUP($A29,BA_nov23!$C$50:$E$100,F$1,FALSE)),IF(VLOOKUP($A29,BA_nov23!$C$50:$E$100,F$1,FALSE)&gt;0,_xlfn.CONCAT($A$1," ",TEXT(VLOOKUP($A29,BA_nov23!$C$50:$E$100,F$1,FALSE),"0%")),IF(VLOOKUP($A29,BA_nov23!$C$50:$E$100,F$1,FALSE)=0,_xlfn.CONCAT($A$2," ",TEXT(VLOOKUP($A29,BA_nov23!$C$50:$E$100,F$1,FALSE),"0%")),IF(VLOOKUP($A29,BA_nov23!$C$50:$E$100,F$1,FALSE)&lt;0,_xlfn.CONCAT($A$3," ",TEXT(VLOOKUP($A29,BA_nov23!$C$50:$E$100,F$1,FALSE),"0%"))))),VLOOKUP($A29,BA_nov23!$C$50:$E$100,F$1,FALSE))</f>
        <v>-</v>
      </c>
    </row>
    <row r="30" spans="1:6" x14ac:dyDescent="0.35">
      <c r="A30" t="s">
        <v>302</v>
      </c>
      <c r="D30" t="s">
        <v>3427</v>
      </c>
      <c r="E30" s="7" t="str">
        <f>VLOOKUP($A30,BA_nov23!$C$45:$E$100,E$1,FALSE)</f>
        <v>MC</v>
      </c>
      <c r="F30" s="7" t="str">
        <f>IF(ISNUMBER(VLOOKUP($A30,BA_nov23!$C$50:$E$100,F$1,FALSE)),IF(VLOOKUP($A30,BA_nov23!$C$50:$E$100,F$1,FALSE)&gt;0,_xlfn.CONCAT($A$1," ",TEXT(VLOOKUP($A30,BA_nov23!$C$50:$E$100,F$1,FALSE),"0%")),IF(VLOOKUP($A30,BA_nov23!$C$50:$E$100,F$1,FALSE)=0,_xlfn.CONCAT($A$2," ",TEXT(VLOOKUP($A30,BA_nov23!$C$50:$E$100,F$1,FALSE),"0%")),IF(VLOOKUP($A30,BA_nov23!$C$50:$E$100,F$1,FALSE)&lt;0,_xlfn.CONCAT($A$3," ",TEXT(VLOOKUP($A30,BA_nov23!$C$50:$E$100,F$1,FALSE),"0%"))))),VLOOKUP($A30,BA_nov23!$C$50:$E$100,F$1,FALSE))</f>
        <v>-</v>
      </c>
    </row>
    <row r="31" spans="1:6" x14ac:dyDescent="0.35">
      <c r="A31" t="s">
        <v>305</v>
      </c>
      <c r="D31" t="s">
        <v>3428</v>
      </c>
      <c r="E31" s="7" t="str">
        <f>VLOOKUP($A31,BA_nov23!$C$45:$E$100,E$1,FALSE)</f>
        <v>MC</v>
      </c>
      <c r="F31" s="7" t="str">
        <f>IF(ISNUMBER(VLOOKUP($A31,BA_nov23!$C$50:$E$100,F$1,FALSE)),IF(VLOOKUP($A31,BA_nov23!$C$50:$E$100,F$1,FALSE)&gt;0,_xlfn.CONCAT($A$1," ",TEXT(VLOOKUP($A31,BA_nov23!$C$50:$E$100,F$1,FALSE),"0%")),IF(VLOOKUP($A31,BA_nov23!$C$50:$E$100,F$1,FALSE)=0,_xlfn.CONCAT($A$2," ",TEXT(VLOOKUP($A31,BA_nov23!$C$50:$E$100,F$1,FALSE),"0%")),IF(VLOOKUP($A31,BA_nov23!$C$50:$E$100,F$1,FALSE)&lt;0,_xlfn.CONCAT($A$3," ",TEXT(VLOOKUP($A31,BA_nov23!$C$50:$E$100,F$1,FALSE),"0%"))))),VLOOKUP($A31,BA_nov23!$C$50:$E$100,F$1,FALSE))</f>
        <v>-</v>
      </c>
    </row>
    <row r="32" spans="1:6" x14ac:dyDescent="0.35">
      <c r="D32" s="20" t="s">
        <v>3429</v>
      </c>
      <c r="E32" s="19"/>
      <c r="F32" s="19"/>
    </row>
    <row r="33" spans="1:6" x14ac:dyDescent="0.35">
      <c r="A33" t="s">
        <v>308</v>
      </c>
      <c r="D33" t="s">
        <v>3430</v>
      </c>
      <c r="E33" s="7" t="str">
        <f>VLOOKUP($A33,BA_nov23!$C$45:$E$100,E$1,FALSE)</f>
        <v>MC</v>
      </c>
      <c r="F33" s="7" t="str">
        <f>IF(ISNUMBER(VLOOKUP($A33,BA_nov23!$C$50:$E$100,F$1,FALSE)),IF(VLOOKUP($A33,BA_nov23!$C$50:$E$100,F$1,FALSE)&gt;0,_xlfn.CONCAT($A$1," ",TEXT(VLOOKUP($A33,BA_nov23!$C$50:$E$100,F$1,FALSE),"0%")),IF(VLOOKUP($A33,BA_nov23!$C$50:$E$100,F$1,FALSE)=0,_xlfn.CONCAT($A$2," ",TEXT(VLOOKUP($A33,BA_nov23!$C$50:$E$100,F$1,FALSE),"0%")),IF(VLOOKUP($A33,BA_nov23!$C$50:$E$100,F$1,FALSE)&lt;0,_xlfn.CONCAT($A$3," ",TEXT(VLOOKUP($A33,BA_nov23!$C$50:$E$100,F$1,FALSE),"0%"))))),VLOOKUP($A33,BA_nov23!$C$50:$E$100,F$1,FALSE))</f>
        <v>-</v>
      </c>
    </row>
    <row r="34" spans="1:6" x14ac:dyDescent="0.35">
      <c r="A34" t="s">
        <v>311</v>
      </c>
      <c r="D34" t="s">
        <v>3431</v>
      </c>
      <c r="E34" s="7" t="str">
        <f>VLOOKUP($A34,BA_nov23!$C$45:$E$100,E$1,FALSE)</f>
        <v>MC</v>
      </c>
      <c r="F34" s="7" t="str">
        <f>IF(ISNUMBER(VLOOKUP($A34,BA_nov23!$C$50:$E$100,F$1,FALSE)),IF(VLOOKUP($A34,BA_nov23!$C$50:$E$100,F$1,FALSE)&gt;0,_xlfn.CONCAT($A$1," ",TEXT(VLOOKUP($A34,BA_nov23!$C$50:$E$100,F$1,FALSE),"0%")),IF(VLOOKUP($A34,BA_nov23!$C$50:$E$100,F$1,FALSE)=0,_xlfn.CONCAT($A$2," ",TEXT(VLOOKUP($A34,BA_nov23!$C$50:$E$100,F$1,FALSE),"0%")),IF(VLOOKUP($A34,BA_nov23!$C$50:$E$100,F$1,FALSE)&lt;0,_xlfn.CONCAT($A$3," ",TEXT(VLOOKUP($A34,BA_nov23!$C$50:$E$100,F$1,FALSE),"0%"))))),VLOOKUP($A34,BA_nov23!$C$50:$E$100,F$1,FALSE))</f>
        <v>-</v>
      </c>
    </row>
    <row r="35" spans="1:6" x14ac:dyDescent="0.35">
      <c r="A35" t="s">
        <v>314</v>
      </c>
      <c r="D35" t="s">
        <v>3432</v>
      </c>
      <c r="E35" s="7">
        <f>VLOOKUP($A35,BA_nov23!$C$45:$E$100,E$1,FALSE)</f>
        <v>200</v>
      </c>
      <c r="F35" s="7" t="str">
        <f>IF(ISNUMBER(VLOOKUP($A35,BA_nov23!$C$50:$E$100,F$1,FALSE)),IF(VLOOKUP($A35,BA_nov23!$C$50:$E$100,F$1,FALSE)&gt;0,_xlfn.CONCAT($A$1," ",TEXT(VLOOKUP($A35,BA_nov23!$C$50:$E$100,F$1,FALSE),"0%")),IF(VLOOKUP($A35,BA_nov23!$C$50:$E$100,F$1,FALSE)=0,_xlfn.CONCAT($A$2," ",TEXT(VLOOKUP($A35,BA_nov23!$C$50:$E$100,F$1,FALSE),"0%")),IF(VLOOKUP($A35,BA_nov23!$C$50:$E$100,F$1,FALSE)&lt;0,_xlfn.CONCAT($A$3," ",TEXT(VLOOKUP($A35,BA_nov23!$C$50:$E$100,F$1,FALSE),"0%"))))),VLOOKUP($A35,BA_nov23!$C$50:$E$100,F$1,FALSE))</f>
        <v>-</v>
      </c>
    </row>
    <row r="36" spans="1:6" x14ac:dyDescent="0.35">
      <c r="D36" s="20" t="s">
        <v>3433</v>
      </c>
      <c r="E36" s="19"/>
      <c r="F36" s="19"/>
    </row>
    <row r="37" spans="1:6" x14ac:dyDescent="0.35">
      <c r="A37" t="s">
        <v>315</v>
      </c>
      <c r="D37" t="s">
        <v>3434</v>
      </c>
      <c r="E37" s="7">
        <f>VLOOKUP($A37,BA_nov23!$C$45:$E$100,E$1,FALSE)</f>
        <v>900</v>
      </c>
      <c r="F37" s="7" t="str">
        <f>IF(ISNUMBER(VLOOKUP($A37,BA_nov23!$C$50:$E$100,F$1,FALSE)),IF(VLOOKUP($A37,BA_nov23!$C$50:$E$100,F$1,FALSE)&gt;0,_xlfn.CONCAT($A$1," ",TEXT(VLOOKUP($A37,BA_nov23!$C$50:$E$100,F$1,FALSE),"0%")),IF(VLOOKUP($A37,BA_nov23!$C$50:$E$100,F$1,FALSE)=0,_xlfn.CONCAT($A$2," ",TEXT(VLOOKUP($A37,BA_nov23!$C$50:$E$100,F$1,FALSE),"0%")),IF(VLOOKUP($A37,BA_nov23!$C$50:$E$100,F$1,FALSE)&lt;0,_xlfn.CONCAT($A$3," ",TEXT(VLOOKUP($A37,BA_nov23!$C$50:$E$100,F$1,FALSE),"0%"))))),VLOOKUP($A37,BA_nov23!$C$50:$E$100,F$1,FALSE))</f>
        <v>-</v>
      </c>
    </row>
    <row r="38" spans="1:6" x14ac:dyDescent="0.35">
      <c r="A38" t="s">
        <v>316</v>
      </c>
      <c r="D38" t="s">
        <v>3435</v>
      </c>
      <c r="E38" s="7">
        <f>VLOOKUP($A38,BA_nov23!$C$45:$E$100,E$1,FALSE)</f>
        <v>1000</v>
      </c>
      <c r="F38" s="7" t="str">
        <f>IF(ISNUMBER(VLOOKUP($A38,BA_nov23!$C$50:$E$100,F$1,FALSE)),IF(VLOOKUP($A38,BA_nov23!$C$50:$E$100,F$1,FALSE)&gt;0,_xlfn.CONCAT($A$1," ",TEXT(VLOOKUP($A38,BA_nov23!$C$50:$E$100,F$1,FALSE),"0%")),IF(VLOOKUP($A38,BA_nov23!$C$50:$E$100,F$1,FALSE)=0,_xlfn.CONCAT($A$2," ",TEXT(VLOOKUP($A38,BA_nov23!$C$50:$E$100,F$1,FALSE),"0%")),IF(VLOOKUP($A38,BA_nov23!$C$50:$E$100,F$1,FALSE)&lt;0,_xlfn.CONCAT($A$3," ",TEXT(VLOOKUP($A38,BA_nov23!$C$50:$E$100,F$1,FALSE),"0%"))))),VLOOKUP($A38,BA_nov23!$C$50:$E$100,F$1,FALSE))</f>
        <v>-</v>
      </c>
    </row>
    <row r="39" spans="1:6" x14ac:dyDescent="0.35">
      <c r="D39" s="20" t="s">
        <v>3436</v>
      </c>
      <c r="E39" s="19"/>
      <c r="F39" s="19"/>
    </row>
    <row r="40" spans="1:6" x14ac:dyDescent="0.35">
      <c r="A40" t="s">
        <v>319</v>
      </c>
      <c r="D40" t="s">
        <v>3437</v>
      </c>
      <c r="E40" s="7" t="str">
        <f>VLOOKUP($A40,BA_nov23!$C$45:$E$100,E$1,FALSE)</f>
        <v>MC</v>
      </c>
      <c r="F40" s="7" t="str">
        <f>IF(ISNUMBER(VLOOKUP($A40,BA_nov23!$C$50:$E$100,F$1,FALSE)),IF(VLOOKUP($A40,BA_nov23!$C$50:$E$100,F$1,FALSE)&gt;0,_xlfn.CONCAT($A$1," ",TEXT(VLOOKUP($A40,BA_nov23!$C$50:$E$100,F$1,FALSE),"0%")),IF(VLOOKUP($A40,BA_nov23!$C$50:$E$100,F$1,FALSE)=0,_xlfn.CONCAT($A$2," ",TEXT(VLOOKUP($A40,BA_nov23!$C$50:$E$100,F$1,FALSE),"0%")),IF(VLOOKUP($A40,BA_nov23!$C$50:$E$100,F$1,FALSE)&lt;0,_xlfn.CONCAT($A$3," ",TEXT(VLOOKUP($A40,BA_nov23!$C$50:$E$100,F$1,FALSE),"0%"))))),VLOOKUP($A40,BA_nov23!$C$50:$E$100,F$1,FALSE))</f>
        <v>-</v>
      </c>
    </row>
    <row r="41" spans="1:6" x14ac:dyDescent="0.35">
      <c r="A41" t="s">
        <v>321</v>
      </c>
      <c r="D41" t="s">
        <v>3438</v>
      </c>
      <c r="E41" s="7">
        <f>VLOOKUP($A41,BA_nov23!$C$45:$E$100,E$1,FALSE)</f>
        <v>600</v>
      </c>
      <c r="F41" s="7" t="str">
        <f>IF(ISNUMBER(VLOOKUP($A41,BA_nov23!$C$50:$E$100,F$1,FALSE)),IF(VLOOKUP($A41,BA_nov23!$C$50:$E$100,F$1,FALSE)&gt;0,_xlfn.CONCAT($A$1," ",TEXT(VLOOKUP($A41,BA_nov23!$C$50:$E$100,F$1,FALSE),"0%")),IF(VLOOKUP($A41,BA_nov23!$C$50:$E$100,F$1,FALSE)=0,_xlfn.CONCAT($A$2," ",TEXT(VLOOKUP($A41,BA_nov23!$C$50:$E$100,F$1,FALSE),"0%")),IF(VLOOKUP($A41,BA_nov23!$C$50:$E$100,F$1,FALSE)&lt;0,_xlfn.CONCAT($A$3," ",TEXT(VLOOKUP($A41,BA_nov23!$C$50:$E$100,F$1,FALSE),"0%"))))),VLOOKUP($A41,BA_nov23!$C$50:$E$100,F$1,FALSE))</f>
        <v>-</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2BF14-13B8-4919-B277-685135B13C3E}">
  <sheetPr>
    <tabColor theme="5"/>
  </sheetPr>
  <dimension ref="A1:AD38"/>
  <sheetViews>
    <sheetView view="pageBreakPreview" topLeftCell="D6" zoomScale="85" zoomScaleNormal="70" zoomScaleSheetLayoutView="85" workbookViewId="0">
      <selection activeCell="N33" sqref="N33"/>
    </sheetView>
  </sheetViews>
  <sheetFormatPr baseColWidth="10" defaultColWidth="11.453125" defaultRowHeight="14.5" x14ac:dyDescent="0.35"/>
  <cols>
    <col min="7" max="7" width="16.26953125" style="87" bestFit="1" customWidth="1"/>
    <col min="8" max="8" width="11" style="81" customWidth="1"/>
    <col min="9" max="10" width="8.1796875" style="81" customWidth="1"/>
    <col min="11" max="11" width="16.26953125" style="87" bestFit="1" customWidth="1"/>
    <col min="12" max="12" width="11" style="81" customWidth="1"/>
    <col min="13" max="14" width="8.1796875" style="81" customWidth="1"/>
    <col min="15" max="15" width="16.26953125" style="87" bestFit="1" customWidth="1"/>
    <col min="16" max="16" width="11" style="81" customWidth="1"/>
    <col min="17" max="18" width="8.1796875" style="81" customWidth="1"/>
    <col min="19" max="19" width="16.26953125" style="87" bestFit="1" customWidth="1"/>
    <col min="20" max="20" width="11" style="81" customWidth="1"/>
    <col min="21" max="30" width="8.1796875" style="81" customWidth="1"/>
  </cols>
  <sheetData>
    <row r="1" spans="1:30" x14ac:dyDescent="0.35">
      <c r="A1" s="8" t="s">
        <v>111</v>
      </c>
      <c r="B1" s="4" t="s">
        <v>3439</v>
      </c>
      <c r="F1" s="4"/>
      <c r="G1" s="86"/>
      <c r="H1" s="4" t="s">
        <v>77</v>
      </c>
      <c r="I1" s="4"/>
      <c r="J1"/>
      <c r="K1" s="86"/>
      <c r="L1" s="4" t="s">
        <v>77</v>
      </c>
      <c r="M1"/>
      <c r="N1"/>
      <c r="P1"/>
      <c r="Q1"/>
      <c r="R1"/>
      <c r="T1" s="4" t="s">
        <v>77</v>
      </c>
      <c r="U1"/>
      <c r="V1"/>
      <c r="W1"/>
      <c r="X1"/>
      <c r="Y1"/>
      <c r="Z1"/>
      <c r="AA1"/>
      <c r="AB1"/>
      <c r="AC1"/>
      <c r="AD1"/>
    </row>
    <row r="2" spans="1:30" x14ac:dyDescent="0.35">
      <c r="A2" s="4" t="s">
        <v>3440</v>
      </c>
      <c r="B2" s="4" t="s">
        <v>3441</v>
      </c>
      <c r="F2" s="4"/>
      <c r="G2" s="86"/>
      <c r="H2" s="4">
        <v>3</v>
      </c>
      <c r="I2" s="4"/>
      <c r="J2"/>
      <c r="K2" s="86"/>
      <c r="L2" s="4">
        <v>3</v>
      </c>
      <c r="M2"/>
      <c r="N2"/>
      <c r="P2"/>
      <c r="Q2"/>
      <c r="R2"/>
      <c r="T2" s="4">
        <v>3</v>
      </c>
      <c r="U2"/>
      <c r="V2"/>
      <c r="W2"/>
      <c r="X2"/>
      <c r="Y2"/>
      <c r="Z2"/>
      <c r="AA2"/>
      <c r="AB2"/>
      <c r="AC2"/>
      <c r="AD2"/>
    </row>
    <row r="3" spans="1:30" x14ac:dyDescent="0.35">
      <c r="A3" s="4" t="s">
        <v>3442</v>
      </c>
      <c r="B3" s="4" t="s">
        <v>2318</v>
      </c>
      <c r="C3" s="4" t="s">
        <v>2234</v>
      </c>
      <c r="D3" s="4" t="s">
        <v>2561</v>
      </c>
      <c r="F3" s="4"/>
      <c r="G3" s="86"/>
      <c r="H3" s="4"/>
      <c r="I3" s="4"/>
      <c r="J3"/>
      <c r="K3" s="86"/>
      <c r="L3" s="4"/>
      <c r="M3"/>
      <c r="N3"/>
      <c r="P3"/>
      <c r="Q3"/>
      <c r="R3"/>
      <c r="T3"/>
      <c r="U3"/>
      <c r="V3"/>
      <c r="W3"/>
      <c r="X3"/>
      <c r="Y3"/>
      <c r="Z3"/>
      <c r="AA3"/>
      <c r="AB3"/>
      <c r="AC3"/>
      <c r="AD3"/>
    </row>
    <row r="4" spans="1:30" x14ac:dyDescent="0.35">
      <c r="B4" s="4" t="s">
        <v>3443</v>
      </c>
      <c r="C4" s="4" t="s">
        <v>3444</v>
      </c>
      <c r="D4" s="4" t="s">
        <v>3445</v>
      </c>
      <c r="E4" s="4"/>
      <c r="F4" s="4"/>
      <c r="G4" s="86"/>
      <c r="H4" s="4"/>
      <c r="I4" s="4"/>
      <c r="J4"/>
      <c r="K4" s="86"/>
      <c r="L4" s="4"/>
      <c r="M4"/>
      <c r="N4"/>
      <c r="P4"/>
      <c r="Q4"/>
      <c r="R4"/>
      <c r="T4"/>
      <c r="U4"/>
      <c r="V4"/>
      <c r="W4"/>
      <c r="X4"/>
      <c r="Y4"/>
      <c r="Z4"/>
      <c r="AA4"/>
      <c r="AB4"/>
      <c r="AC4"/>
      <c r="AD4"/>
    </row>
    <row r="5" spans="1:30" x14ac:dyDescent="0.35">
      <c r="A5" s="4"/>
      <c r="B5" s="4"/>
      <c r="C5" s="4"/>
      <c r="D5" s="4"/>
      <c r="E5" s="4"/>
      <c r="F5" s="4"/>
      <c r="H5" s="4"/>
      <c r="I5" s="4"/>
      <c r="J5"/>
      <c r="L5" s="4"/>
      <c r="M5"/>
      <c r="N5"/>
      <c r="P5"/>
      <c r="Q5"/>
      <c r="R5"/>
      <c r="T5"/>
      <c r="U5"/>
      <c r="V5"/>
      <c r="W5"/>
      <c r="X5"/>
      <c r="Y5"/>
      <c r="Z5"/>
      <c r="AA5"/>
      <c r="AB5"/>
      <c r="AC5"/>
      <c r="AD5"/>
    </row>
    <row r="6" spans="1:30" s="89" customFormat="1" ht="130.5" x14ac:dyDescent="0.35">
      <c r="A6" s="88"/>
      <c r="B6" s="88"/>
      <c r="C6" s="88"/>
      <c r="D6" s="88"/>
      <c r="E6" s="88"/>
      <c r="F6" s="88"/>
      <c r="G6" s="90" t="s">
        <v>3446</v>
      </c>
      <c r="H6" s="91"/>
      <c r="I6" s="88"/>
      <c r="K6" s="90" t="s">
        <v>3447</v>
      </c>
      <c r="L6" s="91"/>
      <c r="O6" s="90" t="s">
        <v>3448</v>
      </c>
      <c r="P6" s="91"/>
      <c r="S6" s="90" t="s">
        <v>3449</v>
      </c>
      <c r="T6" s="91"/>
    </row>
    <row r="7" spans="1:30" s="81" customFormat="1" x14ac:dyDescent="0.35">
      <c r="A7" s="6"/>
      <c r="B7" s="6" t="s">
        <v>3450</v>
      </c>
      <c r="C7" s="6" t="s">
        <v>3451</v>
      </c>
      <c r="D7" s="6" t="s">
        <v>3442</v>
      </c>
      <c r="G7" s="40" t="s">
        <v>3404</v>
      </c>
      <c r="H7" s="82" t="s">
        <v>76</v>
      </c>
      <c r="I7" s="17"/>
      <c r="K7" s="40" t="s">
        <v>3404</v>
      </c>
      <c r="L7" s="82" t="s">
        <v>76</v>
      </c>
      <c r="O7" s="40" t="s">
        <v>3404</v>
      </c>
      <c r="P7" s="82" t="s">
        <v>76</v>
      </c>
      <c r="S7" s="40" t="s">
        <v>3404</v>
      </c>
      <c r="T7" s="82" t="s">
        <v>76</v>
      </c>
    </row>
    <row r="8" spans="1:30" x14ac:dyDescent="0.35">
      <c r="A8" s="81" t="s">
        <v>757</v>
      </c>
      <c r="B8" s="81" t="s">
        <v>3452</v>
      </c>
      <c r="C8" s="81" t="s">
        <v>3453</v>
      </c>
      <c r="D8" s="81" t="s">
        <v>3454</v>
      </c>
      <c r="F8" s="6"/>
      <c r="G8" s="83" t="s">
        <v>3455</v>
      </c>
      <c r="H8" s="41" cm="1">
        <f t="array" aca="1" ref="H8" ca="1">IFERROR(MEDIAN(IF(INDIRECT($A$1&amp;$B$1)=H$1,IF(INDIRECT($A$1&amp;$B8)&gt;0,IF(COUNTIFS(INDIRECT($A$1&amp;$B$1),H$1,INDIRECT($A$1&amp;$B8),"&gt;0")&gt;=H$2,INDIRECT($A$1&amp;$B8))))),"NA")</f>
        <v>20</v>
      </c>
      <c r="I8" s="6"/>
      <c r="K8" s="83" t="s">
        <v>3455</v>
      </c>
      <c r="L8" s="41" cm="1">
        <f t="array" aca="1" ref="L8" ca="1">IFERROR(MEDIAN(IF(INDIRECT($A$1&amp;$B$1)=L$1,IF(INDIRECT($A$1&amp;$C8)&gt;0,IF(COUNTIFS(INDIRECT($A$1&amp;$B$1),L$1,INDIRECT($A$1&amp;$C8),"&gt;0")&gt;=L$2,INDIRECT($A$1&amp;$C8))))),"NA")</f>
        <v>5.5</v>
      </c>
      <c r="O8" s="83" t="s">
        <v>3455</v>
      </c>
      <c r="P8" s="41" t="str">
        <f ca="1">IFERROR(IF($H8-$L8&lt;0,"X",IF($H8-$L8=0,"O","-")),"NA")</f>
        <v>-</v>
      </c>
      <c r="S8" s="83" t="s">
        <v>3455</v>
      </c>
      <c r="T8" s="41" t="str">
        <f ca="1">IF(COUNTIFS(INDIRECT($A$2&amp;$B$2),T$1,INDIRECT($A$2&amp;$D8),"*"&amp;$A$3&amp;"*")=0,"NA",IF(COUNTIFS(INDIRECT($A$2&amp;$B$2),T$1,INDIRECT($A$2&amp;$D8),$B$3)&gt;=1%*COUNTIFS(INDIRECT($A$2&amp;$B$2),T$1,INDIRECT($A$2&amp;$D8),"*"&amp;$A$3&amp;"*"),$B$4,IF(COUNTIFS(INDIRECT($A$2&amp;$B$2),T$1,INDIRECT($A$2&amp;$D8),$C$3)&gt;=1%*COUNTIFS(INDIRECT($A$2&amp;$B$2),T$1,INDIRECT($A$2&amp;$D8),"*"&amp;$A$3&amp;"*"),$C$4,IF(COUNTIFS(INDIRECT($A$2&amp;$B$2),T$1,INDIRECT($A$2&amp;$D8),$D$3)&gt;=100%*COUNTIFS(INDIRECT($A$2&amp;$B$2),T$1,INDIRECT($A$2&amp;$D8),"*"&amp;$A$3&amp;"*"),$D$4,"F"))))</f>
        <v>Dispo</v>
      </c>
      <c r="V8"/>
      <c r="W8"/>
      <c r="X8"/>
      <c r="Y8"/>
      <c r="Z8"/>
      <c r="AA8"/>
      <c r="AB8"/>
      <c r="AC8"/>
      <c r="AD8"/>
    </row>
    <row r="9" spans="1:30" x14ac:dyDescent="0.35">
      <c r="A9" s="81" t="s">
        <v>759</v>
      </c>
      <c r="B9" s="81" t="s">
        <v>3456</v>
      </c>
      <c r="C9" s="81" t="s">
        <v>3457</v>
      </c>
      <c r="D9" s="81" t="s">
        <v>3458</v>
      </c>
      <c r="F9" s="6"/>
      <c r="G9" s="84" t="s">
        <v>3459</v>
      </c>
      <c r="H9" s="41" cm="1">
        <f t="array" aca="1" ref="H9" ca="1">IFERROR(MEDIAN(IF(INDIRECT($A$1&amp;$B$1)=H$1,IF(INDIRECT($A$1&amp;$B9)&gt;0,IF(COUNTIFS(INDIRECT($A$1&amp;$B$1),H$1,INDIRECT($A$1&amp;$B9),"&gt;0")&gt;=H$2,INDIRECT($A$1&amp;$B9))))),"NA")</f>
        <v>20</v>
      </c>
      <c r="I9" s="6"/>
      <c r="K9" s="84" t="s">
        <v>3459</v>
      </c>
      <c r="L9" s="41" cm="1">
        <f t="array" aca="1" ref="L9" ca="1">IFERROR(MEDIAN(IF(INDIRECT($A$1&amp;$B$1)=L$1,IF(INDIRECT($A$1&amp;$C9)&gt;0,IF(COUNTIFS(INDIRECT($A$1&amp;$B$1),L$1,INDIRECT($A$1&amp;$C9),"&gt;0")&gt;=L$2,INDIRECT($A$1&amp;$C9))))),"NA")</f>
        <v>5</v>
      </c>
      <c r="O9" s="84" t="s">
        <v>3459</v>
      </c>
      <c r="P9" s="41" t="str">
        <f t="shared" ref="P9:P34" ca="1" si="0">IFERROR(IF($H9-$L9&lt;0,"X",IF($H9-$L9=0,"O","-")),"NA")</f>
        <v>-</v>
      </c>
      <c r="S9" s="84" t="s">
        <v>3459</v>
      </c>
      <c r="T9" s="41" t="str">
        <f t="shared" ref="T9:T34" ca="1" si="1">IF(COUNTIFS(INDIRECT($A$2&amp;$B$2),T$1,INDIRECT($A$2&amp;$D9),"*"&amp;$A$3&amp;"*")=0,"NA",IF(COUNTIFS(INDIRECT($A$2&amp;$B$2),T$1,INDIRECT($A$2&amp;$D9),$B$3)&gt;=1%*COUNTIFS(INDIRECT($A$2&amp;$B$2),T$1,INDIRECT($A$2&amp;$D9),"*"&amp;$A$3&amp;"*"),$B$4,IF(COUNTIFS(INDIRECT($A$2&amp;$B$2),T$1,INDIRECT($A$2&amp;$D9),$C$3)&gt;=1%*COUNTIFS(INDIRECT($A$2&amp;$B$2),T$1,INDIRECT($A$2&amp;$D9),"*"&amp;$A$3&amp;"*"),$C$4,IF(COUNTIFS(INDIRECT($A$2&amp;$B$2),T$1,INDIRECT($A$2&amp;$D9),$D$3)&gt;=100%*COUNTIFS(INDIRECT($A$2&amp;$B$2),T$1,INDIRECT($A$2&amp;$D9),"*"&amp;$A$3&amp;"*"),$D$4,"F"))))</f>
        <v>Dispo</v>
      </c>
      <c r="V9"/>
      <c r="W9"/>
      <c r="X9"/>
      <c r="Y9"/>
      <c r="Z9"/>
      <c r="AA9"/>
      <c r="AB9"/>
      <c r="AC9"/>
      <c r="AD9"/>
    </row>
    <row r="10" spans="1:30" x14ac:dyDescent="0.35">
      <c r="A10" s="81" t="s">
        <v>761</v>
      </c>
      <c r="B10" s="81" t="s">
        <v>3460</v>
      </c>
      <c r="C10" s="81" t="s">
        <v>3461</v>
      </c>
      <c r="D10" s="81" t="s">
        <v>3462</v>
      </c>
      <c r="F10" s="6"/>
      <c r="G10" s="84" t="s">
        <v>3463</v>
      </c>
      <c r="H10" s="41" cm="1">
        <f t="array" aca="1" ref="H10" ca="1">IFERROR(MEDIAN(IF(INDIRECT($A$1&amp;$B$1)=H$1,IF(INDIRECT($A$1&amp;$B10)&gt;0,IF(COUNTIFS(INDIRECT($A$1&amp;$B$1),H$1,INDIRECT($A$1&amp;$B10),"&gt;0")&gt;=H$2,INDIRECT($A$1&amp;$B10))))),"NA")</f>
        <v>25</v>
      </c>
      <c r="I10" s="6"/>
      <c r="K10" s="84" t="s">
        <v>3463</v>
      </c>
      <c r="L10" s="41" cm="1">
        <f t="array" aca="1" ref="L10" ca="1">IFERROR(MEDIAN(IF(INDIRECT($A$1&amp;$B$1)=L$1,IF(INDIRECT($A$1&amp;$C10)&gt;0,IF(COUNTIFS(INDIRECT($A$1&amp;$B$1),L$1,INDIRECT($A$1&amp;$C10),"&gt;0")&gt;=L$2,INDIRECT($A$1&amp;$C10))))),"NA")</f>
        <v>5.5</v>
      </c>
      <c r="O10" s="84" t="s">
        <v>3463</v>
      </c>
      <c r="P10" s="41" t="str">
        <f t="shared" ca="1" si="0"/>
        <v>-</v>
      </c>
      <c r="S10" s="84" t="s">
        <v>3463</v>
      </c>
      <c r="T10" s="41" t="str">
        <f t="shared" ca="1" si="1"/>
        <v>Dispo</v>
      </c>
      <c r="V10"/>
      <c r="W10"/>
      <c r="X10"/>
      <c r="Y10"/>
      <c r="Z10"/>
      <c r="AA10"/>
      <c r="AB10"/>
      <c r="AC10"/>
      <c r="AD10"/>
    </row>
    <row r="11" spans="1:30" x14ac:dyDescent="0.35">
      <c r="A11" s="81" t="s">
        <v>764</v>
      </c>
      <c r="B11" s="81" t="s">
        <v>3464</v>
      </c>
      <c r="C11" s="81" t="s">
        <v>3465</v>
      </c>
      <c r="D11" s="81" t="s">
        <v>3466</v>
      </c>
      <c r="F11" s="6"/>
      <c r="G11" s="84" t="s">
        <v>3467</v>
      </c>
      <c r="H11" s="41" cm="1">
        <f t="array" aca="1" ref="H11" ca="1">IFERROR(MEDIAN(IF(INDIRECT($A$1&amp;$B$1)=H$1,IF(INDIRECT($A$1&amp;$B11)&gt;0,IF(COUNTIFS(INDIRECT($A$1&amp;$B$1),H$1,INDIRECT($A$1&amp;$B11),"&gt;0")&gt;=H$2,INDIRECT($A$1&amp;$B11))))),"NA")</f>
        <v>20</v>
      </c>
      <c r="I11" s="6"/>
      <c r="K11" s="84" t="s">
        <v>3467</v>
      </c>
      <c r="L11" s="41" cm="1">
        <f t="array" aca="1" ref="L11" ca="1">IFERROR(MEDIAN(IF(INDIRECT($A$1&amp;$B$1)=L$1,IF(INDIRECT($A$1&amp;$C11)&gt;0,IF(COUNTIFS(INDIRECT($A$1&amp;$B$1),L$1,INDIRECT($A$1&amp;$C11),"&gt;0")&gt;=L$2,INDIRECT($A$1&amp;$C11))))),"NA")</f>
        <v>7.5</v>
      </c>
      <c r="O11" s="84" t="s">
        <v>3467</v>
      </c>
      <c r="P11" s="41" t="str">
        <f t="shared" ca="1" si="0"/>
        <v>-</v>
      </c>
      <c r="S11" s="84" t="s">
        <v>3467</v>
      </c>
      <c r="T11" s="41" t="str">
        <f t="shared" ca="1" si="1"/>
        <v>Dispo</v>
      </c>
      <c r="V11"/>
      <c r="W11"/>
      <c r="X11"/>
      <c r="Y11"/>
      <c r="Z11"/>
      <c r="AA11"/>
      <c r="AB11"/>
      <c r="AC11"/>
      <c r="AD11"/>
    </row>
    <row r="12" spans="1:30" x14ac:dyDescent="0.35">
      <c r="A12" s="81" t="s">
        <v>767</v>
      </c>
      <c r="B12" s="81" t="s">
        <v>3468</v>
      </c>
      <c r="C12" s="81" t="s">
        <v>3469</v>
      </c>
      <c r="D12" s="81" t="s">
        <v>3470</v>
      </c>
      <c r="F12" s="6"/>
      <c r="G12" s="84" t="s">
        <v>3471</v>
      </c>
      <c r="H12" s="41" cm="1">
        <f t="array" aca="1" ref="H12" ca="1">IFERROR(MEDIAN(IF(INDIRECT($A$1&amp;$B$1)=H$1,IF(INDIRECT($A$1&amp;$B12)&gt;0,IF(COUNTIFS(INDIRECT($A$1&amp;$B$1),H$1,INDIRECT($A$1&amp;$B12),"&gt;0")&gt;=H$2,INDIRECT($A$1&amp;$B12))))),"NA")</f>
        <v>23</v>
      </c>
      <c r="I12" s="6"/>
      <c r="K12" s="84" t="s">
        <v>3471</v>
      </c>
      <c r="L12" s="41" cm="1">
        <f t="array" aca="1" ref="L12" ca="1">IFERROR(MEDIAN(IF(INDIRECT($A$1&amp;$B$1)=L$1,IF(INDIRECT($A$1&amp;$C12)&gt;0,IF(COUNTIFS(INDIRECT($A$1&amp;$B$1),L$1,INDIRECT($A$1&amp;$C12),"&gt;0")&gt;=L$2,INDIRECT($A$1&amp;$C12))))),"NA")</f>
        <v>6</v>
      </c>
      <c r="O12" s="84" t="s">
        <v>3471</v>
      </c>
      <c r="P12" s="41" t="str">
        <f t="shared" ca="1" si="0"/>
        <v>-</v>
      </c>
      <c r="S12" s="84" t="s">
        <v>3471</v>
      </c>
      <c r="T12" s="41" t="str">
        <f t="shared" ca="1" si="1"/>
        <v>Dispo</v>
      </c>
      <c r="V12"/>
      <c r="W12"/>
      <c r="X12"/>
      <c r="Y12"/>
      <c r="Z12"/>
      <c r="AA12"/>
      <c r="AB12"/>
      <c r="AC12"/>
      <c r="AD12"/>
    </row>
    <row r="13" spans="1:30" x14ac:dyDescent="0.35">
      <c r="A13" s="81" t="s">
        <v>770</v>
      </c>
      <c r="B13" s="81" t="s">
        <v>3472</v>
      </c>
      <c r="C13" s="81" t="s">
        <v>3473</v>
      </c>
      <c r="D13" s="81" t="s">
        <v>3474</v>
      </c>
      <c r="F13" s="6"/>
      <c r="G13" s="84" t="s">
        <v>3475</v>
      </c>
      <c r="H13" s="41" cm="1">
        <f t="array" aca="1" ref="H13" ca="1">IFERROR(MEDIAN(IF(INDIRECT($A$1&amp;$B$1)=H$1,IF(INDIRECT($A$1&amp;$B13)&gt;0,IF(COUNTIFS(INDIRECT($A$1&amp;$B$1),H$1,INDIRECT($A$1&amp;$B13),"&gt;0")&gt;=H$2,INDIRECT($A$1&amp;$B13))))),"NA")</f>
        <v>20</v>
      </c>
      <c r="I13" s="6"/>
      <c r="K13" s="84" t="s">
        <v>3475</v>
      </c>
      <c r="L13" s="41" cm="1">
        <f t="array" aca="1" ref="L13" ca="1">IFERROR(MEDIAN(IF(INDIRECT($A$1&amp;$B$1)=L$1,IF(INDIRECT($A$1&amp;$C13)&gt;0,IF(COUNTIFS(INDIRECT($A$1&amp;$B$1),L$1,INDIRECT($A$1&amp;$C13),"&gt;0")&gt;=L$2,INDIRECT($A$1&amp;$C13))))),"NA")</f>
        <v>5</v>
      </c>
      <c r="O13" s="84" t="s">
        <v>3475</v>
      </c>
      <c r="P13" s="41" t="str">
        <f t="shared" ca="1" si="0"/>
        <v>-</v>
      </c>
      <c r="S13" s="84" t="s">
        <v>3475</v>
      </c>
      <c r="T13" s="41" t="str">
        <f t="shared" ca="1" si="1"/>
        <v>Dispo</v>
      </c>
      <c r="V13"/>
      <c r="W13"/>
      <c r="X13"/>
      <c r="Y13"/>
      <c r="Z13"/>
      <c r="AA13"/>
      <c r="AB13"/>
      <c r="AC13"/>
      <c r="AD13"/>
    </row>
    <row r="14" spans="1:30" x14ac:dyDescent="0.35">
      <c r="A14" s="81" t="s">
        <v>772</v>
      </c>
      <c r="B14" s="81" t="s">
        <v>3476</v>
      </c>
      <c r="C14" s="81" t="s">
        <v>3477</v>
      </c>
      <c r="D14" s="81" t="s">
        <v>3478</v>
      </c>
      <c r="F14" s="6"/>
      <c r="G14" s="84" t="s">
        <v>3479</v>
      </c>
      <c r="H14" s="41" t="str" cm="1">
        <f t="array" aca="1" ref="H14" ca="1">IFERROR(MEDIAN(IF(INDIRECT($A$1&amp;$B$1)=H$1,IF(INDIRECT($A$1&amp;$B14)&gt;0,IF(COUNTIFS(INDIRECT($A$1&amp;$B$1),H$1,INDIRECT($A$1&amp;$B14),"&gt;0")&gt;=H$2,INDIRECT($A$1&amp;$B14))))),"NA")</f>
        <v>NA</v>
      </c>
      <c r="I14" s="6"/>
      <c r="K14" s="84" t="s">
        <v>3479</v>
      </c>
      <c r="L14" s="41" t="str" cm="1">
        <f t="array" aca="1" ref="L14" ca="1">IFERROR(MEDIAN(IF(INDIRECT($A$1&amp;$B$1)=L$1,IF(INDIRECT($A$1&amp;$C14)&gt;0,IF(COUNTIFS(INDIRECT($A$1&amp;$B$1),L$1,INDIRECT($A$1&amp;$C14),"&gt;0")&gt;=L$2,INDIRECT($A$1&amp;$C14))))),"NA")</f>
        <v>NA</v>
      </c>
      <c r="O14" s="84" t="s">
        <v>3479</v>
      </c>
      <c r="P14" s="41" t="str">
        <f t="shared" ca="1" si="0"/>
        <v>NA</v>
      </c>
      <c r="S14" s="84" t="s">
        <v>3479</v>
      </c>
      <c r="T14" s="41" t="str">
        <f t="shared" ca="1" si="1"/>
        <v>NA</v>
      </c>
      <c r="V14"/>
      <c r="W14"/>
      <c r="X14"/>
      <c r="Y14"/>
      <c r="Z14"/>
      <c r="AA14"/>
      <c r="AB14"/>
      <c r="AC14"/>
      <c r="AD14"/>
    </row>
    <row r="15" spans="1:30" x14ac:dyDescent="0.35">
      <c r="A15" s="81" t="s">
        <v>774</v>
      </c>
      <c r="B15" s="81" t="s">
        <v>3480</v>
      </c>
      <c r="C15" s="81" t="s">
        <v>3481</v>
      </c>
      <c r="D15" s="81" t="s">
        <v>3482</v>
      </c>
      <c r="F15" s="6"/>
      <c r="G15" s="84" t="s">
        <v>287</v>
      </c>
      <c r="H15" s="41" t="str" cm="1">
        <f t="array" aca="1" ref="H15" ca="1">IFERROR(MEDIAN(IF(INDIRECT($A$1&amp;$B$1)=H$1,IF(INDIRECT($A$1&amp;$B15)&gt;0,IF(COUNTIFS(INDIRECT($A$1&amp;$B$1),H$1,INDIRECT($A$1&amp;$B15),"&gt;0")&gt;=H$2,INDIRECT($A$1&amp;$B15))))),"NA")</f>
        <v>NA</v>
      </c>
      <c r="I15" s="6"/>
      <c r="K15" s="84" t="s">
        <v>287</v>
      </c>
      <c r="L15" s="41" t="str" cm="1">
        <f t="array" aca="1" ref="L15" ca="1">IFERROR(MEDIAN(IF(INDIRECT($A$1&amp;$B$1)=L$1,IF(INDIRECT($A$1&amp;$C15)&gt;0,IF(COUNTIFS(INDIRECT($A$1&amp;$B$1),L$1,INDIRECT($A$1&amp;$C15),"&gt;0")&gt;=L$2,INDIRECT($A$1&amp;$C15))))),"NA")</f>
        <v>NA</v>
      </c>
      <c r="O15" s="84" t="s">
        <v>287</v>
      </c>
      <c r="P15" s="41" t="str">
        <f t="shared" ca="1" si="0"/>
        <v>NA</v>
      </c>
      <c r="S15" s="84" t="s">
        <v>287</v>
      </c>
      <c r="T15" s="41" t="str">
        <f t="shared" ca="1" si="1"/>
        <v>NA</v>
      </c>
      <c r="V15"/>
      <c r="W15"/>
      <c r="X15"/>
      <c r="Y15"/>
      <c r="Z15"/>
      <c r="AA15"/>
      <c r="AB15"/>
      <c r="AC15"/>
      <c r="AD15"/>
    </row>
    <row r="16" spans="1:30" x14ac:dyDescent="0.35">
      <c r="A16" s="81" t="s">
        <v>777</v>
      </c>
      <c r="B16" s="81" t="s">
        <v>3483</v>
      </c>
      <c r="C16" s="81" t="s">
        <v>3484</v>
      </c>
      <c r="D16" s="81" t="s">
        <v>3485</v>
      </c>
      <c r="F16" s="6"/>
      <c r="G16" s="84" t="s">
        <v>288</v>
      </c>
      <c r="H16" s="41" t="str" cm="1">
        <f t="array" aca="1" ref="H16" ca="1">IFERROR(MEDIAN(IF(INDIRECT($A$1&amp;$B$1)=H$1,IF(INDIRECT($A$1&amp;$B16)&gt;0,IF(COUNTIFS(INDIRECT($A$1&amp;$B$1),H$1,INDIRECT($A$1&amp;$B16),"&gt;0")&gt;=H$2,INDIRECT($A$1&amp;$B16))))),"NA")</f>
        <v>NA</v>
      </c>
      <c r="I16" s="6"/>
      <c r="K16" s="84" t="s">
        <v>288</v>
      </c>
      <c r="L16" s="41" t="str" cm="1">
        <f t="array" aca="1" ref="L16" ca="1">IFERROR(MEDIAN(IF(INDIRECT($A$1&amp;$B$1)=L$1,IF(INDIRECT($A$1&amp;$C16)&gt;0,IF(COUNTIFS(INDIRECT($A$1&amp;$B$1),L$1,INDIRECT($A$1&amp;$C16),"&gt;0")&gt;=L$2,INDIRECT($A$1&amp;$C16))))),"NA")</f>
        <v>NA</v>
      </c>
      <c r="O16" s="84" t="s">
        <v>288</v>
      </c>
      <c r="P16" s="41" t="str">
        <f t="shared" ca="1" si="0"/>
        <v>NA</v>
      </c>
      <c r="S16" s="84" t="s">
        <v>288</v>
      </c>
      <c r="T16" s="41" t="str">
        <f ca="1">IF(COUNTIFS(INDIRECT($A$2&amp;$B$2),T$1,INDIRECT($A$2&amp;$D16),"*"&amp;$A$3&amp;"*")=0,"NA",IF(COUNTIFS(INDIRECT($A$2&amp;$B$2),T$1,INDIRECT($A$2&amp;$D16),$B$3)&gt;=1%*COUNTIFS(INDIRECT($A$2&amp;$B$2),T$1,INDIRECT($A$2&amp;$D16),"*"&amp;$A$3&amp;"*"),$B$4,IF(COUNTIFS(INDIRECT($A$2&amp;$B$2),T$1,INDIRECT($A$2&amp;$D16),$C$3)&gt;=1%*COUNTIFS(INDIRECT($A$2&amp;$B$2),T$1,INDIRECT($A$2&amp;$D16),"*"&amp;$A$3&amp;"*"),$C$4,IF(COUNTIFS(INDIRECT($A$2&amp;$B$2),T$1,INDIRECT($A$2&amp;$D16),$D$3)&gt;=100%*COUNTIFS(INDIRECT($A$2&amp;$B$2),T$1,INDIRECT($A$2&amp;$D16),"*"&amp;$A$3&amp;"*"),$D$4,"F"))))</f>
        <v>NA</v>
      </c>
      <c r="U16"/>
      <c r="V16"/>
      <c r="W16"/>
      <c r="X16"/>
      <c r="Y16"/>
      <c r="Z16"/>
      <c r="AA16"/>
      <c r="AB16"/>
      <c r="AC16"/>
      <c r="AD16"/>
    </row>
    <row r="17" spans="1:30" x14ac:dyDescent="0.35">
      <c r="A17" s="81" t="s">
        <v>780</v>
      </c>
      <c r="B17" s="81" t="s">
        <v>3486</v>
      </c>
      <c r="C17" s="81" t="s">
        <v>3487</v>
      </c>
      <c r="D17" s="81" t="s">
        <v>3488</v>
      </c>
      <c r="F17" s="6"/>
      <c r="G17" s="84" t="s">
        <v>289</v>
      </c>
      <c r="H17" s="41" t="str" cm="1">
        <f t="array" aca="1" ref="H17" ca="1">IFERROR(MEDIAN(IF(INDIRECT($A$1&amp;$B$1)=H$1,IF(INDIRECT($A$1&amp;$B17)&gt;0,IF(COUNTIFS(INDIRECT($A$1&amp;$B$1),H$1,INDIRECT($A$1&amp;$B17),"&gt;0")&gt;=H$2,INDIRECT($A$1&amp;$B17))))),"NA")</f>
        <v>NA</v>
      </c>
      <c r="I17" s="6"/>
      <c r="K17" s="84" t="s">
        <v>289</v>
      </c>
      <c r="L17" s="41" t="str" cm="1">
        <f t="array" aca="1" ref="L17" ca="1">IFERROR(MEDIAN(IF(INDIRECT($A$1&amp;$B$1)=L$1,IF(INDIRECT($A$1&amp;$C17)&gt;0,IF(COUNTIFS(INDIRECT($A$1&amp;$B$1),L$1,INDIRECT($A$1&amp;$C17),"&gt;0")&gt;=L$2,INDIRECT($A$1&amp;$C17))))),"NA")</f>
        <v>NA</v>
      </c>
      <c r="O17" s="84" t="s">
        <v>289</v>
      </c>
      <c r="P17" s="41" t="str">
        <f t="shared" ca="1" si="0"/>
        <v>NA</v>
      </c>
      <c r="S17" s="84" t="s">
        <v>289</v>
      </c>
      <c r="T17" s="41" t="str">
        <f ca="1">IF(COUNTIFS(INDIRECT($A$2&amp;$B$2),T$1,INDIRECT($A$2&amp;$D17),"*"&amp;$A$3&amp;"*")=0,"NA",IF(COUNTIFS(INDIRECT($A$2&amp;$B$2),T$1,INDIRECT($A$2&amp;$D17),$B$3)&gt;=1%*COUNTIFS(INDIRECT($A$2&amp;$B$2),T$1,INDIRECT($A$2&amp;$D17),"*"&amp;$A$3&amp;"*"),$B$4,IF(COUNTIFS(INDIRECT($A$2&amp;$B$2),T$1,INDIRECT($A$2&amp;$D17),$C$3)&gt;=1%*COUNTIFS(INDIRECT($A$2&amp;$B$2),T$1,INDIRECT($A$2&amp;$D17),"*"&amp;$A$3&amp;"*"),$C$4,IF(COUNTIFS(INDIRECT($A$2&amp;$B$2),T$1,INDIRECT($A$2&amp;$D17),$D$3)&gt;=100%*COUNTIFS(INDIRECT($A$2&amp;$B$2),T$1,INDIRECT($A$2&amp;$D17),"*"&amp;$A$3&amp;"*"),$D$4,"F"))))</f>
        <v>NA</v>
      </c>
      <c r="U17"/>
      <c r="V17"/>
      <c r="W17"/>
      <c r="X17"/>
      <c r="Y17"/>
      <c r="Z17"/>
      <c r="AA17"/>
      <c r="AB17"/>
      <c r="AC17"/>
      <c r="AD17"/>
    </row>
    <row r="18" spans="1:30" x14ac:dyDescent="0.35">
      <c r="A18" s="81" t="s">
        <v>783</v>
      </c>
      <c r="B18" s="81" t="s">
        <v>3489</v>
      </c>
      <c r="C18" s="81" t="s">
        <v>3490</v>
      </c>
      <c r="D18" s="81" t="s">
        <v>3491</v>
      </c>
      <c r="F18" s="6"/>
      <c r="G18" s="84" t="s">
        <v>290</v>
      </c>
      <c r="H18" s="41" t="str" cm="1">
        <f t="array" aca="1" ref="H18" ca="1">IFERROR(MEDIAN(IF(INDIRECT($A$1&amp;$B$1)=H$1,IF(INDIRECT($A$1&amp;$B18)&gt;0,IF(COUNTIFS(INDIRECT($A$1&amp;$B$1),H$1,INDIRECT($A$1&amp;$B18),"&gt;0")&gt;=H$2,INDIRECT($A$1&amp;$B18))))),"NA")</f>
        <v>NA</v>
      </c>
      <c r="I18" s="6"/>
      <c r="K18" s="84" t="s">
        <v>290</v>
      </c>
      <c r="L18" s="41" t="str" cm="1">
        <f t="array" aca="1" ref="L18" ca="1">IFERROR(MEDIAN(IF(INDIRECT($A$1&amp;$B$1)=L$1,IF(INDIRECT($A$1&amp;$C18)&gt;0,IF(COUNTIFS(INDIRECT($A$1&amp;$B$1),L$1,INDIRECT($A$1&amp;$C18),"&gt;0")&gt;=L$2,INDIRECT($A$1&amp;$C18))))),"NA")</f>
        <v>NA</v>
      </c>
      <c r="O18" s="84" t="s">
        <v>290</v>
      </c>
      <c r="P18" s="41" t="str">
        <f t="shared" ca="1" si="0"/>
        <v>NA</v>
      </c>
      <c r="S18" s="84" t="s">
        <v>290</v>
      </c>
      <c r="T18" s="41" t="str">
        <f ca="1">IF(COUNTIFS(INDIRECT($A$2&amp;$B$2),T$1,INDIRECT($A$2&amp;$D18),"*"&amp;$A$3&amp;"*")=0,"NA",IF(COUNTIFS(INDIRECT($A$2&amp;$B$2),T$1,INDIRECT($A$2&amp;$D18),$B$3)&gt;=1%*COUNTIFS(INDIRECT($A$2&amp;$B$2),T$1,INDIRECT($A$2&amp;$D18),"*"&amp;$A$3&amp;"*"),$B$4,IF(COUNTIFS(INDIRECT($A$2&amp;$B$2),T$1,INDIRECT($A$2&amp;$D18),$C$3)&gt;=1%*COUNTIFS(INDIRECT($A$2&amp;$B$2),T$1,INDIRECT($A$2&amp;$D18),"*"&amp;$A$3&amp;"*"),$C$4,IF(COUNTIFS(INDIRECT($A$2&amp;$B$2),T$1,INDIRECT($A$2&amp;$D18),$D$3)&gt;=100%*COUNTIFS(INDIRECT($A$2&amp;$B$2),T$1,INDIRECT($A$2&amp;$D18),"*"&amp;$A$3&amp;"*"),$D$4,"F"))))</f>
        <v>NA</v>
      </c>
      <c r="U18"/>
      <c r="V18"/>
      <c r="W18"/>
      <c r="X18"/>
      <c r="Y18"/>
      <c r="Z18"/>
      <c r="AA18"/>
      <c r="AB18"/>
      <c r="AC18"/>
      <c r="AD18"/>
    </row>
    <row r="19" spans="1:30" x14ac:dyDescent="0.35">
      <c r="A19" s="81" t="s">
        <v>785</v>
      </c>
      <c r="B19" s="81" t="s">
        <v>3492</v>
      </c>
      <c r="C19" s="81" t="s">
        <v>3493</v>
      </c>
      <c r="D19" s="81" t="s">
        <v>3494</v>
      </c>
      <c r="F19" s="6"/>
      <c r="G19" s="84" t="s">
        <v>3495</v>
      </c>
      <c r="H19" s="41" cm="1">
        <f t="array" aca="1" ref="H19" ca="1">IFERROR(MEDIAN(IF(INDIRECT($A$1&amp;$B$1)=H$1,IF(INDIRECT($A$1&amp;$B19)&gt;0,IF(COUNTIFS(INDIRECT($A$1&amp;$B$1),H$1,INDIRECT($A$1&amp;$B19),"&gt;0")&gt;=H$2,INDIRECT($A$1&amp;$B19))))),"NA")</f>
        <v>2</v>
      </c>
      <c r="I19" s="6"/>
      <c r="K19" s="84" t="s">
        <v>3495</v>
      </c>
      <c r="L19" s="41" cm="1">
        <f t="array" aca="1" ref="L19" ca="1">IFERROR(MEDIAN(IF(INDIRECT($A$1&amp;$B$1)=L$1,IF(INDIRECT($A$1&amp;$C19)&gt;0,IF(COUNTIFS(INDIRECT($A$1&amp;$B$1),L$1,INDIRECT($A$1&amp;$C19),"&gt;0")&gt;=L$2,INDIRECT($A$1&amp;$C19))))),"NA")</f>
        <v>1</v>
      </c>
      <c r="O19" s="84" t="s">
        <v>3495</v>
      </c>
      <c r="P19" s="41" t="str">
        <f t="shared" ca="1" si="0"/>
        <v>-</v>
      </c>
      <c r="S19" s="84" t="s">
        <v>3495</v>
      </c>
      <c r="T19" s="41" t="str">
        <f t="shared" ca="1" si="1"/>
        <v>Dispo</v>
      </c>
      <c r="U19"/>
      <c r="V19"/>
      <c r="W19"/>
      <c r="X19"/>
      <c r="Y19"/>
      <c r="Z19"/>
      <c r="AA19"/>
      <c r="AB19"/>
      <c r="AC19"/>
      <c r="AD19"/>
    </row>
    <row r="20" spans="1:30" x14ac:dyDescent="0.35">
      <c r="A20" s="81" t="s">
        <v>787</v>
      </c>
      <c r="B20" s="81" t="s">
        <v>3496</v>
      </c>
      <c r="C20" s="81" t="s">
        <v>3497</v>
      </c>
      <c r="D20" s="81" t="s">
        <v>3498</v>
      </c>
      <c r="F20" s="6"/>
      <c r="G20" s="84" t="s">
        <v>3499</v>
      </c>
      <c r="H20" s="41" cm="1">
        <f t="array" aca="1" ref="H20" ca="1">IFERROR(MEDIAN(IF(INDIRECT($A$1&amp;$B$1)=H$1,IF(INDIRECT($A$1&amp;$B20)&gt;0,IF(COUNTIFS(INDIRECT($A$1&amp;$B$1),H$1,INDIRECT($A$1&amp;$B20),"&gt;0")&gt;=H$2,INDIRECT($A$1&amp;$B20))))),"NA")</f>
        <v>2</v>
      </c>
      <c r="I20" s="6"/>
      <c r="K20" s="84" t="s">
        <v>3499</v>
      </c>
      <c r="L20" s="41" cm="1">
        <f t="array" aca="1" ref="L20" ca="1">IFERROR(MEDIAN(IF(INDIRECT($A$1&amp;$B$1)=L$1,IF(INDIRECT($A$1&amp;$C20)&gt;0,IF(COUNTIFS(INDIRECT($A$1&amp;$B$1),L$1,INDIRECT($A$1&amp;$C20),"&gt;0")&gt;=L$2,INDIRECT($A$1&amp;$C20))))),"NA")</f>
        <v>1</v>
      </c>
      <c r="O20" s="84" t="s">
        <v>3499</v>
      </c>
      <c r="P20" s="41" t="str">
        <f t="shared" ca="1" si="0"/>
        <v>-</v>
      </c>
      <c r="S20" s="84" t="s">
        <v>3499</v>
      </c>
      <c r="T20" s="41" t="str">
        <f t="shared" ca="1" si="1"/>
        <v>Dispo</v>
      </c>
      <c r="U20"/>
      <c r="V20"/>
      <c r="W20"/>
      <c r="X20"/>
      <c r="Y20"/>
      <c r="Z20"/>
      <c r="AA20"/>
      <c r="AB20"/>
      <c r="AC20"/>
      <c r="AD20"/>
    </row>
    <row r="21" spans="1:30" x14ac:dyDescent="0.35">
      <c r="A21" s="81" t="s">
        <v>789</v>
      </c>
      <c r="B21" s="81" t="s">
        <v>3500</v>
      </c>
      <c r="C21" s="81" t="s">
        <v>3501</v>
      </c>
      <c r="D21" s="81" t="s">
        <v>3502</v>
      </c>
      <c r="F21" s="6"/>
      <c r="G21" s="84" t="s">
        <v>3503</v>
      </c>
      <c r="H21" s="41" cm="1">
        <f t="array" aca="1" ref="H21" ca="1">IFERROR(MEDIAN(IF(INDIRECT($A$1&amp;$B$1)=H$1,IF(INDIRECT($A$1&amp;$B21)&gt;0,IF(COUNTIFS(INDIRECT($A$1&amp;$B$1),H$1,INDIRECT($A$1&amp;$B21),"&gt;0")&gt;=H$2,INDIRECT($A$1&amp;$B21))))),"NA")</f>
        <v>10</v>
      </c>
      <c r="I21" s="6"/>
      <c r="K21" s="84" t="s">
        <v>3503</v>
      </c>
      <c r="L21" s="41" cm="1">
        <f t="array" aca="1" ref="L21" ca="1">IFERROR(MEDIAN(IF(INDIRECT($A$1&amp;$B$1)=L$1,IF(INDIRECT($A$1&amp;$C21)&gt;0,IF(COUNTIFS(INDIRECT($A$1&amp;$B$1),L$1,INDIRECT($A$1&amp;$C21),"&gt;0")&gt;=L$2,INDIRECT($A$1&amp;$C21))))),"NA")</f>
        <v>2</v>
      </c>
      <c r="O21" s="84" t="s">
        <v>3503</v>
      </c>
      <c r="P21" s="41" t="str">
        <f t="shared" ca="1" si="0"/>
        <v>-</v>
      </c>
      <c r="S21" s="84" t="s">
        <v>3503</v>
      </c>
      <c r="T21" s="41" t="str">
        <f t="shared" ca="1" si="1"/>
        <v>Dispo</v>
      </c>
      <c r="U21"/>
      <c r="V21"/>
      <c r="W21"/>
      <c r="X21"/>
      <c r="Y21"/>
      <c r="Z21"/>
      <c r="AA21"/>
      <c r="AB21"/>
      <c r="AC21"/>
      <c r="AD21"/>
    </row>
    <row r="22" spans="1:30" x14ac:dyDescent="0.35">
      <c r="A22" s="81" t="s">
        <v>792</v>
      </c>
      <c r="B22" s="81" t="s">
        <v>3504</v>
      </c>
      <c r="C22" s="81" t="s">
        <v>3505</v>
      </c>
      <c r="D22" s="81" t="s">
        <v>3506</v>
      </c>
      <c r="F22" s="6"/>
      <c r="G22" s="84" t="s">
        <v>3507</v>
      </c>
      <c r="H22" s="41" cm="1">
        <f t="array" aca="1" ref="H22" ca="1">IFERROR(MEDIAN(IF(INDIRECT($A$1&amp;$B$1)=H$1,IF(INDIRECT($A$1&amp;$B22)&gt;0,IF(COUNTIFS(INDIRECT($A$1&amp;$B$1),H$1,INDIRECT($A$1&amp;$B22),"&gt;0")&gt;=H$2,INDIRECT($A$1&amp;$B22))))),"NA")</f>
        <v>20</v>
      </c>
      <c r="I22" s="6"/>
      <c r="K22" s="84" t="s">
        <v>3507</v>
      </c>
      <c r="L22" s="41" cm="1">
        <f t="array" aca="1" ref="L22" ca="1">IFERROR(MEDIAN(IF(INDIRECT($A$1&amp;$B$1)=L$1,IF(INDIRECT($A$1&amp;$C22)&gt;0,IF(COUNTIFS(INDIRECT($A$1&amp;$B$1),L$1,INDIRECT($A$1&amp;$C22),"&gt;0")&gt;=L$2,INDIRECT($A$1&amp;$C22))))),"NA")</f>
        <v>5</v>
      </c>
      <c r="O22" s="84" t="s">
        <v>3507</v>
      </c>
      <c r="P22" s="41" t="str">
        <f t="shared" ca="1" si="0"/>
        <v>-</v>
      </c>
      <c r="S22" s="84" t="s">
        <v>3507</v>
      </c>
      <c r="T22" s="41" t="str">
        <f t="shared" ca="1" si="1"/>
        <v>Dispo</v>
      </c>
      <c r="U22"/>
      <c r="V22"/>
      <c r="W22"/>
      <c r="X22"/>
      <c r="Y22"/>
      <c r="Z22"/>
      <c r="AA22"/>
      <c r="AB22"/>
      <c r="AC22"/>
      <c r="AD22"/>
    </row>
    <row r="23" spans="1:30" x14ac:dyDescent="0.35">
      <c r="A23" s="81" t="s">
        <v>795</v>
      </c>
      <c r="B23" s="81" t="s">
        <v>3508</v>
      </c>
      <c r="C23" s="81" t="s">
        <v>3509</v>
      </c>
      <c r="D23" s="81" t="s">
        <v>3510</v>
      </c>
      <c r="F23" s="6"/>
      <c r="G23" s="84" t="s">
        <v>3511</v>
      </c>
      <c r="H23" s="41" cm="1">
        <f t="array" aca="1" ref="H23" ca="1">IFERROR(MEDIAN(IF(INDIRECT($A$1&amp;$B$1)=H$1,IF(INDIRECT($A$1&amp;$B23)&gt;0,IF(COUNTIFS(INDIRECT($A$1&amp;$B$1),H$1,INDIRECT($A$1&amp;$B23),"&gt;0")&gt;=H$2,INDIRECT($A$1&amp;$B23))))),"NA")</f>
        <v>4</v>
      </c>
      <c r="I23" s="6"/>
      <c r="K23" s="84" t="s">
        <v>3511</v>
      </c>
      <c r="L23" s="41" cm="1">
        <f t="array" aca="1" ref="L23" ca="1">IFERROR(MEDIAN(IF(INDIRECT($A$1&amp;$B$1)=L$1,IF(INDIRECT($A$1&amp;$C23)&gt;0,IF(COUNTIFS(INDIRECT($A$1&amp;$B$1),L$1,INDIRECT($A$1&amp;$C23),"&gt;0")&gt;=L$2,INDIRECT($A$1&amp;$C23))))),"NA")</f>
        <v>2</v>
      </c>
      <c r="O23" s="84" t="s">
        <v>3511</v>
      </c>
      <c r="P23" s="41" t="str">
        <f t="shared" ca="1" si="0"/>
        <v>-</v>
      </c>
      <c r="S23" s="84" t="s">
        <v>3511</v>
      </c>
      <c r="T23" s="41" t="str">
        <f t="shared" ca="1" si="1"/>
        <v>Dispo</v>
      </c>
      <c r="U23"/>
      <c r="V23"/>
      <c r="W23"/>
      <c r="X23"/>
      <c r="Y23"/>
      <c r="Z23"/>
      <c r="AA23"/>
      <c r="AB23"/>
      <c r="AC23"/>
      <c r="AD23"/>
    </row>
    <row r="24" spans="1:30" x14ac:dyDescent="0.35">
      <c r="A24" s="81" t="s">
        <v>798</v>
      </c>
      <c r="B24" s="81" t="s">
        <v>3512</v>
      </c>
      <c r="C24" s="81" t="s">
        <v>3513</v>
      </c>
      <c r="D24" s="81" t="s">
        <v>3514</v>
      </c>
      <c r="F24" s="6"/>
      <c r="G24" s="84" t="s">
        <v>3515</v>
      </c>
      <c r="H24" s="41" cm="1">
        <f t="array" aca="1" ref="H24" ca="1">IFERROR(MEDIAN(IF(INDIRECT($A$1&amp;$B$1)=H$1,IF(INDIRECT($A$1&amp;$B24)&gt;0,IF(COUNTIFS(INDIRECT($A$1&amp;$B$1),H$1,INDIRECT($A$1&amp;$B24),"&gt;0")&gt;=H$2,INDIRECT($A$1&amp;$B24))))),"NA")</f>
        <v>20</v>
      </c>
      <c r="I24" s="6"/>
      <c r="K24" s="84" t="s">
        <v>3515</v>
      </c>
      <c r="L24" s="41" cm="1">
        <f t="array" aca="1" ref="L24" ca="1">IFERROR(MEDIAN(IF(INDIRECT($A$1&amp;$B$1)=L$1,IF(INDIRECT($A$1&amp;$C24)&gt;0,IF(COUNTIFS(INDIRECT($A$1&amp;$B$1),L$1,INDIRECT($A$1&amp;$C24),"&gt;0")&gt;=L$2,INDIRECT($A$1&amp;$C24))))),"NA")</f>
        <v>6</v>
      </c>
      <c r="O24" s="84" t="s">
        <v>3515</v>
      </c>
      <c r="P24" s="41" t="str">
        <f t="shared" ca="1" si="0"/>
        <v>-</v>
      </c>
      <c r="S24" s="84" t="s">
        <v>3515</v>
      </c>
      <c r="T24" s="41" t="str">
        <f t="shared" ca="1" si="1"/>
        <v>Dispo</v>
      </c>
      <c r="U24"/>
      <c r="V24"/>
      <c r="W24"/>
      <c r="X24"/>
      <c r="Y24"/>
      <c r="Z24"/>
      <c r="AA24"/>
      <c r="AB24"/>
      <c r="AC24"/>
      <c r="AD24"/>
    </row>
    <row r="25" spans="1:30" x14ac:dyDescent="0.35">
      <c r="A25" s="81" t="s">
        <v>800</v>
      </c>
      <c r="B25" s="81" t="s">
        <v>3516</v>
      </c>
      <c r="C25" s="81" t="s">
        <v>3517</v>
      </c>
      <c r="D25" s="81" t="s">
        <v>3518</v>
      </c>
      <c r="F25" s="6"/>
      <c r="G25" s="84" t="s">
        <v>3519</v>
      </c>
      <c r="H25" s="41" cm="1">
        <f t="array" aca="1" ref="H25" ca="1">IFERROR(MEDIAN(IF(INDIRECT($A$1&amp;$B$1)=H$1,IF(INDIRECT($A$1&amp;$B25)&gt;0,IF(COUNTIFS(INDIRECT($A$1&amp;$B$1),H$1,INDIRECT($A$1&amp;$B25),"&gt;0")&gt;=H$2,INDIRECT($A$1&amp;$B25))))),"NA")</f>
        <v>20</v>
      </c>
      <c r="I25" s="6"/>
      <c r="K25" s="84" t="s">
        <v>3519</v>
      </c>
      <c r="L25" s="41" cm="1">
        <f t="array" aca="1" ref="L25" ca="1">IFERROR(MEDIAN(IF(INDIRECT($A$1&amp;$B$1)=L$1,IF(INDIRECT($A$1&amp;$C25)&gt;0,IF(COUNTIFS(INDIRECT($A$1&amp;$B$1),L$1,INDIRECT($A$1&amp;$C25),"&gt;0")&gt;=L$2,INDIRECT($A$1&amp;$C25))))),"NA")</f>
        <v>9</v>
      </c>
      <c r="O25" s="84" t="s">
        <v>3519</v>
      </c>
      <c r="P25" s="41" t="str">
        <f t="shared" ca="1" si="0"/>
        <v>-</v>
      </c>
      <c r="S25" s="84" t="s">
        <v>3519</v>
      </c>
      <c r="T25" s="41" t="str">
        <f t="shared" ca="1" si="1"/>
        <v>Dispo</v>
      </c>
      <c r="U25"/>
      <c r="V25"/>
      <c r="W25"/>
      <c r="X25"/>
      <c r="Y25"/>
      <c r="Z25"/>
      <c r="AA25"/>
      <c r="AB25"/>
      <c r="AC25"/>
      <c r="AD25"/>
    </row>
    <row r="26" spans="1:30" x14ac:dyDescent="0.35">
      <c r="A26" s="81" t="s">
        <v>802</v>
      </c>
      <c r="B26" s="81" t="s">
        <v>3520</v>
      </c>
      <c r="C26" s="81" t="s">
        <v>3521</v>
      </c>
      <c r="D26" s="81" t="s">
        <v>3522</v>
      </c>
      <c r="F26" s="6"/>
      <c r="G26" s="84" t="s">
        <v>3523</v>
      </c>
      <c r="H26" s="41" cm="1">
        <f t="array" aca="1" ref="H26" ca="1">IFERROR(MEDIAN(IF(INDIRECT($A$1&amp;$B$1)=H$1,IF(INDIRECT($A$1&amp;$B26)&gt;0,IF(COUNTIFS(INDIRECT($A$1&amp;$B$1),H$1,INDIRECT($A$1&amp;$B26),"&gt;0")&gt;=H$2,INDIRECT($A$1&amp;$B26))))),"NA")</f>
        <v>20</v>
      </c>
      <c r="I26" s="6"/>
      <c r="K26" s="84" t="s">
        <v>3523</v>
      </c>
      <c r="L26" s="41" cm="1">
        <f t="array" aca="1" ref="L26" ca="1">IFERROR(MEDIAN(IF(INDIRECT($A$1&amp;$B$1)=L$1,IF(INDIRECT($A$1&amp;$C26)&gt;0,IF(COUNTIFS(INDIRECT($A$1&amp;$B$1),L$1,INDIRECT($A$1&amp;$C26),"&gt;0")&gt;=L$2,INDIRECT($A$1&amp;$C26))))),"NA")</f>
        <v>5</v>
      </c>
      <c r="O26" s="84" t="s">
        <v>3523</v>
      </c>
      <c r="P26" s="41" t="str">
        <f t="shared" ca="1" si="0"/>
        <v>-</v>
      </c>
      <c r="S26" s="84" t="s">
        <v>3523</v>
      </c>
      <c r="T26" s="41" t="str">
        <f t="shared" ca="1" si="1"/>
        <v>Dispo</v>
      </c>
      <c r="U26"/>
      <c r="V26"/>
      <c r="W26"/>
      <c r="X26"/>
      <c r="Y26"/>
      <c r="Z26"/>
      <c r="AA26"/>
      <c r="AB26"/>
      <c r="AC26"/>
      <c r="AD26"/>
    </row>
    <row r="27" spans="1:30" x14ac:dyDescent="0.35">
      <c r="A27" s="81" t="s">
        <v>805</v>
      </c>
      <c r="B27" s="81" t="s">
        <v>3524</v>
      </c>
      <c r="C27" s="81" t="s">
        <v>3525</v>
      </c>
      <c r="D27" s="81" t="s">
        <v>3526</v>
      </c>
      <c r="F27" s="6"/>
      <c r="G27" s="85" t="s">
        <v>3527</v>
      </c>
      <c r="H27" s="41" cm="1">
        <f t="array" aca="1" ref="H27" ca="1">IFERROR(MEDIAN(IF(INDIRECT($A$1&amp;$B$1)=H$1,IF(INDIRECT($A$1&amp;$B27)&gt;0,IF(COUNTIFS(INDIRECT($A$1&amp;$B$1),H$1,INDIRECT($A$1&amp;$B27),"&gt;0")&gt;=H$2,INDIRECT($A$1&amp;$B27))))),"NA")</f>
        <v>20</v>
      </c>
      <c r="I27" s="6"/>
      <c r="K27" s="85" t="s">
        <v>3527</v>
      </c>
      <c r="L27" s="41" cm="1">
        <f t="array" aca="1" ref="L27" ca="1">IFERROR(MEDIAN(IF(INDIRECT($A$1&amp;$B$1)=L$1,IF(INDIRECT($A$1&amp;$C27)&gt;0,IF(COUNTIFS(INDIRECT($A$1&amp;$B$1),L$1,INDIRECT($A$1&amp;$C27),"&gt;0")&gt;=L$2,INDIRECT($A$1&amp;$C27))))),"NA")</f>
        <v>5</v>
      </c>
      <c r="O27" s="85" t="s">
        <v>3527</v>
      </c>
      <c r="P27" s="41" t="str">
        <f t="shared" ca="1" si="0"/>
        <v>-</v>
      </c>
      <c r="S27" s="85" t="s">
        <v>3527</v>
      </c>
      <c r="T27" s="41" t="str">
        <f t="shared" ca="1" si="1"/>
        <v>Dispo</v>
      </c>
      <c r="U27"/>
      <c r="V27"/>
      <c r="W27"/>
      <c r="X27"/>
      <c r="Y27"/>
      <c r="Z27"/>
      <c r="AA27"/>
      <c r="AB27"/>
      <c r="AC27"/>
      <c r="AD27"/>
    </row>
    <row r="28" spans="1:30" x14ac:dyDescent="0.35">
      <c r="A28" s="81" t="s">
        <v>808</v>
      </c>
      <c r="B28" s="81" t="s">
        <v>3528</v>
      </c>
      <c r="C28" s="81" t="s">
        <v>3529</v>
      </c>
      <c r="D28" s="81" t="s">
        <v>3530</v>
      </c>
      <c r="F28" s="6"/>
      <c r="G28" s="85" t="s">
        <v>3531</v>
      </c>
      <c r="H28" s="41" cm="1">
        <f t="array" aca="1" ref="H28" ca="1">IFERROR(MEDIAN(IF(INDIRECT($A$1&amp;$B$1)=H$1,IF(INDIRECT($A$1&amp;$B28)&gt;0,IF(COUNTIFS(INDIRECT($A$1&amp;$B$1),H$1,INDIRECT($A$1&amp;$B28),"&gt;0")&gt;=H$2,INDIRECT($A$1&amp;$B28))))),"NA")</f>
        <v>2</v>
      </c>
      <c r="I28" s="6"/>
      <c r="K28" s="85" t="s">
        <v>3531</v>
      </c>
      <c r="L28" s="41" cm="1">
        <f t="array" aca="1" ref="L28" ca="1">IFERROR(MEDIAN(IF(INDIRECT($A$1&amp;$B$1)=L$1,IF(INDIRECT($A$1&amp;$C28)&gt;0,IF(COUNTIFS(INDIRECT($A$1&amp;$B$1),L$1,INDIRECT($A$1&amp;$C28),"&gt;0")&gt;=L$2,INDIRECT($A$1&amp;$C28))))),"NA")</f>
        <v>1</v>
      </c>
      <c r="O28" s="85" t="s">
        <v>3531</v>
      </c>
      <c r="P28" s="41" t="str">
        <f t="shared" ca="1" si="0"/>
        <v>-</v>
      </c>
      <c r="S28" s="85" t="s">
        <v>3531</v>
      </c>
      <c r="T28" s="41" t="str">
        <f t="shared" ca="1" si="1"/>
        <v>Dispo</v>
      </c>
      <c r="U28"/>
      <c r="V28"/>
      <c r="W28"/>
      <c r="X28"/>
      <c r="Y28"/>
      <c r="Z28"/>
      <c r="AA28"/>
      <c r="AB28"/>
      <c r="AC28"/>
      <c r="AD28"/>
    </row>
    <row r="29" spans="1:30" x14ac:dyDescent="0.35">
      <c r="A29" s="81" t="s">
        <v>811</v>
      </c>
      <c r="B29" s="81" t="s">
        <v>3532</v>
      </c>
      <c r="C29" s="81" t="s">
        <v>3533</v>
      </c>
      <c r="D29" s="81" t="s">
        <v>3534</v>
      </c>
      <c r="F29" s="6"/>
      <c r="G29" s="85" t="s">
        <v>3535</v>
      </c>
      <c r="H29" s="41" cm="1">
        <f t="array" aca="1" ref="H29" ca="1">IFERROR(MEDIAN(IF(INDIRECT($A$1&amp;$B$1)=H$1,IF(INDIRECT($A$1&amp;$B29)&gt;0,IF(COUNTIFS(INDIRECT($A$1&amp;$B$1),H$1,INDIRECT($A$1&amp;$B29),"&gt;0")&gt;=H$2,INDIRECT($A$1&amp;$B29))))),"NA")</f>
        <v>2</v>
      </c>
      <c r="I29" s="6"/>
      <c r="K29" s="85" t="s">
        <v>3535</v>
      </c>
      <c r="L29" s="41" cm="1">
        <f t="array" aca="1" ref="L29" ca="1">IFERROR(MEDIAN(IF(INDIRECT($A$1&amp;$B$1)=L$1,IF(INDIRECT($A$1&amp;$C29)&gt;0,IF(COUNTIFS(INDIRECT($A$1&amp;$B$1),L$1,INDIRECT($A$1&amp;$C29),"&gt;0")&gt;=L$2,INDIRECT($A$1&amp;$C29))))),"NA")</f>
        <v>1</v>
      </c>
      <c r="O29" s="85" t="s">
        <v>3535</v>
      </c>
      <c r="P29" s="41" t="str">
        <f t="shared" ca="1" si="0"/>
        <v>-</v>
      </c>
      <c r="S29" s="85" t="s">
        <v>3535</v>
      </c>
      <c r="T29" s="41" t="str">
        <f t="shared" ca="1" si="1"/>
        <v>Dispo</v>
      </c>
      <c r="U29"/>
      <c r="V29"/>
      <c r="W29"/>
      <c r="X29"/>
      <c r="Y29"/>
      <c r="Z29"/>
      <c r="AA29"/>
      <c r="AB29"/>
      <c r="AC29"/>
      <c r="AD29"/>
    </row>
    <row r="30" spans="1:30" x14ac:dyDescent="0.35">
      <c r="A30" s="81" t="s">
        <v>813</v>
      </c>
      <c r="B30" s="81" t="s">
        <v>3536</v>
      </c>
      <c r="C30" s="81" t="s">
        <v>3537</v>
      </c>
      <c r="D30" s="81" t="s">
        <v>3538</v>
      </c>
      <c r="F30" s="6"/>
      <c r="G30" s="85" t="s">
        <v>3539</v>
      </c>
      <c r="H30" s="41" cm="1">
        <f t="array" aca="1" ref="H30" ca="1">IFERROR(MEDIAN(IF(INDIRECT($A$1&amp;$B$1)=H$1,IF(INDIRECT($A$1&amp;$B30)&gt;0,IF(COUNTIFS(INDIRECT($A$1&amp;$B$1),H$1,INDIRECT($A$1&amp;$B30),"&gt;0")&gt;=H$2,INDIRECT($A$1&amp;$B30))))),"NA")</f>
        <v>2</v>
      </c>
      <c r="I30" s="6"/>
      <c r="K30" s="85" t="s">
        <v>3539</v>
      </c>
      <c r="L30" s="41" cm="1">
        <f t="array" aca="1" ref="L30" ca="1">IFERROR(MEDIAN(IF(INDIRECT($A$1&amp;$B$1)=L$1,IF(INDIRECT($A$1&amp;$C30)&gt;0,IF(COUNTIFS(INDIRECT($A$1&amp;$B$1),L$1,INDIRECT($A$1&amp;$C30),"&gt;0")&gt;=L$2,INDIRECT($A$1&amp;$C30))))),"NA")</f>
        <v>1</v>
      </c>
      <c r="O30" s="85" t="s">
        <v>3539</v>
      </c>
      <c r="P30" s="41" t="str">
        <f t="shared" ca="1" si="0"/>
        <v>-</v>
      </c>
      <c r="S30" s="85" t="s">
        <v>3539</v>
      </c>
      <c r="T30" s="41" t="str">
        <f t="shared" ca="1" si="1"/>
        <v>Dispo</v>
      </c>
      <c r="U30"/>
      <c r="V30"/>
      <c r="W30"/>
      <c r="X30"/>
      <c r="Y30"/>
      <c r="Z30"/>
      <c r="AA30"/>
      <c r="AB30"/>
      <c r="AC30"/>
      <c r="AD30"/>
    </row>
    <row r="31" spans="1:30" x14ac:dyDescent="0.35">
      <c r="A31" s="81" t="s">
        <v>815</v>
      </c>
      <c r="B31" s="81" t="s">
        <v>3540</v>
      </c>
      <c r="C31" s="81" t="s">
        <v>3541</v>
      </c>
      <c r="D31" s="81" t="s">
        <v>3542</v>
      </c>
      <c r="F31" s="81"/>
      <c r="G31" s="85" t="s">
        <v>3543</v>
      </c>
      <c r="H31" s="41" cm="1">
        <f t="array" aca="1" ref="H31" ca="1">IFERROR(MEDIAN(IF(INDIRECT($A$1&amp;$B$1)=H$1,IF(INDIRECT($A$1&amp;$B31)&gt;0,IF(COUNTIFS(INDIRECT($A$1&amp;$B$1),H$1,INDIRECT($A$1&amp;$B31),"&gt;0")&gt;=H$2,INDIRECT($A$1&amp;$B31))))),"NA")</f>
        <v>20</v>
      </c>
      <c r="K31" s="85" t="s">
        <v>3543</v>
      </c>
      <c r="L31" s="41" cm="1">
        <f t="array" aca="1" ref="L31" ca="1">IFERROR(MEDIAN(IF(INDIRECT($A$1&amp;$B$1)=L$1,IF(INDIRECT($A$1&amp;$C31)&gt;0,IF(COUNTIFS(INDIRECT($A$1&amp;$B$1),L$1,INDIRECT($A$1&amp;$C31),"&gt;0")&gt;=L$2,INDIRECT($A$1&amp;$C31))))),"NA")</f>
        <v>3.5</v>
      </c>
      <c r="O31" s="85" t="s">
        <v>3543</v>
      </c>
      <c r="P31" s="41" t="str">
        <f t="shared" ca="1" si="0"/>
        <v>-</v>
      </c>
      <c r="S31" s="85" t="s">
        <v>3543</v>
      </c>
      <c r="T31" s="41" t="str">
        <f t="shared" ca="1" si="1"/>
        <v>Dispo</v>
      </c>
      <c r="U31"/>
      <c r="V31"/>
      <c r="W31"/>
      <c r="X31"/>
      <c r="Y31"/>
      <c r="Z31"/>
      <c r="AA31"/>
      <c r="AB31"/>
      <c r="AC31"/>
      <c r="AD31"/>
    </row>
    <row r="32" spans="1:30" x14ac:dyDescent="0.35">
      <c r="A32" s="81" t="s">
        <v>817</v>
      </c>
      <c r="B32" s="81" t="s">
        <v>3544</v>
      </c>
      <c r="C32" s="81" t="s">
        <v>3545</v>
      </c>
      <c r="D32" s="81" t="s">
        <v>3546</v>
      </c>
      <c r="F32" s="81"/>
      <c r="G32" s="85" t="s">
        <v>3547</v>
      </c>
      <c r="H32" s="41" cm="1">
        <f t="array" aca="1" ref="H32" ca="1">IFERROR(MEDIAN(IF(INDIRECT($A$1&amp;$B$1)=H$1,IF(INDIRECT($A$1&amp;$B32)&gt;0,IF(COUNTIFS(INDIRECT($A$1&amp;$B$1),H$1,INDIRECT($A$1&amp;$B32),"&gt;0")&gt;=H$2,INDIRECT($A$1&amp;$B32))))),"NA")</f>
        <v>20</v>
      </c>
      <c r="K32" s="85" t="s">
        <v>3547</v>
      </c>
      <c r="L32" s="41" cm="1">
        <f t="array" aca="1" ref="L32" ca="1">IFERROR(MEDIAN(IF(INDIRECT($A$1&amp;$B$1)=L$1,IF(INDIRECT($A$1&amp;$C32)&gt;0,IF(COUNTIFS(INDIRECT($A$1&amp;$B$1),L$1,INDIRECT($A$1&amp;$C32),"&gt;0")&gt;=L$2,INDIRECT($A$1&amp;$C32))))),"NA")</f>
        <v>5</v>
      </c>
      <c r="O32" s="85" t="s">
        <v>3547</v>
      </c>
      <c r="P32" s="41" t="str">
        <f t="shared" ca="1" si="0"/>
        <v>-</v>
      </c>
      <c r="S32" s="85" t="s">
        <v>3547</v>
      </c>
      <c r="T32" s="41" t="str">
        <f t="shared" ca="1" si="1"/>
        <v>Dispo</v>
      </c>
      <c r="U32"/>
      <c r="V32"/>
      <c r="W32"/>
      <c r="X32"/>
      <c r="Y32"/>
      <c r="Z32"/>
      <c r="AA32"/>
      <c r="AB32"/>
      <c r="AC32"/>
      <c r="AD32"/>
    </row>
    <row r="33" spans="1:30" x14ac:dyDescent="0.35">
      <c r="A33" s="81" t="s">
        <v>820</v>
      </c>
      <c r="B33" s="81" t="s">
        <v>3548</v>
      </c>
      <c r="C33" s="81" t="s">
        <v>3549</v>
      </c>
      <c r="D33" s="81" t="s">
        <v>3550</v>
      </c>
      <c r="F33" s="81"/>
      <c r="G33" s="85" t="s">
        <v>3437</v>
      </c>
      <c r="H33" s="41" cm="1">
        <f t="array" aca="1" ref="H33" ca="1">IFERROR(MEDIAN(IF(INDIRECT($A$1&amp;$B$1)=H$1,IF(INDIRECT($A$1&amp;$B33)&gt;0,IF(COUNTIFS(INDIRECT($A$1&amp;$B$1),H$1,INDIRECT($A$1&amp;$B33),"&gt;0")&gt;=H$2,INDIRECT($A$1&amp;$B33))))),"NA")</f>
        <v>20</v>
      </c>
      <c r="K33" s="85" t="s">
        <v>3437</v>
      </c>
      <c r="L33" s="41" cm="1">
        <f t="array" aca="1" ref="L33" ca="1">IFERROR(MEDIAN(IF(INDIRECT($A$1&amp;$B$1)=L$1,IF(INDIRECT($A$1&amp;$C33)&gt;0,IF(COUNTIFS(INDIRECT($A$1&amp;$B$1),L$1,INDIRECT($A$1&amp;$C33),"&gt;0")&gt;=L$2,INDIRECT($A$1&amp;$C33))))),"NA")</f>
        <v>4.5</v>
      </c>
      <c r="O33" s="85" t="s">
        <v>3437</v>
      </c>
      <c r="P33" s="41" t="str">
        <f t="shared" ca="1" si="0"/>
        <v>-</v>
      </c>
      <c r="S33" s="85" t="s">
        <v>3437</v>
      </c>
      <c r="T33" s="41" t="str">
        <f t="shared" ca="1" si="1"/>
        <v>Dispo</v>
      </c>
      <c r="U33"/>
      <c r="V33"/>
      <c r="W33"/>
      <c r="X33"/>
      <c r="Y33"/>
      <c r="Z33"/>
      <c r="AA33"/>
      <c r="AB33"/>
      <c r="AC33"/>
      <c r="AD33"/>
    </row>
    <row r="34" spans="1:30" x14ac:dyDescent="0.35">
      <c r="A34" s="81" t="s">
        <v>823</v>
      </c>
      <c r="B34" s="81" t="s">
        <v>3551</v>
      </c>
      <c r="C34" s="81" t="s">
        <v>3552</v>
      </c>
      <c r="D34" s="81" t="s">
        <v>3553</v>
      </c>
      <c r="F34" s="81"/>
      <c r="G34" s="85" t="s">
        <v>3438</v>
      </c>
      <c r="H34" s="41" cm="1">
        <f t="array" aca="1" ref="H34" ca="1">IFERROR(MEDIAN(IF(INDIRECT($A$1&amp;$B$1)=H$1,IF(INDIRECT($A$1&amp;$B34)&gt;0,IF(COUNTIFS(INDIRECT($A$1&amp;$B$1),H$1,INDIRECT($A$1&amp;$B34),"&gt;0")&gt;=H$2,INDIRECT($A$1&amp;$B34))))),"NA")</f>
        <v>20</v>
      </c>
      <c r="K34" s="85" t="s">
        <v>3438</v>
      </c>
      <c r="L34" s="41" cm="1">
        <f t="array" aca="1" ref="L34" ca="1">IFERROR(MEDIAN(IF(INDIRECT($A$1&amp;$B$1)=L$1,IF(INDIRECT($A$1&amp;$C34)&gt;0,IF(COUNTIFS(INDIRECT($A$1&amp;$B$1),L$1,INDIRECT($A$1&amp;$C34),"&gt;0")&gt;=L$2,INDIRECT($A$1&amp;$C34))))),"NA")</f>
        <v>4</v>
      </c>
      <c r="O34" s="85" t="s">
        <v>3438</v>
      </c>
      <c r="P34" s="41" t="str">
        <f t="shared" ca="1" si="0"/>
        <v>-</v>
      </c>
      <c r="S34" s="85" t="s">
        <v>3438</v>
      </c>
      <c r="T34" s="41" t="str">
        <f t="shared" ca="1" si="1"/>
        <v>Dispo</v>
      </c>
      <c r="U34"/>
      <c r="V34"/>
      <c r="W34"/>
      <c r="X34"/>
      <c r="Y34"/>
      <c r="Z34"/>
      <c r="AA34"/>
      <c r="AB34"/>
      <c r="AC34"/>
      <c r="AD34"/>
    </row>
    <row r="35" spans="1:30" x14ac:dyDescent="0.35">
      <c r="O35" s="4" t="s">
        <v>3554</v>
      </c>
      <c r="S35" s="4" t="s">
        <v>3554</v>
      </c>
    </row>
    <row r="36" spans="1:30" x14ac:dyDescent="0.35">
      <c r="O36" s="6" t="s">
        <v>3555</v>
      </c>
      <c r="P36" s="4" t="s">
        <v>3556</v>
      </c>
      <c r="S36" s="41" t="s">
        <v>3443</v>
      </c>
      <c r="T36" s="4" t="s">
        <v>3557</v>
      </c>
    </row>
    <row r="37" spans="1:30" x14ac:dyDescent="0.35">
      <c r="O37" s="6" t="s">
        <v>3200</v>
      </c>
      <c r="P37" s="4" t="s">
        <v>3558</v>
      </c>
      <c r="S37" s="41" t="s">
        <v>3444</v>
      </c>
      <c r="T37" s="4" t="s">
        <v>3559</v>
      </c>
    </row>
    <row r="38" spans="1:30" x14ac:dyDescent="0.35">
      <c r="O38" s="6" t="s">
        <v>75</v>
      </c>
      <c r="P38" s="89" t="s">
        <v>3560</v>
      </c>
      <c r="S38" s="41" t="s">
        <v>3445</v>
      </c>
      <c r="T38" s="4" t="s">
        <v>3561</v>
      </c>
    </row>
  </sheetData>
  <conditionalFormatting sqref="O36:O37">
    <cfRule type="containsText" dxfId="28" priority="1" operator="containsText" text="O">
      <formula>NOT(ISERROR(SEARCH("O",O36)))</formula>
    </cfRule>
    <cfRule type="containsText" dxfId="27" priority="2" operator="containsText" text="X">
      <formula>NOT(ISERROR(SEARCH("X",O36)))</formula>
    </cfRule>
  </conditionalFormatting>
  <conditionalFormatting sqref="P8:P34">
    <cfRule type="containsText" dxfId="26" priority="9" operator="containsText" text="O">
      <formula>NOT(ISERROR(SEARCH("O",P8)))</formula>
    </cfRule>
    <cfRule type="containsText" dxfId="25" priority="10" operator="containsText" text="X">
      <formula>NOT(ISERROR(SEARCH("X",P8)))</formula>
    </cfRule>
  </conditionalFormatting>
  <conditionalFormatting sqref="S36:S38">
    <cfRule type="beginsWith" dxfId="24" priority="3" operator="beginsWith" text="Non dispo">
      <formula>LEFT(S36,LEN("Non dispo"))="Non dispo"</formula>
    </cfRule>
    <cfRule type="beginsWith" dxfId="23" priority="4" operator="beginsWith" text="Peu">
      <formula>LEFT(S36,LEN("Peu"))="Peu"</formula>
    </cfRule>
    <cfRule type="beginsWith" dxfId="22" priority="5" operator="beginsWith" text="Dispo">
      <formula>LEFT(S36,LEN("Dispo"))="Dispo"</formula>
    </cfRule>
  </conditionalFormatting>
  <conditionalFormatting sqref="T8:T34">
    <cfRule type="beginsWith" dxfId="21" priority="6" operator="beginsWith" text="Non dispo">
      <formula>LEFT(T8,LEN("Non dispo"))="Non dispo"</formula>
    </cfRule>
    <cfRule type="beginsWith" dxfId="20" priority="7" operator="beginsWith" text="Peu">
      <formula>LEFT(T8,LEN("Peu"))="Peu"</formula>
    </cfRule>
    <cfRule type="beginsWith" dxfId="19" priority="8" operator="beginsWith" text="Dispo">
      <formula>LEFT(T8,LEN("Dispo"))="Dispo"</formula>
    </cfRule>
  </conditionalFormatting>
  <pageMargins left="0.7" right="0.7" top="0.75" bottom="0.75" header="0.3" footer="0.3"/>
  <pageSetup scale="4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5C258-87C0-4DE0-B54E-1CB36E7E11D9}">
  <sheetPr>
    <tabColor theme="2"/>
  </sheetPr>
  <dimension ref="A1:AN113"/>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775</v>
      </c>
      <c r="G5" s="7">
        <v>1750</v>
      </c>
      <c r="H5" s="7">
        <v>450</v>
      </c>
      <c r="I5" s="7">
        <v>250</v>
      </c>
      <c r="J5" s="7">
        <v>5000</v>
      </c>
      <c r="K5" s="7">
        <v>4875</v>
      </c>
      <c r="L5" s="7">
        <v>1375</v>
      </c>
      <c r="M5" s="7">
        <v>1775</v>
      </c>
      <c r="N5" s="7">
        <v>5750</v>
      </c>
      <c r="O5" s="7">
        <v>100</v>
      </c>
      <c r="P5" s="7">
        <v>15000</v>
      </c>
      <c r="Q5" s="7">
        <v>25500</v>
      </c>
      <c r="R5" s="7">
        <v>28375</v>
      </c>
      <c r="S5" s="7">
        <v>6000</v>
      </c>
      <c r="T5" s="7">
        <v>5000</v>
      </c>
      <c r="U5" s="7">
        <v>1375</v>
      </c>
      <c r="V5" s="7">
        <v>137.5</v>
      </c>
      <c r="W5" s="7">
        <v>550</v>
      </c>
      <c r="X5" s="7">
        <v>750</v>
      </c>
      <c r="Y5" s="7">
        <v>1050</v>
      </c>
      <c r="Z5" s="7">
        <v>1750</v>
      </c>
      <c r="AA5" s="7">
        <v>3000</v>
      </c>
      <c r="AB5" s="7">
        <v>2250</v>
      </c>
      <c r="AC5" s="7">
        <v>2500</v>
      </c>
      <c r="AD5" s="7">
        <v>1500</v>
      </c>
      <c r="AE5" s="7">
        <v>2250</v>
      </c>
      <c r="AF5" s="7">
        <v>200</v>
      </c>
      <c r="AG5" s="7">
        <v>275</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v>700</v>
      </c>
      <c r="G9" s="7">
        <v>1750</v>
      </c>
      <c r="H9" s="7">
        <v>450</v>
      </c>
      <c r="I9" s="7">
        <v>250</v>
      </c>
      <c r="J9" s="7">
        <v>4750</v>
      </c>
      <c r="K9" s="7">
        <v>6000</v>
      </c>
      <c r="L9" s="7">
        <v>1500</v>
      </c>
      <c r="M9" s="7">
        <v>2000</v>
      </c>
      <c r="N9" s="7">
        <v>4500</v>
      </c>
      <c r="O9" s="7">
        <v>100</v>
      </c>
      <c r="P9" s="7" t="s">
        <v>33</v>
      </c>
      <c r="Q9" s="7" t="s">
        <v>33</v>
      </c>
      <c r="R9" s="7" t="s">
        <v>33</v>
      </c>
      <c r="S9" s="7">
        <v>5000</v>
      </c>
      <c r="T9" s="7">
        <v>3500</v>
      </c>
      <c r="U9" s="7">
        <v>1500</v>
      </c>
      <c r="V9" s="7">
        <v>100</v>
      </c>
      <c r="W9" s="7">
        <v>550</v>
      </c>
      <c r="X9" s="7">
        <v>750</v>
      </c>
      <c r="Y9" s="7">
        <v>1000</v>
      </c>
      <c r="Z9" s="7">
        <v>2000</v>
      </c>
      <c r="AA9" s="7">
        <v>3000</v>
      </c>
      <c r="AB9" s="7">
        <v>2250</v>
      </c>
      <c r="AC9" s="7">
        <v>3000</v>
      </c>
      <c r="AD9" s="7">
        <v>1500</v>
      </c>
      <c r="AE9" s="7">
        <v>2250</v>
      </c>
      <c r="AF9" s="7">
        <v>250</v>
      </c>
      <c r="AG9" s="7">
        <v>200</v>
      </c>
      <c r="AJ9" s="5"/>
      <c r="AK9" s="5"/>
      <c r="AL9" s="5"/>
      <c r="AM9" s="5"/>
      <c r="AN9" s="5"/>
    </row>
    <row r="10" spans="1:40" x14ac:dyDescent="0.35">
      <c r="A10" s="4" t="s">
        <v>64</v>
      </c>
      <c r="B10" s="4" t="s">
        <v>65</v>
      </c>
      <c r="C10" s="4" t="s">
        <v>66</v>
      </c>
      <c r="E10" s="7">
        <v>1000</v>
      </c>
      <c r="F10" s="7">
        <v>600</v>
      </c>
      <c r="G10" s="7">
        <v>1000</v>
      </c>
      <c r="H10" s="7">
        <v>400</v>
      </c>
      <c r="I10" s="7">
        <v>250</v>
      </c>
      <c r="J10" s="7">
        <v>2500</v>
      </c>
      <c r="K10" s="7">
        <v>4500</v>
      </c>
      <c r="L10" s="7">
        <v>800</v>
      </c>
      <c r="M10" s="7">
        <v>500</v>
      </c>
      <c r="N10" s="7">
        <v>4000</v>
      </c>
      <c r="O10" s="7">
        <v>100</v>
      </c>
      <c r="P10" s="7" t="s">
        <v>67</v>
      </c>
      <c r="Q10" s="7" t="s">
        <v>67</v>
      </c>
      <c r="R10" s="7" t="s">
        <v>67</v>
      </c>
      <c r="S10" s="7">
        <v>5000</v>
      </c>
      <c r="T10" s="7">
        <v>3500</v>
      </c>
      <c r="U10" s="7">
        <v>1500</v>
      </c>
      <c r="V10" s="7">
        <v>100</v>
      </c>
      <c r="W10" s="7">
        <v>500</v>
      </c>
      <c r="X10" s="7">
        <v>750</v>
      </c>
      <c r="Y10" s="7">
        <v>1000</v>
      </c>
      <c r="Z10" s="7">
        <v>2000</v>
      </c>
      <c r="AA10" s="7">
        <v>3000</v>
      </c>
      <c r="AB10" s="7">
        <v>2000</v>
      </c>
      <c r="AC10" s="7">
        <v>2750</v>
      </c>
      <c r="AD10" s="7">
        <v>1400</v>
      </c>
      <c r="AE10" s="7">
        <v>2250</v>
      </c>
      <c r="AF10" s="7">
        <v>225</v>
      </c>
      <c r="AG10" s="7">
        <v>200</v>
      </c>
    </row>
    <row r="11" spans="1:40" x14ac:dyDescent="0.35">
      <c r="A11" s="4" t="s">
        <v>64</v>
      </c>
      <c r="B11" s="4" t="s">
        <v>65</v>
      </c>
      <c r="C11" s="4" t="s">
        <v>68</v>
      </c>
      <c r="E11" s="7">
        <v>1200</v>
      </c>
      <c r="F11" s="7">
        <v>5000</v>
      </c>
      <c r="G11" s="7">
        <v>2000</v>
      </c>
      <c r="H11" s="7">
        <v>450</v>
      </c>
      <c r="I11" s="7">
        <v>250</v>
      </c>
      <c r="J11" s="7">
        <v>5000</v>
      </c>
      <c r="K11" s="7">
        <v>12000</v>
      </c>
      <c r="L11" s="7">
        <v>1500</v>
      </c>
      <c r="M11" s="7">
        <v>2500</v>
      </c>
      <c r="N11" s="7">
        <v>5000</v>
      </c>
      <c r="O11" s="7">
        <v>100</v>
      </c>
      <c r="P11" s="7" t="s">
        <v>67</v>
      </c>
      <c r="Q11" s="7" t="s">
        <v>67</v>
      </c>
      <c r="R11" s="7" t="s">
        <v>67</v>
      </c>
      <c r="S11" s="7">
        <v>5000</v>
      </c>
      <c r="T11" s="7">
        <v>3500</v>
      </c>
      <c r="U11" s="7">
        <v>1500</v>
      </c>
      <c r="V11" s="7">
        <v>150</v>
      </c>
      <c r="W11" s="7">
        <v>600</v>
      </c>
      <c r="X11" s="7">
        <v>800</v>
      </c>
      <c r="Y11" s="7">
        <v>1200</v>
      </c>
      <c r="Z11" s="7">
        <v>5000</v>
      </c>
      <c r="AA11" s="7">
        <v>3500</v>
      </c>
      <c r="AB11" s="7">
        <v>5000</v>
      </c>
      <c r="AC11" s="7">
        <v>3000</v>
      </c>
      <c r="AD11" s="7">
        <v>2000</v>
      </c>
      <c r="AE11" s="7">
        <v>2250</v>
      </c>
      <c r="AF11" s="7">
        <v>250</v>
      </c>
      <c r="AG11" s="7">
        <v>200</v>
      </c>
    </row>
    <row r="12" spans="1:40" x14ac:dyDescent="0.35">
      <c r="E12" s="7" t="s">
        <v>67</v>
      </c>
      <c r="F12" s="7" t="s">
        <v>69</v>
      </c>
      <c r="G12" s="7" t="s">
        <v>69</v>
      </c>
      <c r="H12" s="7" t="s">
        <v>67</v>
      </c>
      <c r="I12" s="7" t="s">
        <v>67</v>
      </c>
      <c r="J12" s="7" t="s">
        <v>69</v>
      </c>
      <c r="K12" s="7" t="s">
        <v>69</v>
      </c>
      <c r="L12" s="7" t="s">
        <v>69</v>
      </c>
      <c r="M12" s="7" t="s">
        <v>69</v>
      </c>
      <c r="N12" s="7" t="s">
        <v>69</v>
      </c>
      <c r="O12" s="7" t="s">
        <v>67</v>
      </c>
      <c r="P12" s="7" t="s">
        <v>67</v>
      </c>
      <c r="Q12" s="7" t="s">
        <v>67</v>
      </c>
      <c r="R12" s="7" t="s">
        <v>67</v>
      </c>
      <c r="S12" s="7" t="s">
        <v>67</v>
      </c>
      <c r="T12" s="7" t="s">
        <v>67</v>
      </c>
      <c r="U12" s="7" t="s">
        <v>67</v>
      </c>
      <c r="V12" s="7" t="s">
        <v>69</v>
      </c>
      <c r="W12" s="7" t="s">
        <v>67</v>
      </c>
      <c r="X12" s="7" t="s">
        <v>67</v>
      </c>
      <c r="Y12" s="7" t="s">
        <v>67</v>
      </c>
      <c r="Z12" s="7" t="s">
        <v>69</v>
      </c>
      <c r="AA12" s="7" t="s">
        <v>67</v>
      </c>
      <c r="AB12" s="7" t="s">
        <v>69</v>
      </c>
      <c r="AC12" s="7" t="s">
        <v>67</v>
      </c>
      <c r="AD12" s="7" t="s">
        <v>69</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t="s">
        <v>33</v>
      </c>
      <c r="G15" s="7" t="s">
        <v>33</v>
      </c>
      <c r="H15" s="7">
        <v>450</v>
      </c>
      <c r="I15" s="7">
        <v>300</v>
      </c>
      <c r="J15" s="7">
        <v>5000</v>
      </c>
      <c r="K15" s="7">
        <v>4500</v>
      </c>
      <c r="L15" s="7">
        <v>1000</v>
      </c>
      <c r="M15" s="7">
        <v>300</v>
      </c>
      <c r="N15" s="7">
        <v>3250</v>
      </c>
      <c r="O15" s="7">
        <v>100</v>
      </c>
      <c r="P15" s="7" t="s">
        <v>33</v>
      </c>
      <c r="Q15" s="7">
        <v>27000</v>
      </c>
      <c r="R15" s="7">
        <v>27750</v>
      </c>
      <c r="S15" s="7">
        <v>7500</v>
      </c>
      <c r="T15" s="7">
        <v>6000</v>
      </c>
      <c r="U15" s="7">
        <v>3000</v>
      </c>
      <c r="V15" s="7">
        <v>150</v>
      </c>
      <c r="W15" s="7" t="s">
        <v>33</v>
      </c>
      <c r="X15" s="7">
        <v>700</v>
      </c>
      <c r="Y15" s="7">
        <v>1000</v>
      </c>
      <c r="Z15" s="7">
        <v>1250</v>
      </c>
      <c r="AA15" s="7">
        <v>3000</v>
      </c>
      <c r="AB15" s="7">
        <v>2750</v>
      </c>
      <c r="AC15" s="7">
        <v>2500</v>
      </c>
      <c r="AD15" s="7">
        <v>1500</v>
      </c>
      <c r="AE15" s="7">
        <v>2250</v>
      </c>
      <c r="AF15" s="7">
        <v>200</v>
      </c>
      <c r="AG15" s="7">
        <v>200</v>
      </c>
    </row>
    <row r="16" spans="1:40" x14ac:dyDescent="0.35">
      <c r="A16" s="4" t="s">
        <v>64</v>
      </c>
      <c r="B16" s="4" t="s">
        <v>71</v>
      </c>
      <c r="C16" s="4" t="s">
        <v>66</v>
      </c>
      <c r="E16" s="7">
        <v>1000</v>
      </c>
      <c r="F16" s="7" t="s">
        <v>67</v>
      </c>
      <c r="G16" s="7" t="s">
        <v>67</v>
      </c>
      <c r="H16" s="7">
        <v>450</v>
      </c>
      <c r="I16" s="7">
        <v>300</v>
      </c>
      <c r="J16" s="7">
        <v>5000</v>
      </c>
      <c r="K16" s="7">
        <v>3750</v>
      </c>
      <c r="L16" s="7">
        <v>1000</v>
      </c>
      <c r="M16" s="7">
        <v>300</v>
      </c>
      <c r="N16" s="7">
        <v>3000</v>
      </c>
      <c r="O16" s="7">
        <v>100</v>
      </c>
      <c r="P16" s="7" t="s">
        <v>67</v>
      </c>
      <c r="Q16" s="7">
        <v>27000</v>
      </c>
      <c r="R16" s="7">
        <v>27500</v>
      </c>
      <c r="S16" s="7">
        <v>7500</v>
      </c>
      <c r="T16" s="7">
        <v>6000</v>
      </c>
      <c r="U16" s="7">
        <v>3000</v>
      </c>
      <c r="V16" s="7">
        <v>150</v>
      </c>
      <c r="W16" s="7" t="s">
        <v>67</v>
      </c>
      <c r="X16" s="7">
        <v>600</v>
      </c>
      <c r="Y16" s="7">
        <v>1000</v>
      </c>
      <c r="Z16" s="7">
        <v>1250</v>
      </c>
      <c r="AA16" s="7">
        <v>3000</v>
      </c>
      <c r="AB16" s="7">
        <v>2500</v>
      </c>
      <c r="AC16" s="7">
        <v>2250</v>
      </c>
      <c r="AD16" s="7">
        <v>1500</v>
      </c>
      <c r="AE16" s="7">
        <v>2000</v>
      </c>
      <c r="AF16" s="7">
        <v>200</v>
      </c>
      <c r="AG16" s="7">
        <v>200</v>
      </c>
    </row>
    <row r="17" spans="1:33" x14ac:dyDescent="0.35">
      <c r="A17" s="4" t="s">
        <v>64</v>
      </c>
      <c r="B17" s="4" t="s">
        <v>71</v>
      </c>
      <c r="C17" s="4" t="s">
        <v>68</v>
      </c>
      <c r="E17" s="7">
        <v>1000</v>
      </c>
      <c r="F17" s="7" t="s">
        <v>67</v>
      </c>
      <c r="G17" s="7" t="s">
        <v>67</v>
      </c>
      <c r="H17" s="7">
        <v>500</v>
      </c>
      <c r="I17" s="7">
        <v>300</v>
      </c>
      <c r="J17" s="7">
        <v>7500</v>
      </c>
      <c r="K17" s="7">
        <v>6000</v>
      </c>
      <c r="L17" s="7">
        <v>1000</v>
      </c>
      <c r="M17" s="7">
        <v>1750</v>
      </c>
      <c r="N17" s="7">
        <v>3500</v>
      </c>
      <c r="O17" s="7">
        <v>100</v>
      </c>
      <c r="P17" s="7" t="s">
        <v>67</v>
      </c>
      <c r="Q17" s="7">
        <v>27500</v>
      </c>
      <c r="R17" s="7">
        <v>28000</v>
      </c>
      <c r="S17" s="7">
        <v>7500</v>
      </c>
      <c r="T17" s="7">
        <v>6000</v>
      </c>
      <c r="U17" s="7">
        <v>3000</v>
      </c>
      <c r="V17" s="7">
        <v>150</v>
      </c>
      <c r="W17" s="7" t="s">
        <v>67</v>
      </c>
      <c r="X17" s="7">
        <v>750</v>
      </c>
      <c r="Y17" s="7">
        <v>1250</v>
      </c>
      <c r="Z17" s="7">
        <v>1250</v>
      </c>
      <c r="AA17" s="7">
        <v>3000</v>
      </c>
      <c r="AB17" s="7">
        <v>3000</v>
      </c>
      <c r="AC17" s="7">
        <v>2500</v>
      </c>
      <c r="AD17" s="7">
        <v>1500</v>
      </c>
      <c r="AE17" s="7">
        <v>2250</v>
      </c>
      <c r="AF17" s="7">
        <v>200</v>
      </c>
      <c r="AG17" s="7">
        <v>200</v>
      </c>
    </row>
    <row r="18" spans="1:33" x14ac:dyDescent="0.35">
      <c r="E18" s="7" t="s">
        <v>67</v>
      </c>
      <c r="F18" s="7" t="s">
        <v>67</v>
      </c>
      <c r="G18" s="7" t="s">
        <v>67</v>
      </c>
      <c r="H18" s="7" t="s">
        <v>67</v>
      </c>
      <c r="I18" s="7" t="s">
        <v>67</v>
      </c>
      <c r="J18" s="7" t="s">
        <v>69</v>
      </c>
      <c r="K18" s="7" t="s">
        <v>69</v>
      </c>
      <c r="L18" s="7" t="s">
        <v>67</v>
      </c>
      <c r="M18" s="7" t="s">
        <v>69</v>
      </c>
      <c r="N18" s="7" t="s">
        <v>67</v>
      </c>
      <c r="O18" s="7" t="s">
        <v>67</v>
      </c>
      <c r="P18" s="7" t="s">
        <v>67</v>
      </c>
      <c r="Q18" s="7" t="s">
        <v>67</v>
      </c>
      <c r="R18" s="7" t="s">
        <v>67</v>
      </c>
      <c r="S18" s="7" t="s">
        <v>67</v>
      </c>
      <c r="T18" s="7" t="s">
        <v>67</v>
      </c>
      <c r="U18" s="7" t="s">
        <v>67</v>
      </c>
      <c r="V18" s="7" t="s">
        <v>67</v>
      </c>
      <c r="W18" s="7" t="s">
        <v>67</v>
      </c>
      <c r="X18" s="7" t="s">
        <v>67</v>
      </c>
      <c r="Y18" s="7" t="s">
        <v>69</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1125</v>
      </c>
      <c r="F27" s="7">
        <v>775</v>
      </c>
      <c r="G27" s="7">
        <v>1075</v>
      </c>
      <c r="H27" s="7">
        <v>562.5</v>
      </c>
      <c r="I27" s="7">
        <v>300</v>
      </c>
      <c r="J27" s="7">
        <v>6125</v>
      </c>
      <c r="K27" s="7">
        <v>4875</v>
      </c>
      <c r="L27" s="7">
        <v>2050</v>
      </c>
      <c r="M27" s="7">
        <v>1775</v>
      </c>
      <c r="N27" s="7">
        <v>8250</v>
      </c>
      <c r="O27" s="7">
        <v>100</v>
      </c>
      <c r="P27" s="7" t="s">
        <v>33</v>
      </c>
      <c r="Q27" s="7">
        <v>27000</v>
      </c>
      <c r="R27" s="7">
        <v>45000</v>
      </c>
      <c r="S27" s="7">
        <v>6250</v>
      </c>
      <c r="T27" s="7">
        <v>5125</v>
      </c>
      <c r="U27" s="7">
        <v>325</v>
      </c>
      <c r="V27" s="7">
        <v>137.5</v>
      </c>
      <c r="W27" s="7">
        <v>437.5</v>
      </c>
      <c r="X27" s="7">
        <v>500</v>
      </c>
      <c r="Y27" s="7">
        <v>1050</v>
      </c>
      <c r="Z27" s="7">
        <v>1750</v>
      </c>
      <c r="AA27" s="7">
        <v>3625</v>
      </c>
      <c r="AB27" s="7">
        <v>2500</v>
      </c>
      <c r="AC27" s="7">
        <v>2500</v>
      </c>
      <c r="AD27" s="7">
        <v>2225</v>
      </c>
      <c r="AE27" s="7">
        <v>2125</v>
      </c>
      <c r="AF27" s="7">
        <v>350</v>
      </c>
      <c r="AG27" s="7">
        <v>500</v>
      </c>
    </row>
    <row r="28" spans="1:33" x14ac:dyDescent="0.35">
      <c r="A28" s="4" t="s">
        <v>73</v>
      </c>
      <c r="B28" s="4" t="s">
        <v>77</v>
      </c>
      <c r="C28" s="4" t="s">
        <v>66</v>
      </c>
      <c r="E28" s="7">
        <v>1100</v>
      </c>
      <c r="F28" s="7">
        <v>750</v>
      </c>
      <c r="G28" s="7">
        <v>1000</v>
      </c>
      <c r="H28" s="7">
        <v>500</v>
      </c>
      <c r="I28" s="7">
        <v>250</v>
      </c>
      <c r="J28" s="7">
        <v>6000</v>
      </c>
      <c r="K28" s="7">
        <v>4500</v>
      </c>
      <c r="L28" s="7">
        <v>2000</v>
      </c>
      <c r="M28" s="7">
        <v>1750</v>
      </c>
      <c r="N28" s="7">
        <v>8000</v>
      </c>
      <c r="O28" s="7">
        <v>100</v>
      </c>
      <c r="P28" s="7" t="s">
        <v>67</v>
      </c>
      <c r="Q28" s="7">
        <v>27000</v>
      </c>
      <c r="R28" s="7">
        <v>45000</v>
      </c>
      <c r="S28" s="7">
        <v>6000</v>
      </c>
      <c r="T28" s="7">
        <v>5000</v>
      </c>
      <c r="U28" s="7">
        <v>300</v>
      </c>
      <c r="V28" s="7">
        <v>125</v>
      </c>
      <c r="W28" s="7">
        <v>400</v>
      </c>
      <c r="X28" s="7">
        <v>500</v>
      </c>
      <c r="Y28" s="7">
        <v>1000</v>
      </c>
      <c r="Z28" s="7">
        <v>1500</v>
      </c>
      <c r="AA28" s="7">
        <v>3500</v>
      </c>
      <c r="AB28" s="7">
        <v>2250</v>
      </c>
      <c r="AC28" s="7">
        <v>2250</v>
      </c>
      <c r="AD28" s="7">
        <v>2000</v>
      </c>
      <c r="AE28" s="7">
        <v>2000</v>
      </c>
      <c r="AF28" s="7">
        <v>300</v>
      </c>
      <c r="AG28" s="7">
        <v>500</v>
      </c>
    </row>
    <row r="29" spans="1:33" x14ac:dyDescent="0.35">
      <c r="A29" s="4" t="s">
        <v>73</v>
      </c>
      <c r="B29" s="4" t="s">
        <v>77</v>
      </c>
      <c r="C29" s="4" t="s">
        <v>68</v>
      </c>
      <c r="E29" s="7">
        <v>1200</v>
      </c>
      <c r="F29" s="7">
        <v>800</v>
      </c>
      <c r="G29" s="7">
        <v>1100</v>
      </c>
      <c r="H29" s="7">
        <v>600</v>
      </c>
      <c r="I29" s="7">
        <v>375</v>
      </c>
      <c r="J29" s="7">
        <v>6500</v>
      </c>
      <c r="K29" s="7">
        <v>5000</v>
      </c>
      <c r="L29" s="7">
        <v>2250</v>
      </c>
      <c r="M29" s="7">
        <v>2250</v>
      </c>
      <c r="N29" s="7">
        <v>8500</v>
      </c>
      <c r="O29" s="7">
        <v>100</v>
      </c>
      <c r="P29" s="7" t="s">
        <v>67</v>
      </c>
      <c r="Q29" s="7">
        <v>27250</v>
      </c>
      <c r="R29" s="7">
        <v>45500</v>
      </c>
      <c r="S29" s="7">
        <v>6500</v>
      </c>
      <c r="T29" s="7">
        <v>5300</v>
      </c>
      <c r="U29" s="7">
        <v>375</v>
      </c>
      <c r="V29" s="7">
        <v>150</v>
      </c>
      <c r="W29" s="7">
        <v>450</v>
      </c>
      <c r="X29" s="7">
        <v>550</v>
      </c>
      <c r="Y29" s="7">
        <v>1100</v>
      </c>
      <c r="Z29" s="7">
        <v>1800</v>
      </c>
      <c r="AA29" s="7">
        <v>4000</v>
      </c>
      <c r="AB29" s="7">
        <v>2500</v>
      </c>
      <c r="AC29" s="7">
        <v>2750</v>
      </c>
      <c r="AD29" s="7">
        <v>2500</v>
      </c>
      <c r="AE29" s="7">
        <v>2500</v>
      </c>
      <c r="AF29" s="7">
        <v>450</v>
      </c>
      <c r="AG29" s="7">
        <v>500</v>
      </c>
    </row>
    <row r="30" spans="1:33" x14ac:dyDescent="0.35">
      <c r="E30" s="7" t="s">
        <v>67</v>
      </c>
      <c r="F30" s="7" t="s">
        <v>67</v>
      </c>
      <c r="G30" s="7" t="s">
        <v>67</v>
      </c>
      <c r="H30" s="7" t="s">
        <v>67</v>
      </c>
      <c r="I30" s="7" t="s">
        <v>67</v>
      </c>
      <c r="J30" s="7" t="s">
        <v>67</v>
      </c>
      <c r="K30" s="7" t="s">
        <v>67</v>
      </c>
      <c r="L30" s="7" t="s">
        <v>67</v>
      </c>
      <c r="M30" s="7" t="s">
        <v>69</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67</v>
      </c>
      <c r="AC30" s="7" t="s">
        <v>67</v>
      </c>
      <c r="AD30" s="7" t="s">
        <v>69</v>
      </c>
      <c r="AE30" s="7" t="s">
        <v>69</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4000</v>
      </c>
      <c r="G57" s="7">
        <v>3500</v>
      </c>
      <c r="H57" s="7">
        <v>350</v>
      </c>
      <c r="I57" s="7">
        <v>250</v>
      </c>
      <c r="J57" s="7">
        <v>5000</v>
      </c>
      <c r="K57" s="7">
        <v>25000</v>
      </c>
      <c r="L57" s="7">
        <v>1375</v>
      </c>
      <c r="M57" s="7">
        <v>1625</v>
      </c>
      <c r="N57" s="7">
        <v>5750</v>
      </c>
      <c r="O57" s="7" t="s">
        <v>33</v>
      </c>
      <c r="P57" s="7" t="s">
        <v>33</v>
      </c>
      <c r="Q57" s="7">
        <v>24000</v>
      </c>
      <c r="R57" s="7">
        <v>26000</v>
      </c>
      <c r="S57" s="7">
        <v>6000</v>
      </c>
      <c r="T57" s="7">
        <v>4500</v>
      </c>
      <c r="U57" s="7">
        <v>1375</v>
      </c>
      <c r="V57" s="7">
        <v>137.5</v>
      </c>
      <c r="W57" s="7" t="s">
        <v>33</v>
      </c>
      <c r="X57" s="7">
        <v>1250</v>
      </c>
      <c r="Y57" s="7">
        <v>1750</v>
      </c>
      <c r="Z57" s="7">
        <v>2250</v>
      </c>
      <c r="AA57" s="7">
        <v>3000</v>
      </c>
      <c r="AB57" s="7">
        <v>2000</v>
      </c>
      <c r="AC57" s="7">
        <v>1800</v>
      </c>
      <c r="AD57" s="7">
        <v>2500</v>
      </c>
      <c r="AE57" s="7">
        <v>4500</v>
      </c>
      <c r="AF57" s="7">
        <v>200</v>
      </c>
      <c r="AG57" s="7">
        <v>500</v>
      </c>
    </row>
    <row r="58" spans="1:33" x14ac:dyDescent="0.35">
      <c r="A58" s="4" t="s">
        <v>81</v>
      </c>
      <c r="B58" s="4" t="s">
        <v>88</v>
      </c>
      <c r="C58" s="4" t="s">
        <v>66</v>
      </c>
      <c r="E58" s="7">
        <v>1000</v>
      </c>
      <c r="F58" s="7">
        <v>3500</v>
      </c>
      <c r="G58" s="7">
        <v>3500</v>
      </c>
      <c r="H58" s="7">
        <v>300</v>
      </c>
      <c r="I58" s="7">
        <v>250</v>
      </c>
      <c r="J58" s="7">
        <v>4000</v>
      </c>
      <c r="K58" s="7">
        <v>7000</v>
      </c>
      <c r="L58" s="7">
        <v>1000</v>
      </c>
      <c r="M58" s="7">
        <v>1500</v>
      </c>
      <c r="N58" s="7">
        <v>5500</v>
      </c>
      <c r="O58" s="7" t="s">
        <v>67</v>
      </c>
      <c r="P58" s="7" t="s">
        <v>67</v>
      </c>
      <c r="Q58" s="7">
        <v>22500</v>
      </c>
      <c r="R58" s="7">
        <v>23500</v>
      </c>
      <c r="S58" s="7">
        <v>6000</v>
      </c>
      <c r="T58" s="7">
        <v>4250</v>
      </c>
      <c r="U58" s="7">
        <v>500</v>
      </c>
      <c r="V58" s="7">
        <v>125</v>
      </c>
      <c r="W58" s="7" t="s">
        <v>67</v>
      </c>
      <c r="X58" s="7">
        <v>750</v>
      </c>
      <c r="Y58" s="7">
        <v>1500</v>
      </c>
      <c r="Z58" s="7">
        <v>1500</v>
      </c>
      <c r="AA58" s="7">
        <v>3000</v>
      </c>
      <c r="AB58" s="7">
        <v>2000</v>
      </c>
      <c r="AC58" s="7">
        <v>1500</v>
      </c>
      <c r="AD58" s="7">
        <v>1200</v>
      </c>
      <c r="AE58" s="7">
        <v>4500</v>
      </c>
      <c r="AF58" s="7">
        <v>200</v>
      </c>
      <c r="AG58" s="7">
        <v>500</v>
      </c>
    </row>
    <row r="59" spans="1:33" x14ac:dyDescent="0.35">
      <c r="A59" s="4" t="s">
        <v>81</v>
      </c>
      <c r="B59" s="4" t="s">
        <v>88</v>
      </c>
      <c r="C59" s="4" t="s">
        <v>68</v>
      </c>
      <c r="E59" s="7">
        <v>1100</v>
      </c>
      <c r="F59" s="7">
        <v>4000</v>
      </c>
      <c r="G59" s="7">
        <v>4000</v>
      </c>
      <c r="H59" s="7">
        <v>500</v>
      </c>
      <c r="I59" s="7">
        <v>350</v>
      </c>
      <c r="J59" s="7">
        <v>5000</v>
      </c>
      <c r="K59" s="7">
        <v>30000</v>
      </c>
      <c r="L59" s="7">
        <v>1500</v>
      </c>
      <c r="M59" s="7">
        <v>2000</v>
      </c>
      <c r="N59" s="7">
        <v>6500</v>
      </c>
      <c r="O59" s="7" t="s">
        <v>67</v>
      </c>
      <c r="P59" s="7" t="s">
        <v>67</v>
      </c>
      <c r="Q59" s="7">
        <v>27000</v>
      </c>
      <c r="R59" s="7">
        <v>27000</v>
      </c>
      <c r="S59" s="7">
        <v>7000</v>
      </c>
      <c r="T59" s="7">
        <v>5000</v>
      </c>
      <c r="U59" s="7">
        <v>2500</v>
      </c>
      <c r="V59" s="7">
        <v>150</v>
      </c>
      <c r="W59" s="7" t="s">
        <v>67</v>
      </c>
      <c r="X59" s="7">
        <v>1500</v>
      </c>
      <c r="Y59" s="7">
        <v>2000</v>
      </c>
      <c r="Z59" s="7">
        <v>4000</v>
      </c>
      <c r="AA59" s="7">
        <v>3500</v>
      </c>
      <c r="AB59" s="7">
        <v>3000</v>
      </c>
      <c r="AC59" s="7">
        <v>2500</v>
      </c>
      <c r="AD59" s="7">
        <v>3500</v>
      </c>
      <c r="AE59" s="7">
        <v>6000</v>
      </c>
      <c r="AF59" s="7">
        <v>300</v>
      </c>
      <c r="AG59" s="7">
        <v>500</v>
      </c>
    </row>
    <row r="60" spans="1:33" x14ac:dyDescent="0.35">
      <c r="E60" s="7" t="s">
        <v>67</v>
      </c>
      <c r="F60" s="7" t="s">
        <v>67</v>
      </c>
      <c r="G60" s="7" t="s">
        <v>67</v>
      </c>
      <c r="H60" s="7" t="s">
        <v>67</v>
      </c>
      <c r="I60" s="7" t="s">
        <v>67</v>
      </c>
      <c r="J60" s="7" t="s">
        <v>69</v>
      </c>
      <c r="K60" s="7" t="s">
        <v>69</v>
      </c>
      <c r="L60" s="7" t="s">
        <v>69</v>
      </c>
      <c r="M60" s="7" t="s">
        <v>69</v>
      </c>
      <c r="N60" s="7" t="s">
        <v>67</v>
      </c>
      <c r="O60" s="7" t="s">
        <v>67</v>
      </c>
      <c r="P60" s="7" t="s">
        <v>67</v>
      </c>
      <c r="Q60" s="7" t="s">
        <v>67</v>
      </c>
      <c r="R60" s="7" t="s">
        <v>67</v>
      </c>
      <c r="S60" s="7" t="s">
        <v>67</v>
      </c>
      <c r="T60" s="7" t="s">
        <v>67</v>
      </c>
      <c r="U60" s="7" t="s">
        <v>69</v>
      </c>
      <c r="V60" s="7" t="s">
        <v>67</v>
      </c>
      <c r="W60" s="7" t="s">
        <v>67</v>
      </c>
      <c r="X60" s="7" t="s">
        <v>69</v>
      </c>
      <c r="Y60" s="7" t="s">
        <v>69</v>
      </c>
      <c r="Z60" s="7" t="s">
        <v>69</v>
      </c>
      <c r="AA60" s="7" t="s">
        <v>67</v>
      </c>
      <c r="AB60" s="7" t="s">
        <v>69</v>
      </c>
      <c r="AC60" s="7" t="s">
        <v>69</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t="s">
        <v>33</v>
      </c>
      <c r="G81" s="7" t="s">
        <v>33</v>
      </c>
      <c r="H81" s="7">
        <v>450</v>
      </c>
      <c r="I81" s="7">
        <v>250</v>
      </c>
      <c r="J81" s="7">
        <v>4750</v>
      </c>
      <c r="K81" s="7">
        <v>4000</v>
      </c>
      <c r="L81" s="7">
        <v>1000</v>
      </c>
      <c r="M81" s="7">
        <v>4500</v>
      </c>
      <c r="N81" s="7">
        <v>9000</v>
      </c>
      <c r="O81" s="7">
        <v>100</v>
      </c>
      <c r="P81" s="7">
        <v>15000</v>
      </c>
      <c r="Q81" s="7">
        <v>22000</v>
      </c>
      <c r="R81" s="7">
        <v>29000</v>
      </c>
      <c r="S81" s="7">
        <v>6000</v>
      </c>
      <c r="T81" s="7">
        <v>5000</v>
      </c>
      <c r="U81" s="7">
        <v>1125</v>
      </c>
      <c r="V81" s="7">
        <v>175</v>
      </c>
      <c r="W81" s="7">
        <v>700</v>
      </c>
      <c r="X81" s="7">
        <v>1000</v>
      </c>
      <c r="Y81" s="7">
        <v>1500</v>
      </c>
      <c r="Z81" s="7">
        <v>800</v>
      </c>
      <c r="AA81" s="7">
        <v>3000</v>
      </c>
      <c r="AB81" s="7">
        <v>2000</v>
      </c>
      <c r="AC81" s="7">
        <v>2000</v>
      </c>
      <c r="AD81" s="7">
        <v>850</v>
      </c>
      <c r="AE81" s="7">
        <v>3000</v>
      </c>
      <c r="AF81" s="7">
        <v>200</v>
      </c>
      <c r="AG81" s="7">
        <v>275</v>
      </c>
    </row>
    <row r="82" spans="1:33" x14ac:dyDescent="0.35">
      <c r="A82" s="4" t="s">
        <v>96</v>
      </c>
      <c r="B82" s="4" t="s">
        <v>97</v>
      </c>
      <c r="C82" s="4" t="s">
        <v>66</v>
      </c>
      <c r="E82" s="7">
        <v>700</v>
      </c>
      <c r="F82" s="7" t="s">
        <v>67</v>
      </c>
      <c r="G82" s="7" t="s">
        <v>67</v>
      </c>
      <c r="H82" s="7">
        <v>400</v>
      </c>
      <c r="I82" s="7">
        <v>225</v>
      </c>
      <c r="J82" s="7">
        <v>4000</v>
      </c>
      <c r="K82" s="7">
        <v>3000</v>
      </c>
      <c r="L82" s="7">
        <v>1000</v>
      </c>
      <c r="M82" s="7">
        <v>4000</v>
      </c>
      <c r="N82" s="7">
        <v>6500</v>
      </c>
      <c r="O82" s="7">
        <v>100</v>
      </c>
      <c r="P82" s="7">
        <v>14750</v>
      </c>
      <c r="Q82" s="7">
        <v>21000</v>
      </c>
      <c r="R82" s="7">
        <v>28000</v>
      </c>
      <c r="S82" s="7">
        <v>5000</v>
      </c>
      <c r="T82" s="7">
        <v>4000</v>
      </c>
      <c r="U82" s="7">
        <v>500</v>
      </c>
      <c r="V82" s="7">
        <v>150</v>
      </c>
      <c r="W82" s="7">
        <v>500</v>
      </c>
      <c r="X82" s="7">
        <v>700</v>
      </c>
      <c r="Y82" s="7">
        <v>1000</v>
      </c>
      <c r="Z82" s="7">
        <v>800</v>
      </c>
      <c r="AA82" s="7">
        <v>2750</v>
      </c>
      <c r="AB82" s="7">
        <v>2000</v>
      </c>
      <c r="AC82" s="7">
        <v>1500</v>
      </c>
      <c r="AD82" s="7">
        <v>500</v>
      </c>
      <c r="AE82" s="7">
        <v>3000</v>
      </c>
      <c r="AF82" s="7">
        <v>200</v>
      </c>
      <c r="AG82" s="7">
        <v>250</v>
      </c>
    </row>
    <row r="83" spans="1:33" x14ac:dyDescent="0.35">
      <c r="A83" s="4" t="s">
        <v>96</v>
      </c>
      <c r="B83" s="4" t="s">
        <v>97</v>
      </c>
      <c r="C83" s="4" t="s">
        <v>68</v>
      </c>
      <c r="E83" s="7">
        <v>1100</v>
      </c>
      <c r="F83" s="7" t="s">
        <v>67</v>
      </c>
      <c r="G83" s="7" t="s">
        <v>67</v>
      </c>
      <c r="H83" s="7">
        <v>450</v>
      </c>
      <c r="I83" s="7">
        <v>275</v>
      </c>
      <c r="J83" s="7">
        <v>5000</v>
      </c>
      <c r="K83" s="7">
        <v>4500</v>
      </c>
      <c r="L83" s="7">
        <v>1000</v>
      </c>
      <c r="M83" s="7">
        <v>5500</v>
      </c>
      <c r="N83" s="7">
        <v>9250</v>
      </c>
      <c r="O83" s="7">
        <v>200</v>
      </c>
      <c r="P83" s="7">
        <v>15000</v>
      </c>
      <c r="Q83" s="7">
        <v>27000</v>
      </c>
      <c r="R83" s="7">
        <v>29000</v>
      </c>
      <c r="S83" s="7">
        <v>6500</v>
      </c>
      <c r="T83" s="7">
        <v>5500</v>
      </c>
      <c r="U83" s="7">
        <v>1250</v>
      </c>
      <c r="V83" s="7">
        <v>200</v>
      </c>
      <c r="W83" s="7">
        <v>1000</v>
      </c>
      <c r="X83" s="7">
        <v>1250</v>
      </c>
      <c r="Y83" s="7">
        <v>1500</v>
      </c>
      <c r="Z83" s="7">
        <v>1000</v>
      </c>
      <c r="AA83" s="7">
        <v>3000</v>
      </c>
      <c r="AB83" s="7">
        <v>2000</v>
      </c>
      <c r="AC83" s="7">
        <v>2000</v>
      </c>
      <c r="AD83" s="7">
        <v>1750</v>
      </c>
      <c r="AE83" s="7">
        <v>3000</v>
      </c>
      <c r="AF83" s="7">
        <v>250</v>
      </c>
      <c r="AG83" s="7">
        <v>300</v>
      </c>
    </row>
    <row r="84" spans="1:33" x14ac:dyDescent="0.35">
      <c r="E84" s="7" t="s">
        <v>69</v>
      </c>
      <c r="F84" s="7" t="s">
        <v>67</v>
      </c>
      <c r="G84" s="7" t="s">
        <v>67</v>
      </c>
      <c r="H84" s="7" t="s">
        <v>67</v>
      </c>
      <c r="I84" s="7" t="s">
        <v>67</v>
      </c>
      <c r="J84" s="7" t="s">
        <v>69</v>
      </c>
      <c r="K84" s="7" t="s">
        <v>69</v>
      </c>
      <c r="L84" s="7" t="s">
        <v>67</v>
      </c>
      <c r="M84" s="7" t="s">
        <v>69</v>
      </c>
      <c r="N84" s="7" t="s">
        <v>69</v>
      </c>
      <c r="O84" s="7" t="s">
        <v>67</v>
      </c>
      <c r="P84" s="7" t="s">
        <v>67</v>
      </c>
      <c r="Q84" s="7" t="s">
        <v>69</v>
      </c>
      <c r="R84" s="7" t="s">
        <v>67</v>
      </c>
      <c r="S84" s="7" t="s">
        <v>69</v>
      </c>
      <c r="T84" s="7" t="s">
        <v>69</v>
      </c>
      <c r="U84" s="7" t="s">
        <v>69</v>
      </c>
      <c r="V84" s="7" t="s">
        <v>67</v>
      </c>
      <c r="W84" s="7" t="s">
        <v>69</v>
      </c>
      <c r="X84" s="7" t="s">
        <v>69</v>
      </c>
      <c r="Y84" s="7" t="s">
        <v>69</v>
      </c>
      <c r="Z84" s="7" t="s">
        <v>67</v>
      </c>
      <c r="AA84" s="7" t="s">
        <v>67</v>
      </c>
      <c r="AB84" s="7" t="s">
        <v>67</v>
      </c>
      <c r="AC84" s="7" t="s">
        <v>69</v>
      </c>
      <c r="AD84" s="7" t="s">
        <v>69</v>
      </c>
      <c r="AE84" s="7" t="s">
        <v>67</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3"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6C95A-F3F0-4A03-8CE2-BE8B1FEBB62D}">
  <sheetPr>
    <tabColor theme="6"/>
  </sheetPr>
  <dimension ref="A1:AN120"/>
  <sheetViews>
    <sheetView topLeftCell="A73" zoomScale="70" zoomScaleNormal="70" workbookViewId="0">
      <selection activeCell="F14" sqref="F14"/>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2190</v>
      </c>
      <c r="F1" s="6" t="s">
        <v>2191</v>
      </c>
      <c r="G1" s="6" t="s">
        <v>2192</v>
      </c>
      <c r="H1" s="6" t="s">
        <v>2193</v>
      </c>
      <c r="I1" s="6" t="s">
        <v>2194</v>
      </c>
      <c r="J1" s="6" t="s">
        <v>2195</v>
      </c>
      <c r="K1" s="6" t="s">
        <v>2196</v>
      </c>
      <c r="L1" s="6" t="s">
        <v>2197</v>
      </c>
      <c r="M1" s="6" t="s">
        <v>2198</v>
      </c>
      <c r="N1" s="6" t="s">
        <v>2199</v>
      </c>
      <c r="O1" s="6" t="s">
        <v>2200</v>
      </c>
      <c r="P1" s="6" t="s">
        <v>2201</v>
      </c>
      <c r="Q1" s="6" t="s">
        <v>2202</v>
      </c>
      <c r="R1" s="6" t="s">
        <v>2203</v>
      </c>
      <c r="S1" s="6" t="s">
        <v>2204</v>
      </c>
      <c r="T1" s="6" t="s">
        <v>2205</v>
      </c>
      <c r="U1" s="6" t="s">
        <v>2206</v>
      </c>
      <c r="V1" s="6" t="s">
        <v>2207</v>
      </c>
      <c r="W1" s="6" t="s">
        <v>2208</v>
      </c>
      <c r="X1" s="6" t="s">
        <v>2209</v>
      </c>
      <c r="Y1" s="6" t="s">
        <v>2210</v>
      </c>
      <c r="Z1" s="6" t="s">
        <v>2211</v>
      </c>
      <c r="AA1" s="6" t="s">
        <v>2212</v>
      </c>
      <c r="AB1" s="6" t="s">
        <v>2213</v>
      </c>
      <c r="AC1" s="6" t="s">
        <v>2214</v>
      </c>
      <c r="AD1" s="6" t="s">
        <v>2215</v>
      </c>
      <c r="AE1" s="6" t="s">
        <v>2216</v>
      </c>
      <c r="AF1" s="6" t="s">
        <v>2217</v>
      </c>
      <c r="AG1" s="6" t="s">
        <v>2218</v>
      </c>
    </row>
    <row r="2" spans="1:40" x14ac:dyDescent="0.35">
      <c r="A2" s="93" t="s">
        <v>3562</v>
      </c>
    </row>
    <row r="3" spans="1:40" x14ac:dyDescent="0.35">
      <c r="A3" s="10" t="s">
        <v>2184</v>
      </c>
    </row>
    <row r="4" spans="1:40" x14ac:dyDescent="0.35">
      <c r="D4" s="55"/>
    </row>
    <row r="5" spans="1:40" x14ac:dyDescent="0.35">
      <c r="A5" s="4" t="s">
        <v>31</v>
      </c>
      <c r="B5" s="4" t="s">
        <v>141</v>
      </c>
      <c r="C5" s="4" t="s">
        <v>32</v>
      </c>
      <c r="D5" s="55"/>
      <c r="E5" s="7" cm="1">
        <f t="array" aca="1" ref="E5" ca="1">IFERROR(MEDIAN(IF($C7:$C207=$A5,E7:E207)),"MC")</f>
        <v>1200</v>
      </c>
      <c r="F5" s="7" cm="1">
        <f t="array" aca="1" ref="F5" ca="1">IFERROR(MEDIAN(IF($C7:$C207=$A5,F7:F207)),"MC")</f>
        <v>2000</v>
      </c>
      <c r="G5" s="7" cm="1">
        <f t="array" aca="1" ref="G5" ca="1">IFERROR(MEDIAN(IF($C7:$C207=$A5,G7:G207)),"MC")</f>
        <v>1750</v>
      </c>
      <c r="H5" s="7" cm="1">
        <f t="array" aca="1" ref="H5" ca="1">IFERROR(MEDIAN(IF($C7:$C207=$A5,H7:H207)),"MC")</f>
        <v>500</v>
      </c>
      <c r="I5" s="7" cm="1">
        <f t="array" aca="1" ref="I5" ca="1">IFERROR(MEDIAN(IF($C7:$C207=$A5,I7:I207)),"MC")</f>
        <v>300</v>
      </c>
      <c r="J5" s="7" cm="1">
        <f t="array" aca="1" ref="J5" ca="1">IFERROR(MEDIAN(IF($C7:$C207=$A5,J7:J207)),"MC")</f>
        <v>5187.5</v>
      </c>
      <c r="K5" s="7" cm="1">
        <f t="array" aca="1" ref="K5" ca="1">IFERROR(MEDIAN(IF($C7:$C207=$A5,K7:K207)),"MC")</f>
        <v>9000</v>
      </c>
      <c r="L5" s="7" cm="1">
        <f t="array" aca="1" ref="L5" ca="1">IFERROR(MEDIAN(IF($C7:$C207=$A5,L7:L207)),"MC")</f>
        <v>1250</v>
      </c>
      <c r="M5" s="7" cm="1">
        <f t="array" aca="1" ref="M5" ca="1">IFERROR(MEDIAN(IF($C7:$C207=$A5,M7:M207)),"MC")</f>
        <v>2250</v>
      </c>
      <c r="N5" s="7" cm="1">
        <f t="array" aca="1" ref="N5" ca="1">IFERROR(MEDIAN(IF($C7:$C207=$A5,N7:N207)),"MC")</f>
        <v>6875</v>
      </c>
      <c r="O5" s="7" cm="1">
        <f t="array" aca="1" ref="O5" ca="1">IFERROR(MEDIAN(IF($C7:$C207=$A5,O7:O207)),"MC")</f>
        <v>100</v>
      </c>
      <c r="P5" s="7" t="str" cm="1">
        <f t="array" aca="1" ref="P5" ca="1">IFERROR(MEDIAN(IF($C7:$C207=$A5,P7:P207)),"MC")</f>
        <v>MC</v>
      </c>
      <c r="Q5" s="7" cm="1">
        <f t="array" aca="1" ref="Q5" ca="1">IFERROR(MEDIAN(IF($C7:$C207=$A5,Q7:Q207)),"MC")</f>
        <v>28500</v>
      </c>
      <c r="R5" s="7" cm="1">
        <f t="array" aca="1" ref="R5" ca="1">IFERROR(MEDIAN(IF($C7:$C207=$A5,R7:R207)),"MC")</f>
        <v>37125</v>
      </c>
      <c r="S5" s="7" cm="1">
        <f t="array" aca="1" ref="S5" ca="1">IFERROR(MEDIAN(IF($C7:$C207=$A5,S7:S207)),"MC")</f>
        <v>6250</v>
      </c>
      <c r="T5" s="7" cm="1">
        <f t="array" aca="1" ref="T5" ca="1">IFERROR(MEDIAN(IF($C7:$C207=$A5,T7:T207)),"MC")</f>
        <v>5000</v>
      </c>
      <c r="U5" s="7" cm="1">
        <f t="array" aca="1" ref="U5" ca="1">IFERROR(MEDIAN(IF($C7:$C207=$A5,U7:U207)),"MC")</f>
        <v>500</v>
      </c>
      <c r="V5" s="7" cm="1">
        <f t="array" aca="1" ref="V5" ca="1">IFERROR(MEDIAN(IF($C7:$C207=$A5,V7:V207)),"MC")</f>
        <v>162.5</v>
      </c>
      <c r="W5" s="7" cm="1">
        <f t="array" aca="1" ref="W5" ca="1">IFERROR(MEDIAN(IF($C7:$C207=$A5,W7:W207)),"MC")</f>
        <v>500</v>
      </c>
      <c r="X5" s="7" cm="1">
        <f t="array" aca="1" ref="X5" ca="1">IFERROR(MEDIAN(IF($C7:$C207=$A5,X7:X207)),"MC")</f>
        <v>850</v>
      </c>
      <c r="Y5" s="7" cm="1">
        <f t="array" aca="1" ref="Y5" ca="1">IFERROR(MEDIAN(IF($C7:$C207=$A5,Y7:Y207)),"MC")</f>
        <v>1350</v>
      </c>
      <c r="Z5" s="7" cm="1">
        <f t="array" aca="1" ref="Z5" ca="1">IFERROR(MEDIAN(IF($C7:$C207=$A5,Z7:Z207)),"MC")</f>
        <v>2125</v>
      </c>
      <c r="AA5" s="7" cm="1">
        <f t="array" aca="1" ref="AA5" ca="1">IFERROR(MEDIAN(IF($C7:$C207=$A5,AA7:AA207)),"MC")</f>
        <v>3250</v>
      </c>
      <c r="AB5" s="7" cm="1">
        <f t="array" aca="1" ref="AB5" ca="1">IFERROR(MEDIAN(IF($C7:$C207=$A5,AB7:AB207)),"MC")</f>
        <v>2500</v>
      </c>
      <c r="AC5" s="7" cm="1">
        <f t="array" aca="1" ref="AC5" ca="1">IFERROR(MEDIAN(IF($C7:$C207=$A5,AC7:AC207)),"MC")</f>
        <v>2600</v>
      </c>
      <c r="AD5" s="7" cm="1">
        <f t="array" aca="1" ref="AD5" ca="1">IFERROR(MEDIAN(IF($C7:$C207=$A5,AD7:AD207)),"MC")</f>
        <v>1500</v>
      </c>
      <c r="AE5" s="7" cm="1">
        <f t="array" aca="1" ref="AE5" ca="1">IFERROR(MEDIAN(IF($C7:$C207=$A5,AE7:AE207)),"MC")</f>
        <v>3000</v>
      </c>
      <c r="AF5" s="7" cm="1">
        <f t="array" aca="1" ref="AF5" ca="1">IFERROR(MEDIAN(IF($C7:$C207=$A5,AF7:AF207)),"MC")</f>
        <v>300</v>
      </c>
      <c r="AG5" s="7" cm="1">
        <f t="array" aca="1" ref="AG5" ca="1">IFERROR(MEDIAN(IF($C7:$C207=$A5,AG7:AG207)),"MC")</f>
        <v>750</v>
      </c>
    </row>
    <row r="6" spans="1:40" x14ac:dyDescent="0.35">
      <c r="C6" s="92">
        <v>45231</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tr">
        <f>IF(COUNTIF(Données_nettoyées!$O$1:$O$500,$B9)&gt;0,"OUI","NON")</f>
        <v>OUI</v>
      </c>
      <c r="E9" s="7" cm="1">
        <f t="array" aca="1" ref="E9" ca="1">IF($D9="NON","-",IFERROR(MEDIAN(IF(Données_nettoyées!$O$1:$O$500=$B9,IF(INDIRECT($A$1&amp;E$1)&gt;0,IF(COUNTIFS(Données_nettoyées!$O$1:$O$500,$B9,INDIRECT($A$1&amp;E$1),"&gt;0")&gt;2,INDIRECT($A$1&amp;E$1))))),"MC"))</f>
        <v>1200</v>
      </c>
      <c r="F9" s="7" t="str" cm="1">
        <f t="array" aca="1" ref="F9" ca="1">IF($D9="NON","-",IFERROR(MEDIAN(IF(Données_nettoyées!$O$1:$O$500=$B9,IF(INDIRECT($A$1&amp;F$1)&gt;0,IF(COUNTIFS(Données_nettoyées!$O$1:$O$500,$B9,INDIRECT($A$1&amp;F$1),"&gt;0")&gt;2,INDIRECT($A$1&amp;F$1))))),"MC"))</f>
        <v>MC</v>
      </c>
      <c r="G9" s="7" t="str" cm="1">
        <f t="array" aca="1" ref="G9" ca="1">IF($D9="NON","-",IFERROR(MEDIAN(IF(Données_nettoyées!$O$1:$O$500=$B9,IF(INDIRECT($A$1&amp;G$1)&gt;0,IF(COUNTIFS(Données_nettoyées!$O$1:$O$500,$B9,INDIRECT($A$1&amp;G$1),"&gt;0")&gt;2,INDIRECT($A$1&amp;G$1))))),"MC"))</f>
        <v>MC</v>
      </c>
      <c r="H9" s="7" cm="1">
        <f t="array" aca="1" ref="H9" ca="1">IF($D9="NON","-",IFERROR(MEDIAN(IF(Données_nettoyées!$O$1:$O$500=$B9,IF(INDIRECT($A$1&amp;H$1)&gt;0,IF(COUNTIFS(Données_nettoyées!$O$1:$O$500,$B9,INDIRECT($A$1&amp;H$1),"&gt;0")&gt;2,INDIRECT($A$1&amp;H$1))))),"MC"))</f>
        <v>500</v>
      </c>
      <c r="I9" s="7" cm="1">
        <f t="array" aca="1" ref="I9" ca="1">IF($D9="NON","-",IFERROR(MEDIAN(IF(Données_nettoyées!$O$1:$O$500=$B9,IF(INDIRECT($A$1&amp;I$1)&gt;0,IF(COUNTIFS(Données_nettoyées!$O$1:$O$500,$B9,INDIRECT($A$1&amp;I$1),"&gt;0")&gt;2,INDIRECT($A$1&amp;I$1))))),"MC"))</f>
        <v>300</v>
      </c>
      <c r="J9" s="7" cm="1">
        <f t="array" aca="1" ref="J9" ca="1">IF($D9="NON","-",IFERROR(MEDIAN(IF(Données_nettoyées!$O$1:$O$500=$B9,IF(INDIRECT($A$1&amp;J$1)&gt;0,IF(COUNTIFS(Données_nettoyées!$O$1:$O$500,$B9,INDIRECT($A$1&amp;J$1),"&gt;0")&gt;2,INDIRECT($A$1&amp;J$1))))),"MC"))</f>
        <v>5000</v>
      </c>
      <c r="K9" s="7" t="str" cm="1">
        <f t="array" aca="1" ref="K9" ca="1">IF($D9="NON","-",IFERROR(MEDIAN(IF(Données_nettoyées!$O$1:$O$500=$B9,IF(INDIRECT($A$1&amp;K$1)&gt;0,IF(COUNTIFS(Données_nettoyées!$O$1:$O$500,$B9,INDIRECT($A$1&amp;K$1),"&gt;0")&gt;2,INDIRECT($A$1&amp;K$1))))),"MC"))</f>
        <v>MC</v>
      </c>
      <c r="L9" s="7" cm="1">
        <f t="array" aca="1" ref="L9" ca="1">IF($D9="NON","-",IFERROR(MEDIAN(IF(Données_nettoyées!$O$1:$O$500=$B9,IF(INDIRECT($A$1&amp;L$1)&gt;0,IF(COUNTIFS(Données_nettoyées!$O$1:$O$500,$B9,INDIRECT($A$1&amp;L$1),"&gt;0")&gt;2,INDIRECT($A$1&amp;L$1))))),"MC"))</f>
        <v>1250</v>
      </c>
      <c r="M9" s="7" cm="1">
        <f t="array" aca="1" ref="M9" ca="1">IF($D9="NON","-",IFERROR(MEDIAN(IF(Données_nettoyées!$O$1:$O$500=$B9,IF(INDIRECT($A$1&amp;M$1)&gt;0,IF(COUNTIFS(Données_nettoyées!$O$1:$O$500,$B9,INDIRECT($A$1&amp;M$1),"&gt;0")&gt;2,INDIRECT($A$1&amp;M$1))))),"MC"))</f>
        <v>2000</v>
      </c>
      <c r="N9" s="7" cm="1">
        <f t="array" aca="1" ref="N9" ca="1">IF($D9="NON","-",IFERROR(MEDIAN(IF(Données_nettoyées!$O$1:$O$500=$B9,IF(INDIRECT($A$1&amp;N$1)&gt;0,IF(COUNTIFS(Données_nettoyées!$O$1:$O$500,$B9,INDIRECT($A$1&amp;N$1),"&gt;0")&gt;2,INDIRECT($A$1&amp;N$1))))),"MC"))</f>
        <v>5000</v>
      </c>
      <c r="O9" s="7" cm="1">
        <f t="array" aca="1" ref="O9" ca="1">IF($D9="NON","-",IFERROR(MEDIAN(IF(Données_nettoyées!$O$1:$O$500=$B9,IF(INDIRECT($A$1&amp;O$1)&gt;0,IF(COUNTIFS(Données_nettoyées!$O$1:$O$500,$B9,INDIRECT($A$1&amp;O$1),"&gt;0")&gt;2,INDIRECT($A$1&amp;O$1))))),"MC"))</f>
        <v>100</v>
      </c>
      <c r="P9" s="7" t="str" cm="1">
        <f t="array" aca="1" ref="P9" ca="1">IF($D9="NON","-",IFERROR(MEDIAN(IF(Données_nettoyées!$O$1:$O$500=$B9,IF(INDIRECT($A$1&amp;P$1)&gt;0,IF(COUNTIFS(Données_nettoyées!$O$1:$O$500,$B9,INDIRECT($A$1&amp;P$1),"&gt;0")&gt;2,INDIRECT($A$1&amp;P$1))))),"MC"))</f>
        <v>MC</v>
      </c>
      <c r="Q9" s="7" cm="1">
        <f t="array" aca="1" ref="Q9" ca="1">IF($D9="NON","-",IFERROR(MEDIAN(IF(Données_nettoyées!$O$1:$O$500=$B9,IF(INDIRECT($A$1&amp;Q$1)&gt;0,IF(COUNTIFS(Données_nettoyées!$O$1:$O$500,$B9,INDIRECT($A$1&amp;Q$1),"&gt;0")&gt;2,INDIRECT($A$1&amp;Q$1))))),"MC"))</f>
        <v>32000</v>
      </c>
      <c r="R9" s="7" cm="1">
        <f t="array" aca="1" ref="R9" ca="1">IF($D9="NON","-",IFERROR(MEDIAN(IF(Données_nettoyées!$O$1:$O$500=$B9,IF(INDIRECT($A$1&amp;R$1)&gt;0,IF(COUNTIFS(Données_nettoyées!$O$1:$O$500,$B9,INDIRECT($A$1&amp;R$1),"&gt;0")&gt;2,INDIRECT($A$1&amp;R$1))))),"MC"))</f>
        <v>36250</v>
      </c>
      <c r="S9" s="7" cm="1">
        <f t="array" aca="1" ref="S9" ca="1">IF($D9="NON","-",IFERROR(MEDIAN(IF(Données_nettoyées!$O$1:$O$500=$B9,IF(INDIRECT($A$1&amp;S$1)&gt;0,IF(COUNTIFS(Données_nettoyées!$O$1:$O$500,$B9,INDIRECT($A$1&amp;S$1),"&gt;0")&gt;2,INDIRECT($A$1&amp;S$1))))),"MC"))</f>
        <v>7500</v>
      </c>
      <c r="T9" s="7" cm="1">
        <f t="array" aca="1" ref="T9" ca="1">IF($D9="NON","-",IFERROR(MEDIAN(IF(Données_nettoyées!$O$1:$O$500=$B9,IF(INDIRECT($A$1&amp;T$1)&gt;0,IF(COUNTIFS(Données_nettoyées!$O$1:$O$500,$B9,INDIRECT($A$1&amp;T$1),"&gt;0")&gt;2,INDIRECT($A$1&amp;T$1))))),"MC"))</f>
        <v>5500</v>
      </c>
      <c r="U9" s="7" cm="1">
        <f t="array" aca="1" ref="U9" ca="1">IF($D9="NON","-",IFERROR(MEDIAN(IF(Données_nettoyées!$O$1:$O$500=$B9,IF(INDIRECT($A$1&amp;U$1)&gt;0,IF(COUNTIFS(Données_nettoyées!$O$1:$O$500,$B9,INDIRECT($A$1&amp;U$1),"&gt;0")&gt;2,INDIRECT($A$1&amp;U$1))))),"MC"))</f>
        <v>500</v>
      </c>
      <c r="V9" s="7" cm="1">
        <f t="array" aca="1" ref="V9" ca="1">IF($D9="NON","-",IFERROR(MEDIAN(IF(Données_nettoyées!$O$1:$O$500=$B9,IF(INDIRECT($A$1&amp;V$1)&gt;0,IF(COUNTIFS(Données_nettoyées!$O$1:$O$500,$B9,INDIRECT($A$1&amp;V$1),"&gt;0")&gt;2,INDIRECT($A$1&amp;V$1))))),"MC"))</f>
        <v>125</v>
      </c>
      <c r="W9" s="7" cm="1">
        <f t="array" aca="1" ref="W9" ca="1">IF($D9="NON","-",IFERROR(MEDIAN(IF(Données_nettoyées!$O$1:$O$500=$B9,IF(INDIRECT($A$1&amp;W$1)&gt;0,IF(COUNTIFS(Données_nettoyées!$O$1:$O$500,$B9,INDIRECT($A$1&amp;W$1),"&gt;0")&gt;2,INDIRECT($A$1&amp;W$1))))),"MC"))</f>
        <v>750</v>
      </c>
      <c r="X9" s="7" cm="1">
        <f t="array" aca="1" ref="X9" ca="1">IF($D9="NON","-",IFERROR(MEDIAN(IF(Données_nettoyées!$O$1:$O$500=$B9,IF(INDIRECT($A$1&amp;X$1)&gt;0,IF(COUNTIFS(Données_nettoyées!$O$1:$O$500,$B9,INDIRECT($A$1&amp;X$1),"&gt;0")&gt;2,INDIRECT($A$1&amp;X$1))))),"MC"))</f>
        <v>850</v>
      </c>
      <c r="Y9" s="7" cm="1">
        <f t="array" aca="1" ref="Y9" ca="1">IF($D9="NON","-",IFERROR(MEDIAN(IF(Données_nettoyées!$O$1:$O$500=$B9,IF(INDIRECT($A$1&amp;Y$1)&gt;0,IF(COUNTIFS(Données_nettoyées!$O$1:$O$500,$B9,INDIRECT($A$1&amp;Y$1),"&gt;0")&gt;2,INDIRECT($A$1&amp;Y$1))))),"MC"))</f>
        <v>1200</v>
      </c>
      <c r="Z9" s="7" cm="1">
        <f t="array" aca="1" ref="Z9" ca="1">IF($D9="NON","-",IFERROR(MEDIAN(IF(Données_nettoyées!$O$1:$O$500=$B9,IF(INDIRECT($A$1&amp;Z$1)&gt;0,IF(COUNTIFS(Données_nettoyées!$O$1:$O$500,$B9,INDIRECT($A$1&amp;Z$1),"&gt;0")&gt;2,INDIRECT($A$1&amp;Z$1))))),"MC"))</f>
        <v>2000</v>
      </c>
      <c r="AA9" s="7" cm="1">
        <f t="array" aca="1" ref="AA9" ca="1">IF($D9="NON","-",IFERROR(MEDIAN(IF(Données_nettoyées!$O$1:$O$500=$B9,IF(INDIRECT($A$1&amp;AA$1)&gt;0,IF(COUNTIFS(Données_nettoyées!$O$1:$O$500,$B9,INDIRECT($A$1&amp;AA$1),"&gt;0")&gt;2,INDIRECT($A$1&amp;AA$1))))),"MC"))</f>
        <v>3000</v>
      </c>
      <c r="AB9" s="7" cm="1">
        <f t="array" aca="1" ref="AB9" ca="1">IF($D9="NON","-",IFERROR(MEDIAN(IF(Données_nettoyées!$O$1:$O$500=$B9,IF(INDIRECT($A$1&amp;AB$1)&gt;0,IF(COUNTIFS(Données_nettoyées!$O$1:$O$500,$B9,INDIRECT($A$1&amp;AB$1),"&gt;0")&gt;2,INDIRECT($A$1&amp;AB$1))))),"MC"))</f>
        <v>3000</v>
      </c>
      <c r="AC9" s="7" cm="1">
        <f t="array" aca="1" ref="AC9" ca="1">IF($D9="NON","-",IFERROR(MEDIAN(IF(Données_nettoyées!$O$1:$O$500=$B9,IF(INDIRECT($A$1&amp;AC$1)&gt;0,IF(COUNTIFS(Données_nettoyées!$O$1:$O$500,$B9,INDIRECT($A$1&amp;AC$1),"&gt;0")&gt;2,INDIRECT($A$1&amp;AC$1))))),"MC"))</f>
        <v>3000</v>
      </c>
      <c r="AD9" s="7" cm="1">
        <f t="array" aca="1" ref="AD9" ca="1">IF($D9="NON","-",IFERROR(MEDIAN(IF(Données_nettoyées!$O$1:$O$500=$B9,IF(INDIRECT($A$1&amp;AD$1)&gt;0,IF(COUNTIFS(Données_nettoyées!$O$1:$O$500,$B9,INDIRECT($A$1&amp;AD$1),"&gt;0")&gt;2,INDIRECT($A$1&amp;AD$1))))),"MC"))</f>
        <v>1250</v>
      </c>
      <c r="AE9" s="7" cm="1">
        <f t="array" aca="1" ref="AE9" ca="1">IF($D9="NON","-",IFERROR(MEDIAN(IF(Données_nettoyées!$O$1:$O$500=$B9,IF(INDIRECT($A$1&amp;AE$1)&gt;0,IF(COUNTIFS(Données_nettoyées!$O$1:$O$500,$B9,INDIRECT($A$1&amp;AE$1),"&gt;0")&gt;2,INDIRECT($A$1&amp;AE$1))))),"MC"))</f>
        <v>3000</v>
      </c>
      <c r="AF9" s="7" cm="1">
        <f t="array" aca="1" ref="AF9" ca="1">IF($D9="NON","-",IFERROR(MEDIAN(IF(Données_nettoyées!$O$1:$O$500=$B9,IF(INDIRECT($A$1&amp;AF$1)&gt;0,IF(COUNTIFS(Données_nettoyées!$O$1:$O$500,$B9,INDIRECT($A$1&amp;AF$1),"&gt;0")&gt;2,INDIRECT($A$1&amp;AF$1))))),"MC"))</f>
        <v>250</v>
      </c>
      <c r="AG9" s="7" cm="1">
        <f t="array" aca="1" ref="AG9" ca="1">IF($D9="NON","-",IFERROR(MEDIAN(IF(Données_nettoyées!$O$1:$O$500=$B9,IF(INDIRECT($A$1&amp;AG$1)&gt;0,IF(COUNTIFS(Données_nettoyées!$O$1:$O$500,$B9,INDIRECT($A$1&amp;AG$1),"&gt;0")&gt;2,INDIRECT($A$1&amp;AG$1))))),"MC"))</f>
        <v>200</v>
      </c>
      <c r="AI9" s="5">
        <f ca="1">COUNTIF(E9:AG9,"MC")+COUNTIF(E9:AG9,"-")</f>
        <v>4</v>
      </c>
      <c r="AJ9" s="5"/>
      <c r="AK9" s="5"/>
      <c r="AL9" s="5"/>
      <c r="AM9" s="5"/>
      <c r="AN9" s="5"/>
    </row>
    <row r="10" spans="1:40" x14ac:dyDescent="0.35">
      <c r="A10" s="4" t="s">
        <v>64</v>
      </c>
      <c r="B10" s="4" t="s">
        <v>65</v>
      </c>
      <c r="C10" s="4" t="s">
        <v>66</v>
      </c>
      <c r="E10" s="7" cm="1">
        <f t="array" aca="1" ref="E10" ca="1">IF(ISERROR(ABS(E9)),"",IFERROR(MIN(IF(Données_nettoyées!$O$1:$O$500=$B10,IF(INDIRECT($A$1&amp;E$1)&gt;0,IF(COUNTIFS(Données_nettoyées!$O$1:$O$500,$B10,INDIRECT($A$1&amp;E$1),"&gt;0")&gt;2,INDIRECT($A$1&amp;E$1))))),"MC"))</f>
        <v>1000</v>
      </c>
      <c r="F10" s="7" t="str" cm="1">
        <f t="array" aca="1" ref="F10" ca="1">IF(ISERROR(ABS(F9)),"",IFERROR(MIN(IF(Données_nettoyées!$O$1:$O$500=$B10,IF(INDIRECT($A$1&amp;F$1)&gt;0,IF(COUNTIFS(Données_nettoyées!$O$1:$O$500,$B10,INDIRECT($A$1&amp;F$1),"&gt;0")&gt;2,INDIRECT($A$1&amp;F$1))))),"MC"))</f>
        <v/>
      </c>
      <c r="G10" s="7" t="str" cm="1">
        <f t="array" aca="1" ref="G10" ca="1">IF(ISERROR(ABS(G9)),"",IFERROR(MIN(IF(Données_nettoyées!$O$1:$O$500=$B10,IF(INDIRECT($A$1&amp;G$1)&gt;0,IF(COUNTIFS(Données_nettoyées!$O$1:$O$500,$B10,INDIRECT($A$1&amp;G$1),"&gt;0")&gt;2,INDIRECT($A$1&amp;G$1))))),"MC"))</f>
        <v/>
      </c>
      <c r="H10" s="7" cm="1">
        <f t="array" aca="1" ref="H10" ca="1">IF(ISERROR(ABS(H9)),"",IFERROR(MIN(IF(Données_nettoyées!$O$1:$O$500=$B10,IF(INDIRECT($A$1&amp;H$1)&gt;0,IF(COUNTIFS(Données_nettoyées!$O$1:$O$500,$B10,INDIRECT($A$1&amp;H$1),"&gt;0")&gt;2,INDIRECT($A$1&amp;H$1))))),"MC"))</f>
        <v>500</v>
      </c>
      <c r="I10" s="7" cm="1">
        <f t="array" aca="1" ref="I10" ca="1">IF(ISERROR(ABS(I9)),"",IFERROR(MIN(IF(Données_nettoyées!$O$1:$O$500=$B10,IF(INDIRECT($A$1&amp;I$1)&gt;0,IF(COUNTIFS(Données_nettoyées!$O$1:$O$500,$B10,INDIRECT($A$1&amp;I$1),"&gt;0")&gt;2,INDIRECT($A$1&amp;I$1))))),"MC"))</f>
        <v>300</v>
      </c>
      <c r="J10" s="7" cm="1">
        <f t="array" aca="1" ref="J10" ca="1">IF(ISERROR(ABS(J9)),"",IFERROR(MIN(IF(Données_nettoyées!$O$1:$O$500=$B10,IF(INDIRECT($A$1&amp;J$1)&gt;0,IF(COUNTIFS(Données_nettoyées!$O$1:$O$500,$B10,INDIRECT($A$1&amp;J$1),"&gt;0")&gt;2,INDIRECT($A$1&amp;J$1))))),"MC"))</f>
        <v>4500</v>
      </c>
      <c r="K10" s="7" t="str" cm="1">
        <f t="array" aca="1" ref="K10" ca="1">IF(ISERROR(ABS(K9)),"",IFERROR(MIN(IF(Données_nettoyées!$O$1:$O$500=$B10,IF(INDIRECT($A$1&amp;K$1)&gt;0,IF(COUNTIFS(Données_nettoyées!$O$1:$O$500,$B10,INDIRECT($A$1&amp;K$1),"&gt;0")&gt;2,INDIRECT($A$1&amp;K$1))))),"MC"))</f>
        <v/>
      </c>
      <c r="L10" s="7" cm="1">
        <f t="array" aca="1" ref="L10" ca="1">IF(ISERROR(ABS(L9)),"",IFERROR(MIN(IF(Données_nettoyées!$O$1:$O$500=$B10,IF(INDIRECT($A$1&amp;L$1)&gt;0,IF(COUNTIFS(Données_nettoyées!$O$1:$O$500,$B10,INDIRECT($A$1&amp;L$1),"&gt;0")&gt;2,INDIRECT($A$1&amp;L$1))))),"MC"))</f>
        <v>1250</v>
      </c>
      <c r="M10" s="7" cm="1">
        <f t="array" aca="1" ref="M10" ca="1">IF(ISERROR(ABS(M9)),"",IFERROR(MIN(IF(Données_nettoyées!$O$1:$O$500=$B10,IF(INDIRECT($A$1&amp;M$1)&gt;0,IF(COUNTIFS(Données_nettoyées!$O$1:$O$500,$B10,INDIRECT($A$1&amp;M$1),"&gt;0")&gt;2,INDIRECT($A$1&amp;M$1))))),"MC"))</f>
        <v>2000</v>
      </c>
      <c r="N10" s="7" cm="1">
        <f t="array" aca="1" ref="N10" ca="1">IF(ISERROR(ABS(N9)),"",IFERROR(MIN(IF(Données_nettoyées!$O$1:$O$500=$B10,IF(INDIRECT($A$1&amp;N$1)&gt;0,IF(COUNTIFS(Données_nettoyées!$O$1:$O$500,$B10,INDIRECT($A$1&amp;N$1),"&gt;0")&gt;2,INDIRECT($A$1&amp;N$1))))),"MC"))</f>
        <v>5000</v>
      </c>
      <c r="O10" s="7" cm="1">
        <f t="array" aca="1" ref="O10" ca="1">IF(ISERROR(ABS(O9)),"",IFERROR(MIN(IF(Données_nettoyées!$O$1:$O$500=$B10,IF(INDIRECT($A$1&amp;O$1)&gt;0,IF(COUNTIFS(Données_nettoyées!$O$1:$O$500,$B10,INDIRECT($A$1&amp;O$1),"&gt;0")&gt;2,INDIRECT($A$1&amp;O$1))))),"MC"))</f>
        <v>100</v>
      </c>
      <c r="P10" s="7" t="str" cm="1">
        <f t="array" aca="1" ref="P10" ca="1">IF(ISERROR(ABS(P9)),"",IFERROR(MIN(IF(Données_nettoyées!$O$1:$O$500=$B10,IF(INDIRECT($A$1&amp;P$1)&gt;0,IF(COUNTIFS(Données_nettoyées!$O$1:$O$500,$B10,INDIRECT($A$1&amp;P$1),"&gt;0")&gt;2,INDIRECT($A$1&amp;P$1))))),"MC"))</f>
        <v/>
      </c>
      <c r="Q10" s="7" cm="1">
        <f t="array" aca="1" ref="Q10" ca="1">IF(ISERROR(ABS(Q9)),"",IFERROR(MIN(IF(Données_nettoyées!$O$1:$O$500=$B10,IF(INDIRECT($A$1&amp;Q$1)&gt;0,IF(COUNTIFS(Données_nettoyées!$O$1:$O$500,$B10,INDIRECT($A$1&amp;Q$1),"&gt;0")&gt;2,INDIRECT($A$1&amp;Q$1))))),"MC"))</f>
        <v>30000</v>
      </c>
      <c r="R10" s="7" cm="1">
        <f t="array" aca="1" ref="R10" ca="1">IF(ISERROR(ABS(R9)),"",IFERROR(MIN(IF(Données_nettoyées!$O$1:$O$500=$B10,IF(INDIRECT($A$1&amp;R$1)&gt;0,IF(COUNTIFS(Données_nettoyées!$O$1:$O$500,$B10,INDIRECT($A$1&amp;R$1),"&gt;0")&gt;2,INDIRECT($A$1&amp;R$1))))),"MC"))</f>
        <v>35000</v>
      </c>
      <c r="S10" s="7" cm="1">
        <f t="array" aca="1" ref="S10" ca="1">IF(ISERROR(ABS(S9)),"",IFERROR(MIN(IF(Données_nettoyées!$O$1:$O$500=$B10,IF(INDIRECT($A$1&amp;S$1)&gt;0,IF(COUNTIFS(Données_nettoyées!$O$1:$O$500,$B10,INDIRECT($A$1&amp;S$1),"&gt;0")&gt;2,INDIRECT($A$1&amp;S$1))))),"MC"))</f>
        <v>7500</v>
      </c>
      <c r="T10" s="7" cm="1">
        <f t="array" aca="1" ref="T10" ca="1">IF(ISERROR(ABS(T9)),"",IFERROR(MIN(IF(Données_nettoyées!$O$1:$O$500=$B10,IF(INDIRECT($A$1&amp;T$1)&gt;0,IF(COUNTIFS(Données_nettoyées!$O$1:$O$500,$B10,INDIRECT($A$1&amp;T$1),"&gt;0")&gt;2,INDIRECT($A$1&amp;T$1))))),"MC"))</f>
        <v>5500</v>
      </c>
      <c r="U10" s="7" cm="1">
        <f t="array" aca="1" ref="U10" ca="1">IF(ISERROR(ABS(U9)),"",IFERROR(MIN(IF(Données_nettoyées!$O$1:$O$500=$B10,IF(INDIRECT($A$1&amp;U$1)&gt;0,IF(COUNTIFS(Données_nettoyées!$O$1:$O$500,$B10,INDIRECT($A$1&amp;U$1),"&gt;0")&gt;2,INDIRECT($A$1&amp;U$1))))),"MC"))</f>
        <v>400</v>
      </c>
      <c r="V10" s="7" cm="1">
        <f t="array" aca="1" ref="V10" ca="1">IF(ISERROR(ABS(V9)),"",IFERROR(MIN(IF(Données_nettoyées!$O$1:$O$500=$B10,IF(INDIRECT($A$1&amp;V$1)&gt;0,IF(COUNTIFS(Données_nettoyées!$O$1:$O$500,$B10,INDIRECT($A$1&amp;V$1),"&gt;0")&gt;2,INDIRECT($A$1&amp;V$1))))),"MC"))</f>
        <v>125</v>
      </c>
      <c r="W10" s="7" cm="1">
        <f t="array" aca="1" ref="W10" ca="1">IF(ISERROR(ABS(W9)),"",IFERROR(MIN(IF(Données_nettoyées!$O$1:$O$500=$B10,IF(INDIRECT($A$1&amp;W$1)&gt;0,IF(COUNTIFS(Données_nettoyées!$O$1:$O$500,$B10,INDIRECT($A$1&amp;W$1),"&gt;0")&gt;2,INDIRECT($A$1&amp;W$1))))),"MC"))</f>
        <v>650</v>
      </c>
      <c r="X10" s="7" cm="1">
        <f t="array" aca="1" ref="X10" ca="1">IF(ISERROR(ABS(X9)),"",IFERROR(MIN(IF(Données_nettoyées!$O$1:$O$500=$B10,IF(INDIRECT($A$1&amp;X$1)&gt;0,IF(COUNTIFS(Données_nettoyées!$O$1:$O$500,$B10,INDIRECT($A$1&amp;X$1),"&gt;0")&gt;2,INDIRECT($A$1&amp;X$1))))),"MC"))</f>
        <v>750</v>
      </c>
      <c r="Y10" s="7" cm="1">
        <f t="array" aca="1" ref="Y10" ca="1">IF(ISERROR(ABS(Y9)),"",IFERROR(MIN(IF(Données_nettoyées!$O$1:$O$500=$B10,IF(INDIRECT($A$1&amp;Y$1)&gt;0,IF(COUNTIFS(Données_nettoyées!$O$1:$O$500,$B10,INDIRECT($A$1&amp;Y$1),"&gt;0")&gt;2,INDIRECT($A$1&amp;Y$1))))),"MC"))</f>
        <v>1000</v>
      </c>
      <c r="Z10" s="7" cm="1">
        <f t="array" aca="1" ref="Z10" ca="1">IF(ISERROR(ABS(Z9)),"",IFERROR(MIN(IF(Données_nettoyées!$O$1:$O$500=$B10,IF(INDIRECT($A$1&amp;Z$1)&gt;0,IF(COUNTIFS(Données_nettoyées!$O$1:$O$500,$B10,INDIRECT($A$1&amp;Z$1),"&gt;0")&gt;2,INDIRECT($A$1&amp;Z$1))))),"MC"))</f>
        <v>2000</v>
      </c>
      <c r="AA10" s="7" cm="1">
        <f t="array" aca="1" ref="AA10" ca="1">IF(ISERROR(ABS(AA9)),"",IFERROR(MIN(IF(Données_nettoyées!$O$1:$O$500=$B10,IF(INDIRECT($A$1&amp;AA$1)&gt;0,IF(COUNTIFS(Données_nettoyées!$O$1:$O$500,$B10,INDIRECT($A$1&amp;AA$1),"&gt;0")&gt;2,INDIRECT($A$1&amp;AA$1))))),"MC"))</f>
        <v>3000</v>
      </c>
      <c r="AB10" s="7" cm="1">
        <f t="array" aca="1" ref="AB10" ca="1">IF(ISERROR(ABS(AB9)),"",IFERROR(MIN(IF(Données_nettoyées!$O$1:$O$500=$B10,IF(INDIRECT($A$1&amp;AB$1)&gt;0,IF(COUNTIFS(Données_nettoyées!$O$1:$O$500,$B10,INDIRECT($A$1&amp;AB$1),"&gt;0")&gt;2,INDIRECT($A$1&amp;AB$1))))),"MC"))</f>
        <v>3000</v>
      </c>
      <c r="AC10" s="7" cm="1">
        <f t="array" aca="1" ref="AC10" ca="1">IF(ISERROR(ABS(AC9)),"",IFERROR(MIN(IF(Données_nettoyées!$O$1:$O$500=$B10,IF(INDIRECT($A$1&amp;AC$1)&gt;0,IF(COUNTIFS(Données_nettoyées!$O$1:$O$500,$B10,INDIRECT($A$1&amp;AC$1),"&gt;0")&gt;2,INDIRECT($A$1&amp;AC$1))))),"MC"))</f>
        <v>2500</v>
      </c>
      <c r="AD10" s="7" cm="1">
        <f t="array" aca="1" ref="AD10" ca="1">IF(ISERROR(ABS(AD9)),"",IFERROR(MIN(IF(Données_nettoyées!$O$1:$O$500=$B10,IF(INDIRECT($A$1&amp;AD$1)&gt;0,IF(COUNTIFS(Données_nettoyées!$O$1:$O$500,$B10,INDIRECT($A$1&amp;AD$1),"&gt;0")&gt;2,INDIRECT($A$1&amp;AD$1))))),"MC"))</f>
        <v>1250</v>
      </c>
      <c r="AE10" s="7" cm="1">
        <f t="array" aca="1" ref="AE10" ca="1">IF(ISERROR(ABS(AE9)),"",IFERROR(MIN(IF(Données_nettoyées!$O$1:$O$500=$B10,IF(INDIRECT($A$1&amp;AE$1)&gt;0,IF(COUNTIFS(Données_nettoyées!$O$1:$O$500,$B10,INDIRECT($A$1&amp;AE$1),"&gt;0")&gt;2,INDIRECT($A$1&amp;AE$1))))),"MC"))</f>
        <v>3000</v>
      </c>
      <c r="AF10" s="7" cm="1">
        <f t="array" aca="1" ref="AF10" ca="1">IF(ISERROR(ABS(AF9)),"",IFERROR(MIN(IF(Données_nettoyées!$O$1:$O$500=$B10,IF(INDIRECT($A$1&amp;AF$1)&gt;0,IF(COUNTIFS(Données_nettoyées!$O$1:$O$500,$B10,INDIRECT($A$1&amp;AF$1),"&gt;0")&gt;2,INDIRECT($A$1&amp;AF$1))))),"MC"))</f>
        <v>250</v>
      </c>
      <c r="AG10" s="7" cm="1">
        <f t="array" aca="1" ref="AG10" ca="1">IF(ISERROR(ABS(AG9)),"",IFERROR(MIN(IF(Données_nettoyées!$O$1:$O$500=$B10,IF(INDIRECT($A$1&amp;AG$1)&gt;0,IF(COUNTIFS(Données_nettoyées!$O$1:$O$500,$B10,INDIRECT($A$1&amp;AG$1),"&gt;0")&gt;2,INDIRECT($A$1&amp;AG$1))))),"MC"))</f>
        <v>200</v>
      </c>
    </row>
    <row r="11" spans="1:40" x14ac:dyDescent="0.35">
      <c r="A11" s="4" t="s">
        <v>64</v>
      </c>
      <c r="B11" s="4" t="s">
        <v>65</v>
      </c>
      <c r="C11" s="4" t="s">
        <v>68</v>
      </c>
      <c r="E11" s="7" cm="1">
        <f t="array" aca="1" ref="E11" ca="1">IF(ISERROR(ABS(E9)),"",IFERROR(MAX(IF(Données_nettoyées!$O$1:$O$500=$B11,IF(INDIRECT($A$1&amp;E$1)&gt;0,IF(COUNTIFS(Données_nettoyées!$O$1:$O$500,$B11,INDIRECT($A$1&amp;E$1),"&gt;0")&gt;2,INDIRECT($A$1&amp;E$1))))),"MC"))</f>
        <v>1200</v>
      </c>
      <c r="F11" s="7" t="str" cm="1">
        <f t="array" aca="1" ref="F11" ca="1">IF(ISERROR(ABS(F9)),"",IFERROR(MAX(IF(Données_nettoyées!$O$1:$O$500=$B11,IF(INDIRECT($A$1&amp;F$1)&gt;0,IF(COUNTIFS(Données_nettoyées!$O$1:$O$500,$B11,INDIRECT($A$1&amp;F$1),"&gt;0")&gt;2,INDIRECT($A$1&amp;F$1))))),"MC"))</f>
        <v/>
      </c>
      <c r="G11" s="7" t="str" cm="1">
        <f t="array" aca="1" ref="G11" ca="1">IF(ISERROR(ABS(G9)),"",IFERROR(MAX(IF(Données_nettoyées!$O$1:$O$500=$B11,IF(INDIRECT($A$1&amp;G$1)&gt;0,IF(COUNTIFS(Données_nettoyées!$O$1:$O$500,$B11,INDIRECT($A$1&amp;G$1),"&gt;0")&gt;2,INDIRECT($A$1&amp;G$1))))),"MC"))</f>
        <v/>
      </c>
      <c r="H11" s="7" cm="1">
        <f t="array" aca="1" ref="H11" ca="1">IF(ISERROR(ABS(H9)),"",IFERROR(MAX(IF(Données_nettoyées!$O$1:$O$500=$B11,IF(INDIRECT($A$1&amp;H$1)&gt;0,IF(COUNTIFS(Données_nettoyées!$O$1:$O$500,$B11,INDIRECT($A$1&amp;H$1),"&gt;0")&gt;2,INDIRECT($A$1&amp;H$1))))),"MC"))</f>
        <v>500</v>
      </c>
      <c r="I11" s="7" cm="1">
        <f t="array" aca="1" ref="I11" ca="1">IF(ISERROR(ABS(I9)),"",IFERROR(MAX(IF(Données_nettoyées!$O$1:$O$500=$B11,IF(INDIRECT($A$1&amp;I$1)&gt;0,IF(COUNTIFS(Données_nettoyées!$O$1:$O$500,$B11,INDIRECT($A$1&amp;I$1),"&gt;0")&gt;2,INDIRECT($A$1&amp;I$1))))),"MC"))</f>
        <v>300</v>
      </c>
      <c r="J11" s="7" cm="1">
        <f t="array" aca="1" ref="J11" ca="1">IF(ISERROR(ABS(J9)),"",IFERROR(MAX(IF(Données_nettoyées!$O$1:$O$500=$B11,IF(INDIRECT($A$1&amp;J$1)&gt;0,IF(COUNTIFS(Données_nettoyées!$O$1:$O$500,$B11,INDIRECT($A$1&amp;J$1),"&gt;0")&gt;2,INDIRECT($A$1&amp;J$1))))),"MC"))</f>
        <v>5000</v>
      </c>
      <c r="K11" s="7" t="str" cm="1">
        <f t="array" aca="1" ref="K11" ca="1">IF(ISERROR(ABS(K9)),"",IFERROR(MAX(IF(Données_nettoyées!$O$1:$O$500=$B11,IF(INDIRECT($A$1&amp;K$1)&gt;0,IF(COUNTIFS(Données_nettoyées!$O$1:$O$500,$B11,INDIRECT($A$1&amp;K$1),"&gt;0")&gt;2,INDIRECT($A$1&amp;K$1))))),"MC"))</f>
        <v/>
      </c>
      <c r="L11" s="7" cm="1">
        <f t="array" aca="1" ref="L11" ca="1">IF(ISERROR(ABS(L9)),"",IFERROR(MAX(IF(Données_nettoyées!$O$1:$O$500=$B11,IF(INDIRECT($A$1&amp;L$1)&gt;0,IF(COUNTIFS(Données_nettoyées!$O$1:$O$500,$B11,INDIRECT($A$1&amp;L$1),"&gt;0")&gt;2,INDIRECT($A$1&amp;L$1))))),"MC"))</f>
        <v>1250</v>
      </c>
      <c r="M11" s="7" cm="1">
        <f t="array" aca="1" ref="M11" ca="1">IF(ISERROR(ABS(M9)),"",IFERROR(MAX(IF(Données_nettoyées!$O$1:$O$500=$B11,IF(INDIRECT($A$1&amp;M$1)&gt;0,IF(COUNTIFS(Données_nettoyées!$O$1:$O$500,$B11,INDIRECT($A$1&amp;M$1),"&gt;0")&gt;2,INDIRECT($A$1&amp;M$1))))),"MC"))</f>
        <v>2250</v>
      </c>
      <c r="N11" s="7" cm="1">
        <f t="array" aca="1" ref="N11" ca="1">IF(ISERROR(ABS(N9)),"",IFERROR(MAX(IF(Données_nettoyées!$O$1:$O$500=$B11,IF(INDIRECT($A$1&amp;N$1)&gt;0,IF(COUNTIFS(Données_nettoyées!$O$1:$O$500,$B11,INDIRECT($A$1&amp;N$1),"&gt;0")&gt;2,INDIRECT($A$1&amp;N$1))))),"MC"))</f>
        <v>5000</v>
      </c>
      <c r="O11" s="7" cm="1">
        <f t="array" aca="1" ref="O11" ca="1">IF(ISERROR(ABS(O9)),"",IFERROR(MAX(IF(Données_nettoyées!$O$1:$O$500=$B11,IF(INDIRECT($A$1&amp;O$1)&gt;0,IF(COUNTIFS(Données_nettoyées!$O$1:$O$500,$B11,INDIRECT($A$1&amp;O$1),"&gt;0")&gt;2,INDIRECT($A$1&amp;O$1))))),"MC"))</f>
        <v>100</v>
      </c>
      <c r="P11" s="7" t="str" cm="1">
        <f t="array" aca="1" ref="P11" ca="1">IF(ISERROR(ABS(P9)),"",IFERROR(MAX(IF(Données_nettoyées!$O$1:$O$500=$B11,IF(INDIRECT($A$1&amp;P$1)&gt;0,IF(COUNTIFS(Données_nettoyées!$O$1:$O$500,$B11,INDIRECT($A$1&amp;P$1),"&gt;0")&gt;2,INDIRECT($A$1&amp;P$1))))),"MC"))</f>
        <v/>
      </c>
      <c r="Q11" s="7" cm="1">
        <f t="array" aca="1" ref="Q11" ca="1">IF(ISERROR(ABS(Q9)),"",IFERROR(MAX(IF(Données_nettoyées!$O$1:$O$500=$B11,IF(INDIRECT($A$1&amp;Q$1)&gt;0,IF(COUNTIFS(Données_nettoyées!$O$1:$O$500,$B11,INDIRECT($A$1&amp;Q$1),"&gt;0")&gt;2,INDIRECT($A$1&amp;Q$1))))),"MC"))</f>
        <v>32500</v>
      </c>
      <c r="R11" s="7" cm="1">
        <f t="array" aca="1" ref="R11" ca="1">IF(ISERROR(ABS(R9)),"",IFERROR(MAX(IF(Données_nettoyées!$O$1:$O$500=$B11,IF(INDIRECT($A$1&amp;R$1)&gt;0,IF(COUNTIFS(Données_nettoyées!$O$1:$O$500,$B11,INDIRECT($A$1&amp;R$1),"&gt;0")&gt;2,INDIRECT($A$1&amp;R$1))))),"MC"))</f>
        <v>37500</v>
      </c>
      <c r="S11" s="7" cm="1">
        <f t="array" aca="1" ref="S11" ca="1">IF(ISERROR(ABS(S9)),"",IFERROR(MAX(IF(Données_nettoyées!$O$1:$O$500=$B11,IF(INDIRECT($A$1&amp;S$1)&gt;0,IF(COUNTIFS(Données_nettoyées!$O$1:$O$500,$B11,INDIRECT($A$1&amp;S$1),"&gt;0")&gt;2,INDIRECT($A$1&amp;S$1))))),"MC"))</f>
        <v>8000</v>
      </c>
      <c r="T11" s="7" cm="1">
        <f t="array" aca="1" ref="T11" ca="1">IF(ISERROR(ABS(T9)),"",IFERROR(MAX(IF(Données_nettoyées!$O$1:$O$500=$B11,IF(INDIRECT($A$1&amp;T$1)&gt;0,IF(COUNTIFS(Données_nettoyées!$O$1:$O$500,$B11,INDIRECT($A$1&amp;T$1),"&gt;0")&gt;2,INDIRECT($A$1&amp;T$1))))),"MC"))</f>
        <v>6000</v>
      </c>
      <c r="U11" s="7" cm="1">
        <f t="array" aca="1" ref="U11" ca="1">IF(ISERROR(ABS(U9)),"",IFERROR(MAX(IF(Données_nettoyées!$O$1:$O$500=$B11,IF(INDIRECT($A$1&amp;U$1)&gt;0,IF(COUNTIFS(Données_nettoyées!$O$1:$O$500,$B11,INDIRECT($A$1&amp;U$1),"&gt;0")&gt;2,INDIRECT($A$1&amp;U$1))))),"MC"))</f>
        <v>500</v>
      </c>
      <c r="V11" s="7" cm="1">
        <f t="array" aca="1" ref="V11" ca="1">IF(ISERROR(ABS(V9)),"",IFERROR(MAX(IF(Données_nettoyées!$O$1:$O$500=$B11,IF(INDIRECT($A$1&amp;V$1)&gt;0,IF(COUNTIFS(Données_nettoyées!$O$1:$O$500,$B11,INDIRECT($A$1&amp;V$1),"&gt;0")&gt;2,INDIRECT($A$1&amp;V$1))))),"MC"))</f>
        <v>150</v>
      </c>
      <c r="W11" s="7" cm="1">
        <f t="array" aca="1" ref="W11" ca="1">IF(ISERROR(ABS(W9)),"",IFERROR(MAX(IF(Données_nettoyées!$O$1:$O$500=$B11,IF(INDIRECT($A$1&amp;W$1)&gt;0,IF(COUNTIFS(Données_nettoyées!$O$1:$O$500,$B11,INDIRECT($A$1&amp;W$1),"&gt;0")&gt;2,INDIRECT($A$1&amp;W$1))))),"MC"))</f>
        <v>800</v>
      </c>
      <c r="X11" s="7" cm="1">
        <f t="array" aca="1" ref="X11" ca="1">IF(ISERROR(ABS(X9)),"",IFERROR(MAX(IF(Données_nettoyées!$O$1:$O$500=$B11,IF(INDIRECT($A$1&amp;X$1)&gt;0,IF(COUNTIFS(Données_nettoyées!$O$1:$O$500,$B11,INDIRECT($A$1&amp;X$1),"&gt;0")&gt;2,INDIRECT($A$1&amp;X$1))))),"MC"))</f>
        <v>1000</v>
      </c>
      <c r="Y11" s="7" cm="1">
        <f t="array" aca="1" ref="Y11" ca="1">IF(ISERROR(ABS(Y9)),"",IFERROR(MAX(IF(Données_nettoyées!$O$1:$O$500=$B11,IF(INDIRECT($A$1&amp;Y$1)&gt;0,IF(COUNTIFS(Données_nettoyées!$O$1:$O$500,$B11,INDIRECT($A$1&amp;Y$1),"&gt;0")&gt;2,INDIRECT($A$1&amp;Y$1))))),"MC"))</f>
        <v>1200</v>
      </c>
      <c r="Z11" s="7" cm="1">
        <f t="array" aca="1" ref="Z11" ca="1">IF(ISERROR(ABS(Z9)),"",IFERROR(MAX(IF(Données_nettoyées!$O$1:$O$500=$B11,IF(INDIRECT($A$1&amp;Z$1)&gt;0,IF(COUNTIFS(Données_nettoyées!$O$1:$O$500,$B11,INDIRECT($A$1&amp;Z$1),"&gt;0")&gt;2,INDIRECT($A$1&amp;Z$1))))),"MC"))</f>
        <v>2000</v>
      </c>
      <c r="AA11" s="7" cm="1">
        <f t="array" aca="1" ref="AA11" ca="1">IF(ISERROR(ABS(AA9)),"",IFERROR(MAX(IF(Données_nettoyées!$O$1:$O$500=$B11,IF(INDIRECT($A$1&amp;AA$1)&gt;0,IF(COUNTIFS(Données_nettoyées!$O$1:$O$500,$B11,INDIRECT($A$1&amp;AA$1),"&gt;0")&gt;2,INDIRECT($A$1&amp;AA$1))))),"MC"))</f>
        <v>3000</v>
      </c>
      <c r="AB11" s="7" cm="1">
        <f t="array" aca="1" ref="AB11" ca="1">IF(ISERROR(ABS(AB9)),"",IFERROR(MAX(IF(Données_nettoyées!$O$1:$O$500=$B11,IF(INDIRECT($A$1&amp;AB$1)&gt;0,IF(COUNTIFS(Données_nettoyées!$O$1:$O$500,$B11,INDIRECT($A$1&amp;AB$1),"&gt;0")&gt;2,INDIRECT($A$1&amp;AB$1))))),"MC"))</f>
        <v>3500</v>
      </c>
      <c r="AC11" s="7" cm="1">
        <f t="array" aca="1" ref="AC11" ca="1">IF(ISERROR(ABS(AC9)),"",IFERROR(MAX(IF(Données_nettoyées!$O$1:$O$500=$B11,IF(INDIRECT($A$1&amp;AC$1)&gt;0,IF(COUNTIFS(Données_nettoyées!$O$1:$O$500,$B11,INDIRECT($A$1&amp;AC$1),"&gt;0")&gt;2,INDIRECT($A$1&amp;AC$1))))),"MC"))</f>
        <v>3000</v>
      </c>
      <c r="AD11" s="7" cm="1">
        <f t="array" aca="1" ref="AD11" ca="1">IF(ISERROR(ABS(AD9)),"",IFERROR(MAX(IF(Données_nettoyées!$O$1:$O$500=$B11,IF(INDIRECT($A$1&amp;AD$1)&gt;0,IF(COUNTIFS(Données_nettoyées!$O$1:$O$500,$B11,INDIRECT($A$1&amp;AD$1),"&gt;0")&gt;2,INDIRECT($A$1&amp;AD$1))))),"MC"))</f>
        <v>1500</v>
      </c>
      <c r="AE11" s="7" cm="1">
        <f t="array" aca="1" ref="AE11" ca="1">IF(ISERROR(ABS(AE9)),"",IFERROR(MAX(IF(Données_nettoyées!$O$1:$O$500=$B11,IF(INDIRECT($A$1&amp;AE$1)&gt;0,IF(COUNTIFS(Données_nettoyées!$O$1:$O$500,$B11,INDIRECT($A$1&amp;AE$1),"&gt;0")&gt;2,INDIRECT($A$1&amp;AE$1))))),"MC"))</f>
        <v>3000</v>
      </c>
      <c r="AF11" s="7" cm="1">
        <f t="array" aca="1" ref="AF11" ca="1">IF(ISERROR(ABS(AF9)),"",IFERROR(MAX(IF(Données_nettoyées!$O$1:$O$500=$B11,IF(INDIRECT($A$1&amp;AF$1)&gt;0,IF(COUNTIFS(Données_nettoyées!$O$1:$O$500,$B11,INDIRECT($A$1&amp;AF$1),"&gt;0")&gt;2,INDIRECT($A$1&amp;AF$1))))),"MC"))</f>
        <v>250</v>
      </c>
      <c r="AG11" s="7" cm="1">
        <f t="array" aca="1" ref="AG11" ca="1">IF(ISERROR(ABS(AG9)),"",IFERROR(MAX(IF(Données_nettoyées!$O$1:$O$500=$B11,IF(INDIRECT($A$1&amp;AG$1)&gt;0,IF(COUNTIFS(Données_nettoyées!$O$1:$O$500,$B11,INDIRECT($A$1&amp;AG$1),"&gt;0")&gt;2,INDIRECT($A$1&amp;AG$1))))),"MC"))</f>
        <v>500</v>
      </c>
    </row>
    <row r="12" spans="1:40" x14ac:dyDescent="0.35">
      <c r="C12" s="38" t="s">
        <v>145</v>
      </c>
      <c r="E12" s="7" t="str">
        <f t="shared" ref="E12:AG12" ca="1" si="0">IFERROR(IF((E11-E10)/E10&gt;=40%,"!!",""),"")</f>
        <v/>
      </c>
      <c r="F12" s="7" t="str">
        <f t="shared" ca="1" si="0"/>
        <v/>
      </c>
      <c r="G12" s="7" t="str">
        <f t="shared" ca="1" si="0"/>
        <v/>
      </c>
      <c r="H12" s="7" t="str">
        <f t="shared" ca="1" si="0"/>
        <v/>
      </c>
      <c r="I12" s="7" t="str">
        <f t="shared" ca="1" si="0"/>
        <v/>
      </c>
      <c r="J12" s="7" t="str">
        <f t="shared" ca="1" si="0"/>
        <v/>
      </c>
      <c r="K12" s="7" t="str">
        <f t="shared" ca="1" si="0"/>
        <v/>
      </c>
      <c r="L12" s="7" t="str">
        <f t="shared" ca="1" si="0"/>
        <v/>
      </c>
      <c r="M12" s="7" t="str">
        <f t="shared" ca="1" si="0"/>
        <v/>
      </c>
      <c r="N12" s="7" t="str">
        <f t="shared" ca="1" si="0"/>
        <v/>
      </c>
      <c r="O12" s="7" t="str">
        <f t="shared" ca="1" si="0"/>
        <v/>
      </c>
      <c r="P12" s="7" t="str">
        <f t="shared" ca="1" si="0"/>
        <v/>
      </c>
      <c r="Q12" s="7" t="str">
        <f t="shared" ca="1" si="0"/>
        <v/>
      </c>
      <c r="R12" s="7" t="str">
        <f t="shared" ca="1" si="0"/>
        <v/>
      </c>
      <c r="S12" s="7" t="str">
        <f t="shared" ca="1" si="0"/>
        <v/>
      </c>
      <c r="T12" s="7" t="str">
        <f t="shared" ca="1" si="0"/>
        <v/>
      </c>
      <c r="U12" s="7" t="str">
        <f t="shared" ca="1" si="0"/>
        <v/>
      </c>
      <c r="V12" s="7" t="str">
        <f t="shared" ca="1" si="0"/>
        <v/>
      </c>
      <c r="W12" s="7" t="str">
        <f t="shared" ca="1" si="0"/>
        <v/>
      </c>
      <c r="X12" s="7" t="str">
        <f t="shared" ca="1" si="0"/>
        <v/>
      </c>
      <c r="Y12" s="7" t="str">
        <f t="shared" ca="1" si="0"/>
        <v/>
      </c>
      <c r="Z12" s="7" t="str">
        <f t="shared" ca="1" si="0"/>
        <v/>
      </c>
      <c r="AA12" s="7" t="str">
        <f t="shared" ca="1" si="0"/>
        <v/>
      </c>
      <c r="AB12" s="7" t="str">
        <f t="shared" ca="1" si="0"/>
        <v/>
      </c>
      <c r="AC12" s="7" t="str">
        <f t="shared" ca="1" si="0"/>
        <v/>
      </c>
      <c r="AD12" s="7" t="str">
        <f t="shared" ca="1" si="0"/>
        <v/>
      </c>
      <c r="AE12" s="7" t="str">
        <f t="shared" ca="1" si="0"/>
        <v/>
      </c>
      <c r="AF12" s="7" t="str">
        <f t="shared" ca="1" si="0"/>
        <v/>
      </c>
      <c r="AG12" s="7" t="str">
        <f t="shared" ca="1" si="0"/>
        <v>!!</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tr">
        <f>IF(COUNTIF(Données_nettoyées!$O$1:$O$500,$B15)&gt;0,"OUI","NON")</f>
        <v>OUI</v>
      </c>
      <c r="E15" s="7" t="str" cm="1">
        <f t="array" aca="1" ref="E15" ca="1">IF($D15="NON","-",IFERROR(MEDIAN(IF(Données_nettoyées!$O$1:$O$500=$B15,IF(INDIRECT($A$1&amp;E$1)&gt;0,IF(COUNTIFS(Données_nettoyées!$O$1:$O$500,$B15,INDIRECT($A$1&amp;E$1),"&gt;0")&gt;2,INDIRECT($A$1&amp;E$1))))),"MC"))</f>
        <v>MC</v>
      </c>
      <c r="F15" s="7" t="str" cm="1">
        <f t="array" aca="1" ref="F15" ca="1">IF($D15="NON","-",IFERROR(MEDIAN(IF(Données_nettoyées!$O$1:$O$500=$B15,IF(INDIRECT($A$1&amp;F$1)&gt;0,IF(COUNTIFS(Données_nettoyées!$O$1:$O$500,$B15,INDIRECT($A$1&amp;F$1),"&gt;0")&gt;2,INDIRECT($A$1&amp;F$1))))),"MC"))</f>
        <v>MC</v>
      </c>
      <c r="G15" s="7" t="str" cm="1">
        <f t="array" aca="1" ref="G15" ca="1">IF($D15="NON","-",IFERROR(MEDIAN(IF(Données_nettoyées!$O$1:$O$500=$B15,IF(INDIRECT($A$1&amp;G$1)&gt;0,IF(COUNTIFS(Données_nettoyées!$O$1:$O$500,$B15,INDIRECT($A$1&amp;G$1),"&gt;0")&gt;2,INDIRECT($A$1&amp;G$1))))),"MC"))</f>
        <v>MC</v>
      </c>
      <c r="H15" s="7" cm="1">
        <f t="array" aca="1" ref="H15" ca="1">IF($D15="NON","-",IFERROR(MEDIAN(IF(Données_nettoyées!$O$1:$O$500=$B15,IF(INDIRECT($A$1&amp;H$1)&gt;0,IF(COUNTIFS(Données_nettoyées!$O$1:$O$500,$B15,INDIRECT($A$1&amp;H$1),"&gt;0")&gt;2,INDIRECT($A$1&amp;H$1))))),"MC"))</f>
        <v>550</v>
      </c>
      <c r="I15" s="7" cm="1">
        <f t="array" aca="1" ref="I15" ca="1">IF($D15="NON","-",IFERROR(MEDIAN(IF(Données_nettoyées!$O$1:$O$500=$B15,IF(INDIRECT($A$1&amp;I$1)&gt;0,IF(COUNTIFS(Données_nettoyées!$O$1:$O$500,$B15,INDIRECT($A$1&amp;I$1),"&gt;0")&gt;2,INDIRECT($A$1&amp;I$1))))),"MC"))</f>
        <v>350</v>
      </c>
      <c r="J15" s="7" cm="1">
        <f t="array" aca="1" ref="J15" ca="1">IF($D15="NON","-",IFERROR(MEDIAN(IF(Données_nettoyées!$O$1:$O$500=$B15,IF(INDIRECT($A$1&amp;J$1)&gt;0,IF(COUNTIFS(Données_nettoyées!$O$1:$O$500,$B15,INDIRECT($A$1&amp;J$1),"&gt;0")&gt;2,INDIRECT($A$1&amp;J$1))))),"MC"))</f>
        <v>6500</v>
      </c>
      <c r="K15" s="7" cm="1">
        <f t="array" aca="1" ref="K15" ca="1">IF($D15="NON","-",IFERROR(MEDIAN(IF(Données_nettoyées!$O$1:$O$500=$B15,IF(INDIRECT($A$1&amp;K$1)&gt;0,IF(COUNTIFS(Données_nettoyées!$O$1:$O$500,$B15,INDIRECT($A$1&amp;K$1),"&gt;0")&gt;2,INDIRECT($A$1&amp;K$1))))),"MC"))</f>
        <v>28500</v>
      </c>
      <c r="L15" s="7" cm="1">
        <f t="array" aca="1" ref="L15" ca="1">IF($D15="NON","-",IFERROR(MEDIAN(IF(Données_nettoyées!$O$1:$O$500=$B15,IF(INDIRECT($A$1&amp;L$1)&gt;0,IF(COUNTIFS(Données_nettoyées!$O$1:$O$500,$B15,INDIRECT($A$1&amp;L$1),"&gt;0")&gt;2,INDIRECT($A$1&amp;L$1))))),"MC"))</f>
        <v>1000</v>
      </c>
      <c r="M15" s="7" cm="1">
        <f t="array" aca="1" ref="M15" ca="1">IF($D15="NON","-",IFERROR(MEDIAN(IF(Données_nettoyées!$O$1:$O$500=$B15,IF(INDIRECT($A$1&amp;M$1)&gt;0,IF(COUNTIFS(Données_nettoyées!$O$1:$O$500,$B15,INDIRECT($A$1&amp;M$1),"&gt;0")&gt;2,INDIRECT($A$1&amp;M$1))))),"MC"))</f>
        <v>4500</v>
      </c>
      <c r="N15" s="7" cm="1">
        <f t="array" aca="1" ref="N15" ca="1">IF($D15="NON","-",IFERROR(MEDIAN(IF(Données_nettoyées!$O$1:$O$500=$B15,IF(INDIRECT($A$1&amp;N$1)&gt;0,IF(COUNTIFS(Données_nettoyées!$O$1:$O$500,$B15,INDIRECT($A$1&amp;N$1),"&gt;0")&gt;2,INDIRECT($A$1&amp;N$1))))),"MC"))</f>
        <v>10000</v>
      </c>
      <c r="O15" s="7" cm="1">
        <f t="array" aca="1" ref="O15" ca="1">IF($D15="NON","-",IFERROR(MEDIAN(IF(Données_nettoyées!$O$1:$O$500=$B15,IF(INDIRECT($A$1&amp;O$1)&gt;0,IF(COUNTIFS(Données_nettoyées!$O$1:$O$500,$B15,INDIRECT($A$1&amp;O$1),"&gt;0")&gt;2,INDIRECT($A$1&amp;O$1))))),"MC"))</f>
        <v>200</v>
      </c>
      <c r="P15" s="7" t="str" cm="1">
        <f t="array" aca="1" ref="P15" ca="1">IF($D15="NON","-",IFERROR(MEDIAN(IF(Données_nettoyées!$O$1:$O$500=$B15,IF(INDIRECT($A$1&amp;P$1)&gt;0,IF(COUNTIFS(Données_nettoyées!$O$1:$O$500,$B15,INDIRECT($A$1&amp;P$1),"&gt;0")&gt;2,INDIRECT($A$1&amp;P$1))))),"MC"))</f>
        <v>MC</v>
      </c>
      <c r="Q15" s="7" cm="1">
        <f t="array" aca="1" ref="Q15" ca="1">IF($D15="NON","-",IFERROR(MEDIAN(IF(Données_nettoyées!$O$1:$O$500=$B15,IF(INDIRECT($A$1&amp;Q$1)&gt;0,IF(COUNTIFS(Données_nettoyées!$O$1:$O$500,$B15,INDIRECT($A$1&amp;Q$1),"&gt;0")&gt;2,INDIRECT($A$1&amp;Q$1))))),"MC"))</f>
        <v>30000</v>
      </c>
      <c r="R15" s="7" cm="1">
        <f t="array" aca="1" ref="R15" ca="1">IF($D15="NON","-",IFERROR(MEDIAN(IF(Données_nettoyées!$O$1:$O$500=$B15,IF(INDIRECT($A$1&amp;R$1)&gt;0,IF(COUNTIFS(Données_nettoyées!$O$1:$O$500,$B15,INDIRECT($A$1&amp;R$1),"&gt;0")&gt;2,INDIRECT($A$1&amp;R$1))))),"MC"))</f>
        <v>38000</v>
      </c>
      <c r="S15" s="7" t="str" cm="1">
        <f t="array" aca="1" ref="S15" ca="1">IF($D15="NON","-",IFERROR(MEDIAN(IF(Données_nettoyées!$O$1:$O$500=$B15,IF(INDIRECT($A$1&amp;S$1)&gt;0,IF(COUNTIFS(Données_nettoyées!$O$1:$O$500,$B15,INDIRECT($A$1&amp;S$1),"&gt;0")&gt;2,INDIRECT($A$1&amp;S$1))))),"MC"))</f>
        <v>MC</v>
      </c>
      <c r="T15" s="7" t="str" cm="1">
        <f t="array" aca="1" ref="T15" ca="1">IF($D15="NON","-",IFERROR(MEDIAN(IF(Données_nettoyées!$O$1:$O$500=$B15,IF(INDIRECT($A$1&amp;T$1)&gt;0,IF(COUNTIFS(Données_nettoyées!$O$1:$O$500,$B15,INDIRECT($A$1&amp;T$1),"&gt;0")&gt;2,INDIRECT($A$1&amp;T$1))))),"MC"))</f>
        <v>MC</v>
      </c>
      <c r="U15" s="7" t="str" cm="1">
        <f t="array" aca="1" ref="U15" ca="1">IF($D15="NON","-",IFERROR(MEDIAN(IF(Données_nettoyées!$O$1:$O$500=$B15,IF(INDIRECT($A$1&amp;U$1)&gt;0,IF(COUNTIFS(Données_nettoyées!$O$1:$O$500,$B15,INDIRECT($A$1&amp;U$1),"&gt;0")&gt;2,INDIRECT($A$1&amp;U$1))))),"MC"))</f>
        <v>MC</v>
      </c>
      <c r="V15" s="7" cm="1">
        <f t="array" aca="1" ref="V15" ca="1">IF($D15="NON","-",IFERROR(MEDIAN(IF(Données_nettoyées!$O$1:$O$500=$B15,IF(INDIRECT($A$1&amp;V$1)&gt;0,IF(COUNTIFS(Données_nettoyées!$O$1:$O$500,$B15,INDIRECT($A$1&amp;V$1),"&gt;0")&gt;2,INDIRECT($A$1&amp;V$1))))),"MC"))</f>
        <v>850</v>
      </c>
      <c r="W15" s="7" t="str" cm="1">
        <f t="array" aca="1" ref="W15" ca="1">IF($D15="NON","-",IFERROR(MEDIAN(IF(Données_nettoyées!$O$1:$O$500=$B15,IF(INDIRECT($A$1&amp;W$1)&gt;0,IF(COUNTIFS(Données_nettoyées!$O$1:$O$500,$B15,INDIRECT($A$1&amp;W$1),"&gt;0")&gt;2,INDIRECT($A$1&amp;W$1))))),"MC"))</f>
        <v>MC</v>
      </c>
      <c r="X15" s="7" t="str" cm="1">
        <f t="array" aca="1" ref="X15" ca="1">IF($D15="NON","-",IFERROR(MEDIAN(IF(Données_nettoyées!$O$1:$O$500=$B15,IF(INDIRECT($A$1&amp;X$1)&gt;0,IF(COUNTIFS(Données_nettoyées!$O$1:$O$500,$B15,INDIRECT($A$1&amp;X$1),"&gt;0")&gt;2,INDIRECT($A$1&amp;X$1))))),"MC"))</f>
        <v>MC</v>
      </c>
      <c r="Y15" s="7" t="str" cm="1">
        <f t="array" aca="1" ref="Y15" ca="1">IF($D15="NON","-",IFERROR(MEDIAN(IF(Données_nettoyées!$O$1:$O$500=$B15,IF(INDIRECT($A$1&amp;Y$1)&gt;0,IF(COUNTIFS(Données_nettoyées!$O$1:$O$500,$B15,INDIRECT($A$1&amp;Y$1),"&gt;0")&gt;2,INDIRECT($A$1&amp;Y$1))))),"MC"))</f>
        <v>MC</v>
      </c>
      <c r="Z15" s="7" cm="1">
        <f t="array" aca="1" ref="Z15" ca="1">IF($D15="NON","-",IFERROR(MEDIAN(IF(Données_nettoyées!$O$1:$O$500=$B15,IF(INDIRECT($A$1&amp;Z$1)&gt;0,IF(COUNTIFS(Données_nettoyées!$O$1:$O$500,$B15,INDIRECT($A$1&amp;Z$1),"&gt;0")&gt;2,INDIRECT($A$1&amp;Z$1))))),"MC"))</f>
        <v>4000</v>
      </c>
      <c r="AA15" s="7" cm="1">
        <f t="array" aca="1" ref="AA15" ca="1">IF($D15="NON","-",IFERROR(MEDIAN(IF(Données_nettoyées!$O$1:$O$500=$B15,IF(INDIRECT($A$1&amp;AA$1)&gt;0,IF(COUNTIFS(Données_nettoyées!$O$1:$O$500,$B15,INDIRECT($A$1&amp;AA$1),"&gt;0")&gt;2,INDIRECT($A$1&amp;AA$1))))),"MC"))</f>
        <v>3500</v>
      </c>
      <c r="AB15" s="7" cm="1">
        <f t="array" aca="1" ref="AB15" ca="1">IF($D15="NON","-",IFERROR(MEDIAN(IF(Données_nettoyées!$O$1:$O$500=$B15,IF(INDIRECT($A$1&amp;AB$1)&gt;0,IF(COUNTIFS(Données_nettoyées!$O$1:$O$500,$B15,INDIRECT($A$1&amp;AB$1),"&gt;0")&gt;2,INDIRECT($A$1&amp;AB$1))))),"MC"))</f>
        <v>650</v>
      </c>
      <c r="AC15" s="7" t="str" cm="1">
        <f t="array" aca="1" ref="AC15" ca="1">IF($D15="NON","-",IFERROR(MEDIAN(IF(Données_nettoyées!$O$1:$O$500=$B15,IF(INDIRECT($A$1&amp;AC$1)&gt;0,IF(COUNTIFS(Données_nettoyées!$O$1:$O$500,$B15,INDIRECT($A$1&amp;AC$1),"&gt;0")&gt;2,INDIRECT($A$1&amp;AC$1))))),"MC"))</f>
        <v>MC</v>
      </c>
      <c r="AD15" s="7" cm="1">
        <f t="array" aca="1" ref="AD15" ca="1">IF($D15="NON","-",IFERROR(MEDIAN(IF(Données_nettoyées!$O$1:$O$500=$B15,IF(INDIRECT($A$1&amp;AD$1)&gt;0,IF(COUNTIFS(Données_nettoyées!$O$1:$O$500,$B15,INDIRECT($A$1&amp;AD$1),"&gt;0")&gt;2,INDIRECT($A$1&amp;AD$1))))),"MC"))</f>
        <v>1200</v>
      </c>
      <c r="AE15" s="7" cm="1">
        <f t="array" aca="1" ref="AE15" ca="1">IF($D15="NON","-",IFERROR(MEDIAN(IF(Données_nettoyées!$O$1:$O$500=$B15,IF(INDIRECT($A$1&amp;AE$1)&gt;0,IF(COUNTIFS(Données_nettoyées!$O$1:$O$500,$B15,INDIRECT($A$1&amp;AE$1),"&gt;0")&gt;2,INDIRECT($A$1&amp;AE$1))))),"MC"))</f>
        <v>2800</v>
      </c>
      <c r="AF15" s="7" t="str" cm="1">
        <f t="array" aca="1" ref="AF15" ca="1">IF($D15="NON","-",IFERROR(MEDIAN(IF(Données_nettoyées!$O$1:$O$500=$B15,IF(INDIRECT($A$1&amp;AF$1)&gt;0,IF(COUNTIFS(Données_nettoyées!$O$1:$O$500,$B15,INDIRECT($A$1&amp;AF$1),"&gt;0")&gt;2,INDIRECT($A$1&amp;AF$1))))),"MC"))</f>
        <v>MC</v>
      </c>
      <c r="AG15" s="7" cm="1">
        <f t="array" aca="1" ref="AG15" ca="1">IF($D15="NON","-",IFERROR(MEDIAN(IF(Données_nettoyées!$O$1:$O$500=$B15,IF(INDIRECT($A$1&amp;AG$1)&gt;0,IF(COUNTIFS(Données_nettoyées!$O$1:$O$500,$B15,INDIRECT($A$1&amp;AG$1),"&gt;0")&gt;2,INDIRECT($A$1&amp;AG$1))))),"MC"))</f>
        <v>1800</v>
      </c>
      <c r="AI15" s="5">
        <f ca="1">COUNTIF(E15:AG15,"MC")+COUNTIF(E15:AG15,"-")</f>
        <v>12</v>
      </c>
    </row>
    <row r="16" spans="1:40" x14ac:dyDescent="0.35">
      <c r="A16" s="4" t="s">
        <v>64</v>
      </c>
      <c r="B16" s="4" t="s">
        <v>71</v>
      </c>
      <c r="C16" s="4" t="s">
        <v>66</v>
      </c>
      <c r="E16" s="7" t="str" cm="1">
        <f t="array" aca="1" ref="E16" ca="1">IF(ISERROR(ABS(E15)),"",IFERROR(MIN(IF(Données_nettoyées!$O$1:$O$500=$B16,IF(INDIRECT($A$1&amp;E$1)&gt;0,IF(COUNTIFS(Données_nettoyées!$O$1:$O$500,$B16,INDIRECT($A$1&amp;E$1),"&gt;0")&gt;2,INDIRECT($A$1&amp;E$1))))),"MC"))</f>
        <v/>
      </c>
      <c r="F16" s="7" t="str" cm="1">
        <f t="array" aca="1" ref="F16" ca="1">IF(ISERROR(ABS(F15)),"",IFERROR(MIN(IF(Données_nettoyées!$O$1:$O$500=$B16,IF(INDIRECT($A$1&amp;F$1)&gt;0,IF(COUNTIFS(Données_nettoyées!$O$1:$O$500,$B16,INDIRECT($A$1&amp;F$1),"&gt;0")&gt;2,INDIRECT($A$1&amp;F$1))))),"MC"))</f>
        <v/>
      </c>
      <c r="G16" s="7" t="str" cm="1">
        <f t="array" aca="1" ref="G16" ca="1">IF(ISERROR(ABS(G15)),"",IFERROR(MIN(IF(Données_nettoyées!$O$1:$O$500=$B16,IF(INDIRECT($A$1&amp;G$1)&gt;0,IF(COUNTIFS(Données_nettoyées!$O$1:$O$500,$B16,INDIRECT($A$1&amp;G$1),"&gt;0")&gt;2,INDIRECT($A$1&amp;G$1))))),"MC"))</f>
        <v/>
      </c>
      <c r="H16" s="7" cm="1">
        <f t="array" aca="1" ref="H16" ca="1">IF(ISERROR(ABS(H15)),"",IFERROR(MIN(IF(Données_nettoyées!$O$1:$O$500=$B16,IF(INDIRECT($A$1&amp;H$1)&gt;0,IF(COUNTIFS(Données_nettoyées!$O$1:$O$500,$B16,INDIRECT($A$1&amp;H$1),"&gt;0")&gt;2,INDIRECT($A$1&amp;H$1))))),"MC"))</f>
        <v>475</v>
      </c>
      <c r="I16" s="7" cm="1">
        <f t="array" aca="1" ref="I16" ca="1">IF(ISERROR(ABS(I15)),"",IFERROR(MIN(IF(Données_nettoyées!$O$1:$O$500=$B16,IF(INDIRECT($A$1&amp;I$1)&gt;0,IF(COUNTIFS(Données_nettoyées!$O$1:$O$500,$B16,INDIRECT($A$1&amp;I$1),"&gt;0")&gt;2,INDIRECT($A$1&amp;I$1))))),"MC"))</f>
        <v>300</v>
      </c>
      <c r="J16" s="7" cm="1">
        <f t="array" aca="1" ref="J16" ca="1">IF(ISERROR(ABS(J15)),"",IFERROR(MIN(IF(Données_nettoyées!$O$1:$O$500=$B16,IF(INDIRECT($A$1&amp;J$1)&gt;0,IF(COUNTIFS(Données_nettoyées!$O$1:$O$500,$B16,INDIRECT($A$1&amp;J$1),"&gt;0")&gt;2,INDIRECT($A$1&amp;J$1))))),"MC"))</f>
        <v>6500</v>
      </c>
      <c r="K16" s="7" cm="1">
        <f t="array" aca="1" ref="K16" ca="1">IF(ISERROR(ABS(K15)),"",IFERROR(MIN(IF(Données_nettoyées!$O$1:$O$500=$B16,IF(INDIRECT($A$1&amp;K$1)&gt;0,IF(COUNTIFS(Données_nettoyées!$O$1:$O$500,$B16,INDIRECT($A$1&amp;K$1),"&gt;0")&gt;2,INDIRECT($A$1&amp;K$1))))),"MC"))</f>
        <v>28500</v>
      </c>
      <c r="L16" s="7" cm="1">
        <f t="array" aca="1" ref="L16" ca="1">IF(ISERROR(ABS(L15)),"",IFERROR(MIN(IF(Données_nettoyées!$O$1:$O$500=$B16,IF(INDIRECT($A$1&amp;L$1)&gt;0,IF(COUNTIFS(Données_nettoyées!$O$1:$O$500,$B16,INDIRECT($A$1&amp;L$1),"&gt;0")&gt;2,INDIRECT($A$1&amp;L$1))))),"MC"))</f>
        <v>850</v>
      </c>
      <c r="M16" s="7" cm="1">
        <f t="array" aca="1" ref="M16" ca="1">IF(ISERROR(ABS(M15)),"",IFERROR(MIN(IF(Données_nettoyées!$O$1:$O$500=$B16,IF(INDIRECT($A$1&amp;M$1)&gt;0,IF(COUNTIFS(Données_nettoyées!$O$1:$O$500,$B16,INDIRECT($A$1&amp;M$1),"&gt;0")&gt;2,INDIRECT($A$1&amp;M$1))))),"MC"))</f>
        <v>4500</v>
      </c>
      <c r="N16" s="7" cm="1">
        <f t="array" aca="1" ref="N16" ca="1">IF(ISERROR(ABS(N15)),"",IFERROR(MIN(IF(Données_nettoyées!$O$1:$O$500=$B16,IF(INDIRECT($A$1&amp;N$1)&gt;0,IF(COUNTIFS(Données_nettoyées!$O$1:$O$500,$B16,INDIRECT($A$1&amp;N$1),"&gt;0")&gt;2,INDIRECT($A$1&amp;N$1))))),"MC"))</f>
        <v>10000</v>
      </c>
      <c r="O16" s="7" cm="1">
        <f t="array" aca="1" ref="O16" ca="1">IF(ISERROR(ABS(O15)),"",IFERROR(MIN(IF(Données_nettoyées!$O$1:$O$500=$B16,IF(INDIRECT($A$1&amp;O$1)&gt;0,IF(COUNTIFS(Données_nettoyées!$O$1:$O$500,$B16,INDIRECT($A$1&amp;O$1),"&gt;0")&gt;2,INDIRECT($A$1&amp;O$1))))),"MC"))</f>
        <v>200</v>
      </c>
      <c r="P16" s="7" t="str" cm="1">
        <f t="array" aca="1" ref="P16" ca="1">IF(ISERROR(ABS(P15)),"",IFERROR(MIN(IF(Données_nettoyées!$O$1:$O$500=$B16,IF(INDIRECT($A$1&amp;P$1)&gt;0,IF(COUNTIFS(Données_nettoyées!$O$1:$O$500,$B16,INDIRECT($A$1&amp;P$1),"&gt;0")&gt;2,INDIRECT($A$1&amp;P$1))))),"MC"))</f>
        <v/>
      </c>
      <c r="Q16" s="7" cm="1">
        <f t="array" aca="1" ref="Q16" ca="1">IF(ISERROR(ABS(Q15)),"",IFERROR(MIN(IF(Données_nettoyées!$O$1:$O$500=$B16,IF(INDIRECT($A$1&amp;Q$1)&gt;0,IF(COUNTIFS(Données_nettoyées!$O$1:$O$500,$B16,INDIRECT($A$1&amp;Q$1),"&gt;0")&gt;2,INDIRECT($A$1&amp;Q$1))))),"MC"))</f>
        <v>28500</v>
      </c>
      <c r="R16" s="7" cm="1">
        <f t="array" aca="1" ref="R16" ca="1">IF(ISERROR(ABS(R15)),"",IFERROR(MIN(IF(Données_nettoyées!$O$1:$O$500=$B16,IF(INDIRECT($A$1&amp;R$1)&gt;0,IF(COUNTIFS(Données_nettoyées!$O$1:$O$500,$B16,INDIRECT($A$1&amp;R$1),"&gt;0")&gt;2,INDIRECT($A$1&amp;R$1))))),"MC"))</f>
        <v>36000</v>
      </c>
      <c r="S16" s="7" t="str" cm="1">
        <f t="array" aca="1" ref="S16" ca="1">IF(ISERROR(ABS(S15)),"",IFERROR(MIN(IF(Données_nettoyées!$O$1:$O$500=$B16,IF(INDIRECT($A$1&amp;S$1)&gt;0,IF(COUNTIFS(Données_nettoyées!$O$1:$O$500,$B16,INDIRECT($A$1&amp;S$1),"&gt;0")&gt;2,INDIRECT($A$1&amp;S$1))))),"MC"))</f>
        <v/>
      </c>
      <c r="T16" s="7" t="str" cm="1">
        <f t="array" aca="1" ref="T16" ca="1">IF(ISERROR(ABS(T15)),"",IFERROR(MIN(IF(Données_nettoyées!$O$1:$O$500=$B16,IF(INDIRECT($A$1&amp;T$1)&gt;0,IF(COUNTIFS(Données_nettoyées!$O$1:$O$500,$B16,INDIRECT($A$1&amp;T$1),"&gt;0")&gt;2,INDIRECT($A$1&amp;T$1))))),"MC"))</f>
        <v/>
      </c>
      <c r="U16" s="7" t="str" cm="1">
        <f t="array" aca="1" ref="U16" ca="1">IF(ISERROR(ABS(U15)),"",IFERROR(MIN(IF(Données_nettoyées!$O$1:$O$500=$B16,IF(INDIRECT($A$1&amp;U$1)&gt;0,IF(COUNTIFS(Données_nettoyées!$O$1:$O$500,$B16,INDIRECT($A$1&amp;U$1),"&gt;0")&gt;2,INDIRECT($A$1&amp;U$1))))),"MC"))</f>
        <v/>
      </c>
      <c r="V16" s="7" cm="1">
        <f t="array" aca="1" ref="V16" ca="1">IF(ISERROR(ABS(V15)),"",IFERROR(MIN(IF(Données_nettoyées!$O$1:$O$500=$B16,IF(INDIRECT($A$1&amp;V$1)&gt;0,IF(COUNTIFS(Données_nettoyées!$O$1:$O$500,$B16,INDIRECT($A$1&amp;V$1),"&gt;0")&gt;2,INDIRECT($A$1&amp;V$1))))),"MC"))</f>
        <v>750</v>
      </c>
      <c r="W16" s="7" t="str" cm="1">
        <f t="array" aca="1" ref="W16" ca="1">IF(ISERROR(ABS(W15)),"",IFERROR(MIN(IF(Données_nettoyées!$O$1:$O$500=$B16,IF(INDIRECT($A$1&amp;W$1)&gt;0,IF(COUNTIFS(Données_nettoyées!$O$1:$O$500,$B16,INDIRECT($A$1&amp;W$1),"&gt;0")&gt;2,INDIRECT($A$1&amp;W$1))))),"MC"))</f>
        <v/>
      </c>
      <c r="X16" s="7" t="str" cm="1">
        <f t="array" aca="1" ref="X16" ca="1">IF(ISERROR(ABS(X15)),"",IFERROR(MIN(IF(Données_nettoyées!$O$1:$O$500=$B16,IF(INDIRECT($A$1&amp;X$1)&gt;0,IF(COUNTIFS(Données_nettoyées!$O$1:$O$500,$B16,INDIRECT($A$1&amp;X$1),"&gt;0")&gt;2,INDIRECT($A$1&amp;X$1))))),"MC"))</f>
        <v/>
      </c>
      <c r="Y16" s="7" t="str" cm="1">
        <f t="array" aca="1" ref="Y16" ca="1">IF(ISERROR(ABS(Y15)),"",IFERROR(MIN(IF(Données_nettoyées!$O$1:$O$500=$B16,IF(INDIRECT($A$1&amp;Y$1)&gt;0,IF(COUNTIFS(Données_nettoyées!$O$1:$O$500,$B16,INDIRECT($A$1&amp;Y$1),"&gt;0")&gt;2,INDIRECT($A$1&amp;Y$1))))),"MC"))</f>
        <v/>
      </c>
      <c r="Z16" s="7" cm="1">
        <f t="array" aca="1" ref="Z16" ca="1">IF(ISERROR(ABS(Z15)),"",IFERROR(MIN(IF(Données_nettoyées!$O$1:$O$500=$B16,IF(INDIRECT($A$1&amp;Z$1)&gt;0,IF(COUNTIFS(Données_nettoyées!$O$1:$O$500,$B16,INDIRECT($A$1&amp;Z$1),"&gt;0")&gt;2,INDIRECT($A$1&amp;Z$1))))),"MC"))</f>
        <v>3800</v>
      </c>
      <c r="AA16" s="7" cm="1">
        <f t="array" aca="1" ref="AA16" ca="1">IF(ISERROR(ABS(AA15)),"",IFERROR(MIN(IF(Données_nettoyées!$O$1:$O$500=$B16,IF(INDIRECT($A$1&amp;AA$1)&gt;0,IF(COUNTIFS(Données_nettoyées!$O$1:$O$500,$B16,INDIRECT($A$1&amp;AA$1),"&gt;0")&gt;2,INDIRECT($A$1&amp;AA$1))))),"MC"))</f>
        <v>3500</v>
      </c>
      <c r="AB16" s="7" cm="1">
        <f t="array" aca="1" ref="AB16" ca="1">IF(ISERROR(ABS(AB15)),"",IFERROR(MIN(IF(Données_nettoyées!$O$1:$O$500=$B16,IF(INDIRECT($A$1&amp;AB$1)&gt;0,IF(COUNTIFS(Données_nettoyées!$O$1:$O$500,$B16,INDIRECT($A$1&amp;AB$1),"&gt;0")&gt;2,INDIRECT($A$1&amp;AB$1))))),"MC"))</f>
        <v>650</v>
      </c>
      <c r="AC16" s="7" t="str" cm="1">
        <f t="array" aca="1" ref="AC16" ca="1">IF(ISERROR(ABS(AC15)),"",IFERROR(MIN(IF(Données_nettoyées!$O$1:$O$500=$B16,IF(INDIRECT($A$1&amp;AC$1)&gt;0,IF(COUNTIFS(Données_nettoyées!$O$1:$O$500,$B16,INDIRECT($A$1&amp;AC$1),"&gt;0")&gt;2,INDIRECT($A$1&amp;AC$1))))),"MC"))</f>
        <v/>
      </c>
      <c r="AD16" s="7" cm="1">
        <f t="array" aca="1" ref="AD16" ca="1">IF(ISERROR(ABS(AD15)),"",IFERROR(MIN(IF(Données_nettoyées!$O$1:$O$500=$B16,IF(INDIRECT($A$1&amp;AD$1)&gt;0,IF(COUNTIFS(Données_nettoyées!$O$1:$O$500,$B16,INDIRECT($A$1&amp;AD$1),"&gt;0")&gt;2,INDIRECT($A$1&amp;AD$1))))),"MC"))</f>
        <v>1000</v>
      </c>
      <c r="AE16" s="7" cm="1">
        <f t="array" aca="1" ref="AE16" ca="1">IF(ISERROR(ABS(AE15)),"",IFERROR(MIN(IF(Données_nettoyées!$O$1:$O$500=$B16,IF(INDIRECT($A$1&amp;AE$1)&gt;0,IF(COUNTIFS(Données_nettoyées!$O$1:$O$500,$B16,INDIRECT($A$1&amp;AE$1),"&gt;0")&gt;2,INDIRECT($A$1&amp;AE$1))))),"MC"))</f>
        <v>2500</v>
      </c>
      <c r="AF16" s="7" t="str" cm="1">
        <f t="array" aca="1" ref="AF16" ca="1">IF(ISERROR(ABS(AF15)),"",IFERROR(MIN(IF(Données_nettoyées!$O$1:$O$500=$B16,IF(INDIRECT($A$1&amp;AF$1)&gt;0,IF(COUNTIFS(Données_nettoyées!$O$1:$O$500,$B16,INDIRECT($A$1&amp;AF$1),"&gt;0")&gt;2,INDIRECT($A$1&amp;AF$1))))),"MC"))</f>
        <v/>
      </c>
      <c r="AG16" s="7" cm="1">
        <f t="array" aca="1" ref="AG16" ca="1">IF(ISERROR(ABS(AG15)),"",IFERROR(MIN(IF(Données_nettoyées!$O$1:$O$500=$B16,IF(INDIRECT($A$1&amp;AG$1)&gt;0,IF(COUNTIFS(Données_nettoyées!$O$1:$O$500,$B16,INDIRECT($A$1&amp;AG$1),"&gt;0")&gt;2,INDIRECT($A$1&amp;AG$1))))),"MC"))</f>
        <v>1500</v>
      </c>
    </row>
    <row r="17" spans="1:35" x14ac:dyDescent="0.35">
      <c r="A17" s="4" t="s">
        <v>64</v>
      </c>
      <c r="B17" s="4" t="s">
        <v>71</v>
      </c>
      <c r="C17" s="4" t="s">
        <v>68</v>
      </c>
      <c r="E17" s="7" t="str" cm="1">
        <f t="array" aca="1" ref="E17" ca="1">IF(ISERROR(ABS(E15)),"",IFERROR(MAX(IF(Données_nettoyées!$O$1:$O$500=$B17,IF(INDIRECT($A$1&amp;E$1)&gt;0,IF(COUNTIFS(Données_nettoyées!$O$1:$O$500,$B17,INDIRECT($A$1&amp;E$1),"&gt;0")&gt;2,INDIRECT($A$1&amp;E$1))))),"MC"))</f>
        <v/>
      </c>
      <c r="F17" s="7" t="str" cm="1">
        <f t="array" aca="1" ref="F17" ca="1">IF(ISERROR(ABS(F15)),"",IFERROR(MAX(IF(Données_nettoyées!$O$1:$O$500=$B17,IF(INDIRECT($A$1&amp;F$1)&gt;0,IF(COUNTIFS(Données_nettoyées!$O$1:$O$500,$B17,INDIRECT($A$1&amp;F$1),"&gt;0")&gt;2,INDIRECT($A$1&amp;F$1))))),"MC"))</f>
        <v/>
      </c>
      <c r="G17" s="7" t="str" cm="1">
        <f t="array" aca="1" ref="G17" ca="1">IF(ISERROR(ABS(G15)),"",IFERROR(MAX(IF(Données_nettoyées!$O$1:$O$500=$B17,IF(INDIRECT($A$1&amp;G$1)&gt;0,IF(COUNTIFS(Données_nettoyées!$O$1:$O$500,$B17,INDIRECT($A$1&amp;G$1),"&gt;0")&gt;2,INDIRECT($A$1&amp;G$1))))),"MC"))</f>
        <v/>
      </c>
      <c r="H17" s="7" cm="1">
        <f t="array" aca="1" ref="H17" ca="1">IF(ISERROR(ABS(H15)),"",IFERROR(MAX(IF(Données_nettoyées!$O$1:$O$500=$B17,IF(INDIRECT($A$1&amp;H$1)&gt;0,IF(COUNTIFS(Données_nettoyées!$O$1:$O$500,$B17,INDIRECT($A$1&amp;H$1),"&gt;0")&gt;2,INDIRECT($A$1&amp;H$1))))),"MC"))</f>
        <v>650</v>
      </c>
      <c r="I17" s="7" cm="1">
        <f t="array" aca="1" ref="I17" ca="1">IF(ISERROR(ABS(I15)),"",IFERROR(MAX(IF(Données_nettoyées!$O$1:$O$500=$B17,IF(INDIRECT($A$1&amp;I$1)&gt;0,IF(COUNTIFS(Données_nettoyées!$O$1:$O$500,$B17,INDIRECT($A$1&amp;I$1),"&gt;0")&gt;2,INDIRECT($A$1&amp;I$1))))),"MC"))</f>
        <v>450</v>
      </c>
      <c r="J17" s="7" cm="1">
        <f t="array" aca="1" ref="J17" ca="1">IF(ISERROR(ABS(J15)),"",IFERROR(MAX(IF(Données_nettoyées!$O$1:$O$500=$B17,IF(INDIRECT($A$1&amp;J$1)&gt;0,IF(COUNTIFS(Données_nettoyées!$O$1:$O$500,$B17,INDIRECT($A$1&amp;J$1),"&gt;0")&gt;2,INDIRECT($A$1&amp;J$1))))),"MC"))</f>
        <v>6500</v>
      </c>
      <c r="K17" s="7" cm="1">
        <f t="array" aca="1" ref="K17" ca="1">IF(ISERROR(ABS(K15)),"",IFERROR(MAX(IF(Données_nettoyées!$O$1:$O$500=$B17,IF(INDIRECT($A$1&amp;K$1)&gt;0,IF(COUNTIFS(Données_nettoyées!$O$1:$O$500,$B17,INDIRECT($A$1&amp;K$1),"&gt;0")&gt;2,INDIRECT($A$1&amp;K$1))))),"MC"))</f>
        <v>30000</v>
      </c>
      <c r="L17" s="7" cm="1">
        <f t="array" aca="1" ref="L17" ca="1">IF(ISERROR(ABS(L15)),"",IFERROR(MAX(IF(Données_nettoyées!$O$1:$O$500=$B17,IF(INDIRECT($A$1&amp;L$1)&gt;0,IF(COUNTIFS(Données_nettoyées!$O$1:$O$500,$B17,INDIRECT($A$1&amp;L$1),"&gt;0")&gt;2,INDIRECT($A$1&amp;L$1))))),"MC"))</f>
        <v>1000</v>
      </c>
      <c r="M17" s="7" cm="1">
        <f t="array" aca="1" ref="M17" ca="1">IF(ISERROR(ABS(M15)),"",IFERROR(MAX(IF(Données_nettoyées!$O$1:$O$500=$B17,IF(INDIRECT($A$1&amp;M$1)&gt;0,IF(COUNTIFS(Données_nettoyées!$O$1:$O$500,$B17,INDIRECT($A$1&amp;M$1),"&gt;0")&gt;2,INDIRECT($A$1&amp;M$1))))),"MC"))</f>
        <v>4500</v>
      </c>
      <c r="N17" s="7" cm="1">
        <f t="array" aca="1" ref="N17" ca="1">IF(ISERROR(ABS(N15)),"",IFERROR(MAX(IF(Données_nettoyées!$O$1:$O$500=$B17,IF(INDIRECT($A$1&amp;N$1)&gt;0,IF(COUNTIFS(Données_nettoyées!$O$1:$O$500,$B17,INDIRECT($A$1&amp;N$1),"&gt;0")&gt;2,INDIRECT($A$1&amp;N$1))))),"MC"))</f>
        <v>10000</v>
      </c>
      <c r="O17" s="7" cm="1">
        <f t="array" aca="1" ref="O17" ca="1">IF(ISERROR(ABS(O15)),"",IFERROR(MAX(IF(Données_nettoyées!$O$1:$O$500=$B17,IF(INDIRECT($A$1&amp;O$1)&gt;0,IF(COUNTIFS(Données_nettoyées!$O$1:$O$500,$B17,INDIRECT($A$1&amp;O$1),"&gt;0")&gt;2,INDIRECT($A$1&amp;O$1))))),"MC"))</f>
        <v>200</v>
      </c>
      <c r="P17" s="7" t="str" cm="1">
        <f t="array" aca="1" ref="P17" ca="1">IF(ISERROR(ABS(P15)),"",IFERROR(MAX(IF(Données_nettoyées!$O$1:$O$500=$B17,IF(INDIRECT($A$1&amp;P$1)&gt;0,IF(COUNTIFS(Données_nettoyées!$O$1:$O$500,$B17,INDIRECT($A$1&amp;P$1),"&gt;0")&gt;2,INDIRECT($A$1&amp;P$1))))),"MC"))</f>
        <v/>
      </c>
      <c r="Q17" s="7" cm="1">
        <f t="array" aca="1" ref="Q17" ca="1">IF(ISERROR(ABS(Q15)),"",IFERROR(MAX(IF(Données_nettoyées!$O$1:$O$500=$B17,IF(INDIRECT($A$1&amp;Q$1)&gt;0,IF(COUNTIFS(Données_nettoyées!$O$1:$O$500,$B17,INDIRECT($A$1&amp;Q$1),"&gt;0")&gt;2,INDIRECT($A$1&amp;Q$1))))),"MC"))</f>
        <v>30000</v>
      </c>
      <c r="R17" s="7" cm="1">
        <f t="array" aca="1" ref="R17" ca="1">IF(ISERROR(ABS(R15)),"",IFERROR(MAX(IF(Données_nettoyées!$O$1:$O$500=$B17,IF(INDIRECT($A$1&amp;R$1)&gt;0,IF(COUNTIFS(Données_nettoyées!$O$1:$O$500,$B17,INDIRECT($A$1&amp;R$1),"&gt;0")&gt;2,INDIRECT($A$1&amp;R$1))))),"MC"))</f>
        <v>38000</v>
      </c>
      <c r="S17" s="7" t="str" cm="1">
        <f t="array" aca="1" ref="S17" ca="1">IF(ISERROR(ABS(S15)),"",IFERROR(MAX(IF(Données_nettoyées!$O$1:$O$500=$B17,IF(INDIRECT($A$1&amp;S$1)&gt;0,IF(COUNTIFS(Données_nettoyées!$O$1:$O$500,$B17,INDIRECT($A$1&amp;S$1),"&gt;0")&gt;2,INDIRECT($A$1&amp;S$1))))),"MC"))</f>
        <v/>
      </c>
      <c r="T17" s="7" t="str" cm="1">
        <f t="array" aca="1" ref="T17" ca="1">IF(ISERROR(ABS(T15)),"",IFERROR(MAX(IF(Données_nettoyées!$O$1:$O$500=$B17,IF(INDIRECT($A$1&amp;T$1)&gt;0,IF(COUNTIFS(Données_nettoyées!$O$1:$O$500,$B17,INDIRECT($A$1&amp;T$1),"&gt;0")&gt;2,INDIRECT($A$1&amp;T$1))))),"MC"))</f>
        <v/>
      </c>
      <c r="U17" s="7" t="str" cm="1">
        <f t="array" aca="1" ref="U17" ca="1">IF(ISERROR(ABS(U15)),"",IFERROR(MAX(IF(Données_nettoyées!$O$1:$O$500=$B17,IF(INDIRECT($A$1&amp;U$1)&gt;0,IF(COUNTIFS(Données_nettoyées!$O$1:$O$500,$B17,INDIRECT($A$1&amp;U$1),"&gt;0")&gt;2,INDIRECT($A$1&amp;U$1))))),"MC"))</f>
        <v/>
      </c>
      <c r="V17" s="7" cm="1">
        <f t="array" aca="1" ref="V17" ca="1">IF(ISERROR(ABS(V15)),"",IFERROR(MAX(IF(Données_nettoyées!$O$1:$O$500=$B17,IF(INDIRECT($A$1&amp;V$1)&gt;0,IF(COUNTIFS(Données_nettoyées!$O$1:$O$500,$B17,INDIRECT($A$1&amp;V$1),"&gt;0")&gt;2,INDIRECT($A$1&amp;V$1))))),"MC"))</f>
        <v>900</v>
      </c>
      <c r="W17" s="7" t="str" cm="1">
        <f t="array" aca="1" ref="W17" ca="1">IF(ISERROR(ABS(W15)),"",IFERROR(MAX(IF(Données_nettoyées!$O$1:$O$500=$B17,IF(INDIRECT($A$1&amp;W$1)&gt;0,IF(COUNTIFS(Données_nettoyées!$O$1:$O$500,$B17,INDIRECT($A$1&amp;W$1),"&gt;0")&gt;2,INDIRECT($A$1&amp;W$1))))),"MC"))</f>
        <v/>
      </c>
      <c r="X17" s="7" t="str" cm="1">
        <f t="array" aca="1" ref="X17" ca="1">IF(ISERROR(ABS(X15)),"",IFERROR(MAX(IF(Données_nettoyées!$O$1:$O$500=$B17,IF(INDIRECT($A$1&amp;X$1)&gt;0,IF(COUNTIFS(Données_nettoyées!$O$1:$O$500,$B17,INDIRECT($A$1&amp;X$1),"&gt;0")&gt;2,INDIRECT($A$1&amp;X$1))))),"MC"))</f>
        <v/>
      </c>
      <c r="Y17" s="7" t="str" cm="1">
        <f t="array" aca="1" ref="Y17" ca="1">IF(ISERROR(ABS(Y15)),"",IFERROR(MAX(IF(Données_nettoyées!$O$1:$O$500=$B17,IF(INDIRECT($A$1&amp;Y$1)&gt;0,IF(COUNTIFS(Données_nettoyées!$O$1:$O$500,$B17,INDIRECT($A$1&amp;Y$1),"&gt;0")&gt;2,INDIRECT($A$1&amp;Y$1))))),"MC"))</f>
        <v/>
      </c>
      <c r="Z17" s="7" cm="1">
        <f t="array" aca="1" ref="Z17" ca="1">IF(ISERROR(ABS(Z15)),"",IFERROR(MAX(IF(Données_nettoyées!$O$1:$O$500=$B17,IF(INDIRECT($A$1&amp;Z$1)&gt;0,IF(COUNTIFS(Données_nettoyées!$O$1:$O$500,$B17,INDIRECT($A$1&amp;Z$1),"&gt;0")&gt;2,INDIRECT($A$1&amp;Z$1))))),"MC"))</f>
        <v>5000</v>
      </c>
      <c r="AA17" s="7" cm="1">
        <f t="array" aca="1" ref="AA17" ca="1">IF(ISERROR(ABS(AA15)),"",IFERROR(MAX(IF(Données_nettoyées!$O$1:$O$500=$B17,IF(INDIRECT($A$1&amp;AA$1)&gt;0,IF(COUNTIFS(Données_nettoyées!$O$1:$O$500,$B17,INDIRECT($A$1&amp;AA$1),"&gt;0")&gt;2,INDIRECT($A$1&amp;AA$1))))),"MC"))</f>
        <v>3600</v>
      </c>
      <c r="AB17" s="7" cm="1">
        <f t="array" aca="1" ref="AB17" ca="1">IF(ISERROR(ABS(AB15)),"",IFERROR(MAX(IF(Données_nettoyées!$O$1:$O$500=$B17,IF(INDIRECT($A$1&amp;AB$1)&gt;0,IF(COUNTIFS(Données_nettoyées!$O$1:$O$500,$B17,INDIRECT($A$1&amp;AB$1),"&gt;0")&gt;2,INDIRECT($A$1&amp;AB$1))))),"MC"))</f>
        <v>650</v>
      </c>
      <c r="AC17" s="7" t="str" cm="1">
        <f t="array" aca="1" ref="AC17" ca="1">IF(ISERROR(ABS(AC15)),"",IFERROR(MAX(IF(Données_nettoyées!$O$1:$O$500=$B17,IF(INDIRECT($A$1&amp;AC$1)&gt;0,IF(COUNTIFS(Données_nettoyées!$O$1:$O$500,$B17,INDIRECT($A$1&amp;AC$1),"&gt;0")&gt;2,INDIRECT($A$1&amp;AC$1))))),"MC"))</f>
        <v/>
      </c>
      <c r="AD17" s="7" cm="1">
        <f t="array" aca="1" ref="AD17" ca="1">IF(ISERROR(ABS(AD15)),"",IFERROR(MAX(IF(Données_nettoyées!$O$1:$O$500=$B17,IF(INDIRECT($A$1&amp;AD$1)&gt;0,IF(COUNTIFS(Données_nettoyées!$O$1:$O$500,$B17,INDIRECT($A$1&amp;AD$1),"&gt;0")&gt;2,INDIRECT($A$1&amp;AD$1))))),"MC"))</f>
        <v>1500</v>
      </c>
      <c r="AE17" s="7" cm="1">
        <f t="array" aca="1" ref="AE17" ca="1">IF(ISERROR(ABS(AE15)),"",IFERROR(MAX(IF(Données_nettoyées!$O$1:$O$500=$B17,IF(INDIRECT($A$1&amp;AE$1)&gt;0,IF(COUNTIFS(Données_nettoyées!$O$1:$O$500,$B17,INDIRECT($A$1&amp;AE$1),"&gt;0")&gt;2,INDIRECT($A$1&amp;AE$1))))),"MC"))</f>
        <v>2800</v>
      </c>
      <c r="AF17" s="7" t="str" cm="1">
        <f t="array" aca="1" ref="AF17" ca="1">IF(ISERROR(ABS(AF15)),"",IFERROR(MAX(IF(Données_nettoyées!$O$1:$O$500=$B17,IF(INDIRECT($A$1&amp;AF$1)&gt;0,IF(COUNTIFS(Données_nettoyées!$O$1:$O$500,$B17,INDIRECT($A$1&amp;AF$1),"&gt;0")&gt;2,INDIRECT($A$1&amp;AF$1))))),"MC"))</f>
        <v/>
      </c>
      <c r="AG17" s="7" cm="1">
        <f t="array" aca="1" ref="AG17" ca="1">IF(ISERROR(ABS(AG15)),"",IFERROR(MAX(IF(Données_nettoyées!$O$1:$O$500=$B17,IF(INDIRECT($A$1&amp;AG$1)&gt;0,IF(COUNTIFS(Données_nettoyées!$O$1:$O$500,$B17,INDIRECT($A$1&amp;AG$1),"&gt;0")&gt;2,INDIRECT($A$1&amp;AG$1))))),"MC"))</f>
        <v>2000</v>
      </c>
    </row>
    <row r="18" spans="1:35" x14ac:dyDescent="0.35">
      <c r="C18" s="38" t="s">
        <v>145</v>
      </c>
      <c r="E18" s="7" t="str">
        <f t="shared" ref="E18:AG18" ca="1" si="1">IFERROR(IF((E17-E16)/E16&gt;=40%,"!!",""),"")</f>
        <v/>
      </c>
      <c r="F18" s="7" t="str" cm="1">
        <f t="array" aca="1" ref="F18" ca="1">IF(ISERROR(ABS(F16)),"",IFERROR(MAX(IF(Données_nettoyées!$O$1:$O$500=$B18,IF(INDIRECT($A$1&amp;F$1)&gt;0,IF(COUNTIFS(Données_nettoyées!$O$1:$O$500,$B18,INDIRECT($A$1&amp;F$1),"&gt;0")&gt;2,INDIRECT($A$1&amp;F$1))))),"MC"))</f>
        <v/>
      </c>
      <c r="G18" s="7" t="str">
        <f t="shared" ca="1" si="1"/>
        <v/>
      </c>
      <c r="H18" s="7" t="str">
        <f t="shared" ca="1" si="1"/>
        <v/>
      </c>
      <c r="I18" s="7" t="str">
        <f t="shared" ca="1" si="1"/>
        <v>!!</v>
      </c>
      <c r="J18" s="7" t="str">
        <f t="shared" ca="1" si="1"/>
        <v/>
      </c>
      <c r="K18" s="7" t="str">
        <f t="shared" ca="1" si="1"/>
        <v/>
      </c>
      <c r="L18" s="7" t="str">
        <f t="shared" ca="1" si="1"/>
        <v/>
      </c>
      <c r="M18" s="7" t="str">
        <f t="shared" ca="1" si="1"/>
        <v/>
      </c>
      <c r="N18" s="7" t="str">
        <f t="shared" ca="1" si="1"/>
        <v/>
      </c>
      <c r="O18" s="7" t="str">
        <f t="shared" ca="1" si="1"/>
        <v/>
      </c>
      <c r="P18" s="7" t="str">
        <f t="shared" ca="1" si="1"/>
        <v/>
      </c>
      <c r="Q18" s="7" t="str">
        <f t="shared" ca="1" si="1"/>
        <v/>
      </c>
      <c r="R18" s="7" t="str">
        <f t="shared" ca="1" si="1"/>
        <v/>
      </c>
      <c r="S18" s="7" t="str">
        <f t="shared" ca="1" si="1"/>
        <v/>
      </c>
      <c r="T18" s="7" t="str">
        <f t="shared" ca="1" si="1"/>
        <v/>
      </c>
      <c r="U18" s="7" t="str">
        <f t="shared" ca="1" si="1"/>
        <v/>
      </c>
      <c r="V18" s="7" t="str">
        <f t="shared" ca="1" si="1"/>
        <v/>
      </c>
      <c r="W18" s="7" t="str">
        <f t="shared" ca="1" si="1"/>
        <v/>
      </c>
      <c r="X18" s="7" t="str">
        <f t="shared" ca="1" si="1"/>
        <v/>
      </c>
      <c r="Y18" s="7" t="str">
        <f t="shared" ca="1" si="1"/>
        <v/>
      </c>
      <c r="Z18" s="7" t="str">
        <f t="shared" ca="1" si="1"/>
        <v/>
      </c>
      <c r="AA18" s="7" t="str">
        <f t="shared" ca="1" si="1"/>
        <v/>
      </c>
      <c r="AB18" s="7" t="str">
        <f t="shared" ca="1" si="1"/>
        <v/>
      </c>
      <c r="AC18" s="7" t="str">
        <f t="shared" ca="1" si="1"/>
        <v/>
      </c>
      <c r="AD18" s="7" t="str">
        <f t="shared" ca="1" si="1"/>
        <v>!!</v>
      </c>
      <c r="AE18" s="7" t="str">
        <f t="shared" ca="1" si="1"/>
        <v/>
      </c>
      <c r="AF18" s="7" t="str">
        <f t="shared" ca="1" si="1"/>
        <v/>
      </c>
      <c r="AG18" s="7" t="str">
        <f t="shared" ca="1" si="1"/>
        <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tr">
        <f>IF(COUNTIF(Données_nettoyées!$O$1:$O$500,$B21)&gt;0,"OUI","NON")</f>
        <v>OUI</v>
      </c>
      <c r="E21" s="7" cm="1">
        <f t="array" aca="1" ref="E21" ca="1">IF($D21="NON","-",IFERROR(MEDIAN(IF(Données_nettoyées!$O$1:$O$500=$B21,IF(INDIRECT($A$1&amp;E$1)&gt;0,IF(COUNTIFS(Données_nettoyées!$O$1:$O$500,$B21,INDIRECT($A$1&amp;E$1),"&gt;0")&gt;2,INDIRECT($A$1&amp;E$1))))),"MC"))</f>
        <v>1000</v>
      </c>
      <c r="F21" s="7" t="str" cm="1">
        <f t="array" aca="1" ref="F21" ca="1">IF($D21="NON","-",IFERROR(MEDIAN(IF(Données_nettoyées!$O$1:$O$500=$B21,IF(INDIRECT($A$1&amp;F$1)&gt;0,IF(COUNTIFS(Données_nettoyées!$O$1:$O$500,$B21,INDIRECT($A$1&amp;F$1),"&gt;0")&gt;2,INDIRECT($A$1&amp;F$1))))),"MC"))</f>
        <v>MC</v>
      </c>
      <c r="G21" s="7" t="str" cm="1">
        <f t="array" aca="1" ref="G21" ca="1">IF($D21="NON","-",IFERROR(MEDIAN(IF(Données_nettoyées!$O$1:$O$500=$B21,IF(INDIRECT($A$1&amp;G$1)&gt;0,IF(COUNTIFS(Données_nettoyées!$O$1:$O$500,$B21,INDIRECT($A$1&amp;G$1),"&gt;0")&gt;2,INDIRECT($A$1&amp;G$1))))),"MC"))</f>
        <v>MC</v>
      </c>
      <c r="H21" s="7" t="str" cm="1">
        <f t="array" aca="1" ref="H21" ca="1">IF($D21="NON","-",IFERROR(MEDIAN(IF(Données_nettoyées!$O$1:$O$500=$B21,IF(INDIRECT($A$1&amp;H$1)&gt;0,IF(COUNTIFS(Données_nettoyées!$O$1:$O$500,$B21,INDIRECT($A$1&amp;H$1),"&gt;0")&gt;2,INDIRECT($A$1&amp;H$1))))),"MC"))</f>
        <v>MC</v>
      </c>
      <c r="I21" s="7" cm="1">
        <f t="array" aca="1" ref="I21" ca="1">IF($D21="NON","-",IFERROR(MEDIAN(IF(Données_nettoyées!$O$1:$O$500=$B21,IF(INDIRECT($A$1&amp;I$1)&gt;0,IF(COUNTIFS(Données_nettoyées!$O$1:$O$500,$B21,INDIRECT($A$1&amp;I$1),"&gt;0")&gt;2,INDIRECT($A$1&amp;I$1))))),"MC"))</f>
        <v>500</v>
      </c>
      <c r="J21" s="7" t="str" cm="1">
        <f t="array" aca="1" ref="J21" ca="1">IF($D21="NON","-",IFERROR(MEDIAN(IF(Données_nettoyées!$O$1:$O$500=$B21,IF(INDIRECT($A$1&amp;J$1)&gt;0,IF(COUNTIFS(Données_nettoyées!$O$1:$O$500,$B21,INDIRECT($A$1&amp;J$1),"&gt;0")&gt;2,INDIRECT($A$1&amp;J$1))))),"MC"))</f>
        <v>MC</v>
      </c>
      <c r="K21" s="7" t="str" cm="1">
        <f t="array" aca="1" ref="K21" ca="1">IF($D21="NON","-",IFERROR(MEDIAN(IF(Données_nettoyées!$O$1:$O$500=$B21,IF(INDIRECT($A$1&amp;K$1)&gt;0,IF(COUNTIFS(Données_nettoyées!$O$1:$O$500,$B21,INDIRECT($A$1&amp;K$1),"&gt;0")&gt;2,INDIRECT($A$1&amp;K$1))))),"MC"))</f>
        <v>MC</v>
      </c>
      <c r="L21" s="7" t="str" cm="1">
        <f t="array" aca="1" ref="L21" ca="1">IF($D21="NON","-",IFERROR(MEDIAN(IF(Données_nettoyées!$O$1:$O$500=$B21,IF(INDIRECT($A$1&amp;L$1)&gt;0,IF(COUNTIFS(Données_nettoyées!$O$1:$O$500,$B21,INDIRECT($A$1&amp;L$1),"&gt;0")&gt;2,INDIRECT($A$1&amp;L$1))))),"MC"))</f>
        <v>MC</v>
      </c>
      <c r="M21" s="7" t="str" cm="1">
        <f t="array" aca="1" ref="M21" ca="1">IF($D21="NON","-",IFERROR(MEDIAN(IF(Données_nettoyées!$O$1:$O$500=$B21,IF(INDIRECT($A$1&amp;M$1)&gt;0,IF(COUNTIFS(Données_nettoyées!$O$1:$O$500,$B21,INDIRECT($A$1&amp;M$1),"&gt;0")&gt;2,INDIRECT($A$1&amp;M$1))))),"MC"))</f>
        <v>MC</v>
      </c>
      <c r="N21" s="7" t="str" cm="1">
        <f t="array" aca="1" ref="N21" ca="1">IF($D21="NON","-",IFERROR(MEDIAN(IF(Données_nettoyées!$O$1:$O$500=$B21,IF(INDIRECT($A$1&amp;N$1)&gt;0,IF(COUNTIFS(Données_nettoyées!$O$1:$O$500,$B21,INDIRECT($A$1&amp;N$1),"&gt;0")&gt;2,INDIRECT($A$1&amp;N$1))))),"MC"))</f>
        <v>MC</v>
      </c>
      <c r="O21" s="7" t="str" cm="1">
        <f t="array" aca="1" ref="O21" ca="1">IF($D21="NON","-",IFERROR(MEDIAN(IF(Données_nettoyées!$O$1:$O$500=$B21,IF(INDIRECT($A$1&amp;O$1)&gt;0,IF(COUNTIFS(Données_nettoyées!$O$1:$O$500,$B21,INDIRECT($A$1&amp;O$1),"&gt;0")&gt;2,INDIRECT($A$1&amp;O$1))))),"MC"))</f>
        <v>MC</v>
      </c>
      <c r="P21" s="7" t="str" cm="1">
        <f t="array" aca="1" ref="P21" ca="1">IF($D21="NON","-",IFERROR(MEDIAN(IF(Données_nettoyées!$O$1:$O$500=$B21,IF(INDIRECT($A$1&amp;P$1)&gt;0,IF(COUNTIFS(Données_nettoyées!$O$1:$O$500,$B21,INDIRECT($A$1&amp;P$1),"&gt;0")&gt;2,INDIRECT($A$1&amp;P$1))))),"MC"))</f>
        <v>MC</v>
      </c>
      <c r="Q21" s="7" t="str" cm="1">
        <f t="array" aca="1" ref="Q21" ca="1">IF($D21="NON","-",IFERROR(MEDIAN(IF(Données_nettoyées!$O$1:$O$500=$B21,IF(INDIRECT($A$1&amp;Q$1)&gt;0,IF(COUNTIFS(Données_nettoyées!$O$1:$O$500,$B21,INDIRECT($A$1&amp;Q$1),"&gt;0")&gt;2,INDIRECT($A$1&amp;Q$1))))),"MC"))</f>
        <v>MC</v>
      </c>
      <c r="R21" s="7" t="str" cm="1">
        <f t="array" aca="1" ref="R21" ca="1">IF($D21="NON","-",IFERROR(MEDIAN(IF(Données_nettoyées!$O$1:$O$500=$B21,IF(INDIRECT($A$1&amp;R$1)&gt;0,IF(COUNTIFS(Données_nettoyées!$O$1:$O$500,$B21,INDIRECT($A$1&amp;R$1),"&gt;0")&gt;2,INDIRECT($A$1&amp;R$1))))),"MC"))</f>
        <v>MC</v>
      </c>
      <c r="S21" s="7" t="str" cm="1">
        <f t="array" aca="1" ref="S21" ca="1">IF($D21="NON","-",IFERROR(MEDIAN(IF(Données_nettoyées!$O$1:$O$500=$B21,IF(INDIRECT($A$1&amp;S$1)&gt;0,IF(COUNTIFS(Données_nettoyées!$O$1:$O$500,$B21,INDIRECT($A$1&amp;S$1),"&gt;0")&gt;2,INDIRECT($A$1&amp;S$1))))),"MC"))</f>
        <v>MC</v>
      </c>
      <c r="T21" s="7" t="str" cm="1">
        <f t="array" aca="1" ref="T21" ca="1">IF($D21="NON","-",IFERROR(MEDIAN(IF(Données_nettoyées!$O$1:$O$500=$B21,IF(INDIRECT($A$1&amp;T$1)&gt;0,IF(COUNTIFS(Données_nettoyées!$O$1:$O$500,$B21,INDIRECT($A$1&amp;T$1),"&gt;0")&gt;2,INDIRECT($A$1&amp;T$1))))),"MC"))</f>
        <v>MC</v>
      </c>
      <c r="U21" s="7" cm="1">
        <f t="array" aca="1" ref="U21" ca="1">IF($D21="NON","-",IFERROR(MEDIAN(IF(Données_nettoyées!$O$1:$O$500=$B21,IF(INDIRECT($A$1&amp;U$1)&gt;0,IF(COUNTIFS(Données_nettoyées!$O$1:$O$500,$B21,INDIRECT($A$1&amp;U$1),"&gt;0")&gt;2,INDIRECT($A$1&amp;U$1))))),"MC"))</f>
        <v>525</v>
      </c>
      <c r="V21" s="7" cm="1">
        <f t="array" aca="1" ref="V21" ca="1">IF($D21="NON","-",IFERROR(MEDIAN(IF(Données_nettoyées!$O$1:$O$500=$B21,IF(INDIRECT($A$1&amp;V$1)&gt;0,IF(COUNTIFS(Données_nettoyées!$O$1:$O$500,$B21,INDIRECT($A$1&amp;V$1),"&gt;0")&gt;2,INDIRECT($A$1&amp;V$1))))),"MC"))</f>
        <v>375</v>
      </c>
      <c r="W21" s="7" t="str" cm="1">
        <f t="array" aca="1" ref="W21" ca="1">IF($D21="NON","-",IFERROR(MEDIAN(IF(Données_nettoyées!$O$1:$O$500=$B21,IF(INDIRECT($A$1&amp;W$1)&gt;0,IF(COUNTIFS(Données_nettoyées!$O$1:$O$500,$B21,INDIRECT($A$1&amp;W$1),"&gt;0")&gt;2,INDIRECT($A$1&amp;W$1))))),"MC"))</f>
        <v>MC</v>
      </c>
      <c r="X21" s="7" t="str" cm="1">
        <f t="array" aca="1" ref="X21" ca="1">IF($D21="NON","-",IFERROR(MEDIAN(IF(Données_nettoyées!$O$1:$O$500=$B21,IF(INDIRECT($A$1&amp;X$1)&gt;0,IF(COUNTIFS(Données_nettoyées!$O$1:$O$500,$B21,INDIRECT($A$1&amp;X$1),"&gt;0")&gt;2,INDIRECT($A$1&amp;X$1))))),"MC"))</f>
        <v>MC</v>
      </c>
      <c r="Y21" s="7" t="str" cm="1">
        <f t="array" aca="1" ref="Y21" ca="1">IF($D21="NON","-",IFERROR(MEDIAN(IF(Données_nettoyées!$O$1:$O$500=$B21,IF(INDIRECT($A$1&amp;Y$1)&gt;0,IF(COUNTIFS(Données_nettoyées!$O$1:$O$500,$B21,INDIRECT($A$1&amp;Y$1),"&gt;0")&gt;2,INDIRECT($A$1&amp;Y$1))))),"MC"))</f>
        <v>MC</v>
      </c>
      <c r="Z21" s="7" cm="1">
        <f t="array" aca="1" ref="Z21" ca="1">IF($D21="NON","-",IFERROR(MEDIAN(IF(Données_nettoyées!$O$1:$O$500=$B21,IF(INDIRECT($A$1&amp;Z$1)&gt;0,IF(COUNTIFS(Données_nettoyées!$O$1:$O$500,$B21,INDIRECT($A$1&amp;Z$1),"&gt;0")&gt;2,INDIRECT($A$1&amp;Z$1))))),"MC"))</f>
        <v>2500</v>
      </c>
      <c r="AA21" s="7" cm="1">
        <f t="array" aca="1" ref="AA21" ca="1">IF($D21="NON","-",IFERROR(MEDIAN(IF(Données_nettoyées!$O$1:$O$500=$B21,IF(INDIRECT($A$1&amp;AA$1)&gt;0,IF(COUNTIFS(Données_nettoyées!$O$1:$O$500,$B21,INDIRECT($A$1&amp;AA$1),"&gt;0")&gt;2,INDIRECT($A$1&amp;AA$1))))),"MC"))</f>
        <v>4125</v>
      </c>
      <c r="AB21" s="7" t="str" cm="1">
        <f t="array" aca="1" ref="AB21" ca="1">IF($D21="NON","-",IFERROR(MEDIAN(IF(Données_nettoyées!$O$1:$O$500=$B21,IF(INDIRECT($A$1&amp;AB$1)&gt;0,IF(COUNTIFS(Données_nettoyées!$O$1:$O$500,$B21,INDIRECT($A$1&amp;AB$1),"&gt;0")&gt;2,INDIRECT($A$1&amp;AB$1))))),"MC"))</f>
        <v>MC</v>
      </c>
      <c r="AC21" s="7" t="str" cm="1">
        <f t="array" aca="1" ref="AC21" ca="1">IF($D21="NON","-",IFERROR(MEDIAN(IF(Données_nettoyées!$O$1:$O$500=$B21,IF(INDIRECT($A$1&amp;AC$1)&gt;0,IF(COUNTIFS(Données_nettoyées!$O$1:$O$500,$B21,INDIRECT($A$1&amp;AC$1),"&gt;0")&gt;2,INDIRECT($A$1&amp;AC$1))))),"MC"))</f>
        <v>MC</v>
      </c>
      <c r="AD21" s="7" cm="1">
        <f t="array" aca="1" ref="AD21" ca="1">IF($D21="NON","-",IFERROR(MEDIAN(IF(Données_nettoyées!$O$1:$O$500=$B21,IF(INDIRECT($A$1&amp;AD$1)&gt;0,IF(COUNTIFS(Données_nettoyées!$O$1:$O$500,$B21,INDIRECT($A$1&amp;AD$1),"&gt;0")&gt;2,INDIRECT($A$1&amp;AD$1))))),"MC"))</f>
        <v>2500</v>
      </c>
      <c r="AE21" s="7" cm="1">
        <f t="array" aca="1" ref="AE21" ca="1">IF($D21="NON","-",IFERROR(MEDIAN(IF(Données_nettoyées!$O$1:$O$500=$B21,IF(INDIRECT($A$1&amp;AE$1)&gt;0,IF(COUNTIFS(Données_nettoyées!$O$1:$O$500,$B21,INDIRECT($A$1&amp;AE$1),"&gt;0")&gt;2,INDIRECT($A$1&amp;AE$1))))),"MC"))</f>
        <v>6750</v>
      </c>
      <c r="AF21" s="7" cm="1">
        <f t="array" aca="1" ref="AF21" ca="1">IF($D21="NON","-",IFERROR(MEDIAN(IF(Données_nettoyées!$O$1:$O$500=$B21,IF(INDIRECT($A$1&amp;AF$1)&gt;0,IF(COUNTIFS(Données_nettoyées!$O$1:$O$500,$B21,INDIRECT($A$1&amp;AF$1),"&gt;0")&gt;2,INDIRECT($A$1&amp;AF$1))))),"MC"))</f>
        <v>250</v>
      </c>
      <c r="AG21" s="7" t="str" cm="1">
        <f t="array" aca="1" ref="AG21" ca="1">IF($D21="NON","-",IFERROR(MEDIAN(IF(Données_nettoyées!$O$1:$O$500=$B21,IF(INDIRECT($A$1&amp;AG$1)&gt;0,IF(COUNTIFS(Données_nettoyées!$O$1:$O$500,$B21,INDIRECT($A$1&amp;AG$1),"&gt;0")&gt;2,INDIRECT($A$1&amp;AG$1))))),"MC"))</f>
        <v>MC</v>
      </c>
      <c r="AI21" s="5">
        <f ca="1">COUNTIF(E21:AG21,"MC")+COUNTIF(E21:AG21,"-")</f>
        <v>20</v>
      </c>
    </row>
    <row r="22" spans="1:35" x14ac:dyDescent="0.35">
      <c r="A22" s="4" t="s">
        <v>73</v>
      </c>
      <c r="B22" s="4" t="s">
        <v>74</v>
      </c>
      <c r="C22" s="4" t="s">
        <v>66</v>
      </c>
      <c r="E22" s="7" cm="1">
        <f t="array" aca="1" ref="E22" ca="1">IF(ISERROR(ABS(E21)),"",IFERROR(MIN(IF(Données_nettoyées!$O$1:$O$500=$B22,IF(INDIRECT($A$1&amp;E$1)&gt;0,IF(COUNTIFS(Données_nettoyées!$O$1:$O$500,$B22,INDIRECT($A$1&amp;E$1),"&gt;0")&gt;2,INDIRECT($A$1&amp;E$1))))),"MC"))</f>
        <v>950</v>
      </c>
      <c r="F22" s="7" t="str" cm="1">
        <f t="array" aca="1" ref="F22" ca="1">IF(ISERROR(ABS(F21)),"",IFERROR(MIN(IF(Données_nettoyées!$O$1:$O$500=$B22,IF(INDIRECT($A$1&amp;F$1)&gt;0,IF(COUNTIFS(Données_nettoyées!$O$1:$O$500,$B22,INDIRECT($A$1&amp;F$1),"&gt;0")&gt;2,INDIRECT($A$1&amp;F$1))))),"MC"))</f>
        <v/>
      </c>
      <c r="G22" s="7" t="str" cm="1">
        <f t="array" aca="1" ref="G22" ca="1">IF(ISERROR(ABS(G21)),"",IFERROR(MIN(IF(Données_nettoyées!$O$1:$O$500=$B22,IF(INDIRECT($A$1&amp;G$1)&gt;0,IF(COUNTIFS(Données_nettoyées!$O$1:$O$500,$B22,INDIRECT($A$1&amp;G$1),"&gt;0")&gt;2,INDIRECT($A$1&amp;G$1))))),"MC"))</f>
        <v/>
      </c>
      <c r="H22" s="7" t="str" cm="1">
        <f t="array" aca="1" ref="H22" ca="1">IF(ISERROR(ABS(H21)),"",IFERROR(MIN(IF(Données_nettoyées!$O$1:$O$500=$B22,IF(INDIRECT($A$1&amp;H$1)&gt;0,IF(COUNTIFS(Données_nettoyées!$O$1:$O$500,$B22,INDIRECT($A$1&amp;H$1),"&gt;0")&gt;2,INDIRECT($A$1&amp;H$1))))),"MC"))</f>
        <v/>
      </c>
      <c r="I22" s="7" cm="1">
        <f t="array" aca="1" ref="I22" ca="1">IF(ISERROR(ABS(I21)),"",IFERROR(MIN(IF(Données_nettoyées!$O$1:$O$500=$B22,IF(INDIRECT($A$1&amp;I$1)&gt;0,IF(COUNTIFS(Données_nettoyées!$O$1:$O$500,$B22,INDIRECT($A$1&amp;I$1),"&gt;0")&gt;2,INDIRECT($A$1&amp;I$1))))),"MC"))</f>
        <v>450</v>
      </c>
      <c r="J22" s="7" t="str" cm="1">
        <f t="array" aca="1" ref="J22" ca="1">IF(ISERROR(ABS(J21)),"",IFERROR(MIN(IF(Données_nettoyées!$O$1:$O$500=$B22,IF(INDIRECT($A$1&amp;J$1)&gt;0,IF(COUNTIFS(Données_nettoyées!$O$1:$O$500,$B22,INDIRECT($A$1&amp;J$1),"&gt;0")&gt;2,INDIRECT($A$1&amp;J$1))))),"MC"))</f>
        <v/>
      </c>
      <c r="K22" s="7" t="str" cm="1">
        <f t="array" aca="1" ref="K22" ca="1">IF(ISERROR(ABS(K21)),"",IFERROR(MIN(IF(Données_nettoyées!$O$1:$O$500=$B22,IF(INDIRECT($A$1&amp;K$1)&gt;0,IF(COUNTIFS(Données_nettoyées!$O$1:$O$500,$B22,INDIRECT($A$1&amp;K$1),"&gt;0")&gt;2,INDIRECT($A$1&amp;K$1))))),"MC"))</f>
        <v/>
      </c>
      <c r="L22" s="7" t="str" cm="1">
        <f t="array" aca="1" ref="L22" ca="1">IF(ISERROR(ABS(L21)),"",IFERROR(MIN(IF(Données_nettoyées!$O$1:$O$500=$B22,IF(INDIRECT($A$1&amp;L$1)&gt;0,IF(COUNTIFS(Données_nettoyées!$O$1:$O$500,$B22,INDIRECT($A$1&amp;L$1),"&gt;0")&gt;2,INDIRECT($A$1&amp;L$1))))),"MC"))</f>
        <v/>
      </c>
      <c r="M22" s="7" t="str" cm="1">
        <f t="array" aca="1" ref="M22" ca="1">IF(ISERROR(ABS(M21)),"",IFERROR(MIN(IF(Données_nettoyées!$O$1:$O$500=$B22,IF(INDIRECT($A$1&amp;M$1)&gt;0,IF(COUNTIFS(Données_nettoyées!$O$1:$O$500,$B22,INDIRECT($A$1&amp;M$1),"&gt;0")&gt;2,INDIRECT($A$1&amp;M$1))))),"MC"))</f>
        <v/>
      </c>
      <c r="N22" s="7" t="str" cm="1">
        <f t="array" aca="1" ref="N22" ca="1">IF(ISERROR(ABS(N21)),"",IFERROR(MIN(IF(Données_nettoyées!$O$1:$O$500=$B22,IF(INDIRECT($A$1&amp;N$1)&gt;0,IF(COUNTIFS(Données_nettoyées!$O$1:$O$500,$B22,INDIRECT($A$1&amp;N$1),"&gt;0")&gt;2,INDIRECT($A$1&amp;N$1))))),"MC"))</f>
        <v/>
      </c>
      <c r="O22" s="7" t="str" cm="1">
        <f t="array" aca="1" ref="O22" ca="1">IF(ISERROR(ABS(O21)),"",IFERROR(MIN(IF(Données_nettoyées!$O$1:$O$500=$B22,IF(INDIRECT($A$1&amp;O$1)&gt;0,IF(COUNTIFS(Données_nettoyées!$O$1:$O$500,$B22,INDIRECT($A$1&amp;O$1),"&gt;0")&gt;2,INDIRECT($A$1&amp;O$1))))),"MC"))</f>
        <v/>
      </c>
      <c r="P22" s="7" t="str" cm="1">
        <f t="array" aca="1" ref="P22" ca="1">IF(ISERROR(ABS(P21)),"",IFERROR(MIN(IF(Données_nettoyées!$O$1:$O$500=$B22,IF(INDIRECT($A$1&amp;P$1)&gt;0,IF(COUNTIFS(Données_nettoyées!$O$1:$O$500,$B22,INDIRECT($A$1&amp;P$1),"&gt;0")&gt;2,INDIRECT($A$1&amp;P$1))))),"MC"))</f>
        <v/>
      </c>
      <c r="Q22" s="7" t="str" cm="1">
        <f t="array" aca="1" ref="Q22" ca="1">IF(ISERROR(ABS(Q21)),"",IFERROR(MIN(IF(Données_nettoyées!$O$1:$O$500=$B22,IF(INDIRECT($A$1&amp;Q$1)&gt;0,IF(COUNTIFS(Données_nettoyées!$O$1:$O$500,$B22,INDIRECT($A$1&amp;Q$1),"&gt;0")&gt;2,INDIRECT($A$1&amp;Q$1))))),"MC"))</f>
        <v/>
      </c>
      <c r="R22" s="7" t="str" cm="1">
        <f t="array" aca="1" ref="R22" ca="1">IF(ISERROR(ABS(R21)),"",IFERROR(MIN(IF(Données_nettoyées!$O$1:$O$500=$B22,IF(INDIRECT($A$1&amp;R$1)&gt;0,IF(COUNTIFS(Données_nettoyées!$O$1:$O$500,$B22,INDIRECT($A$1&amp;R$1),"&gt;0")&gt;2,INDIRECT($A$1&amp;R$1))))),"MC"))</f>
        <v/>
      </c>
      <c r="S22" s="7" t="str" cm="1">
        <f t="array" aca="1" ref="S22" ca="1">IF(ISERROR(ABS(S21)),"",IFERROR(MIN(IF(Données_nettoyées!$O$1:$O$500=$B22,IF(INDIRECT($A$1&amp;S$1)&gt;0,IF(COUNTIFS(Données_nettoyées!$O$1:$O$500,$B22,INDIRECT($A$1&amp;S$1),"&gt;0")&gt;2,INDIRECT($A$1&amp;S$1))))),"MC"))</f>
        <v/>
      </c>
      <c r="T22" s="7" t="str" cm="1">
        <f t="array" aca="1" ref="T22" ca="1">IF(ISERROR(ABS(T21)),"",IFERROR(MIN(IF(Données_nettoyées!$O$1:$O$500=$B22,IF(INDIRECT($A$1&amp;T$1)&gt;0,IF(COUNTIFS(Données_nettoyées!$O$1:$O$500,$B22,INDIRECT($A$1&amp;T$1),"&gt;0")&gt;2,INDIRECT($A$1&amp;T$1))))),"MC"))</f>
        <v/>
      </c>
      <c r="U22" s="7" cm="1">
        <f t="array" aca="1" ref="U22" ca="1">IF(ISERROR(ABS(U21)),"",IFERROR(MIN(IF(Données_nettoyées!$O$1:$O$500=$B22,IF(INDIRECT($A$1&amp;U$1)&gt;0,IF(COUNTIFS(Données_nettoyées!$O$1:$O$500,$B22,INDIRECT($A$1&amp;U$1),"&gt;0")&gt;2,INDIRECT($A$1&amp;U$1))))),"MC"))</f>
        <v>500</v>
      </c>
      <c r="V22" s="7" cm="1">
        <f t="array" aca="1" ref="V22" ca="1">IF(ISERROR(ABS(V21)),"",IFERROR(MIN(IF(Données_nettoyées!$O$1:$O$500=$B22,IF(INDIRECT($A$1&amp;V$1)&gt;0,IF(COUNTIFS(Données_nettoyées!$O$1:$O$500,$B22,INDIRECT($A$1&amp;V$1),"&gt;0")&gt;2,INDIRECT($A$1&amp;V$1))))),"MC"))</f>
        <v>300</v>
      </c>
      <c r="W22" s="7" t="str" cm="1">
        <f t="array" aca="1" ref="W22" ca="1">IF(ISERROR(ABS(W21)),"",IFERROR(MIN(IF(Données_nettoyées!$O$1:$O$500=$B22,IF(INDIRECT($A$1&amp;W$1)&gt;0,IF(COUNTIFS(Données_nettoyées!$O$1:$O$500,$B22,INDIRECT($A$1&amp;W$1),"&gt;0")&gt;2,INDIRECT($A$1&amp;W$1))))),"MC"))</f>
        <v/>
      </c>
      <c r="X22" s="7" t="str" cm="1">
        <f t="array" aca="1" ref="X22" ca="1">IF(ISERROR(ABS(X21)),"",IFERROR(MIN(IF(Données_nettoyées!$O$1:$O$500=$B22,IF(INDIRECT($A$1&amp;X$1)&gt;0,IF(COUNTIFS(Données_nettoyées!$O$1:$O$500,$B22,INDIRECT($A$1&amp;X$1),"&gt;0")&gt;2,INDIRECT($A$1&amp;X$1))))),"MC"))</f>
        <v/>
      </c>
      <c r="Y22" s="7" t="str" cm="1">
        <f t="array" aca="1" ref="Y22" ca="1">IF(ISERROR(ABS(Y21)),"",IFERROR(MIN(IF(Données_nettoyées!$O$1:$O$500=$B22,IF(INDIRECT($A$1&amp;Y$1)&gt;0,IF(COUNTIFS(Données_nettoyées!$O$1:$O$500,$B22,INDIRECT($A$1&amp;Y$1),"&gt;0")&gt;2,INDIRECT($A$1&amp;Y$1))))),"MC"))</f>
        <v/>
      </c>
      <c r="Z22" s="7" cm="1">
        <f t="array" aca="1" ref="Z22" ca="1">IF(ISERROR(ABS(Z21)),"",IFERROR(MIN(IF(Données_nettoyées!$O$1:$O$500=$B22,IF(INDIRECT($A$1&amp;Z$1)&gt;0,IF(COUNTIFS(Données_nettoyées!$O$1:$O$500,$B22,INDIRECT($A$1&amp;Z$1),"&gt;0")&gt;2,INDIRECT($A$1&amp;Z$1))))),"MC"))</f>
        <v>2250</v>
      </c>
      <c r="AA22" s="7" cm="1">
        <f t="array" aca="1" ref="AA22" ca="1">IF(ISERROR(ABS(AA21)),"",IFERROR(MIN(IF(Données_nettoyées!$O$1:$O$500=$B22,IF(INDIRECT($A$1&amp;AA$1)&gt;0,IF(COUNTIFS(Données_nettoyées!$O$1:$O$500,$B22,INDIRECT($A$1&amp;AA$1),"&gt;0")&gt;2,INDIRECT($A$1&amp;AA$1))))),"MC"))</f>
        <v>4000</v>
      </c>
      <c r="AB22" s="7" t="str" cm="1">
        <f t="array" aca="1" ref="AB22" ca="1">IF(ISERROR(ABS(AB21)),"",IFERROR(MIN(IF(Données_nettoyées!$O$1:$O$500=$B22,IF(INDIRECT($A$1&amp;AB$1)&gt;0,IF(COUNTIFS(Données_nettoyées!$O$1:$O$500,$B22,INDIRECT($A$1&amp;AB$1),"&gt;0")&gt;2,INDIRECT($A$1&amp;AB$1))))),"MC"))</f>
        <v/>
      </c>
      <c r="AC22" s="7" t="str" cm="1">
        <f t="array" aca="1" ref="AC22" ca="1">IF(ISERROR(ABS(AC21)),"",IFERROR(MIN(IF(Données_nettoyées!$O$1:$O$500=$B22,IF(INDIRECT($A$1&amp;AC$1)&gt;0,IF(COUNTIFS(Données_nettoyées!$O$1:$O$500,$B22,INDIRECT($A$1&amp;AC$1),"&gt;0")&gt;2,INDIRECT($A$1&amp;AC$1))))),"MC"))</f>
        <v/>
      </c>
      <c r="AD22" s="7" cm="1">
        <f t="array" aca="1" ref="AD22" ca="1">IF(ISERROR(ABS(AD21)),"",IFERROR(MIN(IF(Données_nettoyées!$O$1:$O$500=$B22,IF(INDIRECT($A$1&amp;AD$1)&gt;0,IF(COUNTIFS(Données_nettoyées!$O$1:$O$500,$B22,INDIRECT($A$1&amp;AD$1),"&gt;0")&gt;2,INDIRECT($A$1&amp;AD$1))))),"MC"))</f>
        <v>2000</v>
      </c>
      <c r="AE22" s="7" cm="1">
        <f t="array" aca="1" ref="AE22" ca="1">IF(ISERROR(ABS(AE21)),"",IFERROR(MIN(IF(Données_nettoyées!$O$1:$O$500=$B22,IF(INDIRECT($A$1&amp;AE$1)&gt;0,IF(COUNTIFS(Données_nettoyées!$O$1:$O$500,$B22,INDIRECT($A$1&amp;AE$1),"&gt;0")&gt;2,INDIRECT($A$1&amp;AE$1))))),"MC"))</f>
        <v>6000</v>
      </c>
      <c r="AF22" s="7" cm="1">
        <f t="array" aca="1" ref="AF22" ca="1">IF(ISERROR(ABS(AF21)),"",IFERROR(MIN(IF(Données_nettoyées!$O$1:$O$500=$B22,IF(INDIRECT($A$1&amp;AF$1)&gt;0,IF(COUNTIFS(Données_nettoyées!$O$1:$O$500,$B22,INDIRECT($A$1&amp;AF$1),"&gt;0")&gt;2,INDIRECT($A$1&amp;AF$1))))),"MC"))</f>
        <v>250</v>
      </c>
      <c r="AG22" s="7" t="str" cm="1">
        <f t="array" aca="1" ref="AG22" ca="1">IF(ISERROR(ABS(AG21)),"",IFERROR(MIN(IF(Données_nettoyées!$O$1:$O$500=$B22,IF(INDIRECT($A$1&amp;AG$1)&gt;0,IF(COUNTIFS(Données_nettoyées!$O$1:$O$500,$B22,INDIRECT($A$1&amp;AG$1),"&gt;0")&gt;2,INDIRECT($A$1&amp;AG$1))))),"MC"))</f>
        <v/>
      </c>
    </row>
    <row r="23" spans="1:35" x14ac:dyDescent="0.35">
      <c r="A23" s="4" t="s">
        <v>73</v>
      </c>
      <c r="B23" s="4" t="s">
        <v>74</v>
      </c>
      <c r="C23" s="4" t="s">
        <v>68</v>
      </c>
      <c r="E23" s="7" cm="1">
        <f t="array" aca="1" ref="E23" ca="1">IF(ISERROR(ABS(E21)),"",IFERROR(MAX(IF(Données_nettoyées!$O$1:$O$500=$B23,IF(INDIRECT($A$1&amp;E$1)&gt;0,IF(COUNTIFS(Données_nettoyées!$O$1:$O$500,$B23,INDIRECT($A$1&amp;E$1),"&gt;0")&gt;2,INDIRECT($A$1&amp;E$1))))),"MC"))</f>
        <v>1100</v>
      </c>
      <c r="F23" s="7" t="str" cm="1">
        <f t="array" aca="1" ref="F23" ca="1">IF(ISERROR(ABS(F21)),"",IFERROR(MAX(IF(Données_nettoyées!$O$1:$O$500=$B23,IF(INDIRECT($A$1&amp;F$1)&gt;0,IF(COUNTIFS(Données_nettoyées!$O$1:$O$500,$B23,INDIRECT($A$1&amp;F$1),"&gt;0")&gt;2,INDIRECT($A$1&amp;F$1))))),"MC"))</f>
        <v/>
      </c>
      <c r="G23" s="7" t="str" cm="1">
        <f t="array" aca="1" ref="G23" ca="1">IF(ISERROR(ABS(G21)),"",IFERROR(MAX(IF(Données_nettoyées!$O$1:$O$500=$B23,IF(INDIRECT($A$1&amp;G$1)&gt;0,IF(COUNTIFS(Données_nettoyées!$O$1:$O$500,$B23,INDIRECT($A$1&amp;G$1),"&gt;0")&gt;2,INDIRECT($A$1&amp;G$1))))),"MC"))</f>
        <v/>
      </c>
      <c r="H23" s="7" t="str" cm="1">
        <f t="array" aca="1" ref="H23" ca="1">IF(ISERROR(ABS(H21)),"",IFERROR(MAX(IF(Données_nettoyées!$O$1:$O$500=$B23,IF(INDIRECT($A$1&amp;H$1)&gt;0,IF(COUNTIFS(Données_nettoyées!$O$1:$O$500,$B23,INDIRECT($A$1&amp;H$1),"&gt;0")&gt;2,INDIRECT($A$1&amp;H$1))))),"MC"))</f>
        <v/>
      </c>
      <c r="I23" s="7" cm="1">
        <f t="array" aca="1" ref="I23" ca="1">IF(ISERROR(ABS(I21)),"",IFERROR(MAX(IF(Données_nettoyées!$O$1:$O$500=$B23,IF(INDIRECT($A$1&amp;I$1)&gt;0,IF(COUNTIFS(Données_nettoyées!$O$1:$O$500,$B23,INDIRECT($A$1&amp;I$1),"&gt;0")&gt;2,INDIRECT($A$1&amp;I$1))))),"MC"))</f>
        <v>550</v>
      </c>
      <c r="J23" s="7" t="str" cm="1">
        <f t="array" aca="1" ref="J23" ca="1">IF(ISERROR(ABS(J21)),"",IFERROR(MAX(IF(Données_nettoyées!$O$1:$O$500=$B23,IF(INDIRECT($A$1&amp;J$1)&gt;0,IF(COUNTIFS(Données_nettoyées!$O$1:$O$500,$B23,INDIRECT($A$1&amp;J$1),"&gt;0")&gt;2,INDIRECT($A$1&amp;J$1))))),"MC"))</f>
        <v/>
      </c>
      <c r="K23" s="7" t="str" cm="1">
        <f t="array" aca="1" ref="K23" ca="1">IF(ISERROR(ABS(K21)),"",IFERROR(MAX(IF(Données_nettoyées!$O$1:$O$500=$B23,IF(INDIRECT($A$1&amp;K$1)&gt;0,IF(COUNTIFS(Données_nettoyées!$O$1:$O$500,$B23,INDIRECT($A$1&amp;K$1),"&gt;0")&gt;2,INDIRECT($A$1&amp;K$1))))),"MC"))</f>
        <v/>
      </c>
      <c r="L23" s="7" t="str" cm="1">
        <f t="array" aca="1" ref="L23" ca="1">IF(ISERROR(ABS(L21)),"",IFERROR(MAX(IF(Données_nettoyées!$O$1:$O$500=$B23,IF(INDIRECT($A$1&amp;L$1)&gt;0,IF(COUNTIFS(Données_nettoyées!$O$1:$O$500,$B23,INDIRECT($A$1&amp;L$1),"&gt;0")&gt;2,INDIRECT($A$1&amp;L$1))))),"MC"))</f>
        <v/>
      </c>
      <c r="M23" s="7" t="str" cm="1">
        <f t="array" aca="1" ref="M23" ca="1">IF(ISERROR(ABS(M21)),"",IFERROR(MAX(IF(Données_nettoyées!$O$1:$O$500=$B23,IF(INDIRECT($A$1&amp;M$1)&gt;0,IF(COUNTIFS(Données_nettoyées!$O$1:$O$500,$B23,INDIRECT($A$1&amp;M$1),"&gt;0")&gt;2,INDIRECT($A$1&amp;M$1))))),"MC"))</f>
        <v/>
      </c>
      <c r="N23" s="7" t="str" cm="1">
        <f t="array" aca="1" ref="N23" ca="1">IF(ISERROR(ABS(N21)),"",IFERROR(MAX(IF(Données_nettoyées!$O$1:$O$500=$B23,IF(INDIRECT($A$1&amp;N$1)&gt;0,IF(COUNTIFS(Données_nettoyées!$O$1:$O$500,$B23,INDIRECT($A$1&amp;N$1),"&gt;0")&gt;2,INDIRECT($A$1&amp;N$1))))),"MC"))</f>
        <v/>
      </c>
      <c r="O23" s="7" t="str" cm="1">
        <f t="array" aca="1" ref="O23" ca="1">IF(ISERROR(ABS(O21)),"",IFERROR(MAX(IF(Données_nettoyées!$O$1:$O$500=$B23,IF(INDIRECT($A$1&amp;O$1)&gt;0,IF(COUNTIFS(Données_nettoyées!$O$1:$O$500,$B23,INDIRECT($A$1&amp;O$1),"&gt;0")&gt;2,INDIRECT($A$1&amp;O$1))))),"MC"))</f>
        <v/>
      </c>
      <c r="P23" s="7" t="str" cm="1">
        <f t="array" aca="1" ref="P23" ca="1">IF(ISERROR(ABS(P21)),"",IFERROR(MAX(IF(Données_nettoyées!$O$1:$O$500=$B23,IF(INDIRECT($A$1&amp;P$1)&gt;0,IF(COUNTIFS(Données_nettoyées!$O$1:$O$500,$B23,INDIRECT($A$1&amp;P$1),"&gt;0")&gt;2,INDIRECT($A$1&amp;P$1))))),"MC"))</f>
        <v/>
      </c>
      <c r="Q23" s="7" t="str" cm="1">
        <f t="array" aca="1" ref="Q23" ca="1">IF(ISERROR(ABS(Q21)),"",IFERROR(MAX(IF(Données_nettoyées!$O$1:$O$500=$B23,IF(INDIRECT($A$1&amp;Q$1)&gt;0,IF(COUNTIFS(Données_nettoyées!$O$1:$O$500,$B23,INDIRECT($A$1&amp;Q$1),"&gt;0")&gt;2,INDIRECT($A$1&amp;Q$1))))),"MC"))</f>
        <v/>
      </c>
      <c r="R23" s="7" t="str" cm="1">
        <f t="array" aca="1" ref="R23" ca="1">IF(ISERROR(ABS(R21)),"",IFERROR(MAX(IF(Données_nettoyées!$O$1:$O$500=$B23,IF(INDIRECT($A$1&amp;R$1)&gt;0,IF(COUNTIFS(Données_nettoyées!$O$1:$O$500,$B23,INDIRECT($A$1&amp;R$1),"&gt;0")&gt;2,INDIRECT($A$1&amp;R$1))))),"MC"))</f>
        <v/>
      </c>
      <c r="S23" s="7" t="str" cm="1">
        <f t="array" aca="1" ref="S23" ca="1">IF(ISERROR(ABS(S21)),"",IFERROR(MAX(IF(Données_nettoyées!$O$1:$O$500=$B23,IF(INDIRECT($A$1&amp;S$1)&gt;0,IF(COUNTIFS(Données_nettoyées!$O$1:$O$500,$B23,INDIRECT($A$1&amp;S$1),"&gt;0")&gt;2,INDIRECT($A$1&amp;S$1))))),"MC"))</f>
        <v/>
      </c>
      <c r="T23" s="7" t="str" cm="1">
        <f t="array" aca="1" ref="T23" ca="1">IF(ISERROR(ABS(T21)),"",IFERROR(MAX(IF(Données_nettoyées!$O$1:$O$500=$B23,IF(INDIRECT($A$1&amp;T$1)&gt;0,IF(COUNTIFS(Données_nettoyées!$O$1:$O$500,$B23,INDIRECT($A$1&amp;T$1),"&gt;0")&gt;2,INDIRECT($A$1&amp;T$1))))),"MC"))</f>
        <v/>
      </c>
      <c r="U23" s="7" cm="1">
        <f t="array" aca="1" ref="U23" ca="1">IF(ISERROR(ABS(U21)),"",IFERROR(MAX(IF(Données_nettoyées!$O$1:$O$500=$B23,IF(INDIRECT($A$1&amp;U$1)&gt;0,IF(COUNTIFS(Données_nettoyées!$O$1:$O$500,$B23,INDIRECT($A$1&amp;U$1),"&gt;0")&gt;2,INDIRECT($A$1&amp;U$1))))),"MC"))</f>
        <v>600</v>
      </c>
      <c r="V23" s="7" cm="1">
        <f t="array" aca="1" ref="V23" ca="1">IF(ISERROR(ABS(V21)),"",IFERROR(MAX(IF(Données_nettoyées!$O$1:$O$500=$B23,IF(INDIRECT($A$1&amp;V$1)&gt;0,IF(COUNTIFS(Données_nettoyées!$O$1:$O$500,$B23,INDIRECT($A$1&amp;V$1),"&gt;0")&gt;2,INDIRECT($A$1&amp;V$1))))),"MC"))</f>
        <v>400</v>
      </c>
      <c r="W23" s="7" t="str" cm="1">
        <f t="array" aca="1" ref="W23" ca="1">IF(ISERROR(ABS(W21)),"",IFERROR(MAX(IF(Données_nettoyées!$O$1:$O$500=$B23,IF(INDIRECT($A$1&amp;W$1)&gt;0,IF(COUNTIFS(Données_nettoyées!$O$1:$O$500,$B23,INDIRECT($A$1&amp;W$1),"&gt;0")&gt;2,INDIRECT($A$1&amp;W$1))))),"MC"))</f>
        <v/>
      </c>
      <c r="X23" s="7" t="str" cm="1">
        <f t="array" aca="1" ref="X23" ca="1">IF(ISERROR(ABS(X21)),"",IFERROR(MAX(IF(Données_nettoyées!$O$1:$O$500=$B23,IF(INDIRECT($A$1&amp;X$1)&gt;0,IF(COUNTIFS(Données_nettoyées!$O$1:$O$500,$B23,INDIRECT($A$1&amp;X$1),"&gt;0")&gt;2,INDIRECT($A$1&amp;X$1))))),"MC"))</f>
        <v/>
      </c>
      <c r="Y23" s="7" t="str" cm="1">
        <f t="array" aca="1" ref="Y23" ca="1">IF(ISERROR(ABS(Y21)),"",IFERROR(MAX(IF(Données_nettoyées!$O$1:$O$500=$B23,IF(INDIRECT($A$1&amp;Y$1)&gt;0,IF(COUNTIFS(Données_nettoyées!$O$1:$O$500,$B23,INDIRECT($A$1&amp;Y$1),"&gt;0")&gt;2,INDIRECT($A$1&amp;Y$1))))),"MC"))</f>
        <v/>
      </c>
      <c r="Z23" s="7" cm="1">
        <f t="array" aca="1" ref="Z23" ca="1">IF(ISERROR(ABS(Z21)),"",IFERROR(MAX(IF(Données_nettoyées!$O$1:$O$500=$B23,IF(INDIRECT($A$1&amp;Z$1)&gt;0,IF(COUNTIFS(Données_nettoyées!$O$1:$O$500,$B23,INDIRECT($A$1&amp;Z$1),"&gt;0")&gt;2,INDIRECT($A$1&amp;Z$1))))),"MC"))</f>
        <v>2500</v>
      </c>
      <c r="AA23" s="7" cm="1">
        <f t="array" aca="1" ref="AA23" ca="1">IF(ISERROR(ABS(AA21)),"",IFERROR(MAX(IF(Données_nettoyées!$O$1:$O$500=$B23,IF(INDIRECT($A$1&amp;AA$1)&gt;0,IF(COUNTIFS(Données_nettoyées!$O$1:$O$500,$B23,INDIRECT($A$1&amp;AA$1),"&gt;0")&gt;2,INDIRECT($A$1&amp;AA$1))))),"MC"))</f>
        <v>4500</v>
      </c>
      <c r="AB23" s="7" t="str" cm="1">
        <f t="array" aca="1" ref="AB23" ca="1">IF(ISERROR(ABS(AB21)),"",IFERROR(MAX(IF(Données_nettoyées!$O$1:$O$500=$B23,IF(INDIRECT($A$1&amp;AB$1)&gt;0,IF(COUNTIFS(Données_nettoyées!$O$1:$O$500,$B23,INDIRECT($A$1&amp;AB$1),"&gt;0")&gt;2,INDIRECT($A$1&amp;AB$1))))),"MC"))</f>
        <v/>
      </c>
      <c r="AC23" s="7" t="str" cm="1">
        <f t="array" aca="1" ref="AC23" ca="1">IF(ISERROR(ABS(AC21)),"",IFERROR(MAX(IF(Données_nettoyées!$O$1:$O$500=$B23,IF(INDIRECT($A$1&amp;AC$1)&gt;0,IF(COUNTIFS(Données_nettoyées!$O$1:$O$500,$B23,INDIRECT($A$1&amp;AC$1),"&gt;0")&gt;2,INDIRECT($A$1&amp;AC$1))))),"MC"))</f>
        <v/>
      </c>
      <c r="AD23" s="7" cm="1">
        <f t="array" aca="1" ref="AD23" ca="1">IF(ISERROR(ABS(AD21)),"",IFERROR(MAX(IF(Données_nettoyées!$O$1:$O$500=$B23,IF(INDIRECT($A$1&amp;AD$1)&gt;0,IF(COUNTIFS(Données_nettoyées!$O$1:$O$500,$B23,INDIRECT($A$1&amp;AD$1),"&gt;0")&gt;2,INDIRECT($A$1&amp;AD$1))))),"MC"))</f>
        <v>2500</v>
      </c>
      <c r="AE23" s="7" cm="1">
        <f t="array" aca="1" ref="AE23" ca="1">IF(ISERROR(ABS(AE21)),"",IFERROR(MAX(IF(Données_nettoyées!$O$1:$O$500=$B23,IF(INDIRECT($A$1&amp;AE$1)&gt;0,IF(COUNTIFS(Données_nettoyées!$O$1:$O$500,$B23,INDIRECT($A$1&amp;AE$1),"&gt;0")&gt;2,INDIRECT($A$1&amp;AE$1))))),"MC"))</f>
        <v>7500</v>
      </c>
      <c r="AF23" s="7" cm="1">
        <f t="array" aca="1" ref="AF23" ca="1">IF(ISERROR(ABS(AF21)),"",IFERROR(MAX(IF(Données_nettoyées!$O$1:$O$500=$B23,IF(INDIRECT($A$1&amp;AF$1)&gt;0,IF(COUNTIFS(Données_nettoyées!$O$1:$O$500,$B23,INDIRECT($A$1&amp;AF$1),"&gt;0")&gt;2,INDIRECT($A$1&amp;AF$1))))),"MC"))</f>
        <v>300</v>
      </c>
      <c r="AG23" s="7" t="str" cm="1">
        <f t="array" aca="1" ref="AG23" ca="1">IF(ISERROR(ABS(AG21)),"",IFERROR(MAX(IF(Données_nettoyées!$O$1:$O$500=$B23,IF(INDIRECT($A$1&amp;AG$1)&gt;0,IF(COUNTIFS(Données_nettoyées!$O$1:$O$500,$B23,INDIRECT($A$1&amp;AG$1),"&gt;0")&gt;2,INDIRECT($A$1&amp;AG$1))))),"MC"))</f>
        <v/>
      </c>
    </row>
    <row r="24" spans="1:35" x14ac:dyDescent="0.35">
      <c r="C24" s="38" t="s">
        <v>145</v>
      </c>
      <c r="E24" s="7" t="str">
        <f t="shared" ref="E24:AG24" ca="1" si="2">IFERROR(IF((E23-E22)/E22&gt;=40%,"!!",""),"")</f>
        <v/>
      </c>
      <c r="F24" s="7" t="str">
        <f t="shared" ca="1" si="2"/>
        <v/>
      </c>
      <c r="G24" s="7" t="str">
        <f t="shared" ca="1" si="2"/>
        <v/>
      </c>
      <c r="H24" s="7" t="str">
        <f t="shared" ca="1" si="2"/>
        <v/>
      </c>
      <c r="I24" s="7" t="str">
        <f t="shared" ca="1" si="2"/>
        <v/>
      </c>
      <c r="J24" s="7" t="str">
        <f t="shared" ca="1" si="2"/>
        <v/>
      </c>
      <c r="K24" s="7" t="str">
        <f t="shared" ca="1" si="2"/>
        <v/>
      </c>
      <c r="L24" s="7" t="str">
        <f t="shared" ca="1" si="2"/>
        <v/>
      </c>
      <c r="M24" s="7" t="str">
        <f t="shared" ca="1" si="2"/>
        <v/>
      </c>
      <c r="N24" s="7" t="str">
        <f t="shared" ca="1" si="2"/>
        <v/>
      </c>
      <c r="O24" s="7" t="str">
        <f t="shared" ca="1" si="2"/>
        <v/>
      </c>
      <c r="P24" s="7" t="str">
        <f t="shared" ca="1" si="2"/>
        <v/>
      </c>
      <c r="Q24" s="7" t="str">
        <f t="shared" ca="1" si="2"/>
        <v/>
      </c>
      <c r="R24" s="7" t="str">
        <f t="shared" ca="1" si="2"/>
        <v/>
      </c>
      <c r="S24" s="7" t="str">
        <f t="shared" ca="1" si="2"/>
        <v/>
      </c>
      <c r="T24" s="7" t="str">
        <f t="shared" ca="1" si="2"/>
        <v/>
      </c>
      <c r="U24" s="7" t="str">
        <f t="shared" ca="1" si="2"/>
        <v/>
      </c>
      <c r="V24" s="7" t="str">
        <f t="shared" ca="1" si="2"/>
        <v/>
      </c>
      <c r="W24" s="7" t="str">
        <f t="shared" ca="1" si="2"/>
        <v/>
      </c>
      <c r="X24" s="7" t="str">
        <f t="shared" ca="1" si="2"/>
        <v/>
      </c>
      <c r="Y24" s="7" t="str">
        <f t="shared" ca="1" si="2"/>
        <v/>
      </c>
      <c r="Z24" s="7" t="str">
        <f t="shared" ca="1" si="2"/>
        <v/>
      </c>
      <c r="AA24" s="7" t="str">
        <f t="shared" ca="1" si="2"/>
        <v/>
      </c>
      <c r="AB24" s="7" t="str">
        <f t="shared" ca="1" si="2"/>
        <v/>
      </c>
      <c r="AC24" s="7" t="str">
        <f t="shared" ca="1" si="2"/>
        <v/>
      </c>
      <c r="AD24" s="7" t="str">
        <f t="shared" ca="1" si="2"/>
        <v/>
      </c>
      <c r="AE24" s="7" t="str">
        <f t="shared" ca="1" si="2"/>
        <v/>
      </c>
      <c r="AF24" s="7" t="str">
        <f t="shared" ca="1" si="2"/>
        <v/>
      </c>
      <c r="AG24" s="7" t="str">
        <f t="shared" ca="1" si="2"/>
        <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tr">
        <f>IF(COUNTIF(Données_nettoyées!$O$1:$O$500,$B27)&gt;0,"OUI","NON")</f>
        <v>OUI</v>
      </c>
      <c r="E27" s="7" cm="1">
        <f t="array" aca="1" ref="E27" ca="1">IF($D27="NON","-",IFERROR(MEDIAN(IF(Données_nettoyées!$O$1:$O$500=$B27,IF(INDIRECT($A$1&amp;E$1)&gt;0,IF(COUNTIFS(Données_nettoyées!$O$1:$O$500,$B27,INDIRECT($A$1&amp;E$1),"&gt;0")&gt;2,INDIRECT($A$1&amp;E$1))))),"MC"))</f>
        <v>1000</v>
      </c>
      <c r="F27" s="7" cm="1">
        <f t="array" aca="1" ref="F27" ca="1">IF($D27="NON","-",IFERROR(MEDIAN(IF(Données_nettoyées!$O$1:$O$500=$B27,IF(INDIRECT($A$1&amp;F$1)&gt;0,IF(COUNTIFS(Données_nettoyées!$O$1:$O$500,$B27,INDIRECT($A$1&amp;F$1),"&gt;0")&gt;2,INDIRECT($A$1&amp;F$1))))),"MC"))</f>
        <v>1000</v>
      </c>
      <c r="G27" s="7" t="str" cm="1">
        <f t="array" aca="1" ref="G27" ca="1">IF($D27="NON","-",IFERROR(MEDIAN(IF(Données_nettoyées!$O$1:$O$500=$B27,IF(INDIRECT($A$1&amp;G$1)&gt;0,IF(COUNTIFS(Données_nettoyées!$O$1:$O$500,$B27,INDIRECT($A$1&amp;G$1),"&gt;0")&gt;2,INDIRECT($A$1&amp;G$1))))),"MC"))</f>
        <v>MC</v>
      </c>
      <c r="H27" s="7" cm="1">
        <f t="array" aca="1" ref="H27" ca="1">IF($D27="NON","-",IFERROR(MEDIAN(IF(Données_nettoyées!$O$1:$O$500=$B27,IF(INDIRECT($A$1&amp;H$1)&gt;0,IF(COUNTIFS(Données_nettoyées!$O$1:$O$500,$B27,INDIRECT($A$1&amp;H$1),"&gt;0")&gt;2,INDIRECT($A$1&amp;H$1))))),"MC"))</f>
        <v>450</v>
      </c>
      <c r="I27" s="7" cm="1">
        <f t="array" aca="1" ref="I27" ca="1">IF($D27="NON","-",IFERROR(MEDIAN(IF(Données_nettoyées!$O$1:$O$500=$B27,IF(INDIRECT($A$1&amp;I$1)&gt;0,IF(COUNTIFS(Données_nettoyées!$O$1:$O$500,$B27,INDIRECT($A$1&amp;I$1),"&gt;0")&gt;2,INDIRECT($A$1&amp;I$1))))),"MC"))</f>
        <v>400</v>
      </c>
      <c r="J27" s="7" cm="1">
        <f t="array" aca="1" ref="J27" ca="1">IF($D27="NON","-",IFERROR(MEDIAN(IF(Données_nettoyées!$O$1:$O$500=$B27,IF(INDIRECT($A$1&amp;J$1)&gt;0,IF(COUNTIFS(Données_nettoyées!$O$1:$O$500,$B27,INDIRECT($A$1&amp;J$1),"&gt;0")&gt;2,INDIRECT($A$1&amp;J$1))))),"MC"))</f>
        <v>4000</v>
      </c>
      <c r="K27" s="7" cm="1">
        <f t="array" aca="1" ref="K27" ca="1">IF($D27="NON","-",IFERROR(MEDIAN(IF(Données_nettoyées!$O$1:$O$500=$B27,IF(INDIRECT($A$1&amp;K$1)&gt;0,IF(COUNTIFS(Données_nettoyées!$O$1:$O$500,$B27,INDIRECT($A$1&amp;K$1),"&gt;0")&gt;2,INDIRECT($A$1&amp;K$1))))),"MC"))</f>
        <v>2500</v>
      </c>
      <c r="L27" s="7" cm="1">
        <f t="array" aca="1" ref="L27" ca="1">IF($D27="NON","-",IFERROR(MEDIAN(IF(Données_nettoyées!$O$1:$O$500=$B27,IF(INDIRECT($A$1&amp;L$1)&gt;0,IF(COUNTIFS(Données_nettoyées!$O$1:$O$500,$B27,INDIRECT($A$1&amp;L$1),"&gt;0")&gt;2,INDIRECT($A$1&amp;L$1))))),"MC"))</f>
        <v>1500</v>
      </c>
      <c r="M27" s="7" cm="1">
        <f t="array" aca="1" ref="M27" ca="1">IF($D27="NON","-",IFERROR(MEDIAN(IF(Données_nettoyées!$O$1:$O$500=$B27,IF(INDIRECT($A$1&amp;M$1)&gt;0,IF(COUNTIFS(Données_nettoyées!$O$1:$O$500,$B27,INDIRECT($A$1&amp;M$1),"&gt;0")&gt;2,INDIRECT($A$1&amp;M$1))))),"MC"))</f>
        <v>1800</v>
      </c>
      <c r="N27" s="7" cm="1">
        <f t="array" aca="1" ref="N27" ca="1">IF($D27="NON","-",IFERROR(MEDIAN(IF(Données_nettoyées!$O$1:$O$500=$B27,IF(INDIRECT($A$1&amp;N$1)&gt;0,IF(COUNTIFS(Données_nettoyées!$O$1:$O$500,$B27,INDIRECT($A$1&amp;N$1),"&gt;0")&gt;2,INDIRECT($A$1&amp;N$1))))),"MC"))</f>
        <v>7500</v>
      </c>
      <c r="O27" s="7" cm="1">
        <f t="array" aca="1" ref="O27" ca="1">IF($D27="NON","-",IFERROR(MEDIAN(IF(Données_nettoyées!$O$1:$O$500=$B27,IF(INDIRECT($A$1&amp;O$1)&gt;0,IF(COUNTIFS(Données_nettoyées!$O$1:$O$500,$B27,INDIRECT($A$1&amp;O$1),"&gt;0")&gt;2,INDIRECT($A$1&amp;O$1))))),"MC"))</f>
        <v>100</v>
      </c>
      <c r="P27" s="7" t="str" cm="1">
        <f t="array" aca="1" ref="P27" ca="1">IF($D27="NON","-",IFERROR(MEDIAN(IF(Données_nettoyées!$O$1:$O$500=$B27,IF(INDIRECT($A$1&amp;P$1)&gt;0,IF(COUNTIFS(Données_nettoyées!$O$1:$O$500,$B27,INDIRECT($A$1&amp;P$1),"&gt;0")&gt;2,INDIRECT($A$1&amp;P$1))))),"MC"))</f>
        <v>MC</v>
      </c>
      <c r="Q27" s="7" cm="1">
        <f t="array" aca="1" ref="Q27" ca="1">IF($D27="NON","-",IFERROR(MEDIAN(IF(Données_nettoyées!$O$1:$O$500=$B27,IF(INDIRECT($A$1&amp;Q$1)&gt;0,IF(COUNTIFS(Données_nettoyées!$O$1:$O$500,$B27,INDIRECT($A$1&amp;Q$1),"&gt;0")&gt;2,INDIRECT($A$1&amp;Q$1))))),"MC"))</f>
        <v>25000</v>
      </c>
      <c r="R27" s="7" cm="1">
        <f t="array" aca="1" ref="R27" ca="1">IF($D27="NON","-",IFERROR(MEDIAN(IF(Données_nettoyées!$O$1:$O$500=$B27,IF(INDIRECT($A$1&amp;R$1)&gt;0,IF(COUNTIFS(Données_nettoyées!$O$1:$O$500,$B27,INDIRECT($A$1&amp;R$1),"&gt;0")&gt;2,INDIRECT($A$1&amp;R$1))))),"MC"))</f>
        <v>50000</v>
      </c>
      <c r="S27" s="7" cm="1">
        <f t="array" aca="1" ref="S27" ca="1">IF($D27="NON","-",IFERROR(MEDIAN(IF(Données_nettoyées!$O$1:$O$500=$B27,IF(INDIRECT($A$1&amp;S$1)&gt;0,IF(COUNTIFS(Données_nettoyées!$O$1:$O$500,$B27,INDIRECT($A$1&amp;S$1),"&gt;0")&gt;2,INDIRECT($A$1&amp;S$1))))),"MC"))</f>
        <v>3500</v>
      </c>
      <c r="T27" s="7" cm="1">
        <f t="array" aca="1" ref="T27" ca="1">IF($D27="NON","-",IFERROR(MEDIAN(IF(Données_nettoyées!$O$1:$O$500=$B27,IF(INDIRECT($A$1&amp;T$1)&gt;0,IF(COUNTIFS(Données_nettoyées!$O$1:$O$500,$B27,INDIRECT($A$1&amp;T$1),"&gt;0")&gt;2,INDIRECT($A$1&amp;T$1))))),"MC"))</f>
        <v>2500</v>
      </c>
      <c r="U27" s="7" cm="1">
        <f t="array" aca="1" ref="U27" ca="1">IF($D27="NON","-",IFERROR(MEDIAN(IF(Données_nettoyées!$O$1:$O$500=$B27,IF(INDIRECT($A$1&amp;U$1)&gt;0,IF(COUNTIFS(Données_nettoyées!$O$1:$O$500,$B27,INDIRECT($A$1&amp;U$1),"&gt;0")&gt;2,INDIRECT($A$1&amp;U$1))))),"MC"))</f>
        <v>400</v>
      </c>
      <c r="V27" s="7" cm="1">
        <f t="array" aca="1" ref="V27" ca="1">IF($D27="NON","-",IFERROR(MEDIAN(IF(Données_nettoyées!$O$1:$O$500=$B27,IF(INDIRECT($A$1&amp;V$1)&gt;0,IF(COUNTIFS(Données_nettoyées!$O$1:$O$500,$B27,INDIRECT($A$1&amp;V$1),"&gt;0")&gt;2,INDIRECT($A$1&amp;V$1))))),"MC"))</f>
        <v>75</v>
      </c>
      <c r="W27" s="7" cm="1">
        <f t="array" aca="1" ref="W27" ca="1">IF($D27="NON","-",IFERROR(MEDIAN(IF(Données_nettoyées!$O$1:$O$500=$B27,IF(INDIRECT($A$1&amp;W$1)&gt;0,IF(COUNTIFS(Données_nettoyées!$O$1:$O$500,$B27,INDIRECT($A$1&amp;W$1),"&gt;0")&gt;2,INDIRECT($A$1&amp;W$1))))),"MC"))</f>
        <v>150</v>
      </c>
      <c r="X27" s="7" cm="1">
        <f t="array" aca="1" ref="X27" ca="1">IF($D27="NON","-",IFERROR(MEDIAN(IF(Données_nettoyées!$O$1:$O$500=$B27,IF(INDIRECT($A$1&amp;X$1)&gt;0,IF(COUNTIFS(Données_nettoyées!$O$1:$O$500,$B27,INDIRECT($A$1&amp;X$1),"&gt;0")&gt;2,INDIRECT($A$1&amp;X$1))))),"MC"))</f>
        <v>200</v>
      </c>
      <c r="Y27" s="7" cm="1">
        <f t="array" aca="1" ref="Y27" ca="1">IF($D27="NON","-",IFERROR(MEDIAN(IF(Données_nettoyées!$O$1:$O$500=$B27,IF(INDIRECT($A$1&amp;Y$1)&gt;0,IF(COUNTIFS(Données_nettoyées!$O$1:$O$500,$B27,INDIRECT($A$1&amp;Y$1),"&gt;0")&gt;2,INDIRECT($A$1&amp;Y$1))))),"MC"))</f>
        <v>400</v>
      </c>
      <c r="Z27" s="7" cm="1">
        <f t="array" aca="1" ref="Z27" ca="1">IF($D27="NON","-",IFERROR(MEDIAN(IF(Données_nettoyées!$O$1:$O$500=$B27,IF(INDIRECT($A$1&amp;Z$1)&gt;0,IF(COUNTIFS(Données_nettoyées!$O$1:$O$500,$B27,INDIRECT($A$1&amp;Z$1),"&gt;0")&gt;2,INDIRECT($A$1&amp;Z$1))))),"MC"))</f>
        <v>2500</v>
      </c>
      <c r="AA27" s="7" cm="1">
        <f t="array" aca="1" ref="AA27" ca="1">IF($D27="NON","-",IFERROR(MEDIAN(IF(Données_nettoyées!$O$1:$O$500=$B27,IF(INDIRECT($A$1&amp;AA$1)&gt;0,IF(COUNTIFS(Données_nettoyées!$O$1:$O$500,$B27,INDIRECT($A$1&amp;AA$1),"&gt;0")&gt;2,INDIRECT($A$1&amp;AA$1))))),"MC"))</f>
        <v>2500</v>
      </c>
      <c r="AB27" s="7" cm="1">
        <f t="array" aca="1" ref="AB27" ca="1">IF($D27="NON","-",IFERROR(MEDIAN(IF(Données_nettoyées!$O$1:$O$500=$B27,IF(INDIRECT($A$1&amp;AB$1)&gt;0,IF(COUNTIFS(Données_nettoyées!$O$1:$O$500,$B27,INDIRECT($A$1&amp;AB$1),"&gt;0")&gt;2,INDIRECT($A$1&amp;AB$1))))),"MC"))</f>
        <v>2500</v>
      </c>
      <c r="AC27" s="7" cm="1">
        <f t="array" aca="1" ref="AC27" ca="1">IF($D27="NON","-",IFERROR(MEDIAN(IF(Données_nettoyées!$O$1:$O$500=$B27,IF(INDIRECT($A$1&amp;AC$1)&gt;0,IF(COUNTIFS(Données_nettoyées!$O$1:$O$500,$B27,INDIRECT($A$1&amp;AC$1),"&gt;0")&gt;2,INDIRECT($A$1&amp;AC$1))))),"MC"))</f>
        <v>2000</v>
      </c>
      <c r="AD27" s="7" cm="1">
        <f t="array" aca="1" ref="AD27" ca="1">IF($D27="NON","-",IFERROR(MEDIAN(IF(Données_nettoyées!$O$1:$O$500=$B27,IF(INDIRECT($A$1&amp;AD$1)&gt;0,IF(COUNTIFS(Données_nettoyées!$O$1:$O$500,$B27,INDIRECT($A$1&amp;AD$1),"&gt;0")&gt;2,INDIRECT($A$1&amp;AD$1))))),"MC"))</f>
        <v>1000</v>
      </c>
      <c r="AE27" s="7" cm="1">
        <f t="array" aca="1" ref="AE27" ca="1">IF($D27="NON","-",IFERROR(MEDIAN(IF(Données_nettoyées!$O$1:$O$500=$B27,IF(INDIRECT($A$1&amp;AE$1)&gt;0,IF(COUNTIFS(Données_nettoyées!$O$1:$O$500,$B27,INDIRECT($A$1&amp;AE$1),"&gt;0")&gt;2,INDIRECT($A$1&amp;AE$1))))),"MC"))</f>
        <v>3000</v>
      </c>
      <c r="AF27" s="7" cm="1">
        <f t="array" aca="1" ref="AF27" ca="1">IF($D27="NON","-",IFERROR(MEDIAN(IF(Données_nettoyées!$O$1:$O$500=$B27,IF(INDIRECT($A$1&amp;AF$1)&gt;0,IF(COUNTIFS(Données_nettoyées!$O$1:$O$500,$B27,INDIRECT($A$1&amp;AF$1),"&gt;0")&gt;2,INDIRECT($A$1&amp;AF$1))))),"MC"))</f>
        <v>300</v>
      </c>
      <c r="AG27" s="7" cm="1">
        <f t="array" aca="1" ref="AG27" ca="1">IF($D27="NON","-",IFERROR(MEDIAN(IF(Données_nettoyées!$O$1:$O$500=$B27,IF(INDIRECT($A$1&amp;AG$1)&gt;0,IF(COUNTIFS(Données_nettoyées!$O$1:$O$500,$B27,INDIRECT($A$1&amp;AG$1),"&gt;0")&gt;2,INDIRECT($A$1&amp;AG$1))))),"MC"))</f>
        <v>500</v>
      </c>
      <c r="AI27" s="5">
        <f ca="1">COUNTIF(E27:AG27,"MC")+COUNTIF(E27:AG27,"-")</f>
        <v>2</v>
      </c>
    </row>
    <row r="28" spans="1:35" x14ac:dyDescent="0.35">
      <c r="A28" s="4" t="s">
        <v>73</v>
      </c>
      <c r="B28" s="4" t="s">
        <v>77</v>
      </c>
      <c r="C28" s="4" t="s">
        <v>66</v>
      </c>
      <c r="E28" s="7" cm="1">
        <f t="array" aca="1" ref="E28" ca="1">IF(ISERROR(ABS(E27)),"",IFERROR(MIN(IF(Données_nettoyées!$O$1:$O$500=$B28,IF(INDIRECT($A$1&amp;E$1)&gt;0,IF(COUNTIFS(Données_nettoyées!$O$1:$O$500,$B28,INDIRECT($A$1&amp;E$1),"&gt;0")&gt;2,INDIRECT($A$1&amp;E$1))))),"MC"))</f>
        <v>1000</v>
      </c>
      <c r="F28" s="7" cm="1">
        <f t="array" aca="1" ref="F28" ca="1">IF(ISERROR(ABS(F27)),"",IFERROR(MIN(IF(Données_nettoyées!$O$1:$O$500=$B28,IF(INDIRECT($A$1&amp;F$1)&gt;0,IF(COUNTIFS(Données_nettoyées!$O$1:$O$500,$B28,INDIRECT($A$1&amp;F$1),"&gt;0")&gt;2,INDIRECT($A$1&amp;F$1))))),"MC"))</f>
        <v>1000</v>
      </c>
      <c r="G28" s="7" t="str" cm="1">
        <f t="array" aca="1" ref="G28" ca="1">IF(ISERROR(ABS(G27)),"",IFERROR(MIN(IF(Données_nettoyées!$O$1:$O$500=$B28,IF(INDIRECT($A$1&amp;G$1)&gt;0,IF(COUNTIFS(Données_nettoyées!$O$1:$O$500,$B28,INDIRECT($A$1&amp;G$1),"&gt;0")&gt;2,INDIRECT($A$1&amp;G$1))))),"MC"))</f>
        <v/>
      </c>
      <c r="H28" s="7" cm="1">
        <f t="array" aca="1" ref="H28" ca="1">IF(ISERROR(ABS(H27)),"",IFERROR(MIN(IF(Données_nettoyées!$O$1:$O$500=$B28,IF(INDIRECT($A$1&amp;H$1)&gt;0,IF(COUNTIFS(Données_nettoyées!$O$1:$O$500,$B28,INDIRECT($A$1&amp;H$1),"&gt;0")&gt;2,INDIRECT($A$1&amp;H$1))))),"MC"))</f>
        <v>450</v>
      </c>
      <c r="I28" s="7" cm="1">
        <f t="array" aca="1" ref="I28" ca="1">IF(ISERROR(ABS(I27)),"",IFERROR(MIN(IF(Données_nettoyées!$O$1:$O$500=$B28,IF(INDIRECT($A$1&amp;I$1)&gt;0,IF(COUNTIFS(Données_nettoyées!$O$1:$O$500,$B28,INDIRECT($A$1&amp;I$1),"&gt;0")&gt;2,INDIRECT($A$1&amp;I$1))))),"MC"))</f>
        <v>400</v>
      </c>
      <c r="J28" s="7" cm="1">
        <f t="array" aca="1" ref="J28" ca="1">IF(ISERROR(ABS(J27)),"",IFERROR(MIN(IF(Données_nettoyées!$O$1:$O$500=$B28,IF(INDIRECT($A$1&amp;J$1)&gt;0,IF(COUNTIFS(Données_nettoyées!$O$1:$O$500,$B28,INDIRECT($A$1&amp;J$1),"&gt;0")&gt;2,INDIRECT($A$1&amp;J$1))))),"MC"))</f>
        <v>4000</v>
      </c>
      <c r="K28" s="7" cm="1">
        <f t="array" aca="1" ref="K28" ca="1">IF(ISERROR(ABS(K27)),"",IFERROR(MIN(IF(Données_nettoyées!$O$1:$O$500=$B28,IF(INDIRECT($A$1&amp;K$1)&gt;0,IF(COUNTIFS(Données_nettoyées!$O$1:$O$500,$B28,INDIRECT($A$1&amp;K$1),"&gt;0")&gt;2,INDIRECT($A$1&amp;K$1))))),"MC"))</f>
        <v>2500</v>
      </c>
      <c r="L28" s="7" cm="1">
        <f t="array" aca="1" ref="L28" ca="1">IF(ISERROR(ABS(L27)),"",IFERROR(MIN(IF(Données_nettoyées!$O$1:$O$500=$B28,IF(INDIRECT($A$1&amp;L$1)&gt;0,IF(COUNTIFS(Données_nettoyées!$O$1:$O$500,$B28,INDIRECT($A$1&amp;L$1),"&gt;0")&gt;2,INDIRECT($A$1&amp;L$1))))),"MC"))</f>
        <v>1500</v>
      </c>
      <c r="M28" s="7" cm="1">
        <f t="array" aca="1" ref="M28" ca="1">IF(ISERROR(ABS(M27)),"",IFERROR(MIN(IF(Données_nettoyées!$O$1:$O$500=$B28,IF(INDIRECT($A$1&amp;M$1)&gt;0,IF(COUNTIFS(Données_nettoyées!$O$1:$O$500,$B28,INDIRECT($A$1&amp;M$1),"&gt;0")&gt;2,INDIRECT($A$1&amp;M$1))))),"MC"))</f>
        <v>1800</v>
      </c>
      <c r="N28" s="7" cm="1">
        <f t="array" aca="1" ref="N28" ca="1">IF(ISERROR(ABS(N27)),"",IFERROR(MIN(IF(Données_nettoyées!$O$1:$O$500=$B28,IF(INDIRECT($A$1&amp;N$1)&gt;0,IF(COUNTIFS(Données_nettoyées!$O$1:$O$500,$B28,INDIRECT($A$1&amp;N$1),"&gt;0")&gt;2,INDIRECT($A$1&amp;N$1))))),"MC"))</f>
        <v>7500</v>
      </c>
      <c r="O28" s="7" cm="1">
        <f t="array" aca="1" ref="O28" ca="1">IF(ISERROR(ABS(O27)),"",IFERROR(MIN(IF(Données_nettoyées!$O$1:$O$500=$B28,IF(INDIRECT($A$1&amp;O$1)&gt;0,IF(COUNTIFS(Données_nettoyées!$O$1:$O$500,$B28,INDIRECT($A$1&amp;O$1),"&gt;0")&gt;2,INDIRECT($A$1&amp;O$1))))),"MC"))</f>
        <v>100</v>
      </c>
      <c r="P28" s="7" t="str" cm="1">
        <f t="array" aca="1" ref="P28" ca="1">IF(ISERROR(ABS(P27)),"",IFERROR(MIN(IF(Données_nettoyées!$O$1:$O$500=$B28,IF(INDIRECT($A$1&amp;P$1)&gt;0,IF(COUNTIFS(Données_nettoyées!$O$1:$O$500,$B28,INDIRECT($A$1&amp;P$1),"&gt;0")&gt;2,INDIRECT($A$1&amp;P$1))))),"MC"))</f>
        <v/>
      </c>
      <c r="Q28" s="7" cm="1">
        <f t="array" aca="1" ref="Q28" ca="1">IF(ISERROR(ABS(Q27)),"",IFERROR(MIN(IF(Données_nettoyées!$O$1:$O$500=$B28,IF(INDIRECT($A$1&amp;Q$1)&gt;0,IF(COUNTIFS(Données_nettoyées!$O$1:$O$500,$B28,INDIRECT($A$1&amp;Q$1),"&gt;0")&gt;2,INDIRECT($A$1&amp;Q$1))))),"MC"))</f>
        <v>25000</v>
      </c>
      <c r="R28" s="7" cm="1">
        <f t="array" aca="1" ref="R28" ca="1">IF(ISERROR(ABS(R27)),"",IFERROR(MIN(IF(Données_nettoyées!$O$1:$O$500=$B28,IF(INDIRECT($A$1&amp;R$1)&gt;0,IF(COUNTIFS(Données_nettoyées!$O$1:$O$500,$B28,INDIRECT($A$1&amp;R$1),"&gt;0")&gt;2,INDIRECT($A$1&amp;R$1))))),"MC"))</f>
        <v>50000</v>
      </c>
      <c r="S28" s="7" cm="1">
        <f t="array" aca="1" ref="S28" ca="1">IF(ISERROR(ABS(S27)),"",IFERROR(MIN(IF(Données_nettoyées!$O$1:$O$500=$B28,IF(INDIRECT($A$1&amp;S$1)&gt;0,IF(COUNTIFS(Données_nettoyées!$O$1:$O$500,$B28,INDIRECT($A$1&amp;S$1),"&gt;0")&gt;2,INDIRECT($A$1&amp;S$1))))),"MC"))</f>
        <v>3500</v>
      </c>
      <c r="T28" s="7" cm="1">
        <f t="array" aca="1" ref="T28" ca="1">IF(ISERROR(ABS(T27)),"",IFERROR(MIN(IF(Données_nettoyées!$O$1:$O$500=$B28,IF(INDIRECT($A$1&amp;T$1)&gt;0,IF(COUNTIFS(Données_nettoyées!$O$1:$O$500,$B28,INDIRECT($A$1&amp;T$1),"&gt;0")&gt;2,INDIRECT($A$1&amp;T$1))))),"MC"))</f>
        <v>2500</v>
      </c>
      <c r="U28" s="7" cm="1">
        <f t="array" aca="1" ref="U28" ca="1">IF(ISERROR(ABS(U27)),"",IFERROR(MIN(IF(Données_nettoyées!$O$1:$O$500=$B28,IF(INDIRECT($A$1&amp;U$1)&gt;0,IF(COUNTIFS(Données_nettoyées!$O$1:$O$500,$B28,INDIRECT($A$1&amp;U$1),"&gt;0")&gt;2,INDIRECT($A$1&amp;U$1))))),"MC"))</f>
        <v>400</v>
      </c>
      <c r="V28" s="7" cm="1">
        <f t="array" aca="1" ref="V28" ca="1">IF(ISERROR(ABS(V27)),"",IFERROR(MIN(IF(Données_nettoyées!$O$1:$O$500=$B28,IF(INDIRECT($A$1&amp;V$1)&gt;0,IF(COUNTIFS(Données_nettoyées!$O$1:$O$500,$B28,INDIRECT($A$1&amp;V$1),"&gt;0")&gt;2,INDIRECT($A$1&amp;V$1))))),"MC"))</f>
        <v>75</v>
      </c>
      <c r="W28" s="7" cm="1">
        <f t="array" aca="1" ref="W28" ca="1">IF(ISERROR(ABS(W27)),"",IFERROR(MIN(IF(Données_nettoyées!$O$1:$O$500=$B28,IF(INDIRECT($A$1&amp;W$1)&gt;0,IF(COUNTIFS(Données_nettoyées!$O$1:$O$500,$B28,INDIRECT($A$1&amp;W$1),"&gt;0")&gt;2,INDIRECT($A$1&amp;W$1))))),"MC"))</f>
        <v>125</v>
      </c>
      <c r="X28" s="7" cm="1">
        <f t="array" aca="1" ref="X28" ca="1">IF(ISERROR(ABS(X27)),"",IFERROR(MIN(IF(Données_nettoyées!$O$1:$O$500=$B28,IF(INDIRECT($A$1&amp;X$1)&gt;0,IF(COUNTIFS(Données_nettoyées!$O$1:$O$500,$B28,INDIRECT($A$1&amp;X$1),"&gt;0")&gt;2,INDIRECT($A$1&amp;X$1))))),"MC"))</f>
        <v>150</v>
      </c>
      <c r="Y28" s="7" cm="1">
        <f t="array" aca="1" ref="Y28" ca="1">IF(ISERROR(ABS(Y27)),"",IFERROR(MIN(IF(Données_nettoyées!$O$1:$O$500=$B28,IF(INDIRECT($A$1&amp;Y$1)&gt;0,IF(COUNTIFS(Données_nettoyées!$O$1:$O$500,$B28,INDIRECT($A$1&amp;Y$1),"&gt;0")&gt;2,INDIRECT($A$1&amp;Y$1))))),"MC"))</f>
        <v>150</v>
      </c>
      <c r="Z28" s="7" cm="1">
        <f t="array" aca="1" ref="Z28" ca="1">IF(ISERROR(ABS(Z27)),"",IFERROR(MIN(IF(Données_nettoyées!$O$1:$O$500=$B28,IF(INDIRECT($A$1&amp;Z$1)&gt;0,IF(COUNTIFS(Données_nettoyées!$O$1:$O$500,$B28,INDIRECT($A$1&amp;Z$1),"&gt;0")&gt;2,INDIRECT($A$1&amp;Z$1))))),"MC"))</f>
        <v>2500</v>
      </c>
      <c r="AA28" s="7" cm="1">
        <f t="array" aca="1" ref="AA28" ca="1">IF(ISERROR(ABS(AA27)),"",IFERROR(MIN(IF(Données_nettoyées!$O$1:$O$500=$B28,IF(INDIRECT($A$1&amp;AA$1)&gt;0,IF(COUNTIFS(Données_nettoyées!$O$1:$O$500,$B28,INDIRECT($A$1&amp;AA$1),"&gt;0")&gt;2,INDIRECT($A$1&amp;AA$1))))),"MC"))</f>
        <v>2500</v>
      </c>
      <c r="AB28" s="7" cm="1">
        <f t="array" aca="1" ref="AB28" ca="1">IF(ISERROR(ABS(AB27)),"",IFERROR(MIN(IF(Données_nettoyées!$O$1:$O$500=$B28,IF(INDIRECT($A$1&amp;AB$1)&gt;0,IF(COUNTIFS(Données_nettoyées!$O$1:$O$500,$B28,INDIRECT($A$1&amp;AB$1),"&gt;0")&gt;2,INDIRECT($A$1&amp;AB$1))))),"MC"))</f>
        <v>2500</v>
      </c>
      <c r="AC28" s="7" cm="1">
        <f t="array" aca="1" ref="AC28" ca="1">IF(ISERROR(ABS(AC27)),"",IFERROR(MIN(IF(Données_nettoyées!$O$1:$O$500=$B28,IF(INDIRECT($A$1&amp;AC$1)&gt;0,IF(COUNTIFS(Données_nettoyées!$O$1:$O$500,$B28,INDIRECT($A$1&amp;AC$1),"&gt;0")&gt;2,INDIRECT($A$1&amp;AC$1))))),"MC"))</f>
        <v>2000</v>
      </c>
      <c r="AD28" s="7" cm="1">
        <f t="array" aca="1" ref="AD28" ca="1">IF(ISERROR(ABS(AD27)),"",IFERROR(MIN(IF(Données_nettoyées!$O$1:$O$500=$B28,IF(INDIRECT($A$1&amp;AD$1)&gt;0,IF(COUNTIFS(Données_nettoyées!$O$1:$O$500,$B28,INDIRECT($A$1&amp;AD$1),"&gt;0")&gt;2,INDIRECT($A$1&amp;AD$1))))),"MC"))</f>
        <v>1000</v>
      </c>
      <c r="AE28" s="7" cm="1">
        <f t="array" aca="1" ref="AE28" ca="1">IF(ISERROR(ABS(AE27)),"",IFERROR(MIN(IF(Données_nettoyées!$O$1:$O$500=$B28,IF(INDIRECT($A$1&amp;AE$1)&gt;0,IF(COUNTIFS(Données_nettoyées!$O$1:$O$500,$B28,INDIRECT($A$1&amp;AE$1),"&gt;0")&gt;2,INDIRECT($A$1&amp;AE$1))))),"MC"))</f>
        <v>3000</v>
      </c>
      <c r="AF28" s="7" cm="1">
        <f t="array" aca="1" ref="AF28" ca="1">IF(ISERROR(ABS(AF27)),"",IFERROR(MIN(IF(Données_nettoyées!$O$1:$O$500=$B28,IF(INDIRECT($A$1&amp;AF$1)&gt;0,IF(COUNTIFS(Données_nettoyées!$O$1:$O$500,$B28,INDIRECT($A$1&amp;AF$1),"&gt;0")&gt;2,INDIRECT($A$1&amp;AF$1))))),"MC"))</f>
        <v>300</v>
      </c>
      <c r="AG28" s="7" cm="1">
        <f t="array" aca="1" ref="AG28" ca="1">IF(ISERROR(ABS(AG27)),"",IFERROR(MIN(IF(Données_nettoyées!$O$1:$O$500=$B28,IF(INDIRECT($A$1&amp;AG$1)&gt;0,IF(COUNTIFS(Données_nettoyées!$O$1:$O$500,$B28,INDIRECT($A$1&amp;AG$1),"&gt;0")&gt;2,INDIRECT($A$1&amp;AG$1))))),"MC"))</f>
        <v>500</v>
      </c>
    </row>
    <row r="29" spans="1:35" x14ac:dyDescent="0.35">
      <c r="A29" s="4" t="s">
        <v>73</v>
      </c>
      <c r="B29" s="4" t="s">
        <v>77</v>
      </c>
      <c r="C29" s="4" t="s">
        <v>68</v>
      </c>
      <c r="E29" s="7" cm="1">
        <f t="array" aca="1" ref="E29" ca="1">IF(ISERROR(ABS(E27)),"",IFERROR(MAX(IF(Données_nettoyées!$O$1:$O$500=$B29,IF(INDIRECT($A$1&amp;E$1)&gt;0,IF(COUNTIFS(Données_nettoyées!$O$1:$O$500,$B29,INDIRECT($A$1&amp;E$1),"&gt;0")&gt;2,INDIRECT($A$1&amp;E$1))))),"MC"))</f>
        <v>1000</v>
      </c>
      <c r="F29" s="7" cm="1">
        <f t="array" aca="1" ref="F29" ca="1">IF(ISERROR(ABS(F27)),"",IFERROR(MAX(IF(Données_nettoyées!$O$1:$O$500=$B29,IF(INDIRECT($A$1&amp;F$1)&gt;0,IF(COUNTIFS(Données_nettoyées!$O$1:$O$500,$B29,INDIRECT($A$1&amp;F$1),"&gt;0")&gt;2,INDIRECT($A$1&amp;F$1))))),"MC"))</f>
        <v>1000</v>
      </c>
      <c r="G29" s="7" t="str" cm="1">
        <f t="array" aca="1" ref="G29" ca="1">IF(ISERROR(ABS(G27)),"",IFERROR(MAX(IF(Données_nettoyées!$O$1:$O$500=$B29,IF(INDIRECT($A$1&amp;G$1)&gt;0,IF(COUNTIFS(Données_nettoyées!$O$1:$O$500,$B29,INDIRECT($A$1&amp;G$1),"&gt;0")&gt;2,INDIRECT($A$1&amp;G$1))))),"MC"))</f>
        <v/>
      </c>
      <c r="H29" s="7" cm="1">
        <f t="array" aca="1" ref="H29" ca="1">IF(ISERROR(ABS(H27)),"",IFERROR(MAX(IF(Données_nettoyées!$O$1:$O$500=$B29,IF(INDIRECT($A$1&amp;H$1)&gt;0,IF(COUNTIFS(Données_nettoyées!$O$1:$O$500,$B29,INDIRECT($A$1&amp;H$1),"&gt;0")&gt;2,INDIRECT($A$1&amp;H$1))))),"MC"))</f>
        <v>450</v>
      </c>
      <c r="I29" s="7" cm="1">
        <f t="array" aca="1" ref="I29" ca="1">IF(ISERROR(ABS(I27)),"",IFERROR(MAX(IF(Données_nettoyées!$O$1:$O$500=$B29,IF(INDIRECT($A$1&amp;I$1)&gt;0,IF(COUNTIFS(Données_nettoyées!$O$1:$O$500,$B29,INDIRECT($A$1&amp;I$1),"&gt;0")&gt;2,INDIRECT($A$1&amp;I$1))))),"MC"))</f>
        <v>400</v>
      </c>
      <c r="J29" s="7" cm="1">
        <f t="array" aca="1" ref="J29" ca="1">IF(ISERROR(ABS(J27)),"",IFERROR(MAX(IF(Données_nettoyées!$O$1:$O$500=$B29,IF(INDIRECT($A$1&amp;J$1)&gt;0,IF(COUNTIFS(Données_nettoyées!$O$1:$O$500,$B29,INDIRECT($A$1&amp;J$1),"&gt;0")&gt;2,INDIRECT($A$1&amp;J$1))))),"MC"))</f>
        <v>4000</v>
      </c>
      <c r="K29" s="7" cm="1">
        <f t="array" aca="1" ref="K29" ca="1">IF(ISERROR(ABS(K27)),"",IFERROR(MAX(IF(Données_nettoyées!$O$1:$O$500=$B29,IF(INDIRECT($A$1&amp;K$1)&gt;0,IF(COUNTIFS(Données_nettoyées!$O$1:$O$500,$B29,INDIRECT($A$1&amp;K$1),"&gt;0")&gt;2,INDIRECT($A$1&amp;K$1))))),"MC"))</f>
        <v>3000</v>
      </c>
      <c r="L29" s="7" cm="1">
        <f t="array" aca="1" ref="L29" ca="1">IF(ISERROR(ABS(L27)),"",IFERROR(MAX(IF(Données_nettoyées!$O$1:$O$500=$B29,IF(INDIRECT($A$1&amp;L$1)&gt;0,IF(COUNTIFS(Données_nettoyées!$O$1:$O$500,$B29,INDIRECT($A$1&amp;L$1),"&gt;0")&gt;2,INDIRECT($A$1&amp;L$1))))),"MC"))</f>
        <v>1500</v>
      </c>
      <c r="M29" s="7" cm="1">
        <f t="array" aca="1" ref="M29" ca="1">IF(ISERROR(ABS(M27)),"",IFERROR(MAX(IF(Données_nettoyées!$O$1:$O$500=$B29,IF(INDIRECT($A$1&amp;M$1)&gt;0,IF(COUNTIFS(Données_nettoyées!$O$1:$O$500,$B29,INDIRECT($A$1&amp;M$1),"&gt;0")&gt;2,INDIRECT($A$1&amp;M$1))))),"MC"))</f>
        <v>1800</v>
      </c>
      <c r="N29" s="7" cm="1">
        <f t="array" aca="1" ref="N29" ca="1">IF(ISERROR(ABS(N27)),"",IFERROR(MAX(IF(Données_nettoyées!$O$1:$O$500=$B29,IF(INDIRECT($A$1&amp;N$1)&gt;0,IF(COUNTIFS(Données_nettoyées!$O$1:$O$500,$B29,INDIRECT($A$1&amp;N$1),"&gt;0")&gt;2,INDIRECT($A$1&amp;N$1))))),"MC"))</f>
        <v>7500</v>
      </c>
      <c r="O29" s="7" cm="1">
        <f t="array" aca="1" ref="O29" ca="1">IF(ISERROR(ABS(O27)),"",IFERROR(MAX(IF(Données_nettoyées!$O$1:$O$500=$B29,IF(INDIRECT($A$1&amp;O$1)&gt;0,IF(COUNTIFS(Données_nettoyées!$O$1:$O$500,$B29,INDIRECT($A$1&amp;O$1),"&gt;0")&gt;2,INDIRECT($A$1&amp;O$1))))),"MC"))</f>
        <v>100</v>
      </c>
      <c r="P29" s="7" t="str" cm="1">
        <f t="array" aca="1" ref="P29" ca="1">IF(ISERROR(ABS(P27)),"",IFERROR(MAX(IF(Données_nettoyées!$O$1:$O$500=$B29,IF(INDIRECT($A$1&amp;P$1)&gt;0,IF(COUNTIFS(Données_nettoyées!$O$1:$O$500,$B29,INDIRECT($A$1&amp;P$1),"&gt;0")&gt;2,INDIRECT($A$1&amp;P$1))))),"MC"))</f>
        <v/>
      </c>
      <c r="Q29" s="7" cm="1">
        <f t="array" aca="1" ref="Q29" ca="1">IF(ISERROR(ABS(Q27)),"",IFERROR(MAX(IF(Données_nettoyées!$O$1:$O$500=$B29,IF(INDIRECT($A$1&amp;Q$1)&gt;0,IF(COUNTIFS(Données_nettoyées!$O$1:$O$500,$B29,INDIRECT($A$1&amp;Q$1),"&gt;0")&gt;2,INDIRECT($A$1&amp;Q$1))))),"MC"))</f>
        <v>25000</v>
      </c>
      <c r="R29" s="7" cm="1">
        <f t="array" aca="1" ref="R29" ca="1">IF(ISERROR(ABS(R27)),"",IFERROR(MAX(IF(Données_nettoyées!$O$1:$O$500=$B29,IF(INDIRECT($A$1&amp;R$1)&gt;0,IF(COUNTIFS(Données_nettoyées!$O$1:$O$500,$B29,INDIRECT($A$1&amp;R$1),"&gt;0")&gt;2,INDIRECT($A$1&amp;R$1))))),"MC"))</f>
        <v>50000</v>
      </c>
      <c r="S29" s="7" cm="1">
        <f t="array" aca="1" ref="S29" ca="1">IF(ISERROR(ABS(S27)),"",IFERROR(MAX(IF(Données_nettoyées!$O$1:$O$500=$B29,IF(INDIRECT($A$1&amp;S$1)&gt;0,IF(COUNTIFS(Données_nettoyées!$O$1:$O$500,$B29,INDIRECT($A$1&amp;S$1),"&gt;0")&gt;2,INDIRECT($A$1&amp;S$1))))),"MC"))</f>
        <v>3500</v>
      </c>
      <c r="T29" s="7" cm="1">
        <f t="array" aca="1" ref="T29" ca="1">IF(ISERROR(ABS(T27)),"",IFERROR(MAX(IF(Données_nettoyées!$O$1:$O$500=$B29,IF(INDIRECT($A$1&amp;T$1)&gt;0,IF(COUNTIFS(Données_nettoyées!$O$1:$O$500,$B29,INDIRECT($A$1&amp;T$1),"&gt;0")&gt;2,INDIRECT($A$1&amp;T$1))))),"MC"))</f>
        <v>2500</v>
      </c>
      <c r="U29" s="7" cm="1">
        <f t="array" aca="1" ref="U29" ca="1">IF(ISERROR(ABS(U27)),"",IFERROR(MAX(IF(Données_nettoyées!$O$1:$O$500=$B29,IF(INDIRECT($A$1&amp;U$1)&gt;0,IF(COUNTIFS(Données_nettoyées!$O$1:$O$500,$B29,INDIRECT($A$1&amp;U$1),"&gt;0")&gt;2,INDIRECT($A$1&amp;U$1))))),"MC"))</f>
        <v>400</v>
      </c>
      <c r="V29" s="7" cm="1">
        <f t="array" aca="1" ref="V29" ca="1">IF(ISERROR(ABS(V27)),"",IFERROR(MAX(IF(Données_nettoyées!$O$1:$O$500=$B29,IF(INDIRECT($A$1&amp;V$1)&gt;0,IF(COUNTIFS(Données_nettoyées!$O$1:$O$500,$B29,INDIRECT($A$1&amp;V$1),"&gt;0")&gt;2,INDIRECT($A$1&amp;V$1))))),"MC"))</f>
        <v>150</v>
      </c>
      <c r="W29" s="7" cm="1">
        <f t="array" aca="1" ref="W29" ca="1">IF(ISERROR(ABS(W27)),"",IFERROR(MAX(IF(Données_nettoyées!$O$1:$O$500=$B29,IF(INDIRECT($A$1&amp;W$1)&gt;0,IF(COUNTIFS(Données_nettoyées!$O$1:$O$500,$B29,INDIRECT($A$1&amp;W$1),"&gt;0")&gt;2,INDIRECT($A$1&amp;W$1))))),"MC"))</f>
        <v>150</v>
      </c>
      <c r="X29" s="7" cm="1">
        <f t="array" aca="1" ref="X29" ca="1">IF(ISERROR(ABS(X27)),"",IFERROR(MAX(IF(Données_nettoyées!$O$1:$O$500=$B29,IF(INDIRECT($A$1&amp;X$1)&gt;0,IF(COUNTIFS(Données_nettoyées!$O$1:$O$500,$B29,INDIRECT($A$1&amp;X$1),"&gt;0")&gt;2,INDIRECT($A$1&amp;X$1))))),"MC"))</f>
        <v>300</v>
      </c>
      <c r="Y29" s="7" cm="1">
        <f t="array" aca="1" ref="Y29" ca="1">IF(ISERROR(ABS(Y27)),"",IFERROR(MAX(IF(Données_nettoyées!$O$1:$O$500=$B29,IF(INDIRECT($A$1&amp;Y$1)&gt;0,IF(COUNTIFS(Données_nettoyées!$O$1:$O$500,$B29,INDIRECT($A$1&amp;Y$1),"&gt;0")&gt;2,INDIRECT($A$1&amp;Y$1))))),"MC"))</f>
        <v>400</v>
      </c>
      <c r="Z29" s="7" cm="1">
        <f t="array" aca="1" ref="Z29" ca="1">IF(ISERROR(ABS(Z27)),"",IFERROR(MAX(IF(Données_nettoyées!$O$1:$O$500=$B29,IF(INDIRECT($A$1&amp;Z$1)&gt;0,IF(COUNTIFS(Données_nettoyées!$O$1:$O$500,$B29,INDIRECT($A$1&amp;Z$1),"&gt;0")&gt;2,INDIRECT($A$1&amp;Z$1))))),"MC"))</f>
        <v>2500</v>
      </c>
      <c r="AA29" s="7" cm="1">
        <f t="array" aca="1" ref="AA29" ca="1">IF(ISERROR(ABS(AA27)),"",IFERROR(MAX(IF(Données_nettoyées!$O$1:$O$500=$B29,IF(INDIRECT($A$1&amp;AA$1)&gt;0,IF(COUNTIFS(Données_nettoyées!$O$1:$O$500,$B29,INDIRECT($A$1&amp;AA$1),"&gt;0")&gt;2,INDIRECT($A$1&amp;AA$1))))),"MC"))</f>
        <v>2500</v>
      </c>
      <c r="AB29" s="7" cm="1">
        <f t="array" aca="1" ref="AB29" ca="1">IF(ISERROR(ABS(AB27)),"",IFERROR(MAX(IF(Données_nettoyées!$O$1:$O$500=$B29,IF(INDIRECT($A$1&amp;AB$1)&gt;0,IF(COUNTIFS(Données_nettoyées!$O$1:$O$500,$B29,INDIRECT($A$1&amp;AB$1),"&gt;0")&gt;2,INDIRECT($A$1&amp;AB$1))))),"MC"))</f>
        <v>2500</v>
      </c>
      <c r="AC29" s="7" cm="1">
        <f t="array" aca="1" ref="AC29" ca="1">IF(ISERROR(ABS(AC27)),"",IFERROR(MAX(IF(Données_nettoyées!$O$1:$O$500=$B29,IF(INDIRECT($A$1&amp;AC$1)&gt;0,IF(COUNTIFS(Données_nettoyées!$O$1:$O$500,$B29,INDIRECT($A$1&amp;AC$1),"&gt;0")&gt;2,INDIRECT($A$1&amp;AC$1))))),"MC"))</f>
        <v>2008</v>
      </c>
      <c r="AD29" s="7" cm="1">
        <f t="array" aca="1" ref="AD29" ca="1">IF(ISERROR(ABS(AD27)),"",IFERROR(MAX(IF(Données_nettoyées!$O$1:$O$500=$B29,IF(INDIRECT($A$1&amp;AD$1)&gt;0,IF(COUNTIFS(Données_nettoyées!$O$1:$O$500,$B29,INDIRECT($A$1&amp;AD$1),"&gt;0")&gt;2,INDIRECT($A$1&amp;AD$1))))),"MC"))</f>
        <v>1100</v>
      </c>
      <c r="AE29" s="7" cm="1">
        <f t="array" aca="1" ref="AE29" ca="1">IF(ISERROR(ABS(AE27)),"",IFERROR(MAX(IF(Données_nettoyées!$O$1:$O$500=$B29,IF(INDIRECT($A$1&amp;AE$1)&gt;0,IF(COUNTIFS(Données_nettoyées!$O$1:$O$500,$B29,INDIRECT($A$1&amp;AE$1),"&gt;0")&gt;2,INDIRECT($A$1&amp;AE$1))))),"MC"))</f>
        <v>3000</v>
      </c>
      <c r="AF29" s="7" cm="1">
        <f t="array" aca="1" ref="AF29" ca="1">IF(ISERROR(ABS(AF27)),"",IFERROR(MAX(IF(Données_nettoyées!$O$1:$O$500=$B29,IF(INDIRECT($A$1&amp;AF$1)&gt;0,IF(COUNTIFS(Données_nettoyées!$O$1:$O$500,$B29,INDIRECT($A$1&amp;AF$1),"&gt;0")&gt;2,INDIRECT($A$1&amp;AF$1))))),"MC"))</f>
        <v>300</v>
      </c>
      <c r="AG29" s="7" cm="1">
        <f t="array" aca="1" ref="AG29" ca="1">IF(ISERROR(ABS(AG27)),"",IFERROR(MAX(IF(Données_nettoyées!$O$1:$O$500=$B29,IF(INDIRECT($A$1&amp;AG$1)&gt;0,IF(COUNTIFS(Données_nettoyées!$O$1:$O$500,$B29,INDIRECT($A$1&amp;AG$1),"&gt;0")&gt;2,INDIRECT($A$1&amp;AG$1))))),"MC"))</f>
        <v>500</v>
      </c>
    </row>
    <row r="30" spans="1:35" x14ac:dyDescent="0.35">
      <c r="C30" s="38" t="s">
        <v>145</v>
      </c>
      <c r="E30" s="7" t="str">
        <f t="shared" ref="E30:AG30" ca="1" si="3">IFERROR(IF((E29-E28)/E28&gt;=40%,"!!",""),"")</f>
        <v/>
      </c>
      <c r="F30" s="7" t="str">
        <f t="shared" ca="1" si="3"/>
        <v/>
      </c>
      <c r="G30" s="7" t="str">
        <f t="shared" ca="1" si="3"/>
        <v/>
      </c>
      <c r="H30" s="7" t="str">
        <f t="shared" ca="1" si="3"/>
        <v/>
      </c>
      <c r="I30" s="7" t="str">
        <f t="shared" ca="1" si="3"/>
        <v/>
      </c>
      <c r="J30" s="7" t="str">
        <f t="shared" ca="1" si="3"/>
        <v/>
      </c>
      <c r="K30" s="7" t="str">
        <f t="shared" ca="1" si="3"/>
        <v/>
      </c>
      <c r="L30" s="7" t="str">
        <f t="shared" ca="1" si="3"/>
        <v/>
      </c>
      <c r="M30" s="7" t="str">
        <f t="shared" ca="1" si="3"/>
        <v/>
      </c>
      <c r="N30" s="7" t="str">
        <f t="shared" ca="1" si="3"/>
        <v/>
      </c>
      <c r="O30" s="7" t="str">
        <f t="shared" ca="1" si="3"/>
        <v/>
      </c>
      <c r="P30" s="7" t="str">
        <f t="shared" ca="1" si="3"/>
        <v/>
      </c>
      <c r="Q30" s="7" t="str">
        <f t="shared" ca="1" si="3"/>
        <v/>
      </c>
      <c r="R30" s="7" t="str">
        <f t="shared" ca="1" si="3"/>
        <v/>
      </c>
      <c r="S30" s="7" t="str">
        <f t="shared" ca="1" si="3"/>
        <v/>
      </c>
      <c r="T30" s="7" t="str">
        <f t="shared" ca="1" si="3"/>
        <v/>
      </c>
      <c r="U30" s="7" t="str">
        <f t="shared" ca="1" si="3"/>
        <v/>
      </c>
      <c r="V30" s="7" t="str">
        <f t="shared" ca="1" si="3"/>
        <v>!!</v>
      </c>
      <c r="W30" s="7" t="str">
        <f t="shared" ca="1" si="3"/>
        <v/>
      </c>
      <c r="X30" s="7" t="str">
        <f t="shared" ca="1" si="3"/>
        <v>!!</v>
      </c>
      <c r="Y30" s="7" t="str">
        <f t="shared" ca="1" si="3"/>
        <v>!!</v>
      </c>
      <c r="Z30" s="7" t="str">
        <f t="shared" ca="1" si="3"/>
        <v/>
      </c>
      <c r="AA30" s="7" t="str">
        <f t="shared" ca="1" si="3"/>
        <v/>
      </c>
      <c r="AB30" s="7" t="str">
        <f t="shared" ca="1" si="3"/>
        <v/>
      </c>
      <c r="AC30" s="7" t="str">
        <f t="shared" ca="1" si="3"/>
        <v/>
      </c>
      <c r="AD30" s="7" t="str">
        <f t="shared" ca="1" si="3"/>
        <v/>
      </c>
      <c r="AE30" s="7" t="str">
        <f t="shared" ca="1" si="3"/>
        <v/>
      </c>
      <c r="AF30" s="7" t="str">
        <f t="shared" ca="1" si="3"/>
        <v/>
      </c>
      <c r="AG30" s="7" t="str">
        <f t="shared" ca="1" si="3"/>
        <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tr">
        <f>IF(COUNTIF(Données_nettoyées!$O$1:$O$500,$B33)&gt;0,"OUI","NON")</f>
        <v>OUI</v>
      </c>
      <c r="E33" s="7" cm="1">
        <f t="array" aca="1" ref="E33" ca="1">IF($D33="NON","-",IFERROR(MEDIAN(IF(Données_nettoyées!$O$1:$O$500=$B33,IF(INDIRECT($A$1&amp;E$1)&gt;0,IF(COUNTIFS(Données_nettoyées!$O$1:$O$500,$B33,INDIRECT($A$1&amp;E$1),"&gt;0")&gt;2,INDIRECT($A$1&amp;E$1))))),"MC"))</f>
        <v>1200</v>
      </c>
      <c r="F33" s="7" cm="1">
        <f t="array" aca="1" ref="F33" ca="1">IF($D33="NON","-",IFERROR(MEDIAN(IF(Données_nettoyées!$O$1:$O$500=$B33,IF(INDIRECT($A$1&amp;F$1)&gt;0,IF(COUNTIFS(Données_nettoyées!$O$1:$O$500,$B33,INDIRECT($A$1&amp;F$1),"&gt;0")&gt;2,INDIRECT($A$1&amp;F$1))))),"MC"))</f>
        <v>3500</v>
      </c>
      <c r="G33" s="7" t="str" cm="1">
        <f t="array" aca="1" ref="G33" ca="1">IF($D33="NON","-",IFERROR(MEDIAN(IF(Données_nettoyées!$O$1:$O$500=$B33,IF(INDIRECT($A$1&amp;G$1)&gt;0,IF(COUNTIFS(Données_nettoyées!$O$1:$O$500,$B33,INDIRECT($A$1&amp;G$1),"&gt;0")&gt;2,INDIRECT($A$1&amp;G$1))))),"MC"))</f>
        <v>MC</v>
      </c>
      <c r="H33" s="7" cm="1">
        <f t="array" aca="1" ref="H33" ca="1">IF($D33="NON","-",IFERROR(MEDIAN(IF(Données_nettoyées!$O$1:$O$500=$B33,IF(INDIRECT($A$1&amp;H$1)&gt;0,IF(COUNTIFS(Données_nettoyées!$O$1:$O$500,$B33,INDIRECT($A$1&amp;H$1),"&gt;0")&gt;2,INDIRECT($A$1&amp;H$1))))),"MC"))</f>
        <v>600</v>
      </c>
      <c r="I33" s="7" cm="1">
        <f t="array" aca="1" ref="I33" ca="1">IF($D33="NON","-",IFERROR(MEDIAN(IF(Données_nettoyées!$O$1:$O$500=$B33,IF(INDIRECT($A$1&amp;I$1)&gt;0,IF(COUNTIFS(Données_nettoyées!$O$1:$O$500,$B33,INDIRECT($A$1&amp;I$1),"&gt;0")&gt;2,INDIRECT($A$1&amp;I$1))))),"MC"))</f>
        <v>300</v>
      </c>
      <c r="J33" s="7" cm="1">
        <f t="array" aca="1" ref="J33" ca="1">IF($D33="NON","-",IFERROR(MEDIAN(IF(Données_nettoyées!$O$1:$O$500=$B33,IF(INDIRECT($A$1&amp;J$1)&gt;0,IF(COUNTIFS(Données_nettoyées!$O$1:$O$500,$B33,INDIRECT($A$1&amp;J$1),"&gt;0")&gt;2,INDIRECT($A$1&amp;J$1))))),"MC"))</f>
        <v>6000</v>
      </c>
      <c r="K33" s="7" cm="1">
        <f t="array" aca="1" ref="K33" ca="1">IF($D33="NON","-",IFERROR(MEDIAN(IF(Données_nettoyées!$O$1:$O$500=$B33,IF(INDIRECT($A$1&amp;K$1)&gt;0,IF(COUNTIFS(Données_nettoyées!$O$1:$O$500,$B33,INDIRECT($A$1&amp;K$1),"&gt;0")&gt;2,INDIRECT($A$1&amp;K$1))))),"MC"))</f>
        <v>9000</v>
      </c>
      <c r="L33" s="7" cm="1">
        <f t="array" aca="1" ref="L33" ca="1">IF($D33="NON","-",IFERROR(MEDIAN(IF(Données_nettoyées!$O$1:$O$500=$B33,IF(INDIRECT($A$1&amp;L$1)&gt;0,IF(COUNTIFS(Données_nettoyées!$O$1:$O$500,$B33,INDIRECT($A$1&amp;L$1),"&gt;0")&gt;2,INDIRECT($A$1&amp;L$1))))),"MC"))</f>
        <v>1500</v>
      </c>
      <c r="M33" s="7" cm="1">
        <f t="array" aca="1" ref="M33" ca="1">IF($D33="NON","-",IFERROR(MEDIAN(IF(Données_nettoyées!$O$1:$O$500=$B33,IF(INDIRECT($A$1&amp;M$1)&gt;0,IF(COUNTIFS(Données_nettoyées!$O$1:$O$500,$B33,INDIRECT($A$1&amp;M$1),"&gt;0")&gt;2,INDIRECT($A$1&amp;M$1))))),"MC"))</f>
        <v>2500</v>
      </c>
      <c r="N33" s="7" t="str" cm="1">
        <f t="array" aca="1" ref="N33" ca="1">IF($D33="NON","-",IFERROR(MEDIAN(IF(Données_nettoyées!$O$1:$O$500=$B33,IF(INDIRECT($A$1&amp;N$1)&gt;0,IF(COUNTIFS(Données_nettoyées!$O$1:$O$500,$B33,INDIRECT($A$1&amp;N$1),"&gt;0")&gt;2,INDIRECT($A$1&amp;N$1))))),"MC"))</f>
        <v>MC</v>
      </c>
      <c r="O33" s="7" t="str" cm="1">
        <f t="array" aca="1" ref="O33" ca="1">IF($D33="NON","-",IFERROR(MEDIAN(IF(Données_nettoyées!$O$1:$O$500=$B33,IF(INDIRECT($A$1&amp;O$1)&gt;0,IF(COUNTIFS(Données_nettoyées!$O$1:$O$500,$B33,INDIRECT($A$1&amp;O$1),"&gt;0")&gt;2,INDIRECT($A$1&amp;O$1))))),"MC"))</f>
        <v>MC</v>
      </c>
      <c r="P33" s="7" t="str" cm="1">
        <f t="array" aca="1" ref="P33" ca="1">IF($D33="NON","-",IFERROR(MEDIAN(IF(Données_nettoyées!$O$1:$O$500=$B33,IF(INDIRECT($A$1&amp;P$1)&gt;0,IF(COUNTIFS(Données_nettoyées!$O$1:$O$500,$B33,INDIRECT($A$1&amp;P$1),"&gt;0")&gt;2,INDIRECT($A$1&amp;P$1))))),"MC"))</f>
        <v>MC</v>
      </c>
      <c r="Q33" s="7" t="str" cm="1">
        <f t="array" aca="1" ref="Q33" ca="1">IF($D33="NON","-",IFERROR(MEDIAN(IF(Données_nettoyées!$O$1:$O$500=$B33,IF(INDIRECT($A$1&amp;Q$1)&gt;0,IF(COUNTIFS(Données_nettoyées!$O$1:$O$500,$B33,INDIRECT($A$1&amp;Q$1),"&gt;0")&gt;2,INDIRECT($A$1&amp;Q$1))))),"MC"))</f>
        <v>MC</v>
      </c>
      <c r="R33" s="7" t="str" cm="1">
        <f t="array" aca="1" ref="R33" ca="1">IF($D33="NON","-",IFERROR(MEDIAN(IF(Données_nettoyées!$O$1:$O$500=$B33,IF(INDIRECT($A$1&amp;R$1)&gt;0,IF(COUNTIFS(Données_nettoyées!$O$1:$O$500,$B33,INDIRECT($A$1&amp;R$1),"&gt;0")&gt;2,INDIRECT($A$1&amp;R$1))))),"MC"))</f>
        <v>MC</v>
      </c>
      <c r="S33" s="7" cm="1">
        <f t="array" aca="1" ref="S33" ca="1">IF($D33="NON","-",IFERROR(MEDIAN(IF(Données_nettoyées!$O$1:$O$500=$B33,IF(INDIRECT($A$1&amp;S$1)&gt;0,IF(COUNTIFS(Données_nettoyées!$O$1:$O$500,$B33,INDIRECT($A$1&amp;S$1),"&gt;0")&gt;2,INDIRECT($A$1&amp;S$1))))),"MC"))</f>
        <v>7250</v>
      </c>
      <c r="T33" s="7" cm="1">
        <f t="array" aca="1" ref="T33" ca="1">IF($D33="NON","-",IFERROR(MEDIAN(IF(Données_nettoyées!$O$1:$O$500=$B33,IF(INDIRECT($A$1&amp;T$1)&gt;0,IF(COUNTIFS(Données_nettoyées!$O$1:$O$500,$B33,INDIRECT($A$1&amp;T$1),"&gt;0")&gt;2,INDIRECT($A$1&amp;T$1))))),"MC"))</f>
        <v>6000</v>
      </c>
      <c r="U33" s="7" cm="1">
        <f t="array" aca="1" ref="U33" ca="1">IF($D33="NON","-",IFERROR(MEDIAN(IF(Données_nettoyées!$O$1:$O$500=$B33,IF(INDIRECT($A$1&amp;U$1)&gt;0,IF(COUNTIFS(Données_nettoyées!$O$1:$O$500,$B33,INDIRECT($A$1&amp;U$1),"&gt;0")&gt;2,INDIRECT($A$1&amp;U$1))))),"MC"))</f>
        <v>2125</v>
      </c>
      <c r="V33" s="7" cm="1">
        <f t="array" aca="1" ref="V33" ca="1">IF($D33="NON","-",IFERROR(MEDIAN(IF(Données_nettoyées!$O$1:$O$500=$B33,IF(INDIRECT($A$1&amp;V$1)&gt;0,IF(COUNTIFS(Données_nettoyées!$O$1:$O$500,$B33,INDIRECT($A$1&amp;V$1),"&gt;0")&gt;2,INDIRECT($A$1&amp;V$1))))),"MC"))</f>
        <v>200</v>
      </c>
      <c r="W33" s="7" t="str" cm="1">
        <f t="array" aca="1" ref="W33" ca="1">IF($D33="NON","-",IFERROR(MEDIAN(IF(Données_nettoyées!$O$1:$O$500=$B33,IF(INDIRECT($A$1&amp;W$1)&gt;0,IF(COUNTIFS(Données_nettoyées!$O$1:$O$500,$B33,INDIRECT($A$1&amp;W$1),"&gt;0")&gt;2,INDIRECT($A$1&amp;W$1))))),"MC"))</f>
        <v>MC</v>
      </c>
      <c r="X33" s="7" t="str" cm="1">
        <f t="array" aca="1" ref="X33" ca="1">IF($D33="NON","-",IFERROR(MEDIAN(IF(Données_nettoyées!$O$1:$O$500=$B33,IF(INDIRECT($A$1&amp;X$1)&gt;0,IF(COUNTIFS(Données_nettoyées!$O$1:$O$500,$B33,INDIRECT($A$1&amp;X$1),"&gt;0")&gt;2,INDIRECT($A$1&amp;X$1))))),"MC"))</f>
        <v>MC</v>
      </c>
      <c r="Y33" s="7" t="str" cm="1">
        <f t="array" aca="1" ref="Y33" ca="1">IF($D33="NON","-",IFERROR(MEDIAN(IF(Données_nettoyées!$O$1:$O$500=$B33,IF(INDIRECT($A$1&amp;Y$1)&gt;0,IF(COUNTIFS(Données_nettoyées!$O$1:$O$500,$B33,INDIRECT($A$1&amp;Y$1),"&gt;0")&gt;2,INDIRECT($A$1&amp;Y$1))))),"MC"))</f>
        <v>MC</v>
      </c>
      <c r="Z33" s="7" cm="1">
        <f t="array" aca="1" ref="Z33" ca="1">IF($D33="NON","-",IFERROR(MEDIAN(IF(Données_nettoyées!$O$1:$O$500=$B33,IF(INDIRECT($A$1&amp;Z$1)&gt;0,IF(COUNTIFS(Données_nettoyées!$O$1:$O$500,$B33,INDIRECT($A$1&amp;Z$1),"&gt;0")&gt;2,INDIRECT($A$1&amp;Z$1))))),"MC"))</f>
        <v>1750</v>
      </c>
      <c r="AA33" s="7" cm="1">
        <f t="array" aca="1" ref="AA33" ca="1">IF($D33="NON","-",IFERROR(MEDIAN(IF(Données_nettoyées!$O$1:$O$500=$B33,IF(INDIRECT($A$1&amp;AA$1)&gt;0,IF(COUNTIFS(Données_nettoyées!$O$1:$O$500,$B33,INDIRECT($A$1&amp;AA$1),"&gt;0")&gt;2,INDIRECT($A$1&amp;AA$1))))),"MC"))</f>
        <v>3500</v>
      </c>
      <c r="AB33" s="7" cm="1">
        <f t="array" aca="1" ref="AB33" ca="1">IF($D33="NON","-",IFERROR(MEDIAN(IF(Données_nettoyées!$O$1:$O$500=$B33,IF(INDIRECT($A$1&amp;AB$1)&gt;0,IF(COUNTIFS(Données_nettoyées!$O$1:$O$500,$B33,INDIRECT($A$1&amp;AB$1),"&gt;0")&gt;2,INDIRECT($A$1&amp;AB$1))))),"MC"))</f>
        <v>2500</v>
      </c>
      <c r="AC33" s="7" cm="1">
        <f t="array" aca="1" ref="AC33" ca="1">IF($D33="NON","-",IFERROR(MEDIAN(IF(Données_nettoyées!$O$1:$O$500=$B33,IF(INDIRECT($A$1&amp;AC$1)&gt;0,IF(COUNTIFS(Données_nettoyées!$O$1:$O$500,$B33,INDIRECT($A$1&amp;AC$1),"&gt;0")&gt;2,INDIRECT($A$1&amp;AC$1))))),"MC"))</f>
        <v>3250</v>
      </c>
      <c r="AD33" s="7" cm="1">
        <f t="array" aca="1" ref="AD33" ca="1">IF($D33="NON","-",IFERROR(MEDIAN(IF(Données_nettoyées!$O$1:$O$500=$B33,IF(INDIRECT($A$1&amp;AD$1)&gt;0,IF(COUNTIFS(Données_nettoyées!$O$1:$O$500,$B33,INDIRECT($A$1&amp;AD$1),"&gt;0")&gt;2,INDIRECT($A$1&amp;AD$1))))),"MC"))</f>
        <v>1750</v>
      </c>
      <c r="AE33" s="7" cm="1">
        <f t="array" aca="1" ref="AE33" ca="1">IF($D33="NON","-",IFERROR(MEDIAN(IF(Données_nettoyées!$O$1:$O$500=$B33,IF(INDIRECT($A$1&amp;AE$1)&gt;0,IF(COUNTIFS(Données_nettoyées!$O$1:$O$500,$B33,INDIRECT($A$1&amp;AE$1),"&gt;0")&gt;2,INDIRECT($A$1&amp;AE$1))))),"MC"))</f>
        <v>6000</v>
      </c>
      <c r="AF33" s="7" cm="1">
        <f t="array" aca="1" ref="AF33" ca="1">IF($D33="NON","-",IFERROR(MEDIAN(IF(Données_nettoyées!$O$1:$O$500=$B33,IF(INDIRECT($A$1&amp;AF$1)&gt;0,IF(COUNTIFS(Données_nettoyées!$O$1:$O$500,$B33,INDIRECT($A$1&amp;AF$1),"&gt;0")&gt;2,INDIRECT($A$1&amp;AF$1))))),"MC"))</f>
        <v>250</v>
      </c>
      <c r="AG33" s="7" t="str" cm="1">
        <f t="array" aca="1" ref="AG33" ca="1">IF($D33="NON","-",IFERROR(MEDIAN(IF(Données_nettoyées!$O$1:$O$500=$B33,IF(INDIRECT($A$1&amp;AG$1)&gt;0,IF(COUNTIFS(Données_nettoyées!$O$1:$O$500,$B33,INDIRECT($A$1&amp;AG$1),"&gt;0")&gt;2,INDIRECT($A$1&amp;AG$1))))),"MC"))</f>
        <v>MC</v>
      </c>
      <c r="AI33" s="5">
        <f ca="1">COUNTIF(E33:AG33,"MC")+COUNTIF(E33:AG33,"-")</f>
        <v>10</v>
      </c>
    </row>
    <row r="34" spans="1:35" x14ac:dyDescent="0.35">
      <c r="A34" s="4" t="s">
        <v>73</v>
      </c>
      <c r="B34" s="4" t="s">
        <v>79</v>
      </c>
      <c r="C34" s="4" t="s">
        <v>66</v>
      </c>
      <c r="E34" s="7" cm="1">
        <f t="array" aca="1" ref="E34" ca="1">IF(ISERROR(ABS(E33)),"",IFERROR(MIN(IF(Données_nettoyées!$O$1:$O$500=$B34,IF(INDIRECT($A$1&amp;E$1)&gt;0,IF(COUNTIFS(Données_nettoyées!$O$1:$O$500,$B34,INDIRECT($A$1&amp;E$1),"&gt;0")&gt;2,INDIRECT($A$1&amp;E$1))))),"MC"))</f>
        <v>1000</v>
      </c>
      <c r="F34" s="7" cm="1">
        <f t="array" aca="1" ref="F34" ca="1">IF(ISERROR(ABS(F33)),"",IFERROR(MIN(IF(Données_nettoyées!$O$1:$O$500=$B34,IF(INDIRECT($A$1&amp;F$1)&gt;0,IF(COUNTIFS(Données_nettoyées!$O$1:$O$500,$B34,INDIRECT($A$1&amp;F$1),"&gt;0")&gt;2,INDIRECT($A$1&amp;F$1))))),"MC"))</f>
        <v>3500</v>
      </c>
      <c r="G34" s="7" t="str" cm="1">
        <f t="array" aca="1" ref="G34" ca="1">IF(ISERROR(ABS(G33)),"",IFERROR(MIN(IF(Données_nettoyées!$O$1:$O$500=$B34,IF(INDIRECT($A$1&amp;G$1)&gt;0,IF(COUNTIFS(Données_nettoyées!$O$1:$O$500,$B34,INDIRECT($A$1&amp;G$1),"&gt;0")&gt;2,INDIRECT($A$1&amp;G$1))))),"MC"))</f>
        <v/>
      </c>
      <c r="H34" s="7" cm="1">
        <f t="array" aca="1" ref="H34" ca="1">IF(ISERROR(ABS(H33)),"",IFERROR(MIN(IF(Données_nettoyées!$O$1:$O$500=$B34,IF(INDIRECT($A$1&amp;H$1)&gt;0,IF(COUNTIFS(Données_nettoyées!$O$1:$O$500,$B34,INDIRECT($A$1&amp;H$1),"&gt;0")&gt;2,INDIRECT($A$1&amp;H$1))))),"MC"))</f>
        <v>500</v>
      </c>
      <c r="I34" s="7" cm="1">
        <f t="array" aca="1" ref="I34" ca="1">IF(ISERROR(ABS(I33)),"",IFERROR(MIN(IF(Données_nettoyées!$O$1:$O$500=$B34,IF(INDIRECT($A$1&amp;I$1)&gt;0,IF(COUNTIFS(Données_nettoyées!$O$1:$O$500,$B34,INDIRECT($A$1&amp;I$1),"&gt;0")&gt;2,INDIRECT($A$1&amp;I$1))))),"MC"))</f>
        <v>300</v>
      </c>
      <c r="J34" s="7" cm="1">
        <f t="array" aca="1" ref="J34" ca="1">IF(ISERROR(ABS(J33)),"",IFERROR(MIN(IF(Données_nettoyées!$O$1:$O$500=$B34,IF(INDIRECT($A$1&amp;J$1)&gt;0,IF(COUNTIFS(Données_nettoyées!$O$1:$O$500,$B34,INDIRECT($A$1&amp;J$1),"&gt;0")&gt;2,INDIRECT($A$1&amp;J$1))))),"MC"))</f>
        <v>6000</v>
      </c>
      <c r="K34" s="7" cm="1">
        <f t="array" aca="1" ref="K34" ca="1">IF(ISERROR(ABS(K33)),"",IFERROR(MIN(IF(Données_nettoyées!$O$1:$O$500=$B34,IF(INDIRECT($A$1&amp;K$1)&gt;0,IF(COUNTIFS(Données_nettoyées!$O$1:$O$500,$B34,INDIRECT($A$1&amp;K$1),"&gt;0")&gt;2,INDIRECT($A$1&amp;K$1))))),"MC"))</f>
        <v>2500</v>
      </c>
      <c r="L34" s="7" cm="1">
        <f t="array" aca="1" ref="L34" ca="1">IF(ISERROR(ABS(L33)),"",IFERROR(MIN(IF(Données_nettoyées!$O$1:$O$500=$B34,IF(INDIRECT($A$1&amp;L$1)&gt;0,IF(COUNTIFS(Données_nettoyées!$O$1:$O$500,$B34,INDIRECT($A$1&amp;L$1),"&gt;0")&gt;2,INDIRECT($A$1&amp;L$1))))),"MC"))</f>
        <v>1250</v>
      </c>
      <c r="M34" s="7" cm="1">
        <f t="array" aca="1" ref="M34" ca="1">IF(ISERROR(ABS(M33)),"",IFERROR(MIN(IF(Données_nettoyées!$O$1:$O$500=$B34,IF(INDIRECT($A$1&amp;M$1)&gt;0,IF(COUNTIFS(Données_nettoyées!$O$1:$O$500,$B34,INDIRECT($A$1&amp;M$1),"&gt;0")&gt;2,INDIRECT($A$1&amp;M$1))))),"MC"))</f>
        <v>2000</v>
      </c>
      <c r="N34" s="7" t="str" cm="1">
        <f t="array" aca="1" ref="N34" ca="1">IF(ISERROR(ABS(N33)),"",IFERROR(MIN(IF(Données_nettoyées!$O$1:$O$500=$B34,IF(INDIRECT($A$1&amp;N$1)&gt;0,IF(COUNTIFS(Données_nettoyées!$O$1:$O$500,$B34,INDIRECT($A$1&amp;N$1),"&gt;0")&gt;2,INDIRECT($A$1&amp;N$1))))),"MC"))</f>
        <v/>
      </c>
      <c r="O34" s="7" t="str" cm="1">
        <f t="array" aca="1" ref="O34" ca="1">IF(ISERROR(ABS(O33)),"",IFERROR(MIN(IF(Données_nettoyées!$O$1:$O$500=$B34,IF(INDIRECT($A$1&amp;O$1)&gt;0,IF(COUNTIFS(Données_nettoyées!$O$1:$O$500,$B34,INDIRECT($A$1&amp;O$1),"&gt;0")&gt;2,INDIRECT($A$1&amp;O$1))))),"MC"))</f>
        <v/>
      </c>
      <c r="P34" s="7" t="str" cm="1">
        <f t="array" aca="1" ref="P34" ca="1">IF(ISERROR(ABS(P33)),"",IFERROR(MIN(IF(Données_nettoyées!$O$1:$O$500=$B34,IF(INDIRECT($A$1&amp;P$1)&gt;0,IF(COUNTIFS(Données_nettoyées!$O$1:$O$500,$B34,INDIRECT($A$1&amp;P$1),"&gt;0")&gt;2,INDIRECT($A$1&amp;P$1))))),"MC"))</f>
        <v/>
      </c>
      <c r="Q34" s="7" t="str" cm="1">
        <f t="array" aca="1" ref="Q34" ca="1">IF(ISERROR(ABS(Q33)),"",IFERROR(MIN(IF(Données_nettoyées!$O$1:$O$500=$B34,IF(INDIRECT($A$1&amp;Q$1)&gt;0,IF(COUNTIFS(Données_nettoyées!$O$1:$O$500,$B34,INDIRECT($A$1&amp;Q$1),"&gt;0")&gt;2,INDIRECT($A$1&amp;Q$1))))),"MC"))</f>
        <v/>
      </c>
      <c r="R34" s="7" t="str" cm="1">
        <f t="array" aca="1" ref="R34" ca="1">IF(ISERROR(ABS(R33)),"",IFERROR(MIN(IF(Données_nettoyées!$O$1:$O$500=$B34,IF(INDIRECT($A$1&amp;R$1)&gt;0,IF(COUNTIFS(Données_nettoyées!$O$1:$O$500,$B34,INDIRECT($A$1&amp;R$1),"&gt;0")&gt;2,INDIRECT($A$1&amp;R$1))))),"MC"))</f>
        <v/>
      </c>
      <c r="S34" s="7" cm="1">
        <f t="array" aca="1" ref="S34" ca="1">IF(ISERROR(ABS(S33)),"",IFERROR(MIN(IF(Données_nettoyées!$O$1:$O$500=$B34,IF(INDIRECT($A$1&amp;S$1)&gt;0,IF(COUNTIFS(Données_nettoyées!$O$1:$O$500,$B34,INDIRECT($A$1&amp;S$1),"&gt;0")&gt;2,INDIRECT($A$1&amp;S$1))))),"MC"))</f>
        <v>7000</v>
      </c>
      <c r="T34" s="7" cm="1">
        <f t="array" aca="1" ref="T34" ca="1">IF(ISERROR(ABS(T33)),"",IFERROR(MIN(IF(Données_nettoyées!$O$1:$O$500=$B34,IF(INDIRECT($A$1&amp;T$1)&gt;0,IF(COUNTIFS(Données_nettoyées!$O$1:$O$500,$B34,INDIRECT($A$1&amp;T$1),"&gt;0")&gt;2,INDIRECT($A$1&amp;T$1))))),"MC"))</f>
        <v>5500</v>
      </c>
      <c r="U34" s="7" cm="1">
        <f t="array" aca="1" ref="U34" ca="1">IF(ISERROR(ABS(U33)),"",IFERROR(MIN(IF(Données_nettoyées!$O$1:$O$500=$B34,IF(INDIRECT($A$1&amp;U$1)&gt;0,IF(COUNTIFS(Données_nettoyées!$O$1:$O$500,$B34,INDIRECT($A$1&amp;U$1),"&gt;0")&gt;2,INDIRECT($A$1&amp;U$1))))),"MC"))</f>
        <v>1250</v>
      </c>
      <c r="V34" s="7" cm="1">
        <f t="array" aca="1" ref="V34" ca="1">IF(ISERROR(ABS(V33)),"",IFERROR(MIN(IF(Données_nettoyées!$O$1:$O$500=$B34,IF(INDIRECT($A$1&amp;V$1)&gt;0,IF(COUNTIFS(Données_nettoyées!$O$1:$O$500,$B34,INDIRECT($A$1&amp;V$1),"&gt;0")&gt;2,INDIRECT($A$1&amp;V$1))))),"MC"))</f>
        <v>125</v>
      </c>
      <c r="W34" s="7" t="str" cm="1">
        <f t="array" aca="1" ref="W34" ca="1">IF(ISERROR(ABS(W33)),"",IFERROR(MIN(IF(Données_nettoyées!$O$1:$O$500=$B34,IF(INDIRECT($A$1&amp;W$1)&gt;0,IF(COUNTIFS(Données_nettoyées!$O$1:$O$500,$B34,INDIRECT($A$1&amp;W$1),"&gt;0")&gt;2,INDIRECT($A$1&amp;W$1))))),"MC"))</f>
        <v/>
      </c>
      <c r="X34" s="7" t="str" cm="1">
        <f t="array" aca="1" ref="X34" ca="1">IF(ISERROR(ABS(X33)),"",IFERROR(MIN(IF(Données_nettoyées!$O$1:$O$500=$B34,IF(INDIRECT($A$1&amp;X$1)&gt;0,IF(COUNTIFS(Données_nettoyées!$O$1:$O$500,$B34,INDIRECT($A$1&amp;X$1),"&gt;0")&gt;2,INDIRECT($A$1&amp;X$1))))),"MC"))</f>
        <v/>
      </c>
      <c r="Y34" s="7" t="str" cm="1">
        <f t="array" aca="1" ref="Y34" ca="1">IF(ISERROR(ABS(Y33)),"",IFERROR(MIN(IF(Données_nettoyées!$O$1:$O$500=$B34,IF(INDIRECT($A$1&amp;Y$1)&gt;0,IF(COUNTIFS(Données_nettoyées!$O$1:$O$500,$B34,INDIRECT($A$1&amp;Y$1),"&gt;0")&gt;2,INDIRECT($A$1&amp;Y$1))))),"MC"))</f>
        <v/>
      </c>
      <c r="Z34" s="7" cm="1">
        <f t="array" aca="1" ref="Z34" ca="1">IF(ISERROR(ABS(Z33)),"",IFERROR(MIN(IF(Données_nettoyées!$O$1:$O$500=$B34,IF(INDIRECT($A$1&amp;Z$1)&gt;0,IF(COUNTIFS(Données_nettoyées!$O$1:$O$500,$B34,INDIRECT($A$1&amp;Z$1),"&gt;0")&gt;2,INDIRECT($A$1&amp;Z$1))))),"MC"))</f>
        <v>1500</v>
      </c>
      <c r="AA34" s="7" cm="1">
        <f t="array" aca="1" ref="AA34" ca="1">IF(ISERROR(ABS(AA33)),"",IFERROR(MIN(IF(Données_nettoyées!$O$1:$O$500=$B34,IF(INDIRECT($A$1&amp;AA$1)&gt;0,IF(COUNTIFS(Données_nettoyées!$O$1:$O$500,$B34,INDIRECT($A$1&amp;AA$1),"&gt;0")&gt;2,INDIRECT($A$1&amp;AA$1))))),"MC"))</f>
        <v>3000</v>
      </c>
      <c r="AB34" s="7" cm="1">
        <f t="array" aca="1" ref="AB34" ca="1">IF(ISERROR(ABS(AB33)),"",IFERROR(MIN(IF(Données_nettoyées!$O$1:$O$500=$B34,IF(INDIRECT($A$1&amp;AB$1)&gt;0,IF(COUNTIFS(Données_nettoyées!$O$1:$O$500,$B34,INDIRECT($A$1&amp;AB$1),"&gt;0")&gt;2,INDIRECT($A$1&amp;AB$1))))),"MC"))</f>
        <v>2500</v>
      </c>
      <c r="AC34" s="7" cm="1">
        <f t="array" aca="1" ref="AC34" ca="1">IF(ISERROR(ABS(AC33)),"",IFERROR(MIN(IF(Données_nettoyées!$O$1:$O$500=$B34,IF(INDIRECT($A$1&amp;AC$1)&gt;0,IF(COUNTIFS(Données_nettoyées!$O$1:$O$500,$B34,INDIRECT($A$1&amp;AC$1),"&gt;0")&gt;2,INDIRECT($A$1&amp;AC$1))))),"MC"))</f>
        <v>2000</v>
      </c>
      <c r="AD34" s="7" cm="1">
        <f t="array" aca="1" ref="AD34" ca="1">IF(ISERROR(ABS(AD33)),"",IFERROR(MIN(IF(Données_nettoyées!$O$1:$O$500=$B34,IF(INDIRECT($A$1&amp;AD$1)&gt;0,IF(COUNTIFS(Données_nettoyées!$O$1:$O$500,$B34,INDIRECT($A$1&amp;AD$1),"&gt;0")&gt;2,INDIRECT($A$1&amp;AD$1))))),"MC"))</f>
        <v>1250</v>
      </c>
      <c r="AE34" s="7" cm="1">
        <f t="array" aca="1" ref="AE34" ca="1">IF(ISERROR(ABS(AE33)),"",IFERROR(MIN(IF(Données_nettoyées!$O$1:$O$500=$B34,IF(INDIRECT($A$1&amp;AE$1)&gt;0,IF(COUNTIFS(Données_nettoyées!$O$1:$O$500,$B34,INDIRECT($A$1&amp;AE$1),"&gt;0")&gt;2,INDIRECT($A$1&amp;AE$1))))),"MC"))</f>
        <v>5500</v>
      </c>
      <c r="AF34" s="7" cm="1">
        <f t="array" aca="1" ref="AF34" ca="1">IF(ISERROR(ABS(AF33)),"",IFERROR(MIN(IF(Données_nettoyées!$O$1:$O$500=$B34,IF(INDIRECT($A$1&amp;AF$1)&gt;0,IF(COUNTIFS(Données_nettoyées!$O$1:$O$500,$B34,INDIRECT($A$1&amp;AF$1),"&gt;0")&gt;2,INDIRECT($A$1&amp;AF$1))))),"MC"))</f>
        <v>200</v>
      </c>
      <c r="AG34" s="7" t="str" cm="1">
        <f t="array" aca="1" ref="AG34" ca="1">IF(ISERROR(ABS(AG33)),"",IFERROR(MIN(IF(Données_nettoyées!$O$1:$O$500=$B34,IF(INDIRECT($A$1&amp;AG$1)&gt;0,IF(COUNTIFS(Données_nettoyées!$O$1:$O$500,$B34,INDIRECT($A$1&amp;AG$1),"&gt;0")&gt;2,INDIRECT($A$1&amp;AG$1))))),"MC"))</f>
        <v/>
      </c>
    </row>
    <row r="35" spans="1:35" x14ac:dyDescent="0.35">
      <c r="A35" s="4" t="s">
        <v>73</v>
      </c>
      <c r="B35" s="4" t="s">
        <v>79</v>
      </c>
      <c r="C35" s="4" t="s">
        <v>68</v>
      </c>
      <c r="E35" s="7" cm="1">
        <f t="array" aca="1" ref="E35" ca="1">IF(ISERROR(ABS(E33)),"",IFERROR(MAX(IF(Données_nettoyées!$O$1:$O$500=$B35,IF(INDIRECT($A$1&amp;E$1)&gt;0,IF(COUNTIFS(Données_nettoyées!$O$1:$O$500,$B35,INDIRECT($A$1&amp;E$1),"&gt;0")&gt;2,INDIRECT($A$1&amp;E$1))))),"MC"))</f>
        <v>1500</v>
      </c>
      <c r="F35" s="7" cm="1">
        <f t="array" aca="1" ref="F35" ca="1">IF(ISERROR(ABS(F33)),"",IFERROR(MAX(IF(Données_nettoyées!$O$1:$O$500=$B35,IF(INDIRECT($A$1&amp;F$1)&gt;0,IF(COUNTIFS(Données_nettoyées!$O$1:$O$500,$B35,INDIRECT($A$1&amp;F$1),"&gt;0")&gt;2,INDIRECT($A$1&amp;F$1))))),"MC"))</f>
        <v>6000</v>
      </c>
      <c r="G35" s="7" t="str" cm="1">
        <f t="array" aca="1" ref="G35" ca="1">IF(ISERROR(ABS(G33)),"",IFERROR(MAX(IF(Données_nettoyées!$O$1:$O$500=$B35,IF(INDIRECT($A$1&amp;G$1)&gt;0,IF(COUNTIFS(Données_nettoyées!$O$1:$O$500,$B35,INDIRECT($A$1&amp;G$1),"&gt;0")&gt;2,INDIRECT($A$1&amp;G$1))))),"MC"))</f>
        <v/>
      </c>
      <c r="H35" s="7" cm="1">
        <f t="array" aca="1" ref="H35" ca="1">IF(ISERROR(ABS(H33)),"",IFERROR(MAX(IF(Données_nettoyées!$O$1:$O$500=$B35,IF(INDIRECT($A$1&amp;H$1)&gt;0,IF(COUNTIFS(Données_nettoyées!$O$1:$O$500,$B35,INDIRECT($A$1&amp;H$1),"&gt;0")&gt;2,INDIRECT($A$1&amp;H$1))))),"MC"))</f>
        <v>700</v>
      </c>
      <c r="I35" s="7" cm="1">
        <f t="array" aca="1" ref="I35" ca="1">IF(ISERROR(ABS(I33)),"",IFERROR(MAX(IF(Données_nettoyées!$O$1:$O$500=$B35,IF(INDIRECT($A$1&amp;I$1)&gt;0,IF(COUNTIFS(Données_nettoyées!$O$1:$O$500,$B35,INDIRECT($A$1&amp;I$1),"&gt;0")&gt;2,INDIRECT($A$1&amp;I$1))))),"MC"))</f>
        <v>350</v>
      </c>
      <c r="J35" s="7" cm="1">
        <f t="array" aca="1" ref="J35" ca="1">IF(ISERROR(ABS(J33)),"",IFERROR(MAX(IF(Données_nettoyées!$O$1:$O$500=$B35,IF(INDIRECT($A$1&amp;J$1)&gt;0,IF(COUNTIFS(Données_nettoyées!$O$1:$O$500,$B35,INDIRECT($A$1&amp;J$1),"&gt;0")&gt;2,INDIRECT($A$1&amp;J$1))))),"MC"))</f>
        <v>12000</v>
      </c>
      <c r="K35" s="7" cm="1">
        <f t="array" aca="1" ref="K35" ca="1">IF(ISERROR(ABS(K33)),"",IFERROR(MAX(IF(Données_nettoyées!$O$1:$O$500=$B35,IF(INDIRECT($A$1&amp;K$1)&gt;0,IF(COUNTIFS(Données_nettoyées!$O$1:$O$500,$B35,INDIRECT($A$1&amp;K$1),"&gt;0")&gt;2,INDIRECT($A$1&amp;K$1))))),"MC"))</f>
        <v>14000</v>
      </c>
      <c r="L35" s="7" cm="1">
        <f t="array" aca="1" ref="L35" ca="1">IF(ISERROR(ABS(L33)),"",IFERROR(MAX(IF(Données_nettoyées!$O$1:$O$500=$B35,IF(INDIRECT($A$1&amp;L$1)&gt;0,IF(COUNTIFS(Données_nettoyées!$O$1:$O$500,$B35,INDIRECT($A$1&amp;L$1),"&gt;0")&gt;2,INDIRECT($A$1&amp;L$1))))),"MC"))</f>
        <v>2000</v>
      </c>
      <c r="M35" s="7" cm="1">
        <f t="array" aca="1" ref="M35" ca="1">IF(ISERROR(ABS(M33)),"",IFERROR(MAX(IF(Données_nettoyées!$O$1:$O$500=$B35,IF(INDIRECT($A$1&amp;M$1)&gt;0,IF(COUNTIFS(Données_nettoyées!$O$1:$O$500,$B35,INDIRECT($A$1&amp;M$1),"&gt;0")&gt;2,INDIRECT($A$1&amp;M$1))))),"MC"))</f>
        <v>3000</v>
      </c>
      <c r="N35" s="7" t="str" cm="1">
        <f t="array" aca="1" ref="N35" ca="1">IF(ISERROR(ABS(N33)),"",IFERROR(MAX(IF(Données_nettoyées!$O$1:$O$500=$B35,IF(INDIRECT($A$1&amp;N$1)&gt;0,IF(COUNTIFS(Données_nettoyées!$O$1:$O$500,$B35,INDIRECT($A$1&amp;N$1),"&gt;0")&gt;2,INDIRECT($A$1&amp;N$1))))),"MC"))</f>
        <v/>
      </c>
      <c r="O35" s="7" t="str" cm="1">
        <f t="array" aca="1" ref="O35" ca="1">IF(ISERROR(ABS(O33)),"",IFERROR(MAX(IF(Données_nettoyées!$O$1:$O$500=$B35,IF(INDIRECT($A$1&amp;O$1)&gt;0,IF(COUNTIFS(Données_nettoyées!$O$1:$O$500,$B35,INDIRECT($A$1&amp;O$1),"&gt;0")&gt;2,INDIRECT($A$1&amp;O$1))))),"MC"))</f>
        <v/>
      </c>
      <c r="P35" s="7" t="str" cm="1">
        <f t="array" aca="1" ref="P35" ca="1">IF(ISERROR(ABS(P33)),"",IFERROR(MAX(IF(Données_nettoyées!$O$1:$O$500=$B35,IF(INDIRECT($A$1&amp;P$1)&gt;0,IF(COUNTIFS(Données_nettoyées!$O$1:$O$500,$B35,INDIRECT($A$1&amp;P$1),"&gt;0")&gt;2,INDIRECT($A$1&amp;P$1))))),"MC"))</f>
        <v/>
      </c>
      <c r="Q35" s="7" t="str" cm="1">
        <f t="array" aca="1" ref="Q35" ca="1">IF(ISERROR(ABS(Q33)),"",IFERROR(MAX(IF(Données_nettoyées!$O$1:$O$500=$B35,IF(INDIRECT($A$1&amp;Q$1)&gt;0,IF(COUNTIFS(Données_nettoyées!$O$1:$O$500,$B35,INDIRECT($A$1&amp;Q$1),"&gt;0")&gt;2,INDIRECT($A$1&amp;Q$1))))),"MC"))</f>
        <v/>
      </c>
      <c r="R35" s="7" t="str" cm="1">
        <f t="array" aca="1" ref="R35" ca="1">IF(ISERROR(ABS(R33)),"",IFERROR(MAX(IF(Données_nettoyées!$O$1:$O$500=$B35,IF(INDIRECT($A$1&amp;R$1)&gt;0,IF(COUNTIFS(Données_nettoyées!$O$1:$O$500,$B35,INDIRECT($A$1&amp;R$1),"&gt;0")&gt;2,INDIRECT($A$1&amp;R$1))))),"MC"))</f>
        <v/>
      </c>
      <c r="S35" s="7" cm="1">
        <f t="array" aca="1" ref="S35" ca="1">IF(ISERROR(ABS(S33)),"",IFERROR(MAX(IF(Données_nettoyées!$O$1:$O$500=$B35,IF(INDIRECT($A$1&amp;S$1)&gt;0,IF(COUNTIFS(Données_nettoyées!$O$1:$O$500,$B35,INDIRECT($A$1&amp;S$1),"&gt;0")&gt;2,INDIRECT($A$1&amp;S$1))))),"MC"))</f>
        <v>7500</v>
      </c>
      <c r="T35" s="7" cm="1">
        <f t="array" aca="1" ref="T35" ca="1">IF(ISERROR(ABS(T33)),"",IFERROR(MAX(IF(Données_nettoyées!$O$1:$O$500=$B35,IF(INDIRECT($A$1&amp;T$1)&gt;0,IF(COUNTIFS(Données_nettoyées!$O$1:$O$500,$B35,INDIRECT($A$1&amp;T$1),"&gt;0")&gt;2,INDIRECT($A$1&amp;T$1))))),"MC"))</f>
        <v>6500</v>
      </c>
      <c r="U35" s="7" cm="1">
        <f t="array" aca="1" ref="U35" ca="1">IF(ISERROR(ABS(U33)),"",IFERROR(MAX(IF(Données_nettoyées!$O$1:$O$500=$B35,IF(INDIRECT($A$1&amp;U$1)&gt;0,IF(COUNTIFS(Données_nettoyées!$O$1:$O$500,$B35,INDIRECT($A$1&amp;U$1),"&gt;0")&gt;2,INDIRECT($A$1&amp;U$1))))),"MC"))</f>
        <v>2500</v>
      </c>
      <c r="V35" s="7" cm="1">
        <f t="array" aca="1" ref="V35" ca="1">IF(ISERROR(ABS(V33)),"",IFERROR(MAX(IF(Données_nettoyées!$O$1:$O$500=$B35,IF(INDIRECT($A$1&amp;V$1)&gt;0,IF(COUNTIFS(Données_nettoyées!$O$1:$O$500,$B35,INDIRECT($A$1&amp;V$1),"&gt;0")&gt;2,INDIRECT($A$1&amp;V$1))))),"MC"))</f>
        <v>200</v>
      </c>
      <c r="W35" s="7" t="str" cm="1">
        <f t="array" aca="1" ref="W35" ca="1">IF(ISERROR(ABS(W33)),"",IFERROR(MAX(IF(Données_nettoyées!$O$1:$O$500=$B35,IF(INDIRECT($A$1&amp;W$1)&gt;0,IF(COUNTIFS(Données_nettoyées!$O$1:$O$500,$B35,INDIRECT($A$1&amp;W$1),"&gt;0")&gt;2,INDIRECT($A$1&amp;W$1))))),"MC"))</f>
        <v/>
      </c>
      <c r="X35" s="7" t="str" cm="1">
        <f t="array" aca="1" ref="X35" ca="1">IF(ISERROR(ABS(X33)),"",IFERROR(MAX(IF(Données_nettoyées!$O$1:$O$500=$B35,IF(INDIRECT($A$1&amp;X$1)&gt;0,IF(COUNTIFS(Données_nettoyées!$O$1:$O$500,$B35,INDIRECT($A$1&amp;X$1),"&gt;0")&gt;2,INDIRECT($A$1&amp;X$1))))),"MC"))</f>
        <v/>
      </c>
      <c r="Y35" s="7" t="str" cm="1">
        <f t="array" aca="1" ref="Y35" ca="1">IF(ISERROR(ABS(Y33)),"",IFERROR(MAX(IF(Données_nettoyées!$O$1:$O$500=$B35,IF(INDIRECT($A$1&amp;Y$1)&gt;0,IF(COUNTIFS(Données_nettoyées!$O$1:$O$500,$B35,INDIRECT($A$1&amp;Y$1),"&gt;0")&gt;2,INDIRECT($A$1&amp;Y$1))))),"MC"))</f>
        <v/>
      </c>
      <c r="Z35" s="7" cm="1">
        <f t="array" aca="1" ref="Z35" ca="1">IF(ISERROR(ABS(Z33)),"",IFERROR(MAX(IF(Données_nettoyées!$O$1:$O$500=$B35,IF(INDIRECT($A$1&amp;Z$1)&gt;0,IF(COUNTIFS(Données_nettoyées!$O$1:$O$500,$B35,INDIRECT($A$1&amp;Z$1),"&gt;0")&gt;2,INDIRECT($A$1&amp;Z$1))))),"MC"))</f>
        <v>2500</v>
      </c>
      <c r="AA35" s="7" cm="1">
        <f t="array" aca="1" ref="AA35" ca="1">IF(ISERROR(ABS(AA33)),"",IFERROR(MAX(IF(Données_nettoyées!$O$1:$O$500=$B35,IF(INDIRECT($A$1&amp;AA$1)&gt;0,IF(COUNTIFS(Données_nettoyées!$O$1:$O$500,$B35,INDIRECT($A$1&amp;AA$1),"&gt;0")&gt;2,INDIRECT($A$1&amp;AA$1))))),"MC"))</f>
        <v>4500</v>
      </c>
      <c r="AB35" s="7" cm="1">
        <f t="array" aca="1" ref="AB35" ca="1">IF(ISERROR(ABS(AB33)),"",IFERROR(MAX(IF(Données_nettoyées!$O$1:$O$500=$B35,IF(INDIRECT($A$1&amp;AB$1)&gt;0,IF(COUNTIFS(Données_nettoyées!$O$1:$O$500,$B35,INDIRECT($A$1&amp;AB$1),"&gt;0")&gt;2,INDIRECT($A$1&amp;AB$1))))),"MC"))</f>
        <v>2500</v>
      </c>
      <c r="AC35" s="7" cm="1">
        <f t="array" aca="1" ref="AC35" ca="1">IF(ISERROR(ABS(AC33)),"",IFERROR(MAX(IF(Données_nettoyées!$O$1:$O$500=$B35,IF(INDIRECT($A$1&amp;AC$1)&gt;0,IF(COUNTIFS(Données_nettoyées!$O$1:$O$500,$B35,INDIRECT($A$1&amp;AC$1),"&gt;0")&gt;2,INDIRECT($A$1&amp;AC$1))))),"MC"))</f>
        <v>3500</v>
      </c>
      <c r="AD35" s="7" cm="1">
        <f t="array" aca="1" ref="AD35" ca="1">IF(ISERROR(ABS(AD33)),"",IFERROR(MAX(IF(Données_nettoyées!$O$1:$O$500=$B35,IF(INDIRECT($A$1&amp;AD$1)&gt;0,IF(COUNTIFS(Données_nettoyées!$O$1:$O$500,$B35,INDIRECT($A$1&amp;AD$1),"&gt;0")&gt;2,INDIRECT($A$1&amp;AD$1))))),"MC"))</f>
        <v>3000</v>
      </c>
      <c r="AE35" s="7" cm="1">
        <f t="array" aca="1" ref="AE35" ca="1">IF(ISERROR(ABS(AE33)),"",IFERROR(MAX(IF(Données_nettoyées!$O$1:$O$500=$B35,IF(INDIRECT($A$1&amp;AE$1)&gt;0,IF(COUNTIFS(Données_nettoyées!$O$1:$O$500,$B35,INDIRECT($A$1&amp;AE$1),"&gt;0")&gt;2,INDIRECT($A$1&amp;AE$1))))),"MC"))</f>
        <v>6000</v>
      </c>
      <c r="AF35" s="7" cm="1">
        <f t="array" aca="1" ref="AF35" ca="1">IF(ISERROR(ABS(AF33)),"",IFERROR(MAX(IF(Données_nettoyées!$O$1:$O$500=$B35,IF(INDIRECT($A$1&amp;AF$1)&gt;0,IF(COUNTIFS(Données_nettoyées!$O$1:$O$500,$B35,INDIRECT($A$1&amp;AF$1),"&gt;0")&gt;2,INDIRECT($A$1&amp;AF$1))))),"MC"))</f>
        <v>500</v>
      </c>
      <c r="AG35" s="7" t="str" cm="1">
        <f t="array" aca="1" ref="AG35" ca="1">IF(ISERROR(ABS(AG33)),"",IFERROR(MAX(IF(Données_nettoyées!$O$1:$O$500=$B35,IF(INDIRECT($A$1&amp;AG$1)&gt;0,IF(COUNTIFS(Données_nettoyées!$O$1:$O$500,$B35,INDIRECT($A$1&amp;AG$1),"&gt;0")&gt;2,INDIRECT($A$1&amp;AG$1))))),"MC"))</f>
        <v/>
      </c>
    </row>
    <row r="36" spans="1:35" x14ac:dyDescent="0.35">
      <c r="C36" s="38" t="s">
        <v>145</v>
      </c>
      <c r="E36" s="7" t="str">
        <f t="shared" ref="E36:AG36" ca="1" si="4">IFERROR(IF((E35-E34)/E34&gt;=40%,"!!",""),"")</f>
        <v>!!</v>
      </c>
      <c r="F36" s="7" t="str">
        <f t="shared" ca="1" si="4"/>
        <v>!!</v>
      </c>
      <c r="G36" s="7" t="str">
        <f t="shared" ca="1" si="4"/>
        <v/>
      </c>
      <c r="H36" s="7" t="str">
        <f t="shared" ca="1" si="4"/>
        <v>!!</v>
      </c>
      <c r="I36" s="7" t="str">
        <f t="shared" ca="1" si="4"/>
        <v/>
      </c>
      <c r="J36" s="7" t="str">
        <f t="shared" ca="1" si="4"/>
        <v>!!</v>
      </c>
      <c r="K36" s="7" t="str">
        <f t="shared" ca="1" si="4"/>
        <v>!!</v>
      </c>
      <c r="L36" s="7" t="str">
        <f t="shared" ca="1" si="4"/>
        <v>!!</v>
      </c>
      <c r="M36" s="7" t="str">
        <f t="shared" ca="1" si="4"/>
        <v>!!</v>
      </c>
      <c r="N36" s="7" t="str">
        <f t="shared" ca="1" si="4"/>
        <v/>
      </c>
      <c r="O36" s="7" t="str">
        <f t="shared" ca="1" si="4"/>
        <v/>
      </c>
      <c r="P36" s="7" t="str">
        <f t="shared" ca="1" si="4"/>
        <v/>
      </c>
      <c r="Q36" s="7" t="str">
        <f t="shared" ca="1" si="4"/>
        <v/>
      </c>
      <c r="R36" s="7" t="str">
        <f t="shared" ca="1" si="4"/>
        <v/>
      </c>
      <c r="S36" s="7" t="str">
        <f t="shared" ca="1" si="4"/>
        <v/>
      </c>
      <c r="T36" s="7" t="str">
        <f t="shared" ca="1" si="4"/>
        <v/>
      </c>
      <c r="U36" s="7" t="str">
        <f t="shared" ca="1" si="4"/>
        <v>!!</v>
      </c>
      <c r="V36" s="7" t="str">
        <f t="shared" ca="1" si="4"/>
        <v>!!</v>
      </c>
      <c r="W36" s="7" t="str">
        <f t="shared" ca="1" si="4"/>
        <v/>
      </c>
      <c r="X36" s="7" t="str">
        <f t="shared" ca="1" si="4"/>
        <v/>
      </c>
      <c r="Y36" s="7" t="str">
        <f t="shared" ca="1" si="4"/>
        <v/>
      </c>
      <c r="Z36" s="7" t="str">
        <f t="shared" ca="1" si="4"/>
        <v>!!</v>
      </c>
      <c r="AA36" s="7" t="str">
        <f t="shared" ca="1" si="4"/>
        <v>!!</v>
      </c>
      <c r="AB36" s="7" t="str">
        <f t="shared" ca="1" si="4"/>
        <v/>
      </c>
      <c r="AC36" s="7" t="str">
        <f t="shared" ca="1" si="4"/>
        <v>!!</v>
      </c>
      <c r="AD36" s="7" t="str">
        <f t="shared" ca="1" si="4"/>
        <v>!!</v>
      </c>
      <c r="AE36" s="7" t="str">
        <f t="shared" ca="1" si="4"/>
        <v/>
      </c>
      <c r="AF36" s="7" t="str">
        <f t="shared" ca="1" si="4"/>
        <v>!!</v>
      </c>
      <c r="AG36" s="7" t="str">
        <f t="shared" ca="1" si="4"/>
        <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tr">
        <f>IF(COUNTIF(Données_nettoyées!$O$1:$O$500,$B39)&gt;0,"OUI","NON")</f>
        <v>OUI</v>
      </c>
      <c r="E39" s="7" cm="1">
        <f t="array" aca="1" ref="E39" ca="1">IF($D39="NON","-",IFERROR(MEDIAN(IF(Données_nettoyées!$O$1:$O$500=$B39,IF(INDIRECT($A$1&amp;E$1)&gt;0,IF(COUNTIFS(Données_nettoyées!$O$1:$O$500,$B39,INDIRECT($A$1&amp;E$1),"&gt;0")&gt;2,INDIRECT($A$1&amp;E$1))))),"MC"))</f>
        <v>1250</v>
      </c>
      <c r="F39" s="7" cm="1">
        <f t="array" aca="1" ref="F39" ca="1">IF($D39="NON","-",IFERROR(MEDIAN(IF(Données_nettoyées!$O$1:$O$500=$B39,IF(INDIRECT($A$1&amp;F$1)&gt;0,IF(COUNTIFS(Données_nettoyées!$O$1:$O$500,$B39,INDIRECT($A$1&amp;F$1),"&gt;0")&gt;2,INDIRECT($A$1&amp;F$1))))),"MC"))</f>
        <v>1200</v>
      </c>
      <c r="G39" s="7" cm="1">
        <f t="array" aca="1" ref="G39" ca="1">IF($D39="NON","-",IFERROR(MEDIAN(IF(Données_nettoyées!$O$1:$O$500=$B39,IF(INDIRECT($A$1&amp;G$1)&gt;0,IF(COUNTIFS(Données_nettoyées!$O$1:$O$500,$B39,INDIRECT($A$1&amp;G$1),"&gt;0")&gt;2,INDIRECT($A$1&amp;G$1))))),"MC"))</f>
        <v>1500</v>
      </c>
      <c r="H39" s="7" cm="1">
        <f t="array" aca="1" ref="H39" ca="1">IF($D39="NON","-",IFERROR(MEDIAN(IF(Données_nettoyées!$O$1:$O$500=$B39,IF(INDIRECT($A$1&amp;H$1)&gt;0,IF(COUNTIFS(Données_nettoyées!$O$1:$O$500,$B39,INDIRECT($A$1&amp;H$1),"&gt;0")&gt;2,INDIRECT($A$1&amp;H$1))))),"MC"))</f>
        <v>600</v>
      </c>
      <c r="I39" s="7" cm="1">
        <f t="array" aca="1" ref="I39" ca="1">IF($D39="NON","-",IFERROR(MEDIAN(IF(Données_nettoyées!$O$1:$O$500=$B39,IF(INDIRECT($A$1&amp;I$1)&gt;0,IF(COUNTIFS(Données_nettoyées!$O$1:$O$500,$B39,INDIRECT($A$1&amp;I$1),"&gt;0")&gt;2,INDIRECT($A$1&amp;I$1))))),"MC"))</f>
        <v>350</v>
      </c>
      <c r="J39" s="7" cm="1">
        <f t="array" aca="1" ref="J39" ca="1">IF($D39="NON","-",IFERROR(MEDIAN(IF(Données_nettoyées!$O$1:$O$500=$B39,IF(INDIRECT($A$1&amp;J$1)&gt;0,IF(COUNTIFS(Données_nettoyées!$O$1:$O$500,$B39,INDIRECT($A$1&amp;J$1),"&gt;0")&gt;2,INDIRECT($A$1&amp;J$1))))),"MC"))</f>
        <v>7250</v>
      </c>
      <c r="K39" s="7" cm="1">
        <f t="array" aca="1" ref="K39" ca="1">IF($D39="NON","-",IFERROR(MEDIAN(IF(Données_nettoyées!$O$1:$O$500=$B39,IF(INDIRECT($A$1&amp;K$1)&gt;0,IF(COUNTIFS(Données_nettoyées!$O$1:$O$500,$B39,INDIRECT($A$1&amp;K$1),"&gt;0")&gt;2,INDIRECT($A$1&amp;K$1))))),"MC"))</f>
        <v>7500</v>
      </c>
      <c r="L39" s="7" cm="1">
        <f t="array" aca="1" ref="L39" ca="1">IF($D39="NON","-",IFERROR(MEDIAN(IF(Données_nettoyées!$O$1:$O$500=$B39,IF(INDIRECT($A$1&amp;L$1)&gt;0,IF(COUNTIFS(Données_nettoyées!$O$1:$O$500,$B39,INDIRECT($A$1&amp;L$1),"&gt;0")&gt;2,INDIRECT($A$1&amp;L$1))))),"MC"))</f>
        <v>700</v>
      </c>
      <c r="M39" s="7" cm="1">
        <f t="array" aca="1" ref="M39" ca="1">IF($D39="NON","-",IFERROR(MEDIAN(IF(Données_nettoyées!$O$1:$O$500=$B39,IF(INDIRECT($A$1&amp;M$1)&gt;0,IF(COUNTIFS(Données_nettoyées!$O$1:$O$500,$B39,INDIRECT($A$1&amp;M$1),"&gt;0")&gt;2,INDIRECT($A$1&amp;M$1))))),"MC"))</f>
        <v>2250</v>
      </c>
      <c r="N39" s="7" t="str" cm="1">
        <f t="array" aca="1" ref="N39" ca="1">IF($D39="NON","-",IFERROR(MEDIAN(IF(Données_nettoyées!$O$1:$O$500=$B39,IF(INDIRECT($A$1&amp;N$1)&gt;0,IF(COUNTIFS(Données_nettoyées!$O$1:$O$500,$B39,INDIRECT($A$1&amp;N$1),"&gt;0")&gt;2,INDIRECT($A$1&amp;N$1))))),"MC"))</f>
        <v>MC</v>
      </c>
      <c r="O39" s="7" t="str" cm="1">
        <f t="array" aca="1" ref="O39" ca="1">IF($D39="NON","-",IFERROR(MEDIAN(IF(Données_nettoyées!$O$1:$O$500=$B39,IF(INDIRECT($A$1&amp;O$1)&gt;0,IF(COUNTIFS(Données_nettoyées!$O$1:$O$500,$B39,INDIRECT($A$1&amp;O$1),"&gt;0")&gt;2,INDIRECT($A$1&amp;O$1))))),"MC"))</f>
        <v>MC</v>
      </c>
      <c r="P39" s="7" t="str" cm="1">
        <f t="array" aca="1" ref="P39" ca="1">IF($D39="NON","-",IFERROR(MEDIAN(IF(Données_nettoyées!$O$1:$O$500=$B39,IF(INDIRECT($A$1&amp;P$1)&gt;0,IF(COUNTIFS(Données_nettoyées!$O$1:$O$500,$B39,INDIRECT($A$1&amp;P$1),"&gt;0")&gt;2,INDIRECT($A$1&amp;P$1))))),"MC"))</f>
        <v>MC</v>
      </c>
      <c r="Q39" s="7" t="str" cm="1">
        <f t="array" aca="1" ref="Q39" ca="1">IF($D39="NON","-",IFERROR(MEDIAN(IF(Données_nettoyées!$O$1:$O$500=$B39,IF(INDIRECT($A$1&amp;Q$1)&gt;0,IF(COUNTIFS(Données_nettoyées!$O$1:$O$500,$B39,INDIRECT($A$1&amp;Q$1),"&gt;0")&gt;2,INDIRECT($A$1&amp;Q$1))))),"MC"))</f>
        <v>MC</v>
      </c>
      <c r="R39" s="7" t="str" cm="1">
        <f t="array" aca="1" ref="R39" ca="1">IF($D39="NON","-",IFERROR(MEDIAN(IF(Données_nettoyées!$O$1:$O$500=$B39,IF(INDIRECT($A$1&amp;R$1)&gt;0,IF(COUNTIFS(Données_nettoyées!$O$1:$O$500,$B39,INDIRECT($A$1&amp;R$1),"&gt;0")&gt;2,INDIRECT($A$1&amp;R$1))))),"MC"))</f>
        <v>MC</v>
      </c>
      <c r="S39" s="7" cm="1">
        <f t="array" aca="1" ref="S39" ca="1">IF($D39="NON","-",IFERROR(MEDIAN(IF(Données_nettoyées!$O$1:$O$500=$B39,IF(INDIRECT($A$1&amp;S$1)&gt;0,IF(COUNTIFS(Données_nettoyées!$O$1:$O$500,$B39,INDIRECT($A$1&amp;S$1),"&gt;0")&gt;2,INDIRECT($A$1&amp;S$1))))),"MC"))</f>
        <v>4500</v>
      </c>
      <c r="T39" s="7" cm="1">
        <f t="array" aca="1" ref="T39" ca="1">IF($D39="NON","-",IFERROR(MEDIAN(IF(Données_nettoyées!$O$1:$O$500=$B39,IF(INDIRECT($A$1&amp;T$1)&gt;0,IF(COUNTIFS(Données_nettoyées!$O$1:$O$500,$B39,INDIRECT($A$1&amp;T$1),"&gt;0")&gt;2,INDIRECT($A$1&amp;T$1))))),"MC"))</f>
        <v>3375</v>
      </c>
      <c r="U39" s="7" cm="1">
        <f t="array" aca="1" ref="U39" ca="1">IF($D39="NON","-",IFERROR(MEDIAN(IF(Données_nettoyées!$O$1:$O$500=$B39,IF(INDIRECT($A$1&amp;U$1)&gt;0,IF(COUNTIFS(Données_nettoyées!$O$1:$O$500,$B39,INDIRECT($A$1&amp;U$1),"&gt;0")&gt;2,INDIRECT($A$1&amp;U$1))))),"MC"))</f>
        <v>700</v>
      </c>
      <c r="V39" s="7" cm="1">
        <f t="array" aca="1" ref="V39" ca="1">IF($D39="NON","-",IFERROR(MEDIAN(IF(Données_nettoyées!$O$1:$O$500=$B39,IF(INDIRECT($A$1&amp;V$1)&gt;0,IF(COUNTIFS(Données_nettoyées!$O$1:$O$500,$B39,INDIRECT($A$1&amp;V$1),"&gt;0")&gt;2,INDIRECT($A$1&amp;V$1))))),"MC"))</f>
        <v>150</v>
      </c>
      <c r="W39" s="7" t="str" cm="1">
        <f t="array" aca="1" ref="W39" ca="1">IF($D39="NON","-",IFERROR(MEDIAN(IF(Données_nettoyées!$O$1:$O$500=$B39,IF(INDIRECT($A$1&amp;W$1)&gt;0,IF(COUNTIFS(Données_nettoyées!$O$1:$O$500,$B39,INDIRECT($A$1&amp;W$1),"&gt;0")&gt;2,INDIRECT($A$1&amp;W$1))))),"MC"))</f>
        <v>MC</v>
      </c>
      <c r="X39" s="7" t="str" cm="1">
        <f t="array" aca="1" ref="X39" ca="1">IF($D39="NON","-",IFERROR(MEDIAN(IF(Données_nettoyées!$O$1:$O$500=$B39,IF(INDIRECT($A$1&amp;X$1)&gt;0,IF(COUNTIFS(Données_nettoyées!$O$1:$O$500,$B39,INDIRECT($A$1&amp;X$1),"&gt;0")&gt;2,INDIRECT($A$1&amp;X$1))))),"MC"))</f>
        <v>MC</v>
      </c>
      <c r="Y39" s="7" t="str" cm="1">
        <f t="array" aca="1" ref="Y39" ca="1">IF($D39="NON","-",IFERROR(MEDIAN(IF(Données_nettoyées!$O$1:$O$500=$B39,IF(INDIRECT($A$1&amp;Y$1)&gt;0,IF(COUNTIFS(Données_nettoyées!$O$1:$O$500,$B39,INDIRECT($A$1&amp;Y$1),"&gt;0")&gt;2,INDIRECT($A$1&amp;Y$1))))),"MC"))</f>
        <v>MC</v>
      </c>
      <c r="Z39" s="7" cm="1">
        <f t="array" aca="1" ref="Z39" ca="1">IF($D39="NON","-",IFERROR(MEDIAN(IF(Données_nettoyées!$O$1:$O$500=$B39,IF(INDIRECT($A$1&amp;Z$1)&gt;0,IF(COUNTIFS(Données_nettoyées!$O$1:$O$500,$B39,INDIRECT($A$1&amp;Z$1),"&gt;0")&gt;2,INDIRECT($A$1&amp;Z$1))))),"MC"))</f>
        <v>4750</v>
      </c>
      <c r="AA39" s="7" cm="1">
        <f t="array" aca="1" ref="AA39" ca="1">IF($D39="NON","-",IFERROR(MEDIAN(IF(Données_nettoyées!$O$1:$O$500=$B39,IF(INDIRECT($A$1&amp;AA$1)&gt;0,IF(COUNTIFS(Données_nettoyées!$O$1:$O$500,$B39,INDIRECT($A$1&amp;AA$1),"&gt;0")&gt;2,INDIRECT($A$1&amp;AA$1))))),"MC"))</f>
        <v>4750</v>
      </c>
      <c r="AB39" s="7" cm="1">
        <f t="array" aca="1" ref="AB39" ca="1">IF($D39="NON","-",IFERROR(MEDIAN(IF(Données_nettoyées!$O$1:$O$500=$B39,IF(INDIRECT($A$1&amp;AB$1)&gt;0,IF(COUNTIFS(Données_nettoyées!$O$1:$O$500,$B39,INDIRECT($A$1&amp;AB$1),"&gt;0")&gt;2,INDIRECT($A$1&amp;AB$1))))),"MC"))</f>
        <v>2500</v>
      </c>
      <c r="AC39" s="7" t="str" cm="1">
        <f t="array" aca="1" ref="AC39" ca="1">IF($D39="NON","-",IFERROR(MEDIAN(IF(Données_nettoyées!$O$1:$O$500=$B39,IF(INDIRECT($A$1&amp;AC$1)&gt;0,IF(COUNTIFS(Données_nettoyées!$O$1:$O$500,$B39,INDIRECT($A$1&amp;AC$1),"&gt;0")&gt;2,INDIRECT($A$1&amp;AC$1))))),"MC"))</f>
        <v>MC</v>
      </c>
      <c r="AD39" s="7" t="str" cm="1">
        <f t="array" aca="1" ref="AD39" ca="1">IF($D39="NON","-",IFERROR(MEDIAN(IF(Données_nettoyées!$O$1:$O$500=$B39,IF(INDIRECT($A$1&amp;AD$1)&gt;0,IF(COUNTIFS(Données_nettoyées!$O$1:$O$500,$B39,INDIRECT($A$1&amp;AD$1),"&gt;0")&gt;2,INDIRECT($A$1&amp;AD$1))))),"MC"))</f>
        <v>MC</v>
      </c>
      <c r="AE39" s="7" t="str" cm="1">
        <f t="array" aca="1" ref="AE39" ca="1">IF($D39="NON","-",IFERROR(MEDIAN(IF(Données_nettoyées!$O$1:$O$500=$B39,IF(INDIRECT($A$1&amp;AE$1)&gt;0,IF(COUNTIFS(Données_nettoyées!$O$1:$O$500,$B39,INDIRECT($A$1&amp;AE$1),"&gt;0")&gt;2,INDIRECT($A$1&amp;AE$1))))),"MC"))</f>
        <v>MC</v>
      </c>
      <c r="AF39" s="7" cm="1">
        <f t="array" aca="1" ref="AF39" ca="1">IF($D39="NON","-",IFERROR(MEDIAN(IF(Données_nettoyées!$O$1:$O$500=$B39,IF(INDIRECT($A$1&amp;AF$1)&gt;0,IF(COUNTIFS(Données_nettoyées!$O$1:$O$500,$B39,INDIRECT($A$1&amp;AF$1),"&gt;0")&gt;2,INDIRECT($A$1&amp;AF$1))))),"MC"))</f>
        <v>275</v>
      </c>
      <c r="AG39" s="7" t="str" cm="1">
        <f t="array" aca="1" ref="AG39" ca="1">IF($D39="NON","-",IFERROR(MEDIAN(IF(Données_nettoyées!$O$1:$O$500=$B39,IF(INDIRECT($A$1&amp;AG$1)&gt;0,IF(COUNTIFS(Données_nettoyées!$O$1:$O$500,$B39,INDIRECT($A$1&amp;AG$1),"&gt;0")&gt;2,INDIRECT($A$1&amp;AG$1))))),"MC"))</f>
        <v>MC</v>
      </c>
      <c r="AI39" s="5">
        <f ca="1">COUNTIF(E39:AG39,"MC")+COUNTIF(E39:AG39,"-")</f>
        <v>12</v>
      </c>
    </row>
    <row r="40" spans="1:35" x14ac:dyDescent="0.35">
      <c r="A40" s="4" t="s">
        <v>81</v>
      </c>
      <c r="B40" s="4" t="s">
        <v>82</v>
      </c>
      <c r="C40" s="4" t="s">
        <v>66</v>
      </c>
      <c r="E40" s="7" cm="1">
        <f t="array" aca="1" ref="E40" ca="1">IF(ISERROR(ABS(E39)),"",IFERROR(MIN(IF(Données_nettoyées!$O$1:$O$500=$B40,IF(INDIRECT($A$1&amp;E$1)&gt;0,IF(COUNTIFS(Données_nettoyées!$O$1:$O$500,$B40,INDIRECT($A$1&amp;E$1),"&gt;0")&gt;2,INDIRECT($A$1&amp;E$1))))),"MC"))</f>
        <v>1200</v>
      </c>
      <c r="F40" s="7" cm="1">
        <f t="array" aca="1" ref="F40" ca="1">IF(ISERROR(ABS(F39)),"",IFERROR(MIN(IF(Données_nettoyées!$O$1:$O$500=$B40,IF(INDIRECT($A$1&amp;F$1)&gt;0,IF(COUNTIFS(Données_nettoyées!$O$1:$O$500,$B40,INDIRECT($A$1&amp;F$1),"&gt;0")&gt;2,INDIRECT($A$1&amp;F$1))))),"MC"))</f>
        <v>1000</v>
      </c>
      <c r="G40" s="7" cm="1">
        <f t="array" aca="1" ref="G40" ca="1">IF(ISERROR(ABS(G39)),"",IFERROR(MIN(IF(Données_nettoyées!$O$1:$O$500=$B40,IF(INDIRECT($A$1&amp;G$1)&gt;0,IF(COUNTIFS(Données_nettoyées!$O$1:$O$500,$B40,INDIRECT($A$1&amp;G$1),"&gt;0")&gt;2,INDIRECT($A$1&amp;G$1))))),"MC"))</f>
        <v>1500</v>
      </c>
      <c r="H40" s="7" cm="1">
        <f t="array" aca="1" ref="H40" ca="1">IF(ISERROR(ABS(H39)),"",IFERROR(MIN(IF(Données_nettoyées!$O$1:$O$500=$B40,IF(INDIRECT($A$1&amp;H$1)&gt;0,IF(COUNTIFS(Données_nettoyées!$O$1:$O$500,$B40,INDIRECT($A$1&amp;H$1),"&gt;0")&gt;2,INDIRECT($A$1&amp;H$1))))),"MC"))</f>
        <v>600</v>
      </c>
      <c r="I40" s="7" cm="1">
        <f t="array" aca="1" ref="I40" ca="1">IF(ISERROR(ABS(I39)),"",IFERROR(MIN(IF(Données_nettoyées!$O$1:$O$500=$B40,IF(INDIRECT($A$1&amp;I$1)&gt;0,IF(COUNTIFS(Données_nettoyées!$O$1:$O$500,$B40,INDIRECT($A$1&amp;I$1),"&gt;0")&gt;2,INDIRECT($A$1&amp;I$1))))),"MC"))</f>
        <v>275</v>
      </c>
      <c r="J40" s="7" cm="1">
        <f t="array" aca="1" ref="J40" ca="1">IF(ISERROR(ABS(J39)),"",IFERROR(MIN(IF(Données_nettoyées!$O$1:$O$500=$B40,IF(INDIRECT($A$1&amp;J$1)&gt;0,IF(COUNTIFS(Données_nettoyées!$O$1:$O$500,$B40,INDIRECT($A$1&amp;J$1),"&gt;0")&gt;2,INDIRECT($A$1&amp;J$1))))),"MC"))</f>
        <v>6750</v>
      </c>
      <c r="K40" s="7" cm="1">
        <f t="array" aca="1" ref="K40" ca="1">IF(ISERROR(ABS(K39)),"",IFERROR(MIN(IF(Données_nettoyées!$O$1:$O$500=$B40,IF(INDIRECT($A$1&amp;K$1)&gt;0,IF(COUNTIFS(Données_nettoyées!$O$1:$O$500,$B40,INDIRECT($A$1&amp;K$1),"&gt;0")&gt;2,INDIRECT($A$1&amp;K$1))))),"MC"))</f>
        <v>6000</v>
      </c>
      <c r="L40" s="7" cm="1">
        <f t="array" aca="1" ref="L40" ca="1">IF(ISERROR(ABS(L39)),"",IFERROR(MIN(IF(Données_nettoyées!$O$1:$O$500=$B40,IF(INDIRECT($A$1&amp;L$1)&gt;0,IF(COUNTIFS(Données_nettoyées!$O$1:$O$500,$B40,INDIRECT($A$1&amp;L$1),"&gt;0")&gt;2,INDIRECT($A$1&amp;L$1))))),"MC"))</f>
        <v>700</v>
      </c>
      <c r="M40" s="7" cm="1">
        <f t="array" aca="1" ref="M40" ca="1">IF(ISERROR(ABS(M39)),"",IFERROR(MIN(IF(Données_nettoyées!$O$1:$O$500=$B40,IF(INDIRECT($A$1&amp;M$1)&gt;0,IF(COUNTIFS(Données_nettoyées!$O$1:$O$500,$B40,INDIRECT($A$1&amp;M$1),"&gt;0")&gt;2,INDIRECT($A$1&amp;M$1))))),"MC"))</f>
        <v>2000</v>
      </c>
      <c r="N40" s="7" t="str" cm="1">
        <f t="array" aca="1" ref="N40" ca="1">IF(ISERROR(ABS(N39)),"",IFERROR(MIN(IF(Données_nettoyées!$O$1:$O$500=$B40,IF(INDIRECT($A$1&amp;N$1)&gt;0,IF(COUNTIFS(Données_nettoyées!$O$1:$O$500,$B40,INDIRECT($A$1&amp;N$1),"&gt;0")&gt;2,INDIRECT($A$1&amp;N$1))))),"MC"))</f>
        <v/>
      </c>
      <c r="O40" s="7" t="str" cm="1">
        <f t="array" aca="1" ref="O40" ca="1">IF(ISERROR(ABS(O39)),"",IFERROR(MIN(IF(Données_nettoyées!$O$1:$O$500=$B40,IF(INDIRECT($A$1&amp;O$1)&gt;0,IF(COUNTIFS(Données_nettoyées!$O$1:$O$500,$B40,INDIRECT($A$1&amp;O$1),"&gt;0")&gt;2,INDIRECT($A$1&amp;O$1))))),"MC"))</f>
        <v/>
      </c>
      <c r="P40" s="7" t="str" cm="1">
        <f t="array" aca="1" ref="P40" ca="1">IF(ISERROR(ABS(P39)),"",IFERROR(MIN(IF(Données_nettoyées!$O$1:$O$500=$B40,IF(INDIRECT($A$1&amp;P$1)&gt;0,IF(COUNTIFS(Données_nettoyées!$O$1:$O$500,$B40,INDIRECT($A$1&amp;P$1),"&gt;0")&gt;2,INDIRECT($A$1&amp;P$1))))),"MC"))</f>
        <v/>
      </c>
      <c r="Q40" s="7" t="str" cm="1">
        <f t="array" aca="1" ref="Q40" ca="1">IF(ISERROR(ABS(Q39)),"",IFERROR(MIN(IF(Données_nettoyées!$O$1:$O$500=$B40,IF(INDIRECT($A$1&amp;Q$1)&gt;0,IF(COUNTIFS(Données_nettoyées!$O$1:$O$500,$B40,INDIRECT($A$1&amp;Q$1),"&gt;0")&gt;2,INDIRECT($A$1&amp;Q$1))))),"MC"))</f>
        <v/>
      </c>
      <c r="R40" s="7" t="str" cm="1">
        <f t="array" aca="1" ref="R40" ca="1">IF(ISERROR(ABS(R39)),"",IFERROR(MIN(IF(Données_nettoyées!$O$1:$O$500=$B40,IF(INDIRECT($A$1&amp;R$1)&gt;0,IF(COUNTIFS(Données_nettoyées!$O$1:$O$500,$B40,INDIRECT($A$1&amp;R$1),"&gt;0")&gt;2,INDIRECT($A$1&amp;R$1))))),"MC"))</f>
        <v/>
      </c>
      <c r="S40" s="7" cm="1">
        <f t="array" aca="1" ref="S40" ca="1">IF(ISERROR(ABS(S39)),"",IFERROR(MIN(IF(Données_nettoyées!$O$1:$O$500=$B40,IF(INDIRECT($A$1&amp;S$1)&gt;0,IF(COUNTIFS(Données_nettoyées!$O$1:$O$500,$B40,INDIRECT($A$1&amp;S$1),"&gt;0")&gt;2,INDIRECT($A$1&amp;S$1))))),"MC"))</f>
        <v>4500</v>
      </c>
      <c r="T40" s="7" cm="1">
        <f t="array" aca="1" ref="T40" ca="1">IF(ISERROR(ABS(T39)),"",IFERROR(MIN(IF(Données_nettoyées!$O$1:$O$500=$B40,IF(INDIRECT($A$1&amp;T$1)&gt;0,IF(COUNTIFS(Données_nettoyées!$O$1:$O$500,$B40,INDIRECT($A$1&amp;T$1),"&gt;0")&gt;2,INDIRECT($A$1&amp;T$1))))),"MC"))</f>
        <v>2750</v>
      </c>
      <c r="U40" s="7" cm="1">
        <f t="array" aca="1" ref="U40" ca="1">IF(ISERROR(ABS(U39)),"",IFERROR(MIN(IF(Données_nettoyées!$O$1:$O$500=$B40,IF(INDIRECT($A$1&amp;U$1)&gt;0,IF(COUNTIFS(Données_nettoyées!$O$1:$O$500,$B40,INDIRECT($A$1&amp;U$1),"&gt;0")&gt;2,INDIRECT($A$1&amp;U$1))))),"MC"))</f>
        <v>650</v>
      </c>
      <c r="V40" s="7" cm="1">
        <f t="array" aca="1" ref="V40" ca="1">IF(ISERROR(ABS(V39)),"",IFERROR(MIN(IF(Données_nettoyées!$O$1:$O$500=$B40,IF(INDIRECT($A$1&amp;V$1)&gt;0,IF(COUNTIFS(Données_nettoyées!$O$1:$O$500,$B40,INDIRECT($A$1&amp;V$1),"&gt;0")&gt;2,INDIRECT($A$1&amp;V$1))))),"MC"))</f>
        <v>100</v>
      </c>
      <c r="W40" s="7" t="str" cm="1">
        <f t="array" aca="1" ref="W40" ca="1">IF(ISERROR(ABS(W39)),"",IFERROR(MIN(IF(Données_nettoyées!$O$1:$O$500=$B40,IF(INDIRECT($A$1&amp;W$1)&gt;0,IF(COUNTIFS(Données_nettoyées!$O$1:$O$500,$B40,INDIRECT($A$1&amp;W$1),"&gt;0")&gt;2,INDIRECT($A$1&amp;W$1))))),"MC"))</f>
        <v/>
      </c>
      <c r="X40" s="7" t="str" cm="1">
        <f t="array" aca="1" ref="X40" ca="1">IF(ISERROR(ABS(X39)),"",IFERROR(MIN(IF(Données_nettoyées!$O$1:$O$500=$B40,IF(INDIRECT($A$1&amp;X$1)&gt;0,IF(COUNTIFS(Données_nettoyées!$O$1:$O$500,$B40,INDIRECT($A$1&amp;X$1),"&gt;0")&gt;2,INDIRECT($A$1&amp;X$1))))),"MC"))</f>
        <v/>
      </c>
      <c r="Y40" s="7" t="str" cm="1">
        <f t="array" aca="1" ref="Y40" ca="1">IF(ISERROR(ABS(Y39)),"",IFERROR(MIN(IF(Données_nettoyées!$O$1:$O$500=$B40,IF(INDIRECT($A$1&amp;Y$1)&gt;0,IF(COUNTIFS(Données_nettoyées!$O$1:$O$500,$B40,INDIRECT($A$1&amp;Y$1),"&gt;0")&gt;2,INDIRECT($A$1&amp;Y$1))))),"MC"))</f>
        <v/>
      </c>
      <c r="Z40" s="7" cm="1">
        <f t="array" aca="1" ref="Z40" ca="1">IF(ISERROR(ABS(Z39)),"",IFERROR(MIN(IF(Données_nettoyées!$O$1:$O$500=$B40,IF(INDIRECT($A$1&amp;Z$1)&gt;0,IF(COUNTIFS(Données_nettoyées!$O$1:$O$500,$B40,INDIRECT($A$1&amp;Z$1),"&gt;0")&gt;2,INDIRECT($A$1&amp;Z$1))))),"MC"))</f>
        <v>4500</v>
      </c>
      <c r="AA40" s="7" cm="1">
        <f t="array" aca="1" ref="AA40" ca="1">IF(ISERROR(ABS(AA39)),"",IFERROR(MIN(IF(Données_nettoyées!$O$1:$O$500=$B40,IF(INDIRECT($A$1&amp;AA$1)&gt;0,IF(COUNTIFS(Données_nettoyées!$O$1:$O$500,$B40,INDIRECT($A$1&amp;AA$1),"&gt;0")&gt;2,INDIRECT($A$1&amp;AA$1))))),"MC"))</f>
        <v>4500</v>
      </c>
      <c r="AB40" s="7" cm="1">
        <f t="array" aca="1" ref="AB40" ca="1">IF(ISERROR(ABS(AB39)),"",IFERROR(MIN(IF(Données_nettoyées!$O$1:$O$500=$B40,IF(INDIRECT($A$1&amp;AB$1)&gt;0,IF(COUNTIFS(Données_nettoyées!$O$1:$O$500,$B40,INDIRECT($A$1&amp;AB$1),"&gt;0")&gt;2,INDIRECT($A$1&amp;AB$1))))),"MC"))</f>
        <v>2000</v>
      </c>
      <c r="AC40" s="7" t="str" cm="1">
        <f t="array" aca="1" ref="AC40" ca="1">IF(ISERROR(ABS(AC39)),"",IFERROR(MIN(IF(Données_nettoyées!$O$1:$O$500=$B40,IF(INDIRECT($A$1&amp;AC$1)&gt;0,IF(COUNTIFS(Données_nettoyées!$O$1:$O$500,$B40,INDIRECT($A$1&amp;AC$1),"&gt;0")&gt;2,INDIRECT($A$1&amp;AC$1))))),"MC"))</f>
        <v/>
      </c>
      <c r="AD40" s="7" t="str" cm="1">
        <f t="array" aca="1" ref="AD40" ca="1">IF(ISERROR(ABS(AD39)),"",IFERROR(MIN(IF(Données_nettoyées!$O$1:$O$500=$B40,IF(INDIRECT($A$1&amp;AD$1)&gt;0,IF(COUNTIFS(Données_nettoyées!$O$1:$O$500,$B40,INDIRECT($A$1&amp;AD$1),"&gt;0")&gt;2,INDIRECT($A$1&amp;AD$1))))),"MC"))</f>
        <v/>
      </c>
      <c r="AE40" s="7" t="str" cm="1">
        <f t="array" aca="1" ref="AE40" ca="1">IF(ISERROR(ABS(AE39)),"",IFERROR(MIN(IF(Données_nettoyées!$O$1:$O$500=$B40,IF(INDIRECT($A$1&amp;AE$1)&gt;0,IF(COUNTIFS(Données_nettoyées!$O$1:$O$500,$B40,INDIRECT($A$1&amp;AE$1),"&gt;0")&gt;2,INDIRECT($A$1&amp;AE$1))))),"MC"))</f>
        <v/>
      </c>
      <c r="AF40" s="7" cm="1">
        <f t="array" aca="1" ref="AF40" ca="1">IF(ISERROR(ABS(AF39)),"",IFERROR(MIN(IF(Données_nettoyées!$O$1:$O$500=$B40,IF(INDIRECT($A$1&amp;AF$1)&gt;0,IF(COUNTIFS(Données_nettoyées!$O$1:$O$500,$B40,INDIRECT($A$1&amp;AF$1),"&gt;0")&gt;2,INDIRECT($A$1&amp;AF$1))))),"MC"))</f>
        <v>275</v>
      </c>
      <c r="AG40" s="7" t="str" cm="1">
        <f t="array" aca="1" ref="AG40" ca="1">IF(ISERROR(ABS(AG39)),"",IFERROR(MIN(IF(Données_nettoyées!$O$1:$O$500=$B40,IF(INDIRECT($A$1&amp;AG$1)&gt;0,IF(COUNTIFS(Données_nettoyées!$O$1:$O$500,$B40,INDIRECT($A$1&amp;AG$1),"&gt;0")&gt;2,INDIRECT($A$1&amp;AG$1))))),"MC"))</f>
        <v/>
      </c>
    </row>
    <row r="41" spans="1:35" x14ac:dyDescent="0.35">
      <c r="A41" s="4" t="s">
        <v>81</v>
      </c>
      <c r="B41" s="4" t="s">
        <v>82</v>
      </c>
      <c r="C41" s="4" t="s">
        <v>68</v>
      </c>
      <c r="E41" s="7" cm="1">
        <f t="array" aca="1" ref="E41" ca="1">IF(ISERROR(ABS(E39)),"",IFERROR(MAX(IF(Données_nettoyées!$O$1:$O$500=$B41,IF(INDIRECT($A$1&amp;E$1)&gt;0,IF(COUNTIFS(Données_nettoyées!$O$1:$O$500,$B41,INDIRECT($A$1&amp;E$1),"&gt;0")&gt;2,INDIRECT($A$1&amp;E$1))))),"MC"))</f>
        <v>1300</v>
      </c>
      <c r="F41" s="7" cm="1">
        <f t="array" aca="1" ref="F41" ca="1">IF(ISERROR(ABS(F39)),"",IFERROR(MAX(IF(Données_nettoyées!$O$1:$O$500=$B41,IF(INDIRECT($A$1&amp;F$1)&gt;0,IF(COUNTIFS(Données_nettoyées!$O$1:$O$500,$B41,INDIRECT($A$1&amp;F$1),"&gt;0")&gt;2,INDIRECT($A$1&amp;F$1))))),"MC"))</f>
        <v>1300</v>
      </c>
      <c r="G41" s="7" cm="1">
        <f t="array" aca="1" ref="G41" ca="1">IF(ISERROR(ABS(G39)),"",IFERROR(MAX(IF(Données_nettoyées!$O$1:$O$500=$B41,IF(INDIRECT($A$1&amp;G$1)&gt;0,IF(COUNTIFS(Données_nettoyées!$O$1:$O$500,$B41,INDIRECT($A$1&amp;G$1),"&gt;0")&gt;2,INDIRECT($A$1&amp;G$1))))),"MC"))</f>
        <v>1600</v>
      </c>
      <c r="H41" s="7" cm="1">
        <f t="array" aca="1" ref="H41" ca="1">IF(ISERROR(ABS(H39)),"",IFERROR(MAX(IF(Données_nettoyées!$O$1:$O$500=$B41,IF(INDIRECT($A$1&amp;H$1)&gt;0,IF(COUNTIFS(Données_nettoyées!$O$1:$O$500,$B41,INDIRECT($A$1&amp;H$1),"&gt;0")&gt;2,INDIRECT($A$1&amp;H$1))))),"MC"))</f>
        <v>650</v>
      </c>
      <c r="I41" s="7" cm="1">
        <f t="array" aca="1" ref="I41" ca="1">IF(ISERROR(ABS(I39)),"",IFERROR(MAX(IF(Données_nettoyées!$O$1:$O$500=$B41,IF(INDIRECT($A$1&amp;I$1)&gt;0,IF(COUNTIFS(Données_nettoyées!$O$1:$O$500,$B41,INDIRECT($A$1&amp;I$1),"&gt;0")&gt;2,INDIRECT($A$1&amp;I$1))))),"MC"))</f>
        <v>400</v>
      </c>
      <c r="J41" s="7" cm="1">
        <f t="array" aca="1" ref="J41" ca="1">IF(ISERROR(ABS(J39)),"",IFERROR(MAX(IF(Données_nettoyées!$O$1:$O$500=$B41,IF(INDIRECT($A$1&amp;J$1)&gt;0,IF(COUNTIFS(Données_nettoyées!$O$1:$O$500,$B41,INDIRECT($A$1&amp;J$1),"&gt;0")&gt;2,INDIRECT($A$1&amp;J$1))))),"MC"))</f>
        <v>7750</v>
      </c>
      <c r="K41" s="7" cm="1">
        <f t="array" aca="1" ref="K41" ca="1">IF(ISERROR(ABS(K39)),"",IFERROR(MAX(IF(Données_nettoyées!$O$1:$O$500=$B41,IF(INDIRECT($A$1&amp;K$1)&gt;0,IF(COUNTIFS(Données_nettoyées!$O$1:$O$500,$B41,INDIRECT($A$1&amp;K$1),"&gt;0")&gt;2,INDIRECT($A$1&amp;K$1))))),"MC"))</f>
        <v>7750</v>
      </c>
      <c r="L41" s="7" cm="1">
        <f t="array" aca="1" ref="L41" ca="1">IF(ISERROR(ABS(L39)),"",IFERROR(MAX(IF(Données_nettoyées!$O$1:$O$500=$B41,IF(INDIRECT($A$1&amp;L$1)&gt;0,IF(COUNTIFS(Données_nettoyées!$O$1:$O$500,$B41,INDIRECT($A$1&amp;L$1),"&gt;0")&gt;2,INDIRECT($A$1&amp;L$1))))),"MC"))</f>
        <v>800</v>
      </c>
      <c r="M41" s="7" cm="1">
        <f t="array" aca="1" ref="M41" ca="1">IF(ISERROR(ABS(M39)),"",IFERROR(MAX(IF(Données_nettoyées!$O$1:$O$500=$B41,IF(INDIRECT($A$1&amp;M$1)&gt;0,IF(COUNTIFS(Données_nettoyées!$O$1:$O$500,$B41,INDIRECT($A$1&amp;M$1),"&gt;0")&gt;2,INDIRECT($A$1&amp;M$1))))),"MC"))</f>
        <v>2250</v>
      </c>
      <c r="N41" s="7" t="str" cm="1">
        <f t="array" aca="1" ref="N41" ca="1">IF(ISERROR(ABS(N39)),"",IFERROR(MAX(IF(Données_nettoyées!$O$1:$O$500=$B41,IF(INDIRECT($A$1&amp;N$1)&gt;0,IF(COUNTIFS(Données_nettoyées!$O$1:$O$500,$B41,INDIRECT($A$1&amp;N$1),"&gt;0")&gt;2,INDIRECT($A$1&amp;N$1))))),"MC"))</f>
        <v/>
      </c>
      <c r="O41" s="7" t="str" cm="1">
        <f t="array" aca="1" ref="O41" ca="1">IF(ISERROR(ABS(O39)),"",IFERROR(MAX(IF(Données_nettoyées!$O$1:$O$500=$B41,IF(INDIRECT($A$1&amp;O$1)&gt;0,IF(COUNTIFS(Données_nettoyées!$O$1:$O$500,$B41,INDIRECT($A$1&amp;O$1),"&gt;0")&gt;2,INDIRECT($A$1&amp;O$1))))),"MC"))</f>
        <v/>
      </c>
      <c r="P41" s="7" t="str" cm="1">
        <f t="array" aca="1" ref="P41" ca="1">IF(ISERROR(ABS(P39)),"",IFERROR(MAX(IF(Données_nettoyées!$O$1:$O$500=$B41,IF(INDIRECT($A$1&amp;P$1)&gt;0,IF(COUNTIFS(Données_nettoyées!$O$1:$O$500,$B41,INDIRECT($A$1&amp;P$1),"&gt;0")&gt;2,INDIRECT($A$1&amp;P$1))))),"MC"))</f>
        <v/>
      </c>
      <c r="Q41" s="7" t="str" cm="1">
        <f t="array" aca="1" ref="Q41" ca="1">IF(ISERROR(ABS(Q39)),"",IFERROR(MAX(IF(Données_nettoyées!$O$1:$O$500=$B41,IF(INDIRECT($A$1&amp;Q$1)&gt;0,IF(COUNTIFS(Données_nettoyées!$O$1:$O$500,$B41,INDIRECT($A$1&amp;Q$1),"&gt;0")&gt;2,INDIRECT($A$1&amp;Q$1))))),"MC"))</f>
        <v/>
      </c>
      <c r="R41" s="7" t="str" cm="1">
        <f t="array" aca="1" ref="R41" ca="1">IF(ISERROR(ABS(R39)),"",IFERROR(MAX(IF(Données_nettoyées!$O$1:$O$500=$B41,IF(INDIRECT($A$1&amp;R$1)&gt;0,IF(COUNTIFS(Données_nettoyées!$O$1:$O$500,$B41,INDIRECT($A$1&amp;R$1),"&gt;0")&gt;2,INDIRECT($A$1&amp;R$1))))),"MC"))</f>
        <v/>
      </c>
      <c r="S41" s="7" cm="1">
        <f t="array" aca="1" ref="S41" ca="1">IF(ISERROR(ABS(S39)),"",IFERROR(MAX(IF(Données_nettoyées!$O$1:$O$500=$B41,IF(INDIRECT($A$1&amp;S$1)&gt;0,IF(COUNTIFS(Données_nettoyées!$O$1:$O$500,$B41,INDIRECT($A$1&amp;S$1),"&gt;0")&gt;2,INDIRECT($A$1&amp;S$1))))),"MC"))</f>
        <v>5250</v>
      </c>
      <c r="T41" s="7" cm="1">
        <f t="array" aca="1" ref="T41" ca="1">IF(ISERROR(ABS(T39)),"",IFERROR(MAX(IF(Données_nettoyées!$O$1:$O$500=$B41,IF(INDIRECT($A$1&amp;T$1)&gt;0,IF(COUNTIFS(Données_nettoyées!$O$1:$O$500,$B41,INDIRECT($A$1&amp;T$1),"&gt;0")&gt;2,INDIRECT($A$1&amp;T$1))))),"MC"))</f>
        <v>3750</v>
      </c>
      <c r="U41" s="7" cm="1">
        <f t="array" aca="1" ref="U41" ca="1">IF(ISERROR(ABS(U39)),"",IFERROR(MAX(IF(Données_nettoyées!$O$1:$O$500=$B41,IF(INDIRECT($A$1&amp;U$1)&gt;0,IF(COUNTIFS(Données_nettoyées!$O$1:$O$500,$B41,INDIRECT($A$1&amp;U$1),"&gt;0")&gt;2,INDIRECT($A$1&amp;U$1))))),"MC"))</f>
        <v>750</v>
      </c>
      <c r="V41" s="7" cm="1">
        <f t="array" aca="1" ref="V41" ca="1">IF(ISERROR(ABS(V39)),"",IFERROR(MAX(IF(Données_nettoyées!$O$1:$O$500=$B41,IF(INDIRECT($A$1&amp;V$1)&gt;0,IF(COUNTIFS(Données_nettoyées!$O$1:$O$500,$B41,INDIRECT($A$1&amp;V$1),"&gt;0")&gt;2,INDIRECT($A$1&amp;V$1))))),"MC"))</f>
        <v>175</v>
      </c>
      <c r="W41" s="7" t="str" cm="1">
        <f t="array" aca="1" ref="W41" ca="1">IF(ISERROR(ABS(W39)),"",IFERROR(MAX(IF(Données_nettoyées!$O$1:$O$500=$B41,IF(INDIRECT($A$1&amp;W$1)&gt;0,IF(COUNTIFS(Données_nettoyées!$O$1:$O$500,$B41,INDIRECT($A$1&amp;W$1),"&gt;0")&gt;2,INDIRECT($A$1&amp;W$1))))),"MC"))</f>
        <v/>
      </c>
      <c r="X41" s="7" t="str" cm="1">
        <f t="array" aca="1" ref="X41" ca="1">IF(ISERROR(ABS(X39)),"",IFERROR(MAX(IF(Données_nettoyées!$O$1:$O$500=$B41,IF(INDIRECT($A$1&amp;X$1)&gt;0,IF(COUNTIFS(Données_nettoyées!$O$1:$O$500,$B41,INDIRECT($A$1&amp;X$1),"&gt;0")&gt;2,INDIRECT($A$1&amp;X$1))))),"MC"))</f>
        <v/>
      </c>
      <c r="Y41" s="7" t="str" cm="1">
        <f t="array" aca="1" ref="Y41" ca="1">IF(ISERROR(ABS(Y39)),"",IFERROR(MAX(IF(Données_nettoyées!$O$1:$O$500=$B41,IF(INDIRECT($A$1&amp;Y$1)&gt;0,IF(COUNTIFS(Données_nettoyées!$O$1:$O$500,$B41,INDIRECT($A$1&amp;Y$1),"&gt;0")&gt;2,INDIRECT($A$1&amp;Y$1))))),"MC"))</f>
        <v/>
      </c>
      <c r="Z41" s="7" cm="1">
        <f t="array" aca="1" ref="Z41" ca="1">IF(ISERROR(ABS(Z39)),"",IFERROR(MAX(IF(Données_nettoyées!$O$1:$O$500=$B41,IF(INDIRECT($A$1&amp;Z$1)&gt;0,IF(COUNTIFS(Données_nettoyées!$O$1:$O$500,$B41,INDIRECT($A$1&amp;Z$1),"&gt;0")&gt;2,INDIRECT($A$1&amp;Z$1))))),"MC"))</f>
        <v>5500</v>
      </c>
      <c r="AA41" s="7" cm="1">
        <f t="array" aca="1" ref="AA41" ca="1">IF(ISERROR(ABS(AA39)),"",IFERROR(MAX(IF(Données_nettoyées!$O$1:$O$500=$B41,IF(INDIRECT($A$1&amp;AA$1)&gt;0,IF(COUNTIFS(Données_nettoyées!$O$1:$O$500,$B41,INDIRECT($A$1&amp;AA$1),"&gt;0")&gt;2,INDIRECT($A$1&amp;AA$1))))),"MC"))</f>
        <v>5000</v>
      </c>
      <c r="AB41" s="7" cm="1">
        <f t="array" aca="1" ref="AB41" ca="1">IF(ISERROR(ABS(AB39)),"",IFERROR(MAX(IF(Données_nettoyées!$O$1:$O$500=$B41,IF(INDIRECT($A$1&amp;AB$1)&gt;0,IF(COUNTIFS(Données_nettoyées!$O$1:$O$500,$B41,INDIRECT($A$1&amp;AB$1),"&gt;0")&gt;2,INDIRECT($A$1&amp;AB$1))))),"MC"))</f>
        <v>2750</v>
      </c>
      <c r="AC41" s="7" t="str" cm="1">
        <f t="array" aca="1" ref="AC41" ca="1">IF(ISERROR(ABS(AC39)),"",IFERROR(MAX(IF(Données_nettoyées!$O$1:$O$500=$B41,IF(INDIRECT($A$1&amp;AC$1)&gt;0,IF(COUNTIFS(Données_nettoyées!$O$1:$O$500,$B41,INDIRECT($A$1&amp;AC$1),"&gt;0")&gt;2,INDIRECT($A$1&amp;AC$1))))),"MC"))</f>
        <v/>
      </c>
      <c r="AD41" s="7" t="str" cm="1">
        <f t="array" aca="1" ref="AD41" ca="1">IF(ISERROR(ABS(AD39)),"",IFERROR(MAX(IF(Données_nettoyées!$O$1:$O$500=$B41,IF(INDIRECT($A$1&amp;AD$1)&gt;0,IF(COUNTIFS(Données_nettoyées!$O$1:$O$500,$B41,INDIRECT($A$1&amp;AD$1),"&gt;0")&gt;2,INDIRECT($A$1&amp;AD$1))))),"MC"))</f>
        <v/>
      </c>
      <c r="AE41" s="7" t="str" cm="1">
        <f t="array" aca="1" ref="AE41" ca="1">IF(ISERROR(ABS(AE39)),"",IFERROR(MAX(IF(Données_nettoyées!$O$1:$O$500=$B41,IF(INDIRECT($A$1&amp;AE$1)&gt;0,IF(COUNTIFS(Données_nettoyées!$O$1:$O$500,$B41,INDIRECT($A$1&amp;AE$1),"&gt;0")&gt;2,INDIRECT($A$1&amp;AE$1))))),"MC"))</f>
        <v/>
      </c>
      <c r="AF41" s="7" cm="1">
        <f t="array" aca="1" ref="AF41" ca="1">IF(ISERROR(ABS(AF39)),"",IFERROR(MAX(IF(Données_nettoyées!$O$1:$O$500=$B41,IF(INDIRECT($A$1&amp;AF$1)&gt;0,IF(COUNTIFS(Données_nettoyées!$O$1:$O$500,$B41,INDIRECT($A$1&amp;AF$1),"&gt;0")&gt;2,INDIRECT($A$1&amp;AF$1))))),"MC"))</f>
        <v>300</v>
      </c>
      <c r="AG41" s="7" t="str" cm="1">
        <f t="array" aca="1" ref="AG41" ca="1">IF(ISERROR(ABS(AG39)),"",IFERROR(MAX(IF(Données_nettoyées!$O$1:$O$500=$B41,IF(INDIRECT($A$1&amp;AG$1)&gt;0,IF(COUNTIFS(Données_nettoyées!$O$1:$O$500,$B41,INDIRECT($A$1&amp;AG$1),"&gt;0")&gt;2,INDIRECT($A$1&amp;AG$1))))),"MC"))</f>
        <v/>
      </c>
    </row>
    <row r="42" spans="1:35" x14ac:dyDescent="0.35">
      <c r="C42" s="38" t="s">
        <v>145</v>
      </c>
      <c r="E42" s="7" t="str">
        <f t="shared" ref="E42:AG42" ca="1" si="5">IFERROR(IF((E41-E40)/E40&gt;=40%,"!!",""),"")</f>
        <v/>
      </c>
      <c r="F42" s="7" t="str">
        <f t="shared" ca="1" si="5"/>
        <v/>
      </c>
      <c r="G42" s="7" t="str">
        <f t="shared" ca="1" si="5"/>
        <v/>
      </c>
      <c r="H42" s="7" t="str">
        <f t="shared" ca="1" si="5"/>
        <v/>
      </c>
      <c r="I42" s="7" t="str">
        <f t="shared" ca="1" si="5"/>
        <v>!!</v>
      </c>
      <c r="J42" s="7" t="str">
        <f t="shared" ca="1" si="5"/>
        <v/>
      </c>
      <c r="K42" s="7" t="str">
        <f t="shared" ca="1" si="5"/>
        <v/>
      </c>
      <c r="L42" s="7" t="str">
        <f t="shared" ca="1" si="5"/>
        <v/>
      </c>
      <c r="M42" s="7" t="str">
        <f t="shared" ca="1" si="5"/>
        <v/>
      </c>
      <c r="N42" s="7" t="str">
        <f t="shared" ca="1" si="5"/>
        <v/>
      </c>
      <c r="O42" s="7" t="str">
        <f t="shared" ca="1" si="5"/>
        <v/>
      </c>
      <c r="P42" s="7" t="str">
        <f t="shared" ca="1" si="5"/>
        <v/>
      </c>
      <c r="Q42" s="7" t="str">
        <f t="shared" ca="1" si="5"/>
        <v/>
      </c>
      <c r="R42" s="7" t="str">
        <f t="shared" ca="1" si="5"/>
        <v/>
      </c>
      <c r="S42" s="7" t="str">
        <f t="shared" ca="1" si="5"/>
        <v/>
      </c>
      <c r="T42" s="7" t="str">
        <f t="shared" ca="1" si="5"/>
        <v/>
      </c>
      <c r="U42" s="7" t="str">
        <f t="shared" ca="1" si="5"/>
        <v/>
      </c>
      <c r="V42" s="7" t="str">
        <f t="shared" ca="1" si="5"/>
        <v>!!</v>
      </c>
      <c r="W42" s="7" t="str">
        <f t="shared" ca="1" si="5"/>
        <v/>
      </c>
      <c r="X42" s="7" t="str">
        <f t="shared" ca="1" si="5"/>
        <v/>
      </c>
      <c r="Y42" s="7" t="str">
        <f t="shared" ca="1" si="5"/>
        <v/>
      </c>
      <c r="Z42" s="7" t="str">
        <f t="shared" ca="1" si="5"/>
        <v/>
      </c>
      <c r="AA42" s="7" t="str">
        <f t="shared" ca="1" si="5"/>
        <v/>
      </c>
      <c r="AB42" s="7" t="str">
        <f t="shared" ca="1" si="5"/>
        <v/>
      </c>
      <c r="AC42" s="7" t="str">
        <f t="shared" ca="1" si="5"/>
        <v/>
      </c>
      <c r="AD42" s="7" t="str">
        <f t="shared" ca="1" si="5"/>
        <v/>
      </c>
      <c r="AE42" s="7" t="str">
        <f t="shared" ca="1" si="5"/>
        <v/>
      </c>
      <c r="AF42" s="7" t="str">
        <f t="shared" ca="1" si="5"/>
        <v/>
      </c>
      <c r="AG42" s="7" t="str">
        <f t="shared" ca="1" si="5"/>
        <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tr">
        <f>IF(COUNTIF(Données_nettoyées!$O$1:$O$500,$B45)&gt;0,"OUI","NON")</f>
        <v>OUI</v>
      </c>
      <c r="E45" s="7" t="str" cm="1">
        <f t="array" aca="1" ref="E45" ca="1">IF($D45="NON","-",IFERROR(MEDIAN(IF(Données_nettoyées!$O$1:$O$500=$B45,IF(INDIRECT($A$1&amp;E$1)&gt;0,IF(COUNTIFS(Données_nettoyées!$O$1:$O$500,$B45,INDIRECT($A$1&amp;E$1),"&gt;0")&gt;2,INDIRECT($A$1&amp;E$1))))),"MC"))</f>
        <v>MC</v>
      </c>
      <c r="F45" s="7" t="str" cm="1">
        <f t="array" aca="1" ref="F45" ca="1">IF($D45="NON","-",IFERROR(MEDIAN(IF(Données_nettoyées!$O$1:$O$500=$B45,IF(INDIRECT($A$1&amp;F$1)&gt;0,IF(COUNTIFS(Données_nettoyées!$O$1:$O$500,$B45,INDIRECT($A$1&amp;F$1),"&gt;0")&gt;2,INDIRECT($A$1&amp;F$1))))),"MC"))</f>
        <v>MC</v>
      </c>
      <c r="G45" s="7" t="str" cm="1">
        <f t="array" aca="1" ref="G45" ca="1">IF($D45="NON","-",IFERROR(MEDIAN(IF(Données_nettoyées!$O$1:$O$500=$B45,IF(INDIRECT($A$1&amp;G$1)&gt;0,IF(COUNTIFS(Données_nettoyées!$O$1:$O$500,$B45,INDIRECT($A$1&amp;G$1),"&gt;0")&gt;2,INDIRECT($A$1&amp;G$1))))),"MC"))</f>
        <v>MC</v>
      </c>
      <c r="H45" s="7" t="str" cm="1">
        <f t="array" aca="1" ref="H45" ca="1">IF($D45="NON","-",IFERROR(MEDIAN(IF(Données_nettoyées!$O$1:$O$500=$B45,IF(INDIRECT($A$1&amp;H$1)&gt;0,IF(COUNTIFS(Données_nettoyées!$O$1:$O$500,$B45,INDIRECT($A$1&amp;H$1),"&gt;0")&gt;2,INDIRECT($A$1&amp;H$1))))),"MC"))</f>
        <v>MC</v>
      </c>
      <c r="I45" s="7" cm="1">
        <f t="array" aca="1" ref="I45" ca="1">IF($D45="NON","-",IFERROR(MEDIAN(IF(Données_nettoyées!$O$1:$O$500=$B45,IF(INDIRECT($A$1&amp;I$1)&gt;0,IF(COUNTIFS(Données_nettoyées!$O$1:$O$500,$B45,INDIRECT($A$1&amp;I$1),"&gt;0")&gt;2,INDIRECT($A$1&amp;I$1))))),"MC"))</f>
        <v>300</v>
      </c>
      <c r="J45" s="7" cm="1">
        <f t="array" aca="1" ref="J45" ca="1">IF($D45="NON","-",IFERROR(MEDIAN(IF(Données_nettoyées!$O$1:$O$500=$B45,IF(INDIRECT($A$1&amp;J$1)&gt;0,IF(COUNTIFS(Données_nettoyées!$O$1:$O$500,$B45,INDIRECT($A$1&amp;J$1),"&gt;0")&gt;2,INDIRECT($A$1&amp;J$1))))),"MC"))</f>
        <v>4000</v>
      </c>
      <c r="K45" s="7" t="str" cm="1">
        <f t="array" aca="1" ref="K45" ca="1">IF($D45="NON","-",IFERROR(MEDIAN(IF(Données_nettoyées!$O$1:$O$500=$B45,IF(INDIRECT($A$1&amp;K$1)&gt;0,IF(COUNTIFS(Données_nettoyées!$O$1:$O$500,$B45,INDIRECT($A$1&amp;K$1),"&gt;0")&gt;2,INDIRECT($A$1&amp;K$1))))),"MC"))</f>
        <v>MC</v>
      </c>
      <c r="L45" s="7" cm="1">
        <f t="array" aca="1" ref="L45" ca="1">IF($D45="NON","-",IFERROR(MEDIAN(IF(Données_nettoyées!$O$1:$O$500=$B45,IF(INDIRECT($A$1&amp;L$1)&gt;0,IF(COUNTIFS(Données_nettoyées!$O$1:$O$500,$B45,INDIRECT($A$1&amp;L$1),"&gt;0")&gt;2,INDIRECT($A$1&amp;L$1))))),"MC"))</f>
        <v>1000</v>
      </c>
      <c r="M45" s="7" t="str" cm="1">
        <f t="array" aca="1" ref="M45" ca="1">IF($D45="NON","-",IFERROR(MEDIAN(IF(Données_nettoyées!$O$1:$O$500=$B45,IF(INDIRECT($A$1&amp;M$1)&gt;0,IF(COUNTIFS(Données_nettoyées!$O$1:$O$500,$B45,INDIRECT($A$1&amp;M$1),"&gt;0")&gt;2,INDIRECT($A$1&amp;M$1))))),"MC"))</f>
        <v>MC</v>
      </c>
      <c r="N45" s="7" cm="1">
        <f t="array" aca="1" ref="N45" ca="1">IF($D45="NON","-",IFERROR(MEDIAN(IF(Données_nettoyées!$O$1:$O$500=$B45,IF(INDIRECT($A$1&amp;N$1)&gt;0,IF(COUNTIFS(Données_nettoyées!$O$1:$O$500,$B45,INDIRECT($A$1&amp;N$1),"&gt;0")&gt;2,INDIRECT($A$1&amp;N$1))))),"MC"))</f>
        <v>6500</v>
      </c>
      <c r="O45" s="7" t="str" cm="1">
        <f t="array" aca="1" ref="O45" ca="1">IF($D45="NON","-",IFERROR(MEDIAN(IF(Données_nettoyées!$O$1:$O$500=$B45,IF(INDIRECT($A$1&amp;O$1)&gt;0,IF(COUNTIFS(Données_nettoyées!$O$1:$O$500,$B45,INDIRECT($A$1&amp;O$1),"&gt;0")&gt;2,INDIRECT($A$1&amp;O$1))))),"MC"))</f>
        <v>MC</v>
      </c>
      <c r="P45" s="7" t="str" cm="1">
        <f t="array" aca="1" ref="P45" ca="1">IF($D45="NON","-",IFERROR(MEDIAN(IF(Données_nettoyées!$O$1:$O$500=$B45,IF(INDIRECT($A$1&amp;P$1)&gt;0,IF(COUNTIFS(Données_nettoyées!$O$1:$O$500,$B45,INDIRECT($A$1&amp;P$1),"&gt;0")&gt;2,INDIRECT($A$1&amp;P$1))))),"MC"))</f>
        <v>MC</v>
      </c>
      <c r="Q45" s="7" t="str" cm="1">
        <f t="array" aca="1" ref="Q45" ca="1">IF($D45="NON","-",IFERROR(MEDIAN(IF(Données_nettoyées!$O$1:$O$500=$B45,IF(INDIRECT($A$1&amp;Q$1)&gt;0,IF(COUNTIFS(Données_nettoyées!$O$1:$O$500,$B45,INDIRECT($A$1&amp;Q$1),"&gt;0")&gt;2,INDIRECT($A$1&amp;Q$1))))),"MC"))</f>
        <v>MC</v>
      </c>
      <c r="R45" s="7" t="str" cm="1">
        <f t="array" aca="1" ref="R45" ca="1">IF($D45="NON","-",IFERROR(MEDIAN(IF(Données_nettoyées!$O$1:$O$500=$B45,IF(INDIRECT($A$1&amp;R$1)&gt;0,IF(COUNTIFS(Données_nettoyées!$O$1:$O$500,$B45,INDIRECT($A$1&amp;R$1),"&gt;0")&gt;2,INDIRECT($A$1&amp;R$1))))),"MC"))</f>
        <v>MC</v>
      </c>
      <c r="S45" s="7" t="str" cm="1">
        <f t="array" aca="1" ref="S45" ca="1">IF($D45="NON","-",IFERROR(MEDIAN(IF(Données_nettoyées!$O$1:$O$500=$B45,IF(INDIRECT($A$1&amp;S$1)&gt;0,IF(COUNTIFS(Données_nettoyées!$O$1:$O$500,$B45,INDIRECT($A$1&amp;S$1),"&gt;0")&gt;2,INDIRECT($A$1&amp;S$1))))),"MC"))</f>
        <v>MC</v>
      </c>
      <c r="T45" s="7" t="str" cm="1">
        <f t="array" aca="1" ref="T45" ca="1">IF($D45="NON","-",IFERROR(MEDIAN(IF(Données_nettoyées!$O$1:$O$500=$B45,IF(INDIRECT($A$1&amp;T$1)&gt;0,IF(COUNTIFS(Données_nettoyées!$O$1:$O$500,$B45,INDIRECT($A$1&amp;T$1),"&gt;0")&gt;2,INDIRECT($A$1&amp;T$1))))),"MC"))</f>
        <v>MC</v>
      </c>
      <c r="U45" s="7" cm="1">
        <f t="array" aca="1" ref="U45" ca="1">IF($D45="NON","-",IFERROR(MEDIAN(IF(Données_nettoyées!$O$1:$O$500=$B45,IF(INDIRECT($A$1&amp;U$1)&gt;0,IF(COUNTIFS(Données_nettoyées!$O$1:$O$500,$B45,INDIRECT($A$1&amp;U$1),"&gt;0")&gt;2,INDIRECT($A$1&amp;U$1))))),"MC"))</f>
        <v>300</v>
      </c>
      <c r="V45" s="7" cm="1">
        <f t="array" aca="1" ref="V45" ca="1">IF($D45="NON","-",IFERROR(MEDIAN(IF(Données_nettoyées!$O$1:$O$500=$B45,IF(INDIRECT($A$1&amp;V$1)&gt;0,IF(COUNTIFS(Données_nettoyées!$O$1:$O$500,$B45,INDIRECT($A$1&amp;V$1),"&gt;0")&gt;2,INDIRECT($A$1&amp;V$1))))),"MC"))</f>
        <v>150</v>
      </c>
      <c r="W45" s="7" t="str" cm="1">
        <f t="array" aca="1" ref="W45" ca="1">IF($D45="NON","-",IFERROR(MEDIAN(IF(Données_nettoyées!$O$1:$O$500=$B45,IF(INDIRECT($A$1&amp;W$1)&gt;0,IF(COUNTIFS(Données_nettoyées!$O$1:$O$500,$B45,INDIRECT($A$1&amp;W$1),"&gt;0")&gt;2,INDIRECT($A$1&amp;W$1))))),"MC"))</f>
        <v>MC</v>
      </c>
      <c r="X45" s="7" cm="1">
        <f t="array" aca="1" ref="X45" ca="1">IF($D45="NON","-",IFERROR(MEDIAN(IF(Données_nettoyées!$O$1:$O$500=$B45,IF(INDIRECT($A$1&amp;X$1)&gt;0,IF(COUNTIFS(Données_nettoyées!$O$1:$O$500,$B45,INDIRECT($A$1&amp;X$1),"&gt;0")&gt;2,INDIRECT($A$1&amp;X$1))))),"MC"))</f>
        <v>1875</v>
      </c>
      <c r="Y45" s="7" t="str" cm="1">
        <f t="array" aca="1" ref="Y45" ca="1">IF($D45="NON","-",IFERROR(MEDIAN(IF(Données_nettoyées!$O$1:$O$500=$B45,IF(INDIRECT($A$1&amp;Y$1)&gt;0,IF(COUNTIFS(Données_nettoyées!$O$1:$O$500,$B45,INDIRECT($A$1&amp;Y$1),"&gt;0")&gt;2,INDIRECT($A$1&amp;Y$1))))),"MC"))</f>
        <v>MC</v>
      </c>
      <c r="Z45" s="7" cm="1">
        <f t="array" aca="1" ref="Z45" ca="1">IF($D45="NON","-",IFERROR(MEDIAN(IF(Données_nettoyées!$O$1:$O$500=$B45,IF(INDIRECT($A$1&amp;Z$1)&gt;0,IF(COUNTIFS(Données_nettoyées!$O$1:$O$500,$B45,INDIRECT($A$1&amp;Z$1),"&gt;0")&gt;2,INDIRECT($A$1&amp;Z$1))))),"MC"))</f>
        <v>4000</v>
      </c>
      <c r="AA45" s="7" cm="1">
        <f t="array" aca="1" ref="AA45" ca="1">IF($D45="NON","-",IFERROR(MEDIAN(IF(Données_nettoyées!$O$1:$O$500=$B45,IF(INDIRECT($A$1&amp;AA$1)&gt;0,IF(COUNTIFS(Données_nettoyées!$O$1:$O$500,$B45,INDIRECT($A$1&amp;AA$1),"&gt;0")&gt;2,INDIRECT($A$1&amp;AA$1))))),"MC"))</f>
        <v>3000</v>
      </c>
      <c r="AB45" s="7" cm="1">
        <f t="array" aca="1" ref="AB45" ca="1">IF($D45="NON","-",IFERROR(MEDIAN(IF(Données_nettoyées!$O$1:$O$500=$B45,IF(INDIRECT($A$1&amp;AB$1)&gt;0,IF(COUNTIFS(Données_nettoyées!$O$1:$O$500,$B45,INDIRECT($A$1&amp;AB$1),"&gt;0")&gt;2,INDIRECT($A$1&amp;AB$1))))),"MC"))</f>
        <v>2500</v>
      </c>
      <c r="AC45" s="7" t="str" cm="1">
        <f t="array" aca="1" ref="AC45" ca="1">IF($D45="NON","-",IFERROR(MEDIAN(IF(Données_nettoyées!$O$1:$O$500=$B45,IF(INDIRECT($A$1&amp;AC$1)&gt;0,IF(COUNTIFS(Données_nettoyées!$O$1:$O$500,$B45,INDIRECT($A$1&amp;AC$1),"&gt;0")&gt;2,INDIRECT($A$1&amp;AC$1))))),"MC"))</f>
        <v>MC</v>
      </c>
      <c r="AD45" s="7" cm="1">
        <f t="array" aca="1" ref="AD45" ca="1">IF($D45="NON","-",IFERROR(MEDIAN(IF(Données_nettoyées!$O$1:$O$500=$B45,IF(INDIRECT($A$1&amp;AD$1)&gt;0,IF(COUNTIFS(Données_nettoyées!$O$1:$O$500,$B45,INDIRECT($A$1&amp;AD$1),"&gt;0")&gt;2,INDIRECT($A$1&amp;AD$1))))),"MC"))</f>
        <v>1500</v>
      </c>
      <c r="AE45" s="7" cm="1">
        <f t="array" aca="1" ref="AE45" ca="1">IF($D45="NON","-",IFERROR(MEDIAN(IF(Données_nettoyées!$O$1:$O$500=$B45,IF(INDIRECT($A$1&amp;AE$1)&gt;0,IF(COUNTIFS(Données_nettoyées!$O$1:$O$500,$B45,INDIRECT($A$1&amp;AE$1),"&gt;0")&gt;2,INDIRECT($A$1&amp;AE$1))))),"MC"))</f>
        <v>4500</v>
      </c>
      <c r="AF45" s="7" cm="1">
        <f t="array" aca="1" ref="AF45" ca="1">IF($D45="NON","-",IFERROR(MEDIAN(IF(Données_nettoyées!$O$1:$O$500=$B45,IF(INDIRECT($A$1&amp;AF$1)&gt;0,IF(COUNTIFS(Données_nettoyées!$O$1:$O$500,$B45,INDIRECT($A$1&amp;AF$1),"&gt;0")&gt;2,INDIRECT($A$1&amp;AF$1))))),"MC"))</f>
        <v>200</v>
      </c>
      <c r="AG45" s="7" t="str" cm="1">
        <f t="array" aca="1" ref="AG45" ca="1">IF($D45="NON","-",IFERROR(MEDIAN(IF(Données_nettoyées!$O$1:$O$500=$B45,IF(INDIRECT($A$1&amp;AG$1)&gt;0,IF(COUNTIFS(Données_nettoyées!$O$1:$O$500,$B45,INDIRECT($A$1&amp;AG$1),"&gt;0")&gt;2,INDIRECT($A$1&amp;AG$1))))),"MC"))</f>
        <v>MC</v>
      </c>
      <c r="AI45" s="5">
        <f ca="1">COUNTIF(E45:AG45,"MC")+COUNTIF(E45:AG45,"-")</f>
        <v>16</v>
      </c>
    </row>
    <row r="46" spans="1:35" x14ac:dyDescent="0.35">
      <c r="A46" s="4" t="s">
        <v>81</v>
      </c>
      <c r="B46" s="4" t="s">
        <v>84</v>
      </c>
      <c r="C46" s="4" t="s">
        <v>66</v>
      </c>
      <c r="E46" s="7" t="str" cm="1">
        <f t="array" aca="1" ref="E46" ca="1">IF(ISERROR(ABS(E45)),"",IFERROR(MIN(IF(Données_nettoyées!$O$1:$O$500=$B46,IF(INDIRECT($A$1&amp;E$1)&gt;0,IF(COUNTIFS(Données_nettoyées!$O$1:$O$500,$B46,INDIRECT($A$1&amp;E$1),"&gt;0")&gt;2,INDIRECT($A$1&amp;E$1))))),"MC"))</f>
        <v/>
      </c>
      <c r="F46" s="7" t="str" cm="1">
        <f t="array" aca="1" ref="F46" ca="1">IF(ISERROR(ABS(F45)),"",IFERROR(MIN(IF(Données_nettoyées!$O$1:$O$500=$B46,IF(INDIRECT($A$1&amp;F$1)&gt;0,IF(COUNTIFS(Données_nettoyées!$O$1:$O$500,$B46,INDIRECT($A$1&amp;F$1),"&gt;0")&gt;2,INDIRECT($A$1&amp;F$1))))),"MC"))</f>
        <v/>
      </c>
      <c r="G46" s="7" t="str" cm="1">
        <f t="array" aca="1" ref="G46" ca="1">IF(ISERROR(ABS(G45)),"",IFERROR(MIN(IF(Données_nettoyées!$O$1:$O$500=$B46,IF(INDIRECT($A$1&amp;G$1)&gt;0,IF(COUNTIFS(Données_nettoyées!$O$1:$O$500,$B46,INDIRECT($A$1&amp;G$1),"&gt;0")&gt;2,INDIRECT($A$1&amp;G$1))))),"MC"))</f>
        <v/>
      </c>
      <c r="H46" s="7" t="str" cm="1">
        <f t="array" aca="1" ref="H46" ca="1">IF(ISERROR(ABS(H45)),"",IFERROR(MIN(IF(Données_nettoyées!$O$1:$O$500=$B46,IF(INDIRECT($A$1&amp;H$1)&gt;0,IF(COUNTIFS(Données_nettoyées!$O$1:$O$500,$B46,INDIRECT($A$1&amp;H$1),"&gt;0")&gt;2,INDIRECT($A$1&amp;H$1))))),"MC"))</f>
        <v/>
      </c>
      <c r="I46" s="7" cm="1">
        <f t="array" aca="1" ref="I46" ca="1">IF(ISERROR(ABS(I45)),"",IFERROR(MIN(IF(Données_nettoyées!$O$1:$O$500=$B46,IF(INDIRECT($A$1&amp;I$1)&gt;0,IF(COUNTIFS(Données_nettoyées!$O$1:$O$500,$B46,INDIRECT($A$1&amp;I$1),"&gt;0")&gt;2,INDIRECT($A$1&amp;I$1))))),"MC"))</f>
        <v>300</v>
      </c>
      <c r="J46" s="7" cm="1">
        <f t="array" aca="1" ref="J46" ca="1">IF(ISERROR(ABS(J45)),"",IFERROR(MIN(IF(Données_nettoyées!$O$1:$O$500=$B46,IF(INDIRECT($A$1&amp;J$1)&gt;0,IF(COUNTIFS(Données_nettoyées!$O$1:$O$500,$B46,INDIRECT($A$1&amp;J$1),"&gt;0")&gt;2,INDIRECT($A$1&amp;J$1))))),"MC"))</f>
        <v>3500</v>
      </c>
      <c r="K46" s="7" t="str" cm="1">
        <f t="array" aca="1" ref="K46" ca="1">IF(ISERROR(ABS(K45)),"",IFERROR(MIN(IF(Données_nettoyées!$O$1:$O$500=$B46,IF(INDIRECT($A$1&amp;K$1)&gt;0,IF(COUNTIFS(Données_nettoyées!$O$1:$O$500,$B46,INDIRECT($A$1&amp;K$1),"&gt;0")&gt;2,INDIRECT($A$1&amp;K$1))))),"MC"))</f>
        <v/>
      </c>
      <c r="L46" s="7" cm="1">
        <f t="array" aca="1" ref="L46" ca="1">IF(ISERROR(ABS(L45)),"",IFERROR(MIN(IF(Données_nettoyées!$O$1:$O$500=$B46,IF(INDIRECT($A$1&amp;L$1)&gt;0,IF(COUNTIFS(Données_nettoyées!$O$1:$O$500,$B46,INDIRECT($A$1&amp;L$1),"&gt;0")&gt;2,INDIRECT($A$1&amp;L$1))))),"MC"))</f>
        <v>1000</v>
      </c>
      <c r="M46" s="7" t="str" cm="1">
        <f t="array" aca="1" ref="M46" ca="1">IF(ISERROR(ABS(M45)),"",IFERROR(MIN(IF(Données_nettoyées!$O$1:$O$500=$B46,IF(INDIRECT($A$1&amp;M$1)&gt;0,IF(COUNTIFS(Données_nettoyées!$O$1:$O$500,$B46,INDIRECT($A$1&amp;M$1),"&gt;0")&gt;2,INDIRECT($A$1&amp;M$1))))),"MC"))</f>
        <v/>
      </c>
      <c r="N46" s="7" cm="1">
        <f t="array" aca="1" ref="N46" ca="1">IF(ISERROR(ABS(N45)),"",IFERROR(MIN(IF(Données_nettoyées!$O$1:$O$500=$B46,IF(INDIRECT($A$1&amp;N$1)&gt;0,IF(COUNTIFS(Données_nettoyées!$O$1:$O$500,$B46,INDIRECT($A$1&amp;N$1),"&gt;0")&gt;2,INDIRECT($A$1&amp;N$1))))),"MC"))</f>
        <v>6000</v>
      </c>
      <c r="O46" s="7" t="str" cm="1">
        <f t="array" aca="1" ref="O46" ca="1">IF(ISERROR(ABS(O45)),"",IFERROR(MIN(IF(Données_nettoyées!$O$1:$O$500=$B46,IF(INDIRECT($A$1&amp;O$1)&gt;0,IF(COUNTIFS(Données_nettoyées!$O$1:$O$500,$B46,INDIRECT($A$1&amp;O$1),"&gt;0")&gt;2,INDIRECT($A$1&amp;O$1))))),"MC"))</f>
        <v/>
      </c>
      <c r="P46" s="7" t="str" cm="1">
        <f t="array" aca="1" ref="P46" ca="1">IF(ISERROR(ABS(P45)),"",IFERROR(MIN(IF(Données_nettoyées!$O$1:$O$500=$B46,IF(INDIRECT($A$1&amp;P$1)&gt;0,IF(COUNTIFS(Données_nettoyées!$O$1:$O$500,$B46,INDIRECT($A$1&amp;P$1),"&gt;0")&gt;2,INDIRECT($A$1&amp;P$1))))),"MC"))</f>
        <v/>
      </c>
      <c r="Q46" s="7" t="str" cm="1">
        <f t="array" aca="1" ref="Q46" ca="1">IF(ISERROR(ABS(Q45)),"",IFERROR(MIN(IF(Données_nettoyées!$O$1:$O$500=$B46,IF(INDIRECT($A$1&amp;Q$1)&gt;0,IF(COUNTIFS(Données_nettoyées!$O$1:$O$500,$B46,INDIRECT($A$1&amp;Q$1),"&gt;0")&gt;2,INDIRECT($A$1&amp;Q$1))))),"MC"))</f>
        <v/>
      </c>
      <c r="R46" s="7" t="str" cm="1">
        <f t="array" aca="1" ref="R46" ca="1">IF(ISERROR(ABS(R45)),"",IFERROR(MIN(IF(Données_nettoyées!$O$1:$O$500=$B46,IF(INDIRECT($A$1&amp;R$1)&gt;0,IF(COUNTIFS(Données_nettoyées!$O$1:$O$500,$B46,INDIRECT($A$1&amp;R$1),"&gt;0")&gt;2,INDIRECT($A$1&amp;R$1))))),"MC"))</f>
        <v/>
      </c>
      <c r="S46" s="7" t="str" cm="1">
        <f t="array" aca="1" ref="S46" ca="1">IF(ISERROR(ABS(S45)),"",IFERROR(MIN(IF(Données_nettoyées!$O$1:$O$500=$B46,IF(INDIRECT($A$1&amp;S$1)&gt;0,IF(COUNTIFS(Données_nettoyées!$O$1:$O$500,$B46,INDIRECT($A$1&amp;S$1),"&gt;0")&gt;2,INDIRECT($A$1&amp;S$1))))),"MC"))</f>
        <v/>
      </c>
      <c r="T46" s="7" t="str" cm="1">
        <f t="array" aca="1" ref="T46" ca="1">IF(ISERROR(ABS(T45)),"",IFERROR(MIN(IF(Données_nettoyées!$O$1:$O$500=$B46,IF(INDIRECT($A$1&amp;T$1)&gt;0,IF(COUNTIFS(Données_nettoyées!$O$1:$O$500,$B46,INDIRECT($A$1&amp;T$1),"&gt;0")&gt;2,INDIRECT($A$1&amp;T$1))))),"MC"))</f>
        <v/>
      </c>
      <c r="U46" s="7" cm="1">
        <f t="array" aca="1" ref="U46" ca="1">IF(ISERROR(ABS(U45)),"",IFERROR(MIN(IF(Données_nettoyées!$O$1:$O$500=$B46,IF(INDIRECT($A$1&amp;U$1)&gt;0,IF(COUNTIFS(Données_nettoyées!$O$1:$O$500,$B46,INDIRECT($A$1&amp;U$1),"&gt;0")&gt;2,INDIRECT($A$1&amp;U$1))))),"MC"))</f>
        <v>300</v>
      </c>
      <c r="V46" s="7" cm="1">
        <f t="array" aca="1" ref="V46" ca="1">IF(ISERROR(ABS(V45)),"",IFERROR(MIN(IF(Données_nettoyées!$O$1:$O$500=$B46,IF(INDIRECT($A$1&amp;V$1)&gt;0,IF(COUNTIFS(Données_nettoyées!$O$1:$O$500,$B46,INDIRECT($A$1&amp;V$1),"&gt;0")&gt;2,INDIRECT($A$1&amp;V$1))))),"MC"))</f>
        <v>100</v>
      </c>
      <c r="W46" s="7" t="str" cm="1">
        <f t="array" aca="1" ref="W46" ca="1">IF(ISERROR(ABS(W45)),"",IFERROR(MIN(IF(Données_nettoyées!$O$1:$O$500=$B46,IF(INDIRECT($A$1&amp;W$1)&gt;0,IF(COUNTIFS(Données_nettoyées!$O$1:$O$500,$B46,INDIRECT($A$1&amp;W$1),"&gt;0")&gt;2,INDIRECT($A$1&amp;W$1))))),"MC"))</f>
        <v/>
      </c>
      <c r="X46" s="7" cm="1">
        <f t="array" aca="1" ref="X46" ca="1">IF(ISERROR(ABS(X45)),"",IFERROR(MIN(IF(Données_nettoyées!$O$1:$O$500=$B46,IF(INDIRECT($A$1&amp;X$1)&gt;0,IF(COUNTIFS(Données_nettoyées!$O$1:$O$500,$B46,INDIRECT($A$1&amp;X$1),"&gt;0")&gt;2,INDIRECT($A$1&amp;X$1))))),"MC"))</f>
        <v>1500</v>
      </c>
      <c r="Y46" s="7" t="str" cm="1">
        <f t="array" aca="1" ref="Y46" ca="1">IF(ISERROR(ABS(Y45)),"",IFERROR(MIN(IF(Données_nettoyées!$O$1:$O$500=$B46,IF(INDIRECT($A$1&amp;Y$1)&gt;0,IF(COUNTIFS(Données_nettoyées!$O$1:$O$500,$B46,INDIRECT($A$1&amp;Y$1),"&gt;0")&gt;2,INDIRECT($A$1&amp;Y$1))))),"MC"))</f>
        <v/>
      </c>
      <c r="Z46" s="7" cm="1">
        <f t="array" aca="1" ref="Z46" ca="1">IF(ISERROR(ABS(Z45)),"",IFERROR(MIN(IF(Données_nettoyées!$O$1:$O$500=$B46,IF(INDIRECT($A$1&amp;Z$1)&gt;0,IF(COUNTIFS(Données_nettoyées!$O$1:$O$500,$B46,INDIRECT($A$1&amp;Z$1),"&gt;0")&gt;2,INDIRECT($A$1&amp;Z$1))))),"MC"))</f>
        <v>3750</v>
      </c>
      <c r="AA46" s="7" cm="1">
        <f t="array" aca="1" ref="AA46" ca="1">IF(ISERROR(ABS(AA45)),"",IFERROR(MIN(IF(Données_nettoyées!$O$1:$O$500=$B46,IF(INDIRECT($A$1&amp;AA$1)&gt;0,IF(COUNTIFS(Données_nettoyées!$O$1:$O$500,$B46,INDIRECT($A$1&amp;AA$1),"&gt;0")&gt;2,INDIRECT($A$1&amp;AA$1))))),"MC"))</f>
        <v>2750</v>
      </c>
      <c r="AB46" s="7" cm="1">
        <f t="array" aca="1" ref="AB46" ca="1">IF(ISERROR(ABS(AB45)),"",IFERROR(MIN(IF(Données_nettoyées!$O$1:$O$500=$B46,IF(INDIRECT($A$1&amp;AB$1)&gt;0,IF(COUNTIFS(Données_nettoyées!$O$1:$O$500,$B46,INDIRECT($A$1&amp;AB$1),"&gt;0")&gt;2,INDIRECT($A$1&amp;AB$1))))),"MC"))</f>
        <v>2000</v>
      </c>
      <c r="AC46" s="7" t="str" cm="1">
        <f t="array" aca="1" ref="AC46" ca="1">IF(ISERROR(ABS(AC45)),"",IFERROR(MIN(IF(Données_nettoyées!$O$1:$O$500=$B46,IF(INDIRECT($A$1&amp;AC$1)&gt;0,IF(COUNTIFS(Données_nettoyées!$O$1:$O$500,$B46,INDIRECT($A$1&amp;AC$1),"&gt;0")&gt;2,INDIRECT($A$1&amp;AC$1))))),"MC"))</f>
        <v/>
      </c>
      <c r="AD46" s="7" cm="1">
        <f t="array" aca="1" ref="AD46" ca="1">IF(ISERROR(ABS(AD45)),"",IFERROR(MIN(IF(Données_nettoyées!$O$1:$O$500=$B46,IF(INDIRECT($A$1&amp;AD$1)&gt;0,IF(COUNTIFS(Données_nettoyées!$O$1:$O$500,$B46,INDIRECT($A$1&amp;AD$1),"&gt;0")&gt;2,INDIRECT($A$1&amp;AD$1))))),"MC"))</f>
        <v>1500</v>
      </c>
      <c r="AE46" s="7" cm="1">
        <f t="array" aca="1" ref="AE46" ca="1">IF(ISERROR(ABS(AE45)),"",IFERROR(MIN(IF(Données_nettoyées!$O$1:$O$500=$B46,IF(INDIRECT($A$1&amp;AE$1)&gt;0,IF(COUNTIFS(Données_nettoyées!$O$1:$O$500,$B46,INDIRECT($A$1&amp;AE$1),"&gt;0")&gt;2,INDIRECT($A$1&amp;AE$1))))),"MC"))</f>
        <v>4500</v>
      </c>
      <c r="AF46" s="7" cm="1">
        <f t="array" aca="1" ref="AF46" ca="1">IF(ISERROR(ABS(AF45)),"",IFERROR(MIN(IF(Données_nettoyées!$O$1:$O$500=$B46,IF(INDIRECT($A$1&amp;AF$1)&gt;0,IF(COUNTIFS(Données_nettoyées!$O$1:$O$500,$B46,INDIRECT($A$1&amp;AF$1),"&gt;0")&gt;2,INDIRECT($A$1&amp;AF$1))))),"MC"))</f>
        <v>200</v>
      </c>
      <c r="AG46" s="7" t="str" cm="1">
        <f t="array" aca="1" ref="AG46" ca="1">IF(ISERROR(ABS(AG45)),"",IFERROR(MIN(IF(Données_nettoyées!$O$1:$O$500=$B46,IF(INDIRECT($A$1&amp;AG$1)&gt;0,IF(COUNTIFS(Données_nettoyées!$O$1:$O$500,$B46,INDIRECT($A$1&amp;AG$1),"&gt;0")&gt;2,INDIRECT($A$1&amp;AG$1))))),"MC"))</f>
        <v/>
      </c>
    </row>
    <row r="47" spans="1:35" x14ac:dyDescent="0.35">
      <c r="A47" s="4" t="s">
        <v>81</v>
      </c>
      <c r="B47" s="4" t="s">
        <v>84</v>
      </c>
      <c r="C47" s="4" t="s">
        <v>68</v>
      </c>
      <c r="E47" s="7" t="str" cm="1">
        <f t="array" aca="1" ref="E47" ca="1">IF(ISERROR(ABS(E45)),"",IFERROR(MAX(IF(Données_nettoyées!$O$1:$O$500=$B47,IF(INDIRECT($A$1&amp;E$1)&gt;0,IF(COUNTIFS(Données_nettoyées!$O$1:$O$500,$B47,INDIRECT($A$1&amp;E$1),"&gt;0")&gt;2,INDIRECT($A$1&amp;E$1))))),"MC"))</f>
        <v/>
      </c>
      <c r="F47" s="7" t="str" cm="1">
        <f t="array" aca="1" ref="F47" ca="1">IF(ISERROR(ABS(F45)),"",IFERROR(MAX(IF(Données_nettoyées!$O$1:$O$500=$B47,IF(INDIRECT($A$1&amp;F$1)&gt;0,IF(COUNTIFS(Données_nettoyées!$O$1:$O$500,$B47,INDIRECT($A$1&amp;F$1),"&gt;0")&gt;2,INDIRECT($A$1&amp;F$1))))),"MC"))</f>
        <v/>
      </c>
      <c r="G47" s="7" t="str" cm="1">
        <f t="array" aca="1" ref="G47" ca="1">IF(ISERROR(ABS(G45)),"",IFERROR(MAX(IF(Données_nettoyées!$O$1:$O$500=$B47,IF(INDIRECT($A$1&amp;G$1)&gt;0,IF(COUNTIFS(Données_nettoyées!$O$1:$O$500,$B47,INDIRECT($A$1&amp;G$1),"&gt;0")&gt;2,INDIRECT($A$1&amp;G$1))))),"MC"))</f>
        <v/>
      </c>
      <c r="H47" s="7" t="str" cm="1">
        <f t="array" aca="1" ref="H47" ca="1">IF(ISERROR(ABS(H45)),"",IFERROR(MAX(IF(Données_nettoyées!$O$1:$O$500=$B47,IF(INDIRECT($A$1&amp;H$1)&gt;0,IF(COUNTIFS(Données_nettoyées!$O$1:$O$500,$B47,INDIRECT($A$1&amp;H$1),"&gt;0")&gt;2,INDIRECT($A$1&amp;H$1))))),"MC"))</f>
        <v/>
      </c>
      <c r="I47" s="7" cm="1">
        <f t="array" aca="1" ref="I47" ca="1">IF(ISERROR(ABS(I45)),"",IFERROR(MAX(IF(Données_nettoyées!$O$1:$O$500=$B47,IF(INDIRECT($A$1&amp;I$1)&gt;0,IF(COUNTIFS(Données_nettoyées!$O$1:$O$500,$B47,INDIRECT($A$1&amp;I$1),"&gt;0")&gt;2,INDIRECT($A$1&amp;I$1))))),"MC"))</f>
        <v>300</v>
      </c>
      <c r="J47" s="7" cm="1">
        <f t="array" aca="1" ref="J47" ca="1">IF(ISERROR(ABS(J45)),"",IFERROR(MAX(IF(Données_nettoyées!$O$1:$O$500=$B47,IF(INDIRECT($A$1&amp;J$1)&gt;0,IF(COUNTIFS(Données_nettoyées!$O$1:$O$500,$B47,INDIRECT($A$1&amp;J$1),"&gt;0")&gt;2,INDIRECT($A$1&amp;J$1))))),"MC"))</f>
        <v>4000</v>
      </c>
      <c r="K47" s="7" t="str" cm="1">
        <f t="array" aca="1" ref="K47" ca="1">IF(ISERROR(ABS(K45)),"",IFERROR(MAX(IF(Données_nettoyées!$O$1:$O$500=$B47,IF(INDIRECT($A$1&amp;K$1)&gt;0,IF(COUNTIFS(Données_nettoyées!$O$1:$O$500,$B47,INDIRECT($A$1&amp;K$1),"&gt;0")&gt;2,INDIRECT($A$1&amp;K$1))))),"MC"))</f>
        <v/>
      </c>
      <c r="L47" s="7" cm="1">
        <f t="array" aca="1" ref="L47" ca="1">IF(ISERROR(ABS(L45)),"",IFERROR(MAX(IF(Données_nettoyées!$O$1:$O$500=$B47,IF(INDIRECT($A$1&amp;L$1)&gt;0,IF(COUNTIFS(Données_nettoyées!$O$1:$O$500,$B47,INDIRECT($A$1&amp;L$1),"&gt;0")&gt;2,INDIRECT($A$1&amp;L$1))))),"MC"))</f>
        <v>1000</v>
      </c>
      <c r="M47" s="7" t="str" cm="1">
        <f t="array" aca="1" ref="M47" ca="1">IF(ISERROR(ABS(M45)),"",IFERROR(MAX(IF(Données_nettoyées!$O$1:$O$500=$B47,IF(INDIRECT($A$1&amp;M$1)&gt;0,IF(COUNTIFS(Données_nettoyées!$O$1:$O$500,$B47,INDIRECT($A$1&amp;M$1),"&gt;0")&gt;2,INDIRECT($A$1&amp;M$1))))),"MC"))</f>
        <v/>
      </c>
      <c r="N47" s="7" cm="1">
        <f t="array" aca="1" ref="N47" ca="1">IF(ISERROR(ABS(N45)),"",IFERROR(MAX(IF(Données_nettoyées!$O$1:$O$500=$B47,IF(INDIRECT($A$1&amp;N$1)&gt;0,IF(COUNTIFS(Données_nettoyées!$O$1:$O$500,$B47,INDIRECT($A$1&amp;N$1),"&gt;0")&gt;2,INDIRECT($A$1&amp;N$1))))),"MC"))</f>
        <v>6500</v>
      </c>
      <c r="O47" s="7" t="str" cm="1">
        <f t="array" aca="1" ref="O47" ca="1">IF(ISERROR(ABS(O45)),"",IFERROR(MAX(IF(Données_nettoyées!$O$1:$O$500=$B47,IF(INDIRECT($A$1&amp;O$1)&gt;0,IF(COUNTIFS(Données_nettoyées!$O$1:$O$500,$B47,INDIRECT($A$1&amp;O$1),"&gt;0")&gt;2,INDIRECT($A$1&amp;O$1))))),"MC"))</f>
        <v/>
      </c>
      <c r="P47" s="7" t="str" cm="1">
        <f t="array" aca="1" ref="P47" ca="1">IF(ISERROR(ABS(P45)),"",IFERROR(MAX(IF(Données_nettoyées!$O$1:$O$500=$B47,IF(INDIRECT($A$1&amp;P$1)&gt;0,IF(COUNTIFS(Données_nettoyées!$O$1:$O$500,$B47,INDIRECT($A$1&amp;P$1),"&gt;0")&gt;2,INDIRECT($A$1&amp;P$1))))),"MC"))</f>
        <v/>
      </c>
      <c r="Q47" s="7" t="str" cm="1">
        <f t="array" aca="1" ref="Q47" ca="1">IF(ISERROR(ABS(Q45)),"",IFERROR(MAX(IF(Données_nettoyées!$O$1:$O$500=$B47,IF(INDIRECT($A$1&amp;Q$1)&gt;0,IF(COUNTIFS(Données_nettoyées!$O$1:$O$500,$B47,INDIRECT($A$1&amp;Q$1),"&gt;0")&gt;2,INDIRECT($A$1&amp;Q$1))))),"MC"))</f>
        <v/>
      </c>
      <c r="R47" s="7" t="str" cm="1">
        <f t="array" aca="1" ref="R47" ca="1">IF(ISERROR(ABS(R45)),"",IFERROR(MAX(IF(Données_nettoyées!$O$1:$O$500=$B47,IF(INDIRECT($A$1&amp;R$1)&gt;0,IF(COUNTIFS(Données_nettoyées!$O$1:$O$500,$B47,INDIRECT($A$1&amp;R$1),"&gt;0")&gt;2,INDIRECT($A$1&amp;R$1))))),"MC"))</f>
        <v/>
      </c>
      <c r="S47" s="7" t="str" cm="1">
        <f t="array" aca="1" ref="S47" ca="1">IF(ISERROR(ABS(S45)),"",IFERROR(MAX(IF(Données_nettoyées!$O$1:$O$500=$B47,IF(INDIRECT($A$1&amp;S$1)&gt;0,IF(COUNTIFS(Données_nettoyées!$O$1:$O$500,$B47,INDIRECT($A$1&amp;S$1),"&gt;0")&gt;2,INDIRECT($A$1&amp;S$1))))),"MC"))</f>
        <v/>
      </c>
      <c r="T47" s="7" t="str" cm="1">
        <f t="array" aca="1" ref="T47" ca="1">IF(ISERROR(ABS(T45)),"",IFERROR(MAX(IF(Données_nettoyées!$O$1:$O$500=$B47,IF(INDIRECT($A$1&amp;T$1)&gt;0,IF(COUNTIFS(Données_nettoyées!$O$1:$O$500,$B47,INDIRECT($A$1&amp;T$1),"&gt;0")&gt;2,INDIRECT($A$1&amp;T$1))))),"MC"))</f>
        <v/>
      </c>
      <c r="U47" s="7" cm="1">
        <f t="array" aca="1" ref="U47" ca="1">IF(ISERROR(ABS(U45)),"",IFERROR(MAX(IF(Données_nettoyées!$O$1:$O$500=$B47,IF(INDIRECT($A$1&amp;U$1)&gt;0,IF(COUNTIFS(Données_nettoyées!$O$1:$O$500,$B47,INDIRECT($A$1&amp;U$1),"&gt;0")&gt;2,INDIRECT($A$1&amp;U$1))))),"MC"))</f>
        <v>300</v>
      </c>
      <c r="V47" s="7" cm="1">
        <f t="array" aca="1" ref="V47" ca="1">IF(ISERROR(ABS(V45)),"",IFERROR(MAX(IF(Données_nettoyées!$O$1:$O$500=$B47,IF(INDIRECT($A$1&amp;V$1)&gt;0,IF(COUNTIFS(Données_nettoyées!$O$1:$O$500,$B47,INDIRECT($A$1&amp;V$1),"&gt;0")&gt;2,INDIRECT($A$1&amp;V$1))))),"MC"))</f>
        <v>200</v>
      </c>
      <c r="W47" s="7" t="str" cm="1">
        <f t="array" aca="1" ref="W47" ca="1">IF(ISERROR(ABS(W45)),"",IFERROR(MAX(IF(Données_nettoyées!$O$1:$O$500=$B47,IF(INDIRECT($A$1&amp;W$1)&gt;0,IF(COUNTIFS(Données_nettoyées!$O$1:$O$500,$B47,INDIRECT($A$1&amp;W$1),"&gt;0")&gt;2,INDIRECT($A$1&amp;W$1))))),"MC"))</f>
        <v/>
      </c>
      <c r="X47" s="7" cm="1">
        <f t="array" aca="1" ref="X47" ca="1">IF(ISERROR(ABS(X45)),"",IFERROR(MAX(IF(Données_nettoyées!$O$1:$O$500=$B47,IF(INDIRECT($A$1&amp;X$1)&gt;0,IF(COUNTIFS(Données_nettoyées!$O$1:$O$500,$B47,INDIRECT($A$1&amp;X$1),"&gt;0")&gt;2,INDIRECT($A$1&amp;X$1))))),"MC"))</f>
        <v>2000</v>
      </c>
      <c r="Y47" s="7" t="str" cm="1">
        <f t="array" aca="1" ref="Y47" ca="1">IF(ISERROR(ABS(Y45)),"",IFERROR(MAX(IF(Données_nettoyées!$O$1:$O$500=$B47,IF(INDIRECT($A$1&amp;Y$1)&gt;0,IF(COUNTIFS(Données_nettoyées!$O$1:$O$500,$B47,INDIRECT($A$1&amp;Y$1),"&gt;0")&gt;2,INDIRECT($A$1&amp;Y$1))))),"MC"))</f>
        <v/>
      </c>
      <c r="Z47" s="7" cm="1">
        <f t="array" aca="1" ref="Z47" ca="1">IF(ISERROR(ABS(Z45)),"",IFERROR(MAX(IF(Données_nettoyées!$O$1:$O$500=$B47,IF(INDIRECT($A$1&amp;Z$1)&gt;0,IF(COUNTIFS(Données_nettoyées!$O$1:$O$500,$B47,INDIRECT($A$1&amp;Z$1),"&gt;0")&gt;2,INDIRECT($A$1&amp;Z$1))))),"MC"))</f>
        <v>4000</v>
      </c>
      <c r="AA47" s="7" cm="1">
        <f t="array" aca="1" ref="AA47" ca="1">IF(ISERROR(ABS(AA45)),"",IFERROR(MAX(IF(Données_nettoyées!$O$1:$O$500=$B47,IF(INDIRECT($A$1&amp;AA$1)&gt;0,IF(COUNTIFS(Données_nettoyées!$O$1:$O$500,$B47,INDIRECT($A$1&amp;AA$1),"&gt;0")&gt;2,INDIRECT($A$1&amp;AA$1))))),"MC"))</f>
        <v>3000</v>
      </c>
      <c r="AB47" s="7" cm="1">
        <f t="array" aca="1" ref="AB47" ca="1">IF(ISERROR(ABS(AB45)),"",IFERROR(MAX(IF(Données_nettoyées!$O$1:$O$500=$B47,IF(INDIRECT($A$1&amp;AB$1)&gt;0,IF(COUNTIFS(Données_nettoyées!$O$1:$O$500,$B47,INDIRECT($A$1&amp;AB$1),"&gt;0")&gt;2,INDIRECT($A$1&amp;AB$1))))),"MC"))</f>
        <v>2500</v>
      </c>
      <c r="AC47" s="7" t="str" cm="1">
        <f t="array" aca="1" ref="AC47" ca="1">IF(ISERROR(ABS(AC45)),"",IFERROR(MAX(IF(Données_nettoyées!$O$1:$O$500=$B47,IF(INDIRECT($A$1&amp;AC$1)&gt;0,IF(COUNTIFS(Données_nettoyées!$O$1:$O$500,$B47,INDIRECT($A$1&amp;AC$1),"&gt;0")&gt;2,INDIRECT($A$1&amp;AC$1))))),"MC"))</f>
        <v/>
      </c>
      <c r="AD47" s="7" cm="1">
        <f t="array" aca="1" ref="AD47" ca="1">IF(ISERROR(ABS(AD45)),"",IFERROR(MAX(IF(Données_nettoyées!$O$1:$O$500=$B47,IF(INDIRECT($A$1&amp;AD$1)&gt;0,IF(COUNTIFS(Données_nettoyées!$O$1:$O$500,$B47,INDIRECT($A$1&amp;AD$1),"&gt;0")&gt;2,INDIRECT($A$1&amp;AD$1))))),"MC"))</f>
        <v>1750</v>
      </c>
      <c r="AE47" s="7" cm="1">
        <f t="array" aca="1" ref="AE47" ca="1">IF(ISERROR(ABS(AE45)),"",IFERROR(MAX(IF(Données_nettoyées!$O$1:$O$500=$B47,IF(INDIRECT($A$1&amp;AE$1)&gt;0,IF(COUNTIFS(Données_nettoyées!$O$1:$O$500,$B47,INDIRECT($A$1&amp;AE$1),"&gt;0")&gt;2,INDIRECT($A$1&amp;AE$1))))),"MC"))</f>
        <v>4500</v>
      </c>
      <c r="AF47" s="7" cm="1">
        <f t="array" aca="1" ref="AF47" ca="1">IF(ISERROR(ABS(AF45)),"",IFERROR(MAX(IF(Données_nettoyées!$O$1:$O$500=$B47,IF(INDIRECT($A$1&amp;AF$1)&gt;0,IF(COUNTIFS(Données_nettoyées!$O$1:$O$500,$B47,INDIRECT($A$1&amp;AF$1),"&gt;0")&gt;2,INDIRECT($A$1&amp;AF$1))))),"MC"))</f>
        <v>200</v>
      </c>
      <c r="AG47" s="7" t="str" cm="1">
        <f t="array" aca="1" ref="AG47" ca="1">IF(ISERROR(ABS(AG45)),"",IFERROR(MAX(IF(Données_nettoyées!$O$1:$O$500=$B47,IF(INDIRECT($A$1&amp;AG$1)&gt;0,IF(COUNTIFS(Données_nettoyées!$O$1:$O$500,$B47,INDIRECT($A$1&amp;AG$1),"&gt;0")&gt;2,INDIRECT($A$1&amp;AG$1))))),"MC"))</f>
        <v/>
      </c>
    </row>
    <row r="48" spans="1:35" x14ac:dyDescent="0.35">
      <c r="C48" s="38" t="s">
        <v>145</v>
      </c>
      <c r="E48" s="7" t="str">
        <f t="shared" ref="E48:AG48" ca="1" si="6">IFERROR(IF((E47-E46)/E46&gt;=40%,"!!",""),"")</f>
        <v/>
      </c>
      <c r="F48" s="7" t="str">
        <f t="shared" ca="1" si="6"/>
        <v/>
      </c>
      <c r="G48" s="7" t="str">
        <f t="shared" ca="1" si="6"/>
        <v/>
      </c>
      <c r="H48" s="7" t="str">
        <f t="shared" ca="1" si="6"/>
        <v/>
      </c>
      <c r="I48" s="7" t="str">
        <f t="shared" ca="1" si="6"/>
        <v/>
      </c>
      <c r="J48" s="7" t="str">
        <f t="shared" ca="1" si="6"/>
        <v/>
      </c>
      <c r="K48" s="7" t="str">
        <f t="shared" ca="1" si="6"/>
        <v/>
      </c>
      <c r="L48" s="7" t="str">
        <f t="shared" ca="1" si="6"/>
        <v/>
      </c>
      <c r="M48" s="7" t="str">
        <f t="shared" ca="1" si="6"/>
        <v/>
      </c>
      <c r="N48" s="7" t="str">
        <f t="shared" ca="1" si="6"/>
        <v/>
      </c>
      <c r="O48" s="7" t="str">
        <f t="shared" ca="1" si="6"/>
        <v/>
      </c>
      <c r="P48" s="7" t="str">
        <f t="shared" ca="1" si="6"/>
        <v/>
      </c>
      <c r="Q48" s="7" t="str">
        <f t="shared" ca="1" si="6"/>
        <v/>
      </c>
      <c r="R48" s="7" t="str">
        <f t="shared" ca="1" si="6"/>
        <v/>
      </c>
      <c r="S48" s="7" t="str">
        <f t="shared" ca="1" si="6"/>
        <v/>
      </c>
      <c r="T48" s="7" t="str">
        <f t="shared" ca="1" si="6"/>
        <v/>
      </c>
      <c r="U48" s="7" t="str">
        <f t="shared" ca="1" si="6"/>
        <v/>
      </c>
      <c r="V48" s="7" t="str">
        <f t="shared" ca="1" si="6"/>
        <v>!!</v>
      </c>
      <c r="W48" s="7" t="str">
        <f t="shared" ca="1" si="6"/>
        <v/>
      </c>
      <c r="X48" s="7" t="str">
        <f t="shared" ca="1" si="6"/>
        <v/>
      </c>
      <c r="Y48" s="7" t="str">
        <f t="shared" ca="1" si="6"/>
        <v/>
      </c>
      <c r="Z48" s="7" t="str">
        <f t="shared" ca="1" si="6"/>
        <v/>
      </c>
      <c r="AA48" s="7" t="str">
        <f t="shared" ca="1" si="6"/>
        <v/>
      </c>
      <c r="AB48" s="7" t="str">
        <f t="shared" ca="1" si="6"/>
        <v/>
      </c>
      <c r="AC48" s="7" t="str">
        <f t="shared" ca="1" si="6"/>
        <v/>
      </c>
      <c r="AD48" s="7" t="str">
        <f t="shared" ca="1" si="6"/>
        <v/>
      </c>
      <c r="AE48" s="7" t="str">
        <f t="shared" ca="1" si="6"/>
        <v/>
      </c>
      <c r="AF48" s="7" t="str">
        <f t="shared" ca="1" si="6"/>
        <v/>
      </c>
      <c r="AG48" s="7" t="str">
        <f t="shared" ca="1" si="6"/>
        <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tr">
        <f>IF(COUNTIF(Données_nettoyées!$O$1:$O$500,$B51)&gt;0,"OUI","NON")</f>
        <v>OUI</v>
      </c>
      <c r="E51" s="7" cm="1">
        <f t="array" aca="1" ref="E51" ca="1">IF($D51="NON","-",IFERROR(MEDIAN(IF(Données_nettoyées!$O$1:$O$500=$B51,IF(INDIRECT($A$1&amp;E$1)&gt;0,IF(COUNTIFS(Données_nettoyées!$O$1:$O$500,$B51,INDIRECT($A$1&amp;E$1),"&gt;0")&gt;2,INDIRECT($A$1&amp;E$1))))),"MC"))</f>
        <v>1750</v>
      </c>
      <c r="F51" s="7" cm="1">
        <f t="array" aca="1" ref="F51" ca="1">IF($D51="NON","-",IFERROR(MEDIAN(IF(Données_nettoyées!$O$1:$O$500=$B51,IF(INDIRECT($A$1&amp;F$1)&gt;0,IF(COUNTIFS(Données_nettoyées!$O$1:$O$500,$B51,INDIRECT($A$1&amp;F$1),"&gt;0")&gt;2,INDIRECT($A$1&amp;F$1))))),"MC"))</f>
        <v>2250</v>
      </c>
      <c r="G51" s="7" t="str" cm="1">
        <f t="array" aca="1" ref="G51" ca="1">IF($D51="NON","-",IFERROR(MEDIAN(IF(Données_nettoyées!$O$1:$O$500=$B51,IF(INDIRECT($A$1&amp;G$1)&gt;0,IF(COUNTIFS(Données_nettoyées!$O$1:$O$500,$B51,INDIRECT($A$1&amp;G$1),"&gt;0")&gt;2,INDIRECT($A$1&amp;G$1))))),"MC"))</f>
        <v>MC</v>
      </c>
      <c r="H51" s="7" t="str" cm="1">
        <f t="array" aca="1" ref="H51" ca="1">IF($D51="NON","-",IFERROR(MEDIAN(IF(Données_nettoyées!$O$1:$O$500=$B51,IF(INDIRECT($A$1&amp;H$1)&gt;0,IF(COUNTIFS(Données_nettoyées!$O$1:$O$500,$B51,INDIRECT($A$1&amp;H$1),"&gt;0")&gt;2,INDIRECT($A$1&amp;H$1))))),"MC"))</f>
        <v>MC</v>
      </c>
      <c r="I51" s="7" t="str" cm="1">
        <f t="array" aca="1" ref="I51" ca="1">IF($D51="NON","-",IFERROR(MEDIAN(IF(Données_nettoyées!$O$1:$O$500=$B51,IF(INDIRECT($A$1&amp;I$1)&gt;0,IF(COUNTIFS(Données_nettoyées!$O$1:$O$500,$B51,INDIRECT($A$1&amp;I$1),"&gt;0")&gt;2,INDIRECT($A$1&amp;I$1))))),"MC"))</f>
        <v>MC</v>
      </c>
      <c r="J51" s="7" cm="1">
        <f t="array" aca="1" ref="J51" ca="1">IF($D51="NON","-",IFERROR(MEDIAN(IF(Données_nettoyées!$O$1:$O$500=$B51,IF(INDIRECT($A$1&amp;J$1)&gt;0,IF(COUNTIFS(Données_nettoyées!$O$1:$O$500,$B51,INDIRECT($A$1&amp;J$1),"&gt;0")&gt;2,INDIRECT($A$1&amp;J$1))))),"MC"))</f>
        <v>6000</v>
      </c>
      <c r="K51" s="7" t="str" cm="1">
        <f t="array" aca="1" ref="K51" ca="1">IF($D51="NON","-",IFERROR(MEDIAN(IF(Données_nettoyées!$O$1:$O$500=$B51,IF(INDIRECT($A$1&amp;K$1)&gt;0,IF(COUNTIFS(Données_nettoyées!$O$1:$O$500,$B51,INDIRECT($A$1&amp;K$1),"&gt;0")&gt;2,INDIRECT($A$1&amp;K$1))))),"MC"))</f>
        <v>MC</v>
      </c>
      <c r="L51" s="7" t="str" cm="1">
        <f t="array" aca="1" ref="L51" ca="1">IF($D51="NON","-",IFERROR(MEDIAN(IF(Données_nettoyées!$O$1:$O$500=$B51,IF(INDIRECT($A$1&amp;L$1)&gt;0,IF(COUNTIFS(Données_nettoyées!$O$1:$O$500,$B51,INDIRECT($A$1&amp;L$1),"&gt;0")&gt;2,INDIRECT($A$1&amp;L$1))))),"MC"))</f>
        <v>MC</v>
      </c>
      <c r="M51" s="7" t="str" cm="1">
        <f t="array" aca="1" ref="M51" ca="1">IF($D51="NON","-",IFERROR(MEDIAN(IF(Données_nettoyées!$O$1:$O$500=$B51,IF(INDIRECT($A$1&amp;M$1)&gt;0,IF(COUNTIFS(Données_nettoyées!$O$1:$O$500,$B51,INDIRECT($A$1&amp;M$1),"&gt;0")&gt;2,INDIRECT($A$1&amp;M$1))))),"MC"))</f>
        <v>MC</v>
      </c>
      <c r="N51" s="7" t="str" cm="1">
        <f t="array" aca="1" ref="N51" ca="1">IF($D51="NON","-",IFERROR(MEDIAN(IF(Données_nettoyées!$O$1:$O$500=$B51,IF(INDIRECT($A$1&amp;N$1)&gt;0,IF(COUNTIFS(Données_nettoyées!$O$1:$O$500,$B51,INDIRECT($A$1&amp;N$1),"&gt;0")&gt;2,INDIRECT($A$1&amp;N$1))))),"MC"))</f>
        <v>MC</v>
      </c>
      <c r="O51" s="7" t="str" cm="1">
        <f t="array" aca="1" ref="O51" ca="1">IF($D51="NON","-",IFERROR(MEDIAN(IF(Données_nettoyées!$O$1:$O$500=$B51,IF(INDIRECT($A$1&amp;O$1)&gt;0,IF(COUNTIFS(Données_nettoyées!$O$1:$O$500,$B51,INDIRECT($A$1&amp;O$1),"&gt;0")&gt;2,INDIRECT($A$1&amp;O$1))))),"MC"))</f>
        <v>MC</v>
      </c>
      <c r="P51" s="7" t="str" cm="1">
        <f t="array" aca="1" ref="P51" ca="1">IF($D51="NON","-",IFERROR(MEDIAN(IF(Données_nettoyées!$O$1:$O$500=$B51,IF(INDIRECT($A$1&amp;P$1)&gt;0,IF(COUNTIFS(Données_nettoyées!$O$1:$O$500,$B51,INDIRECT($A$1&amp;P$1),"&gt;0")&gt;2,INDIRECT($A$1&amp;P$1))))),"MC"))</f>
        <v>MC</v>
      </c>
      <c r="Q51" s="7" t="str" cm="1">
        <f t="array" aca="1" ref="Q51" ca="1">IF($D51="NON","-",IFERROR(MEDIAN(IF(Données_nettoyées!$O$1:$O$500=$B51,IF(INDIRECT($A$1&amp;Q$1)&gt;0,IF(COUNTIFS(Données_nettoyées!$O$1:$O$500,$B51,INDIRECT($A$1&amp;Q$1),"&gt;0")&gt;2,INDIRECT($A$1&amp;Q$1))))),"MC"))</f>
        <v>MC</v>
      </c>
      <c r="R51" s="7" t="str" cm="1">
        <f t="array" aca="1" ref="R51" ca="1">IF($D51="NON","-",IFERROR(MEDIAN(IF(Données_nettoyées!$O$1:$O$500=$B51,IF(INDIRECT($A$1&amp;R$1)&gt;0,IF(COUNTIFS(Données_nettoyées!$O$1:$O$500,$B51,INDIRECT($A$1&amp;R$1),"&gt;0")&gt;2,INDIRECT($A$1&amp;R$1))))),"MC"))</f>
        <v>MC</v>
      </c>
      <c r="S51" s="7" t="str" cm="1">
        <f t="array" aca="1" ref="S51" ca="1">IF($D51="NON","-",IFERROR(MEDIAN(IF(Données_nettoyées!$O$1:$O$500=$B51,IF(INDIRECT($A$1&amp;S$1)&gt;0,IF(COUNTIFS(Données_nettoyées!$O$1:$O$500,$B51,INDIRECT($A$1&amp;S$1),"&gt;0")&gt;2,INDIRECT($A$1&amp;S$1))))),"MC"))</f>
        <v>MC</v>
      </c>
      <c r="T51" s="7" t="str" cm="1">
        <f t="array" aca="1" ref="T51" ca="1">IF($D51="NON","-",IFERROR(MEDIAN(IF(Données_nettoyées!$O$1:$O$500=$B51,IF(INDIRECT($A$1&amp;T$1)&gt;0,IF(COUNTIFS(Données_nettoyées!$O$1:$O$500,$B51,INDIRECT($A$1&amp;T$1),"&gt;0")&gt;2,INDIRECT($A$1&amp;T$1))))),"MC"))</f>
        <v>MC</v>
      </c>
      <c r="U51" s="7" t="str" cm="1">
        <f t="array" aca="1" ref="U51" ca="1">IF($D51="NON","-",IFERROR(MEDIAN(IF(Données_nettoyées!$O$1:$O$500=$B51,IF(INDIRECT($A$1&amp;U$1)&gt;0,IF(COUNTIFS(Données_nettoyées!$O$1:$O$500,$B51,INDIRECT($A$1&amp;U$1),"&gt;0")&gt;2,INDIRECT($A$1&amp;U$1))))),"MC"))</f>
        <v>MC</v>
      </c>
      <c r="V51" s="7" t="str" cm="1">
        <f t="array" aca="1" ref="V51" ca="1">IF($D51="NON","-",IFERROR(MEDIAN(IF(Données_nettoyées!$O$1:$O$500=$B51,IF(INDIRECT($A$1&amp;V$1)&gt;0,IF(COUNTIFS(Données_nettoyées!$O$1:$O$500,$B51,INDIRECT($A$1&amp;V$1),"&gt;0")&gt;2,INDIRECT($A$1&amp;V$1))))),"MC"))</f>
        <v>MC</v>
      </c>
      <c r="W51" s="7" t="str" cm="1">
        <f t="array" aca="1" ref="W51" ca="1">IF($D51="NON","-",IFERROR(MEDIAN(IF(Données_nettoyées!$O$1:$O$500=$B51,IF(INDIRECT($A$1&amp;W$1)&gt;0,IF(COUNTIFS(Données_nettoyées!$O$1:$O$500,$B51,INDIRECT($A$1&amp;W$1),"&gt;0")&gt;2,INDIRECT($A$1&amp;W$1))))),"MC"))</f>
        <v>MC</v>
      </c>
      <c r="X51" s="7" t="str" cm="1">
        <f t="array" aca="1" ref="X51" ca="1">IF($D51="NON","-",IFERROR(MEDIAN(IF(Données_nettoyées!$O$1:$O$500=$B51,IF(INDIRECT($A$1&amp;X$1)&gt;0,IF(COUNTIFS(Données_nettoyées!$O$1:$O$500,$B51,INDIRECT($A$1&amp;X$1),"&gt;0")&gt;2,INDIRECT($A$1&amp;X$1))))),"MC"))</f>
        <v>MC</v>
      </c>
      <c r="Y51" s="7" t="str" cm="1">
        <f t="array" aca="1" ref="Y51" ca="1">IF($D51="NON","-",IFERROR(MEDIAN(IF(Données_nettoyées!$O$1:$O$500=$B51,IF(INDIRECT($A$1&amp;Y$1)&gt;0,IF(COUNTIFS(Données_nettoyées!$O$1:$O$500,$B51,INDIRECT($A$1&amp;Y$1),"&gt;0")&gt;2,INDIRECT($A$1&amp;Y$1))))),"MC"))</f>
        <v>MC</v>
      </c>
      <c r="Z51" s="7" t="str" cm="1">
        <f t="array" aca="1" ref="Z51" ca="1">IF($D51="NON","-",IFERROR(MEDIAN(IF(Données_nettoyées!$O$1:$O$500=$B51,IF(INDIRECT($A$1&amp;Z$1)&gt;0,IF(COUNTIFS(Données_nettoyées!$O$1:$O$500,$B51,INDIRECT($A$1&amp;Z$1),"&gt;0")&gt;2,INDIRECT($A$1&amp;Z$1))))),"MC"))</f>
        <v>MC</v>
      </c>
      <c r="AA51" s="7" cm="1">
        <f t="array" aca="1" ref="AA51" ca="1">IF($D51="NON","-",IFERROR(MEDIAN(IF(Données_nettoyées!$O$1:$O$500=$B51,IF(INDIRECT($A$1&amp;AA$1)&gt;0,IF(COUNTIFS(Données_nettoyées!$O$1:$O$500,$B51,INDIRECT($A$1&amp;AA$1),"&gt;0")&gt;2,INDIRECT($A$1&amp;AA$1))))),"MC"))</f>
        <v>4000</v>
      </c>
      <c r="AB51" s="7" t="str" cm="1">
        <f t="array" aca="1" ref="AB51" ca="1">IF($D51="NON","-",IFERROR(MEDIAN(IF(Données_nettoyées!$O$1:$O$500=$B51,IF(INDIRECT($A$1&amp;AB$1)&gt;0,IF(COUNTIFS(Données_nettoyées!$O$1:$O$500,$B51,INDIRECT($A$1&amp;AB$1),"&gt;0")&gt;2,INDIRECT($A$1&amp;AB$1))))),"MC"))</f>
        <v>MC</v>
      </c>
      <c r="AC51" s="7" t="str" cm="1">
        <f t="array" aca="1" ref="AC51" ca="1">IF($D51="NON","-",IFERROR(MEDIAN(IF(Données_nettoyées!$O$1:$O$500=$B51,IF(INDIRECT($A$1&amp;AC$1)&gt;0,IF(COUNTIFS(Données_nettoyées!$O$1:$O$500,$B51,INDIRECT($A$1&amp;AC$1),"&gt;0")&gt;2,INDIRECT($A$1&amp;AC$1))))),"MC"))</f>
        <v>MC</v>
      </c>
      <c r="AD51" s="7" t="str" cm="1">
        <f t="array" aca="1" ref="AD51" ca="1">IF($D51="NON","-",IFERROR(MEDIAN(IF(Données_nettoyées!$O$1:$O$500=$B51,IF(INDIRECT($A$1&amp;AD$1)&gt;0,IF(COUNTIFS(Données_nettoyées!$O$1:$O$500,$B51,INDIRECT($A$1&amp;AD$1),"&gt;0")&gt;2,INDIRECT($A$1&amp;AD$1))))),"MC"))</f>
        <v>MC</v>
      </c>
      <c r="AE51" s="7" t="str" cm="1">
        <f t="array" aca="1" ref="AE51" ca="1">IF($D51="NON","-",IFERROR(MEDIAN(IF(Données_nettoyées!$O$1:$O$500=$B51,IF(INDIRECT($A$1&amp;AE$1)&gt;0,IF(COUNTIFS(Données_nettoyées!$O$1:$O$500,$B51,INDIRECT($A$1&amp;AE$1),"&gt;0")&gt;2,INDIRECT($A$1&amp;AE$1))))),"MC"))</f>
        <v>MC</v>
      </c>
      <c r="AF51" s="7" t="str" cm="1">
        <f t="array" aca="1" ref="AF51" ca="1">IF($D51="NON","-",IFERROR(MEDIAN(IF(Données_nettoyées!$O$1:$O$500=$B51,IF(INDIRECT($A$1&amp;AF$1)&gt;0,IF(COUNTIFS(Données_nettoyées!$O$1:$O$500,$B51,INDIRECT($A$1&amp;AF$1),"&gt;0")&gt;2,INDIRECT($A$1&amp;AF$1))))),"MC"))</f>
        <v>MC</v>
      </c>
      <c r="AG51" s="7" t="str" cm="1">
        <f t="array" aca="1" ref="AG51" ca="1">IF($D51="NON","-",IFERROR(MEDIAN(IF(Données_nettoyées!$O$1:$O$500=$B51,IF(INDIRECT($A$1&amp;AG$1)&gt;0,IF(COUNTIFS(Données_nettoyées!$O$1:$O$500,$B51,INDIRECT($A$1&amp;AG$1),"&gt;0")&gt;2,INDIRECT($A$1&amp;AG$1))))),"MC"))</f>
        <v>MC</v>
      </c>
      <c r="AI51" s="5">
        <f ca="1">COUNTIF(E51:AG51,"MC")+COUNTIF(E51:AG51,"-")</f>
        <v>25</v>
      </c>
    </row>
    <row r="52" spans="1:35" x14ac:dyDescent="0.35">
      <c r="A52" s="4" t="s">
        <v>81</v>
      </c>
      <c r="B52" s="4" t="s">
        <v>2189</v>
      </c>
      <c r="C52" s="4" t="s">
        <v>66</v>
      </c>
      <c r="E52" s="7" cm="1">
        <f t="array" aca="1" ref="E52" ca="1">IF(ISERROR(ABS(E51)),"",IFERROR(MIN(IF(Données_nettoyées!$O$1:$O$500=$B52,IF(INDIRECT($A$1&amp;E$1)&gt;0,IF(COUNTIFS(Données_nettoyées!$O$1:$O$500,$B52,INDIRECT($A$1&amp;E$1),"&gt;0")&gt;2,INDIRECT($A$1&amp;E$1))))),"MC"))</f>
        <v>1000</v>
      </c>
      <c r="F52" s="7" cm="1">
        <f t="array" aca="1" ref="F52" ca="1">IF(ISERROR(ABS(F51)),"",IFERROR(MIN(IF(Données_nettoyées!$O$1:$O$500=$B52,IF(INDIRECT($A$1&amp;F$1)&gt;0,IF(COUNTIFS(Données_nettoyées!$O$1:$O$500,$B52,INDIRECT($A$1&amp;F$1),"&gt;0")&gt;2,INDIRECT($A$1&amp;F$1))))),"MC"))</f>
        <v>2000</v>
      </c>
      <c r="G52" s="7" t="str" cm="1">
        <f t="array" aca="1" ref="G52" ca="1">IF(ISERROR(ABS(G51)),"",IFERROR(MIN(IF(Données_nettoyées!$O$1:$O$500=$B52,IF(INDIRECT($A$1&amp;G$1)&gt;0,IF(COUNTIFS(Données_nettoyées!$O$1:$O$500,$B52,INDIRECT($A$1&amp;G$1),"&gt;0")&gt;2,INDIRECT($A$1&amp;G$1))))),"MC"))</f>
        <v/>
      </c>
      <c r="H52" s="7" t="str" cm="1">
        <f t="array" aca="1" ref="H52" ca="1">IF(ISERROR(ABS(H51)),"",IFERROR(MIN(IF(Données_nettoyées!$O$1:$O$500=$B52,IF(INDIRECT($A$1&amp;H$1)&gt;0,IF(COUNTIFS(Données_nettoyées!$O$1:$O$500,$B52,INDIRECT($A$1&amp;H$1),"&gt;0")&gt;2,INDIRECT($A$1&amp;H$1))))),"MC"))</f>
        <v/>
      </c>
      <c r="I52" s="7" t="str" cm="1">
        <f t="array" aca="1" ref="I52" ca="1">IF(ISERROR(ABS(I51)),"",IFERROR(MIN(IF(Données_nettoyées!$O$1:$O$500=$B52,IF(INDIRECT($A$1&amp;I$1)&gt;0,IF(COUNTIFS(Données_nettoyées!$O$1:$O$500,$B52,INDIRECT($A$1&amp;I$1),"&gt;0")&gt;2,INDIRECT($A$1&amp;I$1))))),"MC"))</f>
        <v/>
      </c>
      <c r="J52" s="7" cm="1">
        <f t="array" aca="1" ref="J52" ca="1">IF(ISERROR(ABS(J51)),"",IFERROR(MIN(IF(Données_nettoyées!$O$1:$O$500=$B52,IF(INDIRECT($A$1&amp;J$1)&gt;0,IF(COUNTIFS(Données_nettoyées!$O$1:$O$500,$B52,INDIRECT($A$1&amp;J$1),"&gt;0")&gt;2,INDIRECT($A$1&amp;J$1))))),"MC"))</f>
        <v>6000</v>
      </c>
      <c r="K52" s="7" t="str" cm="1">
        <f t="array" aca="1" ref="K52" ca="1">IF(ISERROR(ABS(K51)),"",IFERROR(MIN(IF(Données_nettoyées!$O$1:$O$500=$B52,IF(INDIRECT($A$1&amp;K$1)&gt;0,IF(COUNTIFS(Données_nettoyées!$O$1:$O$500,$B52,INDIRECT($A$1&amp;K$1),"&gt;0")&gt;2,INDIRECT($A$1&amp;K$1))))),"MC"))</f>
        <v/>
      </c>
      <c r="L52" s="7" t="str" cm="1">
        <f t="array" aca="1" ref="L52" ca="1">IF(ISERROR(ABS(L51)),"",IFERROR(MIN(IF(Données_nettoyées!$O$1:$O$500=$B52,IF(INDIRECT($A$1&amp;L$1)&gt;0,IF(COUNTIFS(Données_nettoyées!$O$1:$O$500,$B52,INDIRECT($A$1&amp;L$1),"&gt;0")&gt;2,INDIRECT($A$1&amp;L$1))))),"MC"))</f>
        <v/>
      </c>
      <c r="M52" s="7" t="str" cm="1">
        <f t="array" aca="1" ref="M52" ca="1">IF(ISERROR(ABS(M51)),"",IFERROR(MIN(IF(Données_nettoyées!$O$1:$O$500=$B52,IF(INDIRECT($A$1&amp;M$1)&gt;0,IF(COUNTIFS(Données_nettoyées!$O$1:$O$500,$B52,INDIRECT($A$1&amp;M$1),"&gt;0")&gt;2,INDIRECT($A$1&amp;M$1))))),"MC"))</f>
        <v/>
      </c>
      <c r="N52" s="7" t="str" cm="1">
        <f t="array" aca="1" ref="N52" ca="1">IF(ISERROR(ABS(N51)),"",IFERROR(MIN(IF(Données_nettoyées!$O$1:$O$500=$B52,IF(INDIRECT($A$1&amp;N$1)&gt;0,IF(COUNTIFS(Données_nettoyées!$O$1:$O$500,$B52,INDIRECT($A$1&amp;N$1),"&gt;0")&gt;2,INDIRECT($A$1&amp;N$1))))),"MC"))</f>
        <v/>
      </c>
      <c r="O52" s="7" t="str" cm="1">
        <f t="array" aca="1" ref="O52" ca="1">IF(ISERROR(ABS(O51)),"",IFERROR(MIN(IF(Données_nettoyées!$O$1:$O$500=$B52,IF(INDIRECT($A$1&amp;O$1)&gt;0,IF(COUNTIFS(Données_nettoyées!$O$1:$O$500,$B52,INDIRECT($A$1&amp;O$1),"&gt;0")&gt;2,INDIRECT($A$1&amp;O$1))))),"MC"))</f>
        <v/>
      </c>
      <c r="P52" s="7" t="str" cm="1">
        <f t="array" aca="1" ref="P52" ca="1">IF(ISERROR(ABS(P51)),"",IFERROR(MIN(IF(Données_nettoyées!$O$1:$O$500=$B52,IF(INDIRECT($A$1&amp;P$1)&gt;0,IF(COUNTIFS(Données_nettoyées!$O$1:$O$500,$B52,INDIRECT($A$1&amp;P$1),"&gt;0")&gt;2,INDIRECT($A$1&amp;P$1))))),"MC"))</f>
        <v/>
      </c>
      <c r="Q52" s="7" t="str" cm="1">
        <f t="array" aca="1" ref="Q52" ca="1">IF(ISERROR(ABS(Q51)),"",IFERROR(MIN(IF(Données_nettoyées!$O$1:$O$500=$B52,IF(INDIRECT($A$1&amp;Q$1)&gt;0,IF(COUNTIFS(Données_nettoyées!$O$1:$O$500,$B52,INDIRECT($A$1&amp;Q$1),"&gt;0")&gt;2,INDIRECT($A$1&amp;Q$1))))),"MC"))</f>
        <v/>
      </c>
      <c r="R52" s="7" t="str" cm="1">
        <f t="array" aca="1" ref="R52" ca="1">IF(ISERROR(ABS(R51)),"",IFERROR(MIN(IF(Données_nettoyées!$O$1:$O$500=$B52,IF(INDIRECT($A$1&amp;R$1)&gt;0,IF(COUNTIFS(Données_nettoyées!$O$1:$O$500,$B52,INDIRECT($A$1&amp;R$1),"&gt;0")&gt;2,INDIRECT($A$1&amp;R$1))))),"MC"))</f>
        <v/>
      </c>
      <c r="S52" s="7" t="str" cm="1">
        <f t="array" aca="1" ref="S52" ca="1">IF(ISERROR(ABS(S51)),"",IFERROR(MIN(IF(Données_nettoyées!$O$1:$O$500=$B52,IF(INDIRECT($A$1&amp;S$1)&gt;0,IF(COUNTIFS(Données_nettoyées!$O$1:$O$500,$B52,INDIRECT($A$1&amp;S$1),"&gt;0")&gt;2,INDIRECT($A$1&amp;S$1))))),"MC"))</f>
        <v/>
      </c>
      <c r="T52" s="7" t="str" cm="1">
        <f t="array" aca="1" ref="T52" ca="1">IF(ISERROR(ABS(T51)),"",IFERROR(MIN(IF(Données_nettoyées!$O$1:$O$500=$B52,IF(INDIRECT($A$1&amp;T$1)&gt;0,IF(COUNTIFS(Données_nettoyées!$O$1:$O$500,$B52,INDIRECT($A$1&amp;T$1),"&gt;0")&gt;2,INDIRECT($A$1&amp;T$1))))),"MC"))</f>
        <v/>
      </c>
      <c r="U52" s="7" t="str" cm="1">
        <f t="array" aca="1" ref="U52" ca="1">IF(ISERROR(ABS(U51)),"",IFERROR(MIN(IF(Données_nettoyées!$O$1:$O$500=$B52,IF(INDIRECT($A$1&amp;U$1)&gt;0,IF(COUNTIFS(Données_nettoyées!$O$1:$O$500,$B52,INDIRECT($A$1&amp;U$1),"&gt;0")&gt;2,INDIRECT($A$1&amp;U$1))))),"MC"))</f>
        <v/>
      </c>
      <c r="V52" s="7" t="str" cm="1">
        <f t="array" aca="1" ref="V52" ca="1">IF(ISERROR(ABS(V51)),"",IFERROR(MIN(IF(Données_nettoyées!$O$1:$O$500=$B52,IF(INDIRECT($A$1&amp;V$1)&gt;0,IF(COUNTIFS(Données_nettoyées!$O$1:$O$500,$B52,INDIRECT($A$1&amp;V$1),"&gt;0")&gt;2,INDIRECT($A$1&amp;V$1))))),"MC"))</f>
        <v/>
      </c>
      <c r="W52" s="7" t="str" cm="1">
        <f t="array" aca="1" ref="W52" ca="1">IF(ISERROR(ABS(W51)),"",IFERROR(MIN(IF(Données_nettoyées!$O$1:$O$500=$B52,IF(INDIRECT($A$1&amp;W$1)&gt;0,IF(COUNTIFS(Données_nettoyées!$O$1:$O$500,$B52,INDIRECT($A$1&amp;W$1),"&gt;0")&gt;2,INDIRECT($A$1&amp;W$1))))),"MC"))</f>
        <v/>
      </c>
      <c r="X52" s="7" t="str" cm="1">
        <f t="array" aca="1" ref="X52" ca="1">IF(ISERROR(ABS(X51)),"",IFERROR(MIN(IF(Données_nettoyées!$O$1:$O$500=$B52,IF(INDIRECT($A$1&amp;X$1)&gt;0,IF(COUNTIFS(Données_nettoyées!$O$1:$O$500,$B52,INDIRECT($A$1&amp;X$1),"&gt;0")&gt;2,INDIRECT($A$1&amp;X$1))))),"MC"))</f>
        <v/>
      </c>
      <c r="Y52" s="7" t="str" cm="1">
        <f t="array" aca="1" ref="Y52" ca="1">IF(ISERROR(ABS(Y51)),"",IFERROR(MIN(IF(Données_nettoyées!$O$1:$O$500=$B52,IF(INDIRECT($A$1&amp;Y$1)&gt;0,IF(COUNTIFS(Données_nettoyées!$O$1:$O$500,$B52,INDIRECT($A$1&amp;Y$1),"&gt;0")&gt;2,INDIRECT($A$1&amp;Y$1))))),"MC"))</f>
        <v/>
      </c>
      <c r="Z52" s="7" t="str" cm="1">
        <f t="array" aca="1" ref="Z52" ca="1">IF(ISERROR(ABS(Z51)),"",IFERROR(MIN(IF(Données_nettoyées!$O$1:$O$500=$B52,IF(INDIRECT($A$1&amp;Z$1)&gt;0,IF(COUNTIFS(Données_nettoyées!$O$1:$O$500,$B52,INDIRECT($A$1&amp;Z$1),"&gt;0")&gt;2,INDIRECT($A$1&amp;Z$1))))),"MC"))</f>
        <v/>
      </c>
      <c r="AA52" s="7" cm="1">
        <f t="array" aca="1" ref="AA52" ca="1">IF(ISERROR(ABS(AA51)),"",IFERROR(MIN(IF(Données_nettoyées!$O$1:$O$500=$B52,IF(INDIRECT($A$1&amp;AA$1)&gt;0,IF(COUNTIFS(Données_nettoyées!$O$1:$O$500,$B52,INDIRECT($A$1&amp;AA$1),"&gt;0")&gt;2,INDIRECT($A$1&amp;AA$1))))),"MC"))</f>
        <v>2500</v>
      </c>
      <c r="AB52" s="7" t="str" cm="1">
        <f t="array" aca="1" ref="AB52" ca="1">IF(ISERROR(ABS(AB51)),"",IFERROR(MIN(IF(Données_nettoyées!$O$1:$O$500=$B52,IF(INDIRECT($A$1&amp;AB$1)&gt;0,IF(COUNTIFS(Données_nettoyées!$O$1:$O$500,$B52,INDIRECT($A$1&amp;AB$1),"&gt;0")&gt;2,INDIRECT($A$1&amp;AB$1))))),"MC"))</f>
        <v/>
      </c>
      <c r="AC52" s="7" t="str" cm="1">
        <f t="array" aca="1" ref="AC52" ca="1">IF(ISERROR(ABS(AC51)),"",IFERROR(MIN(IF(Données_nettoyées!$O$1:$O$500=$B52,IF(INDIRECT($A$1&amp;AC$1)&gt;0,IF(COUNTIFS(Données_nettoyées!$O$1:$O$500,$B52,INDIRECT($A$1&amp;AC$1),"&gt;0")&gt;2,INDIRECT($A$1&amp;AC$1))))),"MC"))</f>
        <v/>
      </c>
      <c r="AD52" s="7" t="str" cm="1">
        <f t="array" aca="1" ref="AD52" ca="1">IF(ISERROR(ABS(AD51)),"",IFERROR(MIN(IF(Données_nettoyées!$O$1:$O$500=$B52,IF(INDIRECT($A$1&amp;AD$1)&gt;0,IF(COUNTIFS(Données_nettoyées!$O$1:$O$500,$B52,INDIRECT($A$1&amp;AD$1),"&gt;0")&gt;2,INDIRECT($A$1&amp;AD$1))))),"MC"))</f>
        <v/>
      </c>
      <c r="AE52" s="7" t="str" cm="1">
        <f t="array" aca="1" ref="AE52" ca="1">IF(ISERROR(ABS(AE51)),"",IFERROR(MIN(IF(Données_nettoyées!$O$1:$O$500=$B52,IF(INDIRECT($A$1&amp;AE$1)&gt;0,IF(COUNTIFS(Données_nettoyées!$O$1:$O$500,$B52,INDIRECT($A$1&amp;AE$1),"&gt;0")&gt;2,INDIRECT($A$1&amp;AE$1))))),"MC"))</f>
        <v/>
      </c>
      <c r="AF52" s="7" t="str" cm="1">
        <f t="array" aca="1" ref="AF52" ca="1">IF(ISERROR(ABS(AF51)),"",IFERROR(MIN(IF(Données_nettoyées!$O$1:$O$500=$B52,IF(INDIRECT($A$1&amp;AF$1)&gt;0,IF(COUNTIFS(Données_nettoyées!$O$1:$O$500,$B52,INDIRECT($A$1&amp;AF$1),"&gt;0")&gt;2,INDIRECT($A$1&amp;AF$1))))),"MC"))</f>
        <v/>
      </c>
      <c r="AG52" s="7" t="str" cm="1">
        <f t="array" aca="1" ref="AG52" ca="1">IF(ISERROR(ABS(AG51)),"",IFERROR(MIN(IF(Données_nettoyées!$O$1:$O$500=$B52,IF(INDIRECT($A$1&amp;AG$1)&gt;0,IF(COUNTIFS(Données_nettoyées!$O$1:$O$500,$B52,INDIRECT($A$1&amp;AG$1),"&gt;0")&gt;2,INDIRECT($A$1&amp;AG$1))))),"MC"))</f>
        <v/>
      </c>
    </row>
    <row r="53" spans="1:35" x14ac:dyDescent="0.35">
      <c r="A53" s="4" t="s">
        <v>81</v>
      </c>
      <c r="B53" s="4" t="s">
        <v>2189</v>
      </c>
      <c r="C53" s="4" t="s">
        <v>68</v>
      </c>
      <c r="E53" s="7" cm="1">
        <f t="array" aca="1" ref="E53" ca="1">IF(ISERROR(ABS(E51)),"",IFERROR(MAX(IF(Données_nettoyées!$O$1:$O$500=$B53,IF(INDIRECT($A$1&amp;E$1)&gt;0,IF(COUNTIFS(Données_nettoyées!$O$1:$O$500,$B53,INDIRECT($A$1&amp;E$1),"&gt;0")&gt;2,INDIRECT($A$1&amp;E$1))))),"MC"))</f>
        <v>2000</v>
      </c>
      <c r="F53" s="7" cm="1">
        <f t="array" aca="1" ref="F53" ca="1">IF(ISERROR(ABS(F51)),"",IFERROR(MAX(IF(Données_nettoyées!$O$1:$O$500=$B53,IF(INDIRECT($A$1&amp;F$1)&gt;0,IF(COUNTIFS(Données_nettoyées!$O$1:$O$500,$B53,INDIRECT($A$1&amp;F$1),"&gt;0")&gt;2,INDIRECT($A$1&amp;F$1))))),"MC"))</f>
        <v>2500</v>
      </c>
      <c r="G53" s="7" t="str" cm="1">
        <f t="array" aca="1" ref="G53" ca="1">IF(ISERROR(ABS(G51)),"",IFERROR(MAX(IF(Données_nettoyées!$O$1:$O$500=$B53,IF(INDIRECT($A$1&amp;G$1)&gt;0,IF(COUNTIFS(Données_nettoyées!$O$1:$O$500,$B53,INDIRECT($A$1&amp;G$1),"&gt;0")&gt;2,INDIRECT($A$1&amp;G$1))))),"MC"))</f>
        <v/>
      </c>
      <c r="H53" s="7" t="str" cm="1">
        <f t="array" aca="1" ref="H53" ca="1">IF(ISERROR(ABS(H51)),"",IFERROR(MAX(IF(Données_nettoyées!$O$1:$O$500=$B53,IF(INDIRECT($A$1&amp;H$1)&gt;0,IF(COUNTIFS(Données_nettoyées!$O$1:$O$500,$B53,INDIRECT($A$1&amp;H$1),"&gt;0")&gt;2,INDIRECT($A$1&amp;H$1))))),"MC"))</f>
        <v/>
      </c>
      <c r="I53" s="7" t="str" cm="1">
        <f t="array" aca="1" ref="I53" ca="1">IF(ISERROR(ABS(I51)),"",IFERROR(MAX(IF(Données_nettoyées!$O$1:$O$500=$B53,IF(INDIRECT($A$1&amp;I$1)&gt;0,IF(COUNTIFS(Données_nettoyées!$O$1:$O$500,$B53,INDIRECT($A$1&amp;I$1),"&gt;0")&gt;2,INDIRECT($A$1&amp;I$1))))),"MC"))</f>
        <v/>
      </c>
      <c r="J53" s="7" cm="1">
        <f t="array" aca="1" ref="J53" ca="1">IF(ISERROR(ABS(J51)),"",IFERROR(MAX(IF(Données_nettoyées!$O$1:$O$500=$B53,IF(INDIRECT($A$1&amp;J$1)&gt;0,IF(COUNTIFS(Données_nettoyées!$O$1:$O$500,$B53,INDIRECT($A$1&amp;J$1),"&gt;0")&gt;2,INDIRECT($A$1&amp;J$1))))),"MC"))</f>
        <v>6000</v>
      </c>
      <c r="K53" s="7" t="str" cm="1">
        <f t="array" aca="1" ref="K53" ca="1">IF(ISERROR(ABS(K51)),"",IFERROR(MAX(IF(Données_nettoyées!$O$1:$O$500=$B53,IF(INDIRECT($A$1&amp;K$1)&gt;0,IF(COUNTIFS(Données_nettoyées!$O$1:$O$500,$B53,INDIRECT($A$1&amp;K$1),"&gt;0")&gt;2,INDIRECT($A$1&amp;K$1))))),"MC"))</f>
        <v/>
      </c>
      <c r="L53" s="7" t="str" cm="1">
        <f t="array" aca="1" ref="L53" ca="1">IF(ISERROR(ABS(L51)),"",IFERROR(MAX(IF(Données_nettoyées!$O$1:$O$500=$B53,IF(INDIRECT($A$1&amp;L$1)&gt;0,IF(COUNTIFS(Données_nettoyées!$O$1:$O$500,$B53,INDIRECT($A$1&amp;L$1),"&gt;0")&gt;2,INDIRECT($A$1&amp;L$1))))),"MC"))</f>
        <v/>
      </c>
      <c r="M53" s="7" t="str" cm="1">
        <f t="array" aca="1" ref="M53" ca="1">IF(ISERROR(ABS(M51)),"",IFERROR(MAX(IF(Données_nettoyées!$O$1:$O$500=$B53,IF(INDIRECT($A$1&amp;M$1)&gt;0,IF(COUNTIFS(Données_nettoyées!$O$1:$O$500,$B53,INDIRECT($A$1&amp;M$1),"&gt;0")&gt;2,INDIRECT($A$1&amp;M$1))))),"MC"))</f>
        <v/>
      </c>
      <c r="N53" s="7" t="str" cm="1">
        <f t="array" aca="1" ref="N53" ca="1">IF(ISERROR(ABS(N51)),"",IFERROR(MAX(IF(Données_nettoyées!$O$1:$O$500=$B53,IF(INDIRECT($A$1&amp;N$1)&gt;0,IF(COUNTIFS(Données_nettoyées!$O$1:$O$500,$B53,INDIRECT($A$1&amp;N$1),"&gt;0")&gt;2,INDIRECT($A$1&amp;N$1))))),"MC"))</f>
        <v/>
      </c>
      <c r="O53" s="7" t="str" cm="1">
        <f t="array" aca="1" ref="O53" ca="1">IF(ISERROR(ABS(O51)),"",IFERROR(MAX(IF(Données_nettoyées!$O$1:$O$500=$B53,IF(INDIRECT($A$1&amp;O$1)&gt;0,IF(COUNTIFS(Données_nettoyées!$O$1:$O$500,$B53,INDIRECT($A$1&amp;O$1),"&gt;0")&gt;2,INDIRECT($A$1&amp;O$1))))),"MC"))</f>
        <v/>
      </c>
      <c r="P53" s="7" t="str" cm="1">
        <f t="array" aca="1" ref="P53" ca="1">IF(ISERROR(ABS(P51)),"",IFERROR(MAX(IF(Données_nettoyées!$O$1:$O$500=$B53,IF(INDIRECT($A$1&amp;P$1)&gt;0,IF(COUNTIFS(Données_nettoyées!$O$1:$O$500,$B53,INDIRECT($A$1&amp;P$1),"&gt;0")&gt;2,INDIRECT($A$1&amp;P$1))))),"MC"))</f>
        <v/>
      </c>
      <c r="Q53" s="7" t="str" cm="1">
        <f t="array" aca="1" ref="Q53" ca="1">IF(ISERROR(ABS(Q51)),"",IFERROR(MAX(IF(Données_nettoyées!$O$1:$O$500=$B53,IF(INDIRECT($A$1&amp;Q$1)&gt;0,IF(COUNTIFS(Données_nettoyées!$O$1:$O$500,$B53,INDIRECT($A$1&amp;Q$1),"&gt;0")&gt;2,INDIRECT($A$1&amp;Q$1))))),"MC"))</f>
        <v/>
      </c>
      <c r="R53" s="7" t="str" cm="1">
        <f t="array" aca="1" ref="R53" ca="1">IF(ISERROR(ABS(R51)),"",IFERROR(MAX(IF(Données_nettoyées!$O$1:$O$500=$B53,IF(INDIRECT($A$1&amp;R$1)&gt;0,IF(COUNTIFS(Données_nettoyées!$O$1:$O$500,$B53,INDIRECT($A$1&amp;R$1),"&gt;0")&gt;2,INDIRECT($A$1&amp;R$1))))),"MC"))</f>
        <v/>
      </c>
      <c r="S53" s="7" t="str" cm="1">
        <f t="array" aca="1" ref="S53" ca="1">IF(ISERROR(ABS(S51)),"",IFERROR(MAX(IF(Données_nettoyées!$O$1:$O$500=$B53,IF(INDIRECT($A$1&amp;S$1)&gt;0,IF(COUNTIFS(Données_nettoyées!$O$1:$O$500,$B53,INDIRECT($A$1&amp;S$1),"&gt;0")&gt;2,INDIRECT($A$1&amp;S$1))))),"MC"))</f>
        <v/>
      </c>
      <c r="T53" s="7" t="str" cm="1">
        <f t="array" aca="1" ref="T53" ca="1">IF(ISERROR(ABS(T51)),"",IFERROR(MAX(IF(Données_nettoyées!$O$1:$O$500=$B53,IF(INDIRECT($A$1&amp;T$1)&gt;0,IF(COUNTIFS(Données_nettoyées!$O$1:$O$500,$B53,INDIRECT($A$1&amp;T$1),"&gt;0")&gt;2,INDIRECT($A$1&amp;T$1))))),"MC"))</f>
        <v/>
      </c>
      <c r="U53" s="7" t="str" cm="1">
        <f t="array" aca="1" ref="U53" ca="1">IF(ISERROR(ABS(U51)),"",IFERROR(MAX(IF(Données_nettoyées!$O$1:$O$500=$B53,IF(INDIRECT($A$1&amp;U$1)&gt;0,IF(COUNTIFS(Données_nettoyées!$O$1:$O$500,$B53,INDIRECT($A$1&amp;U$1),"&gt;0")&gt;2,INDIRECT($A$1&amp;U$1))))),"MC"))</f>
        <v/>
      </c>
      <c r="V53" s="7" t="str" cm="1">
        <f t="array" aca="1" ref="V53" ca="1">IF(ISERROR(ABS(V51)),"",IFERROR(MAX(IF(Données_nettoyées!$O$1:$O$500=$B53,IF(INDIRECT($A$1&amp;V$1)&gt;0,IF(COUNTIFS(Données_nettoyées!$O$1:$O$500,$B53,INDIRECT($A$1&amp;V$1),"&gt;0")&gt;2,INDIRECT($A$1&amp;V$1))))),"MC"))</f>
        <v/>
      </c>
      <c r="W53" s="7" t="str" cm="1">
        <f t="array" aca="1" ref="W53" ca="1">IF(ISERROR(ABS(W51)),"",IFERROR(MAX(IF(Données_nettoyées!$O$1:$O$500=$B53,IF(INDIRECT($A$1&amp;W$1)&gt;0,IF(COUNTIFS(Données_nettoyées!$O$1:$O$500,$B53,INDIRECT($A$1&amp;W$1),"&gt;0")&gt;2,INDIRECT($A$1&amp;W$1))))),"MC"))</f>
        <v/>
      </c>
      <c r="X53" s="7" t="str" cm="1">
        <f t="array" aca="1" ref="X53" ca="1">IF(ISERROR(ABS(X51)),"",IFERROR(MAX(IF(Données_nettoyées!$O$1:$O$500=$B53,IF(INDIRECT($A$1&amp;X$1)&gt;0,IF(COUNTIFS(Données_nettoyées!$O$1:$O$500,$B53,INDIRECT($A$1&amp;X$1),"&gt;0")&gt;2,INDIRECT($A$1&amp;X$1))))),"MC"))</f>
        <v/>
      </c>
      <c r="Y53" s="7" t="str" cm="1">
        <f t="array" aca="1" ref="Y53" ca="1">IF(ISERROR(ABS(Y51)),"",IFERROR(MAX(IF(Données_nettoyées!$O$1:$O$500=$B53,IF(INDIRECT($A$1&amp;Y$1)&gt;0,IF(COUNTIFS(Données_nettoyées!$O$1:$O$500,$B53,INDIRECT($A$1&amp;Y$1),"&gt;0")&gt;2,INDIRECT($A$1&amp;Y$1))))),"MC"))</f>
        <v/>
      </c>
      <c r="Z53" s="7" t="str" cm="1">
        <f t="array" aca="1" ref="Z53" ca="1">IF(ISERROR(ABS(Z51)),"",IFERROR(MAX(IF(Données_nettoyées!$O$1:$O$500=$B53,IF(INDIRECT($A$1&amp;Z$1)&gt;0,IF(COUNTIFS(Données_nettoyées!$O$1:$O$500,$B53,INDIRECT($A$1&amp;Z$1),"&gt;0")&gt;2,INDIRECT($A$1&amp;Z$1))))),"MC"))</f>
        <v/>
      </c>
      <c r="AA53" s="7" cm="1">
        <f t="array" aca="1" ref="AA53" ca="1">IF(ISERROR(ABS(AA51)),"",IFERROR(MAX(IF(Données_nettoyées!$O$1:$O$500=$B53,IF(INDIRECT($A$1&amp;AA$1)&gt;0,IF(COUNTIFS(Données_nettoyées!$O$1:$O$500,$B53,INDIRECT($A$1&amp;AA$1),"&gt;0")&gt;2,INDIRECT($A$1&amp;AA$1))))),"MC"))</f>
        <v>4000</v>
      </c>
      <c r="AB53" s="7" t="str" cm="1">
        <f t="array" aca="1" ref="AB53" ca="1">IF(ISERROR(ABS(AB51)),"",IFERROR(MAX(IF(Données_nettoyées!$O$1:$O$500=$B53,IF(INDIRECT($A$1&amp;AB$1)&gt;0,IF(COUNTIFS(Données_nettoyées!$O$1:$O$500,$B53,INDIRECT($A$1&amp;AB$1),"&gt;0")&gt;2,INDIRECT($A$1&amp;AB$1))))),"MC"))</f>
        <v/>
      </c>
      <c r="AC53" s="7" t="str" cm="1">
        <f t="array" aca="1" ref="AC53" ca="1">IF(ISERROR(ABS(AC51)),"",IFERROR(MAX(IF(Données_nettoyées!$O$1:$O$500=$B53,IF(INDIRECT($A$1&amp;AC$1)&gt;0,IF(COUNTIFS(Données_nettoyées!$O$1:$O$500,$B53,INDIRECT($A$1&amp;AC$1),"&gt;0")&gt;2,INDIRECT($A$1&amp;AC$1))))),"MC"))</f>
        <v/>
      </c>
      <c r="AD53" s="7" t="str" cm="1">
        <f t="array" aca="1" ref="AD53" ca="1">IF(ISERROR(ABS(AD51)),"",IFERROR(MAX(IF(Données_nettoyées!$O$1:$O$500=$B53,IF(INDIRECT($A$1&amp;AD$1)&gt;0,IF(COUNTIFS(Données_nettoyées!$O$1:$O$500,$B53,INDIRECT($A$1&amp;AD$1),"&gt;0")&gt;2,INDIRECT($A$1&amp;AD$1))))),"MC"))</f>
        <v/>
      </c>
      <c r="AE53" s="7" t="str" cm="1">
        <f t="array" aca="1" ref="AE53" ca="1">IF(ISERROR(ABS(AE51)),"",IFERROR(MAX(IF(Données_nettoyées!$O$1:$O$500=$B53,IF(INDIRECT($A$1&amp;AE$1)&gt;0,IF(COUNTIFS(Données_nettoyées!$O$1:$O$500,$B53,INDIRECT($A$1&amp;AE$1),"&gt;0")&gt;2,INDIRECT($A$1&amp;AE$1))))),"MC"))</f>
        <v/>
      </c>
      <c r="AF53" s="7" t="str" cm="1">
        <f t="array" aca="1" ref="AF53" ca="1">IF(ISERROR(ABS(AF51)),"",IFERROR(MAX(IF(Données_nettoyées!$O$1:$O$500=$B53,IF(INDIRECT($A$1&amp;AF$1)&gt;0,IF(COUNTIFS(Données_nettoyées!$O$1:$O$500,$B53,INDIRECT($A$1&amp;AF$1),"&gt;0")&gt;2,INDIRECT($A$1&amp;AF$1))))),"MC"))</f>
        <v/>
      </c>
      <c r="AG53" s="7" t="str" cm="1">
        <f t="array" aca="1" ref="AG53" ca="1">IF(ISERROR(ABS(AG51)),"",IFERROR(MAX(IF(Données_nettoyées!$O$1:$O$500=$B53,IF(INDIRECT($A$1&amp;AG$1)&gt;0,IF(COUNTIFS(Données_nettoyées!$O$1:$O$500,$B53,INDIRECT($A$1&amp;AG$1),"&gt;0")&gt;2,INDIRECT($A$1&amp;AG$1))))),"MC"))</f>
        <v/>
      </c>
    </row>
    <row r="54" spans="1:35" x14ac:dyDescent="0.35">
      <c r="C54" s="38" t="s">
        <v>145</v>
      </c>
      <c r="E54" s="7" t="str">
        <f t="shared" ref="E54:AG54" ca="1" si="7">IFERROR(IF((E53-E52)/E52&gt;=40%,"!!",""),"")</f>
        <v>!!</v>
      </c>
      <c r="F54" s="7" t="str">
        <f t="shared" ca="1" si="7"/>
        <v/>
      </c>
      <c r="G54" s="7" t="str">
        <f t="shared" ca="1" si="7"/>
        <v/>
      </c>
      <c r="H54" s="7" t="str">
        <f t="shared" ca="1" si="7"/>
        <v/>
      </c>
      <c r="I54" s="7" t="str">
        <f t="shared" ca="1" si="7"/>
        <v/>
      </c>
      <c r="J54" s="7" t="str">
        <f t="shared" ca="1" si="7"/>
        <v/>
      </c>
      <c r="K54" s="7" t="str">
        <f t="shared" ca="1" si="7"/>
        <v/>
      </c>
      <c r="L54" s="7" t="str">
        <f t="shared" ca="1" si="7"/>
        <v/>
      </c>
      <c r="M54" s="7" t="str">
        <f t="shared" ca="1" si="7"/>
        <v/>
      </c>
      <c r="N54" s="7" t="str">
        <f t="shared" ca="1" si="7"/>
        <v/>
      </c>
      <c r="O54" s="7" t="str">
        <f t="shared" ca="1" si="7"/>
        <v/>
      </c>
      <c r="P54" s="7" t="str">
        <f t="shared" ca="1" si="7"/>
        <v/>
      </c>
      <c r="Q54" s="7" t="str">
        <f t="shared" ca="1" si="7"/>
        <v/>
      </c>
      <c r="R54" s="7" t="str">
        <f t="shared" ca="1" si="7"/>
        <v/>
      </c>
      <c r="S54" s="7" t="str">
        <f t="shared" ca="1" si="7"/>
        <v/>
      </c>
      <c r="T54" s="7" t="str">
        <f t="shared" ca="1" si="7"/>
        <v/>
      </c>
      <c r="U54" s="7" t="str">
        <f t="shared" ca="1" si="7"/>
        <v/>
      </c>
      <c r="V54" s="7" t="str">
        <f t="shared" ca="1" si="7"/>
        <v/>
      </c>
      <c r="W54" s="7" t="str">
        <f t="shared" ca="1" si="7"/>
        <v/>
      </c>
      <c r="X54" s="7" t="str">
        <f t="shared" ca="1" si="7"/>
        <v/>
      </c>
      <c r="Y54" s="7" t="str">
        <f t="shared" ca="1" si="7"/>
        <v/>
      </c>
      <c r="Z54" s="7" t="str">
        <f t="shared" ca="1" si="7"/>
        <v/>
      </c>
      <c r="AA54" s="7" t="str">
        <f t="shared" ca="1" si="7"/>
        <v>!!</v>
      </c>
      <c r="AB54" s="7" t="str">
        <f t="shared" ca="1" si="7"/>
        <v/>
      </c>
      <c r="AC54" s="7" t="str">
        <f t="shared" ca="1" si="7"/>
        <v/>
      </c>
      <c r="AD54" s="7" t="str">
        <f t="shared" ca="1" si="7"/>
        <v/>
      </c>
      <c r="AE54" s="7" t="str">
        <f t="shared" ca="1" si="7"/>
        <v/>
      </c>
      <c r="AF54" s="7" t="str">
        <f t="shared" ca="1" si="7"/>
        <v/>
      </c>
      <c r="AG54" s="7" t="str">
        <f t="shared" ca="1" si="7"/>
        <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tr">
        <f>IF(COUNTIF(Données_nettoyées!$O$1:$O$500,$B57)&gt;0,"OUI","NON")</f>
        <v>OUI</v>
      </c>
      <c r="E57" s="7" t="str" cm="1">
        <f t="array" aca="1" ref="E57" ca="1">IF($D57="NON","-",IFERROR(MEDIAN(IF(Données_nettoyées!$O$1:$O$500=$B57,IF(INDIRECT($A$1&amp;E$1)&gt;0,IF(COUNTIFS(Données_nettoyées!$O$1:$O$500,$B57,INDIRECT($A$1&amp;E$1),"&gt;0")&gt;2,INDIRECT($A$1&amp;E$1))))),"MC"))</f>
        <v>MC</v>
      </c>
      <c r="F57" s="7" t="str" cm="1">
        <f t="array" aca="1" ref="F57" ca="1">IF($D57="NON","-",IFERROR(MEDIAN(IF(Données_nettoyées!$O$1:$O$500=$B57,IF(INDIRECT($A$1&amp;F$1)&gt;0,IF(COUNTIFS(Données_nettoyées!$O$1:$O$500,$B57,INDIRECT($A$1&amp;F$1),"&gt;0")&gt;2,INDIRECT($A$1&amp;F$1))))),"MC"))</f>
        <v>MC</v>
      </c>
      <c r="G57" s="7" t="str" cm="1">
        <f t="array" aca="1" ref="G57" ca="1">IF($D57="NON","-",IFERROR(MEDIAN(IF(Données_nettoyées!$O$1:$O$500=$B57,IF(INDIRECT($A$1&amp;G$1)&gt;0,IF(COUNTIFS(Données_nettoyées!$O$1:$O$500,$B57,INDIRECT($A$1&amp;G$1),"&gt;0")&gt;2,INDIRECT($A$1&amp;G$1))))),"MC"))</f>
        <v>MC</v>
      </c>
      <c r="H57" s="7" cm="1">
        <f t="array" aca="1" ref="H57" ca="1">IF($D57="NON","-",IFERROR(MEDIAN(IF(Données_nettoyées!$O$1:$O$500=$B57,IF(INDIRECT($A$1&amp;H$1)&gt;0,IF(COUNTIFS(Données_nettoyées!$O$1:$O$500,$B57,INDIRECT($A$1&amp;H$1),"&gt;0")&gt;2,INDIRECT($A$1&amp;H$1))))),"MC"))</f>
        <v>350</v>
      </c>
      <c r="I57" s="7" cm="1">
        <f t="array" aca="1" ref="I57" ca="1">IF($D57="NON","-",IFERROR(MEDIAN(IF(Données_nettoyées!$O$1:$O$500=$B57,IF(INDIRECT($A$1&amp;I$1)&gt;0,IF(COUNTIFS(Données_nettoyées!$O$1:$O$500,$B57,INDIRECT($A$1&amp;I$1),"&gt;0")&gt;2,INDIRECT($A$1&amp;I$1))))),"MC"))</f>
        <v>300</v>
      </c>
      <c r="J57" s="7" cm="1">
        <f t="array" aca="1" ref="J57" ca="1">IF($D57="NON","-",IFERROR(MEDIAN(IF(Données_nettoyées!$O$1:$O$500=$B57,IF(INDIRECT($A$1&amp;J$1)&gt;0,IF(COUNTIFS(Données_nettoyées!$O$1:$O$500,$B57,INDIRECT($A$1&amp;J$1),"&gt;0")&gt;2,INDIRECT($A$1&amp;J$1))))),"MC"))</f>
        <v>4000</v>
      </c>
      <c r="K57" s="7" t="str" cm="1">
        <f t="array" aca="1" ref="K57" ca="1">IF($D57="NON","-",IFERROR(MEDIAN(IF(Données_nettoyées!$O$1:$O$500=$B57,IF(INDIRECT($A$1&amp;K$1)&gt;0,IF(COUNTIFS(Données_nettoyées!$O$1:$O$500,$B57,INDIRECT($A$1&amp;K$1),"&gt;0")&gt;2,INDIRECT($A$1&amp;K$1))))),"MC"))</f>
        <v>MC</v>
      </c>
      <c r="L57" s="7" t="str" cm="1">
        <f t="array" aca="1" ref="L57" ca="1">IF($D57="NON","-",IFERROR(MEDIAN(IF(Données_nettoyées!$O$1:$O$500=$B57,IF(INDIRECT($A$1&amp;L$1)&gt;0,IF(COUNTIFS(Données_nettoyées!$O$1:$O$500,$B57,INDIRECT($A$1&amp;L$1),"&gt;0")&gt;2,INDIRECT($A$1&amp;L$1))))),"MC"))</f>
        <v>MC</v>
      </c>
      <c r="M57" s="7" t="str" cm="1">
        <f t="array" aca="1" ref="M57" ca="1">IF($D57="NON","-",IFERROR(MEDIAN(IF(Données_nettoyées!$O$1:$O$500=$B57,IF(INDIRECT($A$1&amp;M$1)&gt;0,IF(COUNTIFS(Données_nettoyées!$O$1:$O$500,$B57,INDIRECT($A$1&amp;M$1),"&gt;0")&gt;2,INDIRECT($A$1&amp;M$1))))),"MC"))</f>
        <v>MC</v>
      </c>
      <c r="N57" s="7" t="str" cm="1">
        <f t="array" aca="1" ref="N57" ca="1">IF($D57="NON","-",IFERROR(MEDIAN(IF(Données_nettoyées!$O$1:$O$500=$B57,IF(INDIRECT($A$1&amp;N$1)&gt;0,IF(COUNTIFS(Données_nettoyées!$O$1:$O$500,$B57,INDIRECT($A$1&amp;N$1),"&gt;0")&gt;2,INDIRECT($A$1&amp;N$1))))),"MC"))</f>
        <v>MC</v>
      </c>
      <c r="O57" s="7" t="str" cm="1">
        <f t="array" aca="1" ref="O57" ca="1">IF($D57="NON","-",IFERROR(MEDIAN(IF(Données_nettoyées!$O$1:$O$500=$B57,IF(INDIRECT($A$1&amp;O$1)&gt;0,IF(COUNTIFS(Données_nettoyées!$O$1:$O$500,$B57,INDIRECT($A$1&amp;O$1),"&gt;0")&gt;2,INDIRECT($A$1&amp;O$1))))),"MC"))</f>
        <v>MC</v>
      </c>
      <c r="P57" s="7" t="str" cm="1">
        <f t="array" aca="1" ref="P57" ca="1">IF($D57="NON","-",IFERROR(MEDIAN(IF(Données_nettoyées!$O$1:$O$500=$B57,IF(INDIRECT($A$1&amp;P$1)&gt;0,IF(COUNTIFS(Données_nettoyées!$O$1:$O$500,$B57,INDIRECT($A$1&amp;P$1),"&gt;0")&gt;2,INDIRECT($A$1&amp;P$1))))),"MC"))</f>
        <v>MC</v>
      </c>
      <c r="Q57" s="7" t="str" cm="1">
        <f t="array" aca="1" ref="Q57" ca="1">IF($D57="NON","-",IFERROR(MEDIAN(IF(Données_nettoyées!$O$1:$O$500=$B57,IF(INDIRECT($A$1&amp;Q$1)&gt;0,IF(COUNTIFS(Données_nettoyées!$O$1:$O$500,$B57,INDIRECT($A$1&amp;Q$1),"&gt;0")&gt;2,INDIRECT($A$1&amp;Q$1))))),"MC"))</f>
        <v>MC</v>
      </c>
      <c r="R57" s="7" t="str" cm="1">
        <f t="array" aca="1" ref="R57" ca="1">IF($D57="NON","-",IFERROR(MEDIAN(IF(Données_nettoyées!$O$1:$O$500=$B57,IF(INDIRECT($A$1&amp;R$1)&gt;0,IF(COUNTIFS(Données_nettoyées!$O$1:$O$500,$B57,INDIRECT($A$1&amp;R$1),"&gt;0")&gt;2,INDIRECT($A$1&amp;R$1))))),"MC"))</f>
        <v>MC</v>
      </c>
      <c r="S57" s="7" t="str" cm="1">
        <f t="array" aca="1" ref="S57" ca="1">IF($D57="NON","-",IFERROR(MEDIAN(IF(Données_nettoyées!$O$1:$O$500=$B57,IF(INDIRECT($A$1&amp;S$1)&gt;0,IF(COUNTIFS(Données_nettoyées!$O$1:$O$500,$B57,INDIRECT($A$1&amp;S$1),"&gt;0")&gt;2,INDIRECT($A$1&amp;S$1))))),"MC"))</f>
        <v>MC</v>
      </c>
      <c r="T57" s="7" t="str" cm="1">
        <f t="array" aca="1" ref="T57" ca="1">IF($D57="NON","-",IFERROR(MEDIAN(IF(Données_nettoyées!$O$1:$O$500=$B57,IF(INDIRECT($A$1&amp;T$1)&gt;0,IF(COUNTIFS(Données_nettoyées!$O$1:$O$500,$B57,INDIRECT($A$1&amp;T$1),"&gt;0")&gt;2,INDIRECT($A$1&amp;T$1))))),"MC"))</f>
        <v>MC</v>
      </c>
      <c r="U57" s="7" t="str" cm="1">
        <f t="array" aca="1" ref="U57" ca="1">IF($D57="NON","-",IFERROR(MEDIAN(IF(Données_nettoyées!$O$1:$O$500=$B57,IF(INDIRECT($A$1&amp;U$1)&gt;0,IF(COUNTIFS(Données_nettoyées!$O$1:$O$500,$B57,INDIRECT($A$1&amp;U$1),"&gt;0")&gt;2,INDIRECT($A$1&amp;U$1))))),"MC"))</f>
        <v>MC</v>
      </c>
      <c r="V57" s="7" cm="1">
        <f t="array" aca="1" ref="V57" ca="1">IF($D57="NON","-",IFERROR(MEDIAN(IF(Données_nettoyées!$O$1:$O$500=$B57,IF(INDIRECT($A$1&amp;V$1)&gt;0,IF(COUNTIFS(Données_nettoyées!$O$1:$O$500,$B57,INDIRECT($A$1&amp;V$1),"&gt;0")&gt;2,INDIRECT($A$1&amp;V$1))))),"MC"))</f>
        <v>100</v>
      </c>
      <c r="W57" s="7" t="str" cm="1">
        <f t="array" aca="1" ref="W57" ca="1">IF($D57="NON","-",IFERROR(MEDIAN(IF(Données_nettoyées!$O$1:$O$500=$B57,IF(INDIRECT($A$1&amp;W$1)&gt;0,IF(COUNTIFS(Données_nettoyées!$O$1:$O$500,$B57,INDIRECT($A$1&amp;W$1),"&gt;0")&gt;2,INDIRECT($A$1&amp;W$1))))),"MC"))</f>
        <v>MC</v>
      </c>
      <c r="X57" s="7" t="str" cm="1">
        <f t="array" aca="1" ref="X57" ca="1">IF($D57="NON","-",IFERROR(MEDIAN(IF(Données_nettoyées!$O$1:$O$500=$B57,IF(INDIRECT($A$1&amp;X$1)&gt;0,IF(COUNTIFS(Données_nettoyées!$O$1:$O$500,$B57,INDIRECT($A$1&amp;X$1),"&gt;0")&gt;2,INDIRECT($A$1&amp;X$1))))),"MC"))</f>
        <v>MC</v>
      </c>
      <c r="Y57" s="7" cm="1">
        <f t="array" aca="1" ref="Y57" ca="1">IF($D57="NON","-",IFERROR(MEDIAN(IF(Données_nettoyées!$O$1:$O$500=$B57,IF(INDIRECT($A$1&amp;Y$1)&gt;0,IF(COUNTIFS(Données_nettoyées!$O$1:$O$500,$B57,INDIRECT($A$1&amp;Y$1),"&gt;0")&gt;2,INDIRECT($A$1&amp;Y$1))))),"MC"))</f>
        <v>2000</v>
      </c>
      <c r="Z57" s="7" cm="1">
        <f t="array" aca="1" ref="Z57" ca="1">IF($D57="NON","-",IFERROR(MEDIAN(IF(Données_nettoyées!$O$1:$O$500=$B57,IF(INDIRECT($A$1&amp;Z$1)&gt;0,IF(COUNTIFS(Données_nettoyées!$O$1:$O$500,$B57,INDIRECT($A$1&amp;Z$1),"&gt;0")&gt;2,INDIRECT($A$1&amp;Z$1))))),"MC"))</f>
        <v>2000</v>
      </c>
      <c r="AA57" s="7" cm="1">
        <f t="array" aca="1" ref="AA57" ca="1">IF($D57="NON","-",IFERROR(MEDIAN(IF(Données_nettoyées!$O$1:$O$500=$B57,IF(INDIRECT($A$1&amp;AA$1)&gt;0,IF(COUNTIFS(Données_nettoyées!$O$1:$O$500,$B57,INDIRECT($A$1&amp;AA$1),"&gt;0")&gt;2,INDIRECT($A$1&amp;AA$1))))),"MC"))</f>
        <v>3500</v>
      </c>
      <c r="AB57" s="7" t="str" cm="1">
        <f t="array" aca="1" ref="AB57" ca="1">IF($D57="NON","-",IFERROR(MEDIAN(IF(Données_nettoyées!$O$1:$O$500=$B57,IF(INDIRECT($A$1&amp;AB$1)&gt;0,IF(COUNTIFS(Données_nettoyées!$O$1:$O$500,$B57,INDIRECT($A$1&amp;AB$1),"&gt;0")&gt;2,INDIRECT($A$1&amp;AB$1))))),"MC"))</f>
        <v>MC</v>
      </c>
      <c r="AC57" s="7" t="str" cm="1">
        <f t="array" aca="1" ref="AC57" ca="1">IF($D57="NON","-",IFERROR(MEDIAN(IF(Données_nettoyées!$O$1:$O$500=$B57,IF(INDIRECT($A$1&amp;AC$1)&gt;0,IF(COUNTIFS(Données_nettoyées!$O$1:$O$500,$B57,INDIRECT($A$1&amp;AC$1),"&gt;0")&gt;2,INDIRECT($A$1&amp;AC$1))))),"MC"))</f>
        <v>MC</v>
      </c>
      <c r="AD57" s="7" cm="1">
        <f t="array" aca="1" ref="AD57" ca="1">IF($D57="NON","-",IFERROR(MEDIAN(IF(Données_nettoyées!$O$1:$O$500=$B57,IF(INDIRECT($A$1&amp;AD$1)&gt;0,IF(COUNTIFS(Données_nettoyées!$O$1:$O$500,$B57,INDIRECT($A$1&amp;AD$1),"&gt;0")&gt;2,INDIRECT($A$1&amp;AD$1))))),"MC"))</f>
        <v>2000</v>
      </c>
      <c r="AE57" s="7" cm="1">
        <f t="array" aca="1" ref="AE57" ca="1">IF($D57="NON","-",IFERROR(MEDIAN(IF(Données_nettoyées!$O$1:$O$500=$B57,IF(INDIRECT($A$1&amp;AE$1)&gt;0,IF(COUNTIFS(Données_nettoyées!$O$1:$O$500,$B57,INDIRECT($A$1&amp;AE$1),"&gt;0")&gt;2,INDIRECT($A$1&amp;AE$1))))),"MC"))</f>
        <v>3000</v>
      </c>
      <c r="AF57" s="7" cm="1">
        <f t="array" aca="1" ref="AF57" ca="1">IF($D57="NON","-",IFERROR(MEDIAN(IF(Données_nettoyées!$O$1:$O$500=$B57,IF(INDIRECT($A$1&amp;AF$1)&gt;0,IF(COUNTIFS(Données_nettoyées!$O$1:$O$500,$B57,INDIRECT($A$1&amp;AF$1),"&gt;0")&gt;2,INDIRECT($A$1&amp;AF$1))))),"MC"))</f>
        <v>300</v>
      </c>
      <c r="AG57" s="7" t="str" cm="1">
        <f t="array" aca="1" ref="AG57" ca="1">IF($D57="NON","-",IFERROR(MEDIAN(IF(Données_nettoyées!$O$1:$O$500=$B57,IF(INDIRECT($A$1&amp;AG$1)&gt;0,IF(COUNTIFS(Données_nettoyées!$O$1:$O$500,$B57,INDIRECT($A$1&amp;AG$1),"&gt;0")&gt;2,INDIRECT($A$1&amp;AG$1))))),"MC"))</f>
        <v>MC</v>
      </c>
      <c r="AI57" s="5">
        <f ca="1">COUNTIF(E57:AG57,"MC")+COUNTIF(E57:AG57,"-")</f>
        <v>19</v>
      </c>
    </row>
    <row r="58" spans="1:35" x14ac:dyDescent="0.35">
      <c r="A58" s="4" t="s">
        <v>81</v>
      </c>
      <c r="B58" s="4" t="s">
        <v>86</v>
      </c>
      <c r="C58" s="4" t="s">
        <v>66</v>
      </c>
      <c r="E58" s="7" t="str" cm="1">
        <f t="array" aca="1" ref="E58" ca="1">IF(ISERROR(ABS(E57)),"",IFERROR(MIN(IF(Données_nettoyées!$O$1:$O$500=$B58,IF(INDIRECT($A$1&amp;E$1)&gt;0,IF(COUNTIFS(Données_nettoyées!$O$1:$O$500,$B58,INDIRECT($A$1&amp;E$1),"&gt;0")&gt;2,INDIRECT($A$1&amp;E$1))))),"MC"))</f>
        <v/>
      </c>
      <c r="F58" s="7" t="str" cm="1">
        <f t="array" aca="1" ref="F58" ca="1">IF(ISERROR(ABS(F57)),"",IFERROR(MIN(IF(Données_nettoyées!$O$1:$O$500=$B58,IF(INDIRECT($A$1&amp;F$1)&gt;0,IF(COUNTIFS(Données_nettoyées!$O$1:$O$500,$B58,INDIRECT($A$1&amp;F$1),"&gt;0")&gt;2,INDIRECT($A$1&amp;F$1))))),"MC"))</f>
        <v/>
      </c>
      <c r="G58" s="7" t="str" cm="1">
        <f t="array" aca="1" ref="G58" ca="1">IF(ISERROR(ABS(G57)),"",IFERROR(MIN(IF(Données_nettoyées!$O$1:$O$500=$B58,IF(INDIRECT($A$1&amp;G$1)&gt;0,IF(COUNTIFS(Données_nettoyées!$O$1:$O$500,$B58,INDIRECT($A$1&amp;G$1),"&gt;0")&gt;2,INDIRECT($A$1&amp;G$1))))),"MC"))</f>
        <v/>
      </c>
      <c r="H58" s="7" cm="1">
        <f t="array" aca="1" ref="H58" ca="1">IF(ISERROR(ABS(H57)),"",IFERROR(MIN(IF(Données_nettoyées!$O$1:$O$500=$B58,IF(INDIRECT($A$1&amp;H$1)&gt;0,IF(COUNTIFS(Données_nettoyées!$O$1:$O$500,$B58,INDIRECT($A$1&amp;H$1),"&gt;0")&gt;2,INDIRECT($A$1&amp;H$1))))),"MC"))</f>
        <v>350</v>
      </c>
      <c r="I58" s="7" cm="1">
        <f t="array" aca="1" ref="I58" ca="1">IF(ISERROR(ABS(I57)),"",IFERROR(MIN(IF(Données_nettoyées!$O$1:$O$500=$B58,IF(INDIRECT($A$1&amp;I$1)&gt;0,IF(COUNTIFS(Données_nettoyées!$O$1:$O$500,$B58,INDIRECT($A$1&amp;I$1),"&gt;0")&gt;2,INDIRECT($A$1&amp;I$1))))),"MC"))</f>
        <v>300</v>
      </c>
      <c r="J58" s="7" cm="1">
        <f t="array" aca="1" ref="J58" ca="1">IF(ISERROR(ABS(J57)),"",IFERROR(MIN(IF(Données_nettoyées!$O$1:$O$500=$B58,IF(INDIRECT($A$1&amp;J$1)&gt;0,IF(COUNTIFS(Données_nettoyées!$O$1:$O$500,$B58,INDIRECT($A$1&amp;J$1),"&gt;0")&gt;2,INDIRECT($A$1&amp;J$1))))),"MC"))</f>
        <v>4000</v>
      </c>
      <c r="K58" s="7" t="str" cm="1">
        <f t="array" aca="1" ref="K58" ca="1">IF(ISERROR(ABS(K57)),"",IFERROR(MIN(IF(Données_nettoyées!$O$1:$O$500=$B58,IF(INDIRECT($A$1&amp;K$1)&gt;0,IF(COUNTIFS(Données_nettoyées!$O$1:$O$500,$B58,INDIRECT($A$1&amp;K$1),"&gt;0")&gt;2,INDIRECT($A$1&amp;K$1))))),"MC"))</f>
        <v/>
      </c>
      <c r="L58" s="7" t="str" cm="1">
        <f t="array" aca="1" ref="L58" ca="1">IF(ISERROR(ABS(L57)),"",IFERROR(MIN(IF(Données_nettoyées!$O$1:$O$500=$B58,IF(INDIRECT($A$1&amp;L$1)&gt;0,IF(COUNTIFS(Données_nettoyées!$O$1:$O$500,$B58,INDIRECT($A$1&amp;L$1),"&gt;0")&gt;2,INDIRECT($A$1&amp;L$1))))),"MC"))</f>
        <v/>
      </c>
      <c r="M58" s="7" t="str" cm="1">
        <f t="array" aca="1" ref="M58" ca="1">IF(ISERROR(ABS(M57)),"",IFERROR(MIN(IF(Données_nettoyées!$O$1:$O$500=$B58,IF(INDIRECT($A$1&amp;M$1)&gt;0,IF(COUNTIFS(Données_nettoyées!$O$1:$O$500,$B58,INDIRECT($A$1&amp;M$1),"&gt;0")&gt;2,INDIRECT($A$1&amp;M$1))))),"MC"))</f>
        <v/>
      </c>
      <c r="N58" s="7" t="str" cm="1">
        <f t="array" aca="1" ref="N58" ca="1">IF(ISERROR(ABS(N57)),"",IFERROR(MIN(IF(Données_nettoyées!$O$1:$O$500=$B58,IF(INDIRECT($A$1&amp;N$1)&gt;0,IF(COUNTIFS(Données_nettoyées!$O$1:$O$500,$B58,INDIRECT($A$1&amp;N$1),"&gt;0")&gt;2,INDIRECT($A$1&amp;N$1))))),"MC"))</f>
        <v/>
      </c>
      <c r="O58" s="7" t="str" cm="1">
        <f t="array" aca="1" ref="O58" ca="1">IF(ISERROR(ABS(O57)),"",IFERROR(MIN(IF(Données_nettoyées!$O$1:$O$500=$B58,IF(INDIRECT($A$1&amp;O$1)&gt;0,IF(COUNTIFS(Données_nettoyées!$O$1:$O$500,$B58,INDIRECT($A$1&amp;O$1),"&gt;0")&gt;2,INDIRECT($A$1&amp;O$1))))),"MC"))</f>
        <v/>
      </c>
      <c r="P58" s="7" t="str" cm="1">
        <f t="array" aca="1" ref="P58" ca="1">IF(ISERROR(ABS(P57)),"",IFERROR(MIN(IF(Données_nettoyées!$O$1:$O$500=$B58,IF(INDIRECT($A$1&amp;P$1)&gt;0,IF(COUNTIFS(Données_nettoyées!$O$1:$O$500,$B58,INDIRECT($A$1&amp;P$1),"&gt;0")&gt;2,INDIRECT($A$1&amp;P$1))))),"MC"))</f>
        <v/>
      </c>
      <c r="Q58" s="7" t="str" cm="1">
        <f t="array" aca="1" ref="Q58" ca="1">IF(ISERROR(ABS(Q57)),"",IFERROR(MIN(IF(Données_nettoyées!$O$1:$O$500=$B58,IF(INDIRECT($A$1&amp;Q$1)&gt;0,IF(COUNTIFS(Données_nettoyées!$O$1:$O$500,$B58,INDIRECT($A$1&amp;Q$1),"&gt;0")&gt;2,INDIRECT($A$1&amp;Q$1))))),"MC"))</f>
        <v/>
      </c>
      <c r="R58" s="7" t="str" cm="1">
        <f t="array" aca="1" ref="R58" ca="1">IF(ISERROR(ABS(R57)),"",IFERROR(MIN(IF(Données_nettoyées!$O$1:$O$500=$B58,IF(INDIRECT($A$1&amp;R$1)&gt;0,IF(COUNTIFS(Données_nettoyées!$O$1:$O$500,$B58,INDIRECT($A$1&amp;R$1),"&gt;0")&gt;2,INDIRECT($A$1&amp;R$1))))),"MC"))</f>
        <v/>
      </c>
      <c r="S58" s="7" t="str" cm="1">
        <f t="array" aca="1" ref="S58" ca="1">IF(ISERROR(ABS(S57)),"",IFERROR(MIN(IF(Données_nettoyées!$O$1:$O$500=$B58,IF(INDIRECT($A$1&amp;S$1)&gt;0,IF(COUNTIFS(Données_nettoyées!$O$1:$O$500,$B58,INDIRECT($A$1&amp;S$1),"&gt;0")&gt;2,INDIRECT($A$1&amp;S$1))))),"MC"))</f>
        <v/>
      </c>
      <c r="T58" s="7" t="str" cm="1">
        <f t="array" aca="1" ref="T58" ca="1">IF(ISERROR(ABS(T57)),"",IFERROR(MIN(IF(Données_nettoyées!$O$1:$O$500=$B58,IF(INDIRECT($A$1&amp;T$1)&gt;0,IF(COUNTIFS(Données_nettoyées!$O$1:$O$500,$B58,INDIRECT($A$1&amp;T$1),"&gt;0")&gt;2,INDIRECT($A$1&amp;T$1))))),"MC"))</f>
        <v/>
      </c>
      <c r="U58" s="7" t="str" cm="1">
        <f t="array" aca="1" ref="U58" ca="1">IF(ISERROR(ABS(U57)),"",IFERROR(MIN(IF(Données_nettoyées!$O$1:$O$500=$B58,IF(INDIRECT($A$1&amp;U$1)&gt;0,IF(COUNTIFS(Données_nettoyées!$O$1:$O$500,$B58,INDIRECT($A$1&amp;U$1),"&gt;0")&gt;2,INDIRECT($A$1&amp;U$1))))),"MC"))</f>
        <v/>
      </c>
      <c r="V58" s="7" cm="1">
        <f t="array" aca="1" ref="V58" ca="1">IF(ISERROR(ABS(V57)),"",IFERROR(MIN(IF(Données_nettoyées!$O$1:$O$500=$B58,IF(INDIRECT($A$1&amp;V$1)&gt;0,IF(COUNTIFS(Données_nettoyées!$O$1:$O$500,$B58,INDIRECT($A$1&amp;V$1),"&gt;0")&gt;2,INDIRECT($A$1&amp;V$1))))),"MC"))</f>
        <v>100</v>
      </c>
      <c r="W58" s="7" t="str" cm="1">
        <f t="array" aca="1" ref="W58" ca="1">IF(ISERROR(ABS(W57)),"",IFERROR(MIN(IF(Données_nettoyées!$O$1:$O$500=$B58,IF(INDIRECT($A$1&amp;W$1)&gt;0,IF(COUNTIFS(Données_nettoyées!$O$1:$O$500,$B58,INDIRECT($A$1&amp;W$1),"&gt;0")&gt;2,INDIRECT($A$1&amp;W$1))))),"MC"))</f>
        <v/>
      </c>
      <c r="X58" s="7" t="str" cm="1">
        <f t="array" aca="1" ref="X58" ca="1">IF(ISERROR(ABS(X57)),"",IFERROR(MIN(IF(Données_nettoyées!$O$1:$O$500=$B58,IF(INDIRECT($A$1&amp;X$1)&gt;0,IF(COUNTIFS(Données_nettoyées!$O$1:$O$500,$B58,INDIRECT($A$1&amp;X$1),"&gt;0")&gt;2,INDIRECT($A$1&amp;X$1))))),"MC"))</f>
        <v/>
      </c>
      <c r="Y58" s="7" cm="1">
        <f t="array" aca="1" ref="Y58" ca="1">IF(ISERROR(ABS(Y57)),"",IFERROR(MIN(IF(Données_nettoyées!$O$1:$O$500=$B58,IF(INDIRECT($A$1&amp;Y$1)&gt;0,IF(COUNTIFS(Données_nettoyées!$O$1:$O$500,$B58,INDIRECT($A$1&amp;Y$1),"&gt;0")&gt;2,INDIRECT($A$1&amp;Y$1))))),"MC"))</f>
        <v>2000</v>
      </c>
      <c r="Z58" s="7" cm="1">
        <f t="array" aca="1" ref="Z58" ca="1">IF(ISERROR(ABS(Z57)),"",IFERROR(MIN(IF(Données_nettoyées!$O$1:$O$500=$B58,IF(INDIRECT($A$1&amp;Z$1)&gt;0,IF(COUNTIFS(Données_nettoyées!$O$1:$O$500,$B58,INDIRECT($A$1&amp;Z$1),"&gt;0")&gt;2,INDIRECT($A$1&amp;Z$1))))),"MC"))</f>
        <v>2000</v>
      </c>
      <c r="AA58" s="7" cm="1">
        <f t="array" aca="1" ref="AA58" ca="1">IF(ISERROR(ABS(AA57)),"",IFERROR(MIN(IF(Données_nettoyées!$O$1:$O$500=$B58,IF(INDIRECT($A$1&amp;AA$1)&gt;0,IF(COUNTIFS(Données_nettoyées!$O$1:$O$500,$B58,INDIRECT($A$1&amp;AA$1),"&gt;0")&gt;2,INDIRECT($A$1&amp;AA$1))))),"MC"))</f>
        <v>3500</v>
      </c>
      <c r="AB58" s="7" t="str" cm="1">
        <f t="array" aca="1" ref="AB58" ca="1">IF(ISERROR(ABS(AB57)),"",IFERROR(MIN(IF(Données_nettoyées!$O$1:$O$500=$B58,IF(INDIRECT($A$1&amp;AB$1)&gt;0,IF(COUNTIFS(Données_nettoyées!$O$1:$O$500,$B58,INDIRECT($A$1&amp;AB$1),"&gt;0")&gt;2,INDIRECT($A$1&amp;AB$1))))),"MC"))</f>
        <v/>
      </c>
      <c r="AC58" s="7" t="str" cm="1">
        <f t="array" aca="1" ref="AC58" ca="1">IF(ISERROR(ABS(AC57)),"",IFERROR(MIN(IF(Données_nettoyées!$O$1:$O$500=$B58,IF(INDIRECT($A$1&amp;AC$1)&gt;0,IF(COUNTIFS(Données_nettoyées!$O$1:$O$500,$B58,INDIRECT($A$1&amp;AC$1),"&gt;0")&gt;2,INDIRECT($A$1&amp;AC$1))))),"MC"))</f>
        <v/>
      </c>
      <c r="AD58" s="7" cm="1">
        <f t="array" aca="1" ref="AD58" ca="1">IF(ISERROR(ABS(AD57)),"",IFERROR(MIN(IF(Données_nettoyées!$O$1:$O$500=$B58,IF(INDIRECT($A$1&amp;AD$1)&gt;0,IF(COUNTIFS(Données_nettoyées!$O$1:$O$500,$B58,INDIRECT($A$1&amp;AD$1),"&gt;0")&gt;2,INDIRECT($A$1&amp;AD$1))))),"MC"))</f>
        <v>2000</v>
      </c>
      <c r="AE58" s="7" cm="1">
        <f t="array" aca="1" ref="AE58" ca="1">IF(ISERROR(ABS(AE57)),"",IFERROR(MIN(IF(Données_nettoyées!$O$1:$O$500=$B58,IF(INDIRECT($A$1&amp;AE$1)&gt;0,IF(COUNTIFS(Données_nettoyées!$O$1:$O$500,$B58,INDIRECT($A$1&amp;AE$1),"&gt;0")&gt;2,INDIRECT($A$1&amp;AE$1))))),"MC"))</f>
        <v>3000</v>
      </c>
      <c r="AF58" s="7" cm="1">
        <f t="array" aca="1" ref="AF58" ca="1">IF(ISERROR(ABS(AF57)),"",IFERROR(MIN(IF(Données_nettoyées!$O$1:$O$500=$B58,IF(INDIRECT($A$1&amp;AF$1)&gt;0,IF(COUNTIFS(Données_nettoyées!$O$1:$O$500,$B58,INDIRECT($A$1&amp;AF$1),"&gt;0")&gt;2,INDIRECT($A$1&amp;AF$1))))),"MC"))</f>
        <v>300</v>
      </c>
      <c r="AG58" s="7" t="str" cm="1">
        <f t="array" aca="1" ref="AG58" ca="1">IF(ISERROR(ABS(AG57)),"",IFERROR(MIN(IF(Données_nettoyées!$O$1:$O$500=$B58,IF(INDIRECT($A$1&amp;AG$1)&gt;0,IF(COUNTIFS(Données_nettoyées!$O$1:$O$500,$B58,INDIRECT($A$1&amp;AG$1),"&gt;0")&gt;2,INDIRECT($A$1&amp;AG$1))))),"MC"))</f>
        <v/>
      </c>
    </row>
    <row r="59" spans="1:35" x14ac:dyDescent="0.35">
      <c r="A59" s="4" t="s">
        <v>81</v>
      </c>
      <c r="B59" s="4" t="s">
        <v>86</v>
      </c>
      <c r="C59" s="4" t="s">
        <v>68</v>
      </c>
      <c r="E59" s="7" t="str" cm="1">
        <f t="array" aca="1" ref="E59" ca="1">IF(ISERROR(ABS(E57)),"",IFERROR(MAX(IF(Données_nettoyées!$O$1:$O$500=$B59,IF(INDIRECT($A$1&amp;E$1)&gt;0,IF(COUNTIFS(Données_nettoyées!$O$1:$O$500,$B59,INDIRECT($A$1&amp;E$1),"&gt;0")&gt;2,INDIRECT($A$1&amp;E$1))))),"MC"))</f>
        <v/>
      </c>
      <c r="F59" s="7" t="str" cm="1">
        <f t="array" aca="1" ref="F59" ca="1">IF(ISERROR(ABS(F57)),"",IFERROR(MAX(IF(Données_nettoyées!$O$1:$O$500=$B59,IF(INDIRECT($A$1&amp;F$1)&gt;0,IF(COUNTIFS(Données_nettoyées!$O$1:$O$500,$B59,INDIRECT($A$1&amp;F$1),"&gt;0")&gt;2,INDIRECT($A$1&amp;F$1))))),"MC"))</f>
        <v/>
      </c>
      <c r="G59" s="7" t="str" cm="1">
        <f t="array" aca="1" ref="G59" ca="1">IF(ISERROR(ABS(G57)),"",IFERROR(MAX(IF(Données_nettoyées!$O$1:$O$500=$B59,IF(INDIRECT($A$1&amp;G$1)&gt;0,IF(COUNTIFS(Données_nettoyées!$O$1:$O$500,$B59,INDIRECT($A$1&amp;G$1),"&gt;0")&gt;2,INDIRECT($A$1&amp;G$1))))),"MC"))</f>
        <v/>
      </c>
      <c r="H59" s="7" cm="1">
        <f t="array" aca="1" ref="H59" ca="1">IF(ISERROR(ABS(H57)),"",IFERROR(MAX(IF(Données_nettoyées!$O$1:$O$500=$B59,IF(INDIRECT($A$1&amp;H$1)&gt;0,IF(COUNTIFS(Données_nettoyées!$O$1:$O$500,$B59,INDIRECT($A$1&amp;H$1),"&gt;0")&gt;2,INDIRECT($A$1&amp;H$1))))),"MC"))</f>
        <v>350</v>
      </c>
      <c r="I59" s="7" cm="1">
        <f t="array" aca="1" ref="I59" ca="1">IF(ISERROR(ABS(I57)),"",IFERROR(MAX(IF(Données_nettoyées!$O$1:$O$500=$B59,IF(INDIRECT($A$1&amp;I$1)&gt;0,IF(COUNTIFS(Données_nettoyées!$O$1:$O$500,$B59,INDIRECT($A$1&amp;I$1),"&gt;0")&gt;2,INDIRECT($A$1&amp;I$1))))),"MC"))</f>
        <v>300</v>
      </c>
      <c r="J59" s="7" cm="1">
        <f t="array" aca="1" ref="J59" ca="1">IF(ISERROR(ABS(J57)),"",IFERROR(MAX(IF(Données_nettoyées!$O$1:$O$500=$B59,IF(INDIRECT($A$1&amp;J$1)&gt;0,IF(COUNTIFS(Données_nettoyées!$O$1:$O$500,$B59,INDIRECT($A$1&amp;J$1),"&gt;0")&gt;2,INDIRECT($A$1&amp;J$1))))),"MC"))</f>
        <v>4000</v>
      </c>
      <c r="K59" s="7" t="str" cm="1">
        <f t="array" aca="1" ref="K59" ca="1">IF(ISERROR(ABS(K57)),"",IFERROR(MAX(IF(Données_nettoyées!$O$1:$O$500=$B59,IF(INDIRECT($A$1&amp;K$1)&gt;0,IF(COUNTIFS(Données_nettoyées!$O$1:$O$500,$B59,INDIRECT($A$1&amp;K$1),"&gt;0")&gt;2,INDIRECT($A$1&amp;K$1))))),"MC"))</f>
        <v/>
      </c>
      <c r="L59" s="7" t="str" cm="1">
        <f t="array" aca="1" ref="L59" ca="1">IF(ISERROR(ABS(L57)),"",IFERROR(MAX(IF(Données_nettoyées!$O$1:$O$500=$B59,IF(INDIRECT($A$1&amp;L$1)&gt;0,IF(COUNTIFS(Données_nettoyées!$O$1:$O$500,$B59,INDIRECT($A$1&amp;L$1),"&gt;0")&gt;2,INDIRECT($A$1&amp;L$1))))),"MC"))</f>
        <v/>
      </c>
      <c r="M59" s="7" t="str" cm="1">
        <f t="array" aca="1" ref="M59" ca="1">IF(ISERROR(ABS(M57)),"",IFERROR(MAX(IF(Données_nettoyées!$O$1:$O$500=$B59,IF(INDIRECT($A$1&amp;M$1)&gt;0,IF(COUNTIFS(Données_nettoyées!$O$1:$O$500,$B59,INDIRECT($A$1&amp;M$1),"&gt;0")&gt;2,INDIRECT($A$1&amp;M$1))))),"MC"))</f>
        <v/>
      </c>
      <c r="N59" s="7" t="str" cm="1">
        <f t="array" aca="1" ref="N59" ca="1">IF(ISERROR(ABS(N57)),"",IFERROR(MAX(IF(Données_nettoyées!$O$1:$O$500=$B59,IF(INDIRECT($A$1&amp;N$1)&gt;0,IF(COUNTIFS(Données_nettoyées!$O$1:$O$500,$B59,INDIRECT($A$1&amp;N$1),"&gt;0")&gt;2,INDIRECT($A$1&amp;N$1))))),"MC"))</f>
        <v/>
      </c>
      <c r="O59" s="7" t="str" cm="1">
        <f t="array" aca="1" ref="O59" ca="1">IF(ISERROR(ABS(O57)),"",IFERROR(MAX(IF(Données_nettoyées!$O$1:$O$500=$B59,IF(INDIRECT($A$1&amp;O$1)&gt;0,IF(COUNTIFS(Données_nettoyées!$O$1:$O$500,$B59,INDIRECT($A$1&amp;O$1),"&gt;0")&gt;2,INDIRECT($A$1&amp;O$1))))),"MC"))</f>
        <v/>
      </c>
      <c r="P59" s="7" t="str" cm="1">
        <f t="array" aca="1" ref="P59" ca="1">IF(ISERROR(ABS(P57)),"",IFERROR(MAX(IF(Données_nettoyées!$O$1:$O$500=$B59,IF(INDIRECT($A$1&amp;P$1)&gt;0,IF(COUNTIFS(Données_nettoyées!$O$1:$O$500,$B59,INDIRECT($A$1&amp;P$1),"&gt;0")&gt;2,INDIRECT($A$1&amp;P$1))))),"MC"))</f>
        <v/>
      </c>
      <c r="Q59" s="7" t="str" cm="1">
        <f t="array" aca="1" ref="Q59" ca="1">IF(ISERROR(ABS(Q57)),"",IFERROR(MAX(IF(Données_nettoyées!$O$1:$O$500=$B59,IF(INDIRECT($A$1&amp;Q$1)&gt;0,IF(COUNTIFS(Données_nettoyées!$O$1:$O$500,$B59,INDIRECT($A$1&amp;Q$1),"&gt;0")&gt;2,INDIRECT($A$1&amp;Q$1))))),"MC"))</f>
        <v/>
      </c>
      <c r="R59" s="7" t="str" cm="1">
        <f t="array" aca="1" ref="R59" ca="1">IF(ISERROR(ABS(R57)),"",IFERROR(MAX(IF(Données_nettoyées!$O$1:$O$500=$B59,IF(INDIRECT($A$1&amp;R$1)&gt;0,IF(COUNTIFS(Données_nettoyées!$O$1:$O$500,$B59,INDIRECT($A$1&amp;R$1),"&gt;0")&gt;2,INDIRECT($A$1&amp;R$1))))),"MC"))</f>
        <v/>
      </c>
      <c r="S59" s="7" t="str" cm="1">
        <f t="array" aca="1" ref="S59" ca="1">IF(ISERROR(ABS(S57)),"",IFERROR(MAX(IF(Données_nettoyées!$O$1:$O$500=$B59,IF(INDIRECT($A$1&amp;S$1)&gt;0,IF(COUNTIFS(Données_nettoyées!$O$1:$O$500,$B59,INDIRECT($A$1&amp;S$1),"&gt;0")&gt;2,INDIRECT($A$1&amp;S$1))))),"MC"))</f>
        <v/>
      </c>
      <c r="T59" s="7" t="str" cm="1">
        <f t="array" aca="1" ref="T59" ca="1">IF(ISERROR(ABS(T57)),"",IFERROR(MAX(IF(Données_nettoyées!$O$1:$O$500=$B59,IF(INDIRECT($A$1&amp;T$1)&gt;0,IF(COUNTIFS(Données_nettoyées!$O$1:$O$500,$B59,INDIRECT($A$1&amp;T$1),"&gt;0")&gt;2,INDIRECT($A$1&amp;T$1))))),"MC"))</f>
        <v/>
      </c>
      <c r="U59" s="7" t="str" cm="1">
        <f t="array" aca="1" ref="U59" ca="1">IF(ISERROR(ABS(U57)),"",IFERROR(MAX(IF(Données_nettoyées!$O$1:$O$500=$B59,IF(INDIRECT($A$1&amp;U$1)&gt;0,IF(COUNTIFS(Données_nettoyées!$O$1:$O$500,$B59,INDIRECT($A$1&amp;U$1),"&gt;0")&gt;2,INDIRECT($A$1&amp;U$1))))),"MC"))</f>
        <v/>
      </c>
      <c r="V59" s="7" cm="1">
        <f t="array" aca="1" ref="V59" ca="1">IF(ISERROR(ABS(V57)),"",IFERROR(MAX(IF(Données_nettoyées!$O$1:$O$500=$B59,IF(INDIRECT($A$1&amp;V$1)&gt;0,IF(COUNTIFS(Données_nettoyées!$O$1:$O$500,$B59,INDIRECT($A$1&amp;V$1),"&gt;0")&gt;2,INDIRECT($A$1&amp;V$1))))),"MC"))</f>
        <v>100</v>
      </c>
      <c r="W59" s="7" t="str" cm="1">
        <f t="array" aca="1" ref="W59" ca="1">IF(ISERROR(ABS(W57)),"",IFERROR(MAX(IF(Données_nettoyées!$O$1:$O$500=$B59,IF(INDIRECT($A$1&amp;W$1)&gt;0,IF(COUNTIFS(Données_nettoyées!$O$1:$O$500,$B59,INDIRECT($A$1&amp;W$1),"&gt;0")&gt;2,INDIRECT($A$1&amp;W$1))))),"MC"))</f>
        <v/>
      </c>
      <c r="X59" s="7" t="str" cm="1">
        <f t="array" aca="1" ref="X59" ca="1">IF(ISERROR(ABS(X57)),"",IFERROR(MAX(IF(Données_nettoyées!$O$1:$O$500=$B59,IF(INDIRECT($A$1&amp;X$1)&gt;0,IF(COUNTIFS(Données_nettoyées!$O$1:$O$500,$B59,INDIRECT($A$1&amp;X$1),"&gt;0")&gt;2,INDIRECT($A$1&amp;X$1))))),"MC"))</f>
        <v/>
      </c>
      <c r="Y59" s="7" cm="1">
        <f t="array" aca="1" ref="Y59" ca="1">IF(ISERROR(ABS(Y57)),"",IFERROR(MAX(IF(Données_nettoyées!$O$1:$O$500=$B59,IF(INDIRECT($A$1&amp;Y$1)&gt;0,IF(COUNTIFS(Données_nettoyées!$O$1:$O$500,$B59,INDIRECT($A$1&amp;Y$1),"&gt;0")&gt;2,INDIRECT($A$1&amp;Y$1))))),"MC"))</f>
        <v>2000</v>
      </c>
      <c r="Z59" s="7" cm="1">
        <f t="array" aca="1" ref="Z59" ca="1">IF(ISERROR(ABS(Z57)),"",IFERROR(MAX(IF(Données_nettoyées!$O$1:$O$500=$B59,IF(INDIRECT($A$1&amp;Z$1)&gt;0,IF(COUNTIFS(Données_nettoyées!$O$1:$O$500,$B59,INDIRECT($A$1&amp;Z$1),"&gt;0")&gt;2,INDIRECT($A$1&amp;Z$1))))),"MC"))</f>
        <v>2000</v>
      </c>
      <c r="AA59" s="7" cm="1">
        <f t="array" aca="1" ref="AA59" ca="1">IF(ISERROR(ABS(AA57)),"",IFERROR(MAX(IF(Données_nettoyées!$O$1:$O$500=$B59,IF(INDIRECT($A$1&amp;AA$1)&gt;0,IF(COUNTIFS(Données_nettoyées!$O$1:$O$500,$B59,INDIRECT($A$1&amp;AA$1),"&gt;0")&gt;2,INDIRECT($A$1&amp;AA$1))))),"MC"))</f>
        <v>3500</v>
      </c>
      <c r="AB59" s="7" t="str" cm="1">
        <f t="array" aca="1" ref="AB59" ca="1">IF(ISERROR(ABS(AB57)),"",IFERROR(MAX(IF(Données_nettoyées!$O$1:$O$500=$B59,IF(INDIRECT($A$1&amp;AB$1)&gt;0,IF(COUNTIFS(Données_nettoyées!$O$1:$O$500,$B59,INDIRECT($A$1&amp;AB$1),"&gt;0")&gt;2,INDIRECT($A$1&amp;AB$1))))),"MC"))</f>
        <v/>
      </c>
      <c r="AC59" s="7" t="str" cm="1">
        <f t="array" aca="1" ref="AC59" ca="1">IF(ISERROR(ABS(AC57)),"",IFERROR(MAX(IF(Données_nettoyées!$O$1:$O$500=$B59,IF(INDIRECT($A$1&amp;AC$1)&gt;0,IF(COUNTIFS(Données_nettoyées!$O$1:$O$500,$B59,INDIRECT($A$1&amp;AC$1),"&gt;0")&gt;2,INDIRECT($A$1&amp;AC$1))))),"MC"))</f>
        <v/>
      </c>
      <c r="AD59" s="7" cm="1">
        <f t="array" aca="1" ref="AD59" ca="1">IF(ISERROR(ABS(AD57)),"",IFERROR(MAX(IF(Données_nettoyées!$O$1:$O$500=$B59,IF(INDIRECT($A$1&amp;AD$1)&gt;0,IF(COUNTIFS(Données_nettoyées!$O$1:$O$500,$B59,INDIRECT($A$1&amp;AD$1),"&gt;0")&gt;2,INDIRECT($A$1&amp;AD$1))))),"MC"))</f>
        <v>2000</v>
      </c>
      <c r="AE59" s="7" cm="1">
        <f t="array" aca="1" ref="AE59" ca="1">IF(ISERROR(ABS(AE57)),"",IFERROR(MAX(IF(Données_nettoyées!$O$1:$O$500=$B59,IF(INDIRECT($A$1&amp;AE$1)&gt;0,IF(COUNTIFS(Données_nettoyées!$O$1:$O$500,$B59,INDIRECT($A$1&amp;AE$1),"&gt;0")&gt;2,INDIRECT($A$1&amp;AE$1))))),"MC"))</f>
        <v>3000</v>
      </c>
      <c r="AF59" s="7" cm="1">
        <f t="array" aca="1" ref="AF59" ca="1">IF(ISERROR(ABS(AF57)),"",IFERROR(MAX(IF(Données_nettoyées!$O$1:$O$500=$B59,IF(INDIRECT($A$1&amp;AF$1)&gt;0,IF(COUNTIFS(Données_nettoyées!$O$1:$O$500,$B59,INDIRECT($A$1&amp;AF$1),"&gt;0")&gt;2,INDIRECT($A$1&amp;AF$1))))),"MC"))</f>
        <v>300</v>
      </c>
      <c r="AG59" s="7" t="str" cm="1">
        <f t="array" aca="1" ref="AG59" ca="1">IF(ISERROR(ABS(AG57)),"",IFERROR(MAX(IF(Données_nettoyées!$O$1:$O$500=$B59,IF(INDIRECT($A$1&amp;AG$1)&gt;0,IF(COUNTIFS(Données_nettoyées!$O$1:$O$500,$B59,INDIRECT($A$1&amp;AG$1),"&gt;0")&gt;2,INDIRECT($A$1&amp;AG$1))))),"MC"))</f>
        <v/>
      </c>
    </row>
    <row r="60" spans="1:35" x14ac:dyDescent="0.35">
      <c r="C60" s="38" t="s">
        <v>145</v>
      </c>
      <c r="E60" s="7" t="str">
        <f t="shared" ref="E60:AG60" ca="1" si="8">IFERROR(IF((E59-E58)/E58&gt;=40%,"!!",""),"")</f>
        <v/>
      </c>
      <c r="F60" s="7" t="str">
        <f t="shared" ca="1" si="8"/>
        <v/>
      </c>
      <c r="G60" s="7" t="str">
        <f t="shared" ca="1" si="8"/>
        <v/>
      </c>
      <c r="H60" s="7" t="str">
        <f t="shared" ca="1" si="8"/>
        <v/>
      </c>
      <c r="I60" s="7" t="str">
        <f t="shared" ca="1" si="8"/>
        <v/>
      </c>
      <c r="J60" s="7" t="str">
        <f t="shared" ca="1" si="8"/>
        <v/>
      </c>
      <c r="K60" s="7" t="str">
        <f t="shared" ca="1" si="8"/>
        <v/>
      </c>
      <c r="L60" s="7" t="str">
        <f t="shared" ca="1" si="8"/>
        <v/>
      </c>
      <c r="M60" s="7" t="str">
        <f t="shared" ca="1" si="8"/>
        <v/>
      </c>
      <c r="N60" s="7" t="str">
        <f t="shared" ca="1" si="8"/>
        <v/>
      </c>
      <c r="O60" s="7" t="str">
        <f t="shared" ca="1" si="8"/>
        <v/>
      </c>
      <c r="P60" s="7" t="str">
        <f t="shared" ca="1" si="8"/>
        <v/>
      </c>
      <c r="Q60" s="7" t="str">
        <f t="shared" ca="1" si="8"/>
        <v/>
      </c>
      <c r="R60" s="7" t="str">
        <f t="shared" ca="1" si="8"/>
        <v/>
      </c>
      <c r="S60" s="7" t="str">
        <f t="shared" ca="1" si="8"/>
        <v/>
      </c>
      <c r="T60" s="7" t="str">
        <f t="shared" ca="1" si="8"/>
        <v/>
      </c>
      <c r="U60" s="7" t="str">
        <f t="shared" ca="1" si="8"/>
        <v/>
      </c>
      <c r="V60" s="7" t="str">
        <f t="shared" ca="1" si="8"/>
        <v/>
      </c>
      <c r="W60" s="7" t="str">
        <f t="shared" ca="1" si="8"/>
        <v/>
      </c>
      <c r="X60" s="7" t="str">
        <f t="shared" ca="1" si="8"/>
        <v/>
      </c>
      <c r="Y60" s="7" t="str">
        <f t="shared" ca="1" si="8"/>
        <v/>
      </c>
      <c r="Z60" s="7" t="str">
        <f t="shared" ca="1" si="8"/>
        <v/>
      </c>
      <c r="AA60" s="7" t="str">
        <f t="shared" ca="1" si="8"/>
        <v/>
      </c>
      <c r="AB60" s="7" t="str">
        <f t="shared" ca="1" si="8"/>
        <v/>
      </c>
      <c r="AC60" s="7" t="str">
        <f t="shared" ca="1" si="8"/>
        <v/>
      </c>
      <c r="AD60" s="7" t="str">
        <f t="shared" ca="1" si="8"/>
        <v/>
      </c>
      <c r="AE60" s="7" t="str">
        <f t="shared" ca="1" si="8"/>
        <v/>
      </c>
      <c r="AF60" s="7" t="str">
        <f t="shared" ca="1" si="8"/>
        <v/>
      </c>
      <c r="AG60" s="7" t="str">
        <f t="shared" ca="1" si="8"/>
        <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tr">
        <f>IF(COUNTIF(Données_nettoyées!$O$1:$O$500,$B63)&gt;0,"OUI","NON")</f>
        <v>OUI</v>
      </c>
      <c r="E63" s="7" cm="1">
        <f t="array" aca="1" ref="E63" ca="1">IF($D63="NON","-",IFERROR(MEDIAN(IF(Données_nettoyées!$O$1:$O$500=$B63,IF(INDIRECT($A$1&amp;E$1)&gt;0,IF(COUNTIFS(Données_nettoyées!$O$1:$O$500,$B63,INDIRECT($A$1&amp;E$1),"&gt;0")&gt;2,INDIRECT($A$1&amp;E$1))))),"MC"))</f>
        <v>1000</v>
      </c>
      <c r="F63" s="7" cm="1">
        <f t="array" aca="1" ref="F63" ca="1">IF($D63="NON","-",IFERROR(MEDIAN(IF(Données_nettoyées!$O$1:$O$500=$B63,IF(INDIRECT($A$1&amp;F$1)&gt;0,IF(COUNTIFS(Données_nettoyées!$O$1:$O$500,$B63,INDIRECT($A$1&amp;F$1),"&gt;0")&gt;2,INDIRECT($A$1&amp;F$1))))),"MC"))</f>
        <v>3000</v>
      </c>
      <c r="G63" s="7" t="str" cm="1">
        <f t="array" aca="1" ref="G63" ca="1">IF($D63="NON","-",IFERROR(MEDIAN(IF(Données_nettoyées!$O$1:$O$500=$B63,IF(INDIRECT($A$1&amp;G$1)&gt;0,IF(COUNTIFS(Données_nettoyées!$O$1:$O$500,$B63,INDIRECT($A$1&amp;G$1),"&gt;0")&gt;2,INDIRECT($A$1&amp;G$1))))),"MC"))</f>
        <v>MC</v>
      </c>
      <c r="H63" s="7" cm="1">
        <f t="array" aca="1" ref="H63" ca="1">IF($D63="NON","-",IFERROR(MEDIAN(IF(Données_nettoyées!$O$1:$O$500=$B63,IF(INDIRECT($A$1&amp;H$1)&gt;0,IF(COUNTIFS(Données_nettoyées!$O$1:$O$500,$B63,INDIRECT($A$1&amp;H$1),"&gt;0")&gt;2,INDIRECT($A$1&amp;H$1))))),"MC"))</f>
        <v>450</v>
      </c>
      <c r="I63" s="7" cm="1">
        <f t="array" aca="1" ref="I63" ca="1">IF($D63="NON","-",IFERROR(MEDIAN(IF(Données_nettoyées!$O$1:$O$500=$B63,IF(INDIRECT($A$1&amp;I$1)&gt;0,IF(COUNTIFS(Données_nettoyées!$O$1:$O$500,$B63,INDIRECT($A$1&amp;I$1),"&gt;0")&gt;2,INDIRECT($A$1&amp;I$1))))),"MC"))</f>
        <v>275</v>
      </c>
      <c r="J63" s="7" cm="1">
        <f t="array" aca="1" ref="J63" ca="1">IF($D63="NON","-",IFERROR(MEDIAN(IF(Données_nettoyées!$O$1:$O$500=$B63,IF(INDIRECT($A$1&amp;J$1)&gt;0,IF(COUNTIFS(Données_nettoyées!$O$1:$O$500,$B63,INDIRECT($A$1&amp;J$1),"&gt;0")&gt;2,INDIRECT($A$1&amp;J$1))))),"MC"))</f>
        <v>5000</v>
      </c>
      <c r="K63" s="7" cm="1">
        <f t="array" aca="1" ref="K63" ca="1">IF($D63="NON","-",IFERROR(MEDIAN(IF(Données_nettoyées!$O$1:$O$500=$B63,IF(INDIRECT($A$1&amp;K$1)&gt;0,IF(COUNTIFS(Données_nettoyées!$O$1:$O$500,$B63,INDIRECT($A$1&amp;K$1),"&gt;0")&gt;2,INDIRECT($A$1&amp;K$1))))),"MC"))</f>
        <v>13500</v>
      </c>
      <c r="L63" s="7" cm="1">
        <f t="array" aca="1" ref="L63" ca="1">IF($D63="NON","-",IFERROR(MEDIAN(IF(Données_nettoyées!$O$1:$O$500=$B63,IF(INDIRECT($A$1&amp;L$1)&gt;0,IF(COUNTIFS(Données_nettoyées!$O$1:$O$500,$B63,INDIRECT($A$1&amp;L$1),"&gt;0")&gt;2,INDIRECT($A$1&amp;L$1))))),"MC"))</f>
        <v>1250</v>
      </c>
      <c r="M63" s="7" cm="1">
        <f t="array" aca="1" ref="M63" ca="1">IF($D63="NON","-",IFERROR(MEDIAN(IF(Données_nettoyées!$O$1:$O$500=$B63,IF(INDIRECT($A$1&amp;M$1)&gt;0,IF(COUNTIFS(Données_nettoyées!$O$1:$O$500,$B63,INDIRECT($A$1&amp;M$1),"&gt;0")&gt;2,INDIRECT($A$1&amp;M$1))))),"MC"))</f>
        <v>2500</v>
      </c>
      <c r="N63" s="7" t="str" cm="1">
        <f t="array" aca="1" ref="N63" ca="1">IF($D63="NON","-",IFERROR(MEDIAN(IF(Données_nettoyées!$O$1:$O$500=$B63,IF(INDIRECT($A$1&amp;N$1)&gt;0,IF(COUNTIFS(Données_nettoyées!$O$1:$O$500,$B63,INDIRECT($A$1&amp;N$1),"&gt;0")&gt;2,INDIRECT($A$1&amp;N$1))))),"MC"))</f>
        <v>MC</v>
      </c>
      <c r="O63" s="7" cm="1">
        <f t="array" aca="1" ref="O63" ca="1">IF($D63="NON","-",IFERROR(MEDIAN(IF(Données_nettoyées!$O$1:$O$500=$B63,IF(INDIRECT($A$1&amp;O$1)&gt;0,IF(COUNTIFS(Données_nettoyées!$O$1:$O$500,$B63,INDIRECT($A$1&amp;O$1),"&gt;0")&gt;2,INDIRECT($A$1&amp;O$1))))),"MC"))</f>
        <v>100</v>
      </c>
      <c r="P63" s="7" t="str" cm="1">
        <f t="array" aca="1" ref="P63" ca="1">IF($D63="NON","-",IFERROR(MEDIAN(IF(Données_nettoyées!$O$1:$O$500=$B63,IF(INDIRECT($A$1&amp;P$1)&gt;0,IF(COUNTIFS(Données_nettoyées!$O$1:$O$500,$B63,INDIRECT($A$1&amp;P$1),"&gt;0")&gt;2,INDIRECT($A$1&amp;P$1))))),"MC"))</f>
        <v>MC</v>
      </c>
      <c r="Q63" s="7" cm="1">
        <f t="array" aca="1" ref="Q63" ca="1">IF($D63="NON","-",IFERROR(MEDIAN(IF(Données_nettoyées!$O$1:$O$500=$B63,IF(INDIRECT($A$1&amp;Q$1)&gt;0,IF(COUNTIFS(Données_nettoyées!$O$1:$O$500,$B63,INDIRECT($A$1&amp;Q$1),"&gt;0")&gt;2,INDIRECT($A$1&amp;Q$1))))),"MC"))</f>
        <v>27000</v>
      </c>
      <c r="R63" s="7" cm="1">
        <f t="array" aca="1" ref="R63" ca="1">IF($D63="NON","-",IFERROR(MEDIAN(IF(Données_nettoyées!$O$1:$O$500=$B63,IF(INDIRECT($A$1&amp;R$1)&gt;0,IF(COUNTIFS(Données_nettoyées!$O$1:$O$500,$B63,INDIRECT($A$1&amp;R$1),"&gt;0")&gt;2,INDIRECT($A$1&amp;R$1))))),"MC"))</f>
        <v>35000</v>
      </c>
      <c r="S63" s="7" cm="1">
        <f t="array" aca="1" ref="S63" ca="1">IF($D63="NON","-",IFERROR(MEDIAN(IF(Données_nettoyées!$O$1:$O$500=$B63,IF(INDIRECT($A$1&amp;S$1)&gt;0,IF(COUNTIFS(Données_nettoyées!$O$1:$O$500,$B63,INDIRECT($A$1&amp;S$1),"&gt;0")&gt;2,INDIRECT($A$1&amp;S$1))))),"MC"))</f>
        <v>6250</v>
      </c>
      <c r="T63" s="7" cm="1">
        <f t="array" aca="1" ref="T63" ca="1">IF($D63="NON","-",IFERROR(MEDIAN(IF(Données_nettoyées!$O$1:$O$500=$B63,IF(INDIRECT($A$1&amp;T$1)&gt;0,IF(COUNTIFS(Données_nettoyées!$O$1:$O$500,$B63,INDIRECT($A$1&amp;T$1),"&gt;0")&gt;2,INDIRECT($A$1&amp;T$1))))),"MC"))</f>
        <v>3500</v>
      </c>
      <c r="U63" s="7" cm="1">
        <f t="array" aca="1" ref="U63" ca="1">IF($D63="NON","-",IFERROR(MEDIAN(IF(Données_nettoyées!$O$1:$O$500=$B63,IF(INDIRECT($A$1&amp;U$1)&gt;0,IF(COUNTIFS(Données_nettoyées!$O$1:$O$500,$B63,INDIRECT($A$1&amp;U$1),"&gt;0")&gt;2,INDIRECT($A$1&amp;U$1))))),"MC"))</f>
        <v>1000</v>
      </c>
      <c r="V63" s="7" cm="1">
        <f t="array" aca="1" ref="V63" ca="1">IF($D63="NON","-",IFERROR(MEDIAN(IF(Données_nettoyées!$O$1:$O$500=$B63,IF(INDIRECT($A$1&amp;V$1)&gt;0,IF(COUNTIFS(Données_nettoyées!$O$1:$O$500,$B63,INDIRECT($A$1&amp;V$1),"&gt;0")&gt;2,INDIRECT($A$1&amp;V$1))))),"MC"))</f>
        <v>175</v>
      </c>
      <c r="W63" s="7" t="str" cm="1">
        <f t="array" aca="1" ref="W63" ca="1">IF($D63="NON","-",IFERROR(MEDIAN(IF(Données_nettoyées!$O$1:$O$500=$B63,IF(INDIRECT($A$1&amp;W$1)&gt;0,IF(COUNTIFS(Données_nettoyées!$O$1:$O$500,$B63,INDIRECT($A$1&amp;W$1),"&gt;0")&gt;2,INDIRECT($A$1&amp;W$1))))),"MC"))</f>
        <v>MC</v>
      </c>
      <c r="X63" s="7" cm="1">
        <f t="array" aca="1" ref="X63" ca="1">IF($D63="NON","-",IFERROR(MEDIAN(IF(Données_nettoyées!$O$1:$O$500=$B63,IF(INDIRECT($A$1&amp;X$1)&gt;0,IF(COUNTIFS(Données_nettoyées!$O$1:$O$500,$B63,INDIRECT($A$1&amp;X$1),"&gt;0")&gt;2,INDIRECT($A$1&amp;X$1))))),"MC"))</f>
        <v>1250</v>
      </c>
      <c r="Y63" s="7" t="str" cm="1">
        <f t="array" aca="1" ref="Y63" ca="1">IF($D63="NON","-",IFERROR(MEDIAN(IF(Données_nettoyées!$O$1:$O$500=$B63,IF(INDIRECT($A$1&amp;Y$1)&gt;0,IF(COUNTIFS(Données_nettoyées!$O$1:$O$500,$B63,INDIRECT($A$1&amp;Y$1),"&gt;0")&gt;2,INDIRECT($A$1&amp;Y$1))))),"MC"))</f>
        <v>MC</v>
      </c>
      <c r="Z63" s="7" cm="1">
        <f t="array" aca="1" ref="Z63" ca="1">IF($D63="NON","-",IFERROR(MEDIAN(IF(Données_nettoyées!$O$1:$O$500=$B63,IF(INDIRECT($A$1&amp;Z$1)&gt;0,IF(COUNTIFS(Données_nettoyées!$O$1:$O$500,$B63,INDIRECT($A$1&amp;Z$1),"&gt;0")&gt;2,INDIRECT($A$1&amp;Z$1))))),"MC"))</f>
        <v>2000</v>
      </c>
      <c r="AA63" s="7" cm="1">
        <f t="array" aca="1" ref="AA63" ca="1">IF($D63="NON","-",IFERROR(MEDIAN(IF(Données_nettoyées!$O$1:$O$500=$B63,IF(INDIRECT($A$1&amp;AA$1)&gt;0,IF(COUNTIFS(Données_nettoyées!$O$1:$O$500,$B63,INDIRECT($A$1&amp;AA$1),"&gt;0")&gt;2,INDIRECT($A$1&amp;AA$1))))),"MC"))</f>
        <v>3000</v>
      </c>
      <c r="AB63" s="7" cm="1">
        <f t="array" aca="1" ref="AB63" ca="1">IF($D63="NON","-",IFERROR(MEDIAN(IF(Données_nettoyées!$O$1:$O$500=$B63,IF(INDIRECT($A$1&amp;AB$1)&gt;0,IF(COUNTIFS(Données_nettoyées!$O$1:$O$500,$B63,INDIRECT($A$1&amp;AB$1),"&gt;0")&gt;2,INDIRECT($A$1&amp;AB$1))))),"MC"))</f>
        <v>2250</v>
      </c>
      <c r="AC63" s="7" cm="1">
        <f t="array" aca="1" ref="AC63" ca="1">IF($D63="NON","-",IFERROR(MEDIAN(IF(Données_nettoyées!$O$1:$O$500=$B63,IF(INDIRECT($A$1&amp;AC$1)&gt;0,IF(COUNTIFS(Données_nettoyées!$O$1:$O$500,$B63,INDIRECT($A$1&amp;AC$1),"&gt;0")&gt;2,INDIRECT($A$1&amp;AC$1))))),"MC"))</f>
        <v>2600</v>
      </c>
      <c r="AD63" s="7" cm="1">
        <f t="array" aca="1" ref="AD63" ca="1">IF($D63="NON","-",IFERROR(MEDIAN(IF(Données_nettoyées!$O$1:$O$500=$B63,IF(INDIRECT($A$1&amp;AD$1)&gt;0,IF(COUNTIFS(Données_nettoyées!$O$1:$O$500,$B63,INDIRECT($A$1&amp;AD$1),"&gt;0")&gt;2,INDIRECT($A$1&amp;AD$1))))),"MC"))</f>
        <v>1125</v>
      </c>
      <c r="AE63" s="7" cm="1">
        <f t="array" aca="1" ref="AE63" ca="1">IF($D63="NON","-",IFERROR(MEDIAN(IF(Données_nettoyées!$O$1:$O$500=$B63,IF(INDIRECT($A$1&amp;AE$1)&gt;0,IF(COUNTIFS(Données_nettoyées!$O$1:$O$500,$B63,INDIRECT($A$1&amp;AE$1),"&gt;0")&gt;2,INDIRECT($A$1&amp;AE$1))))),"MC"))</f>
        <v>2750</v>
      </c>
      <c r="AF63" s="7" cm="1">
        <f t="array" aca="1" ref="AF63" ca="1">IF($D63="NON","-",IFERROR(MEDIAN(IF(Données_nettoyées!$O$1:$O$500=$B63,IF(INDIRECT($A$1&amp;AF$1)&gt;0,IF(COUNTIFS(Données_nettoyées!$O$1:$O$500,$B63,INDIRECT($A$1&amp;AF$1),"&gt;0")&gt;2,INDIRECT($A$1&amp;AF$1))))),"MC"))</f>
        <v>300</v>
      </c>
      <c r="AG63" s="7" cm="1">
        <f t="array" aca="1" ref="AG63" ca="1">IF($D63="NON","-",IFERROR(MEDIAN(IF(Données_nettoyées!$O$1:$O$500=$B63,IF(INDIRECT($A$1&amp;AG$1)&gt;0,IF(COUNTIFS(Données_nettoyées!$O$1:$O$500,$B63,INDIRECT($A$1&amp;AG$1),"&gt;0")&gt;2,INDIRECT($A$1&amp;AG$1))))),"MC"))</f>
        <v>200</v>
      </c>
      <c r="AI63" s="5">
        <f ca="1">COUNTIF(E63:AG63,"MC")+COUNTIF(E63:AG63,"-")</f>
        <v>5</v>
      </c>
    </row>
    <row r="64" spans="1:35" x14ac:dyDescent="0.35">
      <c r="A64" s="4" t="s">
        <v>81</v>
      </c>
      <c r="B64" s="4" t="s">
        <v>88</v>
      </c>
      <c r="C64" s="4" t="s">
        <v>66</v>
      </c>
      <c r="E64" s="7" cm="1">
        <f t="array" aca="1" ref="E64" ca="1">IF(ISERROR(ABS(E63)),"",IFERROR(MIN(IF(Données_nettoyées!$O$1:$O$500=$B64,IF(INDIRECT($A$1&amp;E$1)&gt;0,IF(COUNTIFS(Données_nettoyées!$O$1:$O$500,$B64,INDIRECT($A$1&amp;E$1),"&gt;0")&gt;2,INDIRECT($A$1&amp;E$1))))),"MC"))</f>
        <v>1000</v>
      </c>
      <c r="F64" s="7" cm="1">
        <f t="array" aca="1" ref="F64" ca="1">IF(ISERROR(ABS(F63)),"",IFERROR(MIN(IF(Données_nettoyées!$O$1:$O$500=$B64,IF(INDIRECT($A$1&amp;F$1)&gt;0,IF(COUNTIFS(Données_nettoyées!$O$1:$O$500,$B64,INDIRECT($A$1&amp;F$1),"&gt;0")&gt;2,INDIRECT($A$1&amp;F$1))))),"MC"))</f>
        <v>1000</v>
      </c>
      <c r="G64" s="7" t="str" cm="1">
        <f t="array" aca="1" ref="G64" ca="1">IF(ISERROR(ABS(G63)),"",IFERROR(MIN(IF(Données_nettoyées!$O$1:$O$500=$B64,IF(INDIRECT($A$1&amp;G$1)&gt;0,IF(COUNTIFS(Données_nettoyées!$O$1:$O$500,$B64,INDIRECT($A$1&amp;G$1),"&gt;0")&gt;2,INDIRECT($A$1&amp;G$1))))),"MC"))</f>
        <v/>
      </c>
      <c r="H64" s="7" cm="1">
        <f t="array" aca="1" ref="H64" ca="1">IF(ISERROR(ABS(H63)),"",IFERROR(MIN(IF(Données_nettoyées!$O$1:$O$500=$B64,IF(INDIRECT($A$1&amp;H$1)&gt;0,IF(COUNTIFS(Données_nettoyées!$O$1:$O$500,$B64,INDIRECT($A$1&amp;H$1),"&gt;0")&gt;2,INDIRECT($A$1&amp;H$1))))),"MC"))</f>
        <v>400</v>
      </c>
      <c r="I64" s="7" cm="1">
        <f t="array" aca="1" ref="I64" ca="1">IF(ISERROR(ABS(I63)),"",IFERROR(MIN(IF(Données_nettoyées!$O$1:$O$500=$B64,IF(INDIRECT($A$1&amp;I$1)&gt;0,IF(COUNTIFS(Données_nettoyées!$O$1:$O$500,$B64,INDIRECT($A$1&amp;I$1),"&gt;0")&gt;2,INDIRECT($A$1&amp;I$1))))),"MC"))</f>
        <v>250</v>
      </c>
      <c r="J64" s="7" cm="1">
        <f t="array" aca="1" ref="J64" ca="1">IF(ISERROR(ABS(J63)),"",IFERROR(MIN(IF(Données_nettoyées!$O$1:$O$500=$B64,IF(INDIRECT($A$1&amp;J$1)&gt;0,IF(COUNTIFS(Données_nettoyées!$O$1:$O$500,$B64,INDIRECT($A$1&amp;J$1),"&gt;0")&gt;2,INDIRECT($A$1&amp;J$1))))),"MC"))</f>
        <v>4000</v>
      </c>
      <c r="K64" s="7" cm="1">
        <f t="array" aca="1" ref="K64" ca="1">IF(ISERROR(ABS(K63)),"",IFERROR(MIN(IF(Données_nettoyées!$O$1:$O$500=$B64,IF(INDIRECT($A$1&amp;K$1)&gt;0,IF(COUNTIFS(Données_nettoyées!$O$1:$O$500,$B64,INDIRECT($A$1&amp;K$1),"&gt;0")&gt;2,INDIRECT($A$1&amp;K$1))))),"MC"))</f>
        <v>3000</v>
      </c>
      <c r="L64" s="7" cm="1">
        <f t="array" aca="1" ref="L64" ca="1">IF(ISERROR(ABS(L63)),"",IFERROR(MIN(IF(Données_nettoyées!$O$1:$O$500=$B64,IF(INDIRECT($A$1&amp;L$1)&gt;0,IF(COUNTIFS(Données_nettoyées!$O$1:$O$500,$B64,INDIRECT($A$1&amp;L$1),"&gt;0")&gt;2,INDIRECT($A$1&amp;L$1))))),"MC"))</f>
        <v>1000</v>
      </c>
      <c r="M64" s="7" cm="1">
        <f t="array" aca="1" ref="M64" ca="1">IF(ISERROR(ABS(M63)),"",IFERROR(MIN(IF(Données_nettoyées!$O$1:$O$500=$B64,IF(INDIRECT($A$1&amp;M$1)&gt;0,IF(COUNTIFS(Données_nettoyées!$O$1:$O$500,$B64,INDIRECT($A$1&amp;M$1),"&gt;0")&gt;2,INDIRECT($A$1&amp;M$1))))),"MC"))</f>
        <v>1500</v>
      </c>
      <c r="N64" s="7" t="str" cm="1">
        <f t="array" aca="1" ref="N64" ca="1">IF(ISERROR(ABS(N63)),"",IFERROR(MIN(IF(Données_nettoyées!$O$1:$O$500=$B64,IF(INDIRECT($A$1&amp;N$1)&gt;0,IF(COUNTIFS(Données_nettoyées!$O$1:$O$500,$B64,INDIRECT($A$1&amp;N$1),"&gt;0")&gt;2,INDIRECT($A$1&amp;N$1))))),"MC"))</f>
        <v/>
      </c>
      <c r="O64" s="7" cm="1">
        <f t="array" aca="1" ref="O64" ca="1">IF(ISERROR(ABS(O63)),"",IFERROR(MIN(IF(Données_nettoyées!$O$1:$O$500=$B64,IF(INDIRECT($A$1&amp;O$1)&gt;0,IF(COUNTIFS(Données_nettoyées!$O$1:$O$500,$B64,INDIRECT($A$1&amp;O$1),"&gt;0")&gt;2,INDIRECT($A$1&amp;O$1))))),"MC"))</f>
        <v>100</v>
      </c>
      <c r="P64" s="7" t="str" cm="1">
        <f t="array" aca="1" ref="P64" ca="1">IF(ISERROR(ABS(P63)),"",IFERROR(MIN(IF(Données_nettoyées!$O$1:$O$500=$B64,IF(INDIRECT($A$1&amp;P$1)&gt;0,IF(COUNTIFS(Données_nettoyées!$O$1:$O$500,$B64,INDIRECT($A$1&amp;P$1),"&gt;0")&gt;2,INDIRECT($A$1&amp;P$1))))),"MC"))</f>
        <v/>
      </c>
      <c r="Q64" s="7" cm="1">
        <f t="array" aca="1" ref="Q64" ca="1">IF(ISERROR(ABS(Q63)),"",IFERROR(MIN(IF(Données_nettoyées!$O$1:$O$500=$B64,IF(INDIRECT($A$1&amp;Q$1)&gt;0,IF(COUNTIFS(Données_nettoyées!$O$1:$O$500,$B64,INDIRECT($A$1&amp;Q$1),"&gt;0")&gt;2,INDIRECT($A$1&amp;Q$1))))),"MC"))</f>
        <v>23000</v>
      </c>
      <c r="R64" s="7" cm="1">
        <f t="array" aca="1" ref="R64" ca="1">IF(ISERROR(ABS(R63)),"",IFERROR(MIN(IF(Données_nettoyées!$O$1:$O$500=$B64,IF(INDIRECT($A$1&amp;R$1)&gt;0,IF(COUNTIFS(Données_nettoyées!$O$1:$O$500,$B64,INDIRECT($A$1&amp;R$1),"&gt;0")&gt;2,INDIRECT($A$1&amp;R$1))))),"MC"))</f>
        <v>32000</v>
      </c>
      <c r="S64" s="7" cm="1">
        <f t="array" aca="1" ref="S64" ca="1">IF(ISERROR(ABS(S63)),"",IFERROR(MIN(IF(Données_nettoyées!$O$1:$O$500=$B64,IF(INDIRECT($A$1&amp;S$1)&gt;0,IF(COUNTIFS(Données_nettoyées!$O$1:$O$500,$B64,INDIRECT($A$1&amp;S$1),"&gt;0")&gt;2,INDIRECT($A$1&amp;S$1))))),"MC"))</f>
        <v>4000</v>
      </c>
      <c r="T64" s="7" cm="1">
        <f t="array" aca="1" ref="T64" ca="1">IF(ISERROR(ABS(T63)),"",IFERROR(MIN(IF(Données_nettoyées!$O$1:$O$500=$B64,IF(INDIRECT($A$1&amp;T$1)&gt;0,IF(COUNTIFS(Données_nettoyées!$O$1:$O$500,$B64,INDIRECT($A$1&amp;T$1),"&gt;0")&gt;2,INDIRECT($A$1&amp;T$1))))),"MC"))</f>
        <v>2500</v>
      </c>
      <c r="U64" s="7" cm="1">
        <f t="array" aca="1" ref="U64" ca="1">IF(ISERROR(ABS(U63)),"",IFERROR(MIN(IF(Données_nettoyées!$O$1:$O$500=$B64,IF(INDIRECT($A$1&amp;U$1)&gt;0,IF(COUNTIFS(Données_nettoyées!$O$1:$O$500,$B64,INDIRECT($A$1&amp;U$1),"&gt;0")&gt;2,INDIRECT($A$1&amp;U$1))))),"MC"))</f>
        <v>350</v>
      </c>
      <c r="V64" s="7" cm="1">
        <f t="array" aca="1" ref="V64" ca="1">IF(ISERROR(ABS(V63)),"",IFERROR(MIN(IF(Données_nettoyées!$O$1:$O$500=$B64,IF(INDIRECT($A$1&amp;V$1)&gt;0,IF(COUNTIFS(Données_nettoyées!$O$1:$O$500,$B64,INDIRECT($A$1&amp;V$1),"&gt;0")&gt;2,INDIRECT($A$1&amp;V$1))))),"MC"))</f>
        <v>125</v>
      </c>
      <c r="W64" s="7" t="str" cm="1">
        <f t="array" aca="1" ref="W64" ca="1">IF(ISERROR(ABS(W63)),"",IFERROR(MIN(IF(Données_nettoyées!$O$1:$O$500=$B64,IF(INDIRECT($A$1&amp;W$1)&gt;0,IF(COUNTIFS(Données_nettoyées!$O$1:$O$500,$B64,INDIRECT($A$1&amp;W$1),"&gt;0")&gt;2,INDIRECT($A$1&amp;W$1))))),"MC"))</f>
        <v/>
      </c>
      <c r="X64" s="7" cm="1">
        <f t="array" aca="1" ref="X64" ca="1">IF(ISERROR(ABS(X63)),"",IFERROR(MIN(IF(Données_nettoyées!$O$1:$O$500=$B64,IF(INDIRECT($A$1&amp;X$1)&gt;0,IF(COUNTIFS(Données_nettoyées!$O$1:$O$500,$B64,INDIRECT($A$1&amp;X$1),"&gt;0")&gt;2,INDIRECT($A$1&amp;X$1))))),"MC"))</f>
        <v>1000</v>
      </c>
      <c r="Y64" s="7" t="str" cm="1">
        <f t="array" aca="1" ref="Y64" ca="1">IF(ISERROR(ABS(Y63)),"",IFERROR(MIN(IF(Données_nettoyées!$O$1:$O$500=$B64,IF(INDIRECT($A$1&amp;Y$1)&gt;0,IF(COUNTIFS(Données_nettoyées!$O$1:$O$500,$B64,INDIRECT($A$1&amp;Y$1),"&gt;0")&gt;2,INDIRECT($A$1&amp;Y$1))))),"MC"))</f>
        <v/>
      </c>
      <c r="Z64" s="7" cm="1">
        <f t="array" aca="1" ref="Z64" ca="1">IF(ISERROR(ABS(Z63)),"",IFERROR(MIN(IF(Données_nettoyées!$O$1:$O$500=$B64,IF(INDIRECT($A$1&amp;Z$1)&gt;0,IF(COUNTIFS(Données_nettoyées!$O$1:$O$500,$B64,INDIRECT($A$1&amp;Z$1),"&gt;0")&gt;2,INDIRECT($A$1&amp;Z$1))))),"MC"))</f>
        <v>1000</v>
      </c>
      <c r="AA64" s="7" cm="1">
        <f t="array" aca="1" ref="AA64" ca="1">IF(ISERROR(ABS(AA63)),"",IFERROR(MIN(IF(Données_nettoyées!$O$1:$O$500=$B64,IF(INDIRECT($A$1&amp;AA$1)&gt;0,IF(COUNTIFS(Données_nettoyées!$O$1:$O$500,$B64,INDIRECT($A$1&amp;AA$1),"&gt;0")&gt;2,INDIRECT($A$1&amp;AA$1))))),"MC"))</f>
        <v>2250</v>
      </c>
      <c r="AB64" s="7" cm="1">
        <f t="array" aca="1" ref="AB64" ca="1">IF(ISERROR(ABS(AB63)),"",IFERROR(MIN(IF(Données_nettoyées!$O$1:$O$500=$B64,IF(INDIRECT($A$1&amp;AB$1)&gt;0,IF(COUNTIFS(Données_nettoyées!$O$1:$O$500,$B64,INDIRECT($A$1&amp;AB$1),"&gt;0")&gt;2,INDIRECT($A$1&amp;AB$1))))),"MC"))</f>
        <v>2000</v>
      </c>
      <c r="AC64" s="7" cm="1">
        <f t="array" aca="1" ref="AC64" ca="1">IF(ISERROR(ABS(AC63)),"",IFERROR(MIN(IF(Données_nettoyées!$O$1:$O$500=$B64,IF(INDIRECT($A$1&amp;AC$1)&gt;0,IF(COUNTIFS(Données_nettoyées!$O$1:$O$500,$B64,INDIRECT($A$1&amp;AC$1),"&gt;0")&gt;2,INDIRECT($A$1&amp;AC$1))))),"MC"))</f>
        <v>2000</v>
      </c>
      <c r="AD64" s="7" cm="1">
        <f t="array" aca="1" ref="AD64" ca="1">IF(ISERROR(ABS(AD63)),"",IFERROR(MIN(IF(Données_nettoyées!$O$1:$O$500=$B64,IF(INDIRECT($A$1&amp;AD$1)&gt;0,IF(COUNTIFS(Données_nettoyées!$O$1:$O$500,$B64,INDIRECT($A$1&amp;AD$1),"&gt;0")&gt;2,INDIRECT($A$1&amp;AD$1))))),"MC"))</f>
        <v>1000</v>
      </c>
      <c r="AE64" s="7" cm="1">
        <f t="array" aca="1" ref="AE64" ca="1">IF(ISERROR(ABS(AE63)),"",IFERROR(MIN(IF(Données_nettoyées!$O$1:$O$500=$B64,IF(INDIRECT($A$1&amp;AE$1)&gt;0,IF(COUNTIFS(Données_nettoyées!$O$1:$O$500,$B64,INDIRECT($A$1&amp;AE$1),"&gt;0")&gt;2,INDIRECT($A$1&amp;AE$1))))),"MC"))</f>
        <v>2000</v>
      </c>
      <c r="AF64" s="7" cm="1">
        <f t="array" aca="1" ref="AF64" ca="1">IF(ISERROR(ABS(AF63)),"",IFERROR(MIN(IF(Données_nettoyées!$O$1:$O$500=$B64,IF(INDIRECT($A$1&amp;AF$1)&gt;0,IF(COUNTIFS(Données_nettoyées!$O$1:$O$500,$B64,INDIRECT($A$1&amp;AF$1),"&gt;0")&gt;2,INDIRECT($A$1&amp;AF$1))))),"MC"))</f>
        <v>200</v>
      </c>
      <c r="AG64" s="7" cm="1">
        <f t="array" aca="1" ref="AG64" ca="1">IF(ISERROR(ABS(AG63)),"",IFERROR(MIN(IF(Données_nettoyées!$O$1:$O$500=$B64,IF(INDIRECT($A$1&amp;AG$1)&gt;0,IF(COUNTIFS(Données_nettoyées!$O$1:$O$500,$B64,INDIRECT($A$1&amp;AG$1),"&gt;0")&gt;2,INDIRECT($A$1&amp;AG$1))))),"MC"))</f>
        <v>200</v>
      </c>
    </row>
    <row r="65" spans="1:35" x14ac:dyDescent="0.35">
      <c r="A65" s="4" t="s">
        <v>81</v>
      </c>
      <c r="B65" s="4" t="s">
        <v>88</v>
      </c>
      <c r="C65" s="4" t="s">
        <v>68</v>
      </c>
      <c r="E65" s="7" cm="1">
        <f t="array" aca="1" ref="E65" ca="1">IF(ISERROR(ABS(E63)),"",IFERROR(MAX(IF(Données_nettoyées!$O$1:$O$500=$B65,IF(INDIRECT($A$1&amp;E$1)&gt;0,IF(COUNTIFS(Données_nettoyées!$O$1:$O$500,$B65,INDIRECT($A$1&amp;E$1),"&gt;0")&gt;2,INDIRECT($A$1&amp;E$1))))),"MC"))</f>
        <v>1000</v>
      </c>
      <c r="F65" s="7" cm="1">
        <f t="array" aca="1" ref="F65" ca="1">IF(ISERROR(ABS(F63)),"",IFERROR(MAX(IF(Données_nettoyées!$O$1:$O$500=$B65,IF(INDIRECT($A$1&amp;F$1)&gt;0,IF(COUNTIFS(Données_nettoyées!$O$1:$O$500,$B65,INDIRECT($A$1&amp;F$1),"&gt;0")&gt;2,INDIRECT($A$1&amp;F$1))))),"MC"))</f>
        <v>3500</v>
      </c>
      <c r="G65" s="7" t="str" cm="1">
        <f t="array" aca="1" ref="G65" ca="1">IF(ISERROR(ABS(G63)),"",IFERROR(MAX(IF(Données_nettoyées!$O$1:$O$500=$B65,IF(INDIRECT($A$1&amp;G$1)&gt;0,IF(COUNTIFS(Données_nettoyées!$O$1:$O$500,$B65,INDIRECT($A$1&amp;G$1),"&gt;0")&gt;2,INDIRECT($A$1&amp;G$1))))),"MC"))</f>
        <v/>
      </c>
      <c r="H65" s="7" cm="1">
        <f t="array" aca="1" ref="H65" ca="1">IF(ISERROR(ABS(H63)),"",IFERROR(MAX(IF(Données_nettoyées!$O$1:$O$500=$B65,IF(INDIRECT($A$1&amp;H$1)&gt;0,IF(COUNTIFS(Données_nettoyées!$O$1:$O$500,$B65,INDIRECT($A$1&amp;H$1),"&gt;0")&gt;2,INDIRECT($A$1&amp;H$1))))),"MC"))</f>
        <v>550</v>
      </c>
      <c r="I65" s="7" cm="1">
        <f t="array" aca="1" ref="I65" ca="1">IF(ISERROR(ABS(I63)),"",IFERROR(MAX(IF(Données_nettoyées!$O$1:$O$500=$B65,IF(INDIRECT($A$1&amp;I$1)&gt;0,IF(COUNTIFS(Données_nettoyées!$O$1:$O$500,$B65,INDIRECT($A$1&amp;I$1),"&gt;0")&gt;2,INDIRECT($A$1&amp;I$1))))),"MC"))</f>
        <v>300</v>
      </c>
      <c r="J65" s="7" cm="1">
        <f t="array" aca="1" ref="J65" ca="1">IF(ISERROR(ABS(J63)),"",IFERROR(MAX(IF(Données_nettoyées!$O$1:$O$500=$B65,IF(INDIRECT($A$1&amp;J$1)&gt;0,IF(COUNTIFS(Données_nettoyées!$O$1:$O$500,$B65,INDIRECT($A$1&amp;J$1),"&gt;0")&gt;2,INDIRECT($A$1&amp;J$1))))),"MC"))</f>
        <v>5000</v>
      </c>
      <c r="K65" s="7" cm="1">
        <f t="array" aca="1" ref="K65" ca="1">IF(ISERROR(ABS(K63)),"",IFERROR(MAX(IF(Données_nettoyées!$O$1:$O$500=$B65,IF(INDIRECT($A$1&amp;K$1)&gt;0,IF(COUNTIFS(Données_nettoyées!$O$1:$O$500,$B65,INDIRECT($A$1&amp;K$1),"&gt;0")&gt;2,INDIRECT($A$1&amp;K$1))))),"MC"))</f>
        <v>15500</v>
      </c>
      <c r="L65" s="7" cm="1">
        <f t="array" aca="1" ref="L65" ca="1">IF(ISERROR(ABS(L63)),"",IFERROR(MAX(IF(Données_nettoyées!$O$1:$O$500=$B65,IF(INDIRECT($A$1&amp;L$1)&gt;0,IF(COUNTIFS(Données_nettoyées!$O$1:$O$500,$B65,INDIRECT($A$1&amp;L$1),"&gt;0")&gt;2,INDIRECT($A$1&amp;L$1))))),"MC"))</f>
        <v>2500</v>
      </c>
      <c r="M65" s="7" cm="1">
        <f t="array" aca="1" ref="M65" ca="1">IF(ISERROR(ABS(M63)),"",IFERROR(MAX(IF(Données_nettoyées!$O$1:$O$500=$B65,IF(INDIRECT($A$1&amp;M$1)&gt;0,IF(COUNTIFS(Données_nettoyées!$O$1:$O$500,$B65,INDIRECT($A$1&amp;M$1),"&gt;0")&gt;2,INDIRECT($A$1&amp;M$1))))),"MC"))</f>
        <v>2500</v>
      </c>
      <c r="N65" s="7" t="str" cm="1">
        <f t="array" aca="1" ref="N65" ca="1">IF(ISERROR(ABS(N63)),"",IFERROR(MAX(IF(Données_nettoyées!$O$1:$O$500=$B65,IF(INDIRECT($A$1&amp;N$1)&gt;0,IF(COUNTIFS(Données_nettoyées!$O$1:$O$500,$B65,INDIRECT($A$1&amp;N$1),"&gt;0")&gt;2,INDIRECT($A$1&amp;N$1))))),"MC"))</f>
        <v/>
      </c>
      <c r="O65" s="7" cm="1">
        <f t="array" aca="1" ref="O65" ca="1">IF(ISERROR(ABS(O63)),"",IFERROR(MAX(IF(Données_nettoyées!$O$1:$O$500=$B65,IF(INDIRECT($A$1&amp;O$1)&gt;0,IF(COUNTIFS(Données_nettoyées!$O$1:$O$500,$B65,INDIRECT($A$1&amp;O$1),"&gt;0")&gt;2,INDIRECT($A$1&amp;O$1))))),"MC"))</f>
        <v>100</v>
      </c>
      <c r="P65" s="7" t="str" cm="1">
        <f t="array" aca="1" ref="P65" ca="1">IF(ISERROR(ABS(P63)),"",IFERROR(MAX(IF(Données_nettoyées!$O$1:$O$500=$B65,IF(INDIRECT($A$1&amp;P$1)&gt;0,IF(COUNTIFS(Données_nettoyées!$O$1:$O$500,$B65,INDIRECT($A$1&amp;P$1),"&gt;0")&gt;2,INDIRECT($A$1&amp;P$1))))),"MC"))</f>
        <v/>
      </c>
      <c r="Q65" s="7" cm="1">
        <f t="array" aca="1" ref="Q65" ca="1">IF(ISERROR(ABS(Q63)),"",IFERROR(MAX(IF(Données_nettoyées!$O$1:$O$500=$B65,IF(INDIRECT($A$1&amp;Q$1)&gt;0,IF(COUNTIFS(Données_nettoyées!$O$1:$O$500,$B65,INDIRECT($A$1&amp;Q$1),"&gt;0")&gt;2,INDIRECT($A$1&amp;Q$1))))),"MC"))</f>
        <v>30000</v>
      </c>
      <c r="R65" s="7" cm="1">
        <f t="array" aca="1" ref="R65" ca="1">IF(ISERROR(ABS(R63)),"",IFERROR(MAX(IF(Données_nettoyées!$O$1:$O$500=$B65,IF(INDIRECT($A$1&amp;R$1)&gt;0,IF(COUNTIFS(Données_nettoyées!$O$1:$O$500,$B65,INDIRECT($A$1&amp;R$1),"&gt;0")&gt;2,INDIRECT($A$1&amp;R$1))))),"MC"))</f>
        <v>35000</v>
      </c>
      <c r="S65" s="7" cm="1">
        <f t="array" aca="1" ref="S65" ca="1">IF(ISERROR(ABS(S63)),"",IFERROR(MAX(IF(Données_nettoyées!$O$1:$O$500=$B65,IF(INDIRECT($A$1&amp;S$1)&gt;0,IF(COUNTIFS(Données_nettoyées!$O$1:$O$500,$B65,INDIRECT($A$1&amp;S$1),"&gt;0")&gt;2,INDIRECT($A$1&amp;S$1))))),"MC"))</f>
        <v>7500</v>
      </c>
      <c r="T65" s="7" cm="1">
        <f t="array" aca="1" ref="T65" ca="1">IF(ISERROR(ABS(T63)),"",IFERROR(MAX(IF(Données_nettoyées!$O$1:$O$500=$B65,IF(INDIRECT($A$1&amp;T$1)&gt;0,IF(COUNTIFS(Données_nettoyées!$O$1:$O$500,$B65,INDIRECT($A$1&amp;T$1),"&gt;0")&gt;2,INDIRECT($A$1&amp;T$1))))),"MC"))</f>
        <v>5000</v>
      </c>
      <c r="U65" s="7" cm="1">
        <f t="array" aca="1" ref="U65" ca="1">IF(ISERROR(ABS(U63)),"",IFERROR(MAX(IF(Données_nettoyées!$O$1:$O$500=$B65,IF(INDIRECT($A$1&amp;U$1)&gt;0,IF(COUNTIFS(Données_nettoyées!$O$1:$O$500,$B65,INDIRECT($A$1&amp;U$1),"&gt;0")&gt;2,INDIRECT($A$1&amp;U$1))))),"MC"))</f>
        <v>1500</v>
      </c>
      <c r="V65" s="7" cm="1">
        <f t="array" aca="1" ref="V65" ca="1">IF(ISERROR(ABS(V63)),"",IFERROR(MAX(IF(Données_nettoyées!$O$1:$O$500=$B65,IF(INDIRECT($A$1&amp;V$1)&gt;0,IF(COUNTIFS(Données_nettoyées!$O$1:$O$500,$B65,INDIRECT($A$1&amp;V$1),"&gt;0")&gt;2,INDIRECT($A$1&amp;V$1))))),"MC"))</f>
        <v>200</v>
      </c>
      <c r="W65" s="7" t="str" cm="1">
        <f t="array" aca="1" ref="W65" ca="1">IF(ISERROR(ABS(W63)),"",IFERROR(MAX(IF(Données_nettoyées!$O$1:$O$500=$B65,IF(INDIRECT($A$1&amp;W$1)&gt;0,IF(COUNTIFS(Données_nettoyées!$O$1:$O$500,$B65,INDIRECT($A$1&amp;W$1),"&gt;0")&gt;2,INDIRECT($A$1&amp;W$1))))),"MC"))</f>
        <v/>
      </c>
      <c r="X65" s="7" cm="1">
        <f t="array" aca="1" ref="X65" ca="1">IF(ISERROR(ABS(X63)),"",IFERROR(MAX(IF(Données_nettoyées!$O$1:$O$500=$B65,IF(INDIRECT($A$1&amp;X$1)&gt;0,IF(COUNTIFS(Données_nettoyées!$O$1:$O$500,$B65,INDIRECT($A$1&amp;X$1),"&gt;0")&gt;2,INDIRECT($A$1&amp;X$1))))),"MC"))</f>
        <v>1750</v>
      </c>
      <c r="Y65" s="7" t="str" cm="1">
        <f t="array" aca="1" ref="Y65" ca="1">IF(ISERROR(ABS(Y63)),"",IFERROR(MAX(IF(Données_nettoyées!$O$1:$O$500=$B65,IF(INDIRECT($A$1&amp;Y$1)&gt;0,IF(COUNTIFS(Données_nettoyées!$O$1:$O$500,$B65,INDIRECT($A$1&amp;Y$1),"&gt;0")&gt;2,INDIRECT($A$1&amp;Y$1))))),"MC"))</f>
        <v/>
      </c>
      <c r="Z65" s="7" cm="1">
        <f t="array" aca="1" ref="Z65" ca="1">IF(ISERROR(ABS(Z63)),"",IFERROR(MAX(IF(Données_nettoyées!$O$1:$O$500=$B65,IF(INDIRECT($A$1&amp;Z$1)&gt;0,IF(COUNTIFS(Données_nettoyées!$O$1:$O$500,$B65,INDIRECT($A$1&amp;Z$1),"&gt;0")&gt;2,INDIRECT($A$1&amp;Z$1))))),"MC"))</f>
        <v>7000</v>
      </c>
      <c r="AA65" s="7" cm="1">
        <f t="array" aca="1" ref="AA65" ca="1">IF(ISERROR(ABS(AA63)),"",IFERROR(MAX(IF(Données_nettoyées!$O$1:$O$500=$B65,IF(INDIRECT($A$1&amp;AA$1)&gt;0,IF(COUNTIFS(Données_nettoyées!$O$1:$O$500,$B65,INDIRECT($A$1&amp;AA$1),"&gt;0")&gt;2,INDIRECT($A$1&amp;AA$1))))),"MC"))</f>
        <v>3000</v>
      </c>
      <c r="AB65" s="7" cm="1">
        <f t="array" aca="1" ref="AB65" ca="1">IF(ISERROR(ABS(AB63)),"",IFERROR(MAX(IF(Données_nettoyées!$O$1:$O$500=$B65,IF(INDIRECT($A$1&amp;AB$1)&gt;0,IF(COUNTIFS(Données_nettoyées!$O$1:$O$500,$B65,INDIRECT($A$1&amp;AB$1),"&gt;0")&gt;2,INDIRECT($A$1&amp;AB$1))))),"MC"))</f>
        <v>5000</v>
      </c>
      <c r="AC65" s="7" cm="1">
        <f t="array" aca="1" ref="AC65" ca="1">IF(ISERROR(ABS(AC63)),"",IFERROR(MAX(IF(Données_nettoyées!$O$1:$O$500=$B65,IF(INDIRECT($A$1&amp;AC$1)&gt;0,IF(COUNTIFS(Données_nettoyées!$O$1:$O$500,$B65,INDIRECT($A$1&amp;AC$1),"&gt;0")&gt;2,INDIRECT($A$1&amp;AC$1))))),"MC"))</f>
        <v>6000</v>
      </c>
      <c r="AD65" s="7" cm="1">
        <f t="array" aca="1" ref="AD65" ca="1">IF(ISERROR(ABS(AD63)),"",IFERROR(MAX(IF(Données_nettoyées!$O$1:$O$500=$B65,IF(INDIRECT($A$1&amp;AD$1)&gt;0,IF(COUNTIFS(Données_nettoyées!$O$1:$O$500,$B65,INDIRECT($A$1&amp;AD$1),"&gt;0")&gt;2,INDIRECT($A$1&amp;AD$1))))),"MC"))</f>
        <v>3000</v>
      </c>
      <c r="AE65" s="7" cm="1">
        <f t="array" aca="1" ref="AE65" ca="1">IF(ISERROR(ABS(AE63)),"",IFERROR(MAX(IF(Données_nettoyées!$O$1:$O$500=$B65,IF(INDIRECT($A$1&amp;AE$1)&gt;0,IF(COUNTIFS(Données_nettoyées!$O$1:$O$500,$B65,INDIRECT($A$1&amp;AE$1),"&gt;0")&gt;2,INDIRECT($A$1&amp;AE$1))))),"MC"))</f>
        <v>6000</v>
      </c>
      <c r="AF65" s="7" cm="1">
        <f t="array" aca="1" ref="AF65" ca="1">IF(ISERROR(ABS(AF63)),"",IFERROR(MAX(IF(Données_nettoyées!$O$1:$O$500=$B65,IF(INDIRECT($A$1&amp;AF$1)&gt;0,IF(COUNTIFS(Données_nettoyées!$O$1:$O$500,$B65,INDIRECT($A$1&amp;AF$1),"&gt;0")&gt;2,INDIRECT($A$1&amp;AF$1))))),"MC"))</f>
        <v>300</v>
      </c>
      <c r="AG65" s="7" cm="1">
        <f t="array" aca="1" ref="AG65" ca="1">IF(ISERROR(ABS(AG63)),"",IFERROR(MAX(IF(Données_nettoyées!$O$1:$O$500=$B65,IF(INDIRECT($A$1&amp;AG$1)&gt;0,IF(COUNTIFS(Données_nettoyées!$O$1:$O$500,$B65,INDIRECT($A$1&amp;AG$1),"&gt;0")&gt;2,INDIRECT($A$1&amp;AG$1))))),"MC"))</f>
        <v>500</v>
      </c>
    </row>
    <row r="66" spans="1:35" x14ac:dyDescent="0.35">
      <c r="C66" s="38" t="s">
        <v>145</v>
      </c>
      <c r="E66" s="7" t="str">
        <f t="shared" ref="E66:AG66" ca="1" si="9">IFERROR(IF((E65-E64)/E64&gt;=40%,"!!",""),"")</f>
        <v/>
      </c>
      <c r="F66" s="7" t="str">
        <f t="shared" ca="1" si="9"/>
        <v>!!</v>
      </c>
      <c r="G66" s="7" t="str">
        <f t="shared" ca="1" si="9"/>
        <v/>
      </c>
      <c r="H66" s="7" t="str">
        <f t="shared" ca="1" si="9"/>
        <v/>
      </c>
      <c r="I66" s="7" t="str">
        <f t="shared" ca="1" si="9"/>
        <v/>
      </c>
      <c r="J66" s="7" t="str">
        <f t="shared" ca="1" si="9"/>
        <v/>
      </c>
      <c r="K66" s="7" t="str">
        <f t="shared" ca="1" si="9"/>
        <v>!!</v>
      </c>
      <c r="L66" s="7" t="str">
        <f t="shared" ca="1" si="9"/>
        <v>!!</v>
      </c>
      <c r="M66" s="7" t="str">
        <f t="shared" ca="1" si="9"/>
        <v>!!</v>
      </c>
      <c r="N66" s="7" t="str">
        <f t="shared" ca="1" si="9"/>
        <v/>
      </c>
      <c r="O66" s="7" t="str">
        <f t="shared" ca="1" si="9"/>
        <v/>
      </c>
      <c r="P66" s="7" t="str">
        <f t="shared" ca="1" si="9"/>
        <v/>
      </c>
      <c r="Q66" s="7" t="str">
        <f t="shared" ca="1" si="9"/>
        <v/>
      </c>
      <c r="R66" s="7" t="str">
        <f t="shared" ca="1" si="9"/>
        <v/>
      </c>
      <c r="S66" s="7" t="str">
        <f t="shared" ca="1" si="9"/>
        <v>!!</v>
      </c>
      <c r="T66" s="7" t="str">
        <f t="shared" ca="1" si="9"/>
        <v>!!</v>
      </c>
      <c r="U66" s="7" t="str">
        <f t="shared" ca="1" si="9"/>
        <v>!!</v>
      </c>
      <c r="V66" s="7" t="str">
        <f t="shared" ca="1" si="9"/>
        <v>!!</v>
      </c>
      <c r="W66" s="7" t="str">
        <f t="shared" ca="1" si="9"/>
        <v/>
      </c>
      <c r="X66" s="7" t="str">
        <f t="shared" ca="1" si="9"/>
        <v>!!</v>
      </c>
      <c r="Y66" s="7" t="str">
        <f t="shared" ca="1" si="9"/>
        <v/>
      </c>
      <c r="Z66" s="7" t="str">
        <f t="shared" ca="1" si="9"/>
        <v>!!</v>
      </c>
      <c r="AA66" s="7" t="str">
        <f t="shared" ca="1" si="9"/>
        <v/>
      </c>
      <c r="AB66" s="7" t="str">
        <f t="shared" ca="1" si="9"/>
        <v>!!</v>
      </c>
      <c r="AC66" s="7" t="str">
        <f t="shared" ca="1" si="9"/>
        <v>!!</v>
      </c>
      <c r="AD66" s="7" t="str">
        <f t="shared" ca="1" si="9"/>
        <v>!!</v>
      </c>
      <c r="AE66" s="7" t="str">
        <f t="shared" ca="1" si="9"/>
        <v>!!</v>
      </c>
      <c r="AF66" s="7" t="str">
        <f t="shared" ca="1" si="9"/>
        <v>!!</v>
      </c>
      <c r="AG66" s="7" t="str">
        <f t="shared" ca="1" si="9"/>
        <v>!!</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tr">
        <f>IF(COUNTIF(Données_nettoyées!$O$1:$O$500,$B69)&gt;0,"OUI","NON")</f>
        <v>OUI</v>
      </c>
      <c r="E69" s="7" cm="1">
        <f t="array" aca="1" ref="E69" ca="1">IF($D69="NON","-",IFERROR(MEDIAN(IF(Données_nettoyées!$O$1:$O$500=$B69,IF(INDIRECT($A$1&amp;E$1)&gt;0,IF(COUNTIFS(Données_nettoyées!$O$1:$O$500,$B69,INDIRECT($A$1&amp;E$1),"&gt;0")&gt;2,INDIRECT($A$1&amp;E$1))))),"MC"))</f>
        <v>1500</v>
      </c>
      <c r="F69" s="7" t="str" cm="1">
        <f t="array" aca="1" ref="F69" ca="1">IF($D69="NON","-",IFERROR(MEDIAN(IF(Données_nettoyées!$O$1:$O$500=$B69,IF(INDIRECT($A$1&amp;F$1)&gt;0,IF(COUNTIFS(Données_nettoyées!$O$1:$O$500,$B69,INDIRECT($A$1&amp;F$1),"&gt;0")&gt;2,INDIRECT($A$1&amp;F$1))))),"MC"))</f>
        <v>MC</v>
      </c>
      <c r="G69" s="7" t="str" cm="1">
        <f t="array" aca="1" ref="G69" ca="1">IF($D69="NON","-",IFERROR(MEDIAN(IF(Données_nettoyées!$O$1:$O$500=$B69,IF(INDIRECT($A$1&amp;G$1)&gt;0,IF(COUNTIFS(Données_nettoyées!$O$1:$O$500,$B69,INDIRECT($A$1&amp;G$1),"&gt;0")&gt;2,INDIRECT($A$1&amp;G$1))))),"MC"))</f>
        <v>MC</v>
      </c>
      <c r="H69" s="7" cm="1">
        <f t="array" aca="1" ref="H69" ca="1">IF($D69="NON","-",IFERROR(MEDIAN(IF(Données_nettoyées!$O$1:$O$500=$B69,IF(INDIRECT($A$1&amp;H$1)&gt;0,IF(COUNTIFS(Données_nettoyées!$O$1:$O$500,$B69,INDIRECT($A$1&amp;H$1),"&gt;0")&gt;2,INDIRECT($A$1&amp;H$1))))),"MC"))</f>
        <v>500</v>
      </c>
      <c r="I69" s="7" t="str" cm="1">
        <f t="array" aca="1" ref="I69" ca="1">IF($D69="NON","-",IFERROR(MEDIAN(IF(Données_nettoyées!$O$1:$O$500=$B69,IF(INDIRECT($A$1&amp;I$1)&gt;0,IF(COUNTIFS(Données_nettoyées!$O$1:$O$500,$B69,INDIRECT($A$1&amp;I$1),"&gt;0")&gt;2,INDIRECT($A$1&amp;I$1))))),"MC"))</f>
        <v>MC</v>
      </c>
      <c r="J69" s="7" cm="1">
        <f t="array" aca="1" ref="J69" ca="1">IF($D69="NON","-",IFERROR(MEDIAN(IF(Données_nettoyées!$O$1:$O$500=$B69,IF(INDIRECT($A$1&amp;J$1)&gt;0,IF(COUNTIFS(Données_nettoyées!$O$1:$O$500,$B69,INDIRECT($A$1&amp;J$1),"&gt;0")&gt;2,INDIRECT($A$1&amp;J$1))))),"MC"))</f>
        <v>5500</v>
      </c>
      <c r="K69" s="7" cm="1">
        <f t="array" aca="1" ref="K69" ca="1">IF($D69="NON","-",IFERROR(MEDIAN(IF(Données_nettoyées!$O$1:$O$500=$B69,IF(INDIRECT($A$1&amp;K$1)&gt;0,IF(COUNTIFS(Données_nettoyées!$O$1:$O$500,$B69,INDIRECT($A$1&amp;K$1),"&gt;0")&gt;2,INDIRECT($A$1&amp;K$1))))),"MC"))</f>
        <v>7500</v>
      </c>
      <c r="L69" s="7" t="str" cm="1">
        <f t="array" aca="1" ref="L69" ca="1">IF($D69="NON","-",IFERROR(MEDIAN(IF(Données_nettoyées!$O$1:$O$500=$B69,IF(INDIRECT($A$1&amp;L$1)&gt;0,IF(COUNTIFS(Données_nettoyées!$O$1:$O$500,$B69,INDIRECT($A$1&amp;L$1),"&gt;0")&gt;2,INDIRECT($A$1&amp;L$1))))),"MC"))</f>
        <v>MC</v>
      </c>
      <c r="M69" s="7" cm="1">
        <f t="array" aca="1" ref="M69" ca="1">IF($D69="NON","-",IFERROR(MEDIAN(IF(Données_nettoyées!$O$1:$O$500=$B69,IF(INDIRECT($A$1&amp;M$1)&gt;0,IF(COUNTIFS(Données_nettoyées!$O$1:$O$500,$B69,INDIRECT($A$1&amp;M$1),"&gt;0")&gt;2,INDIRECT($A$1&amp;M$1))))),"MC"))</f>
        <v>5000</v>
      </c>
      <c r="N69" s="7" t="str" cm="1">
        <f t="array" aca="1" ref="N69" ca="1">IF($D69="NON","-",IFERROR(MEDIAN(IF(Données_nettoyées!$O$1:$O$500=$B69,IF(INDIRECT($A$1&amp;N$1)&gt;0,IF(COUNTIFS(Données_nettoyées!$O$1:$O$500,$B69,INDIRECT($A$1&amp;N$1),"&gt;0")&gt;2,INDIRECT($A$1&amp;N$1))))),"MC"))</f>
        <v>MC</v>
      </c>
      <c r="O69" s="7" t="str" cm="1">
        <f t="array" aca="1" ref="O69" ca="1">IF($D69="NON","-",IFERROR(MEDIAN(IF(Données_nettoyées!$O$1:$O$500=$B69,IF(INDIRECT($A$1&amp;O$1)&gt;0,IF(COUNTIFS(Données_nettoyées!$O$1:$O$500,$B69,INDIRECT($A$1&amp;O$1),"&gt;0")&gt;2,INDIRECT($A$1&amp;O$1))))),"MC"))</f>
        <v>MC</v>
      </c>
      <c r="P69" s="7" t="str" cm="1">
        <f t="array" aca="1" ref="P69" ca="1">IF($D69="NON","-",IFERROR(MEDIAN(IF(Données_nettoyées!$O$1:$O$500=$B69,IF(INDIRECT($A$1&amp;P$1)&gt;0,IF(COUNTIFS(Données_nettoyées!$O$1:$O$500,$B69,INDIRECT($A$1&amp;P$1),"&gt;0")&gt;2,INDIRECT($A$1&amp;P$1))))),"MC"))</f>
        <v>MC</v>
      </c>
      <c r="Q69" s="7" t="str" cm="1">
        <f t="array" aca="1" ref="Q69" ca="1">IF($D69="NON","-",IFERROR(MEDIAN(IF(Données_nettoyées!$O$1:$O$500=$B69,IF(INDIRECT($A$1&amp;Q$1)&gt;0,IF(COUNTIFS(Données_nettoyées!$O$1:$O$500,$B69,INDIRECT($A$1&amp;Q$1),"&gt;0")&gt;2,INDIRECT($A$1&amp;Q$1))))),"MC"))</f>
        <v>MC</v>
      </c>
      <c r="R69" s="7" t="str" cm="1">
        <f t="array" aca="1" ref="R69" ca="1">IF($D69="NON","-",IFERROR(MEDIAN(IF(Données_nettoyées!$O$1:$O$500=$B69,IF(INDIRECT($A$1&amp;R$1)&gt;0,IF(COUNTIFS(Données_nettoyées!$O$1:$O$500,$B69,INDIRECT($A$1&amp;R$1),"&gt;0")&gt;2,INDIRECT($A$1&amp;R$1))))),"MC"))</f>
        <v>MC</v>
      </c>
      <c r="S69" s="7" t="str" cm="1">
        <f t="array" aca="1" ref="S69" ca="1">IF($D69="NON","-",IFERROR(MEDIAN(IF(Données_nettoyées!$O$1:$O$500=$B69,IF(INDIRECT($A$1&amp;S$1)&gt;0,IF(COUNTIFS(Données_nettoyées!$O$1:$O$500,$B69,INDIRECT($A$1&amp;S$1),"&gt;0")&gt;2,INDIRECT($A$1&amp;S$1))))),"MC"))</f>
        <v>MC</v>
      </c>
      <c r="T69" s="7" t="str" cm="1">
        <f t="array" aca="1" ref="T69" ca="1">IF($D69="NON","-",IFERROR(MEDIAN(IF(Données_nettoyées!$O$1:$O$500=$B69,IF(INDIRECT($A$1&amp;T$1)&gt;0,IF(COUNTIFS(Données_nettoyées!$O$1:$O$500,$B69,INDIRECT($A$1&amp;T$1),"&gt;0")&gt;2,INDIRECT($A$1&amp;T$1))))),"MC"))</f>
        <v>MC</v>
      </c>
      <c r="U69" s="7" t="str" cm="1">
        <f t="array" aca="1" ref="U69" ca="1">IF($D69="NON","-",IFERROR(MEDIAN(IF(Données_nettoyées!$O$1:$O$500=$B69,IF(INDIRECT($A$1&amp;U$1)&gt;0,IF(COUNTIFS(Données_nettoyées!$O$1:$O$500,$B69,INDIRECT($A$1&amp;U$1),"&gt;0")&gt;2,INDIRECT($A$1&amp;U$1))))),"MC"))</f>
        <v>MC</v>
      </c>
      <c r="V69" s="7" cm="1">
        <f t="array" aca="1" ref="V69" ca="1">IF($D69="NON","-",IFERROR(MEDIAN(IF(Données_nettoyées!$O$1:$O$500=$B69,IF(INDIRECT($A$1&amp;V$1)&gt;0,IF(COUNTIFS(Données_nettoyées!$O$1:$O$500,$B69,INDIRECT($A$1&amp;V$1),"&gt;0")&gt;2,INDIRECT($A$1&amp;V$1))))),"MC"))</f>
        <v>150</v>
      </c>
      <c r="W69" s="7" t="str" cm="1">
        <f t="array" aca="1" ref="W69" ca="1">IF($D69="NON","-",IFERROR(MEDIAN(IF(Données_nettoyées!$O$1:$O$500=$B69,IF(INDIRECT($A$1&amp;W$1)&gt;0,IF(COUNTIFS(Données_nettoyées!$O$1:$O$500,$B69,INDIRECT($A$1&amp;W$1),"&gt;0")&gt;2,INDIRECT($A$1&amp;W$1))))),"MC"))</f>
        <v>MC</v>
      </c>
      <c r="X69" s="7" t="str" cm="1">
        <f t="array" aca="1" ref="X69" ca="1">IF($D69="NON","-",IFERROR(MEDIAN(IF(Données_nettoyées!$O$1:$O$500=$B69,IF(INDIRECT($A$1&amp;X$1)&gt;0,IF(COUNTIFS(Données_nettoyées!$O$1:$O$500,$B69,INDIRECT($A$1&amp;X$1),"&gt;0")&gt;2,INDIRECT($A$1&amp;X$1))))),"MC"))</f>
        <v>MC</v>
      </c>
      <c r="Y69" s="7" t="str" cm="1">
        <f t="array" aca="1" ref="Y69" ca="1">IF($D69="NON","-",IFERROR(MEDIAN(IF(Données_nettoyées!$O$1:$O$500=$B69,IF(INDIRECT($A$1&amp;Y$1)&gt;0,IF(COUNTIFS(Données_nettoyées!$O$1:$O$500,$B69,INDIRECT($A$1&amp;Y$1),"&gt;0")&gt;2,INDIRECT($A$1&amp;Y$1))))),"MC"))</f>
        <v>MC</v>
      </c>
      <c r="Z69" s="7" cm="1">
        <f t="array" aca="1" ref="Z69" ca="1">IF($D69="NON","-",IFERROR(MEDIAN(IF(Données_nettoyées!$O$1:$O$500=$B69,IF(INDIRECT($A$1&amp;Z$1)&gt;0,IF(COUNTIFS(Données_nettoyées!$O$1:$O$500,$B69,INDIRECT($A$1&amp;Z$1),"&gt;0")&gt;2,INDIRECT($A$1&amp;Z$1))))),"MC"))</f>
        <v>2000</v>
      </c>
      <c r="AA69" s="7" cm="1">
        <f t="array" aca="1" ref="AA69" ca="1">IF($D69="NON","-",IFERROR(MEDIAN(IF(Données_nettoyées!$O$1:$O$500=$B69,IF(INDIRECT($A$1&amp;AA$1)&gt;0,IF(COUNTIFS(Données_nettoyées!$O$1:$O$500,$B69,INDIRECT($A$1&amp;AA$1),"&gt;0")&gt;2,INDIRECT($A$1&amp;AA$1))))),"MC"))</f>
        <v>3000</v>
      </c>
      <c r="AB69" s="7" cm="1">
        <f t="array" aca="1" ref="AB69" ca="1">IF($D69="NON","-",IFERROR(MEDIAN(IF(Données_nettoyées!$O$1:$O$500=$B69,IF(INDIRECT($A$1&amp;AB$1)&gt;0,IF(COUNTIFS(Données_nettoyées!$O$1:$O$500,$B69,INDIRECT($A$1&amp;AB$1),"&gt;0")&gt;2,INDIRECT($A$1&amp;AB$1))))),"MC"))</f>
        <v>2000</v>
      </c>
      <c r="AC69" s="7" cm="1">
        <f t="array" aca="1" ref="AC69" ca="1">IF($D69="NON","-",IFERROR(MEDIAN(IF(Données_nettoyées!$O$1:$O$500=$B69,IF(INDIRECT($A$1&amp;AC$1)&gt;0,IF(COUNTIFS(Données_nettoyées!$O$1:$O$500,$B69,INDIRECT($A$1&amp;AC$1),"&gt;0")&gt;2,INDIRECT($A$1&amp;AC$1))))),"MC"))</f>
        <v>2000</v>
      </c>
      <c r="AD69" s="7" cm="1">
        <f t="array" aca="1" ref="AD69" ca="1">IF($D69="NON","-",IFERROR(MEDIAN(IF(Données_nettoyées!$O$1:$O$500=$B69,IF(INDIRECT($A$1&amp;AD$1)&gt;0,IF(COUNTIFS(Données_nettoyées!$O$1:$O$500,$B69,INDIRECT($A$1&amp;AD$1),"&gt;0")&gt;2,INDIRECT($A$1&amp;AD$1))))),"MC"))</f>
        <v>1500</v>
      </c>
      <c r="AE69" s="7" t="str" cm="1">
        <f t="array" aca="1" ref="AE69" ca="1">IF($D69="NON","-",IFERROR(MEDIAN(IF(Données_nettoyées!$O$1:$O$500=$B69,IF(INDIRECT($A$1&amp;AE$1)&gt;0,IF(COUNTIFS(Données_nettoyées!$O$1:$O$500,$B69,INDIRECT($A$1&amp;AE$1),"&gt;0")&gt;2,INDIRECT($A$1&amp;AE$1))))),"MC"))</f>
        <v>MC</v>
      </c>
      <c r="AF69" s="7" cm="1">
        <f t="array" aca="1" ref="AF69" ca="1">IF($D69="NON","-",IFERROR(MEDIAN(IF(Données_nettoyées!$O$1:$O$500=$B69,IF(INDIRECT($A$1&amp;AF$1)&gt;0,IF(COUNTIFS(Données_nettoyées!$O$1:$O$500,$B69,INDIRECT($A$1&amp;AF$1),"&gt;0")&gt;2,INDIRECT($A$1&amp;AF$1))))),"MC"))</f>
        <v>300</v>
      </c>
      <c r="AG69" s="7" t="str" cm="1">
        <f t="array" aca="1" ref="AG69" ca="1">IF($D69="NON","-",IFERROR(MEDIAN(IF(Données_nettoyées!$O$1:$O$500=$B69,IF(INDIRECT($A$1&amp;AG$1)&gt;0,IF(COUNTIFS(Données_nettoyées!$O$1:$O$500,$B69,INDIRECT($A$1&amp;AG$1),"&gt;0")&gt;2,INDIRECT($A$1&amp;AG$1))))),"MC"))</f>
        <v>MC</v>
      </c>
      <c r="AI69" s="5">
        <f ca="1">COUNTIF(E69:AG69,"MC")+COUNTIF(E69:AG69,"-")</f>
        <v>17</v>
      </c>
    </row>
    <row r="70" spans="1:35" x14ac:dyDescent="0.35">
      <c r="A70" s="4" t="s">
        <v>81</v>
      </c>
      <c r="B70" s="4" t="s">
        <v>90</v>
      </c>
      <c r="C70" s="4" t="s">
        <v>66</v>
      </c>
      <c r="E70" s="7" cm="1">
        <f t="array" aca="1" ref="E70" ca="1">IF(ISERROR(ABS(E69)),"",IFERROR(MIN(IF(Données_nettoyées!$O$1:$O$500=$B70,IF(INDIRECT($A$1&amp;E$1)&gt;0,IF(COUNTIFS(Données_nettoyées!$O$1:$O$500,$B70,INDIRECT($A$1&amp;E$1),"&gt;0")&gt;2,INDIRECT($A$1&amp;E$1))))),"MC"))</f>
        <v>1250</v>
      </c>
      <c r="F70" s="7" t="str" cm="1">
        <f t="array" aca="1" ref="F70" ca="1">IF(ISERROR(ABS(F69)),"",IFERROR(MIN(IF(Données_nettoyées!$O$1:$O$500=$B70,IF(INDIRECT($A$1&amp;F$1)&gt;0,IF(COUNTIFS(Données_nettoyées!$O$1:$O$500,$B70,INDIRECT($A$1&amp;F$1),"&gt;0")&gt;2,INDIRECT($A$1&amp;F$1))))),"MC"))</f>
        <v/>
      </c>
      <c r="G70" s="7" t="str" cm="1">
        <f t="array" aca="1" ref="G70" ca="1">IF(ISERROR(ABS(G69)),"",IFERROR(MIN(IF(Données_nettoyées!$O$1:$O$500=$B70,IF(INDIRECT($A$1&amp;G$1)&gt;0,IF(COUNTIFS(Données_nettoyées!$O$1:$O$500,$B70,INDIRECT($A$1&amp;G$1),"&gt;0")&gt;2,INDIRECT($A$1&amp;G$1))))),"MC"))</f>
        <v/>
      </c>
      <c r="H70" s="7" cm="1">
        <f t="array" aca="1" ref="H70" ca="1">IF(ISERROR(ABS(H69)),"",IFERROR(MIN(IF(Données_nettoyées!$O$1:$O$500=$B70,IF(INDIRECT($A$1&amp;H$1)&gt;0,IF(COUNTIFS(Données_nettoyées!$O$1:$O$500,$B70,INDIRECT($A$1&amp;H$1),"&gt;0")&gt;2,INDIRECT($A$1&amp;H$1))))),"MC"))</f>
        <v>500</v>
      </c>
      <c r="I70" s="7" t="str" cm="1">
        <f t="array" aca="1" ref="I70" ca="1">IF(ISERROR(ABS(I69)),"",IFERROR(MIN(IF(Données_nettoyées!$O$1:$O$500=$B70,IF(INDIRECT($A$1&amp;I$1)&gt;0,IF(COUNTIFS(Données_nettoyées!$O$1:$O$500,$B70,INDIRECT($A$1&amp;I$1),"&gt;0")&gt;2,INDIRECT($A$1&amp;I$1))))),"MC"))</f>
        <v/>
      </c>
      <c r="J70" s="7" cm="1">
        <f t="array" aca="1" ref="J70" ca="1">IF(ISERROR(ABS(J69)),"",IFERROR(MIN(IF(Données_nettoyées!$O$1:$O$500=$B70,IF(INDIRECT($A$1&amp;J$1)&gt;0,IF(COUNTIFS(Données_nettoyées!$O$1:$O$500,$B70,INDIRECT($A$1&amp;J$1),"&gt;0")&gt;2,INDIRECT($A$1&amp;J$1))))),"MC"))</f>
        <v>5500</v>
      </c>
      <c r="K70" s="7" cm="1">
        <f t="array" aca="1" ref="K70" ca="1">IF(ISERROR(ABS(K69)),"",IFERROR(MIN(IF(Données_nettoyées!$O$1:$O$500=$B70,IF(INDIRECT($A$1&amp;K$1)&gt;0,IF(COUNTIFS(Données_nettoyées!$O$1:$O$500,$B70,INDIRECT($A$1&amp;K$1),"&gt;0")&gt;2,INDIRECT($A$1&amp;K$1))))),"MC"))</f>
        <v>7000</v>
      </c>
      <c r="L70" s="7" t="str" cm="1">
        <f t="array" aca="1" ref="L70" ca="1">IF(ISERROR(ABS(L69)),"",IFERROR(MIN(IF(Données_nettoyées!$O$1:$O$500=$B70,IF(INDIRECT($A$1&amp;L$1)&gt;0,IF(COUNTIFS(Données_nettoyées!$O$1:$O$500,$B70,INDIRECT($A$1&amp;L$1),"&gt;0")&gt;2,INDIRECT($A$1&amp;L$1))))),"MC"))</f>
        <v/>
      </c>
      <c r="M70" s="7" cm="1">
        <f t="array" aca="1" ref="M70" ca="1">IF(ISERROR(ABS(M69)),"",IFERROR(MIN(IF(Données_nettoyées!$O$1:$O$500=$B70,IF(INDIRECT($A$1&amp;M$1)&gt;0,IF(COUNTIFS(Données_nettoyées!$O$1:$O$500,$B70,INDIRECT($A$1&amp;M$1),"&gt;0")&gt;2,INDIRECT($A$1&amp;M$1))))),"MC"))</f>
        <v>5000</v>
      </c>
      <c r="N70" s="7" t="str" cm="1">
        <f t="array" aca="1" ref="N70" ca="1">IF(ISERROR(ABS(N69)),"",IFERROR(MIN(IF(Données_nettoyées!$O$1:$O$500=$B70,IF(INDIRECT($A$1&amp;N$1)&gt;0,IF(COUNTIFS(Données_nettoyées!$O$1:$O$500,$B70,INDIRECT($A$1&amp;N$1),"&gt;0")&gt;2,INDIRECT($A$1&amp;N$1))))),"MC"))</f>
        <v/>
      </c>
      <c r="O70" s="7" t="str" cm="1">
        <f t="array" aca="1" ref="O70" ca="1">IF(ISERROR(ABS(O69)),"",IFERROR(MIN(IF(Données_nettoyées!$O$1:$O$500=$B70,IF(INDIRECT($A$1&amp;O$1)&gt;0,IF(COUNTIFS(Données_nettoyées!$O$1:$O$500,$B70,INDIRECT($A$1&amp;O$1),"&gt;0")&gt;2,INDIRECT($A$1&amp;O$1))))),"MC"))</f>
        <v/>
      </c>
      <c r="P70" s="7" t="str" cm="1">
        <f t="array" aca="1" ref="P70" ca="1">IF(ISERROR(ABS(P69)),"",IFERROR(MIN(IF(Données_nettoyées!$O$1:$O$500=$B70,IF(INDIRECT($A$1&amp;P$1)&gt;0,IF(COUNTIFS(Données_nettoyées!$O$1:$O$500,$B70,INDIRECT($A$1&amp;P$1),"&gt;0")&gt;2,INDIRECT($A$1&amp;P$1))))),"MC"))</f>
        <v/>
      </c>
      <c r="Q70" s="7" t="str" cm="1">
        <f t="array" aca="1" ref="Q70" ca="1">IF(ISERROR(ABS(Q69)),"",IFERROR(MIN(IF(Données_nettoyées!$O$1:$O$500=$B70,IF(INDIRECT($A$1&amp;Q$1)&gt;0,IF(COUNTIFS(Données_nettoyées!$O$1:$O$500,$B70,INDIRECT($A$1&amp;Q$1),"&gt;0")&gt;2,INDIRECT($A$1&amp;Q$1))))),"MC"))</f>
        <v/>
      </c>
      <c r="R70" s="7" t="str" cm="1">
        <f t="array" aca="1" ref="R70" ca="1">IF(ISERROR(ABS(R69)),"",IFERROR(MIN(IF(Données_nettoyées!$O$1:$O$500=$B70,IF(INDIRECT($A$1&amp;R$1)&gt;0,IF(COUNTIFS(Données_nettoyées!$O$1:$O$500,$B70,INDIRECT($A$1&amp;R$1),"&gt;0")&gt;2,INDIRECT($A$1&amp;R$1))))),"MC"))</f>
        <v/>
      </c>
      <c r="S70" s="7" t="str" cm="1">
        <f t="array" aca="1" ref="S70" ca="1">IF(ISERROR(ABS(S69)),"",IFERROR(MIN(IF(Données_nettoyées!$O$1:$O$500=$B70,IF(INDIRECT($A$1&amp;S$1)&gt;0,IF(COUNTIFS(Données_nettoyées!$O$1:$O$500,$B70,INDIRECT($A$1&amp;S$1),"&gt;0")&gt;2,INDIRECT($A$1&amp;S$1))))),"MC"))</f>
        <v/>
      </c>
      <c r="T70" s="7" t="str" cm="1">
        <f t="array" aca="1" ref="T70" ca="1">IF(ISERROR(ABS(T69)),"",IFERROR(MIN(IF(Données_nettoyées!$O$1:$O$500=$B70,IF(INDIRECT($A$1&amp;T$1)&gt;0,IF(COUNTIFS(Données_nettoyées!$O$1:$O$500,$B70,INDIRECT($A$1&amp;T$1),"&gt;0")&gt;2,INDIRECT($A$1&amp;T$1))))),"MC"))</f>
        <v/>
      </c>
      <c r="U70" s="7" t="str" cm="1">
        <f t="array" aca="1" ref="U70" ca="1">IF(ISERROR(ABS(U69)),"",IFERROR(MIN(IF(Données_nettoyées!$O$1:$O$500=$B70,IF(INDIRECT($A$1&amp;U$1)&gt;0,IF(COUNTIFS(Données_nettoyées!$O$1:$O$500,$B70,INDIRECT($A$1&amp;U$1),"&gt;0")&gt;2,INDIRECT($A$1&amp;U$1))))),"MC"))</f>
        <v/>
      </c>
      <c r="V70" s="7" cm="1">
        <f t="array" aca="1" ref="V70" ca="1">IF(ISERROR(ABS(V69)),"",IFERROR(MIN(IF(Données_nettoyées!$O$1:$O$500=$B70,IF(INDIRECT($A$1&amp;V$1)&gt;0,IF(COUNTIFS(Données_nettoyées!$O$1:$O$500,$B70,INDIRECT($A$1&amp;V$1),"&gt;0")&gt;2,INDIRECT($A$1&amp;V$1))))),"MC"))</f>
        <v>150</v>
      </c>
      <c r="W70" s="7" t="str" cm="1">
        <f t="array" aca="1" ref="W70" ca="1">IF(ISERROR(ABS(W69)),"",IFERROR(MIN(IF(Données_nettoyées!$O$1:$O$500=$B70,IF(INDIRECT($A$1&amp;W$1)&gt;0,IF(COUNTIFS(Données_nettoyées!$O$1:$O$500,$B70,INDIRECT($A$1&amp;W$1),"&gt;0")&gt;2,INDIRECT($A$1&amp;W$1))))),"MC"))</f>
        <v/>
      </c>
      <c r="X70" s="7" t="str" cm="1">
        <f t="array" aca="1" ref="X70" ca="1">IF(ISERROR(ABS(X69)),"",IFERROR(MIN(IF(Données_nettoyées!$O$1:$O$500=$B70,IF(INDIRECT($A$1&amp;X$1)&gt;0,IF(COUNTIFS(Données_nettoyées!$O$1:$O$500,$B70,INDIRECT($A$1&amp;X$1),"&gt;0")&gt;2,INDIRECT($A$1&amp;X$1))))),"MC"))</f>
        <v/>
      </c>
      <c r="Y70" s="7" t="str" cm="1">
        <f t="array" aca="1" ref="Y70" ca="1">IF(ISERROR(ABS(Y69)),"",IFERROR(MIN(IF(Données_nettoyées!$O$1:$O$500=$B70,IF(INDIRECT($A$1&amp;Y$1)&gt;0,IF(COUNTIFS(Données_nettoyées!$O$1:$O$500,$B70,INDIRECT($A$1&amp;Y$1),"&gt;0")&gt;2,INDIRECT($A$1&amp;Y$1))))),"MC"))</f>
        <v/>
      </c>
      <c r="Z70" s="7" cm="1">
        <f t="array" aca="1" ref="Z70" ca="1">IF(ISERROR(ABS(Z69)),"",IFERROR(MIN(IF(Données_nettoyées!$O$1:$O$500=$B70,IF(INDIRECT($A$1&amp;Z$1)&gt;0,IF(COUNTIFS(Données_nettoyées!$O$1:$O$500,$B70,INDIRECT($A$1&amp;Z$1),"&gt;0")&gt;2,INDIRECT($A$1&amp;Z$1))))),"MC"))</f>
        <v>2000</v>
      </c>
      <c r="AA70" s="7" cm="1">
        <f t="array" aca="1" ref="AA70" ca="1">IF(ISERROR(ABS(AA69)),"",IFERROR(MIN(IF(Données_nettoyées!$O$1:$O$500=$B70,IF(INDIRECT($A$1&amp;AA$1)&gt;0,IF(COUNTIFS(Données_nettoyées!$O$1:$O$500,$B70,INDIRECT($A$1&amp;AA$1),"&gt;0")&gt;2,INDIRECT($A$1&amp;AA$1))))),"MC"))</f>
        <v>3000</v>
      </c>
      <c r="AB70" s="7" cm="1">
        <f t="array" aca="1" ref="AB70" ca="1">IF(ISERROR(ABS(AB69)),"",IFERROR(MIN(IF(Données_nettoyées!$O$1:$O$500=$B70,IF(INDIRECT($A$1&amp;AB$1)&gt;0,IF(COUNTIFS(Données_nettoyées!$O$1:$O$500,$B70,INDIRECT($A$1&amp;AB$1),"&gt;0")&gt;2,INDIRECT($A$1&amp;AB$1))))),"MC"))</f>
        <v>2000</v>
      </c>
      <c r="AC70" s="7" cm="1">
        <f t="array" aca="1" ref="AC70" ca="1">IF(ISERROR(ABS(AC69)),"",IFERROR(MIN(IF(Données_nettoyées!$O$1:$O$500=$B70,IF(INDIRECT($A$1&amp;AC$1)&gt;0,IF(COUNTIFS(Données_nettoyées!$O$1:$O$500,$B70,INDIRECT($A$1&amp;AC$1),"&gt;0")&gt;2,INDIRECT($A$1&amp;AC$1))))),"MC"))</f>
        <v>2000</v>
      </c>
      <c r="AD70" s="7" cm="1">
        <f t="array" aca="1" ref="AD70" ca="1">IF(ISERROR(ABS(AD69)),"",IFERROR(MIN(IF(Données_nettoyées!$O$1:$O$500=$B70,IF(INDIRECT($A$1&amp;AD$1)&gt;0,IF(COUNTIFS(Données_nettoyées!$O$1:$O$500,$B70,INDIRECT($A$1&amp;AD$1),"&gt;0")&gt;2,INDIRECT($A$1&amp;AD$1))))),"MC"))</f>
        <v>1250</v>
      </c>
      <c r="AE70" s="7" t="str" cm="1">
        <f t="array" aca="1" ref="AE70" ca="1">IF(ISERROR(ABS(AE69)),"",IFERROR(MIN(IF(Données_nettoyées!$O$1:$O$500=$B70,IF(INDIRECT($A$1&amp;AE$1)&gt;0,IF(COUNTIFS(Données_nettoyées!$O$1:$O$500,$B70,INDIRECT($A$1&amp;AE$1),"&gt;0")&gt;2,INDIRECT($A$1&amp;AE$1))))),"MC"))</f>
        <v/>
      </c>
      <c r="AF70" s="7" cm="1">
        <f t="array" aca="1" ref="AF70" ca="1">IF(ISERROR(ABS(AF69)),"",IFERROR(MIN(IF(Données_nettoyées!$O$1:$O$500=$B70,IF(INDIRECT($A$1&amp;AF$1)&gt;0,IF(COUNTIFS(Données_nettoyées!$O$1:$O$500,$B70,INDIRECT($A$1&amp;AF$1),"&gt;0")&gt;2,INDIRECT($A$1&amp;AF$1))))),"MC"))</f>
        <v>300</v>
      </c>
      <c r="AG70" s="7" t="str" cm="1">
        <f t="array" aca="1" ref="AG70" ca="1">IF(ISERROR(ABS(AG69)),"",IFERROR(MIN(IF(Données_nettoyées!$O$1:$O$500=$B70,IF(INDIRECT($A$1&amp;AG$1)&gt;0,IF(COUNTIFS(Données_nettoyées!$O$1:$O$500,$B70,INDIRECT($A$1&amp;AG$1),"&gt;0")&gt;2,INDIRECT($A$1&amp;AG$1))))),"MC"))</f>
        <v/>
      </c>
    </row>
    <row r="71" spans="1:35" x14ac:dyDescent="0.35">
      <c r="A71" s="4" t="s">
        <v>81</v>
      </c>
      <c r="B71" s="4" t="s">
        <v>90</v>
      </c>
      <c r="C71" s="4" t="s">
        <v>68</v>
      </c>
      <c r="E71" s="7" cm="1">
        <f t="array" aca="1" ref="E71" ca="1">IF(ISERROR(ABS(E69)),"",IFERROR(MAX(IF(Données_nettoyées!$O$1:$O$500=$B71,IF(INDIRECT($A$1&amp;E$1)&gt;0,IF(COUNTIFS(Données_nettoyées!$O$1:$O$500,$B71,INDIRECT($A$1&amp;E$1),"&gt;0")&gt;2,INDIRECT($A$1&amp;E$1))))),"MC"))</f>
        <v>1500</v>
      </c>
      <c r="F71" s="7" t="str" cm="1">
        <f t="array" aca="1" ref="F71" ca="1">IF(ISERROR(ABS(F69)),"",IFERROR(MAX(IF(Données_nettoyées!$O$1:$O$500=$B71,IF(INDIRECT($A$1&amp;F$1)&gt;0,IF(COUNTIFS(Données_nettoyées!$O$1:$O$500,$B71,INDIRECT($A$1&amp;F$1),"&gt;0")&gt;2,INDIRECT($A$1&amp;F$1))))),"MC"))</f>
        <v/>
      </c>
      <c r="G71" s="7" t="str" cm="1">
        <f t="array" aca="1" ref="G71" ca="1">IF(ISERROR(ABS(G69)),"",IFERROR(MAX(IF(Données_nettoyées!$O$1:$O$500=$B71,IF(INDIRECT($A$1&amp;G$1)&gt;0,IF(COUNTIFS(Données_nettoyées!$O$1:$O$500,$B71,INDIRECT($A$1&amp;G$1),"&gt;0")&gt;2,INDIRECT($A$1&amp;G$1))))),"MC"))</f>
        <v/>
      </c>
      <c r="H71" s="7" cm="1">
        <f t="array" aca="1" ref="H71" ca="1">IF(ISERROR(ABS(H69)),"",IFERROR(MAX(IF(Données_nettoyées!$O$1:$O$500=$B71,IF(INDIRECT($A$1&amp;H$1)&gt;0,IF(COUNTIFS(Données_nettoyées!$O$1:$O$500,$B71,INDIRECT($A$1&amp;H$1),"&gt;0")&gt;2,INDIRECT($A$1&amp;H$1))))),"MC"))</f>
        <v>500</v>
      </c>
      <c r="I71" s="7" t="str" cm="1">
        <f t="array" aca="1" ref="I71" ca="1">IF(ISERROR(ABS(I69)),"",IFERROR(MAX(IF(Données_nettoyées!$O$1:$O$500=$B71,IF(INDIRECT($A$1&amp;I$1)&gt;0,IF(COUNTIFS(Données_nettoyées!$O$1:$O$500,$B71,INDIRECT($A$1&amp;I$1),"&gt;0")&gt;2,INDIRECT($A$1&amp;I$1))))),"MC"))</f>
        <v/>
      </c>
      <c r="J71" s="7" cm="1">
        <f t="array" aca="1" ref="J71" ca="1">IF(ISERROR(ABS(J69)),"",IFERROR(MAX(IF(Données_nettoyées!$O$1:$O$500=$B71,IF(INDIRECT($A$1&amp;J$1)&gt;0,IF(COUNTIFS(Données_nettoyées!$O$1:$O$500,$B71,INDIRECT($A$1&amp;J$1),"&gt;0")&gt;2,INDIRECT($A$1&amp;J$1))))),"MC"))</f>
        <v>5500</v>
      </c>
      <c r="K71" s="7" cm="1">
        <f t="array" aca="1" ref="K71" ca="1">IF(ISERROR(ABS(K69)),"",IFERROR(MAX(IF(Données_nettoyées!$O$1:$O$500=$B71,IF(INDIRECT($A$1&amp;K$1)&gt;0,IF(COUNTIFS(Données_nettoyées!$O$1:$O$500,$B71,INDIRECT($A$1&amp;K$1),"&gt;0")&gt;2,INDIRECT($A$1&amp;K$1))))),"MC"))</f>
        <v>7500</v>
      </c>
      <c r="L71" s="7" t="str" cm="1">
        <f t="array" aca="1" ref="L71" ca="1">IF(ISERROR(ABS(L69)),"",IFERROR(MAX(IF(Données_nettoyées!$O$1:$O$500=$B71,IF(INDIRECT($A$1&amp;L$1)&gt;0,IF(COUNTIFS(Données_nettoyées!$O$1:$O$500,$B71,INDIRECT($A$1&amp;L$1),"&gt;0")&gt;2,INDIRECT($A$1&amp;L$1))))),"MC"))</f>
        <v/>
      </c>
      <c r="M71" s="7" cm="1">
        <f t="array" aca="1" ref="M71" ca="1">IF(ISERROR(ABS(M69)),"",IFERROR(MAX(IF(Données_nettoyées!$O$1:$O$500=$B71,IF(INDIRECT($A$1&amp;M$1)&gt;0,IF(COUNTIFS(Données_nettoyées!$O$1:$O$500,$B71,INDIRECT($A$1&amp;M$1),"&gt;0")&gt;2,INDIRECT($A$1&amp;M$1))))),"MC"))</f>
        <v>5000</v>
      </c>
      <c r="N71" s="7" t="str" cm="1">
        <f t="array" aca="1" ref="N71" ca="1">IF(ISERROR(ABS(N69)),"",IFERROR(MAX(IF(Données_nettoyées!$O$1:$O$500=$B71,IF(INDIRECT($A$1&amp;N$1)&gt;0,IF(COUNTIFS(Données_nettoyées!$O$1:$O$500,$B71,INDIRECT($A$1&amp;N$1),"&gt;0")&gt;2,INDIRECT($A$1&amp;N$1))))),"MC"))</f>
        <v/>
      </c>
      <c r="O71" s="7" t="str" cm="1">
        <f t="array" aca="1" ref="O71" ca="1">IF(ISERROR(ABS(O69)),"",IFERROR(MAX(IF(Données_nettoyées!$O$1:$O$500=$B71,IF(INDIRECT($A$1&amp;O$1)&gt;0,IF(COUNTIFS(Données_nettoyées!$O$1:$O$500,$B71,INDIRECT($A$1&amp;O$1),"&gt;0")&gt;2,INDIRECT($A$1&amp;O$1))))),"MC"))</f>
        <v/>
      </c>
      <c r="P71" s="7" t="str" cm="1">
        <f t="array" aca="1" ref="P71" ca="1">IF(ISERROR(ABS(P69)),"",IFERROR(MAX(IF(Données_nettoyées!$O$1:$O$500=$B71,IF(INDIRECT($A$1&amp;P$1)&gt;0,IF(COUNTIFS(Données_nettoyées!$O$1:$O$500,$B71,INDIRECT($A$1&amp;P$1),"&gt;0")&gt;2,INDIRECT($A$1&amp;P$1))))),"MC"))</f>
        <v/>
      </c>
      <c r="Q71" s="7" t="str" cm="1">
        <f t="array" aca="1" ref="Q71" ca="1">IF(ISERROR(ABS(Q69)),"",IFERROR(MAX(IF(Données_nettoyées!$O$1:$O$500=$B71,IF(INDIRECT($A$1&amp;Q$1)&gt;0,IF(COUNTIFS(Données_nettoyées!$O$1:$O$500,$B71,INDIRECT($A$1&amp;Q$1),"&gt;0")&gt;2,INDIRECT($A$1&amp;Q$1))))),"MC"))</f>
        <v/>
      </c>
      <c r="R71" s="7" t="str" cm="1">
        <f t="array" aca="1" ref="R71" ca="1">IF(ISERROR(ABS(R69)),"",IFERROR(MAX(IF(Données_nettoyées!$O$1:$O$500=$B71,IF(INDIRECT($A$1&amp;R$1)&gt;0,IF(COUNTIFS(Données_nettoyées!$O$1:$O$500,$B71,INDIRECT($A$1&amp;R$1),"&gt;0")&gt;2,INDIRECT($A$1&amp;R$1))))),"MC"))</f>
        <v/>
      </c>
      <c r="S71" s="7" t="str" cm="1">
        <f t="array" aca="1" ref="S71" ca="1">IF(ISERROR(ABS(S69)),"",IFERROR(MAX(IF(Données_nettoyées!$O$1:$O$500=$B71,IF(INDIRECT($A$1&amp;S$1)&gt;0,IF(COUNTIFS(Données_nettoyées!$O$1:$O$500,$B71,INDIRECT($A$1&amp;S$1),"&gt;0")&gt;2,INDIRECT($A$1&amp;S$1))))),"MC"))</f>
        <v/>
      </c>
      <c r="T71" s="7" t="str" cm="1">
        <f t="array" aca="1" ref="T71" ca="1">IF(ISERROR(ABS(T69)),"",IFERROR(MAX(IF(Données_nettoyées!$O$1:$O$500=$B71,IF(INDIRECT($A$1&amp;T$1)&gt;0,IF(COUNTIFS(Données_nettoyées!$O$1:$O$500,$B71,INDIRECT($A$1&amp;T$1),"&gt;0")&gt;2,INDIRECT($A$1&amp;T$1))))),"MC"))</f>
        <v/>
      </c>
      <c r="U71" s="7" t="str" cm="1">
        <f t="array" aca="1" ref="U71" ca="1">IF(ISERROR(ABS(U69)),"",IFERROR(MAX(IF(Données_nettoyées!$O$1:$O$500=$B71,IF(INDIRECT($A$1&amp;U$1)&gt;0,IF(COUNTIFS(Données_nettoyées!$O$1:$O$500,$B71,INDIRECT($A$1&amp;U$1),"&gt;0")&gt;2,INDIRECT($A$1&amp;U$1))))),"MC"))</f>
        <v/>
      </c>
      <c r="V71" s="7" cm="1">
        <f t="array" aca="1" ref="V71" ca="1">IF(ISERROR(ABS(V69)),"",IFERROR(MAX(IF(Données_nettoyées!$O$1:$O$500=$B71,IF(INDIRECT($A$1&amp;V$1)&gt;0,IF(COUNTIFS(Données_nettoyées!$O$1:$O$500,$B71,INDIRECT($A$1&amp;V$1),"&gt;0")&gt;2,INDIRECT($A$1&amp;V$1))))),"MC"))</f>
        <v>150</v>
      </c>
      <c r="W71" s="7" t="str" cm="1">
        <f t="array" aca="1" ref="W71" ca="1">IF(ISERROR(ABS(W69)),"",IFERROR(MAX(IF(Données_nettoyées!$O$1:$O$500=$B71,IF(INDIRECT($A$1&amp;W$1)&gt;0,IF(COUNTIFS(Données_nettoyées!$O$1:$O$500,$B71,INDIRECT($A$1&amp;W$1),"&gt;0")&gt;2,INDIRECT($A$1&amp;W$1))))),"MC"))</f>
        <v/>
      </c>
      <c r="X71" s="7" t="str" cm="1">
        <f t="array" aca="1" ref="X71" ca="1">IF(ISERROR(ABS(X69)),"",IFERROR(MAX(IF(Données_nettoyées!$O$1:$O$500=$B71,IF(INDIRECT($A$1&amp;X$1)&gt;0,IF(COUNTIFS(Données_nettoyées!$O$1:$O$500,$B71,INDIRECT($A$1&amp;X$1),"&gt;0")&gt;2,INDIRECT($A$1&amp;X$1))))),"MC"))</f>
        <v/>
      </c>
      <c r="Y71" s="7" t="str" cm="1">
        <f t="array" aca="1" ref="Y71" ca="1">IF(ISERROR(ABS(Y69)),"",IFERROR(MAX(IF(Données_nettoyées!$O$1:$O$500=$B71,IF(INDIRECT($A$1&amp;Y$1)&gt;0,IF(COUNTIFS(Données_nettoyées!$O$1:$O$500,$B71,INDIRECT($A$1&amp;Y$1),"&gt;0")&gt;2,INDIRECT($A$1&amp;Y$1))))),"MC"))</f>
        <v/>
      </c>
      <c r="Z71" s="7" cm="1">
        <f t="array" aca="1" ref="Z71" ca="1">IF(ISERROR(ABS(Z69)),"",IFERROR(MAX(IF(Données_nettoyées!$O$1:$O$500=$B71,IF(INDIRECT($A$1&amp;Z$1)&gt;0,IF(COUNTIFS(Données_nettoyées!$O$1:$O$500,$B71,INDIRECT($A$1&amp;Z$1),"&gt;0")&gt;2,INDIRECT($A$1&amp;Z$1))))),"MC"))</f>
        <v>2000</v>
      </c>
      <c r="AA71" s="7" cm="1">
        <f t="array" aca="1" ref="AA71" ca="1">IF(ISERROR(ABS(AA69)),"",IFERROR(MAX(IF(Données_nettoyées!$O$1:$O$500=$B71,IF(INDIRECT($A$1&amp;AA$1)&gt;0,IF(COUNTIFS(Données_nettoyées!$O$1:$O$500,$B71,INDIRECT($A$1&amp;AA$1),"&gt;0")&gt;2,INDIRECT($A$1&amp;AA$1))))),"MC"))</f>
        <v>3000</v>
      </c>
      <c r="AB71" s="7" cm="1">
        <f t="array" aca="1" ref="AB71" ca="1">IF(ISERROR(ABS(AB69)),"",IFERROR(MAX(IF(Données_nettoyées!$O$1:$O$500=$B71,IF(INDIRECT($A$1&amp;AB$1)&gt;0,IF(COUNTIFS(Données_nettoyées!$O$1:$O$500,$B71,INDIRECT($A$1&amp;AB$1),"&gt;0")&gt;2,INDIRECT($A$1&amp;AB$1))))),"MC"))</f>
        <v>2000</v>
      </c>
      <c r="AC71" s="7" cm="1">
        <f t="array" aca="1" ref="AC71" ca="1">IF(ISERROR(ABS(AC69)),"",IFERROR(MAX(IF(Données_nettoyées!$O$1:$O$500=$B71,IF(INDIRECT($A$1&amp;AC$1)&gt;0,IF(COUNTIFS(Données_nettoyées!$O$1:$O$500,$B71,INDIRECT($A$1&amp;AC$1),"&gt;0")&gt;2,INDIRECT($A$1&amp;AC$1))))),"MC"))</f>
        <v>2000</v>
      </c>
      <c r="AD71" s="7" cm="1">
        <f t="array" aca="1" ref="AD71" ca="1">IF(ISERROR(ABS(AD69)),"",IFERROR(MAX(IF(Données_nettoyées!$O$1:$O$500=$B71,IF(INDIRECT($A$1&amp;AD$1)&gt;0,IF(COUNTIFS(Données_nettoyées!$O$1:$O$500,$B71,INDIRECT($A$1&amp;AD$1),"&gt;0")&gt;2,INDIRECT($A$1&amp;AD$1))))),"MC"))</f>
        <v>1500</v>
      </c>
      <c r="AE71" s="7" t="str" cm="1">
        <f t="array" aca="1" ref="AE71" ca="1">IF(ISERROR(ABS(AE69)),"",IFERROR(MAX(IF(Données_nettoyées!$O$1:$O$500=$B71,IF(INDIRECT($A$1&amp;AE$1)&gt;0,IF(COUNTIFS(Données_nettoyées!$O$1:$O$500,$B71,INDIRECT($A$1&amp;AE$1),"&gt;0")&gt;2,INDIRECT($A$1&amp;AE$1))))),"MC"))</f>
        <v/>
      </c>
      <c r="AF71" s="7" cm="1">
        <f t="array" aca="1" ref="AF71" ca="1">IF(ISERROR(ABS(AF69)),"",IFERROR(MAX(IF(Données_nettoyées!$O$1:$O$500=$B71,IF(INDIRECT($A$1&amp;AF$1)&gt;0,IF(COUNTIFS(Données_nettoyées!$O$1:$O$500,$B71,INDIRECT($A$1&amp;AF$1),"&gt;0")&gt;2,INDIRECT($A$1&amp;AF$1))))),"MC"))</f>
        <v>300</v>
      </c>
      <c r="AG71" s="7" t="str" cm="1">
        <f t="array" aca="1" ref="AG71" ca="1">IF(ISERROR(ABS(AG69)),"",IFERROR(MAX(IF(Données_nettoyées!$O$1:$O$500=$B71,IF(INDIRECT($A$1&amp;AG$1)&gt;0,IF(COUNTIFS(Données_nettoyées!$O$1:$O$500,$B71,INDIRECT($A$1&amp;AG$1),"&gt;0")&gt;2,INDIRECT($A$1&amp;AG$1))))),"MC"))</f>
        <v/>
      </c>
    </row>
    <row r="72" spans="1:35" x14ac:dyDescent="0.35">
      <c r="C72" s="38" t="s">
        <v>145</v>
      </c>
      <c r="E72" s="7" t="str">
        <f t="shared" ref="E72:AG72" ca="1" si="10">IFERROR(IF((E71-E70)/E70&gt;=40%,"!!",""),"")</f>
        <v/>
      </c>
      <c r="F72" s="7" t="str">
        <f t="shared" ca="1" si="10"/>
        <v/>
      </c>
      <c r="G72" s="7" t="str">
        <f t="shared" ca="1" si="10"/>
        <v/>
      </c>
      <c r="H72" s="7" t="str">
        <f t="shared" ca="1" si="10"/>
        <v/>
      </c>
      <c r="I72" s="7" t="str">
        <f t="shared" ca="1" si="10"/>
        <v/>
      </c>
      <c r="J72" s="7" t="str">
        <f t="shared" ca="1" si="10"/>
        <v/>
      </c>
      <c r="K72" s="7" t="str">
        <f t="shared" ca="1" si="10"/>
        <v/>
      </c>
      <c r="L72" s="7" t="str">
        <f t="shared" ca="1" si="10"/>
        <v/>
      </c>
      <c r="M72" s="7" t="str">
        <f t="shared" ca="1" si="10"/>
        <v/>
      </c>
      <c r="N72" s="7" t="str">
        <f t="shared" ca="1" si="10"/>
        <v/>
      </c>
      <c r="O72" s="7" t="str">
        <f t="shared" ca="1" si="10"/>
        <v/>
      </c>
      <c r="P72" s="7" t="str">
        <f t="shared" ca="1" si="10"/>
        <v/>
      </c>
      <c r="Q72" s="7" t="str">
        <f t="shared" ca="1" si="10"/>
        <v/>
      </c>
      <c r="R72" s="7" t="str">
        <f t="shared" ca="1" si="10"/>
        <v/>
      </c>
      <c r="S72" s="7" t="str">
        <f t="shared" ca="1" si="10"/>
        <v/>
      </c>
      <c r="T72" s="7" t="str">
        <f t="shared" ca="1" si="10"/>
        <v/>
      </c>
      <c r="U72" s="7" t="str">
        <f t="shared" ca="1" si="10"/>
        <v/>
      </c>
      <c r="V72" s="7" t="str">
        <f t="shared" ca="1" si="10"/>
        <v/>
      </c>
      <c r="W72" s="7" t="str">
        <f t="shared" ca="1" si="10"/>
        <v/>
      </c>
      <c r="X72" s="7" t="str">
        <f t="shared" ca="1" si="10"/>
        <v/>
      </c>
      <c r="Y72" s="7" t="str">
        <f t="shared" ca="1" si="10"/>
        <v/>
      </c>
      <c r="Z72" s="7" t="str">
        <f t="shared" ca="1" si="10"/>
        <v/>
      </c>
      <c r="AA72" s="7" t="str">
        <f t="shared" ca="1" si="10"/>
        <v/>
      </c>
      <c r="AB72" s="7" t="str">
        <f t="shared" ca="1" si="10"/>
        <v/>
      </c>
      <c r="AC72" s="7" t="str">
        <f t="shared" ca="1" si="10"/>
        <v/>
      </c>
      <c r="AD72" s="7" t="str">
        <f t="shared" ca="1" si="10"/>
        <v/>
      </c>
      <c r="AE72" s="7" t="str">
        <f t="shared" ca="1" si="10"/>
        <v/>
      </c>
      <c r="AF72" s="7" t="str">
        <f t="shared" ca="1" si="10"/>
        <v/>
      </c>
      <c r="AG72" s="7" t="str">
        <f t="shared" ca="1" si="10"/>
        <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tr">
        <f>IF(COUNTIF(Données_nettoyées!$O$1:$O$500,$B75)&gt;0,"OUI","NON")</f>
        <v>OUI</v>
      </c>
      <c r="E75" s="7" t="str" cm="1">
        <f t="array" aca="1" ref="E75" ca="1">IF($D75="NON","-",IFERROR(MEDIAN(IF(Données_nettoyées!$O$1:$O$500=$B75,IF(INDIRECT($A$1&amp;E$1)&gt;0,IF(COUNTIFS(Données_nettoyées!$O$1:$O$500,$B75,INDIRECT($A$1&amp;E$1),"&gt;0")&gt;2,INDIRECT($A$1&amp;E$1))))),"MC"))</f>
        <v>MC</v>
      </c>
      <c r="F75" s="7" t="str" cm="1">
        <f t="array" aca="1" ref="F75" ca="1">IF($D75="NON","-",IFERROR(MEDIAN(IF(Données_nettoyées!$O$1:$O$500=$B75,IF(INDIRECT($A$1&amp;F$1)&gt;0,IF(COUNTIFS(Données_nettoyées!$O$1:$O$500,$B75,INDIRECT($A$1&amp;F$1),"&gt;0")&gt;2,INDIRECT($A$1&amp;F$1))))),"MC"))</f>
        <v>MC</v>
      </c>
      <c r="G75" s="7" t="str" cm="1">
        <f t="array" aca="1" ref="G75" ca="1">IF($D75="NON","-",IFERROR(MEDIAN(IF(Données_nettoyées!$O$1:$O$500=$B75,IF(INDIRECT($A$1&amp;G$1)&gt;0,IF(COUNTIFS(Données_nettoyées!$O$1:$O$500,$B75,INDIRECT($A$1&amp;G$1),"&gt;0")&gt;2,INDIRECT($A$1&amp;G$1))))),"MC"))</f>
        <v>MC</v>
      </c>
      <c r="H75" s="7" cm="1">
        <f t="array" aca="1" ref="H75" ca="1">IF($D75="NON","-",IFERROR(MEDIAN(IF(Données_nettoyées!$O$1:$O$500=$B75,IF(INDIRECT($A$1&amp;H$1)&gt;0,IF(COUNTIFS(Données_nettoyées!$O$1:$O$500,$B75,INDIRECT($A$1&amp;H$1),"&gt;0")&gt;2,INDIRECT($A$1&amp;H$1))))),"MC"))</f>
        <v>400</v>
      </c>
      <c r="I75" s="7" cm="1">
        <f t="array" aca="1" ref="I75" ca="1">IF($D75="NON","-",IFERROR(MEDIAN(IF(Données_nettoyées!$O$1:$O$500=$B75,IF(INDIRECT($A$1&amp;I$1)&gt;0,IF(COUNTIFS(Données_nettoyées!$O$1:$O$500,$B75,INDIRECT($A$1&amp;I$1),"&gt;0")&gt;2,INDIRECT($A$1&amp;I$1))))),"MC"))</f>
        <v>300</v>
      </c>
      <c r="J75" s="7" cm="1">
        <f t="array" aca="1" ref="J75" ca="1">IF($D75="NON","-",IFERROR(MEDIAN(IF(Données_nettoyées!$O$1:$O$500=$B75,IF(INDIRECT($A$1&amp;J$1)&gt;0,IF(COUNTIFS(Données_nettoyées!$O$1:$O$500,$B75,INDIRECT($A$1&amp;J$1),"&gt;0")&gt;2,INDIRECT($A$1&amp;J$1))))),"MC"))</f>
        <v>5375</v>
      </c>
      <c r="K75" s="7" cm="1">
        <f t="array" aca="1" ref="K75" ca="1">IF($D75="NON","-",IFERROR(MEDIAN(IF(Données_nettoyées!$O$1:$O$500=$B75,IF(INDIRECT($A$1&amp;K$1)&gt;0,IF(COUNTIFS(Données_nettoyées!$O$1:$O$500,$B75,INDIRECT($A$1&amp;K$1),"&gt;0")&gt;2,INDIRECT($A$1&amp;K$1))))),"MC"))</f>
        <v>14350</v>
      </c>
      <c r="L75" s="7" t="str" cm="1">
        <f t="array" aca="1" ref="L75" ca="1">IF($D75="NON","-",IFERROR(MEDIAN(IF(Données_nettoyées!$O$1:$O$500=$B75,IF(INDIRECT($A$1&amp;L$1)&gt;0,IF(COUNTIFS(Données_nettoyées!$O$1:$O$500,$B75,INDIRECT($A$1&amp;L$1),"&gt;0")&gt;2,INDIRECT($A$1&amp;L$1))))),"MC"))</f>
        <v>MC</v>
      </c>
      <c r="M75" s="7" cm="1">
        <f t="array" aca="1" ref="M75" ca="1">IF($D75="NON","-",IFERROR(MEDIAN(IF(Données_nettoyées!$O$1:$O$500=$B75,IF(INDIRECT($A$1&amp;M$1)&gt;0,IF(COUNTIFS(Données_nettoyées!$O$1:$O$500,$B75,INDIRECT($A$1&amp;M$1),"&gt;0")&gt;2,INDIRECT($A$1&amp;M$1))))),"MC"))</f>
        <v>2300</v>
      </c>
      <c r="N75" s="7" cm="1">
        <f t="array" aca="1" ref="N75" ca="1">IF($D75="NON","-",IFERROR(MEDIAN(IF(Données_nettoyées!$O$1:$O$500=$B75,IF(INDIRECT($A$1&amp;N$1)&gt;0,IF(COUNTIFS(Données_nettoyées!$O$1:$O$500,$B75,INDIRECT($A$1&amp;N$1),"&gt;0")&gt;2,INDIRECT($A$1&amp;N$1))))),"MC"))</f>
        <v>3125</v>
      </c>
      <c r="O75" s="7" cm="1">
        <f t="array" aca="1" ref="O75" ca="1">IF($D75="NON","-",IFERROR(MEDIAN(IF(Données_nettoyées!$O$1:$O$500=$B75,IF(INDIRECT($A$1&amp;O$1)&gt;0,IF(COUNTIFS(Données_nettoyées!$O$1:$O$500,$B75,INDIRECT($A$1&amp;O$1),"&gt;0")&gt;2,INDIRECT($A$1&amp;O$1))))),"MC"))</f>
        <v>100</v>
      </c>
      <c r="P75" s="7" t="str" cm="1">
        <f t="array" aca="1" ref="P75" ca="1">IF($D75="NON","-",IFERROR(MEDIAN(IF(Données_nettoyées!$O$1:$O$500=$B75,IF(INDIRECT($A$1&amp;P$1)&gt;0,IF(COUNTIFS(Données_nettoyées!$O$1:$O$500,$B75,INDIRECT($A$1&amp;P$1),"&gt;0")&gt;2,INDIRECT($A$1&amp;P$1))))),"MC"))</f>
        <v>MC</v>
      </c>
      <c r="Q75" s="7" t="str" cm="1">
        <f t="array" aca="1" ref="Q75" ca="1">IF($D75="NON","-",IFERROR(MEDIAN(IF(Données_nettoyées!$O$1:$O$500=$B75,IF(INDIRECT($A$1&amp;Q$1)&gt;0,IF(COUNTIFS(Données_nettoyées!$O$1:$O$500,$B75,INDIRECT($A$1&amp;Q$1),"&gt;0")&gt;2,INDIRECT($A$1&amp;Q$1))))),"MC"))</f>
        <v>MC</v>
      </c>
      <c r="R75" s="7" t="str" cm="1">
        <f t="array" aca="1" ref="R75" ca="1">IF($D75="NON","-",IFERROR(MEDIAN(IF(Données_nettoyées!$O$1:$O$500=$B75,IF(INDIRECT($A$1&amp;R$1)&gt;0,IF(COUNTIFS(Données_nettoyées!$O$1:$O$500,$B75,INDIRECT($A$1&amp;R$1),"&gt;0")&gt;2,INDIRECT($A$1&amp;R$1))))),"MC"))</f>
        <v>MC</v>
      </c>
      <c r="S75" s="7" t="str" cm="1">
        <f t="array" aca="1" ref="S75" ca="1">IF($D75="NON","-",IFERROR(MEDIAN(IF(Données_nettoyées!$O$1:$O$500=$B75,IF(INDIRECT($A$1&amp;S$1)&gt;0,IF(COUNTIFS(Données_nettoyées!$O$1:$O$500,$B75,INDIRECT($A$1&amp;S$1),"&gt;0")&gt;2,INDIRECT($A$1&amp;S$1))))),"MC"))</f>
        <v>MC</v>
      </c>
      <c r="T75" s="7" t="str" cm="1">
        <f t="array" aca="1" ref="T75" ca="1">IF($D75="NON","-",IFERROR(MEDIAN(IF(Données_nettoyées!$O$1:$O$500=$B75,IF(INDIRECT($A$1&amp;T$1)&gt;0,IF(COUNTIFS(Données_nettoyées!$O$1:$O$500,$B75,INDIRECT($A$1&amp;T$1),"&gt;0")&gt;2,INDIRECT($A$1&amp;T$1))))),"MC"))</f>
        <v>MC</v>
      </c>
      <c r="U75" s="7" cm="1">
        <f t="array" aca="1" ref="U75" ca="1">IF($D75="NON","-",IFERROR(MEDIAN(IF(Données_nettoyées!$O$1:$O$500=$B75,IF(INDIRECT($A$1&amp;U$1)&gt;0,IF(COUNTIFS(Données_nettoyées!$O$1:$O$500,$B75,INDIRECT($A$1&amp;U$1),"&gt;0")&gt;2,INDIRECT($A$1&amp;U$1))))),"MC"))</f>
        <v>475</v>
      </c>
      <c r="V75" s="7" cm="1">
        <f t="array" aca="1" ref="V75" ca="1">IF($D75="NON","-",IFERROR(MEDIAN(IF(Données_nettoyées!$O$1:$O$500=$B75,IF(INDIRECT($A$1&amp;V$1)&gt;0,IF(COUNTIFS(Données_nettoyées!$O$1:$O$500,$B75,INDIRECT($A$1&amp;V$1),"&gt;0")&gt;2,INDIRECT($A$1&amp;V$1))))),"MC"))</f>
        <v>500</v>
      </c>
      <c r="W75" s="7" t="str" cm="1">
        <f t="array" aca="1" ref="W75" ca="1">IF($D75="NON","-",IFERROR(MEDIAN(IF(Données_nettoyées!$O$1:$O$500=$B75,IF(INDIRECT($A$1&amp;W$1)&gt;0,IF(COUNTIFS(Données_nettoyées!$O$1:$O$500,$B75,INDIRECT($A$1&amp;W$1),"&gt;0")&gt;2,INDIRECT($A$1&amp;W$1))))),"MC"))</f>
        <v>MC</v>
      </c>
      <c r="X75" s="7" t="str" cm="1">
        <f t="array" aca="1" ref="X75" ca="1">IF($D75="NON","-",IFERROR(MEDIAN(IF(Données_nettoyées!$O$1:$O$500=$B75,IF(INDIRECT($A$1&amp;X$1)&gt;0,IF(COUNTIFS(Données_nettoyées!$O$1:$O$500,$B75,INDIRECT($A$1&amp;X$1),"&gt;0")&gt;2,INDIRECT($A$1&amp;X$1))))),"MC"))</f>
        <v>MC</v>
      </c>
      <c r="Y75" s="7" t="str" cm="1">
        <f t="array" aca="1" ref="Y75" ca="1">IF($D75="NON","-",IFERROR(MEDIAN(IF(Données_nettoyées!$O$1:$O$500=$B75,IF(INDIRECT($A$1&amp;Y$1)&gt;0,IF(COUNTIFS(Données_nettoyées!$O$1:$O$500,$B75,INDIRECT($A$1&amp;Y$1),"&gt;0")&gt;2,INDIRECT($A$1&amp;Y$1))))),"MC"))</f>
        <v>MC</v>
      </c>
      <c r="Z75" s="7" t="str" cm="1">
        <f t="array" aca="1" ref="Z75" ca="1">IF($D75="NON","-",IFERROR(MEDIAN(IF(Données_nettoyées!$O$1:$O$500=$B75,IF(INDIRECT($A$1&amp;Z$1)&gt;0,IF(COUNTIFS(Données_nettoyées!$O$1:$O$500,$B75,INDIRECT($A$1&amp;Z$1),"&gt;0")&gt;2,INDIRECT($A$1&amp;Z$1))))),"MC"))</f>
        <v>MC</v>
      </c>
      <c r="AA75" s="7" cm="1">
        <f t="array" aca="1" ref="AA75" ca="1">IF($D75="NON","-",IFERROR(MEDIAN(IF(Données_nettoyées!$O$1:$O$500=$B75,IF(INDIRECT($A$1&amp;AA$1)&gt;0,IF(COUNTIFS(Données_nettoyées!$O$1:$O$500,$B75,INDIRECT($A$1&amp;AA$1),"&gt;0")&gt;2,INDIRECT($A$1&amp;AA$1))))),"MC"))</f>
        <v>3775</v>
      </c>
      <c r="AB75" s="7" cm="1">
        <f t="array" aca="1" ref="AB75" ca="1">IF($D75="NON","-",IFERROR(MEDIAN(IF(Données_nettoyées!$O$1:$O$500=$B75,IF(INDIRECT($A$1&amp;AB$1)&gt;0,IF(COUNTIFS(Données_nettoyées!$O$1:$O$500,$B75,INDIRECT($A$1&amp;AB$1),"&gt;0")&gt;2,INDIRECT($A$1&amp;AB$1))))),"MC"))</f>
        <v>2000</v>
      </c>
      <c r="AC75" s="7" cm="1">
        <f t="array" aca="1" ref="AC75" ca="1">IF($D75="NON","-",IFERROR(MEDIAN(IF(Données_nettoyées!$O$1:$O$500=$B75,IF(INDIRECT($A$1&amp;AC$1)&gt;0,IF(COUNTIFS(Données_nettoyées!$O$1:$O$500,$B75,INDIRECT($A$1&amp;AC$1),"&gt;0")&gt;2,INDIRECT($A$1&amp;AC$1))))),"MC"))</f>
        <v>1600</v>
      </c>
      <c r="AD75" s="7" cm="1">
        <f t="array" aca="1" ref="AD75" ca="1">IF($D75="NON","-",IFERROR(MEDIAN(IF(Données_nettoyées!$O$1:$O$500=$B75,IF(INDIRECT($A$1&amp;AD$1)&gt;0,IF(COUNTIFS(Données_nettoyées!$O$1:$O$500,$B75,INDIRECT($A$1&amp;AD$1),"&gt;0")&gt;2,INDIRECT($A$1&amp;AD$1))))),"MC"))</f>
        <v>1425</v>
      </c>
      <c r="AE75" s="7" cm="1">
        <f t="array" aca="1" ref="AE75" ca="1">IF($D75="NON","-",IFERROR(MEDIAN(IF(Données_nettoyées!$O$1:$O$500=$B75,IF(INDIRECT($A$1&amp;AE$1)&gt;0,IF(COUNTIFS(Données_nettoyées!$O$1:$O$500,$B75,INDIRECT($A$1&amp;AE$1),"&gt;0")&gt;2,INDIRECT($A$1&amp;AE$1))))),"MC"))</f>
        <v>2000</v>
      </c>
      <c r="AF75" s="7" cm="1">
        <f t="array" aca="1" ref="AF75" ca="1">IF($D75="NON","-",IFERROR(MEDIAN(IF(Données_nettoyées!$O$1:$O$500=$B75,IF(INDIRECT($A$1&amp;AF$1)&gt;0,IF(COUNTIFS(Données_nettoyées!$O$1:$O$500,$B75,INDIRECT($A$1&amp;AF$1),"&gt;0")&gt;2,INDIRECT($A$1&amp;AF$1))))),"MC"))</f>
        <v>300</v>
      </c>
      <c r="AG75" s="7" cm="1">
        <f t="array" aca="1" ref="AG75" ca="1">IF($D75="NON","-",IFERROR(MEDIAN(IF(Données_nettoyées!$O$1:$O$500=$B75,IF(INDIRECT($A$1&amp;AG$1)&gt;0,IF(COUNTIFS(Données_nettoyées!$O$1:$O$500,$B75,INDIRECT($A$1&amp;AG$1),"&gt;0")&gt;2,INDIRECT($A$1&amp;AG$1))))),"MC"))</f>
        <v>1600</v>
      </c>
      <c r="AI75" s="5">
        <f ca="1">COUNTIF(E75:AG75,"MC")+COUNTIF(E75:AG75,"-")</f>
        <v>13</v>
      </c>
    </row>
    <row r="76" spans="1:35" x14ac:dyDescent="0.35">
      <c r="A76" s="4" t="s">
        <v>81</v>
      </c>
      <c r="B76" s="4" t="s">
        <v>92</v>
      </c>
      <c r="C76" s="4" t="s">
        <v>66</v>
      </c>
      <c r="E76" s="7" t="str" cm="1">
        <f t="array" aca="1" ref="E76" ca="1">IF(ISERROR(ABS(E75)),"",IFERROR(MIN(IF(Données_nettoyées!$O$1:$O$500=$B76,IF(INDIRECT($A$1&amp;E$1)&gt;0,IF(COUNTIFS(Données_nettoyées!$O$1:$O$500,$B76,INDIRECT($A$1&amp;E$1),"&gt;0")&gt;2,INDIRECT($A$1&amp;E$1))))),"MC"))</f>
        <v/>
      </c>
      <c r="F76" s="7" t="str" cm="1">
        <f t="array" aca="1" ref="F76" ca="1">IF(ISERROR(ABS(F75)),"",IFERROR(MIN(IF(Données_nettoyées!$O$1:$O$500=$B76,IF(INDIRECT($A$1&amp;F$1)&gt;0,IF(COUNTIFS(Données_nettoyées!$O$1:$O$500,$B76,INDIRECT($A$1&amp;F$1),"&gt;0")&gt;2,INDIRECT($A$1&amp;F$1))))),"MC"))</f>
        <v/>
      </c>
      <c r="G76" s="7" t="str" cm="1">
        <f t="array" aca="1" ref="G76" ca="1">IF(ISERROR(ABS(G75)),"",IFERROR(MIN(IF(Données_nettoyées!$O$1:$O$500=$B76,IF(INDIRECT($A$1&amp;G$1)&gt;0,IF(COUNTIFS(Données_nettoyées!$O$1:$O$500,$B76,INDIRECT($A$1&amp;G$1),"&gt;0")&gt;2,INDIRECT($A$1&amp;G$1))))),"MC"))</f>
        <v/>
      </c>
      <c r="H76" s="7" cm="1">
        <f t="array" aca="1" ref="H76" ca="1">IF(ISERROR(ABS(H75)),"",IFERROR(MIN(IF(Données_nettoyées!$O$1:$O$500=$B76,IF(INDIRECT($A$1&amp;H$1)&gt;0,IF(COUNTIFS(Données_nettoyées!$O$1:$O$500,$B76,INDIRECT($A$1&amp;H$1),"&gt;0")&gt;2,INDIRECT($A$1&amp;H$1))))),"MC"))</f>
        <v>375</v>
      </c>
      <c r="I76" s="7" cm="1">
        <f t="array" aca="1" ref="I76" ca="1">IF(ISERROR(ABS(I75)),"",IFERROR(MIN(IF(Données_nettoyées!$O$1:$O$500=$B76,IF(INDIRECT($A$1&amp;I$1)&gt;0,IF(COUNTIFS(Données_nettoyées!$O$1:$O$500,$B76,INDIRECT($A$1&amp;I$1),"&gt;0")&gt;2,INDIRECT($A$1&amp;I$1))))),"MC"))</f>
        <v>250</v>
      </c>
      <c r="J76" s="7" cm="1">
        <f t="array" aca="1" ref="J76" ca="1">IF(ISERROR(ABS(J75)),"",IFERROR(MIN(IF(Données_nettoyées!$O$1:$O$500=$B76,IF(INDIRECT($A$1&amp;J$1)&gt;0,IF(COUNTIFS(Données_nettoyées!$O$1:$O$500,$B76,INDIRECT($A$1&amp;J$1),"&gt;0")&gt;2,INDIRECT($A$1&amp;J$1))))),"MC"))</f>
        <v>5000</v>
      </c>
      <c r="K76" s="7" cm="1">
        <f t="array" aca="1" ref="K76" ca="1">IF(ISERROR(ABS(K75)),"",IFERROR(MIN(IF(Données_nettoyées!$O$1:$O$500=$B76,IF(INDIRECT($A$1&amp;K$1)&gt;0,IF(COUNTIFS(Données_nettoyées!$O$1:$O$500,$B76,INDIRECT($A$1&amp;K$1),"&gt;0")&gt;2,INDIRECT($A$1&amp;K$1))))),"MC"))</f>
        <v>14000</v>
      </c>
      <c r="L76" s="7" t="str" cm="1">
        <f t="array" aca="1" ref="L76" ca="1">IF(ISERROR(ABS(L75)),"",IFERROR(MIN(IF(Données_nettoyées!$O$1:$O$500=$B76,IF(INDIRECT($A$1&amp;L$1)&gt;0,IF(COUNTIFS(Données_nettoyées!$O$1:$O$500,$B76,INDIRECT($A$1&amp;L$1),"&gt;0")&gt;2,INDIRECT($A$1&amp;L$1))))),"MC"))</f>
        <v/>
      </c>
      <c r="M76" s="7" cm="1">
        <f t="array" aca="1" ref="M76" ca="1">IF(ISERROR(ABS(M75)),"",IFERROR(MIN(IF(Données_nettoyées!$O$1:$O$500=$B76,IF(INDIRECT($A$1&amp;M$1)&gt;0,IF(COUNTIFS(Données_nettoyées!$O$1:$O$500,$B76,INDIRECT($A$1&amp;M$1),"&gt;0")&gt;2,INDIRECT($A$1&amp;M$1))))),"MC"))</f>
        <v>1800</v>
      </c>
      <c r="N76" s="7" cm="1">
        <f t="array" aca="1" ref="N76" ca="1">IF(ISERROR(ABS(N75)),"",IFERROR(MIN(IF(Données_nettoyées!$O$1:$O$500=$B76,IF(INDIRECT($A$1&amp;N$1)&gt;0,IF(COUNTIFS(Données_nettoyées!$O$1:$O$500,$B76,INDIRECT($A$1&amp;N$1),"&gt;0")&gt;2,INDIRECT($A$1&amp;N$1))))),"MC"))</f>
        <v>3000</v>
      </c>
      <c r="O76" s="7" cm="1">
        <f t="array" aca="1" ref="O76" ca="1">IF(ISERROR(ABS(O75)),"",IFERROR(MIN(IF(Données_nettoyées!$O$1:$O$500=$B76,IF(INDIRECT($A$1&amp;O$1)&gt;0,IF(COUNTIFS(Données_nettoyées!$O$1:$O$500,$B76,INDIRECT($A$1&amp;O$1),"&gt;0")&gt;2,INDIRECT($A$1&amp;O$1))))),"MC"))</f>
        <v>100</v>
      </c>
      <c r="P76" s="7" t="str" cm="1">
        <f t="array" aca="1" ref="P76" ca="1">IF(ISERROR(ABS(P75)),"",IFERROR(MIN(IF(Données_nettoyées!$O$1:$O$500=$B76,IF(INDIRECT($A$1&amp;P$1)&gt;0,IF(COUNTIFS(Données_nettoyées!$O$1:$O$500,$B76,INDIRECT($A$1&amp;P$1),"&gt;0")&gt;2,INDIRECT($A$1&amp;P$1))))),"MC"))</f>
        <v/>
      </c>
      <c r="Q76" s="7" t="str" cm="1">
        <f t="array" aca="1" ref="Q76" ca="1">IF(ISERROR(ABS(Q75)),"",IFERROR(MIN(IF(Données_nettoyées!$O$1:$O$500=$B76,IF(INDIRECT($A$1&amp;Q$1)&gt;0,IF(COUNTIFS(Données_nettoyées!$O$1:$O$500,$B76,INDIRECT($A$1&amp;Q$1),"&gt;0")&gt;2,INDIRECT($A$1&amp;Q$1))))),"MC"))</f>
        <v/>
      </c>
      <c r="R76" s="7" t="str" cm="1">
        <f t="array" aca="1" ref="R76" ca="1">IF(ISERROR(ABS(R75)),"",IFERROR(MIN(IF(Données_nettoyées!$O$1:$O$500=$B76,IF(INDIRECT($A$1&amp;R$1)&gt;0,IF(COUNTIFS(Données_nettoyées!$O$1:$O$500,$B76,INDIRECT($A$1&amp;R$1),"&gt;0")&gt;2,INDIRECT($A$1&amp;R$1))))),"MC"))</f>
        <v/>
      </c>
      <c r="S76" s="7" t="str" cm="1">
        <f t="array" aca="1" ref="S76" ca="1">IF(ISERROR(ABS(S75)),"",IFERROR(MIN(IF(Données_nettoyées!$O$1:$O$500=$B76,IF(INDIRECT($A$1&amp;S$1)&gt;0,IF(COUNTIFS(Données_nettoyées!$O$1:$O$500,$B76,INDIRECT($A$1&amp;S$1),"&gt;0")&gt;2,INDIRECT($A$1&amp;S$1))))),"MC"))</f>
        <v/>
      </c>
      <c r="T76" s="7" t="str" cm="1">
        <f t="array" aca="1" ref="T76" ca="1">IF(ISERROR(ABS(T75)),"",IFERROR(MIN(IF(Données_nettoyées!$O$1:$O$500=$B76,IF(INDIRECT($A$1&amp;T$1)&gt;0,IF(COUNTIFS(Données_nettoyées!$O$1:$O$500,$B76,INDIRECT($A$1&amp;T$1),"&gt;0")&gt;2,INDIRECT($A$1&amp;T$1))))),"MC"))</f>
        <v/>
      </c>
      <c r="U76" s="7" cm="1">
        <f t="array" aca="1" ref="U76" ca="1">IF(ISERROR(ABS(U75)),"",IFERROR(MIN(IF(Données_nettoyées!$O$1:$O$500=$B76,IF(INDIRECT($A$1&amp;U$1)&gt;0,IF(COUNTIFS(Données_nettoyées!$O$1:$O$500,$B76,INDIRECT($A$1&amp;U$1),"&gt;0")&gt;2,INDIRECT($A$1&amp;U$1))))),"MC"))</f>
        <v>450</v>
      </c>
      <c r="V76" s="7" cm="1">
        <f t="array" aca="1" ref="V76" ca="1">IF(ISERROR(ABS(V75)),"",IFERROR(MIN(IF(Données_nettoyées!$O$1:$O$500=$B76,IF(INDIRECT($A$1&amp;V$1)&gt;0,IF(COUNTIFS(Données_nettoyées!$O$1:$O$500,$B76,INDIRECT($A$1&amp;V$1),"&gt;0")&gt;2,INDIRECT($A$1&amp;V$1))))),"MC"))</f>
        <v>250</v>
      </c>
      <c r="W76" s="7" t="str" cm="1">
        <f t="array" aca="1" ref="W76" ca="1">IF(ISERROR(ABS(W75)),"",IFERROR(MIN(IF(Données_nettoyées!$O$1:$O$500=$B76,IF(INDIRECT($A$1&amp;W$1)&gt;0,IF(COUNTIFS(Données_nettoyées!$O$1:$O$500,$B76,INDIRECT($A$1&amp;W$1),"&gt;0")&gt;2,INDIRECT($A$1&amp;W$1))))),"MC"))</f>
        <v/>
      </c>
      <c r="X76" s="7" t="str" cm="1">
        <f t="array" aca="1" ref="X76" ca="1">IF(ISERROR(ABS(X75)),"",IFERROR(MIN(IF(Données_nettoyées!$O$1:$O$500=$B76,IF(INDIRECT($A$1&amp;X$1)&gt;0,IF(COUNTIFS(Données_nettoyées!$O$1:$O$500,$B76,INDIRECT($A$1&amp;X$1),"&gt;0")&gt;2,INDIRECT($A$1&amp;X$1))))),"MC"))</f>
        <v/>
      </c>
      <c r="Y76" s="7" t="str" cm="1">
        <f t="array" aca="1" ref="Y76" ca="1">IF(ISERROR(ABS(Y75)),"",IFERROR(MIN(IF(Données_nettoyées!$O$1:$O$500=$B76,IF(INDIRECT($A$1&amp;Y$1)&gt;0,IF(COUNTIFS(Données_nettoyées!$O$1:$O$500,$B76,INDIRECT($A$1&amp;Y$1),"&gt;0")&gt;2,INDIRECT($A$1&amp;Y$1))))),"MC"))</f>
        <v/>
      </c>
      <c r="Z76" s="7" t="str" cm="1">
        <f t="array" aca="1" ref="Z76" ca="1">IF(ISERROR(ABS(Z75)),"",IFERROR(MIN(IF(Données_nettoyées!$O$1:$O$500=$B76,IF(INDIRECT($A$1&amp;Z$1)&gt;0,IF(COUNTIFS(Données_nettoyées!$O$1:$O$500,$B76,INDIRECT($A$1&amp;Z$1),"&gt;0")&gt;2,INDIRECT($A$1&amp;Z$1))))),"MC"))</f>
        <v/>
      </c>
      <c r="AA76" s="7" cm="1">
        <f t="array" aca="1" ref="AA76" ca="1">IF(ISERROR(ABS(AA75)),"",IFERROR(MIN(IF(Données_nettoyées!$O$1:$O$500=$B76,IF(INDIRECT($A$1&amp;AA$1)&gt;0,IF(COUNTIFS(Données_nettoyées!$O$1:$O$500,$B76,INDIRECT($A$1&amp;AA$1),"&gt;0")&gt;2,INDIRECT($A$1&amp;AA$1))))),"MC"))</f>
        <v>3500</v>
      </c>
      <c r="AB76" s="7" cm="1">
        <f t="array" aca="1" ref="AB76" ca="1">IF(ISERROR(ABS(AB75)),"",IFERROR(MIN(IF(Données_nettoyées!$O$1:$O$500=$B76,IF(INDIRECT($A$1&amp;AB$1)&gt;0,IF(COUNTIFS(Données_nettoyées!$O$1:$O$500,$B76,INDIRECT($A$1&amp;AB$1),"&gt;0")&gt;2,INDIRECT($A$1&amp;AB$1))))),"MC"))</f>
        <v>2000</v>
      </c>
      <c r="AC76" s="7" cm="1">
        <f t="array" aca="1" ref="AC76" ca="1">IF(ISERROR(ABS(AC75)),"",IFERROR(MIN(IF(Données_nettoyées!$O$1:$O$500=$B76,IF(INDIRECT($A$1&amp;AC$1)&gt;0,IF(COUNTIFS(Données_nettoyées!$O$1:$O$500,$B76,INDIRECT($A$1&amp;AC$1),"&gt;0")&gt;2,INDIRECT($A$1&amp;AC$1))))),"MC"))</f>
        <v>1500</v>
      </c>
      <c r="AD76" s="7" cm="1">
        <f t="array" aca="1" ref="AD76" ca="1">IF(ISERROR(ABS(AD75)),"",IFERROR(MIN(IF(Données_nettoyées!$O$1:$O$500=$B76,IF(INDIRECT($A$1&amp;AD$1)&gt;0,IF(COUNTIFS(Données_nettoyées!$O$1:$O$500,$B76,INDIRECT($A$1&amp;AD$1),"&gt;0")&gt;2,INDIRECT($A$1&amp;AD$1))))),"MC"))</f>
        <v>1250</v>
      </c>
      <c r="AE76" s="7" cm="1">
        <f t="array" aca="1" ref="AE76" ca="1">IF(ISERROR(ABS(AE75)),"",IFERROR(MIN(IF(Données_nettoyées!$O$1:$O$500=$B76,IF(INDIRECT($A$1&amp;AE$1)&gt;0,IF(COUNTIFS(Données_nettoyées!$O$1:$O$500,$B76,INDIRECT($A$1&amp;AE$1),"&gt;0")&gt;2,INDIRECT($A$1&amp;AE$1))))),"MC"))</f>
        <v>1250</v>
      </c>
      <c r="AF76" s="7" cm="1">
        <f t="array" aca="1" ref="AF76" ca="1">IF(ISERROR(ABS(AF75)),"",IFERROR(MIN(IF(Données_nettoyées!$O$1:$O$500=$B76,IF(INDIRECT($A$1&amp;AF$1)&gt;0,IF(COUNTIFS(Données_nettoyées!$O$1:$O$500,$B76,INDIRECT($A$1&amp;AF$1),"&gt;0")&gt;2,INDIRECT($A$1&amp;AF$1))))),"MC"))</f>
        <v>275</v>
      </c>
      <c r="AG76" s="7" cm="1">
        <f t="array" aca="1" ref="AG76" ca="1">IF(ISERROR(ABS(AG75)),"",IFERROR(MIN(IF(Données_nettoyées!$O$1:$O$500=$B76,IF(INDIRECT($A$1&amp;AG$1)&gt;0,IF(COUNTIFS(Données_nettoyées!$O$1:$O$500,$B76,INDIRECT($A$1&amp;AG$1),"&gt;0")&gt;2,INDIRECT($A$1&amp;AG$1))))),"MC"))</f>
        <v>1500</v>
      </c>
    </row>
    <row r="77" spans="1:35" x14ac:dyDescent="0.35">
      <c r="A77" s="4" t="s">
        <v>81</v>
      </c>
      <c r="B77" s="4" t="s">
        <v>92</v>
      </c>
      <c r="C77" s="4" t="s">
        <v>68</v>
      </c>
      <c r="E77" s="7" t="str" cm="1">
        <f t="array" aca="1" ref="E77" ca="1">IF(ISERROR(ABS(E75)),"",IFERROR(MAX(IF(Données_nettoyées!$O$1:$O$500=$B77,IF(INDIRECT($A$1&amp;E$1)&gt;0,IF(COUNTIFS(Données_nettoyées!$O$1:$O$500,$B77,INDIRECT($A$1&amp;E$1),"&gt;0")&gt;2,INDIRECT($A$1&amp;E$1))))),"MC"))</f>
        <v/>
      </c>
      <c r="F77" s="7" t="str" cm="1">
        <f t="array" aca="1" ref="F77" ca="1">IF(ISERROR(ABS(F75)),"",IFERROR(MAX(IF(Données_nettoyées!$O$1:$O$500=$B77,IF(INDIRECT($A$1&amp;F$1)&gt;0,IF(COUNTIFS(Données_nettoyées!$O$1:$O$500,$B77,INDIRECT($A$1&amp;F$1),"&gt;0")&gt;2,INDIRECT($A$1&amp;F$1))))),"MC"))</f>
        <v/>
      </c>
      <c r="G77" s="7" t="str" cm="1">
        <f t="array" aca="1" ref="G77" ca="1">IF(ISERROR(ABS(G75)),"",IFERROR(MAX(IF(Données_nettoyées!$O$1:$O$500=$B77,IF(INDIRECT($A$1&amp;G$1)&gt;0,IF(COUNTIFS(Données_nettoyées!$O$1:$O$500,$B77,INDIRECT($A$1&amp;G$1),"&gt;0")&gt;2,INDIRECT($A$1&amp;G$1))))),"MC"))</f>
        <v/>
      </c>
      <c r="H77" s="7" cm="1">
        <f t="array" aca="1" ref="H77" ca="1">IF(ISERROR(ABS(H75)),"",IFERROR(MAX(IF(Données_nettoyées!$O$1:$O$500=$B77,IF(INDIRECT($A$1&amp;H$1)&gt;0,IF(COUNTIFS(Données_nettoyées!$O$1:$O$500,$B77,INDIRECT($A$1&amp;H$1),"&gt;0")&gt;2,INDIRECT($A$1&amp;H$1))))),"MC"))</f>
        <v>425</v>
      </c>
      <c r="I77" s="7" cm="1">
        <f t="array" aca="1" ref="I77" ca="1">IF(ISERROR(ABS(I75)),"",IFERROR(MAX(IF(Données_nettoyées!$O$1:$O$500=$B77,IF(INDIRECT($A$1&amp;I$1)&gt;0,IF(COUNTIFS(Données_nettoyées!$O$1:$O$500,$B77,INDIRECT($A$1&amp;I$1),"&gt;0")&gt;2,INDIRECT($A$1&amp;I$1))))),"MC"))</f>
        <v>325</v>
      </c>
      <c r="J77" s="7" cm="1">
        <f t="array" aca="1" ref="J77" ca="1">IF(ISERROR(ABS(J75)),"",IFERROR(MAX(IF(Données_nettoyées!$O$1:$O$500=$B77,IF(INDIRECT($A$1&amp;J$1)&gt;0,IF(COUNTIFS(Données_nettoyées!$O$1:$O$500,$B77,INDIRECT($A$1&amp;J$1),"&gt;0")&gt;2,INDIRECT($A$1&amp;J$1))))),"MC"))</f>
        <v>5500</v>
      </c>
      <c r="K77" s="7" cm="1">
        <f t="array" aca="1" ref="K77" ca="1">IF(ISERROR(ABS(K75)),"",IFERROR(MAX(IF(Données_nettoyées!$O$1:$O$500=$B77,IF(INDIRECT($A$1&amp;K$1)&gt;0,IF(COUNTIFS(Données_nettoyées!$O$1:$O$500,$B77,INDIRECT($A$1&amp;K$1),"&gt;0")&gt;2,INDIRECT($A$1&amp;K$1))))),"MC"))</f>
        <v>15000</v>
      </c>
      <c r="L77" s="7" t="str" cm="1">
        <f t="array" aca="1" ref="L77" ca="1">IF(ISERROR(ABS(L75)),"",IFERROR(MAX(IF(Données_nettoyées!$O$1:$O$500=$B77,IF(INDIRECT($A$1&amp;L$1)&gt;0,IF(COUNTIFS(Données_nettoyées!$O$1:$O$500,$B77,INDIRECT($A$1&amp;L$1),"&gt;0")&gt;2,INDIRECT($A$1&amp;L$1))))),"MC"))</f>
        <v/>
      </c>
      <c r="M77" s="7" cm="1">
        <f t="array" aca="1" ref="M77" ca="1">IF(ISERROR(ABS(M75)),"",IFERROR(MAX(IF(Données_nettoyées!$O$1:$O$500=$B77,IF(INDIRECT($A$1&amp;M$1)&gt;0,IF(COUNTIFS(Données_nettoyées!$O$1:$O$500,$B77,INDIRECT($A$1&amp;M$1),"&gt;0")&gt;2,INDIRECT($A$1&amp;M$1))))),"MC"))</f>
        <v>3000</v>
      </c>
      <c r="N77" s="7" cm="1">
        <f t="array" aca="1" ref="N77" ca="1">IF(ISERROR(ABS(N75)),"",IFERROR(MAX(IF(Données_nettoyées!$O$1:$O$500=$B77,IF(INDIRECT($A$1&amp;N$1)&gt;0,IF(COUNTIFS(Données_nettoyées!$O$1:$O$500,$B77,INDIRECT($A$1&amp;N$1),"&gt;0")&gt;2,INDIRECT($A$1&amp;N$1))))),"MC"))</f>
        <v>3300</v>
      </c>
      <c r="O77" s="7" cm="1">
        <f t="array" aca="1" ref="O77" ca="1">IF(ISERROR(ABS(O75)),"",IFERROR(MAX(IF(Données_nettoyées!$O$1:$O$500=$B77,IF(INDIRECT($A$1&amp;O$1)&gt;0,IF(COUNTIFS(Données_nettoyées!$O$1:$O$500,$B77,INDIRECT($A$1&amp;O$1),"&gt;0")&gt;2,INDIRECT($A$1&amp;O$1))))),"MC"))</f>
        <v>125</v>
      </c>
      <c r="P77" s="7" t="str" cm="1">
        <f t="array" aca="1" ref="P77" ca="1">IF(ISERROR(ABS(P75)),"",IFERROR(MAX(IF(Données_nettoyées!$O$1:$O$500=$B77,IF(INDIRECT($A$1&amp;P$1)&gt;0,IF(COUNTIFS(Données_nettoyées!$O$1:$O$500,$B77,INDIRECT($A$1&amp;P$1),"&gt;0")&gt;2,INDIRECT($A$1&amp;P$1))))),"MC"))</f>
        <v/>
      </c>
      <c r="Q77" s="7" t="str" cm="1">
        <f t="array" aca="1" ref="Q77" ca="1">IF(ISERROR(ABS(Q75)),"",IFERROR(MAX(IF(Données_nettoyées!$O$1:$O$500=$B77,IF(INDIRECT($A$1&amp;Q$1)&gt;0,IF(COUNTIFS(Données_nettoyées!$O$1:$O$500,$B77,INDIRECT($A$1&amp;Q$1),"&gt;0")&gt;2,INDIRECT($A$1&amp;Q$1))))),"MC"))</f>
        <v/>
      </c>
      <c r="R77" s="7" t="str" cm="1">
        <f t="array" aca="1" ref="R77" ca="1">IF(ISERROR(ABS(R75)),"",IFERROR(MAX(IF(Données_nettoyées!$O$1:$O$500=$B77,IF(INDIRECT($A$1&amp;R$1)&gt;0,IF(COUNTIFS(Données_nettoyées!$O$1:$O$500,$B77,INDIRECT($A$1&amp;R$1),"&gt;0")&gt;2,INDIRECT($A$1&amp;R$1))))),"MC"))</f>
        <v/>
      </c>
      <c r="S77" s="7" t="str" cm="1">
        <f t="array" aca="1" ref="S77" ca="1">IF(ISERROR(ABS(S75)),"",IFERROR(MAX(IF(Données_nettoyées!$O$1:$O$500=$B77,IF(INDIRECT($A$1&amp;S$1)&gt;0,IF(COUNTIFS(Données_nettoyées!$O$1:$O$500,$B77,INDIRECT($A$1&amp;S$1),"&gt;0")&gt;2,INDIRECT($A$1&amp;S$1))))),"MC"))</f>
        <v/>
      </c>
      <c r="T77" s="7" t="str" cm="1">
        <f t="array" aca="1" ref="T77" ca="1">IF(ISERROR(ABS(T75)),"",IFERROR(MAX(IF(Données_nettoyées!$O$1:$O$500=$B77,IF(INDIRECT($A$1&amp;T$1)&gt;0,IF(COUNTIFS(Données_nettoyées!$O$1:$O$500,$B77,INDIRECT($A$1&amp;T$1),"&gt;0")&gt;2,INDIRECT($A$1&amp;T$1))))),"MC"))</f>
        <v/>
      </c>
      <c r="U77" s="7" cm="1">
        <f t="array" aca="1" ref="U77" ca="1">IF(ISERROR(ABS(U75)),"",IFERROR(MAX(IF(Données_nettoyées!$O$1:$O$500=$B77,IF(INDIRECT($A$1&amp;U$1)&gt;0,IF(COUNTIFS(Données_nettoyées!$O$1:$O$500,$B77,INDIRECT($A$1&amp;U$1),"&gt;0")&gt;2,INDIRECT($A$1&amp;U$1))))),"MC"))</f>
        <v>600</v>
      </c>
      <c r="V77" s="7" cm="1">
        <f t="array" aca="1" ref="V77" ca="1">IF(ISERROR(ABS(V75)),"",IFERROR(MAX(IF(Données_nettoyées!$O$1:$O$500=$B77,IF(INDIRECT($A$1&amp;V$1)&gt;0,IF(COUNTIFS(Données_nettoyées!$O$1:$O$500,$B77,INDIRECT($A$1&amp;V$1),"&gt;0")&gt;2,INDIRECT($A$1&amp;V$1))))),"MC"))</f>
        <v>525</v>
      </c>
      <c r="W77" s="7" t="str" cm="1">
        <f t="array" aca="1" ref="W77" ca="1">IF(ISERROR(ABS(W75)),"",IFERROR(MAX(IF(Données_nettoyées!$O$1:$O$500=$B77,IF(INDIRECT($A$1&amp;W$1)&gt;0,IF(COUNTIFS(Données_nettoyées!$O$1:$O$500,$B77,INDIRECT($A$1&amp;W$1),"&gt;0")&gt;2,INDIRECT($A$1&amp;W$1))))),"MC"))</f>
        <v/>
      </c>
      <c r="X77" s="7" t="str" cm="1">
        <f t="array" aca="1" ref="X77" ca="1">IF(ISERROR(ABS(X75)),"",IFERROR(MAX(IF(Données_nettoyées!$O$1:$O$500=$B77,IF(INDIRECT($A$1&amp;X$1)&gt;0,IF(COUNTIFS(Données_nettoyées!$O$1:$O$500,$B77,INDIRECT($A$1&amp;X$1),"&gt;0")&gt;2,INDIRECT($A$1&amp;X$1))))),"MC"))</f>
        <v/>
      </c>
      <c r="Y77" s="7" t="str" cm="1">
        <f t="array" aca="1" ref="Y77" ca="1">IF(ISERROR(ABS(Y75)),"",IFERROR(MAX(IF(Données_nettoyées!$O$1:$O$500=$B77,IF(INDIRECT($A$1&amp;Y$1)&gt;0,IF(COUNTIFS(Données_nettoyées!$O$1:$O$500,$B77,INDIRECT($A$1&amp;Y$1),"&gt;0")&gt;2,INDIRECT($A$1&amp;Y$1))))),"MC"))</f>
        <v/>
      </c>
      <c r="Z77" s="7" t="str" cm="1">
        <f t="array" aca="1" ref="Z77" ca="1">IF(ISERROR(ABS(Z75)),"",IFERROR(MAX(IF(Données_nettoyées!$O$1:$O$500=$B77,IF(INDIRECT($A$1&amp;Z$1)&gt;0,IF(COUNTIFS(Données_nettoyées!$O$1:$O$500,$B77,INDIRECT($A$1&amp;Z$1),"&gt;0")&gt;2,INDIRECT($A$1&amp;Z$1))))),"MC"))</f>
        <v/>
      </c>
      <c r="AA77" s="7" cm="1">
        <f t="array" aca="1" ref="AA77" ca="1">IF(ISERROR(ABS(AA75)),"",IFERROR(MAX(IF(Données_nettoyées!$O$1:$O$500=$B77,IF(INDIRECT($A$1&amp;AA$1)&gt;0,IF(COUNTIFS(Données_nettoyées!$O$1:$O$500,$B77,INDIRECT($A$1&amp;AA$1),"&gt;0")&gt;2,INDIRECT($A$1&amp;AA$1))))),"MC"))</f>
        <v>3900</v>
      </c>
      <c r="AB77" s="7" cm="1">
        <f t="array" aca="1" ref="AB77" ca="1">IF(ISERROR(ABS(AB75)),"",IFERROR(MAX(IF(Données_nettoyées!$O$1:$O$500=$B77,IF(INDIRECT($A$1&amp;AB$1)&gt;0,IF(COUNTIFS(Données_nettoyées!$O$1:$O$500,$B77,INDIRECT($A$1&amp;AB$1),"&gt;0")&gt;2,INDIRECT($A$1&amp;AB$1))))),"MC"))</f>
        <v>2200</v>
      </c>
      <c r="AC77" s="7" cm="1">
        <f t="array" aca="1" ref="AC77" ca="1">IF(ISERROR(ABS(AC75)),"",IFERROR(MAX(IF(Données_nettoyées!$O$1:$O$500=$B77,IF(INDIRECT($A$1&amp;AC$1)&gt;0,IF(COUNTIFS(Données_nettoyées!$O$1:$O$500,$B77,INDIRECT($A$1&amp;AC$1),"&gt;0")&gt;2,INDIRECT($A$1&amp;AC$1))))),"MC"))</f>
        <v>1600</v>
      </c>
      <c r="AD77" s="7" cm="1">
        <f t="array" aca="1" ref="AD77" ca="1">IF(ISERROR(ABS(AD75)),"",IFERROR(MAX(IF(Données_nettoyées!$O$1:$O$500=$B77,IF(INDIRECT($A$1&amp;AD$1)&gt;0,IF(COUNTIFS(Données_nettoyées!$O$1:$O$500,$B77,INDIRECT($A$1&amp;AD$1),"&gt;0")&gt;2,INDIRECT($A$1&amp;AD$1))))),"MC"))</f>
        <v>1800</v>
      </c>
      <c r="AE77" s="7" cm="1">
        <f t="array" aca="1" ref="AE77" ca="1">IF(ISERROR(ABS(AE75)),"",IFERROR(MAX(IF(Données_nettoyées!$O$1:$O$500=$B77,IF(INDIRECT($A$1&amp;AE$1)&gt;0,IF(COUNTIFS(Données_nettoyées!$O$1:$O$500,$B77,INDIRECT($A$1&amp;AE$1),"&gt;0")&gt;2,INDIRECT($A$1&amp;AE$1))))),"MC"))</f>
        <v>2500</v>
      </c>
      <c r="AF77" s="7" cm="1">
        <f t="array" aca="1" ref="AF77" ca="1">IF(ISERROR(ABS(AF75)),"",IFERROR(MAX(IF(Données_nettoyées!$O$1:$O$500=$B77,IF(INDIRECT($A$1&amp;AF$1)&gt;0,IF(COUNTIFS(Données_nettoyées!$O$1:$O$500,$B77,INDIRECT($A$1&amp;AF$1),"&gt;0")&gt;2,INDIRECT($A$1&amp;AF$1))))),"MC"))</f>
        <v>350</v>
      </c>
      <c r="AG77" s="7" cm="1">
        <f t="array" aca="1" ref="AG77" ca="1">IF(ISERROR(ABS(AG75)),"",IFERROR(MAX(IF(Données_nettoyées!$O$1:$O$500=$B77,IF(INDIRECT($A$1&amp;AG$1)&gt;0,IF(COUNTIFS(Données_nettoyées!$O$1:$O$500,$B77,INDIRECT($A$1&amp;AG$1),"&gt;0")&gt;2,INDIRECT($A$1&amp;AG$1))))),"MC"))</f>
        <v>1750</v>
      </c>
    </row>
    <row r="78" spans="1:35" x14ac:dyDescent="0.35">
      <c r="C78" s="38" t="s">
        <v>145</v>
      </c>
      <c r="E78" s="7" t="str">
        <f t="shared" ref="E78:AG78" ca="1" si="11">IFERROR(IF((E77-E76)/E76&gt;=40%,"!!",""),"")</f>
        <v/>
      </c>
      <c r="F78" s="7" t="str">
        <f t="shared" ca="1" si="11"/>
        <v/>
      </c>
      <c r="G78" s="7" t="str">
        <f t="shared" ca="1" si="11"/>
        <v/>
      </c>
      <c r="H78" s="7" t="str">
        <f t="shared" ca="1" si="11"/>
        <v/>
      </c>
      <c r="I78" s="7" t="str">
        <f t="shared" ca="1" si="11"/>
        <v/>
      </c>
      <c r="J78" s="7" t="str">
        <f t="shared" ca="1" si="11"/>
        <v/>
      </c>
      <c r="K78" s="7" t="str">
        <f t="shared" ca="1" si="11"/>
        <v/>
      </c>
      <c r="L78" s="7" t="str">
        <f t="shared" ca="1" si="11"/>
        <v/>
      </c>
      <c r="M78" s="7" t="str">
        <f t="shared" ca="1" si="11"/>
        <v>!!</v>
      </c>
      <c r="N78" s="7" t="str">
        <f t="shared" ca="1" si="11"/>
        <v/>
      </c>
      <c r="O78" s="7" t="str">
        <f t="shared" ca="1" si="11"/>
        <v/>
      </c>
      <c r="P78" s="7" t="str">
        <f t="shared" ca="1" si="11"/>
        <v/>
      </c>
      <c r="Q78" s="7" t="str">
        <f t="shared" ca="1" si="11"/>
        <v/>
      </c>
      <c r="R78" s="7" t="str">
        <f t="shared" ca="1" si="11"/>
        <v/>
      </c>
      <c r="S78" s="7" t="str">
        <f t="shared" ca="1" si="11"/>
        <v/>
      </c>
      <c r="T78" s="7" t="str">
        <f t="shared" ca="1" si="11"/>
        <v/>
      </c>
      <c r="U78" s="7" t="str">
        <f t="shared" ca="1" si="11"/>
        <v/>
      </c>
      <c r="V78" s="7" t="str">
        <f t="shared" ca="1" si="11"/>
        <v>!!</v>
      </c>
      <c r="W78" s="7" t="str">
        <f t="shared" ca="1" si="11"/>
        <v/>
      </c>
      <c r="X78" s="7" t="str">
        <f t="shared" ca="1" si="11"/>
        <v/>
      </c>
      <c r="Y78" s="7" t="str">
        <f t="shared" ca="1" si="11"/>
        <v/>
      </c>
      <c r="Z78" s="7" t="str">
        <f t="shared" ca="1" si="11"/>
        <v/>
      </c>
      <c r="AA78" s="7" t="str">
        <f t="shared" ca="1" si="11"/>
        <v/>
      </c>
      <c r="AB78" s="7" t="str">
        <f t="shared" ca="1" si="11"/>
        <v/>
      </c>
      <c r="AC78" s="7" t="str">
        <f t="shared" ca="1" si="11"/>
        <v/>
      </c>
      <c r="AD78" s="7" t="str">
        <f t="shared" ca="1" si="11"/>
        <v>!!</v>
      </c>
      <c r="AE78" s="7" t="str">
        <f t="shared" ca="1" si="11"/>
        <v>!!</v>
      </c>
      <c r="AF78" s="7" t="str">
        <f t="shared" ca="1" si="11"/>
        <v/>
      </c>
      <c r="AG78" s="7" t="str">
        <f t="shared" ca="1" si="11"/>
        <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tr">
        <f>IF(COUNTIF(Données_nettoyées!$O$1:$O$500,$B81)&gt;0,"OUI","NON")</f>
        <v>OUI</v>
      </c>
      <c r="E81" s="7" cm="1">
        <f t="array" aca="1" ref="E81" ca="1">IF($D81="NON","-",IFERROR(MEDIAN(IF(Données_nettoyées!$O$1:$O$500=$B81,IF(INDIRECT($A$1&amp;E$1)&gt;0,IF(COUNTIFS(Données_nettoyées!$O$1:$O$500,$B81,INDIRECT($A$1&amp;E$1),"&gt;0")&gt;2,INDIRECT($A$1&amp;E$1))))),"MC"))</f>
        <v>1000</v>
      </c>
      <c r="F81" s="7" t="str" cm="1">
        <f t="array" aca="1" ref="F81" ca="1">IF($D81="NON","-",IFERROR(MEDIAN(IF(Données_nettoyées!$O$1:$O$500=$B81,IF(INDIRECT($A$1&amp;F$1)&gt;0,IF(COUNTIFS(Données_nettoyées!$O$1:$O$500,$B81,INDIRECT($A$1&amp;F$1),"&gt;0")&gt;2,INDIRECT($A$1&amp;F$1))))),"MC"))</f>
        <v>MC</v>
      </c>
      <c r="G81" s="7" t="str" cm="1">
        <f t="array" aca="1" ref="G81" ca="1">IF($D81="NON","-",IFERROR(MEDIAN(IF(Données_nettoyées!$O$1:$O$500=$B81,IF(INDIRECT($A$1&amp;G$1)&gt;0,IF(COUNTIFS(Données_nettoyées!$O$1:$O$500,$B81,INDIRECT($A$1&amp;G$1),"&gt;0")&gt;2,INDIRECT($A$1&amp;G$1))))),"MC"))</f>
        <v>MC</v>
      </c>
      <c r="H81" s="7" t="str" cm="1">
        <f t="array" aca="1" ref="H81" ca="1">IF($D81="NON","-",IFERROR(MEDIAN(IF(Données_nettoyées!$O$1:$O$500=$B81,IF(INDIRECT($A$1&amp;H$1)&gt;0,IF(COUNTIFS(Données_nettoyées!$O$1:$O$500,$B81,INDIRECT($A$1&amp;H$1),"&gt;0")&gt;2,INDIRECT($A$1&amp;H$1))))),"MC"))</f>
        <v>MC</v>
      </c>
      <c r="I81" s="7" cm="1">
        <f t="array" aca="1" ref="I81" ca="1">IF($D81="NON","-",IFERROR(MEDIAN(IF(Données_nettoyées!$O$1:$O$500=$B81,IF(INDIRECT($A$1&amp;I$1)&gt;0,IF(COUNTIFS(Données_nettoyées!$O$1:$O$500,$B81,INDIRECT($A$1&amp;I$1),"&gt;0")&gt;2,INDIRECT($A$1&amp;I$1))))),"MC"))</f>
        <v>300</v>
      </c>
      <c r="J81" s="7" cm="1">
        <f t="array" aca="1" ref="J81" ca="1">IF($D81="NON","-",IFERROR(MEDIAN(IF(Données_nettoyées!$O$1:$O$500=$B81,IF(INDIRECT($A$1&amp;J$1)&gt;0,IF(COUNTIFS(Données_nettoyées!$O$1:$O$500,$B81,INDIRECT($A$1&amp;J$1),"&gt;0")&gt;2,INDIRECT($A$1&amp;J$1))))),"MC"))</f>
        <v>5000</v>
      </c>
      <c r="K81" s="7" cm="1">
        <f t="array" aca="1" ref="K81" ca="1">IF($D81="NON","-",IFERROR(MEDIAN(IF(Données_nettoyées!$O$1:$O$500=$B81,IF(INDIRECT($A$1&amp;K$1)&gt;0,IF(COUNTIFS(Données_nettoyées!$O$1:$O$500,$B81,INDIRECT($A$1&amp;K$1),"&gt;0")&gt;2,INDIRECT($A$1&amp;K$1))))),"MC"))</f>
        <v>10000</v>
      </c>
      <c r="L81" s="7" cm="1">
        <f t="array" aca="1" ref="L81" ca="1">IF($D81="NON","-",IFERROR(MEDIAN(IF(Données_nettoyées!$O$1:$O$500=$B81,IF(INDIRECT($A$1&amp;L$1)&gt;0,IF(COUNTIFS(Données_nettoyées!$O$1:$O$500,$B81,INDIRECT($A$1&amp;L$1),"&gt;0")&gt;2,INDIRECT($A$1&amp;L$1))))),"MC"))</f>
        <v>2000</v>
      </c>
      <c r="M81" s="7" cm="1">
        <f t="array" aca="1" ref="M81" ca="1">IF($D81="NON","-",IFERROR(MEDIAN(IF(Données_nettoyées!$O$1:$O$500=$B81,IF(INDIRECT($A$1&amp;M$1)&gt;0,IF(COUNTIFS(Données_nettoyées!$O$1:$O$500,$B81,INDIRECT($A$1&amp;M$1),"&gt;0")&gt;2,INDIRECT($A$1&amp;M$1))))),"MC"))</f>
        <v>2000</v>
      </c>
      <c r="N81" s="7" t="str" cm="1">
        <f t="array" aca="1" ref="N81" ca="1">IF($D81="NON","-",IFERROR(MEDIAN(IF(Données_nettoyées!$O$1:$O$500=$B81,IF(INDIRECT($A$1&amp;N$1)&gt;0,IF(COUNTIFS(Données_nettoyées!$O$1:$O$500,$B81,INDIRECT($A$1&amp;N$1),"&gt;0")&gt;2,INDIRECT($A$1&amp;N$1))))),"MC"))</f>
        <v>MC</v>
      </c>
      <c r="O81" s="7" t="str" cm="1">
        <f t="array" aca="1" ref="O81" ca="1">IF($D81="NON","-",IFERROR(MEDIAN(IF(Données_nettoyées!$O$1:$O$500=$B81,IF(INDIRECT($A$1&amp;O$1)&gt;0,IF(COUNTIFS(Données_nettoyées!$O$1:$O$500,$B81,INDIRECT($A$1&amp;O$1),"&gt;0")&gt;2,INDIRECT($A$1&amp;O$1))))),"MC"))</f>
        <v>MC</v>
      </c>
      <c r="P81" s="7" t="str" cm="1">
        <f t="array" aca="1" ref="P81" ca="1">IF($D81="NON","-",IFERROR(MEDIAN(IF(Données_nettoyées!$O$1:$O$500=$B81,IF(INDIRECT($A$1&amp;P$1)&gt;0,IF(COUNTIFS(Données_nettoyées!$O$1:$O$500,$B81,INDIRECT($A$1&amp;P$1),"&gt;0")&gt;2,INDIRECT($A$1&amp;P$1))))),"MC"))</f>
        <v>MC</v>
      </c>
      <c r="Q81" s="7" t="str" cm="1">
        <f t="array" aca="1" ref="Q81" ca="1">IF($D81="NON","-",IFERROR(MEDIAN(IF(Données_nettoyées!$O$1:$O$500=$B81,IF(INDIRECT($A$1&amp;Q$1)&gt;0,IF(COUNTIFS(Données_nettoyées!$O$1:$O$500,$B81,INDIRECT($A$1&amp;Q$1),"&gt;0")&gt;2,INDIRECT($A$1&amp;Q$1))))),"MC"))</f>
        <v>MC</v>
      </c>
      <c r="R81" s="7" t="str" cm="1">
        <f t="array" aca="1" ref="R81" ca="1">IF($D81="NON","-",IFERROR(MEDIAN(IF(Données_nettoyées!$O$1:$O$500=$B81,IF(INDIRECT($A$1&amp;R$1)&gt;0,IF(COUNTIFS(Données_nettoyées!$O$1:$O$500,$B81,INDIRECT($A$1&amp;R$1),"&gt;0")&gt;2,INDIRECT($A$1&amp;R$1))))),"MC"))</f>
        <v>MC</v>
      </c>
      <c r="S81" s="7" cm="1">
        <f t="array" aca="1" ref="S81" ca="1">IF($D81="NON","-",IFERROR(MEDIAN(IF(Données_nettoyées!$O$1:$O$500=$B81,IF(INDIRECT($A$1&amp;S$1)&gt;0,IF(COUNTIFS(Données_nettoyées!$O$1:$O$500,$B81,INDIRECT($A$1&amp;S$1),"&gt;0")&gt;2,INDIRECT($A$1&amp;S$1))))),"MC"))</f>
        <v>7625</v>
      </c>
      <c r="T81" s="7" cm="1">
        <f t="array" aca="1" ref="T81" ca="1">IF($D81="NON","-",IFERROR(MEDIAN(IF(Données_nettoyées!$O$1:$O$500=$B81,IF(INDIRECT($A$1&amp;T$1)&gt;0,IF(COUNTIFS(Données_nettoyées!$O$1:$O$500,$B81,INDIRECT($A$1&amp;T$1),"&gt;0")&gt;2,INDIRECT($A$1&amp;T$1))))),"MC"))</f>
        <v>6500</v>
      </c>
      <c r="U81" s="7" cm="1">
        <f t="array" aca="1" ref="U81" ca="1">IF($D81="NON","-",IFERROR(MEDIAN(IF(Données_nettoyées!$O$1:$O$500=$B81,IF(INDIRECT($A$1&amp;U$1)&gt;0,IF(COUNTIFS(Données_nettoyées!$O$1:$O$500,$B81,INDIRECT($A$1&amp;U$1),"&gt;0")&gt;2,INDIRECT($A$1&amp;U$1))))),"MC"))</f>
        <v>500</v>
      </c>
      <c r="V81" s="7" cm="1">
        <f t="array" aca="1" ref="V81" ca="1">IF($D81="NON","-",IFERROR(MEDIAN(IF(Données_nettoyées!$O$1:$O$500=$B81,IF(INDIRECT($A$1&amp;V$1)&gt;0,IF(COUNTIFS(Données_nettoyées!$O$1:$O$500,$B81,INDIRECT($A$1&amp;V$1),"&gt;0")&gt;2,INDIRECT($A$1&amp;V$1))))),"MC"))</f>
        <v>250</v>
      </c>
      <c r="W81" s="7" cm="1">
        <f t="array" aca="1" ref="W81" ca="1">IF($D81="NON","-",IFERROR(MEDIAN(IF(Données_nettoyées!$O$1:$O$500=$B81,IF(INDIRECT($A$1&amp;W$1)&gt;0,IF(COUNTIFS(Données_nettoyées!$O$1:$O$500,$B81,INDIRECT($A$1&amp;W$1),"&gt;0")&gt;2,INDIRECT($A$1&amp;W$1))))),"MC"))</f>
        <v>500</v>
      </c>
      <c r="X81" s="7" t="str" cm="1">
        <f t="array" aca="1" ref="X81" ca="1">IF($D81="NON","-",IFERROR(MEDIAN(IF(Données_nettoyées!$O$1:$O$500=$B81,IF(INDIRECT($A$1&amp;X$1)&gt;0,IF(COUNTIFS(Données_nettoyées!$O$1:$O$500,$B81,INDIRECT($A$1&amp;X$1),"&gt;0")&gt;2,INDIRECT($A$1&amp;X$1))))),"MC"))</f>
        <v>MC</v>
      </c>
      <c r="Y81" s="7" t="str" cm="1">
        <f t="array" aca="1" ref="Y81" ca="1">IF($D81="NON","-",IFERROR(MEDIAN(IF(Données_nettoyées!$O$1:$O$500=$B81,IF(INDIRECT($A$1&amp;Y$1)&gt;0,IF(COUNTIFS(Données_nettoyées!$O$1:$O$500,$B81,INDIRECT($A$1&amp;Y$1),"&gt;0")&gt;2,INDIRECT($A$1&amp;Y$1))))),"MC"))</f>
        <v>MC</v>
      </c>
      <c r="Z81" s="7" cm="1">
        <f t="array" aca="1" ref="Z81" ca="1">IF($D81="NON","-",IFERROR(MEDIAN(IF(Données_nettoyées!$O$1:$O$500=$B81,IF(INDIRECT($A$1&amp;Z$1)&gt;0,IF(COUNTIFS(Données_nettoyées!$O$1:$O$500,$B81,INDIRECT($A$1&amp;Z$1),"&gt;0")&gt;2,INDIRECT($A$1&amp;Z$1))))),"MC"))</f>
        <v>2500</v>
      </c>
      <c r="AA81" s="7" cm="1">
        <f t="array" aca="1" ref="AA81" ca="1">IF($D81="NON","-",IFERROR(MEDIAN(IF(Données_nettoyées!$O$1:$O$500=$B81,IF(INDIRECT($A$1&amp;AA$1)&gt;0,IF(COUNTIFS(Données_nettoyées!$O$1:$O$500,$B81,INDIRECT($A$1&amp;AA$1),"&gt;0")&gt;2,INDIRECT($A$1&amp;AA$1))))),"MC"))</f>
        <v>3250</v>
      </c>
      <c r="AB81" s="7" cm="1">
        <f t="array" aca="1" ref="AB81" ca="1">IF($D81="NON","-",IFERROR(MEDIAN(IF(Données_nettoyées!$O$1:$O$500=$B81,IF(INDIRECT($A$1&amp;AB$1)&gt;0,IF(COUNTIFS(Données_nettoyées!$O$1:$O$500,$B81,INDIRECT($A$1&amp;AB$1),"&gt;0")&gt;2,INDIRECT($A$1&amp;AB$1))))),"MC"))</f>
        <v>2500</v>
      </c>
      <c r="AC81" s="7" t="str" cm="1">
        <f t="array" aca="1" ref="AC81" ca="1">IF($D81="NON","-",IFERROR(MEDIAN(IF(Données_nettoyées!$O$1:$O$500=$B81,IF(INDIRECT($A$1&amp;AC$1)&gt;0,IF(COUNTIFS(Données_nettoyées!$O$1:$O$500,$B81,INDIRECT($A$1&amp;AC$1),"&gt;0")&gt;2,INDIRECT($A$1&amp;AC$1))))),"MC"))</f>
        <v>MC</v>
      </c>
      <c r="AD81" s="7" cm="1">
        <f t="array" aca="1" ref="AD81" ca="1">IF($D81="NON","-",IFERROR(MEDIAN(IF(Données_nettoyées!$O$1:$O$500=$B81,IF(INDIRECT($A$1&amp;AD$1)&gt;0,IF(COUNTIFS(Données_nettoyées!$O$1:$O$500,$B81,INDIRECT($A$1&amp;AD$1),"&gt;0")&gt;2,INDIRECT($A$1&amp;AD$1))))),"MC"))</f>
        <v>1625</v>
      </c>
      <c r="AE81" s="7" cm="1">
        <f t="array" aca="1" ref="AE81" ca="1">IF($D81="NON","-",IFERROR(MEDIAN(IF(Données_nettoyées!$O$1:$O$500=$B81,IF(INDIRECT($A$1&amp;AE$1)&gt;0,IF(COUNTIFS(Données_nettoyées!$O$1:$O$500,$B81,INDIRECT($A$1&amp;AE$1),"&gt;0")&gt;2,INDIRECT($A$1&amp;AE$1))))),"MC"))</f>
        <v>2250</v>
      </c>
      <c r="AF81" s="7" cm="1">
        <f t="array" aca="1" ref="AF81" ca="1">IF($D81="NON","-",IFERROR(MEDIAN(IF(Données_nettoyées!$O$1:$O$500=$B81,IF(INDIRECT($A$1&amp;AF$1)&gt;0,IF(COUNTIFS(Données_nettoyées!$O$1:$O$500,$B81,INDIRECT($A$1&amp;AF$1),"&gt;0")&gt;2,INDIRECT($A$1&amp;AF$1))))),"MC"))</f>
        <v>300</v>
      </c>
      <c r="AG81" s="7" t="str" cm="1">
        <f t="array" aca="1" ref="AG81" ca="1">IF($D81="NON","-",IFERROR(MEDIAN(IF(Données_nettoyées!$O$1:$O$500=$B81,IF(INDIRECT($A$1&amp;AG$1)&gt;0,IF(COUNTIFS(Données_nettoyées!$O$1:$O$500,$B81,INDIRECT($A$1&amp;AG$1),"&gt;0")&gt;2,INDIRECT($A$1&amp;AG$1))))),"MC"))</f>
        <v>MC</v>
      </c>
      <c r="AI81" s="5">
        <f ca="1">COUNTIF(E81:AG81,"MC")+COUNTIF(E81:AG81,"-")</f>
        <v>12</v>
      </c>
    </row>
    <row r="82" spans="1:35" x14ac:dyDescent="0.35">
      <c r="A82" s="4" t="s">
        <v>81</v>
      </c>
      <c r="B82" s="4" t="s">
        <v>94</v>
      </c>
      <c r="C82" s="4" t="s">
        <v>66</v>
      </c>
      <c r="E82" s="7" cm="1">
        <f t="array" aca="1" ref="E82" ca="1">IF(ISERROR(ABS(E81)),"",IFERROR(MIN(IF(Données_nettoyées!$O$1:$O$500=$B82,IF(INDIRECT($A$1&amp;E$1)&gt;0,IF(COUNTIFS(Données_nettoyées!$O$1:$O$500,$B82,INDIRECT($A$1&amp;E$1),"&gt;0")&gt;2,INDIRECT($A$1&amp;E$1))))),"MC"))</f>
        <v>1000</v>
      </c>
      <c r="F82" s="7" t="str" cm="1">
        <f t="array" aca="1" ref="F82" ca="1">IF(ISERROR(ABS(F81)),"",IFERROR(MIN(IF(Données_nettoyées!$O$1:$O$500=$B82,IF(INDIRECT($A$1&amp;F$1)&gt;0,IF(COUNTIFS(Données_nettoyées!$O$1:$O$500,$B82,INDIRECT($A$1&amp;F$1),"&gt;0")&gt;2,INDIRECT($A$1&amp;F$1))))),"MC"))</f>
        <v/>
      </c>
      <c r="G82" s="7" t="str" cm="1">
        <f t="array" aca="1" ref="G82" ca="1">IF(ISERROR(ABS(G81)),"",IFERROR(MIN(IF(Données_nettoyées!$O$1:$O$500=$B82,IF(INDIRECT($A$1&amp;G$1)&gt;0,IF(COUNTIFS(Données_nettoyées!$O$1:$O$500,$B82,INDIRECT($A$1&amp;G$1),"&gt;0")&gt;2,INDIRECT($A$1&amp;G$1))))),"MC"))</f>
        <v/>
      </c>
      <c r="H82" s="7" t="str" cm="1">
        <f t="array" aca="1" ref="H82" ca="1">IF(ISERROR(ABS(H81)),"",IFERROR(MIN(IF(Données_nettoyées!$O$1:$O$500=$B82,IF(INDIRECT($A$1&amp;H$1)&gt;0,IF(COUNTIFS(Données_nettoyées!$O$1:$O$500,$B82,INDIRECT($A$1&amp;H$1),"&gt;0")&gt;2,INDIRECT($A$1&amp;H$1))))),"MC"))</f>
        <v/>
      </c>
      <c r="I82" s="7" cm="1">
        <f t="array" aca="1" ref="I82" ca="1">IF(ISERROR(ABS(I81)),"",IFERROR(MIN(IF(Données_nettoyées!$O$1:$O$500=$B82,IF(INDIRECT($A$1&amp;I$1)&gt;0,IF(COUNTIFS(Données_nettoyées!$O$1:$O$500,$B82,INDIRECT($A$1&amp;I$1),"&gt;0")&gt;2,INDIRECT($A$1&amp;I$1))))),"MC"))</f>
        <v>300</v>
      </c>
      <c r="J82" s="7" cm="1">
        <f t="array" aca="1" ref="J82" ca="1">IF(ISERROR(ABS(J81)),"",IFERROR(MIN(IF(Données_nettoyées!$O$1:$O$500=$B82,IF(INDIRECT($A$1&amp;J$1)&gt;0,IF(COUNTIFS(Données_nettoyées!$O$1:$O$500,$B82,INDIRECT($A$1&amp;J$1),"&gt;0")&gt;2,INDIRECT($A$1&amp;J$1))))),"MC"))</f>
        <v>5000</v>
      </c>
      <c r="K82" s="7" cm="1">
        <f t="array" aca="1" ref="K82" ca="1">IF(ISERROR(ABS(K81)),"",IFERROR(MIN(IF(Données_nettoyées!$O$1:$O$500=$B82,IF(INDIRECT($A$1&amp;K$1)&gt;0,IF(COUNTIFS(Données_nettoyées!$O$1:$O$500,$B82,INDIRECT($A$1&amp;K$1),"&gt;0")&gt;2,INDIRECT($A$1&amp;K$1))))),"MC"))</f>
        <v>10000</v>
      </c>
      <c r="L82" s="7" cm="1">
        <f t="array" aca="1" ref="L82" ca="1">IF(ISERROR(ABS(L81)),"",IFERROR(MIN(IF(Données_nettoyées!$O$1:$O$500=$B82,IF(INDIRECT($A$1&amp;L$1)&gt;0,IF(COUNTIFS(Données_nettoyées!$O$1:$O$500,$B82,INDIRECT($A$1&amp;L$1),"&gt;0")&gt;2,INDIRECT($A$1&amp;L$1))))),"MC"))</f>
        <v>2000</v>
      </c>
      <c r="M82" s="7" cm="1">
        <f t="array" aca="1" ref="M82" ca="1">IF(ISERROR(ABS(M81)),"",IFERROR(MIN(IF(Données_nettoyées!$O$1:$O$500=$B82,IF(INDIRECT($A$1&amp;M$1)&gt;0,IF(COUNTIFS(Données_nettoyées!$O$1:$O$500,$B82,INDIRECT($A$1&amp;M$1),"&gt;0")&gt;2,INDIRECT($A$1&amp;M$1))))),"MC"))</f>
        <v>2000</v>
      </c>
      <c r="N82" s="7" t="str" cm="1">
        <f t="array" aca="1" ref="N82" ca="1">IF(ISERROR(ABS(N81)),"",IFERROR(MIN(IF(Données_nettoyées!$O$1:$O$500=$B82,IF(INDIRECT($A$1&amp;N$1)&gt;0,IF(COUNTIFS(Données_nettoyées!$O$1:$O$500,$B82,INDIRECT($A$1&amp;N$1),"&gt;0")&gt;2,INDIRECT($A$1&amp;N$1))))),"MC"))</f>
        <v/>
      </c>
      <c r="O82" s="7" t="str" cm="1">
        <f t="array" aca="1" ref="O82" ca="1">IF(ISERROR(ABS(O81)),"",IFERROR(MIN(IF(Données_nettoyées!$O$1:$O$500=$B82,IF(INDIRECT($A$1&amp;O$1)&gt;0,IF(COUNTIFS(Données_nettoyées!$O$1:$O$500,$B82,INDIRECT($A$1&amp;O$1),"&gt;0")&gt;2,INDIRECT($A$1&amp;O$1))))),"MC"))</f>
        <v/>
      </c>
      <c r="P82" s="7" t="str" cm="1">
        <f t="array" aca="1" ref="P82" ca="1">IF(ISERROR(ABS(P81)),"",IFERROR(MIN(IF(Données_nettoyées!$O$1:$O$500=$B82,IF(INDIRECT($A$1&amp;P$1)&gt;0,IF(COUNTIFS(Données_nettoyées!$O$1:$O$500,$B82,INDIRECT($A$1&amp;P$1),"&gt;0")&gt;2,INDIRECT($A$1&amp;P$1))))),"MC"))</f>
        <v/>
      </c>
      <c r="Q82" s="7" t="str" cm="1">
        <f t="array" aca="1" ref="Q82" ca="1">IF(ISERROR(ABS(Q81)),"",IFERROR(MIN(IF(Données_nettoyées!$O$1:$O$500=$B82,IF(INDIRECT($A$1&amp;Q$1)&gt;0,IF(COUNTIFS(Données_nettoyées!$O$1:$O$500,$B82,INDIRECT($A$1&amp;Q$1),"&gt;0")&gt;2,INDIRECT($A$1&amp;Q$1))))),"MC"))</f>
        <v/>
      </c>
      <c r="R82" s="7" t="str" cm="1">
        <f t="array" aca="1" ref="R82" ca="1">IF(ISERROR(ABS(R81)),"",IFERROR(MIN(IF(Données_nettoyées!$O$1:$O$500=$B82,IF(INDIRECT($A$1&amp;R$1)&gt;0,IF(COUNTIFS(Données_nettoyées!$O$1:$O$500,$B82,INDIRECT($A$1&amp;R$1),"&gt;0")&gt;2,INDIRECT($A$1&amp;R$1))))),"MC"))</f>
        <v/>
      </c>
      <c r="S82" s="7" cm="1">
        <f t="array" aca="1" ref="S82" ca="1">IF(ISERROR(ABS(S81)),"",IFERROR(MIN(IF(Données_nettoyées!$O$1:$O$500=$B82,IF(INDIRECT($A$1&amp;S$1)&gt;0,IF(COUNTIFS(Données_nettoyées!$O$1:$O$500,$B82,INDIRECT($A$1&amp;S$1),"&gt;0")&gt;2,INDIRECT($A$1&amp;S$1))))),"MC"))</f>
        <v>7500</v>
      </c>
      <c r="T82" s="7" cm="1">
        <f t="array" aca="1" ref="T82" ca="1">IF(ISERROR(ABS(T81)),"",IFERROR(MIN(IF(Données_nettoyées!$O$1:$O$500=$B82,IF(INDIRECT($A$1&amp;T$1)&gt;0,IF(COUNTIFS(Données_nettoyées!$O$1:$O$500,$B82,INDIRECT($A$1&amp;T$1),"&gt;0")&gt;2,INDIRECT($A$1&amp;T$1))))),"MC"))</f>
        <v>6000</v>
      </c>
      <c r="U82" s="7" cm="1">
        <f t="array" aca="1" ref="U82" ca="1">IF(ISERROR(ABS(U81)),"",IFERROR(MIN(IF(Données_nettoyées!$O$1:$O$500=$B82,IF(INDIRECT($A$1&amp;U$1)&gt;0,IF(COUNTIFS(Données_nettoyées!$O$1:$O$500,$B82,INDIRECT($A$1&amp;U$1),"&gt;0")&gt;2,INDIRECT($A$1&amp;U$1))))),"MC"))</f>
        <v>500</v>
      </c>
      <c r="V82" s="7" cm="1">
        <f t="array" aca="1" ref="V82" ca="1">IF(ISERROR(ABS(V81)),"",IFERROR(MIN(IF(Données_nettoyées!$O$1:$O$500=$B82,IF(INDIRECT($A$1&amp;V$1)&gt;0,IF(COUNTIFS(Données_nettoyées!$O$1:$O$500,$B82,INDIRECT($A$1&amp;V$1),"&gt;0")&gt;2,INDIRECT($A$1&amp;V$1))))),"MC"))</f>
        <v>250</v>
      </c>
      <c r="W82" s="7" cm="1">
        <f t="array" aca="1" ref="W82" ca="1">IF(ISERROR(ABS(W81)),"",IFERROR(MIN(IF(Données_nettoyées!$O$1:$O$500=$B82,IF(INDIRECT($A$1&amp;W$1)&gt;0,IF(COUNTIFS(Données_nettoyées!$O$1:$O$500,$B82,INDIRECT($A$1&amp;W$1),"&gt;0")&gt;2,INDIRECT($A$1&amp;W$1))))),"MC"))</f>
        <v>500</v>
      </c>
      <c r="X82" s="7" t="str" cm="1">
        <f t="array" aca="1" ref="X82" ca="1">IF(ISERROR(ABS(X81)),"",IFERROR(MIN(IF(Données_nettoyées!$O$1:$O$500=$B82,IF(INDIRECT($A$1&amp;X$1)&gt;0,IF(COUNTIFS(Données_nettoyées!$O$1:$O$500,$B82,INDIRECT($A$1&amp;X$1),"&gt;0")&gt;2,INDIRECT($A$1&amp;X$1))))),"MC"))</f>
        <v/>
      </c>
      <c r="Y82" s="7" t="str" cm="1">
        <f t="array" aca="1" ref="Y82" ca="1">IF(ISERROR(ABS(Y81)),"",IFERROR(MIN(IF(Données_nettoyées!$O$1:$O$500=$B82,IF(INDIRECT($A$1&amp;Y$1)&gt;0,IF(COUNTIFS(Données_nettoyées!$O$1:$O$500,$B82,INDIRECT($A$1&amp;Y$1),"&gt;0")&gt;2,INDIRECT($A$1&amp;Y$1))))),"MC"))</f>
        <v/>
      </c>
      <c r="Z82" s="7" cm="1">
        <f t="array" aca="1" ref="Z82" ca="1">IF(ISERROR(ABS(Z81)),"",IFERROR(MIN(IF(Données_nettoyées!$O$1:$O$500=$B82,IF(INDIRECT($A$1&amp;Z$1)&gt;0,IF(COUNTIFS(Données_nettoyées!$O$1:$O$500,$B82,INDIRECT($A$1&amp;Z$1),"&gt;0")&gt;2,INDIRECT($A$1&amp;Z$1))))),"MC"))</f>
        <v>2500</v>
      </c>
      <c r="AA82" s="7" cm="1">
        <f t="array" aca="1" ref="AA82" ca="1">IF(ISERROR(ABS(AA81)),"",IFERROR(MIN(IF(Données_nettoyées!$O$1:$O$500=$B82,IF(INDIRECT($A$1&amp;AA$1)&gt;0,IF(COUNTIFS(Données_nettoyées!$O$1:$O$500,$B82,INDIRECT($A$1&amp;AA$1),"&gt;0")&gt;2,INDIRECT($A$1&amp;AA$1))))),"MC"))</f>
        <v>3000</v>
      </c>
      <c r="AB82" s="7" cm="1">
        <f t="array" aca="1" ref="AB82" ca="1">IF(ISERROR(ABS(AB81)),"",IFERROR(MIN(IF(Données_nettoyées!$O$1:$O$500=$B82,IF(INDIRECT($A$1&amp;AB$1)&gt;0,IF(COUNTIFS(Données_nettoyées!$O$1:$O$500,$B82,INDIRECT($A$1&amp;AB$1),"&gt;0")&gt;2,INDIRECT($A$1&amp;AB$1))))),"MC"))</f>
        <v>2500</v>
      </c>
      <c r="AC82" s="7" t="str" cm="1">
        <f t="array" aca="1" ref="AC82" ca="1">IF(ISERROR(ABS(AC81)),"",IFERROR(MIN(IF(Données_nettoyées!$O$1:$O$500=$B82,IF(INDIRECT($A$1&amp;AC$1)&gt;0,IF(COUNTIFS(Données_nettoyées!$O$1:$O$500,$B82,INDIRECT($A$1&amp;AC$1),"&gt;0")&gt;2,INDIRECT($A$1&amp;AC$1))))),"MC"))</f>
        <v/>
      </c>
      <c r="AD82" s="7" cm="1">
        <f t="array" aca="1" ref="AD82" ca="1">IF(ISERROR(ABS(AD81)),"",IFERROR(MIN(IF(Données_nettoyées!$O$1:$O$500=$B82,IF(INDIRECT($A$1&amp;AD$1)&gt;0,IF(COUNTIFS(Données_nettoyées!$O$1:$O$500,$B82,INDIRECT($A$1&amp;AD$1),"&gt;0")&gt;2,INDIRECT($A$1&amp;AD$1))))),"MC"))</f>
        <v>1500</v>
      </c>
      <c r="AE82" s="7" cm="1">
        <f t="array" aca="1" ref="AE82" ca="1">IF(ISERROR(ABS(AE81)),"",IFERROR(MIN(IF(Données_nettoyées!$O$1:$O$500=$B82,IF(INDIRECT($A$1&amp;AE$1)&gt;0,IF(COUNTIFS(Données_nettoyées!$O$1:$O$500,$B82,INDIRECT($A$1&amp;AE$1),"&gt;0")&gt;2,INDIRECT($A$1&amp;AE$1))))),"MC"))</f>
        <v>2000</v>
      </c>
      <c r="AF82" s="7" cm="1">
        <f t="array" aca="1" ref="AF82" ca="1">IF(ISERROR(ABS(AF81)),"",IFERROR(MIN(IF(Données_nettoyées!$O$1:$O$500=$B82,IF(INDIRECT($A$1&amp;AF$1)&gt;0,IF(COUNTIFS(Données_nettoyées!$O$1:$O$500,$B82,INDIRECT($A$1&amp;AF$1),"&gt;0")&gt;2,INDIRECT($A$1&amp;AF$1))))),"MC"))</f>
        <v>300</v>
      </c>
      <c r="AG82" s="7" t="str" cm="1">
        <f t="array" aca="1" ref="AG82" ca="1">IF(ISERROR(ABS(AG81)),"",IFERROR(MIN(IF(Données_nettoyées!$O$1:$O$500=$B82,IF(INDIRECT($A$1&amp;AG$1)&gt;0,IF(COUNTIFS(Données_nettoyées!$O$1:$O$500,$B82,INDIRECT($A$1&amp;AG$1),"&gt;0")&gt;2,INDIRECT($A$1&amp;AG$1))))),"MC"))</f>
        <v/>
      </c>
    </row>
    <row r="83" spans="1:35" x14ac:dyDescent="0.35">
      <c r="A83" s="4" t="s">
        <v>81</v>
      </c>
      <c r="B83" s="4" t="s">
        <v>94</v>
      </c>
      <c r="C83" s="4" t="s">
        <v>68</v>
      </c>
      <c r="E83" s="7" cm="1">
        <f t="array" aca="1" ref="E83" ca="1">IF(ISERROR(ABS(E81)),"",IFERROR(MAX(IF(Données_nettoyées!$O$1:$O$500=$B83,IF(INDIRECT($A$1&amp;E$1)&gt;0,IF(COUNTIFS(Données_nettoyées!$O$1:$O$500,$B83,INDIRECT($A$1&amp;E$1),"&gt;0")&gt;2,INDIRECT($A$1&amp;E$1))))),"MC"))</f>
        <v>1250</v>
      </c>
      <c r="F83" s="7" t="str" cm="1">
        <f t="array" aca="1" ref="F83" ca="1">IF(ISERROR(ABS(F81)),"",IFERROR(MAX(IF(Données_nettoyées!$O$1:$O$500=$B83,IF(INDIRECT($A$1&amp;F$1)&gt;0,IF(COUNTIFS(Données_nettoyées!$O$1:$O$500,$B83,INDIRECT($A$1&amp;F$1),"&gt;0")&gt;2,INDIRECT($A$1&amp;F$1))))),"MC"))</f>
        <v/>
      </c>
      <c r="G83" s="7" t="str" cm="1">
        <f t="array" aca="1" ref="G83" ca="1">IF(ISERROR(ABS(G81)),"",IFERROR(MAX(IF(Données_nettoyées!$O$1:$O$500=$B83,IF(INDIRECT($A$1&amp;G$1)&gt;0,IF(COUNTIFS(Données_nettoyées!$O$1:$O$500,$B83,INDIRECT($A$1&amp;G$1),"&gt;0")&gt;2,INDIRECT($A$1&amp;G$1))))),"MC"))</f>
        <v/>
      </c>
      <c r="H83" s="7" t="str" cm="1">
        <f t="array" aca="1" ref="H83" ca="1">IF(ISERROR(ABS(H81)),"",IFERROR(MAX(IF(Données_nettoyées!$O$1:$O$500=$B83,IF(INDIRECT($A$1&amp;H$1)&gt;0,IF(COUNTIFS(Données_nettoyées!$O$1:$O$500,$B83,INDIRECT($A$1&amp;H$1),"&gt;0")&gt;2,INDIRECT($A$1&amp;H$1))))),"MC"))</f>
        <v/>
      </c>
      <c r="I83" s="7" cm="1">
        <f t="array" aca="1" ref="I83" ca="1">IF(ISERROR(ABS(I81)),"",IFERROR(MAX(IF(Données_nettoyées!$O$1:$O$500=$B83,IF(INDIRECT($A$1&amp;I$1)&gt;0,IF(COUNTIFS(Données_nettoyées!$O$1:$O$500,$B83,INDIRECT($A$1&amp;I$1),"&gt;0")&gt;2,INDIRECT($A$1&amp;I$1))))),"MC"))</f>
        <v>300</v>
      </c>
      <c r="J83" s="7" cm="1">
        <f t="array" aca="1" ref="J83" ca="1">IF(ISERROR(ABS(J81)),"",IFERROR(MAX(IF(Données_nettoyées!$O$1:$O$500=$B83,IF(INDIRECT($A$1&amp;J$1)&gt;0,IF(COUNTIFS(Données_nettoyées!$O$1:$O$500,$B83,INDIRECT($A$1&amp;J$1),"&gt;0")&gt;2,INDIRECT($A$1&amp;J$1))))),"MC"))</f>
        <v>5000</v>
      </c>
      <c r="K83" s="7" cm="1">
        <f t="array" aca="1" ref="K83" ca="1">IF(ISERROR(ABS(K81)),"",IFERROR(MAX(IF(Données_nettoyées!$O$1:$O$500=$B83,IF(INDIRECT($A$1&amp;K$1)&gt;0,IF(COUNTIFS(Données_nettoyées!$O$1:$O$500,$B83,INDIRECT($A$1&amp;K$1),"&gt;0")&gt;2,INDIRECT($A$1&amp;K$1))))),"MC"))</f>
        <v>10000</v>
      </c>
      <c r="L83" s="7" cm="1">
        <f t="array" aca="1" ref="L83" ca="1">IF(ISERROR(ABS(L81)),"",IFERROR(MAX(IF(Données_nettoyées!$O$1:$O$500=$B83,IF(INDIRECT($A$1&amp;L$1)&gt;0,IF(COUNTIFS(Données_nettoyées!$O$1:$O$500,$B83,INDIRECT($A$1&amp;L$1),"&gt;0")&gt;2,INDIRECT($A$1&amp;L$1))))),"MC"))</f>
        <v>2250</v>
      </c>
      <c r="M83" s="7" cm="1">
        <f t="array" aca="1" ref="M83" ca="1">IF(ISERROR(ABS(M81)),"",IFERROR(MAX(IF(Données_nettoyées!$O$1:$O$500=$B83,IF(INDIRECT($A$1&amp;M$1)&gt;0,IF(COUNTIFS(Données_nettoyées!$O$1:$O$500,$B83,INDIRECT($A$1&amp;M$1),"&gt;0")&gt;2,INDIRECT($A$1&amp;M$1))))),"MC"))</f>
        <v>2000</v>
      </c>
      <c r="N83" s="7" t="str" cm="1">
        <f t="array" aca="1" ref="N83" ca="1">IF(ISERROR(ABS(N81)),"",IFERROR(MAX(IF(Données_nettoyées!$O$1:$O$500=$B83,IF(INDIRECT($A$1&amp;N$1)&gt;0,IF(COUNTIFS(Données_nettoyées!$O$1:$O$500,$B83,INDIRECT($A$1&amp;N$1),"&gt;0")&gt;2,INDIRECT($A$1&amp;N$1))))),"MC"))</f>
        <v/>
      </c>
      <c r="O83" s="7" t="str" cm="1">
        <f t="array" aca="1" ref="O83" ca="1">IF(ISERROR(ABS(O81)),"",IFERROR(MAX(IF(Données_nettoyées!$O$1:$O$500=$B83,IF(INDIRECT($A$1&amp;O$1)&gt;0,IF(COUNTIFS(Données_nettoyées!$O$1:$O$500,$B83,INDIRECT($A$1&amp;O$1),"&gt;0")&gt;2,INDIRECT($A$1&amp;O$1))))),"MC"))</f>
        <v/>
      </c>
      <c r="P83" s="7" t="str" cm="1">
        <f t="array" aca="1" ref="P83" ca="1">IF(ISERROR(ABS(P81)),"",IFERROR(MAX(IF(Données_nettoyées!$O$1:$O$500=$B83,IF(INDIRECT($A$1&amp;P$1)&gt;0,IF(COUNTIFS(Données_nettoyées!$O$1:$O$500,$B83,INDIRECT($A$1&amp;P$1),"&gt;0")&gt;2,INDIRECT($A$1&amp;P$1))))),"MC"))</f>
        <v/>
      </c>
      <c r="Q83" s="7" t="str" cm="1">
        <f t="array" aca="1" ref="Q83" ca="1">IF(ISERROR(ABS(Q81)),"",IFERROR(MAX(IF(Données_nettoyées!$O$1:$O$500=$B83,IF(INDIRECT($A$1&amp;Q$1)&gt;0,IF(COUNTIFS(Données_nettoyées!$O$1:$O$500,$B83,INDIRECT($A$1&amp;Q$1),"&gt;0")&gt;2,INDIRECT($A$1&amp;Q$1))))),"MC"))</f>
        <v/>
      </c>
      <c r="R83" s="7" t="str" cm="1">
        <f t="array" aca="1" ref="R83" ca="1">IF(ISERROR(ABS(R81)),"",IFERROR(MAX(IF(Données_nettoyées!$O$1:$O$500=$B83,IF(INDIRECT($A$1&amp;R$1)&gt;0,IF(COUNTIFS(Données_nettoyées!$O$1:$O$500,$B83,INDIRECT($A$1&amp;R$1),"&gt;0")&gt;2,INDIRECT($A$1&amp;R$1))))),"MC"))</f>
        <v/>
      </c>
      <c r="S83" s="7" cm="1">
        <f t="array" aca="1" ref="S83" ca="1">IF(ISERROR(ABS(S81)),"",IFERROR(MAX(IF(Données_nettoyées!$O$1:$O$500=$B83,IF(INDIRECT($A$1&amp;S$1)&gt;0,IF(COUNTIFS(Données_nettoyées!$O$1:$O$500,$B83,INDIRECT($A$1&amp;S$1),"&gt;0")&gt;2,INDIRECT($A$1&amp;S$1))))),"MC"))</f>
        <v>8000</v>
      </c>
      <c r="T83" s="7" cm="1">
        <f t="array" aca="1" ref="T83" ca="1">IF(ISERROR(ABS(T81)),"",IFERROR(MAX(IF(Données_nettoyées!$O$1:$O$500=$B83,IF(INDIRECT($A$1&amp;T$1)&gt;0,IF(COUNTIFS(Données_nettoyées!$O$1:$O$500,$B83,INDIRECT($A$1&amp;T$1),"&gt;0")&gt;2,INDIRECT($A$1&amp;T$1))))),"MC"))</f>
        <v>6500</v>
      </c>
      <c r="U83" s="7" cm="1">
        <f t="array" aca="1" ref="U83" ca="1">IF(ISERROR(ABS(U81)),"",IFERROR(MAX(IF(Données_nettoyées!$O$1:$O$500=$B83,IF(INDIRECT($A$1&amp;U$1)&gt;0,IF(COUNTIFS(Données_nettoyées!$O$1:$O$500,$B83,INDIRECT($A$1&amp;U$1),"&gt;0")&gt;2,INDIRECT($A$1&amp;U$1))))),"MC"))</f>
        <v>500</v>
      </c>
      <c r="V83" s="7" cm="1">
        <f t="array" aca="1" ref="V83" ca="1">IF(ISERROR(ABS(V81)),"",IFERROR(MAX(IF(Données_nettoyées!$O$1:$O$500=$B83,IF(INDIRECT($A$1&amp;V$1)&gt;0,IF(COUNTIFS(Données_nettoyées!$O$1:$O$500,$B83,INDIRECT($A$1&amp;V$1),"&gt;0")&gt;2,INDIRECT($A$1&amp;V$1))))),"MC"))</f>
        <v>300</v>
      </c>
      <c r="W83" s="7" cm="1">
        <f t="array" aca="1" ref="W83" ca="1">IF(ISERROR(ABS(W81)),"",IFERROR(MAX(IF(Données_nettoyées!$O$1:$O$500=$B83,IF(INDIRECT($A$1&amp;W$1)&gt;0,IF(COUNTIFS(Données_nettoyées!$O$1:$O$500,$B83,INDIRECT($A$1&amp;W$1),"&gt;0")&gt;2,INDIRECT($A$1&amp;W$1))))),"MC"))</f>
        <v>500</v>
      </c>
      <c r="X83" s="7" t="str" cm="1">
        <f t="array" aca="1" ref="X83" ca="1">IF(ISERROR(ABS(X81)),"",IFERROR(MAX(IF(Données_nettoyées!$O$1:$O$500=$B83,IF(INDIRECT($A$1&amp;X$1)&gt;0,IF(COUNTIFS(Données_nettoyées!$O$1:$O$500,$B83,INDIRECT($A$1&amp;X$1),"&gt;0")&gt;2,INDIRECT($A$1&amp;X$1))))),"MC"))</f>
        <v/>
      </c>
      <c r="Y83" s="7" t="str" cm="1">
        <f t="array" aca="1" ref="Y83" ca="1">IF(ISERROR(ABS(Y81)),"",IFERROR(MAX(IF(Données_nettoyées!$O$1:$O$500=$B83,IF(INDIRECT($A$1&amp;Y$1)&gt;0,IF(COUNTIFS(Données_nettoyées!$O$1:$O$500,$B83,INDIRECT($A$1&amp;Y$1),"&gt;0")&gt;2,INDIRECT($A$1&amp;Y$1))))),"MC"))</f>
        <v/>
      </c>
      <c r="Z83" s="7" cm="1">
        <f t="array" aca="1" ref="Z83" ca="1">IF(ISERROR(ABS(Z81)),"",IFERROR(MAX(IF(Données_nettoyées!$O$1:$O$500=$B83,IF(INDIRECT($A$1&amp;Z$1)&gt;0,IF(COUNTIFS(Données_nettoyées!$O$1:$O$500,$B83,INDIRECT($A$1&amp;Z$1),"&gt;0")&gt;2,INDIRECT($A$1&amp;Z$1))))),"MC"))</f>
        <v>2500</v>
      </c>
      <c r="AA83" s="7" cm="1">
        <f t="array" aca="1" ref="AA83" ca="1">IF(ISERROR(ABS(AA81)),"",IFERROR(MAX(IF(Données_nettoyées!$O$1:$O$500=$B83,IF(INDIRECT($A$1&amp;AA$1)&gt;0,IF(COUNTIFS(Données_nettoyées!$O$1:$O$500,$B83,INDIRECT($A$1&amp;AA$1),"&gt;0")&gt;2,INDIRECT($A$1&amp;AA$1))))),"MC"))</f>
        <v>3250</v>
      </c>
      <c r="AB83" s="7" cm="1">
        <f t="array" aca="1" ref="AB83" ca="1">IF(ISERROR(ABS(AB81)),"",IFERROR(MAX(IF(Données_nettoyées!$O$1:$O$500=$B83,IF(INDIRECT($A$1&amp;AB$1)&gt;0,IF(COUNTIFS(Données_nettoyées!$O$1:$O$500,$B83,INDIRECT($A$1&amp;AB$1),"&gt;0")&gt;2,INDIRECT($A$1&amp;AB$1))))),"MC"))</f>
        <v>2500</v>
      </c>
      <c r="AC83" s="7" t="str" cm="1">
        <f t="array" aca="1" ref="AC83" ca="1">IF(ISERROR(ABS(AC81)),"",IFERROR(MAX(IF(Données_nettoyées!$O$1:$O$500=$B83,IF(INDIRECT($A$1&amp;AC$1)&gt;0,IF(COUNTIFS(Données_nettoyées!$O$1:$O$500,$B83,INDIRECT($A$1&amp;AC$1),"&gt;0")&gt;2,INDIRECT($A$1&amp;AC$1))))),"MC"))</f>
        <v/>
      </c>
      <c r="AD83" s="7" cm="1">
        <f t="array" aca="1" ref="AD83" ca="1">IF(ISERROR(ABS(AD81)),"",IFERROR(MAX(IF(Données_nettoyées!$O$1:$O$500=$B83,IF(INDIRECT($A$1&amp;AD$1)&gt;0,IF(COUNTIFS(Données_nettoyées!$O$1:$O$500,$B83,INDIRECT($A$1&amp;AD$1),"&gt;0")&gt;2,INDIRECT($A$1&amp;AD$1))))),"MC"))</f>
        <v>1750</v>
      </c>
      <c r="AE83" s="7" cm="1">
        <f t="array" aca="1" ref="AE83" ca="1">IF(ISERROR(ABS(AE81)),"",IFERROR(MAX(IF(Données_nettoyées!$O$1:$O$500=$B83,IF(INDIRECT($A$1&amp;AE$1)&gt;0,IF(COUNTIFS(Données_nettoyées!$O$1:$O$500,$B83,INDIRECT($A$1&amp;AE$1),"&gt;0")&gt;2,INDIRECT($A$1&amp;AE$1))))),"MC"))</f>
        <v>2250</v>
      </c>
      <c r="AF83" s="7" cm="1">
        <f t="array" aca="1" ref="AF83" ca="1">IF(ISERROR(ABS(AF81)),"",IFERROR(MAX(IF(Données_nettoyées!$O$1:$O$500=$B83,IF(INDIRECT($A$1&amp;AF$1)&gt;0,IF(COUNTIFS(Données_nettoyées!$O$1:$O$500,$B83,INDIRECT($A$1&amp;AF$1),"&gt;0")&gt;2,INDIRECT($A$1&amp;AF$1))))),"MC"))</f>
        <v>300</v>
      </c>
      <c r="AG83" s="7" t="str" cm="1">
        <f t="array" aca="1" ref="AG83" ca="1">IF(ISERROR(ABS(AG81)),"",IFERROR(MAX(IF(Données_nettoyées!$O$1:$O$500=$B83,IF(INDIRECT($A$1&amp;AG$1)&gt;0,IF(COUNTIFS(Données_nettoyées!$O$1:$O$500,$B83,INDIRECT($A$1&amp;AG$1),"&gt;0")&gt;2,INDIRECT($A$1&amp;AG$1))))),"MC"))</f>
        <v/>
      </c>
    </row>
    <row r="84" spans="1:35" x14ac:dyDescent="0.35">
      <c r="C84" s="38" t="s">
        <v>145</v>
      </c>
      <c r="E84" s="7" t="str">
        <f t="shared" ref="E84:AG84" ca="1" si="12">IFERROR(IF((E83-E82)/E82&gt;=40%,"!!",""),"")</f>
        <v/>
      </c>
      <c r="F84" s="7" t="str">
        <f t="shared" ca="1" si="12"/>
        <v/>
      </c>
      <c r="G84" s="7" t="str">
        <f t="shared" ca="1" si="12"/>
        <v/>
      </c>
      <c r="H84" s="7" t="str">
        <f t="shared" ca="1" si="12"/>
        <v/>
      </c>
      <c r="I84" s="7" t="str">
        <f t="shared" ca="1" si="12"/>
        <v/>
      </c>
      <c r="J84" s="7" t="str">
        <f t="shared" ca="1" si="12"/>
        <v/>
      </c>
      <c r="K84" s="7" t="str">
        <f t="shared" ca="1" si="12"/>
        <v/>
      </c>
      <c r="L84" s="7" t="str">
        <f t="shared" ca="1" si="12"/>
        <v/>
      </c>
      <c r="M84" s="7" t="str">
        <f t="shared" ca="1" si="12"/>
        <v/>
      </c>
      <c r="N84" s="7" t="str">
        <f t="shared" ca="1" si="12"/>
        <v/>
      </c>
      <c r="O84" s="7" t="str">
        <f t="shared" ca="1" si="12"/>
        <v/>
      </c>
      <c r="P84" s="7" t="str">
        <f t="shared" ca="1" si="12"/>
        <v/>
      </c>
      <c r="Q84" s="7" t="str">
        <f t="shared" ca="1" si="12"/>
        <v/>
      </c>
      <c r="R84" s="7" t="str">
        <f t="shared" ca="1" si="12"/>
        <v/>
      </c>
      <c r="S84" s="7" t="str">
        <f t="shared" ca="1" si="12"/>
        <v/>
      </c>
      <c r="T84" s="7" t="str">
        <f t="shared" ca="1" si="12"/>
        <v/>
      </c>
      <c r="U84" s="7" t="str">
        <f t="shared" ca="1" si="12"/>
        <v/>
      </c>
      <c r="V84" s="7" t="str">
        <f t="shared" ca="1" si="12"/>
        <v/>
      </c>
      <c r="W84" s="7" t="str">
        <f t="shared" ca="1" si="12"/>
        <v/>
      </c>
      <c r="X84" s="7" t="str">
        <f t="shared" ca="1" si="12"/>
        <v/>
      </c>
      <c r="Y84" s="7" t="str">
        <f t="shared" ca="1" si="12"/>
        <v/>
      </c>
      <c r="Z84" s="7" t="str">
        <f t="shared" ca="1" si="12"/>
        <v/>
      </c>
      <c r="AA84" s="7" t="str">
        <f t="shared" ca="1" si="12"/>
        <v/>
      </c>
      <c r="AB84" s="7" t="str">
        <f t="shared" ca="1" si="12"/>
        <v/>
      </c>
      <c r="AC84" s="7" t="str">
        <f t="shared" ca="1" si="12"/>
        <v/>
      </c>
      <c r="AD84" s="7" t="str">
        <f t="shared" ca="1" si="12"/>
        <v/>
      </c>
      <c r="AE84" s="7" t="str">
        <f t="shared" ca="1" si="12"/>
        <v/>
      </c>
      <c r="AF84" s="7" t="str">
        <f t="shared" ca="1" si="12"/>
        <v/>
      </c>
      <c r="AG84" s="7" t="str">
        <f t="shared" ca="1" si="12"/>
        <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tr">
        <f>IF(COUNTIF(Données_nettoyées!$O$1:$O$500,$B87)&gt;0,"OUI","NON")</f>
        <v>OUI</v>
      </c>
      <c r="E87" s="7" cm="1">
        <f t="array" aca="1" ref="E87" ca="1">IF($D87="NON","-",IFERROR(MEDIAN(IF(Données_nettoyées!$O$1:$O$500=$B87,IF(INDIRECT($A$1&amp;E$1)&gt;0,IF(COUNTIFS(Données_nettoyées!$O$1:$O$500,$B87,INDIRECT($A$1&amp;E$1),"&gt;0")&gt;2,INDIRECT($A$1&amp;E$1))))),"MC"))</f>
        <v>750</v>
      </c>
      <c r="F87" s="7" t="str" cm="1">
        <f t="array" aca="1" ref="F87" ca="1">IF($D87="NON","-",IFERROR(MEDIAN(IF(Données_nettoyées!$O$1:$O$500=$B87,IF(INDIRECT($A$1&amp;F$1)&gt;0,IF(COUNTIFS(Données_nettoyées!$O$1:$O$500,$B87,INDIRECT($A$1&amp;F$1),"&gt;0")&gt;2,INDIRECT($A$1&amp;F$1))))),"MC"))</f>
        <v>MC</v>
      </c>
      <c r="G87" s="7" t="str" cm="1">
        <f t="array" aca="1" ref="G87" ca="1">IF($D87="NON","-",IFERROR(MEDIAN(IF(Données_nettoyées!$O$1:$O$500=$B87,IF(INDIRECT($A$1&amp;G$1)&gt;0,IF(COUNTIFS(Données_nettoyées!$O$1:$O$500,$B87,INDIRECT($A$1&amp;G$1),"&gt;0")&gt;2,INDIRECT($A$1&amp;G$1))))),"MC"))</f>
        <v>MC</v>
      </c>
      <c r="H87" s="7" cm="1">
        <f t="array" aca="1" ref="H87" ca="1">IF($D87="NON","-",IFERROR(MEDIAN(IF(Données_nettoyées!$O$1:$O$500=$B87,IF(INDIRECT($A$1&amp;H$1)&gt;0,IF(COUNTIFS(Données_nettoyées!$O$1:$O$500,$B87,INDIRECT($A$1&amp;H$1),"&gt;0")&gt;2,INDIRECT($A$1&amp;H$1))))),"MC"))</f>
        <v>500</v>
      </c>
      <c r="I87" s="7" cm="1">
        <f t="array" aca="1" ref="I87" ca="1">IF($D87="NON","-",IFERROR(MEDIAN(IF(Données_nettoyées!$O$1:$O$500=$B87,IF(INDIRECT($A$1&amp;I$1)&gt;0,IF(COUNTIFS(Données_nettoyées!$O$1:$O$500,$B87,INDIRECT($A$1&amp;I$1),"&gt;0")&gt;2,INDIRECT($A$1&amp;I$1))))),"MC"))</f>
        <v>300</v>
      </c>
      <c r="J87" s="7" cm="1">
        <f t="array" aca="1" ref="J87" ca="1">IF($D87="NON","-",IFERROR(MEDIAN(IF(Données_nettoyées!$O$1:$O$500=$B87,IF(INDIRECT($A$1&amp;J$1)&gt;0,IF(COUNTIFS(Données_nettoyées!$O$1:$O$500,$B87,INDIRECT($A$1&amp;J$1),"&gt;0")&gt;2,INDIRECT($A$1&amp;J$1))))),"MC"))</f>
        <v>5000</v>
      </c>
      <c r="K87" s="7" cm="1">
        <f t="array" aca="1" ref="K87" ca="1">IF($D87="NON","-",IFERROR(MEDIAN(IF(Données_nettoyées!$O$1:$O$500=$B87,IF(INDIRECT($A$1&amp;K$1)&gt;0,IF(COUNTIFS(Données_nettoyées!$O$1:$O$500,$B87,INDIRECT($A$1&amp;K$1),"&gt;0")&gt;2,INDIRECT($A$1&amp;K$1))))),"MC"))</f>
        <v>3250</v>
      </c>
      <c r="L87" s="7" cm="1">
        <f t="array" aca="1" ref="L87" ca="1">IF($D87="NON","-",IFERROR(MEDIAN(IF(Données_nettoyées!$O$1:$O$500=$B87,IF(INDIRECT($A$1&amp;L$1)&gt;0,IF(COUNTIFS(Données_nettoyées!$O$1:$O$500,$B87,INDIRECT($A$1&amp;L$1),"&gt;0")&gt;2,INDIRECT($A$1&amp;L$1))))),"MC"))</f>
        <v>1600</v>
      </c>
      <c r="M87" s="7" cm="1">
        <f t="array" aca="1" ref="M87" ca="1">IF($D87="NON","-",IFERROR(MEDIAN(IF(Données_nettoyées!$O$1:$O$500=$B87,IF(INDIRECT($A$1&amp;M$1)&gt;0,IF(COUNTIFS(Données_nettoyées!$O$1:$O$500,$B87,INDIRECT($A$1&amp;M$1),"&gt;0")&gt;2,INDIRECT($A$1&amp;M$1))))),"MC"))</f>
        <v>2000</v>
      </c>
      <c r="N87" s="7" t="str" cm="1">
        <f t="array" aca="1" ref="N87" ca="1">IF($D87="NON","-",IFERROR(MEDIAN(IF(Données_nettoyées!$O$1:$O$500=$B87,IF(INDIRECT($A$1&amp;N$1)&gt;0,IF(COUNTIFS(Données_nettoyées!$O$1:$O$500,$B87,INDIRECT($A$1&amp;N$1),"&gt;0")&gt;2,INDIRECT($A$1&amp;N$1))))),"MC"))</f>
        <v>MC</v>
      </c>
      <c r="O87" s="7" t="str" cm="1">
        <f t="array" aca="1" ref="O87" ca="1">IF($D87="NON","-",IFERROR(MEDIAN(IF(Données_nettoyées!$O$1:$O$500=$B87,IF(INDIRECT($A$1&amp;O$1)&gt;0,IF(COUNTIFS(Données_nettoyées!$O$1:$O$500,$B87,INDIRECT($A$1&amp;O$1),"&gt;0")&gt;2,INDIRECT($A$1&amp;O$1))))),"MC"))</f>
        <v>MC</v>
      </c>
      <c r="P87" s="7" t="str" cm="1">
        <f t="array" aca="1" ref="P87" ca="1">IF($D87="NON","-",IFERROR(MEDIAN(IF(Données_nettoyées!$O$1:$O$500=$B87,IF(INDIRECT($A$1&amp;P$1)&gt;0,IF(COUNTIFS(Données_nettoyées!$O$1:$O$500,$B87,INDIRECT($A$1&amp;P$1),"&gt;0")&gt;2,INDIRECT($A$1&amp;P$1))))),"MC"))</f>
        <v>MC</v>
      </c>
      <c r="Q87" s="7" t="str" cm="1">
        <f t="array" aca="1" ref="Q87" ca="1">IF($D87="NON","-",IFERROR(MEDIAN(IF(Données_nettoyées!$O$1:$O$500=$B87,IF(INDIRECT($A$1&amp;Q$1)&gt;0,IF(COUNTIFS(Données_nettoyées!$O$1:$O$500,$B87,INDIRECT($A$1&amp;Q$1),"&gt;0")&gt;2,INDIRECT($A$1&amp;Q$1))))),"MC"))</f>
        <v>MC</v>
      </c>
      <c r="R87" s="7" t="str" cm="1">
        <f t="array" aca="1" ref="R87" ca="1">IF($D87="NON","-",IFERROR(MEDIAN(IF(Données_nettoyées!$O$1:$O$500=$B87,IF(INDIRECT($A$1&amp;R$1)&gt;0,IF(COUNTIFS(Données_nettoyées!$O$1:$O$500,$B87,INDIRECT($A$1&amp;R$1),"&gt;0")&gt;2,INDIRECT($A$1&amp;R$1))))),"MC"))</f>
        <v>MC</v>
      </c>
      <c r="S87" s="7" cm="1">
        <f t="array" aca="1" ref="S87" ca="1">IF($D87="NON","-",IFERROR(MEDIAN(IF(Données_nettoyées!$O$1:$O$500=$B87,IF(INDIRECT($A$1&amp;S$1)&gt;0,IF(COUNTIFS(Données_nettoyées!$O$1:$O$500,$B87,INDIRECT($A$1&amp;S$1),"&gt;0")&gt;2,INDIRECT($A$1&amp;S$1))))),"MC"))</f>
        <v>6000</v>
      </c>
      <c r="T87" s="7" cm="1">
        <f t="array" aca="1" ref="T87" ca="1">IF($D87="NON","-",IFERROR(MEDIAN(IF(Données_nettoyées!$O$1:$O$500=$B87,IF(INDIRECT($A$1&amp;T$1)&gt;0,IF(COUNTIFS(Données_nettoyées!$O$1:$O$500,$B87,INDIRECT($A$1&amp;T$1),"&gt;0")&gt;2,INDIRECT($A$1&amp;T$1))))),"MC"))</f>
        <v>5000</v>
      </c>
      <c r="U87" s="7" cm="1">
        <f t="array" aca="1" ref="U87" ca="1">IF($D87="NON","-",IFERROR(MEDIAN(IF(Données_nettoyées!$O$1:$O$500=$B87,IF(INDIRECT($A$1&amp;U$1)&gt;0,IF(COUNTIFS(Données_nettoyées!$O$1:$O$500,$B87,INDIRECT($A$1&amp;U$1),"&gt;0")&gt;2,INDIRECT($A$1&amp;U$1))))),"MC"))</f>
        <v>500</v>
      </c>
      <c r="V87" s="7" cm="1">
        <f t="array" aca="1" ref="V87" ca="1">IF($D87="NON","-",IFERROR(MEDIAN(IF(Données_nettoyées!$O$1:$O$500=$B87,IF(INDIRECT($A$1&amp;V$1)&gt;0,IF(COUNTIFS(Données_nettoyées!$O$1:$O$500,$B87,INDIRECT($A$1&amp;V$1),"&gt;0")&gt;2,INDIRECT($A$1&amp;V$1))))),"MC"))</f>
        <v>125</v>
      </c>
      <c r="W87" s="7" cm="1">
        <f t="array" aca="1" ref="W87" ca="1">IF($D87="NON","-",IFERROR(MEDIAN(IF(Données_nettoyées!$O$1:$O$500=$B87,IF(INDIRECT($A$1&amp;W$1)&gt;0,IF(COUNTIFS(Données_nettoyées!$O$1:$O$500,$B87,INDIRECT($A$1&amp;W$1),"&gt;0")&gt;2,INDIRECT($A$1&amp;W$1))))),"MC"))</f>
        <v>500</v>
      </c>
      <c r="X87" s="7" cm="1">
        <f t="array" aca="1" ref="X87" ca="1">IF($D87="NON","-",IFERROR(MEDIAN(IF(Données_nettoyées!$O$1:$O$500=$B87,IF(INDIRECT($A$1&amp;X$1)&gt;0,IF(COUNTIFS(Données_nettoyées!$O$1:$O$500,$B87,INDIRECT($A$1&amp;X$1),"&gt;0")&gt;2,INDIRECT($A$1&amp;X$1))))),"MC"))</f>
        <v>750</v>
      </c>
      <c r="Y87" s="7" cm="1">
        <f t="array" aca="1" ref="Y87" ca="1">IF($D87="NON","-",IFERROR(MEDIAN(IF(Données_nettoyées!$O$1:$O$500=$B87,IF(INDIRECT($A$1&amp;Y$1)&gt;0,IF(COUNTIFS(Données_nettoyées!$O$1:$O$500,$B87,INDIRECT($A$1&amp;Y$1),"&gt;0")&gt;2,INDIRECT($A$1&amp;Y$1))))),"MC"))</f>
        <v>1500</v>
      </c>
      <c r="Z87" s="7" cm="1">
        <f t="array" aca="1" ref="Z87" ca="1">IF($D87="NON","-",IFERROR(MEDIAN(IF(Données_nettoyées!$O$1:$O$500=$B87,IF(INDIRECT($A$1&amp;Z$1)&gt;0,IF(COUNTIFS(Données_nettoyées!$O$1:$O$500,$B87,INDIRECT($A$1&amp;Z$1),"&gt;0")&gt;2,INDIRECT($A$1&amp;Z$1))))),"MC"))</f>
        <v>2000</v>
      </c>
      <c r="AA87" s="7" cm="1">
        <f t="array" aca="1" ref="AA87" ca="1">IF($D87="NON","-",IFERROR(MEDIAN(IF(Données_nettoyées!$O$1:$O$500=$B87,IF(INDIRECT($A$1&amp;AA$1)&gt;0,IF(COUNTIFS(Données_nettoyées!$O$1:$O$500,$B87,INDIRECT($A$1&amp;AA$1),"&gt;0")&gt;2,INDIRECT($A$1&amp;AA$1))))),"MC"))</f>
        <v>3000</v>
      </c>
      <c r="AB87" s="7" cm="1">
        <f t="array" aca="1" ref="AB87" ca="1">IF($D87="NON","-",IFERROR(MEDIAN(IF(Données_nettoyées!$O$1:$O$500=$B87,IF(INDIRECT($A$1&amp;AB$1)&gt;0,IF(COUNTIFS(Données_nettoyées!$O$1:$O$500,$B87,INDIRECT($A$1&amp;AB$1),"&gt;0")&gt;2,INDIRECT($A$1&amp;AB$1))))),"MC"))</f>
        <v>2500</v>
      </c>
      <c r="AC87" s="7" cm="1">
        <f t="array" aca="1" ref="AC87" ca="1">IF($D87="NON","-",IFERROR(MEDIAN(IF(Données_nettoyées!$O$1:$O$500=$B87,IF(INDIRECT($A$1&amp;AC$1)&gt;0,IF(COUNTIFS(Données_nettoyées!$O$1:$O$500,$B87,INDIRECT($A$1&amp;AC$1),"&gt;0")&gt;2,INDIRECT($A$1&amp;AC$1))))),"MC"))</f>
        <v>3000</v>
      </c>
      <c r="AD87" s="7" cm="1">
        <f t="array" aca="1" ref="AD87" ca="1">IF($D87="NON","-",IFERROR(MEDIAN(IF(Données_nettoyées!$O$1:$O$500=$B87,IF(INDIRECT($A$1&amp;AD$1)&gt;0,IF(COUNTIFS(Données_nettoyées!$O$1:$O$500,$B87,INDIRECT($A$1&amp;AD$1),"&gt;0")&gt;2,INDIRECT($A$1&amp;AD$1))))),"MC"))</f>
        <v>1100</v>
      </c>
      <c r="AE87" s="7" cm="1">
        <f t="array" aca="1" ref="AE87" ca="1">IF($D87="NON","-",IFERROR(MEDIAN(IF(Données_nettoyées!$O$1:$O$500=$B87,IF(INDIRECT($A$1&amp;AE$1)&gt;0,IF(COUNTIFS(Données_nettoyées!$O$1:$O$500,$B87,INDIRECT($A$1&amp;AE$1),"&gt;0")&gt;2,INDIRECT($A$1&amp;AE$1))))),"MC"))</f>
        <v>3500</v>
      </c>
      <c r="AF87" s="7" cm="1">
        <f t="array" aca="1" ref="AF87" ca="1">IF($D87="NON","-",IFERROR(MEDIAN(IF(Données_nettoyées!$O$1:$O$500=$B87,IF(INDIRECT($A$1&amp;AF$1)&gt;0,IF(COUNTIFS(Données_nettoyées!$O$1:$O$500,$B87,INDIRECT($A$1&amp;AF$1),"&gt;0")&gt;2,INDIRECT($A$1&amp;AF$1))))),"MC"))</f>
        <v>300</v>
      </c>
      <c r="AG87" s="7" t="str" cm="1">
        <f t="array" aca="1" ref="AG87" ca="1">IF($D87="NON","-",IFERROR(MEDIAN(IF(Données_nettoyées!$O$1:$O$500=$B87,IF(INDIRECT($A$1&amp;AG$1)&gt;0,IF(COUNTIFS(Données_nettoyées!$O$1:$O$500,$B87,INDIRECT($A$1&amp;AG$1),"&gt;0")&gt;2,INDIRECT($A$1&amp;AG$1))))),"MC"))</f>
        <v>MC</v>
      </c>
      <c r="AI87" s="5">
        <f ca="1">COUNTIF(E87:AG87,"MC")+COUNTIF(E87:AG87,"-")</f>
        <v>8</v>
      </c>
    </row>
    <row r="88" spans="1:35" x14ac:dyDescent="0.35">
      <c r="A88" s="4" t="s">
        <v>96</v>
      </c>
      <c r="B88" s="4" t="s">
        <v>97</v>
      </c>
      <c r="C88" s="4" t="s">
        <v>66</v>
      </c>
      <c r="E88" s="7" cm="1">
        <f t="array" aca="1" ref="E88" ca="1">IF(ISERROR(ABS(E87)),"",IFERROR(MIN(IF(Données_nettoyées!$O$1:$O$500=$B88,IF(INDIRECT($A$1&amp;E$1)&gt;0,IF(COUNTIFS(Données_nettoyées!$O$1:$O$500,$B88,INDIRECT($A$1&amp;E$1),"&gt;0")&gt;2,INDIRECT($A$1&amp;E$1))))),"MC"))</f>
        <v>750</v>
      </c>
      <c r="F88" s="7" t="str" cm="1">
        <f t="array" aca="1" ref="F88" ca="1">IF(ISERROR(ABS(F87)),"",IFERROR(MIN(IF(Données_nettoyées!$O$1:$O$500=$B88,IF(INDIRECT($A$1&amp;F$1)&gt;0,IF(COUNTIFS(Données_nettoyées!$O$1:$O$500,$B88,INDIRECT($A$1&amp;F$1),"&gt;0")&gt;2,INDIRECT($A$1&amp;F$1))))),"MC"))</f>
        <v/>
      </c>
      <c r="G88" s="7" t="str" cm="1">
        <f t="array" aca="1" ref="G88" ca="1">IF(ISERROR(ABS(G87)),"",IFERROR(MIN(IF(Données_nettoyées!$O$1:$O$500=$B88,IF(INDIRECT($A$1&amp;G$1)&gt;0,IF(COUNTIFS(Données_nettoyées!$O$1:$O$500,$B88,INDIRECT($A$1&amp;G$1),"&gt;0")&gt;2,INDIRECT($A$1&amp;G$1))))),"MC"))</f>
        <v/>
      </c>
      <c r="H88" s="7" cm="1">
        <f t="array" aca="1" ref="H88" ca="1">IF(ISERROR(ABS(H87)),"",IFERROR(MIN(IF(Données_nettoyées!$O$1:$O$500=$B88,IF(INDIRECT($A$1&amp;H$1)&gt;0,IF(COUNTIFS(Données_nettoyées!$O$1:$O$500,$B88,INDIRECT($A$1&amp;H$1),"&gt;0")&gt;2,INDIRECT($A$1&amp;H$1))))),"MC"))</f>
        <v>500</v>
      </c>
      <c r="I88" s="7" cm="1">
        <f t="array" aca="1" ref="I88" ca="1">IF(ISERROR(ABS(I87)),"",IFERROR(MIN(IF(Données_nettoyées!$O$1:$O$500=$B88,IF(INDIRECT($A$1&amp;I$1)&gt;0,IF(COUNTIFS(Données_nettoyées!$O$1:$O$500,$B88,INDIRECT($A$1&amp;I$1),"&gt;0")&gt;2,INDIRECT($A$1&amp;I$1))))),"MC"))</f>
        <v>300</v>
      </c>
      <c r="J88" s="7" cm="1">
        <f t="array" aca="1" ref="J88" ca="1">IF(ISERROR(ABS(J87)),"",IFERROR(MIN(IF(Données_nettoyées!$O$1:$O$500=$B88,IF(INDIRECT($A$1&amp;J$1)&gt;0,IF(COUNTIFS(Données_nettoyées!$O$1:$O$500,$B88,INDIRECT($A$1&amp;J$1),"&gt;0")&gt;2,INDIRECT($A$1&amp;J$1))))),"MC"))</f>
        <v>5000</v>
      </c>
      <c r="K88" s="7" cm="1">
        <f t="array" aca="1" ref="K88" ca="1">IF(ISERROR(ABS(K87)),"",IFERROR(MIN(IF(Données_nettoyées!$O$1:$O$500=$B88,IF(INDIRECT($A$1&amp;K$1)&gt;0,IF(COUNTIFS(Données_nettoyées!$O$1:$O$500,$B88,INDIRECT($A$1&amp;K$1),"&gt;0")&gt;2,INDIRECT($A$1&amp;K$1))))),"MC"))</f>
        <v>3000</v>
      </c>
      <c r="L88" s="7" cm="1">
        <f t="array" aca="1" ref="L88" ca="1">IF(ISERROR(ABS(L87)),"",IFERROR(MIN(IF(Données_nettoyées!$O$1:$O$500=$B88,IF(INDIRECT($A$1&amp;L$1)&gt;0,IF(COUNTIFS(Données_nettoyées!$O$1:$O$500,$B88,INDIRECT($A$1&amp;L$1),"&gt;0")&gt;2,INDIRECT($A$1&amp;L$1))))),"MC"))</f>
        <v>1500</v>
      </c>
      <c r="M88" s="7" cm="1">
        <f t="array" aca="1" ref="M88" ca="1">IF(ISERROR(ABS(M87)),"",IFERROR(MIN(IF(Données_nettoyées!$O$1:$O$500=$B88,IF(INDIRECT($A$1&amp;M$1)&gt;0,IF(COUNTIFS(Données_nettoyées!$O$1:$O$500,$B88,INDIRECT($A$1&amp;M$1),"&gt;0")&gt;2,INDIRECT($A$1&amp;M$1))))),"MC"))</f>
        <v>2000</v>
      </c>
      <c r="N88" s="7" t="str" cm="1">
        <f t="array" aca="1" ref="N88" ca="1">IF(ISERROR(ABS(N87)),"",IFERROR(MIN(IF(Données_nettoyées!$O$1:$O$500=$B88,IF(INDIRECT($A$1&amp;N$1)&gt;0,IF(COUNTIFS(Données_nettoyées!$O$1:$O$500,$B88,INDIRECT($A$1&amp;N$1),"&gt;0")&gt;2,INDIRECT($A$1&amp;N$1))))),"MC"))</f>
        <v/>
      </c>
      <c r="O88" s="7" t="str" cm="1">
        <f t="array" aca="1" ref="O88" ca="1">IF(ISERROR(ABS(O87)),"",IFERROR(MIN(IF(Données_nettoyées!$O$1:$O$500=$B88,IF(INDIRECT($A$1&amp;O$1)&gt;0,IF(COUNTIFS(Données_nettoyées!$O$1:$O$500,$B88,INDIRECT($A$1&amp;O$1),"&gt;0")&gt;2,INDIRECT($A$1&amp;O$1))))),"MC"))</f>
        <v/>
      </c>
      <c r="P88" s="7" t="str" cm="1">
        <f t="array" aca="1" ref="P88" ca="1">IF(ISERROR(ABS(P87)),"",IFERROR(MIN(IF(Données_nettoyées!$O$1:$O$500=$B88,IF(INDIRECT($A$1&amp;P$1)&gt;0,IF(COUNTIFS(Données_nettoyées!$O$1:$O$500,$B88,INDIRECT($A$1&amp;P$1),"&gt;0")&gt;2,INDIRECT($A$1&amp;P$1))))),"MC"))</f>
        <v/>
      </c>
      <c r="Q88" s="7" t="str" cm="1">
        <f t="array" aca="1" ref="Q88" ca="1">IF(ISERROR(ABS(Q87)),"",IFERROR(MIN(IF(Données_nettoyées!$O$1:$O$500=$B88,IF(INDIRECT($A$1&amp;Q$1)&gt;0,IF(COUNTIFS(Données_nettoyées!$O$1:$O$500,$B88,INDIRECT($A$1&amp;Q$1),"&gt;0")&gt;2,INDIRECT($A$1&amp;Q$1))))),"MC"))</f>
        <v/>
      </c>
      <c r="R88" s="7" t="str" cm="1">
        <f t="array" aca="1" ref="R88" ca="1">IF(ISERROR(ABS(R87)),"",IFERROR(MIN(IF(Données_nettoyées!$O$1:$O$500=$B88,IF(INDIRECT($A$1&amp;R$1)&gt;0,IF(COUNTIFS(Données_nettoyées!$O$1:$O$500,$B88,INDIRECT($A$1&amp;R$1),"&gt;0")&gt;2,INDIRECT($A$1&amp;R$1))))),"MC"))</f>
        <v/>
      </c>
      <c r="S88" s="7" cm="1">
        <f t="array" aca="1" ref="S88" ca="1">IF(ISERROR(ABS(S87)),"",IFERROR(MIN(IF(Données_nettoyées!$O$1:$O$500=$B88,IF(INDIRECT($A$1&amp;S$1)&gt;0,IF(COUNTIFS(Données_nettoyées!$O$1:$O$500,$B88,INDIRECT($A$1&amp;S$1),"&gt;0")&gt;2,INDIRECT($A$1&amp;S$1))))),"MC"))</f>
        <v>6000</v>
      </c>
      <c r="T88" s="7" cm="1">
        <f t="array" aca="1" ref="T88" ca="1">IF(ISERROR(ABS(T87)),"",IFERROR(MIN(IF(Données_nettoyées!$O$1:$O$500=$B88,IF(INDIRECT($A$1&amp;T$1)&gt;0,IF(COUNTIFS(Données_nettoyées!$O$1:$O$500,$B88,INDIRECT($A$1&amp;T$1),"&gt;0")&gt;2,INDIRECT($A$1&amp;T$1))))),"MC"))</f>
        <v>3000</v>
      </c>
      <c r="U88" s="7" cm="1">
        <f t="array" aca="1" ref="U88" ca="1">IF(ISERROR(ABS(U87)),"",IFERROR(MIN(IF(Données_nettoyées!$O$1:$O$500=$B88,IF(INDIRECT($A$1&amp;U$1)&gt;0,IF(COUNTIFS(Données_nettoyées!$O$1:$O$500,$B88,INDIRECT($A$1&amp;U$1),"&gt;0")&gt;2,INDIRECT($A$1&amp;U$1))))),"MC"))</f>
        <v>500</v>
      </c>
      <c r="V88" s="7" cm="1">
        <f t="array" aca="1" ref="V88" ca="1">IF(ISERROR(ABS(V87)),"",IFERROR(MIN(IF(Données_nettoyées!$O$1:$O$500=$B88,IF(INDIRECT($A$1&amp;V$1)&gt;0,IF(COUNTIFS(Données_nettoyées!$O$1:$O$500,$B88,INDIRECT($A$1&amp;V$1),"&gt;0")&gt;2,INDIRECT($A$1&amp;V$1))))),"MC"))</f>
        <v>100</v>
      </c>
      <c r="W88" s="7" cm="1">
        <f t="array" aca="1" ref="W88" ca="1">IF(ISERROR(ABS(W87)),"",IFERROR(MIN(IF(Données_nettoyées!$O$1:$O$500=$B88,IF(INDIRECT($A$1&amp;W$1)&gt;0,IF(COUNTIFS(Données_nettoyées!$O$1:$O$500,$B88,INDIRECT($A$1&amp;W$1),"&gt;0")&gt;2,INDIRECT($A$1&amp;W$1))))),"MC"))</f>
        <v>300</v>
      </c>
      <c r="X88" s="7" cm="1">
        <f t="array" aca="1" ref="X88" ca="1">IF(ISERROR(ABS(X87)),"",IFERROR(MIN(IF(Données_nettoyées!$O$1:$O$500=$B88,IF(INDIRECT($A$1&amp;X$1)&gt;0,IF(COUNTIFS(Données_nettoyées!$O$1:$O$500,$B88,INDIRECT($A$1&amp;X$1),"&gt;0")&gt;2,INDIRECT($A$1&amp;X$1))))),"MC"))</f>
        <v>350</v>
      </c>
      <c r="Y88" s="7" cm="1">
        <f t="array" aca="1" ref="Y88" ca="1">IF(ISERROR(ABS(Y87)),"",IFERROR(MIN(IF(Données_nettoyées!$O$1:$O$500=$B88,IF(INDIRECT($A$1&amp;Y$1)&gt;0,IF(COUNTIFS(Données_nettoyées!$O$1:$O$500,$B88,INDIRECT($A$1&amp;Y$1),"&gt;0")&gt;2,INDIRECT($A$1&amp;Y$1))))),"MC"))</f>
        <v>500</v>
      </c>
      <c r="Z88" s="7" cm="1">
        <f t="array" aca="1" ref="Z88" ca="1">IF(ISERROR(ABS(Z87)),"",IFERROR(MIN(IF(Données_nettoyées!$O$1:$O$500=$B88,IF(INDIRECT($A$1&amp;Z$1)&gt;0,IF(COUNTIFS(Données_nettoyées!$O$1:$O$500,$B88,INDIRECT($A$1&amp;Z$1),"&gt;0")&gt;2,INDIRECT($A$1&amp;Z$1))))),"MC"))</f>
        <v>2000</v>
      </c>
      <c r="AA88" s="7" cm="1">
        <f t="array" aca="1" ref="AA88" ca="1">IF(ISERROR(ABS(AA87)),"",IFERROR(MIN(IF(Données_nettoyées!$O$1:$O$500=$B88,IF(INDIRECT($A$1&amp;AA$1)&gt;0,IF(COUNTIFS(Données_nettoyées!$O$1:$O$500,$B88,INDIRECT($A$1&amp;AA$1),"&gt;0")&gt;2,INDIRECT($A$1&amp;AA$1))))),"MC"))</f>
        <v>2750</v>
      </c>
      <c r="AB88" s="7" cm="1">
        <f t="array" aca="1" ref="AB88" ca="1">IF(ISERROR(ABS(AB87)),"",IFERROR(MIN(IF(Données_nettoyées!$O$1:$O$500=$B88,IF(INDIRECT($A$1&amp;AB$1)&gt;0,IF(COUNTIFS(Données_nettoyées!$O$1:$O$500,$B88,INDIRECT($A$1&amp;AB$1),"&gt;0")&gt;2,INDIRECT($A$1&amp;AB$1))))),"MC"))</f>
        <v>2200</v>
      </c>
      <c r="AC88" s="7" cm="1">
        <f t="array" aca="1" ref="AC88" ca="1">IF(ISERROR(ABS(AC87)),"",IFERROR(MIN(IF(Données_nettoyées!$O$1:$O$500=$B88,IF(INDIRECT($A$1&amp;AC$1)&gt;0,IF(COUNTIFS(Données_nettoyées!$O$1:$O$500,$B88,INDIRECT($A$1&amp;AC$1),"&gt;0")&gt;2,INDIRECT($A$1&amp;AC$1))))),"MC"))</f>
        <v>2000</v>
      </c>
      <c r="AD88" s="7" cm="1">
        <f t="array" aca="1" ref="AD88" ca="1">IF(ISERROR(ABS(AD87)),"",IFERROR(MIN(IF(Données_nettoyées!$O$1:$O$500=$B88,IF(INDIRECT($A$1&amp;AD$1)&gt;0,IF(COUNTIFS(Données_nettoyées!$O$1:$O$500,$B88,INDIRECT($A$1&amp;AD$1),"&gt;0")&gt;2,INDIRECT($A$1&amp;AD$1))))),"MC"))</f>
        <v>1000</v>
      </c>
      <c r="AE88" s="7" cm="1">
        <f t="array" aca="1" ref="AE88" ca="1">IF(ISERROR(ABS(AE87)),"",IFERROR(MIN(IF(Données_nettoyées!$O$1:$O$500=$B88,IF(INDIRECT($A$1&amp;AE$1)&gt;0,IF(COUNTIFS(Données_nettoyées!$O$1:$O$500,$B88,INDIRECT($A$1&amp;AE$1),"&gt;0")&gt;2,INDIRECT($A$1&amp;AE$1))))),"MC"))</f>
        <v>3000</v>
      </c>
      <c r="AF88" s="7" cm="1">
        <f t="array" aca="1" ref="AF88" ca="1">IF(ISERROR(ABS(AF87)),"",IFERROR(MIN(IF(Données_nettoyées!$O$1:$O$500=$B88,IF(INDIRECT($A$1&amp;AF$1)&gt;0,IF(COUNTIFS(Données_nettoyées!$O$1:$O$500,$B88,INDIRECT($A$1&amp;AF$1),"&gt;0")&gt;2,INDIRECT($A$1&amp;AF$1))))),"MC"))</f>
        <v>225</v>
      </c>
      <c r="AG88" s="7" t="str" cm="1">
        <f t="array" aca="1" ref="AG88" ca="1">IF(ISERROR(ABS(AG87)),"",IFERROR(MIN(IF(Données_nettoyées!$O$1:$O$500=$B88,IF(INDIRECT($A$1&amp;AG$1)&gt;0,IF(COUNTIFS(Données_nettoyées!$O$1:$O$500,$B88,INDIRECT($A$1&amp;AG$1),"&gt;0")&gt;2,INDIRECT($A$1&amp;AG$1))))),"MC"))</f>
        <v/>
      </c>
    </row>
    <row r="89" spans="1:35" x14ac:dyDescent="0.35">
      <c r="A89" s="4" t="s">
        <v>96</v>
      </c>
      <c r="B89" s="4" t="s">
        <v>97</v>
      </c>
      <c r="C89" s="4" t="s">
        <v>68</v>
      </c>
      <c r="E89" s="7" cm="1">
        <f t="array" aca="1" ref="E89" ca="1">IF(ISERROR(ABS(E87)),"",IFERROR(MAX(IF(Données_nettoyées!$O$1:$O$500=$B89,IF(INDIRECT($A$1&amp;E$1)&gt;0,IF(COUNTIFS(Données_nettoyées!$O$1:$O$500,$B89,INDIRECT($A$1&amp;E$1),"&gt;0")&gt;2,INDIRECT($A$1&amp;E$1))))),"MC"))</f>
        <v>800</v>
      </c>
      <c r="F89" s="7" t="str" cm="1">
        <f t="array" aca="1" ref="F89" ca="1">IF(ISERROR(ABS(F87)),"",IFERROR(MAX(IF(Données_nettoyées!$O$1:$O$500=$B89,IF(INDIRECT($A$1&amp;F$1)&gt;0,IF(COUNTIFS(Données_nettoyées!$O$1:$O$500,$B89,INDIRECT($A$1&amp;F$1),"&gt;0")&gt;2,INDIRECT($A$1&amp;F$1))))),"MC"))</f>
        <v/>
      </c>
      <c r="G89" s="7" t="str" cm="1">
        <f t="array" aca="1" ref="G89" ca="1">IF(ISERROR(ABS(G87)),"",IFERROR(MAX(IF(Données_nettoyées!$O$1:$O$500=$B89,IF(INDIRECT($A$1&amp;G$1)&gt;0,IF(COUNTIFS(Données_nettoyées!$O$1:$O$500,$B89,INDIRECT($A$1&amp;G$1),"&gt;0")&gt;2,INDIRECT($A$1&amp;G$1))))),"MC"))</f>
        <v/>
      </c>
      <c r="H89" s="7" cm="1">
        <f t="array" aca="1" ref="H89" ca="1">IF(ISERROR(ABS(H87)),"",IFERROR(MAX(IF(Données_nettoyées!$O$1:$O$500=$B89,IF(INDIRECT($A$1&amp;H$1)&gt;0,IF(COUNTIFS(Données_nettoyées!$O$1:$O$500,$B89,INDIRECT($A$1&amp;H$1),"&gt;0")&gt;2,INDIRECT($A$1&amp;H$1))))),"MC"))</f>
        <v>500</v>
      </c>
      <c r="I89" s="7" cm="1">
        <f t="array" aca="1" ref="I89" ca="1">IF(ISERROR(ABS(I87)),"",IFERROR(MAX(IF(Données_nettoyées!$O$1:$O$500=$B89,IF(INDIRECT($A$1&amp;I$1)&gt;0,IF(COUNTIFS(Données_nettoyées!$O$1:$O$500,$B89,INDIRECT($A$1&amp;I$1),"&gt;0")&gt;2,INDIRECT($A$1&amp;I$1))))),"MC"))</f>
        <v>300</v>
      </c>
      <c r="J89" s="7" cm="1">
        <f t="array" aca="1" ref="J89" ca="1">IF(ISERROR(ABS(J87)),"",IFERROR(MAX(IF(Données_nettoyées!$O$1:$O$500=$B89,IF(INDIRECT($A$1&amp;J$1)&gt;0,IF(COUNTIFS(Données_nettoyées!$O$1:$O$500,$B89,INDIRECT($A$1&amp;J$1),"&gt;0")&gt;2,INDIRECT($A$1&amp;J$1))))),"MC"))</f>
        <v>12500</v>
      </c>
      <c r="K89" s="7" cm="1">
        <f t="array" aca="1" ref="K89" ca="1">IF(ISERROR(ABS(K87)),"",IFERROR(MAX(IF(Données_nettoyées!$O$1:$O$500=$B89,IF(INDIRECT($A$1&amp;K$1)&gt;0,IF(COUNTIFS(Données_nettoyées!$O$1:$O$500,$B89,INDIRECT($A$1&amp;K$1),"&gt;0")&gt;2,INDIRECT($A$1&amp;K$1))))),"MC"))</f>
        <v>3500</v>
      </c>
      <c r="L89" s="7" cm="1">
        <f t="array" aca="1" ref="L89" ca="1">IF(ISERROR(ABS(L87)),"",IFERROR(MAX(IF(Données_nettoyées!$O$1:$O$500=$B89,IF(INDIRECT($A$1&amp;L$1)&gt;0,IF(COUNTIFS(Données_nettoyées!$O$1:$O$500,$B89,INDIRECT($A$1&amp;L$1),"&gt;0")&gt;2,INDIRECT($A$1&amp;L$1))))),"MC"))</f>
        <v>1750</v>
      </c>
      <c r="M89" s="7" cm="1">
        <f t="array" aca="1" ref="M89" ca="1">IF(ISERROR(ABS(M87)),"",IFERROR(MAX(IF(Données_nettoyées!$O$1:$O$500=$B89,IF(INDIRECT($A$1&amp;M$1)&gt;0,IF(COUNTIFS(Données_nettoyées!$O$1:$O$500,$B89,INDIRECT($A$1&amp;M$1),"&gt;0")&gt;2,INDIRECT($A$1&amp;M$1))))),"MC"))</f>
        <v>2500</v>
      </c>
      <c r="N89" s="7" t="str" cm="1">
        <f t="array" aca="1" ref="N89" ca="1">IF(ISERROR(ABS(N87)),"",IFERROR(MAX(IF(Données_nettoyées!$O$1:$O$500=$B89,IF(INDIRECT($A$1&amp;N$1)&gt;0,IF(COUNTIFS(Données_nettoyées!$O$1:$O$500,$B89,INDIRECT($A$1&amp;N$1),"&gt;0")&gt;2,INDIRECT($A$1&amp;N$1))))),"MC"))</f>
        <v/>
      </c>
      <c r="O89" s="7" t="str" cm="1">
        <f t="array" aca="1" ref="O89" ca="1">IF(ISERROR(ABS(O87)),"",IFERROR(MAX(IF(Données_nettoyées!$O$1:$O$500=$B89,IF(INDIRECT($A$1&amp;O$1)&gt;0,IF(COUNTIFS(Données_nettoyées!$O$1:$O$500,$B89,INDIRECT($A$1&amp;O$1),"&gt;0")&gt;2,INDIRECT($A$1&amp;O$1))))),"MC"))</f>
        <v/>
      </c>
      <c r="P89" s="7" t="str" cm="1">
        <f t="array" aca="1" ref="P89" ca="1">IF(ISERROR(ABS(P87)),"",IFERROR(MAX(IF(Données_nettoyées!$O$1:$O$500=$B89,IF(INDIRECT($A$1&amp;P$1)&gt;0,IF(COUNTIFS(Données_nettoyées!$O$1:$O$500,$B89,INDIRECT($A$1&amp;P$1),"&gt;0")&gt;2,INDIRECT($A$1&amp;P$1))))),"MC"))</f>
        <v/>
      </c>
      <c r="Q89" s="7" t="str" cm="1">
        <f t="array" aca="1" ref="Q89" ca="1">IF(ISERROR(ABS(Q87)),"",IFERROR(MAX(IF(Données_nettoyées!$O$1:$O$500=$B89,IF(INDIRECT($A$1&amp;Q$1)&gt;0,IF(COUNTIFS(Données_nettoyées!$O$1:$O$500,$B89,INDIRECT($A$1&amp;Q$1),"&gt;0")&gt;2,INDIRECT($A$1&amp;Q$1))))),"MC"))</f>
        <v/>
      </c>
      <c r="R89" s="7" t="str" cm="1">
        <f t="array" aca="1" ref="R89" ca="1">IF(ISERROR(ABS(R87)),"",IFERROR(MAX(IF(Données_nettoyées!$O$1:$O$500=$B89,IF(INDIRECT($A$1&amp;R$1)&gt;0,IF(COUNTIFS(Données_nettoyées!$O$1:$O$500,$B89,INDIRECT($A$1&amp;R$1),"&gt;0")&gt;2,INDIRECT($A$1&amp;R$1))))),"MC"))</f>
        <v/>
      </c>
      <c r="S89" s="7" cm="1">
        <f t="array" aca="1" ref="S89" ca="1">IF(ISERROR(ABS(S87)),"",IFERROR(MAX(IF(Données_nettoyées!$O$1:$O$500=$B89,IF(INDIRECT($A$1&amp;S$1)&gt;0,IF(COUNTIFS(Données_nettoyées!$O$1:$O$500,$B89,INDIRECT($A$1&amp;S$1),"&gt;0")&gt;2,INDIRECT($A$1&amp;S$1))))),"MC"))</f>
        <v>6000</v>
      </c>
      <c r="T89" s="7" cm="1">
        <f t="array" aca="1" ref="T89" ca="1">IF(ISERROR(ABS(T87)),"",IFERROR(MAX(IF(Données_nettoyées!$O$1:$O$500=$B89,IF(INDIRECT($A$1&amp;T$1)&gt;0,IF(COUNTIFS(Données_nettoyées!$O$1:$O$500,$B89,INDIRECT($A$1&amp;T$1),"&gt;0")&gt;2,INDIRECT($A$1&amp;T$1))))),"MC"))</f>
        <v>5000</v>
      </c>
      <c r="U89" s="7" cm="1">
        <f t="array" aca="1" ref="U89" ca="1">IF(ISERROR(ABS(U87)),"",IFERROR(MAX(IF(Données_nettoyées!$O$1:$O$500=$B89,IF(INDIRECT($A$1&amp;U$1)&gt;0,IF(COUNTIFS(Données_nettoyées!$O$1:$O$500,$B89,INDIRECT($A$1&amp;U$1),"&gt;0")&gt;2,INDIRECT($A$1&amp;U$1))))),"MC"))</f>
        <v>800</v>
      </c>
      <c r="V89" s="7" cm="1">
        <f t="array" aca="1" ref="V89" ca="1">IF(ISERROR(ABS(V87)),"",IFERROR(MAX(IF(Données_nettoyées!$O$1:$O$500=$B89,IF(INDIRECT($A$1&amp;V$1)&gt;0,IF(COUNTIFS(Données_nettoyées!$O$1:$O$500,$B89,INDIRECT($A$1&amp;V$1),"&gt;0")&gt;2,INDIRECT($A$1&amp;V$1))))),"MC"))</f>
        <v>150</v>
      </c>
      <c r="W89" s="7" cm="1">
        <f t="array" aca="1" ref="W89" ca="1">IF(ISERROR(ABS(W87)),"",IFERROR(MAX(IF(Données_nettoyées!$O$1:$O$500=$B89,IF(INDIRECT($A$1&amp;W$1)&gt;0,IF(COUNTIFS(Données_nettoyées!$O$1:$O$500,$B89,INDIRECT($A$1&amp;W$1),"&gt;0")&gt;2,INDIRECT($A$1&amp;W$1))))),"MC"))</f>
        <v>1000</v>
      </c>
      <c r="X89" s="7" cm="1">
        <f t="array" aca="1" ref="X89" ca="1">IF(ISERROR(ABS(X87)),"",IFERROR(MAX(IF(Données_nettoyées!$O$1:$O$500=$B89,IF(INDIRECT($A$1&amp;X$1)&gt;0,IF(COUNTIFS(Données_nettoyées!$O$1:$O$500,$B89,INDIRECT($A$1&amp;X$1),"&gt;0")&gt;2,INDIRECT($A$1&amp;X$1))))),"MC"))</f>
        <v>1250</v>
      </c>
      <c r="Y89" s="7" cm="1">
        <f t="array" aca="1" ref="Y89" ca="1">IF(ISERROR(ABS(Y87)),"",IFERROR(MAX(IF(Données_nettoyées!$O$1:$O$500=$B89,IF(INDIRECT($A$1&amp;Y$1)&gt;0,IF(COUNTIFS(Données_nettoyées!$O$1:$O$500,$B89,INDIRECT($A$1&amp;Y$1),"&gt;0")&gt;2,INDIRECT($A$1&amp;Y$1))))),"MC"))</f>
        <v>1500</v>
      </c>
      <c r="Z89" s="7" cm="1">
        <f t="array" aca="1" ref="Z89" ca="1">IF(ISERROR(ABS(Z87)),"",IFERROR(MAX(IF(Données_nettoyées!$O$1:$O$500=$B89,IF(INDIRECT($A$1&amp;Z$1)&gt;0,IF(COUNTIFS(Données_nettoyées!$O$1:$O$500,$B89,INDIRECT($A$1&amp;Z$1),"&gt;0")&gt;2,INDIRECT($A$1&amp;Z$1))))),"MC"))</f>
        <v>3000</v>
      </c>
      <c r="AA89" s="7" cm="1">
        <f t="array" aca="1" ref="AA89" ca="1">IF(ISERROR(ABS(AA87)),"",IFERROR(MAX(IF(Données_nettoyées!$O$1:$O$500=$B89,IF(INDIRECT($A$1&amp;AA$1)&gt;0,IF(COUNTIFS(Données_nettoyées!$O$1:$O$500,$B89,INDIRECT($A$1&amp;AA$1),"&gt;0")&gt;2,INDIRECT($A$1&amp;AA$1))))),"MC"))</f>
        <v>5000</v>
      </c>
      <c r="AB89" s="7" cm="1">
        <f t="array" aca="1" ref="AB89" ca="1">IF(ISERROR(ABS(AB87)),"",IFERROR(MAX(IF(Données_nettoyées!$O$1:$O$500=$B89,IF(INDIRECT($A$1&amp;AB$1)&gt;0,IF(COUNTIFS(Données_nettoyées!$O$1:$O$500,$B89,INDIRECT($A$1&amp;AB$1),"&gt;0")&gt;2,INDIRECT($A$1&amp;AB$1))))),"MC"))</f>
        <v>2500</v>
      </c>
      <c r="AC89" s="7" cm="1">
        <f t="array" aca="1" ref="AC89" ca="1">IF(ISERROR(ABS(AC87)),"",IFERROR(MAX(IF(Données_nettoyées!$O$1:$O$500=$B89,IF(INDIRECT($A$1&amp;AC$1)&gt;0,IF(COUNTIFS(Données_nettoyées!$O$1:$O$500,$B89,INDIRECT($A$1&amp;AC$1),"&gt;0")&gt;2,INDIRECT($A$1&amp;AC$1))))),"MC"))</f>
        <v>4000</v>
      </c>
      <c r="AD89" s="7" cm="1">
        <f t="array" aca="1" ref="AD89" ca="1">IF(ISERROR(ABS(AD87)),"",IFERROR(MAX(IF(Données_nettoyées!$O$1:$O$500=$B89,IF(INDIRECT($A$1&amp;AD$1)&gt;0,IF(COUNTIFS(Données_nettoyées!$O$1:$O$500,$B89,INDIRECT($A$1&amp;AD$1),"&gt;0")&gt;2,INDIRECT($A$1&amp;AD$1))))),"MC"))</f>
        <v>1500</v>
      </c>
      <c r="AE89" s="7" cm="1">
        <f t="array" aca="1" ref="AE89" ca="1">IF(ISERROR(ABS(AE87)),"",IFERROR(MAX(IF(Données_nettoyées!$O$1:$O$500=$B89,IF(INDIRECT($A$1&amp;AE$1)&gt;0,IF(COUNTIFS(Données_nettoyées!$O$1:$O$500,$B89,INDIRECT($A$1&amp;AE$1),"&gt;0")&gt;2,INDIRECT($A$1&amp;AE$1))))),"MC"))</f>
        <v>6000</v>
      </c>
      <c r="AF89" s="7" cm="1">
        <f t="array" aca="1" ref="AF89" ca="1">IF(ISERROR(ABS(AF87)),"",IFERROR(MAX(IF(Données_nettoyées!$O$1:$O$500=$B89,IF(INDIRECT($A$1&amp;AF$1)&gt;0,IF(COUNTIFS(Données_nettoyées!$O$1:$O$500,$B89,INDIRECT($A$1&amp;AF$1),"&gt;0")&gt;2,INDIRECT($A$1&amp;AF$1))))),"MC"))</f>
        <v>300</v>
      </c>
      <c r="AG89" s="7" t="str" cm="1">
        <f t="array" aca="1" ref="AG89" ca="1">IF(ISERROR(ABS(AG87)),"",IFERROR(MAX(IF(Données_nettoyées!$O$1:$O$500=$B89,IF(INDIRECT($A$1&amp;AG$1)&gt;0,IF(COUNTIFS(Données_nettoyées!$O$1:$O$500,$B89,INDIRECT($A$1&amp;AG$1),"&gt;0")&gt;2,INDIRECT($A$1&amp;AG$1))))),"MC"))</f>
        <v/>
      </c>
    </row>
    <row r="90" spans="1:35" x14ac:dyDescent="0.35">
      <c r="C90" s="38" t="s">
        <v>145</v>
      </c>
      <c r="E90" s="7" t="str">
        <f t="shared" ref="E90:AG90" ca="1" si="13">IFERROR(IF((E89-E88)/E88&gt;=40%,"!!",""),"")</f>
        <v/>
      </c>
      <c r="F90" s="7" t="str">
        <f t="shared" ca="1" si="13"/>
        <v/>
      </c>
      <c r="G90" s="7" t="str">
        <f t="shared" ca="1" si="13"/>
        <v/>
      </c>
      <c r="H90" s="7" t="str">
        <f t="shared" ca="1" si="13"/>
        <v/>
      </c>
      <c r="I90" s="7" t="str">
        <f t="shared" ca="1" si="13"/>
        <v/>
      </c>
      <c r="J90" s="7" t="str">
        <f t="shared" ca="1" si="13"/>
        <v>!!</v>
      </c>
      <c r="K90" s="7" t="str">
        <f t="shared" ca="1" si="13"/>
        <v/>
      </c>
      <c r="L90" s="7" t="str">
        <f t="shared" ca="1" si="13"/>
        <v/>
      </c>
      <c r="M90" s="7" t="str">
        <f t="shared" ca="1" si="13"/>
        <v/>
      </c>
      <c r="N90" s="7" t="str">
        <f t="shared" ca="1" si="13"/>
        <v/>
      </c>
      <c r="O90" s="7" t="str">
        <f t="shared" ca="1" si="13"/>
        <v/>
      </c>
      <c r="P90" s="7" t="str">
        <f t="shared" ca="1" si="13"/>
        <v/>
      </c>
      <c r="Q90" s="7" t="str">
        <f t="shared" ca="1" si="13"/>
        <v/>
      </c>
      <c r="R90" s="7" t="str">
        <f t="shared" ca="1" si="13"/>
        <v/>
      </c>
      <c r="S90" s="7" t="str">
        <f t="shared" ca="1" si="13"/>
        <v/>
      </c>
      <c r="T90" s="7" t="str">
        <f t="shared" ca="1" si="13"/>
        <v>!!</v>
      </c>
      <c r="U90" s="7" t="str">
        <f t="shared" ca="1" si="13"/>
        <v>!!</v>
      </c>
      <c r="V90" s="7" t="str">
        <f t="shared" ca="1" si="13"/>
        <v>!!</v>
      </c>
      <c r="W90" s="7" t="str">
        <f t="shared" ca="1" si="13"/>
        <v>!!</v>
      </c>
      <c r="X90" s="7" t="str">
        <f t="shared" ca="1" si="13"/>
        <v>!!</v>
      </c>
      <c r="Y90" s="7" t="str">
        <f t="shared" ca="1" si="13"/>
        <v>!!</v>
      </c>
      <c r="Z90" s="7" t="str">
        <f t="shared" ca="1" si="13"/>
        <v>!!</v>
      </c>
      <c r="AA90" s="7" t="str">
        <f t="shared" ca="1" si="13"/>
        <v>!!</v>
      </c>
      <c r="AB90" s="7" t="str">
        <f t="shared" ca="1" si="13"/>
        <v/>
      </c>
      <c r="AC90" s="7" t="str">
        <f t="shared" ca="1" si="13"/>
        <v>!!</v>
      </c>
      <c r="AD90" s="7" t="str">
        <f t="shared" ca="1" si="13"/>
        <v>!!</v>
      </c>
      <c r="AE90" s="7" t="str">
        <f t="shared" ca="1" si="13"/>
        <v>!!</v>
      </c>
      <c r="AF90" s="7" t="str">
        <f t="shared" ca="1" si="13"/>
        <v/>
      </c>
      <c r="AG90" s="7" t="str">
        <f t="shared" ca="1" si="13"/>
        <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tr">
        <f>IF(COUNTIF(Données_nettoyées!$O$1:$O$500,$B93)&gt;0,"OUI","NON")</f>
        <v>OUI</v>
      </c>
      <c r="E93" s="7" t="str" cm="1">
        <f t="array" aca="1" ref="E93" ca="1">IF($D93="NON","-",IFERROR(MEDIAN(IF(Données_nettoyées!$O$1:$O$500=$B93,IF(INDIRECT($A$1&amp;E$1)&gt;0,IF(COUNTIFS(Données_nettoyées!$O$1:$O$500,$B93,INDIRECT($A$1&amp;E$1),"&gt;0")&gt;2,INDIRECT($A$1&amp;E$1))))),"MC"))</f>
        <v>MC</v>
      </c>
      <c r="F93" s="7" t="str" cm="1">
        <f t="array" aca="1" ref="F93" ca="1">IF($D93="NON","-",IFERROR(MEDIAN(IF(Données_nettoyées!$O$1:$O$500=$B93,IF(INDIRECT($A$1&amp;F$1)&gt;0,IF(COUNTIFS(Données_nettoyées!$O$1:$O$500,$B93,INDIRECT($A$1&amp;F$1),"&gt;0")&gt;2,INDIRECT($A$1&amp;F$1))))),"MC"))</f>
        <v>MC</v>
      </c>
      <c r="G93" s="7" t="str" cm="1">
        <f t="array" aca="1" ref="G93" ca="1">IF($D93="NON","-",IFERROR(MEDIAN(IF(Données_nettoyées!$O$1:$O$500=$B93,IF(INDIRECT($A$1&amp;G$1)&gt;0,IF(COUNTIFS(Données_nettoyées!$O$1:$O$500,$B93,INDIRECT($A$1&amp;G$1),"&gt;0")&gt;2,INDIRECT($A$1&amp;G$1))))),"MC"))</f>
        <v>MC</v>
      </c>
      <c r="H93" s="7" t="str" cm="1">
        <f t="array" aca="1" ref="H93" ca="1">IF($D93="NON","-",IFERROR(MEDIAN(IF(Données_nettoyées!$O$1:$O$500=$B93,IF(INDIRECT($A$1&amp;H$1)&gt;0,IF(COUNTIFS(Données_nettoyées!$O$1:$O$500,$B93,INDIRECT($A$1&amp;H$1),"&gt;0")&gt;2,INDIRECT($A$1&amp;H$1))))),"MC"))</f>
        <v>MC</v>
      </c>
      <c r="I93" s="7" t="str" cm="1">
        <f t="array" aca="1" ref="I93" ca="1">IF($D93="NON","-",IFERROR(MEDIAN(IF(Données_nettoyées!$O$1:$O$500=$B93,IF(INDIRECT($A$1&amp;I$1)&gt;0,IF(COUNTIFS(Données_nettoyées!$O$1:$O$500,$B93,INDIRECT($A$1&amp;I$1),"&gt;0")&gt;2,INDIRECT($A$1&amp;I$1))))),"MC"))</f>
        <v>MC</v>
      </c>
      <c r="J93" s="7" t="str" cm="1">
        <f t="array" aca="1" ref="J93" ca="1">IF($D93="NON","-",IFERROR(MEDIAN(IF(Données_nettoyées!$O$1:$O$500=$B93,IF(INDIRECT($A$1&amp;J$1)&gt;0,IF(COUNTIFS(Données_nettoyées!$O$1:$O$500,$B93,INDIRECT($A$1&amp;J$1),"&gt;0")&gt;2,INDIRECT($A$1&amp;J$1))))),"MC"))</f>
        <v>MC</v>
      </c>
      <c r="K93" s="7" t="str" cm="1">
        <f t="array" aca="1" ref="K93" ca="1">IF($D93="NON","-",IFERROR(MEDIAN(IF(Données_nettoyées!$O$1:$O$500=$B93,IF(INDIRECT($A$1&amp;K$1)&gt;0,IF(COUNTIFS(Données_nettoyées!$O$1:$O$500,$B93,INDIRECT($A$1&amp;K$1),"&gt;0")&gt;2,INDIRECT($A$1&amp;K$1))))),"MC"))</f>
        <v>MC</v>
      </c>
      <c r="L93" s="7" t="str" cm="1">
        <f t="array" aca="1" ref="L93" ca="1">IF($D93="NON","-",IFERROR(MEDIAN(IF(Données_nettoyées!$O$1:$O$500=$B93,IF(INDIRECT($A$1&amp;L$1)&gt;0,IF(COUNTIFS(Données_nettoyées!$O$1:$O$500,$B93,INDIRECT($A$1&amp;L$1),"&gt;0")&gt;2,INDIRECT($A$1&amp;L$1))))),"MC"))</f>
        <v>MC</v>
      </c>
      <c r="M93" s="7" t="str" cm="1">
        <f t="array" aca="1" ref="M93" ca="1">IF($D93="NON","-",IFERROR(MEDIAN(IF(Données_nettoyées!$O$1:$O$500=$B93,IF(INDIRECT($A$1&amp;M$1)&gt;0,IF(COUNTIFS(Données_nettoyées!$O$1:$O$500,$B93,INDIRECT($A$1&amp;M$1),"&gt;0")&gt;2,INDIRECT($A$1&amp;M$1))))),"MC"))</f>
        <v>MC</v>
      </c>
      <c r="N93" s="7" t="str" cm="1">
        <f t="array" aca="1" ref="N93" ca="1">IF($D93="NON","-",IFERROR(MEDIAN(IF(Données_nettoyées!$O$1:$O$500=$B93,IF(INDIRECT($A$1&amp;N$1)&gt;0,IF(COUNTIFS(Données_nettoyées!$O$1:$O$500,$B93,INDIRECT($A$1&amp;N$1),"&gt;0")&gt;2,INDIRECT($A$1&amp;N$1))))),"MC"))</f>
        <v>MC</v>
      </c>
      <c r="O93" s="7" t="str" cm="1">
        <f t="array" aca="1" ref="O93" ca="1">IF($D93="NON","-",IFERROR(MEDIAN(IF(Données_nettoyées!$O$1:$O$500=$B93,IF(INDIRECT($A$1&amp;O$1)&gt;0,IF(COUNTIFS(Données_nettoyées!$O$1:$O$500,$B93,INDIRECT($A$1&amp;O$1),"&gt;0")&gt;2,INDIRECT($A$1&amp;O$1))))),"MC"))</f>
        <v>MC</v>
      </c>
      <c r="P93" s="7" t="str" cm="1">
        <f t="array" aca="1" ref="P93" ca="1">IF($D93="NON","-",IFERROR(MEDIAN(IF(Données_nettoyées!$O$1:$O$500=$B93,IF(INDIRECT($A$1&amp;P$1)&gt;0,IF(COUNTIFS(Données_nettoyées!$O$1:$O$500,$B93,INDIRECT($A$1&amp;P$1),"&gt;0")&gt;2,INDIRECT($A$1&amp;P$1))))),"MC"))</f>
        <v>MC</v>
      </c>
      <c r="Q93" s="7" t="str" cm="1">
        <f t="array" aca="1" ref="Q93" ca="1">IF($D93="NON","-",IFERROR(MEDIAN(IF(Données_nettoyées!$O$1:$O$500=$B93,IF(INDIRECT($A$1&amp;Q$1)&gt;0,IF(COUNTIFS(Données_nettoyées!$O$1:$O$500,$B93,INDIRECT($A$1&amp;Q$1),"&gt;0")&gt;2,INDIRECT($A$1&amp;Q$1))))),"MC"))</f>
        <v>MC</v>
      </c>
      <c r="R93" s="7" t="str" cm="1">
        <f t="array" aca="1" ref="R93" ca="1">IF($D93="NON","-",IFERROR(MEDIAN(IF(Données_nettoyées!$O$1:$O$500=$B93,IF(INDIRECT($A$1&amp;R$1)&gt;0,IF(COUNTIFS(Données_nettoyées!$O$1:$O$500,$B93,INDIRECT($A$1&amp;R$1),"&gt;0")&gt;2,INDIRECT($A$1&amp;R$1))))),"MC"))</f>
        <v>MC</v>
      </c>
      <c r="S93" s="7" t="str" cm="1">
        <f t="array" aca="1" ref="S93" ca="1">IF($D93="NON","-",IFERROR(MEDIAN(IF(Données_nettoyées!$O$1:$O$500=$B93,IF(INDIRECT($A$1&amp;S$1)&gt;0,IF(COUNTIFS(Données_nettoyées!$O$1:$O$500,$B93,INDIRECT($A$1&amp;S$1),"&gt;0")&gt;2,INDIRECT($A$1&amp;S$1))))),"MC"))</f>
        <v>MC</v>
      </c>
      <c r="T93" s="7" t="str" cm="1">
        <f t="array" aca="1" ref="T93" ca="1">IF($D93="NON","-",IFERROR(MEDIAN(IF(Données_nettoyées!$O$1:$O$500=$B93,IF(INDIRECT($A$1&amp;T$1)&gt;0,IF(COUNTIFS(Données_nettoyées!$O$1:$O$500,$B93,INDIRECT($A$1&amp;T$1),"&gt;0")&gt;2,INDIRECT($A$1&amp;T$1))))),"MC"))</f>
        <v>MC</v>
      </c>
      <c r="U93" s="7" t="str" cm="1">
        <f t="array" aca="1" ref="U93" ca="1">IF($D93="NON","-",IFERROR(MEDIAN(IF(Données_nettoyées!$O$1:$O$500=$B93,IF(INDIRECT($A$1&amp;U$1)&gt;0,IF(COUNTIFS(Données_nettoyées!$O$1:$O$500,$B93,INDIRECT($A$1&amp;U$1),"&gt;0")&gt;2,INDIRECT($A$1&amp;U$1))))),"MC"))</f>
        <v>MC</v>
      </c>
      <c r="V93" s="7" t="str" cm="1">
        <f t="array" aca="1" ref="V93" ca="1">IF($D93="NON","-",IFERROR(MEDIAN(IF(Données_nettoyées!$O$1:$O$500=$B93,IF(INDIRECT($A$1&amp;V$1)&gt;0,IF(COUNTIFS(Données_nettoyées!$O$1:$O$500,$B93,INDIRECT($A$1&amp;V$1),"&gt;0")&gt;2,INDIRECT($A$1&amp;V$1))))),"MC"))</f>
        <v>MC</v>
      </c>
      <c r="W93" s="7" t="str" cm="1">
        <f t="array" aca="1" ref="W93" ca="1">IF($D93="NON","-",IFERROR(MEDIAN(IF(Données_nettoyées!$O$1:$O$500=$B93,IF(INDIRECT($A$1&amp;W$1)&gt;0,IF(COUNTIFS(Données_nettoyées!$O$1:$O$500,$B93,INDIRECT($A$1&amp;W$1),"&gt;0")&gt;2,INDIRECT($A$1&amp;W$1))))),"MC"))</f>
        <v>MC</v>
      </c>
      <c r="X93" s="7" t="str" cm="1">
        <f t="array" aca="1" ref="X93" ca="1">IF($D93="NON","-",IFERROR(MEDIAN(IF(Données_nettoyées!$O$1:$O$500=$B93,IF(INDIRECT($A$1&amp;X$1)&gt;0,IF(COUNTIFS(Données_nettoyées!$O$1:$O$500,$B93,INDIRECT($A$1&amp;X$1),"&gt;0")&gt;2,INDIRECT($A$1&amp;X$1))))),"MC"))</f>
        <v>MC</v>
      </c>
      <c r="Y93" s="7" t="str" cm="1">
        <f t="array" aca="1" ref="Y93" ca="1">IF($D93="NON","-",IFERROR(MEDIAN(IF(Données_nettoyées!$O$1:$O$500=$B93,IF(INDIRECT($A$1&amp;Y$1)&gt;0,IF(COUNTIFS(Données_nettoyées!$O$1:$O$500,$B93,INDIRECT($A$1&amp;Y$1),"&gt;0")&gt;2,INDIRECT($A$1&amp;Y$1))))),"MC"))</f>
        <v>MC</v>
      </c>
      <c r="Z93" s="7" t="str" cm="1">
        <f t="array" aca="1" ref="Z93" ca="1">IF($D93="NON","-",IFERROR(MEDIAN(IF(Données_nettoyées!$O$1:$O$500=$B93,IF(INDIRECT($A$1&amp;Z$1)&gt;0,IF(COUNTIFS(Données_nettoyées!$O$1:$O$500,$B93,INDIRECT($A$1&amp;Z$1),"&gt;0")&gt;2,INDIRECT($A$1&amp;Z$1))))),"MC"))</f>
        <v>MC</v>
      </c>
      <c r="AA93" s="7" t="str" cm="1">
        <f t="array" aca="1" ref="AA93" ca="1">IF($D93="NON","-",IFERROR(MEDIAN(IF(Données_nettoyées!$O$1:$O$500=$B93,IF(INDIRECT($A$1&amp;AA$1)&gt;0,IF(COUNTIFS(Données_nettoyées!$O$1:$O$500,$B93,INDIRECT($A$1&amp;AA$1),"&gt;0")&gt;2,INDIRECT($A$1&amp;AA$1))))),"MC"))</f>
        <v>MC</v>
      </c>
      <c r="AB93" s="7" t="str" cm="1">
        <f t="array" aca="1" ref="AB93" ca="1">IF($D93="NON","-",IFERROR(MEDIAN(IF(Données_nettoyées!$O$1:$O$500=$B93,IF(INDIRECT($A$1&amp;AB$1)&gt;0,IF(COUNTIFS(Données_nettoyées!$O$1:$O$500,$B93,INDIRECT($A$1&amp;AB$1),"&gt;0")&gt;2,INDIRECT($A$1&amp;AB$1))))),"MC"))</f>
        <v>MC</v>
      </c>
      <c r="AC93" s="7" t="str" cm="1">
        <f t="array" aca="1" ref="AC93" ca="1">IF($D93="NON","-",IFERROR(MEDIAN(IF(Données_nettoyées!$O$1:$O$500=$B93,IF(INDIRECT($A$1&amp;AC$1)&gt;0,IF(COUNTIFS(Données_nettoyées!$O$1:$O$500,$B93,INDIRECT($A$1&amp;AC$1),"&gt;0")&gt;2,INDIRECT($A$1&amp;AC$1))))),"MC"))</f>
        <v>MC</v>
      </c>
      <c r="AD93" s="7" t="str" cm="1">
        <f t="array" aca="1" ref="AD93" ca="1">IF($D93="NON","-",IFERROR(MEDIAN(IF(Données_nettoyées!$O$1:$O$500=$B93,IF(INDIRECT($A$1&amp;AD$1)&gt;0,IF(COUNTIFS(Données_nettoyées!$O$1:$O$500,$B93,INDIRECT($A$1&amp;AD$1),"&gt;0")&gt;2,INDIRECT($A$1&amp;AD$1))))),"MC"))</f>
        <v>MC</v>
      </c>
      <c r="AE93" s="7" t="str" cm="1">
        <f t="array" aca="1" ref="AE93" ca="1">IF($D93="NON","-",IFERROR(MEDIAN(IF(Données_nettoyées!$O$1:$O$500=$B93,IF(INDIRECT($A$1&amp;AE$1)&gt;0,IF(COUNTIFS(Données_nettoyées!$O$1:$O$500,$B93,INDIRECT($A$1&amp;AE$1),"&gt;0")&gt;2,INDIRECT($A$1&amp;AE$1))))),"MC"))</f>
        <v>MC</v>
      </c>
      <c r="AF93" s="7" t="str" cm="1">
        <f t="array" aca="1" ref="AF93" ca="1">IF($D93="NON","-",IFERROR(MEDIAN(IF(Données_nettoyées!$O$1:$O$500=$B93,IF(INDIRECT($A$1&amp;AF$1)&gt;0,IF(COUNTIFS(Données_nettoyées!$O$1:$O$500,$B93,INDIRECT($A$1&amp;AF$1),"&gt;0")&gt;2,INDIRECT($A$1&amp;AF$1))))),"MC"))</f>
        <v>MC</v>
      </c>
      <c r="AG93" s="7" t="str" cm="1">
        <f t="array" aca="1" ref="AG93" ca="1">IF($D93="NON","-",IFERROR(MEDIAN(IF(Données_nettoyées!$O$1:$O$500=$B93,IF(INDIRECT($A$1&amp;AG$1)&gt;0,IF(COUNTIFS(Données_nettoyées!$O$1:$O$500,$B93,INDIRECT($A$1&amp;AG$1),"&gt;0")&gt;2,INDIRECT($A$1&amp;AG$1))))),"MC"))</f>
        <v>MC</v>
      </c>
      <c r="AI93" s="5">
        <f ca="1">COUNTIF(E93:AG93,"MC")+COUNTIF(E93:AG93,"-")</f>
        <v>29</v>
      </c>
    </row>
    <row r="94" spans="1:35" x14ac:dyDescent="0.35">
      <c r="A94" s="4" t="s">
        <v>99</v>
      </c>
      <c r="B94" s="4" t="s">
        <v>100</v>
      </c>
      <c r="C94" s="4" t="s">
        <v>66</v>
      </c>
      <c r="E94" s="7" t="str" cm="1">
        <f t="array" aca="1" ref="E94" ca="1">IF(ISERROR(ABS(E93)),"",IFERROR(MIN(IF(Données_nettoyées!$O$1:$O$500=$B94,IF(INDIRECT($A$1&amp;E$1)&gt;0,IF(COUNTIFS(Données_nettoyées!$O$1:$O$500,$B94,INDIRECT($A$1&amp;E$1),"&gt;0")&gt;2,INDIRECT($A$1&amp;E$1))))),"MC"))</f>
        <v/>
      </c>
      <c r="F94" s="7" t="str" cm="1">
        <f t="array" aca="1" ref="F94" ca="1">IF(ISERROR(ABS(F93)),"",IFERROR(MIN(IF(Données_nettoyées!$O$1:$O$500=$B94,IF(INDIRECT($A$1&amp;F$1)&gt;0,IF(COUNTIFS(Données_nettoyées!$O$1:$O$500,$B94,INDIRECT($A$1&amp;F$1),"&gt;0")&gt;2,INDIRECT($A$1&amp;F$1))))),"MC"))</f>
        <v/>
      </c>
      <c r="G94" s="7" t="str" cm="1">
        <f t="array" aca="1" ref="G94" ca="1">IF(ISERROR(ABS(G93)),"",IFERROR(MIN(IF(Données_nettoyées!$O$1:$O$500=$B94,IF(INDIRECT($A$1&amp;G$1)&gt;0,IF(COUNTIFS(Données_nettoyées!$O$1:$O$500,$B94,INDIRECT($A$1&amp;G$1),"&gt;0")&gt;2,INDIRECT($A$1&amp;G$1))))),"MC"))</f>
        <v/>
      </c>
      <c r="H94" s="7" t="str" cm="1">
        <f t="array" aca="1" ref="H94" ca="1">IF(ISERROR(ABS(H93)),"",IFERROR(MIN(IF(Données_nettoyées!$O$1:$O$500=$B94,IF(INDIRECT($A$1&amp;H$1)&gt;0,IF(COUNTIFS(Données_nettoyées!$O$1:$O$500,$B94,INDIRECT($A$1&amp;H$1),"&gt;0")&gt;2,INDIRECT($A$1&amp;H$1))))),"MC"))</f>
        <v/>
      </c>
      <c r="I94" s="7" t="str" cm="1">
        <f t="array" aca="1" ref="I94" ca="1">IF(ISERROR(ABS(I93)),"",IFERROR(MIN(IF(Données_nettoyées!$O$1:$O$500=$B94,IF(INDIRECT($A$1&amp;I$1)&gt;0,IF(COUNTIFS(Données_nettoyées!$O$1:$O$500,$B94,INDIRECT($A$1&amp;I$1),"&gt;0")&gt;2,INDIRECT($A$1&amp;I$1))))),"MC"))</f>
        <v/>
      </c>
      <c r="J94" s="7" t="str" cm="1">
        <f t="array" aca="1" ref="J94" ca="1">IF(ISERROR(ABS(J93)),"",IFERROR(MIN(IF(Données_nettoyées!$O$1:$O$500=$B94,IF(INDIRECT($A$1&amp;J$1)&gt;0,IF(COUNTIFS(Données_nettoyées!$O$1:$O$500,$B94,INDIRECT($A$1&amp;J$1),"&gt;0")&gt;2,INDIRECT($A$1&amp;J$1))))),"MC"))</f>
        <v/>
      </c>
      <c r="K94" s="7" t="str" cm="1">
        <f t="array" aca="1" ref="K94" ca="1">IF(ISERROR(ABS(K93)),"",IFERROR(MIN(IF(Données_nettoyées!$O$1:$O$500=$B94,IF(INDIRECT($A$1&amp;K$1)&gt;0,IF(COUNTIFS(Données_nettoyées!$O$1:$O$500,$B94,INDIRECT($A$1&amp;K$1),"&gt;0")&gt;2,INDIRECT($A$1&amp;K$1))))),"MC"))</f>
        <v/>
      </c>
      <c r="L94" s="7" t="str" cm="1">
        <f t="array" aca="1" ref="L94" ca="1">IF(ISERROR(ABS(L93)),"",IFERROR(MIN(IF(Données_nettoyées!$O$1:$O$500=$B94,IF(INDIRECT($A$1&amp;L$1)&gt;0,IF(COUNTIFS(Données_nettoyées!$O$1:$O$500,$B94,INDIRECT($A$1&amp;L$1),"&gt;0")&gt;2,INDIRECT($A$1&amp;L$1))))),"MC"))</f>
        <v/>
      </c>
      <c r="M94" s="7" t="str" cm="1">
        <f t="array" aca="1" ref="M94" ca="1">IF(ISERROR(ABS(M93)),"",IFERROR(MIN(IF(Données_nettoyées!$O$1:$O$500=$B94,IF(INDIRECT($A$1&amp;M$1)&gt;0,IF(COUNTIFS(Données_nettoyées!$O$1:$O$500,$B94,INDIRECT($A$1&amp;M$1),"&gt;0")&gt;2,INDIRECT($A$1&amp;M$1))))),"MC"))</f>
        <v/>
      </c>
      <c r="N94" s="7" t="str" cm="1">
        <f t="array" aca="1" ref="N94" ca="1">IF(ISERROR(ABS(N93)),"",IFERROR(MIN(IF(Données_nettoyées!$O$1:$O$500=$B94,IF(INDIRECT($A$1&amp;N$1)&gt;0,IF(COUNTIFS(Données_nettoyées!$O$1:$O$500,$B94,INDIRECT($A$1&amp;N$1),"&gt;0")&gt;2,INDIRECT($A$1&amp;N$1))))),"MC"))</f>
        <v/>
      </c>
      <c r="O94" s="7" t="str" cm="1">
        <f t="array" aca="1" ref="O94" ca="1">IF(ISERROR(ABS(O93)),"",IFERROR(MIN(IF(Données_nettoyées!$O$1:$O$500=$B94,IF(INDIRECT($A$1&amp;O$1)&gt;0,IF(COUNTIFS(Données_nettoyées!$O$1:$O$500,$B94,INDIRECT($A$1&amp;O$1),"&gt;0")&gt;2,INDIRECT($A$1&amp;O$1))))),"MC"))</f>
        <v/>
      </c>
      <c r="P94" s="7" t="str" cm="1">
        <f t="array" aca="1" ref="P94" ca="1">IF(ISERROR(ABS(P93)),"",IFERROR(MIN(IF(Données_nettoyées!$O$1:$O$500=$B94,IF(INDIRECT($A$1&amp;P$1)&gt;0,IF(COUNTIFS(Données_nettoyées!$O$1:$O$500,$B94,INDIRECT($A$1&amp;P$1),"&gt;0")&gt;2,INDIRECT($A$1&amp;P$1))))),"MC"))</f>
        <v/>
      </c>
      <c r="Q94" s="7" t="str" cm="1">
        <f t="array" aca="1" ref="Q94" ca="1">IF(ISERROR(ABS(Q93)),"",IFERROR(MIN(IF(Données_nettoyées!$O$1:$O$500=$B94,IF(INDIRECT($A$1&amp;Q$1)&gt;0,IF(COUNTIFS(Données_nettoyées!$O$1:$O$500,$B94,INDIRECT($A$1&amp;Q$1),"&gt;0")&gt;2,INDIRECT($A$1&amp;Q$1))))),"MC"))</f>
        <v/>
      </c>
      <c r="R94" s="7" t="str" cm="1">
        <f t="array" aca="1" ref="R94" ca="1">IF(ISERROR(ABS(R93)),"",IFERROR(MIN(IF(Données_nettoyées!$O$1:$O$500=$B94,IF(INDIRECT($A$1&amp;R$1)&gt;0,IF(COUNTIFS(Données_nettoyées!$O$1:$O$500,$B94,INDIRECT($A$1&amp;R$1),"&gt;0")&gt;2,INDIRECT($A$1&amp;R$1))))),"MC"))</f>
        <v/>
      </c>
      <c r="S94" s="7" t="str" cm="1">
        <f t="array" aca="1" ref="S94" ca="1">IF(ISERROR(ABS(S93)),"",IFERROR(MIN(IF(Données_nettoyées!$O$1:$O$500=$B94,IF(INDIRECT($A$1&amp;S$1)&gt;0,IF(COUNTIFS(Données_nettoyées!$O$1:$O$500,$B94,INDIRECT($A$1&amp;S$1),"&gt;0")&gt;2,INDIRECT($A$1&amp;S$1))))),"MC"))</f>
        <v/>
      </c>
      <c r="T94" s="7" t="str" cm="1">
        <f t="array" aca="1" ref="T94" ca="1">IF(ISERROR(ABS(T93)),"",IFERROR(MIN(IF(Données_nettoyées!$O$1:$O$500=$B94,IF(INDIRECT($A$1&amp;T$1)&gt;0,IF(COUNTIFS(Données_nettoyées!$O$1:$O$500,$B94,INDIRECT($A$1&amp;T$1),"&gt;0")&gt;2,INDIRECT($A$1&amp;T$1))))),"MC"))</f>
        <v/>
      </c>
      <c r="U94" s="7" t="str" cm="1">
        <f t="array" aca="1" ref="U94" ca="1">IF(ISERROR(ABS(U93)),"",IFERROR(MIN(IF(Données_nettoyées!$O$1:$O$500=$B94,IF(INDIRECT($A$1&amp;U$1)&gt;0,IF(COUNTIFS(Données_nettoyées!$O$1:$O$500,$B94,INDIRECT($A$1&amp;U$1),"&gt;0")&gt;2,INDIRECT($A$1&amp;U$1))))),"MC"))</f>
        <v/>
      </c>
      <c r="V94" s="7" t="str" cm="1">
        <f t="array" aca="1" ref="V94" ca="1">IF(ISERROR(ABS(V93)),"",IFERROR(MIN(IF(Données_nettoyées!$O$1:$O$500=$B94,IF(INDIRECT($A$1&amp;V$1)&gt;0,IF(COUNTIFS(Données_nettoyées!$O$1:$O$500,$B94,INDIRECT($A$1&amp;V$1),"&gt;0")&gt;2,INDIRECT($A$1&amp;V$1))))),"MC"))</f>
        <v/>
      </c>
      <c r="W94" s="7" t="str" cm="1">
        <f t="array" aca="1" ref="W94" ca="1">IF(ISERROR(ABS(W93)),"",IFERROR(MIN(IF(Données_nettoyées!$O$1:$O$500=$B94,IF(INDIRECT($A$1&amp;W$1)&gt;0,IF(COUNTIFS(Données_nettoyées!$O$1:$O$500,$B94,INDIRECT($A$1&amp;W$1),"&gt;0")&gt;2,INDIRECT($A$1&amp;W$1))))),"MC"))</f>
        <v/>
      </c>
      <c r="X94" s="7" t="str" cm="1">
        <f t="array" aca="1" ref="X94" ca="1">IF(ISERROR(ABS(X93)),"",IFERROR(MIN(IF(Données_nettoyées!$O$1:$O$500=$B94,IF(INDIRECT($A$1&amp;X$1)&gt;0,IF(COUNTIFS(Données_nettoyées!$O$1:$O$500,$B94,INDIRECT($A$1&amp;X$1),"&gt;0")&gt;2,INDIRECT($A$1&amp;X$1))))),"MC"))</f>
        <v/>
      </c>
      <c r="Y94" s="7" t="str" cm="1">
        <f t="array" aca="1" ref="Y94" ca="1">IF(ISERROR(ABS(Y93)),"",IFERROR(MIN(IF(Données_nettoyées!$O$1:$O$500=$B94,IF(INDIRECT($A$1&amp;Y$1)&gt;0,IF(COUNTIFS(Données_nettoyées!$O$1:$O$500,$B94,INDIRECT($A$1&amp;Y$1),"&gt;0")&gt;2,INDIRECT($A$1&amp;Y$1))))),"MC"))</f>
        <v/>
      </c>
      <c r="Z94" s="7" t="str" cm="1">
        <f t="array" aca="1" ref="Z94" ca="1">IF(ISERROR(ABS(Z93)),"",IFERROR(MIN(IF(Données_nettoyées!$O$1:$O$500=$B94,IF(INDIRECT($A$1&amp;Z$1)&gt;0,IF(COUNTIFS(Données_nettoyées!$O$1:$O$500,$B94,INDIRECT($A$1&amp;Z$1),"&gt;0")&gt;2,INDIRECT($A$1&amp;Z$1))))),"MC"))</f>
        <v/>
      </c>
      <c r="AA94" s="7" t="str" cm="1">
        <f t="array" aca="1" ref="AA94" ca="1">IF(ISERROR(ABS(AA93)),"",IFERROR(MIN(IF(Données_nettoyées!$O$1:$O$500=$B94,IF(INDIRECT($A$1&amp;AA$1)&gt;0,IF(COUNTIFS(Données_nettoyées!$O$1:$O$500,$B94,INDIRECT($A$1&amp;AA$1),"&gt;0")&gt;2,INDIRECT($A$1&amp;AA$1))))),"MC"))</f>
        <v/>
      </c>
      <c r="AB94" s="7" t="str" cm="1">
        <f t="array" aca="1" ref="AB94" ca="1">IF(ISERROR(ABS(AB93)),"",IFERROR(MIN(IF(Données_nettoyées!$O$1:$O$500=$B94,IF(INDIRECT($A$1&amp;AB$1)&gt;0,IF(COUNTIFS(Données_nettoyées!$O$1:$O$500,$B94,INDIRECT($A$1&amp;AB$1),"&gt;0")&gt;2,INDIRECT($A$1&amp;AB$1))))),"MC"))</f>
        <v/>
      </c>
      <c r="AC94" s="7" t="str" cm="1">
        <f t="array" aca="1" ref="AC94" ca="1">IF(ISERROR(ABS(AC93)),"",IFERROR(MIN(IF(Données_nettoyées!$O$1:$O$500=$B94,IF(INDIRECT($A$1&amp;AC$1)&gt;0,IF(COUNTIFS(Données_nettoyées!$O$1:$O$500,$B94,INDIRECT($A$1&amp;AC$1),"&gt;0")&gt;2,INDIRECT($A$1&amp;AC$1))))),"MC"))</f>
        <v/>
      </c>
      <c r="AD94" s="7" t="str" cm="1">
        <f t="array" aca="1" ref="AD94" ca="1">IF(ISERROR(ABS(AD93)),"",IFERROR(MIN(IF(Données_nettoyées!$O$1:$O$500=$B94,IF(INDIRECT($A$1&amp;AD$1)&gt;0,IF(COUNTIFS(Données_nettoyées!$O$1:$O$500,$B94,INDIRECT($A$1&amp;AD$1),"&gt;0")&gt;2,INDIRECT($A$1&amp;AD$1))))),"MC"))</f>
        <v/>
      </c>
      <c r="AE94" s="7" t="str" cm="1">
        <f t="array" aca="1" ref="AE94" ca="1">IF(ISERROR(ABS(AE93)),"",IFERROR(MIN(IF(Données_nettoyées!$O$1:$O$500=$B94,IF(INDIRECT($A$1&amp;AE$1)&gt;0,IF(COUNTIFS(Données_nettoyées!$O$1:$O$500,$B94,INDIRECT($A$1&amp;AE$1),"&gt;0")&gt;2,INDIRECT($A$1&amp;AE$1))))),"MC"))</f>
        <v/>
      </c>
      <c r="AF94" s="7" t="str" cm="1">
        <f t="array" aca="1" ref="AF94" ca="1">IF(ISERROR(ABS(AF93)),"",IFERROR(MIN(IF(Données_nettoyées!$O$1:$O$500=$B94,IF(INDIRECT($A$1&amp;AF$1)&gt;0,IF(COUNTIFS(Données_nettoyées!$O$1:$O$500,$B94,INDIRECT($A$1&amp;AF$1),"&gt;0")&gt;2,INDIRECT($A$1&amp;AF$1))))),"MC"))</f>
        <v/>
      </c>
      <c r="AG94" s="7" t="str" cm="1">
        <f t="array" aca="1" ref="AG94" ca="1">IF(ISERROR(ABS(AG93)),"",IFERROR(MIN(IF(Données_nettoyées!$O$1:$O$500=$B94,IF(INDIRECT($A$1&amp;AG$1)&gt;0,IF(COUNTIFS(Données_nettoyées!$O$1:$O$500,$B94,INDIRECT($A$1&amp;AG$1),"&gt;0")&gt;2,INDIRECT($A$1&amp;AG$1))))),"MC"))</f>
        <v/>
      </c>
    </row>
    <row r="95" spans="1:35" x14ac:dyDescent="0.35">
      <c r="A95" s="4" t="s">
        <v>99</v>
      </c>
      <c r="B95" s="4" t="s">
        <v>100</v>
      </c>
      <c r="C95" s="4" t="s">
        <v>68</v>
      </c>
      <c r="E95" s="7" t="str" cm="1">
        <f t="array" aca="1" ref="E95" ca="1">IF(ISERROR(ABS(E93)),"",IFERROR(MAX(IF(Données_nettoyées!$O$1:$O$500=$B95,IF(INDIRECT($A$1&amp;E$1)&gt;0,IF(COUNTIFS(Données_nettoyées!$O$1:$O$500,$B95,INDIRECT($A$1&amp;E$1),"&gt;0")&gt;2,INDIRECT($A$1&amp;E$1))))),"MC"))</f>
        <v/>
      </c>
      <c r="F95" s="7" t="str" cm="1">
        <f t="array" aca="1" ref="F95" ca="1">IF(ISERROR(ABS(F93)),"",IFERROR(MAX(IF(Données_nettoyées!$O$1:$O$500=$B95,IF(INDIRECT($A$1&amp;F$1)&gt;0,IF(COUNTIFS(Données_nettoyées!$O$1:$O$500,$B95,INDIRECT($A$1&amp;F$1),"&gt;0")&gt;2,INDIRECT($A$1&amp;F$1))))),"MC"))</f>
        <v/>
      </c>
      <c r="G95" s="7" t="str" cm="1">
        <f t="array" aca="1" ref="G95" ca="1">IF(ISERROR(ABS(G93)),"",IFERROR(MAX(IF(Données_nettoyées!$O$1:$O$500=$B95,IF(INDIRECT($A$1&amp;G$1)&gt;0,IF(COUNTIFS(Données_nettoyées!$O$1:$O$500,$B95,INDIRECT($A$1&amp;G$1),"&gt;0")&gt;2,INDIRECT($A$1&amp;G$1))))),"MC"))</f>
        <v/>
      </c>
      <c r="H95" s="7" t="str" cm="1">
        <f t="array" aca="1" ref="H95" ca="1">IF(ISERROR(ABS(H93)),"",IFERROR(MAX(IF(Données_nettoyées!$O$1:$O$500=$B95,IF(INDIRECT($A$1&amp;H$1)&gt;0,IF(COUNTIFS(Données_nettoyées!$O$1:$O$500,$B95,INDIRECT($A$1&amp;H$1),"&gt;0")&gt;2,INDIRECT($A$1&amp;H$1))))),"MC"))</f>
        <v/>
      </c>
      <c r="I95" s="7" t="str" cm="1">
        <f t="array" aca="1" ref="I95" ca="1">IF(ISERROR(ABS(I93)),"",IFERROR(MAX(IF(Données_nettoyées!$O$1:$O$500=$B95,IF(INDIRECT($A$1&amp;I$1)&gt;0,IF(COUNTIFS(Données_nettoyées!$O$1:$O$500,$B95,INDIRECT($A$1&amp;I$1),"&gt;0")&gt;2,INDIRECT($A$1&amp;I$1))))),"MC"))</f>
        <v/>
      </c>
      <c r="J95" s="7" t="str" cm="1">
        <f t="array" aca="1" ref="J95" ca="1">IF(ISERROR(ABS(J93)),"",IFERROR(MAX(IF(Données_nettoyées!$O$1:$O$500=$B95,IF(INDIRECT($A$1&amp;J$1)&gt;0,IF(COUNTIFS(Données_nettoyées!$O$1:$O$500,$B95,INDIRECT($A$1&amp;J$1),"&gt;0")&gt;2,INDIRECT($A$1&amp;J$1))))),"MC"))</f>
        <v/>
      </c>
      <c r="K95" s="7" t="str" cm="1">
        <f t="array" aca="1" ref="K95" ca="1">IF(ISERROR(ABS(K93)),"",IFERROR(MAX(IF(Données_nettoyées!$O$1:$O$500=$B95,IF(INDIRECT($A$1&amp;K$1)&gt;0,IF(COUNTIFS(Données_nettoyées!$O$1:$O$500,$B95,INDIRECT($A$1&amp;K$1),"&gt;0")&gt;2,INDIRECT($A$1&amp;K$1))))),"MC"))</f>
        <v/>
      </c>
      <c r="L95" s="7" t="str" cm="1">
        <f t="array" aca="1" ref="L95" ca="1">IF(ISERROR(ABS(L93)),"",IFERROR(MAX(IF(Données_nettoyées!$O$1:$O$500=$B95,IF(INDIRECT($A$1&amp;L$1)&gt;0,IF(COUNTIFS(Données_nettoyées!$O$1:$O$500,$B95,INDIRECT($A$1&amp;L$1),"&gt;0")&gt;2,INDIRECT($A$1&amp;L$1))))),"MC"))</f>
        <v/>
      </c>
      <c r="M95" s="7" t="str" cm="1">
        <f t="array" aca="1" ref="M95" ca="1">IF(ISERROR(ABS(M93)),"",IFERROR(MAX(IF(Données_nettoyées!$O$1:$O$500=$B95,IF(INDIRECT($A$1&amp;M$1)&gt;0,IF(COUNTIFS(Données_nettoyées!$O$1:$O$500,$B95,INDIRECT($A$1&amp;M$1),"&gt;0")&gt;2,INDIRECT($A$1&amp;M$1))))),"MC"))</f>
        <v/>
      </c>
      <c r="N95" s="7" t="str" cm="1">
        <f t="array" aca="1" ref="N95" ca="1">IF(ISERROR(ABS(N93)),"",IFERROR(MAX(IF(Données_nettoyées!$O$1:$O$500=$B95,IF(INDIRECT($A$1&amp;N$1)&gt;0,IF(COUNTIFS(Données_nettoyées!$O$1:$O$500,$B95,INDIRECT($A$1&amp;N$1),"&gt;0")&gt;2,INDIRECT($A$1&amp;N$1))))),"MC"))</f>
        <v/>
      </c>
      <c r="O95" s="7" t="str" cm="1">
        <f t="array" aca="1" ref="O95" ca="1">IF(ISERROR(ABS(O93)),"",IFERROR(MAX(IF(Données_nettoyées!$O$1:$O$500=$B95,IF(INDIRECT($A$1&amp;O$1)&gt;0,IF(COUNTIFS(Données_nettoyées!$O$1:$O$500,$B95,INDIRECT($A$1&amp;O$1),"&gt;0")&gt;2,INDIRECT($A$1&amp;O$1))))),"MC"))</f>
        <v/>
      </c>
      <c r="P95" s="7" t="str" cm="1">
        <f t="array" aca="1" ref="P95" ca="1">IF(ISERROR(ABS(P93)),"",IFERROR(MAX(IF(Données_nettoyées!$O$1:$O$500=$B95,IF(INDIRECT($A$1&amp;P$1)&gt;0,IF(COUNTIFS(Données_nettoyées!$O$1:$O$500,$B95,INDIRECT($A$1&amp;P$1),"&gt;0")&gt;2,INDIRECT($A$1&amp;P$1))))),"MC"))</f>
        <v/>
      </c>
      <c r="Q95" s="7" t="str" cm="1">
        <f t="array" aca="1" ref="Q95" ca="1">IF(ISERROR(ABS(Q93)),"",IFERROR(MAX(IF(Données_nettoyées!$O$1:$O$500=$B95,IF(INDIRECT($A$1&amp;Q$1)&gt;0,IF(COUNTIFS(Données_nettoyées!$O$1:$O$500,$B95,INDIRECT($A$1&amp;Q$1),"&gt;0")&gt;2,INDIRECT($A$1&amp;Q$1))))),"MC"))</f>
        <v/>
      </c>
      <c r="R95" s="7" t="str" cm="1">
        <f t="array" aca="1" ref="R95" ca="1">IF(ISERROR(ABS(R93)),"",IFERROR(MAX(IF(Données_nettoyées!$O$1:$O$500=$B95,IF(INDIRECT($A$1&amp;R$1)&gt;0,IF(COUNTIFS(Données_nettoyées!$O$1:$O$500,$B95,INDIRECT($A$1&amp;R$1),"&gt;0")&gt;2,INDIRECT($A$1&amp;R$1))))),"MC"))</f>
        <v/>
      </c>
      <c r="S95" s="7" t="str" cm="1">
        <f t="array" aca="1" ref="S95" ca="1">IF(ISERROR(ABS(S93)),"",IFERROR(MAX(IF(Données_nettoyées!$O$1:$O$500=$B95,IF(INDIRECT($A$1&amp;S$1)&gt;0,IF(COUNTIFS(Données_nettoyées!$O$1:$O$500,$B95,INDIRECT($A$1&amp;S$1),"&gt;0")&gt;2,INDIRECT($A$1&amp;S$1))))),"MC"))</f>
        <v/>
      </c>
      <c r="T95" s="7" t="str" cm="1">
        <f t="array" aca="1" ref="T95" ca="1">IF(ISERROR(ABS(T93)),"",IFERROR(MAX(IF(Données_nettoyées!$O$1:$O$500=$B95,IF(INDIRECT($A$1&amp;T$1)&gt;0,IF(COUNTIFS(Données_nettoyées!$O$1:$O$500,$B95,INDIRECT($A$1&amp;T$1),"&gt;0")&gt;2,INDIRECT($A$1&amp;T$1))))),"MC"))</f>
        <v/>
      </c>
      <c r="U95" s="7" t="str" cm="1">
        <f t="array" aca="1" ref="U95" ca="1">IF(ISERROR(ABS(U93)),"",IFERROR(MAX(IF(Données_nettoyées!$O$1:$O$500=$B95,IF(INDIRECT($A$1&amp;U$1)&gt;0,IF(COUNTIFS(Données_nettoyées!$O$1:$O$500,$B95,INDIRECT($A$1&amp;U$1),"&gt;0")&gt;2,INDIRECT($A$1&amp;U$1))))),"MC"))</f>
        <v/>
      </c>
      <c r="V95" s="7" t="str" cm="1">
        <f t="array" aca="1" ref="V95" ca="1">IF(ISERROR(ABS(V93)),"",IFERROR(MAX(IF(Données_nettoyées!$O$1:$O$500=$B95,IF(INDIRECT($A$1&amp;V$1)&gt;0,IF(COUNTIFS(Données_nettoyées!$O$1:$O$500,$B95,INDIRECT($A$1&amp;V$1),"&gt;0")&gt;2,INDIRECT($A$1&amp;V$1))))),"MC"))</f>
        <v/>
      </c>
      <c r="W95" s="7" t="str" cm="1">
        <f t="array" aca="1" ref="W95" ca="1">IF(ISERROR(ABS(W93)),"",IFERROR(MAX(IF(Données_nettoyées!$O$1:$O$500=$B95,IF(INDIRECT($A$1&amp;W$1)&gt;0,IF(COUNTIFS(Données_nettoyées!$O$1:$O$500,$B95,INDIRECT($A$1&amp;W$1),"&gt;0")&gt;2,INDIRECT($A$1&amp;W$1))))),"MC"))</f>
        <v/>
      </c>
      <c r="X95" s="7" t="str" cm="1">
        <f t="array" aca="1" ref="X95" ca="1">IF(ISERROR(ABS(X93)),"",IFERROR(MAX(IF(Données_nettoyées!$O$1:$O$500=$B95,IF(INDIRECT($A$1&amp;X$1)&gt;0,IF(COUNTIFS(Données_nettoyées!$O$1:$O$500,$B95,INDIRECT($A$1&amp;X$1),"&gt;0")&gt;2,INDIRECT($A$1&amp;X$1))))),"MC"))</f>
        <v/>
      </c>
      <c r="Y95" s="7" t="str" cm="1">
        <f t="array" aca="1" ref="Y95" ca="1">IF(ISERROR(ABS(Y93)),"",IFERROR(MAX(IF(Données_nettoyées!$O$1:$O$500=$B95,IF(INDIRECT($A$1&amp;Y$1)&gt;0,IF(COUNTIFS(Données_nettoyées!$O$1:$O$500,$B95,INDIRECT($A$1&amp;Y$1),"&gt;0")&gt;2,INDIRECT($A$1&amp;Y$1))))),"MC"))</f>
        <v/>
      </c>
      <c r="Z95" s="7" t="str" cm="1">
        <f t="array" aca="1" ref="Z95" ca="1">IF(ISERROR(ABS(Z93)),"",IFERROR(MAX(IF(Données_nettoyées!$O$1:$O$500=$B95,IF(INDIRECT($A$1&amp;Z$1)&gt;0,IF(COUNTIFS(Données_nettoyées!$O$1:$O$500,$B95,INDIRECT($A$1&amp;Z$1),"&gt;0")&gt;2,INDIRECT($A$1&amp;Z$1))))),"MC"))</f>
        <v/>
      </c>
      <c r="AA95" s="7" t="str" cm="1">
        <f t="array" aca="1" ref="AA95" ca="1">IF(ISERROR(ABS(AA93)),"",IFERROR(MAX(IF(Données_nettoyées!$O$1:$O$500=$B95,IF(INDIRECT($A$1&amp;AA$1)&gt;0,IF(COUNTIFS(Données_nettoyées!$O$1:$O$500,$B95,INDIRECT($A$1&amp;AA$1),"&gt;0")&gt;2,INDIRECT($A$1&amp;AA$1))))),"MC"))</f>
        <v/>
      </c>
      <c r="AB95" s="7" t="str" cm="1">
        <f t="array" aca="1" ref="AB95" ca="1">IF(ISERROR(ABS(AB93)),"",IFERROR(MAX(IF(Données_nettoyées!$O$1:$O$500=$B95,IF(INDIRECT($A$1&amp;AB$1)&gt;0,IF(COUNTIFS(Données_nettoyées!$O$1:$O$500,$B95,INDIRECT($A$1&amp;AB$1),"&gt;0")&gt;2,INDIRECT($A$1&amp;AB$1))))),"MC"))</f>
        <v/>
      </c>
      <c r="AC95" s="7" t="str" cm="1">
        <f t="array" aca="1" ref="AC95" ca="1">IF(ISERROR(ABS(AC93)),"",IFERROR(MAX(IF(Données_nettoyées!$O$1:$O$500=$B95,IF(INDIRECT($A$1&amp;AC$1)&gt;0,IF(COUNTIFS(Données_nettoyées!$O$1:$O$500,$B95,INDIRECT($A$1&amp;AC$1),"&gt;0")&gt;2,INDIRECT($A$1&amp;AC$1))))),"MC"))</f>
        <v/>
      </c>
      <c r="AD95" s="7" t="str" cm="1">
        <f t="array" aca="1" ref="AD95" ca="1">IF(ISERROR(ABS(AD93)),"",IFERROR(MAX(IF(Données_nettoyées!$O$1:$O$500=$B95,IF(INDIRECT($A$1&amp;AD$1)&gt;0,IF(COUNTIFS(Données_nettoyées!$O$1:$O$500,$B95,INDIRECT($A$1&amp;AD$1),"&gt;0")&gt;2,INDIRECT($A$1&amp;AD$1))))),"MC"))</f>
        <v/>
      </c>
      <c r="AE95" s="7" t="str" cm="1">
        <f t="array" aca="1" ref="AE95" ca="1">IF(ISERROR(ABS(AE93)),"",IFERROR(MAX(IF(Données_nettoyées!$O$1:$O$500=$B95,IF(INDIRECT($A$1&amp;AE$1)&gt;0,IF(COUNTIFS(Données_nettoyées!$O$1:$O$500,$B95,INDIRECT($A$1&amp;AE$1),"&gt;0")&gt;2,INDIRECT($A$1&amp;AE$1))))),"MC"))</f>
        <v/>
      </c>
      <c r="AF95" s="7" t="str" cm="1">
        <f t="array" aca="1" ref="AF95" ca="1">IF(ISERROR(ABS(AF93)),"",IFERROR(MAX(IF(Données_nettoyées!$O$1:$O$500=$B95,IF(INDIRECT($A$1&amp;AF$1)&gt;0,IF(COUNTIFS(Données_nettoyées!$O$1:$O$500,$B95,INDIRECT($A$1&amp;AF$1),"&gt;0")&gt;2,INDIRECT($A$1&amp;AF$1))))),"MC"))</f>
        <v/>
      </c>
      <c r="AG95" s="7" t="str" cm="1">
        <f t="array" aca="1" ref="AG95" ca="1">IF(ISERROR(ABS(AG93)),"",IFERROR(MAX(IF(Données_nettoyées!$O$1:$O$500=$B95,IF(INDIRECT($A$1&amp;AG$1)&gt;0,IF(COUNTIFS(Données_nettoyées!$O$1:$O$500,$B95,INDIRECT($A$1&amp;AG$1),"&gt;0")&gt;2,INDIRECT($A$1&amp;AG$1))))),"MC"))</f>
        <v/>
      </c>
    </row>
    <row r="96" spans="1:35" x14ac:dyDescent="0.35">
      <c r="C96" s="38" t="s">
        <v>145</v>
      </c>
      <c r="E96" s="7" t="str">
        <f t="shared" ref="E96:AG96" ca="1" si="14">IFERROR(IF((E95-E94)/E94&gt;=40%,"!!",""),"")</f>
        <v/>
      </c>
      <c r="F96" s="7" t="str">
        <f t="shared" ca="1" si="14"/>
        <v/>
      </c>
      <c r="G96" s="7" t="str">
        <f t="shared" ca="1" si="14"/>
        <v/>
      </c>
      <c r="H96" s="7" t="str">
        <f t="shared" ca="1" si="14"/>
        <v/>
      </c>
      <c r="I96" s="7" t="str">
        <f t="shared" ca="1" si="14"/>
        <v/>
      </c>
      <c r="J96" s="7" t="str">
        <f t="shared" ca="1" si="14"/>
        <v/>
      </c>
      <c r="K96" s="7" t="str">
        <f t="shared" ca="1" si="14"/>
        <v/>
      </c>
      <c r="L96" s="7" t="str">
        <f t="shared" ca="1" si="14"/>
        <v/>
      </c>
      <c r="M96" s="7" t="str">
        <f t="shared" ca="1" si="14"/>
        <v/>
      </c>
      <c r="N96" s="7" t="str">
        <f t="shared" ca="1" si="14"/>
        <v/>
      </c>
      <c r="O96" s="7" t="str">
        <f t="shared" ca="1" si="14"/>
        <v/>
      </c>
      <c r="P96" s="7" t="str">
        <f t="shared" ca="1" si="14"/>
        <v/>
      </c>
      <c r="Q96" s="7" t="str">
        <f t="shared" ca="1" si="14"/>
        <v/>
      </c>
      <c r="R96" s="7" t="str">
        <f t="shared" ca="1" si="14"/>
        <v/>
      </c>
      <c r="S96" s="7" t="str">
        <f t="shared" ca="1" si="14"/>
        <v/>
      </c>
      <c r="T96" s="7" t="str">
        <f t="shared" ca="1" si="14"/>
        <v/>
      </c>
      <c r="U96" s="7" t="str">
        <f t="shared" ca="1" si="14"/>
        <v/>
      </c>
      <c r="V96" s="7" t="str">
        <f t="shared" ca="1" si="14"/>
        <v/>
      </c>
      <c r="W96" s="7" t="str">
        <f t="shared" ca="1" si="14"/>
        <v/>
      </c>
      <c r="X96" s="7" t="str">
        <f t="shared" ca="1" si="14"/>
        <v/>
      </c>
      <c r="Y96" s="7" t="str">
        <f t="shared" ca="1" si="14"/>
        <v/>
      </c>
      <c r="Z96" s="7" t="str">
        <f t="shared" ca="1" si="14"/>
        <v/>
      </c>
      <c r="AA96" s="7" t="str">
        <f t="shared" ca="1" si="14"/>
        <v/>
      </c>
      <c r="AB96" s="7" t="str">
        <f t="shared" ca="1" si="14"/>
        <v/>
      </c>
      <c r="AC96" s="7" t="str">
        <f t="shared" ca="1" si="14"/>
        <v/>
      </c>
      <c r="AD96" s="7" t="str">
        <f t="shared" ca="1" si="14"/>
        <v/>
      </c>
      <c r="AE96" s="7" t="str">
        <f t="shared" ca="1" si="14"/>
        <v/>
      </c>
      <c r="AF96" s="7" t="str">
        <f t="shared" ca="1" si="14"/>
        <v/>
      </c>
      <c r="AG96" s="7" t="str">
        <f t="shared" ca="1" si="14"/>
        <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tr">
        <f>IF(COUNTIF(Données_nettoyées!$O$1:$O$500,$B99)&gt;0,"OUI","NON")</f>
        <v>OUI</v>
      </c>
      <c r="E99" s="7" cm="1">
        <f t="array" aca="1" ref="E99" ca="1">IF($D99="NON","-",IFERROR(MEDIAN(IF(Données_nettoyées!$O$1:$O$500=$B99,IF(INDIRECT($A$1&amp;E$1)&gt;0,IF(COUNTIFS(Données_nettoyées!$O$1:$O$500,$B99,INDIRECT($A$1&amp;E$1),"&gt;0")&gt;2,INDIRECT($A$1&amp;E$1))))),"MC"))</f>
        <v>1450</v>
      </c>
      <c r="F99" s="7" t="str" cm="1">
        <f t="array" aca="1" ref="F99" ca="1">IF($D99="NON","-",IFERROR(MEDIAN(IF(Données_nettoyées!$O$1:$O$500=$B99,IF(INDIRECT($A$1&amp;F$1)&gt;0,IF(COUNTIFS(Données_nettoyées!$O$1:$O$500,$B99,INDIRECT($A$1&amp;F$1),"&gt;0")&gt;2,INDIRECT($A$1&amp;F$1))))),"MC"))</f>
        <v>MC</v>
      </c>
      <c r="G99" s="7" t="str" cm="1">
        <f t="array" aca="1" ref="G99" ca="1">IF($D99="NON","-",IFERROR(MEDIAN(IF(Données_nettoyées!$O$1:$O$500=$B99,IF(INDIRECT($A$1&amp;G$1)&gt;0,IF(COUNTIFS(Données_nettoyées!$O$1:$O$500,$B99,INDIRECT($A$1&amp;G$1),"&gt;0")&gt;2,INDIRECT($A$1&amp;G$1))))),"MC"))</f>
        <v>MC</v>
      </c>
      <c r="H99" s="7" cm="1">
        <f t="array" aca="1" ref="H99" ca="1">IF($D99="NON","-",IFERROR(MEDIAN(IF(Données_nettoyées!$O$1:$O$500=$B99,IF(INDIRECT($A$1&amp;H$1)&gt;0,IF(COUNTIFS(Données_nettoyées!$O$1:$O$500,$B99,INDIRECT($A$1&amp;H$1),"&gt;0")&gt;2,INDIRECT($A$1&amp;H$1))))),"MC"))</f>
        <v>600</v>
      </c>
      <c r="I99" s="7" cm="1">
        <f t="array" aca="1" ref="I99" ca="1">IF($D99="NON","-",IFERROR(MEDIAN(IF(Données_nettoyées!$O$1:$O$500=$B99,IF(INDIRECT($A$1&amp;I$1)&gt;0,IF(COUNTIFS(Données_nettoyées!$O$1:$O$500,$B99,INDIRECT($A$1&amp;I$1),"&gt;0")&gt;2,INDIRECT($A$1&amp;I$1))))),"MC"))</f>
        <v>337.5</v>
      </c>
      <c r="J99" s="7" cm="1">
        <f t="array" aca="1" ref="J99" ca="1">IF($D99="NON","-",IFERROR(MEDIAN(IF(Données_nettoyées!$O$1:$O$500=$B99,IF(INDIRECT($A$1&amp;J$1)&gt;0,IF(COUNTIFS(Données_nettoyées!$O$1:$O$500,$B99,INDIRECT($A$1&amp;J$1),"&gt;0")&gt;2,INDIRECT($A$1&amp;J$1))))),"MC"))</f>
        <v>6125</v>
      </c>
      <c r="K99" s="7" t="str" cm="1">
        <f t="array" aca="1" ref="K99" ca="1">IF($D99="NON","-",IFERROR(MEDIAN(IF(Données_nettoyées!$O$1:$O$500=$B99,IF(INDIRECT($A$1&amp;K$1)&gt;0,IF(COUNTIFS(Données_nettoyées!$O$1:$O$500,$B99,INDIRECT($A$1&amp;K$1),"&gt;0")&gt;2,INDIRECT($A$1&amp;K$1))))),"MC"))</f>
        <v>MC</v>
      </c>
      <c r="L99" s="7" cm="1">
        <f t="array" aca="1" ref="L99" ca="1">IF($D99="NON","-",IFERROR(MEDIAN(IF(Données_nettoyées!$O$1:$O$500=$B99,IF(INDIRECT($A$1&amp;L$1)&gt;0,IF(COUNTIFS(Données_nettoyées!$O$1:$O$500,$B99,INDIRECT($A$1&amp;L$1),"&gt;0")&gt;2,INDIRECT($A$1&amp;L$1))))),"MC"))</f>
        <v>600</v>
      </c>
      <c r="M99" s="7" cm="1">
        <f t="array" aca="1" ref="M99" ca="1">IF($D99="NON","-",IFERROR(MEDIAN(IF(Données_nettoyées!$O$1:$O$500=$B99,IF(INDIRECT($A$1&amp;M$1)&gt;0,IF(COUNTIFS(Données_nettoyées!$O$1:$O$500,$B99,INDIRECT($A$1&amp;M$1),"&gt;0")&gt;2,INDIRECT($A$1&amp;M$1))))),"MC"))</f>
        <v>1250</v>
      </c>
      <c r="N99" s="7" t="str" cm="1">
        <f t="array" aca="1" ref="N99" ca="1">IF($D99="NON","-",IFERROR(MEDIAN(IF(Données_nettoyées!$O$1:$O$500=$B99,IF(INDIRECT($A$1&amp;N$1)&gt;0,IF(COUNTIFS(Données_nettoyées!$O$1:$O$500,$B99,INDIRECT($A$1&amp;N$1),"&gt;0")&gt;2,INDIRECT($A$1&amp;N$1))))),"MC"))</f>
        <v>MC</v>
      </c>
      <c r="O99" s="7" t="str" cm="1">
        <f t="array" aca="1" ref="O99" ca="1">IF($D99="NON","-",IFERROR(MEDIAN(IF(Données_nettoyées!$O$1:$O$500=$B99,IF(INDIRECT($A$1&amp;O$1)&gt;0,IF(COUNTIFS(Données_nettoyées!$O$1:$O$500,$B99,INDIRECT($A$1&amp;O$1),"&gt;0")&gt;2,INDIRECT($A$1&amp;O$1))))),"MC"))</f>
        <v>MC</v>
      </c>
      <c r="P99" s="7" t="str" cm="1">
        <f t="array" aca="1" ref="P99" ca="1">IF($D99="NON","-",IFERROR(MEDIAN(IF(Données_nettoyées!$O$1:$O$500=$B99,IF(INDIRECT($A$1&amp;P$1)&gt;0,IF(COUNTIFS(Données_nettoyées!$O$1:$O$500,$B99,INDIRECT($A$1&amp;P$1),"&gt;0")&gt;2,INDIRECT($A$1&amp;P$1))))),"MC"))</f>
        <v>MC</v>
      </c>
      <c r="Q99" s="7" t="str" cm="1">
        <f t="array" aca="1" ref="Q99" ca="1">IF($D99="NON","-",IFERROR(MEDIAN(IF(Données_nettoyées!$O$1:$O$500=$B99,IF(INDIRECT($A$1&amp;Q$1)&gt;0,IF(COUNTIFS(Données_nettoyées!$O$1:$O$500,$B99,INDIRECT($A$1&amp;Q$1),"&gt;0")&gt;2,INDIRECT($A$1&amp;Q$1))))),"MC"))</f>
        <v>MC</v>
      </c>
      <c r="R99" s="7" t="str" cm="1">
        <f t="array" aca="1" ref="R99" ca="1">IF($D99="NON","-",IFERROR(MEDIAN(IF(Données_nettoyées!$O$1:$O$500=$B99,IF(INDIRECT($A$1&amp;R$1)&gt;0,IF(COUNTIFS(Données_nettoyées!$O$1:$O$500,$B99,INDIRECT($A$1&amp;R$1),"&gt;0")&gt;2,INDIRECT($A$1&amp;R$1))))),"MC"))</f>
        <v>MC</v>
      </c>
      <c r="S99" s="7" t="str" cm="1">
        <f t="array" aca="1" ref="S99" ca="1">IF($D99="NON","-",IFERROR(MEDIAN(IF(Données_nettoyées!$O$1:$O$500=$B99,IF(INDIRECT($A$1&amp;S$1)&gt;0,IF(COUNTIFS(Données_nettoyées!$O$1:$O$500,$B99,INDIRECT($A$1&amp;S$1),"&gt;0")&gt;2,INDIRECT($A$1&amp;S$1))))),"MC"))</f>
        <v>MC</v>
      </c>
      <c r="T99" s="7" t="str" cm="1">
        <f t="array" aca="1" ref="T99" ca="1">IF($D99="NON","-",IFERROR(MEDIAN(IF(Données_nettoyées!$O$1:$O$500=$B99,IF(INDIRECT($A$1&amp;T$1)&gt;0,IF(COUNTIFS(Données_nettoyées!$O$1:$O$500,$B99,INDIRECT($A$1&amp;T$1),"&gt;0")&gt;2,INDIRECT($A$1&amp;T$1))))),"MC"))</f>
        <v>MC</v>
      </c>
      <c r="U99" s="7" t="str" cm="1">
        <f t="array" aca="1" ref="U99" ca="1">IF($D99="NON","-",IFERROR(MEDIAN(IF(Données_nettoyées!$O$1:$O$500=$B99,IF(INDIRECT($A$1&amp;U$1)&gt;0,IF(COUNTIFS(Données_nettoyées!$O$1:$O$500,$B99,INDIRECT($A$1&amp;U$1),"&gt;0")&gt;2,INDIRECT($A$1&amp;U$1))))),"MC"))</f>
        <v>MC</v>
      </c>
      <c r="V99" s="7" cm="1">
        <f t="array" aca="1" ref="V99" ca="1">IF($D99="NON","-",IFERROR(MEDIAN(IF(Données_nettoyées!$O$1:$O$500=$B99,IF(INDIRECT($A$1&amp;V$1)&gt;0,IF(COUNTIFS(Données_nettoyées!$O$1:$O$500,$B99,INDIRECT($A$1&amp;V$1),"&gt;0")&gt;2,INDIRECT($A$1&amp;V$1))))),"MC"))</f>
        <v>287.5</v>
      </c>
      <c r="W99" s="7" t="str" cm="1">
        <f t="array" aca="1" ref="W99" ca="1">IF($D99="NON","-",IFERROR(MEDIAN(IF(Données_nettoyées!$O$1:$O$500=$B99,IF(INDIRECT($A$1&amp;W$1)&gt;0,IF(COUNTIFS(Données_nettoyées!$O$1:$O$500,$B99,INDIRECT($A$1&amp;W$1),"&gt;0")&gt;2,INDIRECT($A$1&amp;W$1))))),"MC"))</f>
        <v>MC</v>
      </c>
      <c r="X99" s="7" t="str" cm="1">
        <f t="array" aca="1" ref="X99" ca="1">IF($D99="NON","-",IFERROR(MEDIAN(IF(Données_nettoyées!$O$1:$O$500=$B99,IF(INDIRECT($A$1&amp;X$1)&gt;0,IF(COUNTIFS(Données_nettoyées!$O$1:$O$500,$B99,INDIRECT($A$1&amp;X$1),"&gt;0")&gt;2,INDIRECT($A$1&amp;X$1))))),"MC"))</f>
        <v>MC</v>
      </c>
      <c r="Y99" s="7" t="str" cm="1">
        <f t="array" aca="1" ref="Y99" ca="1">IF($D99="NON","-",IFERROR(MEDIAN(IF(Données_nettoyées!$O$1:$O$500=$B99,IF(INDIRECT($A$1&amp;Y$1)&gt;0,IF(COUNTIFS(Données_nettoyées!$O$1:$O$500,$B99,INDIRECT($A$1&amp;Y$1),"&gt;0")&gt;2,INDIRECT($A$1&amp;Y$1))))),"MC"))</f>
        <v>MC</v>
      </c>
      <c r="Z99" s="7" cm="1">
        <f t="array" aca="1" ref="Z99" ca="1">IF($D99="NON","-",IFERROR(MEDIAN(IF(Données_nettoyées!$O$1:$O$500=$B99,IF(INDIRECT($A$1&amp;Z$1)&gt;0,IF(COUNTIFS(Données_nettoyées!$O$1:$O$500,$B99,INDIRECT($A$1&amp;Z$1),"&gt;0")&gt;2,INDIRECT($A$1&amp;Z$1))))),"MC"))</f>
        <v>2125</v>
      </c>
      <c r="AA99" s="7" cm="1">
        <f t="array" aca="1" ref="AA99" ca="1">IF($D99="NON","-",IFERROR(MEDIAN(IF(Données_nettoyées!$O$1:$O$500=$B99,IF(INDIRECT($A$1&amp;AA$1)&gt;0,IF(COUNTIFS(Données_nettoyées!$O$1:$O$500,$B99,INDIRECT($A$1&amp;AA$1),"&gt;0")&gt;2,INDIRECT($A$1&amp;AA$1))))),"MC"))</f>
        <v>2500</v>
      </c>
      <c r="AB99" s="7" cm="1">
        <f t="array" aca="1" ref="AB99" ca="1">IF($D99="NON","-",IFERROR(MEDIAN(IF(Données_nettoyées!$O$1:$O$500=$B99,IF(INDIRECT($A$1&amp;AB$1)&gt;0,IF(COUNTIFS(Données_nettoyées!$O$1:$O$500,$B99,INDIRECT($A$1&amp;AB$1),"&gt;0")&gt;2,INDIRECT($A$1&amp;AB$1))))),"MC"))</f>
        <v>2875</v>
      </c>
      <c r="AC99" s="7" t="str" cm="1">
        <f t="array" aca="1" ref="AC99" ca="1">IF($D99="NON","-",IFERROR(MEDIAN(IF(Données_nettoyées!$O$1:$O$500=$B99,IF(INDIRECT($A$1&amp;AC$1)&gt;0,IF(COUNTIFS(Données_nettoyées!$O$1:$O$500,$B99,INDIRECT($A$1&amp;AC$1),"&gt;0")&gt;2,INDIRECT($A$1&amp;AC$1))))),"MC"))</f>
        <v>MC</v>
      </c>
      <c r="AD99" s="7" cm="1">
        <f t="array" aca="1" ref="AD99" ca="1">IF($D99="NON","-",IFERROR(MEDIAN(IF(Données_nettoyées!$O$1:$O$500=$B99,IF(INDIRECT($A$1&amp;AD$1)&gt;0,IF(COUNTIFS(Données_nettoyées!$O$1:$O$500,$B99,INDIRECT($A$1&amp;AD$1),"&gt;0")&gt;2,INDIRECT($A$1&amp;AD$1))))),"MC"))</f>
        <v>2500</v>
      </c>
      <c r="AE99" s="7" cm="1">
        <f t="array" aca="1" ref="AE99" ca="1">IF($D99="NON","-",IFERROR(MEDIAN(IF(Données_nettoyées!$O$1:$O$500=$B99,IF(INDIRECT($A$1&amp;AE$1)&gt;0,IF(COUNTIFS(Données_nettoyées!$O$1:$O$500,$B99,INDIRECT($A$1&amp;AE$1),"&gt;0")&gt;2,INDIRECT($A$1&amp;AE$1))))),"MC"))</f>
        <v>7675</v>
      </c>
      <c r="AF99" s="7" t="str" cm="1">
        <f t="array" aca="1" ref="AF99" ca="1">IF($D99="NON","-",IFERROR(MEDIAN(IF(Données_nettoyées!$O$1:$O$500=$B99,IF(INDIRECT($A$1&amp;AF$1)&gt;0,IF(COUNTIFS(Données_nettoyées!$O$1:$O$500,$B99,INDIRECT($A$1&amp;AF$1),"&gt;0")&gt;2,INDIRECT($A$1&amp;AF$1))))),"MC"))</f>
        <v>MC</v>
      </c>
      <c r="AG99" s="7" t="str" cm="1">
        <f t="array" aca="1" ref="AG99" ca="1">IF($D99="NON","-",IFERROR(MEDIAN(IF(Données_nettoyées!$O$1:$O$500=$B99,IF(INDIRECT($A$1&amp;AG$1)&gt;0,IF(COUNTIFS(Données_nettoyées!$O$1:$O$500,$B99,INDIRECT($A$1&amp;AG$1),"&gt;0")&gt;2,INDIRECT($A$1&amp;AG$1))))),"MC"))</f>
        <v>MC</v>
      </c>
      <c r="AI99" s="5">
        <f ca="1">COUNTIF(E99:AG99,"MC")+COUNTIF(E99:AG99,"-")</f>
        <v>17</v>
      </c>
    </row>
    <row r="100" spans="1:35" x14ac:dyDescent="0.35">
      <c r="A100" s="4" t="s">
        <v>99</v>
      </c>
      <c r="B100" s="4" t="s">
        <v>102</v>
      </c>
      <c r="C100" s="4" t="s">
        <v>66</v>
      </c>
      <c r="E100" s="7" cm="1">
        <f t="array" aca="1" ref="E100" ca="1">IF(ISERROR(ABS(E99)),"",IFERROR(MIN(IF(Données_nettoyées!$O$1:$O$500=$B100,IF(INDIRECT($A$1&amp;E$1)&gt;0,IF(COUNTIFS(Données_nettoyées!$O$1:$O$500,$B100,INDIRECT($A$1&amp;E$1),"&gt;0")&gt;2,INDIRECT($A$1&amp;E$1))))),"MC"))</f>
        <v>1350</v>
      </c>
      <c r="F100" s="7" t="str" cm="1">
        <f t="array" aca="1" ref="F100" ca="1">IF(ISERROR(ABS(F99)),"",IFERROR(MIN(IF(Données_nettoyées!$O$1:$O$500=$B100,IF(INDIRECT($A$1&amp;F$1)&gt;0,IF(COUNTIFS(Données_nettoyées!$O$1:$O$500,$B100,INDIRECT($A$1&amp;F$1),"&gt;0")&gt;2,INDIRECT($A$1&amp;F$1))))),"MC"))</f>
        <v/>
      </c>
      <c r="G100" s="7" t="str" cm="1">
        <f t="array" aca="1" ref="G100" ca="1">IF(ISERROR(ABS(G99)),"",IFERROR(MIN(IF(Données_nettoyées!$O$1:$O$500=$B100,IF(INDIRECT($A$1&amp;G$1)&gt;0,IF(COUNTIFS(Données_nettoyées!$O$1:$O$500,$B100,INDIRECT($A$1&amp;G$1),"&gt;0")&gt;2,INDIRECT($A$1&amp;G$1))))),"MC"))</f>
        <v/>
      </c>
      <c r="H100" s="7" cm="1">
        <f t="array" aca="1" ref="H100" ca="1">IF(ISERROR(ABS(H99)),"",IFERROR(MIN(IF(Données_nettoyées!$O$1:$O$500=$B100,IF(INDIRECT($A$1&amp;H$1)&gt;0,IF(COUNTIFS(Données_nettoyées!$O$1:$O$500,$B100,INDIRECT($A$1&amp;H$1),"&gt;0")&gt;2,INDIRECT($A$1&amp;H$1))))),"MC"))</f>
        <v>550</v>
      </c>
      <c r="I100" s="7" cm="1">
        <f t="array" aca="1" ref="I100" ca="1">IF(ISERROR(ABS(I99)),"",IFERROR(MIN(IF(Données_nettoyées!$O$1:$O$500=$B100,IF(INDIRECT($A$1&amp;I$1)&gt;0,IF(COUNTIFS(Données_nettoyées!$O$1:$O$500,$B100,INDIRECT($A$1&amp;I$1),"&gt;0")&gt;2,INDIRECT($A$1&amp;I$1))))),"MC"))</f>
        <v>300</v>
      </c>
      <c r="J100" s="7" cm="1">
        <f t="array" aca="1" ref="J100" ca="1">IF(ISERROR(ABS(J99)),"",IFERROR(MIN(IF(Données_nettoyées!$O$1:$O$500=$B100,IF(INDIRECT($A$1&amp;J$1)&gt;0,IF(COUNTIFS(Données_nettoyées!$O$1:$O$500,$B100,INDIRECT($A$1&amp;J$1),"&gt;0")&gt;2,INDIRECT($A$1&amp;J$1))))),"MC"))</f>
        <v>6000</v>
      </c>
      <c r="K100" s="7" t="str" cm="1">
        <f t="array" aca="1" ref="K100" ca="1">IF(ISERROR(ABS(K99)),"",IFERROR(MIN(IF(Données_nettoyées!$O$1:$O$500=$B100,IF(INDIRECT($A$1&amp;K$1)&gt;0,IF(COUNTIFS(Données_nettoyées!$O$1:$O$500,$B100,INDIRECT($A$1&amp;K$1),"&gt;0")&gt;2,INDIRECT($A$1&amp;K$1))))),"MC"))</f>
        <v/>
      </c>
      <c r="L100" s="7" cm="1">
        <f t="array" aca="1" ref="L100" ca="1">IF(ISERROR(ABS(L99)),"",IFERROR(MIN(IF(Données_nettoyées!$O$1:$O$500=$B100,IF(INDIRECT($A$1&amp;L$1)&gt;0,IF(COUNTIFS(Données_nettoyées!$O$1:$O$500,$B100,INDIRECT($A$1&amp;L$1),"&gt;0")&gt;2,INDIRECT($A$1&amp;L$1))))),"MC"))</f>
        <v>550</v>
      </c>
      <c r="M100" s="7" cm="1">
        <f t="array" aca="1" ref="M100" ca="1">IF(ISERROR(ABS(M99)),"",IFERROR(MIN(IF(Données_nettoyées!$O$1:$O$500=$B100,IF(INDIRECT($A$1&amp;M$1)&gt;0,IF(COUNTIFS(Données_nettoyées!$O$1:$O$500,$B100,INDIRECT($A$1&amp;M$1),"&gt;0")&gt;2,INDIRECT($A$1&amp;M$1))))),"MC"))</f>
        <v>1200</v>
      </c>
      <c r="N100" s="7" t="str" cm="1">
        <f t="array" aca="1" ref="N100" ca="1">IF(ISERROR(ABS(N99)),"",IFERROR(MIN(IF(Données_nettoyées!$O$1:$O$500=$B100,IF(INDIRECT($A$1&amp;N$1)&gt;0,IF(COUNTIFS(Données_nettoyées!$O$1:$O$500,$B100,INDIRECT($A$1&amp;N$1),"&gt;0")&gt;2,INDIRECT($A$1&amp;N$1))))),"MC"))</f>
        <v/>
      </c>
      <c r="O100" s="7" t="str" cm="1">
        <f t="array" aca="1" ref="O100" ca="1">IF(ISERROR(ABS(O99)),"",IFERROR(MIN(IF(Données_nettoyées!$O$1:$O$500=$B100,IF(INDIRECT($A$1&amp;O$1)&gt;0,IF(COUNTIFS(Données_nettoyées!$O$1:$O$500,$B100,INDIRECT($A$1&amp;O$1),"&gt;0")&gt;2,INDIRECT($A$1&amp;O$1))))),"MC"))</f>
        <v/>
      </c>
      <c r="P100" s="7" t="str" cm="1">
        <f t="array" aca="1" ref="P100" ca="1">IF(ISERROR(ABS(P99)),"",IFERROR(MIN(IF(Données_nettoyées!$O$1:$O$500=$B100,IF(INDIRECT($A$1&amp;P$1)&gt;0,IF(COUNTIFS(Données_nettoyées!$O$1:$O$500,$B100,INDIRECT($A$1&amp;P$1),"&gt;0")&gt;2,INDIRECT($A$1&amp;P$1))))),"MC"))</f>
        <v/>
      </c>
      <c r="Q100" s="7" t="str" cm="1">
        <f t="array" aca="1" ref="Q100" ca="1">IF(ISERROR(ABS(Q99)),"",IFERROR(MIN(IF(Données_nettoyées!$O$1:$O$500=$B100,IF(INDIRECT($A$1&amp;Q$1)&gt;0,IF(COUNTIFS(Données_nettoyées!$O$1:$O$500,$B100,INDIRECT($A$1&amp;Q$1),"&gt;0")&gt;2,INDIRECT($A$1&amp;Q$1))))),"MC"))</f>
        <v/>
      </c>
      <c r="R100" s="7" t="str" cm="1">
        <f t="array" aca="1" ref="R100" ca="1">IF(ISERROR(ABS(R99)),"",IFERROR(MIN(IF(Données_nettoyées!$O$1:$O$500=$B100,IF(INDIRECT($A$1&amp;R$1)&gt;0,IF(COUNTIFS(Données_nettoyées!$O$1:$O$500,$B100,INDIRECT($A$1&amp;R$1),"&gt;0")&gt;2,INDIRECT($A$1&amp;R$1))))),"MC"))</f>
        <v/>
      </c>
      <c r="S100" s="7" t="str" cm="1">
        <f t="array" aca="1" ref="S100" ca="1">IF(ISERROR(ABS(S99)),"",IFERROR(MIN(IF(Données_nettoyées!$O$1:$O$500=$B100,IF(INDIRECT($A$1&amp;S$1)&gt;0,IF(COUNTIFS(Données_nettoyées!$O$1:$O$500,$B100,INDIRECT($A$1&amp;S$1),"&gt;0")&gt;2,INDIRECT($A$1&amp;S$1))))),"MC"))</f>
        <v/>
      </c>
      <c r="T100" s="7" t="str" cm="1">
        <f t="array" aca="1" ref="T100" ca="1">IF(ISERROR(ABS(T99)),"",IFERROR(MIN(IF(Données_nettoyées!$O$1:$O$500=$B100,IF(INDIRECT($A$1&amp;T$1)&gt;0,IF(COUNTIFS(Données_nettoyées!$O$1:$O$500,$B100,INDIRECT($A$1&amp;T$1),"&gt;0")&gt;2,INDIRECT($A$1&amp;T$1))))),"MC"))</f>
        <v/>
      </c>
      <c r="U100" s="7" t="str" cm="1">
        <f t="array" aca="1" ref="U100" ca="1">IF(ISERROR(ABS(U99)),"",IFERROR(MIN(IF(Données_nettoyées!$O$1:$O$500=$B100,IF(INDIRECT($A$1&amp;U$1)&gt;0,IF(COUNTIFS(Données_nettoyées!$O$1:$O$500,$B100,INDIRECT($A$1&amp;U$1),"&gt;0")&gt;2,INDIRECT($A$1&amp;U$1))))),"MC"))</f>
        <v/>
      </c>
      <c r="V100" s="7" cm="1">
        <f t="array" aca="1" ref="V100" ca="1">IF(ISERROR(ABS(V99)),"",IFERROR(MIN(IF(Données_nettoyées!$O$1:$O$500=$B100,IF(INDIRECT($A$1&amp;V$1)&gt;0,IF(COUNTIFS(Données_nettoyées!$O$1:$O$500,$B100,INDIRECT($A$1&amp;V$1),"&gt;0")&gt;2,INDIRECT($A$1&amp;V$1))))),"MC"))</f>
        <v>250</v>
      </c>
      <c r="W100" s="7" t="str" cm="1">
        <f t="array" aca="1" ref="W100" ca="1">IF(ISERROR(ABS(W99)),"",IFERROR(MIN(IF(Données_nettoyées!$O$1:$O$500=$B100,IF(INDIRECT($A$1&amp;W$1)&gt;0,IF(COUNTIFS(Données_nettoyées!$O$1:$O$500,$B100,INDIRECT($A$1&amp;W$1),"&gt;0")&gt;2,INDIRECT($A$1&amp;W$1))))),"MC"))</f>
        <v/>
      </c>
      <c r="X100" s="7" t="str" cm="1">
        <f t="array" aca="1" ref="X100" ca="1">IF(ISERROR(ABS(X99)),"",IFERROR(MIN(IF(Données_nettoyées!$O$1:$O$500=$B100,IF(INDIRECT($A$1&amp;X$1)&gt;0,IF(COUNTIFS(Données_nettoyées!$O$1:$O$500,$B100,INDIRECT($A$1&amp;X$1),"&gt;0")&gt;2,INDIRECT($A$1&amp;X$1))))),"MC"))</f>
        <v/>
      </c>
      <c r="Y100" s="7" t="str" cm="1">
        <f t="array" aca="1" ref="Y100" ca="1">IF(ISERROR(ABS(Y99)),"",IFERROR(MIN(IF(Données_nettoyées!$O$1:$O$500=$B100,IF(INDIRECT($A$1&amp;Y$1)&gt;0,IF(COUNTIFS(Données_nettoyées!$O$1:$O$500,$B100,INDIRECT($A$1&amp;Y$1),"&gt;0")&gt;2,INDIRECT($A$1&amp;Y$1))))),"MC"))</f>
        <v/>
      </c>
      <c r="Z100" s="7" cm="1">
        <f t="array" aca="1" ref="Z100" ca="1">IF(ISERROR(ABS(Z99)),"",IFERROR(MIN(IF(Données_nettoyées!$O$1:$O$500=$B100,IF(INDIRECT($A$1&amp;Z$1)&gt;0,IF(COUNTIFS(Données_nettoyées!$O$1:$O$500,$B100,INDIRECT($A$1&amp;Z$1),"&gt;0")&gt;2,INDIRECT($A$1&amp;Z$1))))),"MC"))</f>
        <v>2000</v>
      </c>
      <c r="AA100" s="7" cm="1">
        <f t="array" aca="1" ref="AA100" ca="1">IF(ISERROR(ABS(AA99)),"",IFERROR(MIN(IF(Données_nettoyées!$O$1:$O$500=$B100,IF(INDIRECT($A$1&amp;AA$1)&gt;0,IF(COUNTIFS(Données_nettoyées!$O$1:$O$500,$B100,INDIRECT($A$1&amp;AA$1),"&gt;0")&gt;2,INDIRECT($A$1&amp;AA$1))))),"MC"))</f>
        <v>2250</v>
      </c>
      <c r="AB100" s="7" cm="1">
        <f t="array" aca="1" ref="AB100" ca="1">IF(ISERROR(ABS(AB99)),"",IFERROR(MIN(IF(Données_nettoyées!$O$1:$O$500=$B100,IF(INDIRECT($A$1&amp;AB$1)&gt;0,IF(COUNTIFS(Données_nettoyées!$O$1:$O$500,$B100,INDIRECT($A$1&amp;AB$1),"&gt;0")&gt;2,INDIRECT($A$1&amp;AB$1))))),"MC"))</f>
        <v>2500</v>
      </c>
      <c r="AC100" s="7" t="str" cm="1">
        <f t="array" aca="1" ref="AC100" ca="1">IF(ISERROR(ABS(AC99)),"",IFERROR(MIN(IF(Données_nettoyées!$O$1:$O$500=$B100,IF(INDIRECT($A$1&amp;AC$1)&gt;0,IF(COUNTIFS(Données_nettoyées!$O$1:$O$500,$B100,INDIRECT($A$1&amp;AC$1),"&gt;0")&gt;2,INDIRECT($A$1&amp;AC$1))))),"MC"))</f>
        <v/>
      </c>
      <c r="AD100" s="7" cm="1">
        <f t="array" aca="1" ref="AD100" ca="1">IF(ISERROR(ABS(AD99)),"",IFERROR(MIN(IF(Données_nettoyées!$O$1:$O$500=$B100,IF(INDIRECT($A$1&amp;AD$1)&gt;0,IF(COUNTIFS(Données_nettoyées!$O$1:$O$500,$B100,INDIRECT($A$1&amp;AD$1),"&gt;0")&gt;2,INDIRECT($A$1&amp;AD$1))))),"MC"))</f>
        <v>2250</v>
      </c>
      <c r="AE100" s="7" cm="1">
        <f t="array" aca="1" ref="AE100" ca="1">IF(ISERROR(ABS(AE99)),"",IFERROR(MIN(IF(Données_nettoyées!$O$1:$O$500=$B100,IF(INDIRECT($A$1&amp;AE$1)&gt;0,IF(COUNTIFS(Données_nettoyées!$O$1:$O$500,$B100,INDIRECT($A$1&amp;AE$1),"&gt;0")&gt;2,INDIRECT($A$1&amp;AE$1))))),"MC"))</f>
        <v>7500</v>
      </c>
      <c r="AF100" s="7" t="str" cm="1">
        <f t="array" aca="1" ref="AF100" ca="1">IF(ISERROR(ABS(AF99)),"",IFERROR(MIN(IF(Données_nettoyées!$O$1:$O$500=$B100,IF(INDIRECT($A$1&amp;AF$1)&gt;0,IF(COUNTIFS(Données_nettoyées!$O$1:$O$500,$B100,INDIRECT($A$1&amp;AF$1),"&gt;0")&gt;2,INDIRECT($A$1&amp;AF$1))))),"MC"))</f>
        <v/>
      </c>
      <c r="AG100" s="7" t="str" cm="1">
        <f t="array" aca="1" ref="AG100" ca="1">IF(ISERROR(ABS(AG99)),"",IFERROR(MIN(IF(Données_nettoyées!$O$1:$O$500=$B100,IF(INDIRECT($A$1&amp;AG$1)&gt;0,IF(COUNTIFS(Données_nettoyées!$O$1:$O$500,$B100,INDIRECT($A$1&amp;AG$1),"&gt;0")&gt;2,INDIRECT($A$1&amp;AG$1))))),"MC"))</f>
        <v/>
      </c>
    </row>
    <row r="101" spans="1:35" x14ac:dyDescent="0.35">
      <c r="A101" s="4" t="s">
        <v>99</v>
      </c>
      <c r="B101" s="4" t="s">
        <v>102</v>
      </c>
      <c r="C101" s="4" t="s">
        <v>68</v>
      </c>
      <c r="E101" s="7" cm="1">
        <f t="array" aca="1" ref="E101" ca="1">IF(ISERROR(ABS(E99)),"",IFERROR(MAX(IF(Données_nettoyées!$O$1:$O$500=$B101,IF(INDIRECT($A$1&amp;E$1)&gt;0,IF(COUNTIFS(Données_nettoyées!$O$1:$O$500,$B101,INDIRECT($A$1&amp;E$1),"&gt;0")&gt;2,INDIRECT($A$1&amp;E$1))))),"MC"))</f>
        <v>1500</v>
      </c>
      <c r="F101" s="7" t="str" cm="1">
        <f t="array" aca="1" ref="F101" ca="1">IF(ISERROR(ABS(F99)),"",IFERROR(MAX(IF(Données_nettoyées!$O$1:$O$500=$B101,IF(INDIRECT($A$1&amp;F$1)&gt;0,IF(COUNTIFS(Données_nettoyées!$O$1:$O$500,$B101,INDIRECT($A$1&amp;F$1),"&gt;0")&gt;2,INDIRECT($A$1&amp;F$1))))),"MC"))</f>
        <v/>
      </c>
      <c r="G101" s="7" t="str" cm="1">
        <f t="array" aca="1" ref="G101" ca="1">IF(ISERROR(ABS(G99)),"",IFERROR(MAX(IF(Données_nettoyées!$O$1:$O$500=$B101,IF(INDIRECT($A$1&amp;G$1)&gt;0,IF(COUNTIFS(Données_nettoyées!$O$1:$O$500,$B101,INDIRECT($A$1&amp;G$1),"&gt;0")&gt;2,INDIRECT($A$1&amp;G$1))))),"MC"))</f>
        <v/>
      </c>
      <c r="H101" s="7" cm="1">
        <f t="array" aca="1" ref="H101" ca="1">IF(ISERROR(ABS(H99)),"",IFERROR(MAX(IF(Données_nettoyées!$O$1:$O$500=$B101,IF(INDIRECT($A$1&amp;H$1)&gt;0,IF(COUNTIFS(Données_nettoyées!$O$1:$O$500,$B101,INDIRECT($A$1&amp;H$1),"&gt;0")&gt;2,INDIRECT($A$1&amp;H$1))))),"MC"))</f>
        <v>600</v>
      </c>
      <c r="I101" s="7" cm="1">
        <f t="array" aca="1" ref="I101" ca="1">IF(ISERROR(ABS(I99)),"",IFERROR(MAX(IF(Données_nettoyées!$O$1:$O$500=$B101,IF(INDIRECT($A$1&amp;I$1)&gt;0,IF(COUNTIFS(Données_nettoyées!$O$1:$O$500,$B101,INDIRECT($A$1&amp;I$1),"&gt;0")&gt;2,INDIRECT($A$1&amp;I$1))))),"MC"))</f>
        <v>350</v>
      </c>
      <c r="J101" s="7" cm="1">
        <f t="array" aca="1" ref="J101" ca="1">IF(ISERROR(ABS(J99)),"",IFERROR(MAX(IF(Données_nettoyées!$O$1:$O$500=$B101,IF(INDIRECT($A$1&amp;J$1)&gt;0,IF(COUNTIFS(Données_nettoyées!$O$1:$O$500,$B101,INDIRECT($A$1&amp;J$1),"&gt;0")&gt;2,INDIRECT($A$1&amp;J$1))))),"MC"))</f>
        <v>6500</v>
      </c>
      <c r="K101" s="7" t="str" cm="1">
        <f t="array" aca="1" ref="K101" ca="1">IF(ISERROR(ABS(K99)),"",IFERROR(MAX(IF(Données_nettoyées!$O$1:$O$500=$B101,IF(INDIRECT($A$1&amp;K$1)&gt;0,IF(COUNTIFS(Données_nettoyées!$O$1:$O$500,$B101,INDIRECT($A$1&amp;K$1),"&gt;0")&gt;2,INDIRECT($A$1&amp;K$1))))),"MC"))</f>
        <v/>
      </c>
      <c r="L101" s="7" cm="1">
        <f t="array" aca="1" ref="L101" ca="1">IF(ISERROR(ABS(L99)),"",IFERROR(MAX(IF(Données_nettoyées!$O$1:$O$500=$B101,IF(INDIRECT($A$1&amp;L$1)&gt;0,IF(COUNTIFS(Données_nettoyées!$O$1:$O$500,$B101,INDIRECT($A$1&amp;L$1),"&gt;0")&gt;2,INDIRECT($A$1&amp;L$1))))),"MC"))</f>
        <v>650</v>
      </c>
      <c r="M101" s="7" cm="1">
        <f t="array" aca="1" ref="M101" ca="1">IF(ISERROR(ABS(M99)),"",IFERROR(MAX(IF(Données_nettoyées!$O$1:$O$500=$B101,IF(INDIRECT($A$1&amp;M$1)&gt;0,IF(COUNTIFS(Données_nettoyées!$O$1:$O$500,$B101,INDIRECT($A$1&amp;M$1),"&gt;0")&gt;2,INDIRECT($A$1&amp;M$1))))),"MC"))</f>
        <v>1300</v>
      </c>
      <c r="N101" s="7" t="str" cm="1">
        <f t="array" aca="1" ref="N101" ca="1">IF(ISERROR(ABS(N99)),"",IFERROR(MAX(IF(Données_nettoyées!$O$1:$O$500=$B101,IF(INDIRECT($A$1&amp;N$1)&gt;0,IF(COUNTIFS(Données_nettoyées!$O$1:$O$500,$B101,INDIRECT($A$1&amp;N$1),"&gt;0")&gt;2,INDIRECT($A$1&amp;N$1))))),"MC"))</f>
        <v/>
      </c>
      <c r="O101" s="7" t="str" cm="1">
        <f t="array" aca="1" ref="O101" ca="1">IF(ISERROR(ABS(O99)),"",IFERROR(MAX(IF(Données_nettoyées!$O$1:$O$500=$B101,IF(INDIRECT($A$1&amp;O$1)&gt;0,IF(COUNTIFS(Données_nettoyées!$O$1:$O$500,$B101,INDIRECT($A$1&amp;O$1),"&gt;0")&gt;2,INDIRECT($A$1&amp;O$1))))),"MC"))</f>
        <v/>
      </c>
      <c r="P101" s="7" t="str" cm="1">
        <f t="array" aca="1" ref="P101" ca="1">IF(ISERROR(ABS(P99)),"",IFERROR(MAX(IF(Données_nettoyées!$O$1:$O$500=$B101,IF(INDIRECT($A$1&amp;P$1)&gt;0,IF(COUNTIFS(Données_nettoyées!$O$1:$O$500,$B101,INDIRECT($A$1&amp;P$1),"&gt;0")&gt;2,INDIRECT($A$1&amp;P$1))))),"MC"))</f>
        <v/>
      </c>
      <c r="Q101" s="7" t="str" cm="1">
        <f t="array" aca="1" ref="Q101" ca="1">IF(ISERROR(ABS(Q99)),"",IFERROR(MAX(IF(Données_nettoyées!$O$1:$O$500=$B101,IF(INDIRECT($A$1&amp;Q$1)&gt;0,IF(COUNTIFS(Données_nettoyées!$O$1:$O$500,$B101,INDIRECT($A$1&amp;Q$1),"&gt;0")&gt;2,INDIRECT($A$1&amp;Q$1))))),"MC"))</f>
        <v/>
      </c>
      <c r="R101" s="7" t="str" cm="1">
        <f t="array" aca="1" ref="R101" ca="1">IF(ISERROR(ABS(R99)),"",IFERROR(MAX(IF(Données_nettoyées!$O$1:$O$500=$B101,IF(INDIRECT($A$1&amp;R$1)&gt;0,IF(COUNTIFS(Données_nettoyées!$O$1:$O$500,$B101,INDIRECT($A$1&amp;R$1),"&gt;0")&gt;2,INDIRECT($A$1&amp;R$1))))),"MC"))</f>
        <v/>
      </c>
      <c r="S101" s="7" t="str" cm="1">
        <f t="array" aca="1" ref="S101" ca="1">IF(ISERROR(ABS(S99)),"",IFERROR(MAX(IF(Données_nettoyées!$O$1:$O$500=$B101,IF(INDIRECT($A$1&amp;S$1)&gt;0,IF(COUNTIFS(Données_nettoyées!$O$1:$O$500,$B101,INDIRECT($A$1&amp;S$1),"&gt;0")&gt;2,INDIRECT($A$1&amp;S$1))))),"MC"))</f>
        <v/>
      </c>
      <c r="T101" s="7" t="str" cm="1">
        <f t="array" aca="1" ref="T101" ca="1">IF(ISERROR(ABS(T99)),"",IFERROR(MAX(IF(Données_nettoyées!$O$1:$O$500=$B101,IF(INDIRECT($A$1&amp;T$1)&gt;0,IF(COUNTIFS(Données_nettoyées!$O$1:$O$500,$B101,INDIRECT($A$1&amp;T$1),"&gt;0")&gt;2,INDIRECT($A$1&amp;T$1))))),"MC"))</f>
        <v/>
      </c>
      <c r="U101" s="7" t="str" cm="1">
        <f t="array" aca="1" ref="U101" ca="1">IF(ISERROR(ABS(U99)),"",IFERROR(MAX(IF(Données_nettoyées!$O$1:$O$500=$B101,IF(INDIRECT($A$1&amp;U$1)&gt;0,IF(COUNTIFS(Données_nettoyées!$O$1:$O$500,$B101,INDIRECT($A$1&amp;U$1),"&gt;0")&gt;2,INDIRECT($A$1&amp;U$1))))),"MC"))</f>
        <v/>
      </c>
      <c r="V101" s="7" cm="1">
        <f t="array" aca="1" ref="V101" ca="1">IF(ISERROR(ABS(V99)),"",IFERROR(MAX(IF(Données_nettoyées!$O$1:$O$500=$B101,IF(INDIRECT($A$1&amp;V$1)&gt;0,IF(COUNTIFS(Données_nettoyées!$O$1:$O$500,$B101,INDIRECT($A$1&amp;V$1),"&gt;0")&gt;2,INDIRECT($A$1&amp;V$1))))),"MC"))</f>
        <v>300</v>
      </c>
      <c r="W101" s="7" t="str" cm="1">
        <f t="array" aca="1" ref="W101" ca="1">IF(ISERROR(ABS(W99)),"",IFERROR(MAX(IF(Données_nettoyées!$O$1:$O$500=$B101,IF(INDIRECT($A$1&amp;W$1)&gt;0,IF(COUNTIFS(Données_nettoyées!$O$1:$O$500,$B101,INDIRECT($A$1&amp;W$1),"&gt;0")&gt;2,INDIRECT($A$1&amp;W$1))))),"MC"))</f>
        <v/>
      </c>
      <c r="X101" s="7" t="str" cm="1">
        <f t="array" aca="1" ref="X101" ca="1">IF(ISERROR(ABS(X99)),"",IFERROR(MAX(IF(Données_nettoyées!$O$1:$O$500=$B101,IF(INDIRECT($A$1&amp;X$1)&gt;0,IF(COUNTIFS(Données_nettoyées!$O$1:$O$500,$B101,INDIRECT($A$1&amp;X$1),"&gt;0")&gt;2,INDIRECT($A$1&amp;X$1))))),"MC"))</f>
        <v/>
      </c>
      <c r="Y101" s="7" t="str" cm="1">
        <f t="array" aca="1" ref="Y101" ca="1">IF(ISERROR(ABS(Y99)),"",IFERROR(MAX(IF(Données_nettoyées!$O$1:$O$500=$B101,IF(INDIRECT($A$1&amp;Y$1)&gt;0,IF(COUNTIFS(Données_nettoyées!$O$1:$O$500,$B101,INDIRECT($A$1&amp;Y$1),"&gt;0")&gt;2,INDIRECT($A$1&amp;Y$1))))),"MC"))</f>
        <v/>
      </c>
      <c r="Z101" s="7" cm="1">
        <f t="array" aca="1" ref="Z101" ca="1">IF(ISERROR(ABS(Z99)),"",IFERROR(MAX(IF(Données_nettoyées!$O$1:$O$500=$B101,IF(INDIRECT($A$1&amp;Z$1)&gt;0,IF(COUNTIFS(Données_nettoyées!$O$1:$O$500,$B101,INDIRECT($A$1&amp;Z$1),"&gt;0")&gt;2,INDIRECT($A$1&amp;Z$1))))),"MC"))</f>
        <v>2500</v>
      </c>
      <c r="AA101" s="7" cm="1">
        <f t="array" aca="1" ref="AA101" ca="1">IF(ISERROR(ABS(AA99)),"",IFERROR(MAX(IF(Données_nettoyées!$O$1:$O$500=$B101,IF(INDIRECT($A$1&amp;AA$1)&gt;0,IF(COUNTIFS(Données_nettoyées!$O$1:$O$500,$B101,INDIRECT($A$1&amp;AA$1),"&gt;0")&gt;2,INDIRECT($A$1&amp;AA$1))))),"MC"))</f>
        <v>2500</v>
      </c>
      <c r="AB101" s="7" cm="1">
        <f t="array" aca="1" ref="AB101" ca="1">IF(ISERROR(ABS(AB99)),"",IFERROR(MAX(IF(Données_nettoyées!$O$1:$O$500=$B101,IF(INDIRECT($A$1&amp;AB$1)&gt;0,IF(COUNTIFS(Données_nettoyées!$O$1:$O$500,$B101,INDIRECT($A$1&amp;AB$1),"&gt;0")&gt;2,INDIRECT($A$1&amp;AB$1))))),"MC"))</f>
        <v>3000</v>
      </c>
      <c r="AC101" s="7" t="str" cm="1">
        <f t="array" aca="1" ref="AC101" ca="1">IF(ISERROR(ABS(AC99)),"",IFERROR(MAX(IF(Données_nettoyées!$O$1:$O$500=$B101,IF(INDIRECT($A$1&amp;AC$1)&gt;0,IF(COUNTIFS(Données_nettoyées!$O$1:$O$500,$B101,INDIRECT($A$1&amp;AC$1),"&gt;0")&gt;2,INDIRECT($A$1&amp;AC$1))))),"MC"))</f>
        <v/>
      </c>
      <c r="AD101" s="7" cm="1">
        <f t="array" aca="1" ref="AD101" ca="1">IF(ISERROR(ABS(AD99)),"",IFERROR(MAX(IF(Données_nettoyées!$O$1:$O$500=$B101,IF(INDIRECT($A$1&amp;AD$1)&gt;0,IF(COUNTIFS(Données_nettoyées!$O$1:$O$500,$B101,INDIRECT($A$1&amp;AD$1),"&gt;0")&gt;2,INDIRECT($A$1&amp;AD$1))))),"MC"))</f>
        <v>2750</v>
      </c>
      <c r="AE101" s="7" cm="1">
        <f t="array" aca="1" ref="AE101" ca="1">IF(ISERROR(ABS(AE99)),"",IFERROR(MAX(IF(Données_nettoyées!$O$1:$O$500=$B101,IF(INDIRECT($A$1&amp;AE$1)&gt;0,IF(COUNTIFS(Données_nettoyées!$O$1:$O$500,$B101,INDIRECT($A$1&amp;AE$1),"&gt;0")&gt;2,INDIRECT($A$1&amp;AE$1))))),"MC"))</f>
        <v>8000</v>
      </c>
      <c r="AF101" s="7" t="str" cm="1">
        <f t="array" aca="1" ref="AF101" ca="1">IF(ISERROR(ABS(AF99)),"",IFERROR(MAX(IF(Données_nettoyées!$O$1:$O$500=$B101,IF(INDIRECT($A$1&amp;AF$1)&gt;0,IF(COUNTIFS(Données_nettoyées!$O$1:$O$500,$B101,INDIRECT($A$1&amp;AF$1),"&gt;0")&gt;2,INDIRECT($A$1&amp;AF$1))))),"MC"))</f>
        <v/>
      </c>
      <c r="AG101" s="7" t="str" cm="1">
        <f t="array" aca="1" ref="AG101" ca="1">IF(ISERROR(ABS(AG99)),"",IFERROR(MAX(IF(Données_nettoyées!$O$1:$O$500=$B101,IF(INDIRECT($A$1&amp;AG$1)&gt;0,IF(COUNTIFS(Données_nettoyées!$O$1:$O$500,$B101,INDIRECT($A$1&amp;AG$1),"&gt;0")&gt;2,INDIRECT($A$1&amp;AG$1))))),"MC"))</f>
        <v/>
      </c>
    </row>
    <row r="102" spans="1:35" x14ac:dyDescent="0.35">
      <c r="C102" s="38" t="s">
        <v>145</v>
      </c>
      <c r="E102" s="7" t="str">
        <f t="shared" ref="E102:AG102" ca="1" si="15">IFERROR(IF((E101-E100)/E100&gt;=40%,"!!",""),"")</f>
        <v/>
      </c>
      <c r="F102" s="7" t="str">
        <f t="shared" ca="1" si="15"/>
        <v/>
      </c>
      <c r="G102" s="7" t="str">
        <f t="shared" ca="1" si="15"/>
        <v/>
      </c>
      <c r="H102" s="7" t="str">
        <f t="shared" ca="1" si="15"/>
        <v/>
      </c>
      <c r="I102" s="7" t="str">
        <f t="shared" ca="1" si="15"/>
        <v/>
      </c>
      <c r="J102" s="7" t="str">
        <f t="shared" ca="1" si="15"/>
        <v/>
      </c>
      <c r="K102" s="7" t="str">
        <f t="shared" ca="1" si="15"/>
        <v/>
      </c>
      <c r="L102" s="7" t="str">
        <f t="shared" ca="1" si="15"/>
        <v/>
      </c>
      <c r="M102" s="7" t="str">
        <f t="shared" ca="1" si="15"/>
        <v/>
      </c>
      <c r="N102" s="7" t="str">
        <f t="shared" ca="1" si="15"/>
        <v/>
      </c>
      <c r="O102" s="7" t="str">
        <f t="shared" ca="1" si="15"/>
        <v/>
      </c>
      <c r="P102" s="7" t="str">
        <f t="shared" ca="1" si="15"/>
        <v/>
      </c>
      <c r="Q102" s="7" t="str">
        <f t="shared" ca="1" si="15"/>
        <v/>
      </c>
      <c r="R102" s="7" t="str">
        <f t="shared" ca="1" si="15"/>
        <v/>
      </c>
      <c r="S102" s="7" t="str">
        <f t="shared" ca="1" si="15"/>
        <v/>
      </c>
      <c r="T102" s="7" t="str">
        <f t="shared" ca="1" si="15"/>
        <v/>
      </c>
      <c r="U102" s="7" t="str">
        <f t="shared" ca="1" si="15"/>
        <v/>
      </c>
      <c r="V102" s="7" t="str">
        <f t="shared" ca="1" si="15"/>
        <v/>
      </c>
      <c r="W102" s="7" t="str">
        <f t="shared" ca="1" si="15"/>
        <v/>
      </c>
      <c r="X102" s="7" t="str">
        <f t="shared" ca="1" si="15"/>
        <v/>
      </c>
      <c r="Y102" s="7" t="str">
        <f t="shared" ca="1" si="15"/>
        <v/>
      </c>
      <c r="Z102" s="7" t="str">
        <f t="shared" ca="1" si="15"/>
        <v/>
      </c>
      <c r="AA102" s="7" t="str">
        <f t="shared" ca="1" si="15"/>
        <v/>
      </c>
      <c r="AB102" s="7" t="str">
        <f t="shared" ca="1" si="15"/>
        <v/>
      </c>
      <c r="AC102" s="7" t="str">
        <f t="shared" ca="1" si="15"/>
        <v/>
      </c>
      <c r="AD102" s="7" t="str">
        <f t="shared" ca="1" si="15"/>
        <v/>
      </c>
      <c r="AE102" s="7" t="str">
        <f t="shared" ca="1" si="15"/>
        <v/>
      </c>
      <c r="AF102" s="7" t="str">
        <f t="shared" ca="1" si="15"/>
        <v/>
      </c>
      <c r="AG102" s="7" t="str">
        <f t="shared" ca="1" si="15"/>
        <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tr">
        <f>IF(COUNTIF(Données_nettoyées!$O$1:$O$500,$B105)&gt;0,"OUI","NON")</f>
        <v>NON</v>
      </c>
      <c r="E105" s="7" t="str" cm="1">
        <f t="array" aca="1" ref="E105" ca="1">IF($D105="NON","-",IFERROR(MEDIAN(IF(Données_nettoyées!$O$1:$O$500=$B105,IF(INDIRECT($A$1&amp;E$1)&gt;0,IF(COUNTIFS(Données_nettoyées!$O$1:$O$500,$B105,INDIRECT($A$1&amp;E$1),"&gt;0")&gt;2,INDIRECT($A$1&amp;E$1))))),"MC"))</f>
        <v>-</v>
      </c>
      <c r="F105" s="7" t="str" cm="1">
        <f t="array" aca="1" ref="F105" ca="1">IF($D105="NON","-",IFERROR(MEDIAN(IF(Données_nettoyées!$O$1:$O$500=$B105,IF(INDIRECT($A$1&amp;F$1)&gt;0,IF(COUNTIFS(Données_nettoyées!$O$1:$O$500,$B105,INDIRECT($A$1&amp;F$1),"&gt;0")&gt;2,INDIRECT($A$1&amp;F$1))))),"MC"))</f>
        <v>-</v>
      </c>
      <c r="G105" s="7" t="str" cm="1">
        <f t="array" aca="1" ref="G105" ca="1">IF($D105="NON","-",IFERROR(MEDIAN(IF(Données_nettoyées!$O$1:$O$500=$B105,IF(INDIRECT($A$1&amp;G$1)&gt;0,IF(COUNTIFS(Données_nettoyées!$O$1:$O$500,$B105,INDIRECT($A$1&amp;G$1),"&gt;0")&gt;2,INDIRECT($A$1&amp;G$1))))),"MC"))</f>
        <v>-</v>
      </c>
      <c r="H105" s="7" t="str" cm="1">
        <f t="array" aca="1" ref="H105" ca="1">IF($D105="NON","-",IFERROR(MEDIAN(IF(Données_nettoyées!$O$1:$O$500=$B105,IF(INDIRECT($A$1&amp;H$1)&gt;0,IF(COUNTIFS(Données_nettoyées!$O$1:$O$500,$B105,INDIRECT($A$1&amp;H$1),"&gt;0")&gt;2,INDIRECT($A$1&amp;H$1))))),"MC"))</f>
        <v>-</v>
      </c>
      <c r="I105" s="7" t="str" cm="1">
        <f t="array" aca="1" ref="I105" ca="1">IF($D105="NON","-",IFERROR(MEDIAN(IF(Données_nettoyées!$O$1:$O$500=$B105,IF(INDIRECT($A$1&amp;I$1)&gt;0,IF(COUNTIFS(Données_nettoyées!$O$1:$O$500,$B105,INDIRECT($A$1&amp;I$1),"&gt;0")&gt;2,INDIRECT($A$1&amp;I$1))))),"MC"))</f>
        <v>-</v>
      </c>
      <c r="J105" s="7" t="str" cm="1">
        <f t="array" aca="1" ref="J105" ca="1">IF($D105="NON","-",IFERROR(MEDIAN(IF(Données_nettoyées!$O$1:$O$500=$B105,IF(INDIRECT($A$1&amp;J$1)&gt;0,IF(COUNTIFS(Données_nettoyées!$O$1:$O$500,$B105,INDIRECT($A$1&amp;J$1),"&gt;0")&gt;2,INDIRECT($A$1&amp;J$1))))),"MC"))</f>
        <v>-</v>
      </c>
      <c r="K105" s="7" t="str" cm="1">
        <f t="array" aca="1" ref="K105" ca="1">IF($D105="NON","-",IFERROR(MEDIAN(IF(Données_nettoyées!$O$1:$O$500=$B105,IF(INDIRECT($A$1&amp;K$1)&gt;0,IF(COUNTIFS(Données_nettoyées!$O$1:$O$500,$B105,INDIRECT($A$1&amp;K$1),"&gt;0")&gt;2,INDIRECT($A$1&amp;K$1))))),"MC"))</f>
        <v>-</v>
      </c>
      <c r="L105" s="7" t="str" cm="1">
        <f t="array" aca="1" ref="L105" ca="1">IF($D105="NON","-",IFERROR(MEDIAN(IF(Données_nettoyées!$O$1:$O$500=$B105,IF(INDIRECT($A$1&amp;L$1)&gt;0,IF(COUNTIFS(Données_nettoyées!$O$1:$O$500,$B105,INDIRECT($A$1&amp;L$1),"&gt;0")&gt;2,INDIRECT($A$1&amp;L$1))))),"MC"))</f>
        <v>-</v>
      </c>
      <c r="M105" s="7" t="str" cm="1">
        <f t="array" aca="1" ref="M105" ca="1">IF($D105="NON","-",IFERROR(MEDIAN(IF(Données_nettoyées!$O$1:$O$500=$B105,IF(INDIRECT($A$1&amp;M$1)&gt;0,IF(COUNTIFS(Données_nettoyées!$O$1:$O$500,$B105,INDIRECT($A$1&amp;M$1),"&gt;0")&gt;2,INDIRECT($A$1&amp;M$1))))),"MC"))</f>
        <v>-</v>
      </c>
      <c r="N105" s="7" t="str" cm="1">
        <f t="array" aca="1" ref="N105" ca="1">IF($D105="NON","-",IFERROR(MEDIAN(IF(Données_nettoyées!$O$1:$O$500=$B105,IF(INDIRECT($A$1&amp;N$1)&gt;0,IF(COUNTIFS(Données_nettoyées!$O$1:$O$500,$B105,INDIRECT($A$1&amp;N$1),"&gt;0")&gt;2,INDIRECT($A$1&amp;N$1))))),"MC"))</f>
        <v>-</v>
      </c>
      <c r="O105" s="7" t="str" cm="1">
        <f t="array" aca="1" ref="O105" ca="1">IF($D105="NON","-",IFERROR(MEDIAN(IF(Données_nettoyées!$O$1:$O$500=$B105,IF(INDIRECT($A$1&amp;O$1)&gt;0,IF(COUNTIFS(Données_nettoyées!$O$1:$O$500,$B105,INDIRECT($A$1&amp;O$1),"&gt;0")&gt;2,INDIRECT($A$1&amp;O$1))))),"MC"))</f>
        <v>-</v>
      </c>
      <c r="P105" s="7" t="str" cm="1">
        <f t="array" aca="1" ref="P105" ca="1">IF($D105="NON","-",IFERROR(MEDIAN(IF(Données_nettoyées!$O$1:$O$500=$B105,IF(INDIRECT($A$1&amp;P$1)&gt;0,IF(COUNTIFS(Données_nettoyées!$O$1:$O$500,$B105,INDIRECT($A$1&amp;P$1),"&gt;0")&gt;2,INDIRECT($A$1&amp;P$1))))),"MC"))</f>
        <v>-</v>
      </c>
      <c r="Q105" s="7" t="str" cm="1">
        <f t="array" aca="1" ref="Q105" ca="1">IF($D105="NON","-",IFERROR(MEDIAN(IF(Données_nettoyées!$O$1:$O$500=$B105,IF(INDIRECT($A$1&amp;Q$1)&gt;0,IF(COUNTIFS(Données_nettoyées!$O$1:$O$500,$B105,INDIRECT($A$1&amp;Q$1),"&gt;0")&gt;2,INDIRECT($A$1&amp;Q$1))))),"MC"))</f>
        <v>-</v>
      </c>
      <c r="R105" s="7" t="str" cm="1">
        <f t="array" aca="1" ref="R105" ca="1">IF($D105="NON","-",IFERROR(MEDIAN(IF(Données_nettoyées!$O$1:$O$500=$B105,IF(INDIRECT($A$1&amp;R$1)&gt;0,IF(COUNTIFS(Données_nettoyées!$O$1:$O$500,$B105,INDIRECT($A$1&amp;R$1),"&gt;0")&gt;2,INDIRECT($A$1&amp;R$1))))),"MC"))</f>
        <v>-</v>
      </c>
      <c r="S105" s="7" t="str" cm="1">
        <f t="array" aca="1" ref="S105" ca="1">IF($D105="NON","-",IFERROR(MEDIAN(IF(Données_nettoyées!$O$1:$O$500=$B105,IF(INDIRECT($A$1&amp;S$1)&gt;0,IF(COUNTIFS(Données_nettoyées!$O$1:$O$500,$B105,INDIRECT($A$1&amp;S$1),"&gt;0")&gt;2,INDIRECT($A$1&amp;S$1))))),"MC"))</f>
        <v>-</v>
      </c>
      <c r="T105" s="7" t="str" cm="1">
        <f t="array" aca="1" ref="T105" ca="1">IF($D105="NON","-",IFERROR(MEDIAN(IF(Données_nettoyées!$O$1:$O$500=$B105,IF(INDIRECT($A$1&amp;T$1)&gt;0,IF(COUNTIFS(Données_nettoyées!$O$1:$O$500,$B105,INDIRECT($A$1&amp;T$1),"&gt;0")&gt;2,INDIRECT($A$1&amp;T$1))))),"MC"))</f>
        <v>-</v>
      </c>
      <c r="U105" s="7" t="str" cm="1">
        <f t="array" aca="1" ref="U105" ca="1">IF($D105="NON","-",IFERROR(MEDIAN(IF(Données_nettoyées!$O$1:$O$500=$B105,IF(INDIRECT($A$1&amp;U$1)&gt;0,IF(COUNTIFS(Données_nettoyées!$O$1:$O$500,$B105,INDIRECT($A$1&amp;U$1),"&gt;0")&gt;2,INDIRECT($A$1&amp;U$1))))),"MC"))</f>
        <v>-</v>
      </c>
      <c r="V105" s="7" t="str" cm="1">
        <f t="array" aca="1" ref="V105" ca="1">IF($D105="NON","-",IFERROR(MEDIAN(IF(Données_nettoyées!$O$1:$O$500=$B105,IF(INDIRECT($A$1&amp;V$1)&gt;0,IF(COUNTIFS(Données_nettoyées!$O$1:$O$500,$B105,INDIRECT($A$1&amp;V$1),"&gt;0")&gt;2,INDIRECT($A$1&amp;V$1))))),"MC"))</f>
        <v>-</v>
      </c>
      <c r="W105" s="7" t="str" cm="1">
        <f t="array" aca="1" ref="W105" ca="1">IF($D105="NON","-",IFERROR(MEDIAN(IF(Données_nettoyées!$O$1:$O$500=$B105,IF(INDIRECT($A$1&amp;W$1)&gt;0,IF(COUNTIFS(Données_nettoyées!$O$1:$O$500,$B105,INDIRECT($A$1&amp;W$1),"&gt;0")&gt;2,INDIRECT($A$1&amp;W$1))))),"MC"))</f>
        <v>-</v>
      </c>
      <c r="X105" s="7" t="str" cm="1">
        <f t="array" aca="1" ref="X105" ca="1">IF($D105="NON","-",IFERROR(MEDIAN(IF(Données_nettoyées!$O$1:$O$500=$B105,IF(INDIRECT($A$1&amp;X$1)&gt;0,IF(COUNTIFS(Données_nettoyées!$O$1:$O$500,$B105,INDIRECT($A$1&amp;X$1),"&gt;0")&gt;2,INDIRECT($A$1&amp;X$1))))),"MC"))</f>
        <v>-</v>
      </c>
      <c r="Y105" s="7" t="str" cm="1">
        <f t="array" aca="1" ref="Y105" ca="1">IF($D105="NON","-",IFERROR(MEDIAN(IF(Données_nettoyées!$O$1:$O$500=$B105,IF(INDIRECT($A$1&amp;Y$1)&gt;0,IF(COUNTIFS(Données_nettoyées!$O$1:$O$500,$B105,INDIRECT($A$1&amp;Y$1),"&gt;0")&gt;2,INDIRECT($A$1&amp;Y$1))))),"MC"))</f>
        <v>-</v>
      </c>
      <c r="Z105" s="7" t="str" cm="1">
        <f t="array" aca="1" ref="Z105" ca="1">IF($D105="NON","-",IFERROR(MEDIAN(IF(Données_nettoyées!$O$1:$O$500=$B105,IF(INDIRECT($A$1&amp;Z$1)&gt;0,IF(COUNTIFS(Données_nettoyées!$O$1:$O$500,$B105,INDIRECT($A$1&amp;Z$1),"&gt;0")&gt;2,INDIRECT($A$1&amp;Z$1))))),"MC"))</f>
        <v>-</v>
      </c>
      <c r="AA105" s="7" t="str" cm="1">
        <f t="array" aca="1" ref="AA105" ca="1">IF($D105="NON","-",IFERROR(MEDIAN(IF(Données_nettoyées!$O$1:$O$500=$B105,IF(INDIRECT($A$1&amp;AA$1)&gt;0,IF(COUNTIFS(Données_nettoyées!$O$1:$O$500,$B105,INDIRECT($A$1&amp;AA$1),"&gt;0")&gt;2,INDIRECT($A$1&amp;AA$1))))),"MC"))</f>
        <v>-</v>
      </c>
      <c r="AB105" s="7" t="str" cm="1">
        <f t="array" aca="1" ref="AB105" ca="1">IF($D105="NON","-",IFERROR(MEDIAN(IF(Données_nettoyées!$O$1:$O$500=$B105,IF(INDIRECT($A$1&amp;AB$1)&gt;0,IF(COUNTIFS(Données_nettoyées!$O$1:$O$500,$B105,INDIRECT($A$1&amp;AB$1),"&gt;0")&gt;2,INDIRECT($A$1&amp;AB$1))))),"MC"))</f>
        <v>-</v>
      </c>
      <c r="AC105" s="7" t="str" cm="1">
        <f t="array" aca="1" ref="AC105" ca="1">IF($D105="NON","-",IFERROR(MEDIAN(IF(Données_nettoyées!$O$1:$O$500=$B105,IF(INDIRECT($A$1&amp;AC$1)&gt;0,IF(COUNTIFS(Données_nettoyées!$O$1:$O$500,$B105,INDIRECT($A$1&amp;AC$1),"&gt;0")&gt;2,INDIRECT($A$1&amp;AC$1))))),"MC"))</f>
        <v>-</v>
      </c>
      <c r="AD105" s="7" t="str" cm="1">
        <f t="array" aca="1" ref="AD105" ca="1">IF($D105="NON","-",IFERROR(MEDIAN(IF(Données_nettoyées!$O$1:$O$500=$B105,IF(INDIRECT($A$1&amp;AD$1)&gt;0,IF(COUNTIFS(Données_nettoyées!$O$1:$O$500,$B105,INDIRECT($A$1&amp;AD$1),"&gt;0")&gt;2,INDIRECT($A$1&amp;AD$1))))),"MC"))</f>
        <v>-</v>
      </c>
      <c r="AE105" s="7" t="str" cm="1">
        <f t="array" aca="1" ref="AE105" ca="1">IF($D105="NON","-",IFERROR(MEDIAN(IF(Données_nettoyées!$O$1:$O$500=$B105,IF(INDIRECT($A$1&amp;AE$1)&gt;0,IF(COUNTIFS(Données_nettoyées!$O$1:$O$500,$B105,INDIRECT($A$1&amp;AE$1),"&gt;0")&gt;2,INDIRECT($A$1&amp;AE$1))))),"MC"))</f>
        <v>-</v>
      </c>
      <c r="AF105" s="7" t="str" cm="1">
        <f t="array" aca="1" ref="AF105" ca="1">IF($D105="NON","-",IFERROR(MEDIAN(IF(Données_nettoyées!$O$1:$O$500=$B105,IF(INDIRECT($A$1&amp;AF$1)&gt;0,IF(COUNTIFS(Données_nettoyées!$O$1:$O$500,$B105,INDIRECT($A$1&amp;AF$1),"&gt;0")&gt;2,INDIRECT($A$1&amp;AF$1))))),"MC"))</f>
        <v>-</v>
      </c>
      <c r="AG105" s="7" t="str" cm="1">
        <f t="array" aca="1" ref="AG105" ca="1">IF($D105="NON","-",IFERROR(MEDIAN(IF(Données_nettoyées!$O$1:$O$500=$B105,IF(INDIRECT($A$1&amp;AG$1)&gt;0,IF(COUNTIFS(Données_nettoyées!$O$1:$O$500,$B105,INDIRECT($A$1&amp;AG$1),"&gt;0")&gt;2,INDIRECT($A$1&amp;AG$1))))),"MC"))</f>
        <v>-</v>
      </c>
      <c r="AI105" s="5">
        <f ca="1">COUNTIF(E105:AG105,"MC")+COUNTIF(E105:AG105,"-")</f>
        <v>29</v>
      </c>
    </row>
    <row r="106" spans="1:35" x14ac:dyDescent="0.35">
      <c r="A106" s="4" t="s">
        <v>99</v>
      </c>
      <c r="B106" s="4" t="s">
        <v>104</v>
      </c>
      <c r="C106" s="4" t="s">
        <v>66</v>
      </c>
      <c r="E106" s="7" t="str" cm="1">
        <f t="array" aca="1" ref="E106" ca="1">IF(ISERROR(ABS(E105)),"",IFERROR(MIN(IF(Données_nettoyées!$O$1:$O$500=$B106,IF(INDIRECT($A$1&amp;E$1)&gt;0,IF(COUNTIFS(Données_nettoyées!$O$1:$O$500,$B106,INDIRECT($A$1&amp;E$1),"&gt;0")&gt;2,INDIRECT($A$1&amp;E$1))))),"MC"))</f>
        <v/>
      </c>
      <c r="F106" s="7" t="str" cm="1">
        <f t="array" aca="1" ref="F106" ca="1">IF(ISERROR(ABS(F105)),"",IFERROR(MIN(IF(Données_nettoyées!$O$1:$O$500=$B106,IF(INDIRECT($A$1&amp;F$1)&gt;0,IF(COUNTIFS(Données_nettoyées!$O$1:$O$500,$B106,INDIRECT($A$1&amp;F$1),"&gt;0")&gt;2,INDIRECT($A$1&amp;F$1))))),"MC"))</f>
        <v/>
      </c>
      <c r="G106" s="7" t="str" cm="1">
        <f t="array" aca="1" ref="G106" ca="1">IF(ISERROR(ABS(G105)),"",IFERROR(MIN(IF(Données_nettoyées!$O$1:$O$500=$B106,IF(INDIRECT($A$1&amp;G$1)&gt;0,IF(COUNTIFS(Données_nettoyées!$O$1:$O$500,$B106,INDIRECT($A$1&amp;G$1),"&gt;0")&gt;2,INDIRECT($A$1&amp;G$1))))),"MC"))</f>
        <v/>
      </c>
      <c r="H106" s="7" t="str" cm="1">
        <f t="array" aca="1" ref="H106" ca="1">IF(ISERROR(ABS(H105)),"",IFERROR(MIN(IF(Données_nettoyées!$O$1:$O$500=$B106,IF(INDIRECT($A$1&amp;H$1)&gt;0,IF(COUNTIFS(Données_nettoyées!$O$1:$O$500,$B106,INDIRECT($A$1&amp;H$1),"&gt;0")&gt;2,INDIRECT($A$1&amp;H$1))))),"MC"))</f>
        <v/>
      </c>
      <c r="I106" s="7" t="str" cm="1">
        <f t="array" aca="1" ref="I106" ca="1">IF(ISERROR(ABS(I105)),"",IFERROR(MIN(IF(Données_nettoyées!$O$1:$O$500=$B106,IF(INDIRECT($A$1&amp;I$1)&gt;0,IF(COUNTIFS(Données_nettoyées!$O$1:$O$500,$B106,INDIRECT($A$1&amp;I$1),"&gt;0")&gt;2,INDIRECT($A$1&amp;I$1))))),"MC"))</f>
        <v/>
      </c>
      <c r="J106" s="7" t="str" cm="1">
        <f t="array" aca="1" ref="J106" ca="1">IF(ISERROR(ABS(J105)),"",IFERROR(MIN(IF(Données_nettoyées!$O$1:$O$500=$B106,IF(INDIRECT($A$1&amp;J$1)&gt;0,IF(COUNTIFS(Données_nettoyées!$O$1:$O$500,$B106,INDIRECT($A$1&amp;J$1),"&gt;0")&gt;2,INDIRECT($A$1&amp;J$1))))),"MC"))</f>
        <v/>
      </c>
      <c r="K106" s="7" t="str" cm="1">
        <f t="array" aca="1" ref="K106" ca="1">IF(ISERROR(ABS(K105)),"",IFERROR(MIN(IF(Données_nettoyées!$O$1:$O$500=$B106,IF(INDIRECT($A$1&amp;K$1)&gt;0,IF(COUNTIFS(Données_nettoyées!$O$1:$O$500,$B106,INDIRECT($A$1&amp;K$1),"&gt;0")&gt;2,INDIRECT($A$1&amp;K$1))))),"MC"))</f>
        <v/>
      </c>
      <c r="L106" s="7" t="str" cm="1">
        <f t="array" aca="1" ref="L106" ca="1">IF(ISERROR(ABS(L105)),"",IFERROR(MIN(IF(Données_nettoyées!$O$1:$O$500=$B106,IF(INDIRECT($A$1&amp;L$1)&gt;0,IF(COUNTIFS(Données_nettoyées!$O$1:$O$500,$B106,INDIRECT($A$1&amp;L$1),"&gt;0")&gt;2,INDIRECT($A$1&amp;L$1))))),"MC"))</f>
        <v/>
      </c>
      <c r="M106" s="7" t="str" cm="1">
        <f t="array" aca="1" ref="M106" ca="1">IF(ISERROR(ABS(M105)),"",IFERROR(MIN(IF(Données_nettoyées!$O$1:$O$500=$B106,IF(INDIRECT($A$1&amp;M$1)&gt;0,IF(COUNTIFS(Données_nettoyées!$O$1:$O$500,$B106,INDIRECT($A$1&amp;M$1),"&gt;0")&gt;2,INDIRECT($A$1&amp;M$1))))),"MC"))</f>
        <v/>
      </c>
      <c r="N106" s="7" t="str" cm="1">
        <f t="array" aca="1" ref="N106" ca="1">IF(ISERROR(ABS(N105)),"",IFERROR(MIN(IF(Données_nettoyées!$O$1:$O$500=$B106,IF(INDIRECT($A$1&amp;N$1)&gt;0,IF(COUNTIFS(Données_nettoyées!$O$1:$O$500,$B106,INDIRECT($A$1&amp;N$1),"&gt;0")&gt;2,INDIRECT($A$1&amp;N$1))))),"MC"))</f>
        <v/>
      </c>
      <c r="O106" s="7" t="str" cm="1">
        <f t="array" aca="1" ref="O106" ca="1">IF(ISERROR(ABS(O105)),"",IFERROR(MIN(IF(Données_nettoyées!$O$1:$O$500=$B106,IF(INDIRECT($A$1&amp;O$1)&gt;0,IF(COUNTIFS(Données_nettoyées!$O$1:$O$500,$B106,INDIRECT($A$1&amp;O$1),"&gt;0")&gt;2,INDIRECT($A$1&amp;O$1))))),"MC"))</f>
        <v/>
      </c>
      <c r="P106" s="7" t="str" cm="1">
        <f t="array" aca="1" ref="P106" ca="1">IF(ISERROR(ABS(P105)),"",IFERROR(MIN(IF(Données_nettoyées!$O$1:$O$500=$B106,IF(INDIRECT($A$1&amp;P$1)&gt;0,IF(COUNTIFS(Données_nettoyées!$O$1:$O$500,$B106,INDIRECT($A$1&amp;P$1),"&gt;0")&gt;2,INDIRECT($A$1&amp;P$1))))),"MC"))</f>
        <v/>
      </c>
      <c r="Q106" s="7" t="str" cm="1">
        <f t="array" aca="1" ref="Q106" ca="1">IF(ISERROR(ABS(Q105)),"",IFERROR(MIN(IF(Données_nettoyées!$O$1:$O$500=$B106,IF(INDIRECT($A$1&amp;Q$1)&gt;0,IF(COUNTIFS(Données_nettoyées!$O$1:$O$500,$B106,INDIRECT($A$1&amp;Q$1),"&gt;0")&gt;2,INDIRECT($A$1&amp;Q$1))))),"MC"))</f>
        <v/>
      </c>
      <c r="R106" s="7" t="str" cm="1">
        <f t="array" aca="1" ref="R106" ca="1">IF(ISERROR(ABS(R105)),"",IFERROR(MIN(IF(Données_nettoyées!$O$1:$O$500=$B106,IF(INDIRECT($A$1&amp;R$1)&gt;0,IF(COUNTIFS(Données_nettoyées!$O$1:$O$500,$B106,INDIRECT($A$1&amp;R$1),"&gt;0")&gt;2,INDIRECT($A$1&amp;R$1))))),"MC"))</f>
        <v/>
      </c>
      <c r="S106" s="7" t="str" cm="1">
        <f t="array" aca="1" ref="S106" ca="1">IF(ISERROR(ABS(S105)),"",IFERROR(MIN(IF(Données_nettoyées!$O$1:$O$500=$B106,IF(INDIRECT($A$1&amp;S$1)&gt;0,IF(COUNTIFS(Données_nettoyées!$O$1:$O$500,$B106,INDIRECT($A$1&amp;S$1),"&gt;0")&gt;2,INDIRECT($A$1&amp;S$1))))),"MC"))</f>
        <v/>
      </c>
      <c r="T106" s="7" t="str" cm="1">
        <f t="array" aca="1" ref="T106" ca="1">IF(ISERROR(ABS(T105)),"",IFERROR(MIN(IF(Données_nettoyées!$O$1:$O$500=$B106,IF(INDIRECT($A$1&amp;T$1)&gt;0,IF(COUNTIFS(Données_nettoyées!$O$1:$O$500,$B106,INDIRECT($A$1&amp;T$1),"&gt;0")&gt;2,INDIRECT($A$1&amp;T$1))))),"MC"))</f>
        <v/>
      </c>
      <c r="U106" s="7" t="str" cm="1">
        <f t="array" aca="1" ref="U106" ca="1">IF(ISERROR(ABS(U105)),"",IFERROR(MIN(IF(Données_nettoyées!$O$1:$O$500=$B106,IF(INDIRECT($A$1&amp;U$1)&gt;0,IF(COUNTIFS(Données_nettoyées!$O$1:$O$500,$B106,INDIRECT($A$1&amp;U$1),"&gt;0")&gt;2,INDIRECT($A$1&amp;U$1))))),"MC"))</f>
        <v/>
      </c>
      <c r="V106" s="7" t="str" cm="1">
        <f t="array" aca="1" ref="V106" ca="1">IF(ISERROR(ABS(V105)),"",IFERROR(MIN(IF(Données_nettoyées!$O$1:$O$500=$B106,IF(INDIRECT($A$1&amp;V$1)&gt;0,IF(COUNTIFS(Données_nettoyées!$O$1:$O$500,$B106,INDIRECT($A$1&amp;V$1),"&gt;0")&gt;2,INDIRECT($A$1&amp;V$1))))),"MC"))</f>
        <v/>
      </c>
      <c r="W106" s="7" t="str" cm="1">
        <f t="array" aca="1" ref="W106" ca="1">IF(ISERROR(ABS(W105)),"",IFERROR(MIN(IF(Données_nettoyées!$O$1:$O$500=$B106,IF(INDIRECT($A$1&amp;W$1)&gt;0,IF(COUNTIFS(Données_nettoyées!$O$1:$O$500,$B106,INDIRECT($A$1&amp;W$1),"&gt;0")&gt;2,INDIRECT($A$1&amp;W$1))))),"MC"))</f>
        <v/>
      </c>
      <c r="X106" s="7" t="str" cm="1">
        <f t="array" aca="1" ref="X106" ca="1">IF(ISERROR(ABS(X105)),"",IFERROR(MIN(IF(Données_nettoyées!$O$1:$O$500=$B106,IF(INDIRECT($A$1&amp;X$1)&gt;0,IF(COUNTIFS(Données_nettoyées!$O$1:$O$500,$B106,INDIRECT($A$1&amp;X$1),"&gt;0")&gt;2,INDIRECT($A$1&amp;X$1))))),"MC"))</f>
        <v/>
      </c>
      <c r="Y106" s="7" t="str" cm="1">
        <f t="array" aca="1" ref="Y106" ca="1">IF(ISERROR(ABS(Y105)),"",IFERROR(MIN(IF(Données_nettoyées!$O$1:$O$500=$B106,IF(INDIRECT($A$1&amp;Y$1)&gt;0,IF(COUNTIFS(Données_nettoyées!$O$1:$O$500,$B106,INDIRECT($A$1&amp;Y$1),"&gt;0")&gt;2,INDIRECT($A$1&amp;Y$1))))),"MC"))</f>
        <v/>
      </c>
      <c r="Z106" s="7" t="str" cm="1">
        <f t="array" aca="1" ref="Z106" ca="1">IF(ISERROR(ABS(Z105)),"",IFERROR(MIN(IF(Données_nettoyées!$O$1:$O$500=$B106,IF(INDIRECT($A$1&amp;Z$1)&gt;0,IF(COUNTIFS(Données_nettoyées!$O$1:$O$500,$B106,INDIRECT($A$1&amp;Z$1),"&gt;0")&gt;2,INDIRECT($A$1&amp;Z$1))))),"MC"))</f>
        <v/>
      </c>
      <c r="AA106" s="7" t="str" cm="1">
        <f t="array" aca="1" ref="AA106" ca="1">IF(ISERROR(ABS(AA105)),"",IFERROR(MIN(IF(Données_nettoyées!$O$1:$O$500=$B106,IF(INDIRECT($A$1&amp;AA$1)&gt;0,IF(COUNTIFS(Données_nettoyées!$O$1:$O$500,$B106,INDIRECT($A$1&amp;AA$1),"&gt;0")&gt;2,INDIRECT($A$1&amp;AA$1))))),"MC"))</f>
        <v/>
      </c>
      <c r="AB106" s="7" t="str" cm="1">
        <f t="array" aca="1" ref="AB106" ca="1">IF(ISERROR(ABS(AB105)),"",IFERROR(MIN(IF(Données_nettoyées!$O$1:$O$500=$B106,IF(INDIRECT($A$1&amp;AB$1)&gt;0,IF(COUNTIFS(Données_nettoyées!$O$1:$O$500,$B106,INDIRECT($A$1&amp;AB$1),"&gt;0")&gt;2,INDIRECT($A$1&amp;AB$1))))),"MC"))</f>
        <v/>
      </c>
      <c r="AC106" s="7" t="str" cm="1">
        <f t="array" aca="1" ref="AC106" ca="1">IF(ISERROR(ABS(AC105)),"",IFERROR(MIN(IF(Données_nettoyées!$O$1:$O$500=$B106,IF(INDIRECT($A$1&amp;AC$1)&gt;0,IF(COUNTIFS(Données_nettoyées!$O$1:$O$500,$B106,INDIRECT($A$1&amp;AC$1),"&gt;0")&gt;2,INDIRECT($A$1&amp;AC$1))))),"MC"))</f>
        <v/>
      </c>
      <c r="AD106" s="7" t="str" cm="1">
        <f t="array" aca="1" ref="AD106" ca="1">IF(ISERROR(ABS(AD105)),"",IFERROR(MIN(IF(Données_nettoyées!$O$1:$O$500=$B106,IF(INDIRECT($A$1&amp;AD$1)&gt;0,IF(COUNTIFS(Données_nettoyées!$O$1:$O$500,$B106,INDIRECT($A$1&amp;AD$1),"&gt;0")&gt;2,INDIRECT($A$1&amp;AD$1))))),"MC"))</f>
        <v/>
      </c>
      <c r="AE106" s="7" t="str" cm="1">
        <f t="array" aca="1" ref="AE106" ca="1">IF(ISERROR(ABS(AE105)),"",IFERROR(MIN(IF(Données_nettoyées!$O$1:$O$500=$B106,IF(INDIRECT($A$1&amp;AE$1)&gt;0,IF(COUNTIFS(Données_nettoyées!$O$1:$O$500,$B106,INDIRECT($A$1&amp;AE$1),"&gt;0")&gt;2,INDIRECT($A$1&amp;AE$1))))),"MC"))</f>
        <v/>
      </c>
      <c r="AF106" s="7" t="str" cm="1">
        <f t="array" aca="1" ref="AF106" ca="1">IF(ISERROR(ABS(AF105)),"",IFERROR(MIN(IF(Données_nettoyées!$O$1:$O$500=$B106,IF(INDIRECT($A$1&amp;AF$1)&gt;0,IF(COUNTIFS(Données_nettoyées!$O$1:$O$500,$B106,INDIRECT($A$1&amp;AF$1),"&gt;0")&gt;2,INDIRECT($A$1&amp;AF$1))))),"MC"))</f>
        <v/>
      </c>
      <c r="AG106" s="7" t="str" cm="1">
        <f t="array" aca="1" ref="AG106" ca="1">IF(ISERROR(ABS(AG105)),"",IFERROR(MIN(IF(Données_nettoyées!$O$1:$O$500=$B106,IF(INDIRECT($A$1&amp;AG$1)&gt;0,IF(COUNTIFS(Données_nettoyées!$O$1:$O$500,$B106,INDIRECT($A$1&amp;AG$1),"&gt;0")&gt;2,INDIRECT($A$1&amp;AG$1))))),"MC"))</f>
        <v/>
      </c>
    </row>
    <row r="107" spans="1:35" x14ac:dyDescent="0.35">
      <c r="A107" s="4" t="s">
        <v>99</v>
      </c>
      <c r="B107" s="4" t="s">
        <v>104</v>
      </c>
      <c r="C107" s="4" t="s">
        <v>68</v>
      </c>
      <c r="E107" s="7" t="str" cm="1">
        <f t="array" aca="1" ref="E107" ca="1">IF(ISERROR(ABS(E105)),"",IFERROR(MAX(IF(Données_nettoyées!$O$1:$O$500=$B107,IF(INDIRECT($A$1&amp;E$1)&gt;0,IF(COUNTIFS(Données_nettoyées!$O$1:$O$500,$B107,INDIRECT($A$1&amp;E$1),"&gt;0")&gt;2,INDIRECT($A$1&amp;E$1))))),"MC"))</f>
        <v/>
      </c>
      <c r="F107" s="7" t="str" cm="1">
        <f t="array" aca="1" ref="F107" ca="1">IF(ISERROR(ABS(F105)),"",IFERROR(MAX(IF(Données_nettoyées!$O$1:$O$500=$B107,IF(INDIRECT($A$1&amp;F$1)&gt;0,IF(COUNTIFS(Données_nettoyées!$O$1:$O$500,$B107,INDIRECT($A$1&amp;F$1),"&gt;0")&gt;2,INDIRECT($A$1&amp;F$1))))),"MC"))</f>
        <v/>
      </c>
      <c r="G107" s="7" t="str" cm="1">
        <f t="array" aca="1" ref="G107" ca="1">IF(ISERROR(ABS(G105)),"",IFERROR(MAX(IF(Données_nettoyées!$O$1:$O$500=$B107,IF(INDIRECT($A$1&amp;G$1)&gt;0,IF(COUNTIFS(Données_nettoyées!$O$1:$O$500,$B107,INDIRECT($A$1&amp;G$1),"&gt;0")&gt;2,INDIRECT($A$1&amp;G$1))))),"MC"))</f>
        <v/>
      </c>
      <c r="H107" s="7" t="str" cm="1">
        <f t="array" aca="1" ref="H107" ca="1">IF(ISERROR(ABS(H105)),"",IFERROR(MAX(IF(Données_nettoyées!$O$1:$O$500=$B107,IF(INDIRECT($A$1&amp;H$1)&gt;0,IF(COUNTIFS(Données_nettoyées!$O$1:$O$500,$B107,INDIRECT($A$1&amp;H$1),"&gt;0")&gt;2,INDIRECT($A$1&amp;H$1))))),"MC"))</f>
        <v/>
      </c>
      <c r="I107" s="7" t="str" cm="1">
        <f t="array" aca="1" ref="I107" ca="1">IF(ISERROR(ABS(I105)),"",IFERROR(MAX(IF(Données_nettoyées!$O$1:$O$500=$B107,IF(INDIRECT($A$1&amp;I$1)&gt;0,IF(COUNTIFS(Données_nettoyées!$O$1:$O$500,$B107,INDIRECT($A$1&amp;I$1),"&gt;0")&gt;2,INDIRECT($A$1&amp;I$1))))),"MC"))</f>
        <v/>
      </c>
      <c r="J107" s="7" t="str" cm="1">
        <f t="array" aca="1" ref="J107" ca="1">IF(ISERROR(ABS(J105)),"",IFERROR(MAX(IF(Données_nettoyées!$O$1:$O$500=$B107,IF(INDIRECT($A$1&amp;J$1)&gt;0,IF(COUNTIFS(Données_nettoyées!$O$1:$O$500,$B107,INDIRECT($A$1&amp;J$1),"&gt;0")&gt;2,INDIRECT($A$1&amp;J$1))))),"MC"))</f>
        <v/>
      </c>
      <c r="K107" s="7" t="str" cm="1">
        <f t="array" aca="1" ref="K107" ca="1">IF(ISERROR(ABS(K105)),"",IFERROR(MAX(IF(Données_nettoyées!$O$1:$O$500=$B107,IF(INDIRECT($A$1&amp;K$1)&gt;0,IF(COUNTIFS(Données_nettoyées!$O$1:$O$500,$B107,INDIRECT($A$1&amp;K$1),"&gt;0")&gt;2,INDIRECT($A$1&amp;K$1))))),"MC"))</f>
        <v/>
      </c>
      <c r="L107" s="7" t="str" cm="1">
        <f t="array" aca="1" ref="L107" ca="1">IF(ISERROR(ABS(L105)),"",IFERROR(MAX(IF(Données_nettoyées!$O$1:$O$500=$B107,IF(INDIRECT($A$1&amp;L$1)&gt;0,IF(COUNTIFS(Données_nettoyées!$O$1:$O$500,$B107,INDIRECT($A$1&amp;L$1),"&gt;0")&gt;2,INDIRECT($A$1&amp;L$1))))),"MC"))</f>
        <v/>
      </c>
      <c r="M107" s="7" t="str" cm="1">
        <f t="array" aca="1" ref="M107" ca="1">IF(ISERROR(ABS(M105)),"",IFERROR(MAX(IF(Données_nettoyées!$O$1:$O$500=$B107,IF(INDIRECT($A$1&amp;M$1)&gt;0,IF(COUNTIFS(Données_nettoyées!$O$1:$O$500,$B107,INDIRECT($A$1&amp;M$1),"&gt;0")&gt;2,INDIRECT($A$1&amp;M$1))))),"MC"))</f>
        <v/>
      </c>
      <c r="N107" s="7" t="str" cm="1">
        <f t="array" aca="1" ref="N107" ca="1">IF(ISERROR(ABS(N105)),"",IFERROR(MAX(IF(Données_nettoyées!$O$1:$O$500=$B107,IF(INDIRECT($A$1&amp;N$1)&gt;0,IF(COUNTIFS(Données_nettoyées!$O$1:$O$500,$B107,INDIRECT($A$1&amp;N$1),"&gt;0")&gt;2,INDIRECT($A$1&amp;N$1))))),"MC"))</f>
        <v/>
      </c>
      <c r="O107" s="7" t="str" cm="1">
        <f t="array" aca="1" ref="O107" ca="1">IF(ISERROR(ABS(O105)),"",IFERROR(MAX(IF(Données_nettoyées!$O$1:$O$500=$B107,IF(INDIRECT($A$1&amp;O$1)&gt;0,IF(COUNTIFS(Données_nettoyées!$O$1:$O$500,$B107,INDIRECT($A$1&amp;O$1),"&gt;0")&gt;2,INDIRECT($A$1&amp;O$1))))),"MC"))</f>
        <v/>
      </c>
      <c r="P107" s="7" t="str" cm="1">
        <f t="array" aca="1" ref="P107" ca="1">IF(ISERROR(ABS(P105)),"",IFERROR(MAX(IF(Données_nettoyées!$O$1:$O$500=$B107,IF(INDIRECT($A$1&amp;P$1)&gt;0,IF(COUNTIFS(Données_nettoyées!$O$1:$O$500,$B107,INDIRECT($A$1&amp;P$1),"&gt;0")&gt;2,INDIRECT($A$1&amp;P$1))))),"MC"))</f>
        <v/>
      </c>
      <c r="Q107" s="7" t="str" cm="1">
        <f t="array" aca="1" ref="Q107" ca="1">IF(ISERROR(ABS(Q105)),"",IFERROR(MAX(IF(Données_nettoyées!$O$1:$O$500=$B107,IF(INDIRECT($A$1&amp;Q$1)&gt;0,IF(COUNTIFS(Données_nettoyées!$O$1:$O$500,$B107,INDIRECT($A$1&amp;Q$1),"&gt;0")&gt;2,INDIRECT($A$1&amp;Q$1))))),"MC"))</f>
        <v/>
      </c>
      <c r="R107" s="7" t="str" cm="1">
        <f t="array" aca="1" ref="R107" ca="1">IF(ISERROR(ABS(R105)),"",IFERROR(MAX(IF(Données_nettoyées!$O$1:$O$500=$B107,IF(INDIRECT($A$1&amp;R$1)&gt;0,IF(COUNTIFS(Données_nettoyées!$O$1:$O$500,$B107,INDIRECT($A$1&amp;R$1),"&gt;0")&gt;2,INDIRECT($A$1&amp;R$1))))),"MC"))</f>
        <v/>
      </c>
      <c r="S107" s="7" t="str" cm="1">
        <f t="array" aca="1" ref="S107" ca="1">IF(ISERROR(ABS(S105)),"",IFERROR(MAX(IF(Données_nettoyées!$O$1:$O$500=$B107,IF(INDIRECT($A$1&amp;S$1)&gt;0,IF(COUNTIFS(Données_nettoyées!$O$1:$O$500,$B107,INDIRECT($A$1&amp;S$1),"&gt;0")&gt;2,INDIRECT($A$1&amp;S$1))))),"MC"))</f>
        <v/>
      </c>
      <c r="T107" s="7" t="str" cm="1">
        <f t="array" aca="1" ref="T107" ca="1">IF(ISERROR(ABS(T105)),"",IFERROR(MAX(IF(Données_nettoyées!$O$1:$O$500=$B107,IF(INDIRECT($A$1&amp;T$1)&gt;0,IF(COUNTIFS(Données_nettoyées!$O$1:$O$500,$B107,INDIRECT($A$1&amp;T$1),"&gt;0")&gt;2,INDIRECT($A$1&amp;T$1))))),"MC"))</f>
        <v/>
      </c>
      <c r="U107" s="7" t="str" cm="1">
        <f t="array" aca="1" ref="U107" ca="1">IF(ISERROR(ABS(U105)),"",IFERROR(MAX(IF(Données_nettoyées!$O$1:$O$500=$B107,IF(INDIRECT($A$1&amp;U$1)&gt;0,IF(COUNTIFS(Données_nettoyées!$O$1:$O$500,$B107,INDIRECT($A$1&amp;U$1),"&gt;0")&gt;2,INDIRECT($A$1&amp;U$1))))),"MC"))</f>
        <v/>
      </c>
      <c r="V107" s="7" t="str" cm="1">
        <f t="array" aca="1" ref="V107" ca="1">IF(ISERROR(ABS(V105)),"",IFERROR(MAX(IF(Données_nettoyées!$O$1:$O$500=$B107,IF(INDIRECT($A$1&amp;V$1)&gt;0,IF(COUNTIFS(Données_nettoyées!$O$1:$O$500,$B107,INDIRECT($A$1&amp;V$1),"&gt;0")&gt;2,INDIRECT($A$1&amp;V$1))))),"MC"))</f>
        <v/>
      </c>
      <c r="W107" s="7" t="str" cm="1">
        <f t="array" aca="1" ref="W107" ca="1">IF(ISERROR(ABS(W105)),"",IFERROR(MAX(IF(Données_nettoyées!$O$1:$O$500=$B107,IF(INDIRECT($A$1&amp;W$1)&gt;0,IF(COUNTIFS(Données_nettoyées!$O$1:$O$500,$B107,INDIRECT($A$1&amp;W$1),"&gt;0")&gt;2,INDIRECT($A$1&amp;W$1))))),"MC"))</f>
        <v/>
      </c>
      <c r="X107" s="7" t="str" cm="1">
        <f t="array" aca="1" ref="X107" ca="1">IF(ISERROR(ABS(X105)),"",IFERROR(MAX(IF(Données_nettoyées!$O$1:$O$500=$B107,IF(INDIRECT($A$1&amp;X$1)&gt;0,IF(COUNTIFS(Données_nettoyées!$O$1:$O$500,$B107,INDIRECT($A$1&amp;X$1),"&gt;0")&gt;2,INDIRECT($A$1&amp;X$1))))),"MC"))</f>
        <v/>
      </c>
      <c r="Y107" s="7" t="str" cm="1">
        <f t="array" aca="1" ref="Y107" ca="1">IF(ISERROR(ABS(Y105)),"",IFERROR(MAX(IF(Données_nettoyées!$O$1:$O$500=$B107,IF(INDIRECT($A$1&amp;Y$1)&gt;0,IF(COUNTIFS(Données_nettoyées!$O$1:$O$500,$B107,INDIRECT($A$1&amp;Y$1),"&gt;0")&gt;2,INDIRECT($A$1&amp;Y$1))))),"MC"))</f>
        <v/>
      </c>
      <c r="Z107" s="7" t="str" cm="1">
        <f t="array" aca="1" ref="Z107" ca="1">IF(ISERROR(ABS(Z105)),"",IFERROR(MAX(IF(Données_nettoyées!$O$1:$O$500=$B107,IF(INDIRECT($A$1&amp;Z$1)&gt;0,IF(COUNTIFS(Données_nettoyées!$O$1:$O$500,$B107,INDIRECT($A$1&amp;Z$1),"&gt;0")&gt;2,INDIRECT($A$1&amp;Z$1))))),"MC"))</f>
        <v/>
      </c>
      <c r="AA107" s="7" t="str" cm="1">
        <f t="array" aca="1" ref="AA107" ca="1">IF(ISERROR(ABS(AA105)),"",IFERROR(MAX(IF(Données_nettoyées!$O$1:$O$500=$B107,IF(INDIRECT($A$1&amp;AA$1)&gt;0,IF(COUNTIFS(Données_nettoyées!$O$1:$O$500,$B107,INDIRECT($A$1&amp;AA$1),"&gt;0")&gt;2,INDIRECT($A$1&amp;AA$1))))),"MC"))</f>
        <v/>
      </c>
      <c r="AB107" s="7" t="str" cm="1">
        <f t="array" aca="1" ref="AB107" ca="1">IF(ISERROR(ABS(AB105)),"",IFERROR(MAX(IF(Données_nettoyées!$O$1:$O$500=$B107,IF(INDIRECT($A$1&amp;AB$1)&gt;0,IF(COUNTIFS(Données_nettoyées!$O$1:$O$500,$B107,INDIRECT($A$1&amp;AB$1),"&gt;0")&gt;2,INDIRECT($A$1&amp;AB$1))))),"MC"))</f>
        <v/>
      </c>
      <c r="AC107" s="7" t="str" cm="1">
        <f t="array" aca="1" ref="AC107" ca="1">IF(ISERROR(ABS(AC105)),"",IFERROR(MAX(IF(Données_nettoyées!$O$1:$O$500=$B107,IF(INDIRECT($A$1&amp;AC$1)&gt;0,IF(COUNTIFS(Données_nettoyées!$O$1:$O$500,$B107,INDIRECT($A$1&amp;AC$1),"&gt;0")&gt;2,INDIRECT($A$1&amp;AC$1))))),"MC"))</f>
        <v/>
      </c>
      <c r="AD107" s="7" t="str" cm="1">
        <f t="array" aca="1" ref="AD107" ca="1">IF(ISERROR(ABS(AD105)),"",IFERROR(MAX(IF(Données_nettoyées!$O$1:$O$500=$B107,IF(INDIRECT($A$1&amp;AD$1)&gt;0,IF(COUNTIFS(Données_nettoyées!$O$1:$O$500,$B107,INDIRECT($A$1&amp;AD$1),"&gt;0")&gt;2,INDIRECT($A$1&amp;AD$1))))),"MC"))</f>
        <v/>
      </c>
      <c r="AE107" s="7" t="str" cm="1">
        <f t="array" aca="1" ref="AE107" ca="1">IF(ISERROR(ABS(AE105)),"",IFERROR(MAX(IF(Données_nettoyées!$O$1:$O$500=$B107,IF(INDIRECT($A$1&amp;AE$1)&gt;0,IF(COUNTIFS(Données_nettoyées!$O$1:$O$500,$B107,INDIRECT($A$1&amp;AE$1),"&gt;0")&gt;2,INDIRECT($A$1&amp;AE$1))))),"MC"))</f>
        <v/>
      </c>
      <c r="AF107" s="7" t="str" cm="1">
        <f t="array" aca="1" ref="AF107" ca="1">IF(ISERROR(ABS(AF105)),"",IFERROR(MAX(IF(Données_nettoyées!$O$1:$O$500=$B107,IF(INDIRECT($A$1&amp;AF$1)&gt;0,IF(COUNTIFS(Données_nettoyées!$O$1:$O$500,$B107,INDIRECT($A$1&amp;AF$1),"&gt;0")&gt;2,INDIRECT($A$1&amp;AF$1))))),"MC"))</f>
        <v/>
      </c>
      <c r="AG107" s="7" t="str" cm="1">
        <f t="array" aca="1" ref="AG107" ca="1">IF(ISERROR(ABS(AG105)),"",IFERROR(MAX(IF(Données_nettoyées!$O$1:$O$500=$B107,IF(INDIRECT($A$1&amp;AG$1)&gt;0,IF(COUNTIFS(Données_nettoyées!$O$1:$O$500,$B107,INDIRECT($A$1&amp;AG$1),"&gt;0")&gt;2,INDIRECT($A$1&amp;AG$1))))),"MC"))</f>
        <v/>
      </c>
    </row>
    <row r="108" spans="1:35" x14ac:dyDescent="0.35">
      <c r="C108" s="38" t="s">
        <v>145</v>
      </c>
      <c r="E108" s="7" t="str">
        <f t="shared" ref="E108:AG108" ca="1" si="16">IFERROR(IF((E107-E106)/E106&gt;=40%,"!!",""),"")</f>
        <v/>
      </c>
      <c r="F108" s="7" t="str">
        <f t="shared" ca="1" si="16"/>
        <v/>
      </c>
      <c r="G108" s="7" t="str">
        <f t="shared" ca="1" si="16"/>
        <v/>
      </c>
      <c r="H108" s="7" t="str">
        <f t="shared" ca="1" si="16"/>
        <v/>
      </c>
      <c r="I108" s="7" t="str">
        <f t="shared" ca="1" si="16"/>
        <v/>
      </c>
      <c r="J108" s="7" t="str">
        <f t="shared" ca="1" si="16"/>
        <v/>
      </c>
      <c r="K108" s="7" t="str">
        <f t="shared" ca="1" si="16"/>
        <v/>
      </c>
      <c r="L108" s="7" t="str">
        <f t="shared" ca="1" si="16"/>
        <v/>
      </c>
      <c r="M108" s="7" t="str">
        <f t="shared" ca="1" si="16"/>
        <v/>
      </c>
      <c r="N108" s="7" t="str">
        <f t="shared" ca="1" si="16"/>
        <v/>
      </c>
      <c r="O108" s="7" t="str">
        <f t="shared" ca="1" si="16"/>
        <v/>
      </c>
      <c r="P108" s="7" t="str">
        <f t="shared" ca="1" si="16"/>
        <v/>
      </c>
      <c r="Q108" s="7" t="str">
        <f t="shared" ca="1" si="16"/>
        <v/>
      </c>
      <c r="R108" s="7" t="str">
        <f t="shared" ca="1" si="16"/>
        <v/>
      </c>
      <c r="S108" s="7" t="str">
        <f t="shared" ca="1" si="16"/>
        <v/>
      </c>
      <c r="T108" s="7" t="str">
        <f t="shared" ca="1" si="16"/>
        <v/>
      </c>
      <c r="U108" s="7" t="str">
        <f t="shared" ca="1" si="16"/>
        <v/>
      </c>
      <c r="V108" s="7" t="str">
        <f t="shared" ca="1" si="16"/>
        <v/>
      </c>
      <c r="W108" s="7" t="str">
        <f t="shared" ca="1" si="16"/>
        <v/>
      </c>
      <c r="X108" s="7" t="str">
        <f t="shared" ca="1" si="16"/>
        <v/>
      </c>
      <c r="Y108" s="7" t="str">
        <f t="shared" ca="1" si="16"/>
        <v/>
      </c>
      <c r="Z108" s="7" t="str">
        <f t="shared" ca="1" si="16"/>
        <v/>
      </c>
      <c r="AA108" s="7" t="str">
        <f t="shared" ca="1" si="16"/>
        <v/>
      </c>
      <c r="AB108" s="7" t="str">
        <f t="shared" ca="1" si="16"/>
        <v/>
      </c>
      <c r="AC108" s="7" t="str">
        <f t="shared" ca="1" si="16"/>
        <v/>
      </c>
      <c r="AD108" s="7" t="str">
        <f t="shared" ca="1" si="16"/>
        <v/>
      </c>
      <c r="AE108" s="7" t="str">
        <f t="shared" ca="1" si="16"/>
        <v/>
      </c>
      <c r="AF108" s="7" t="str">
        <f t="shared" ca="1" si="16"/>
        <v/>
      </c>
      <c r="AG108" s="7" t="str">
        <f t="shared" ca="1" si="16"/>
        <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tr">
        <f>IF(COUNTIF(Données_nettoyées!$O$1:$O$500,$B111)&gt;0,"OUI","NON")</f>
        <v>OUI</v>
      </c>
      <c r="E111" s="7" cm="1">
        <f t="array" aca="1" ref="E111" ca="1">IF($D111="NON","-",IFERROR(MEDIAN(IF(Données_nettoyées!$O$1:$O$500=$B111,IF(INDIRECT($A$1&amp;E$1)&gt;0,IF(COUNTIFS(Données_nettoyées!$O$1:$O$500,$B111,INDIRECT($A$1&amp;E$1),"&gt;0")&gt;2,INDIRECT($A$1&amp;E$1))))),"MC"))</f>
        <v>3000</v>
      </c>
      <c r="F111" s="7" cm="1">
        <f t="array" aca="1" ref="F111" ca="1">IF($D111="NON","-",IFERROR(MEDIAN(IF(Données_nettoyées!$O$1:$O$500=$B111,IF(INDIRECT($A$1&amp;F$1)&gt;0,IF(COUNTIFS(Données_nettoyées!$O$1:$O$500,$B111,INDIRECT($A$1&amp;F$1),"&gt;0")&gt;2,INDIRECT($A$1&amp;F$1))))),"MC"))</f>
        <v>1750</v>
      </c>
      <c r="G111" s="7" cm="1">
        <f t="array" aca="1" ref="G111" ca="1">IF($D111="NON","-",IFERROR(MEDIAN(IF(Données_nettoyées!$O$1:$O$500=$B111,IF(INDIRECT($A$1&amp;G$1)&gt;0,IF(COUNTIFS(Données_nettoyées!$O$1:$O$500,$B111,INDIRECT($A$1&amp;G$1),"&gt;0")&gt;2,INDIRECT($A$1&amp;G$1))))),"MC"))</f>
        <v>2000</v>
      </c>
      <c r="H111" s="7" t="str" cm="1">
        <f t="array" aca="1" ref="H111" ca="1">IF($D111="NON","-",IFERROR(MEDIAN(IF(Données_nettoyées!$O$1:$O$500=$B111,IF(INDIRECT($A$1&amp;H$1)&gt;0,IF(COUNTIFS(Données_nettoyées!$O$1:$O$500,$B111,INDIRECT($A$1&amp;H$1),"&gt;0")&gt;2,INDIRECT($A$1&amp;H$1))))),"MC"))</f>
        <v>MC</v>
      </c>
      <c r="I111" s="7" t="str" cm="1">
        <f t="array" aca="1" ref="I111" ca="1">IF($D111="NON","-",IFERROR(MEDIAN(IF(Données_nettoyées!$O$1:$O$500=$B111,IF(INDIRECT($A$1&amp;I$1)&gt;0,IF(COUNTIFS(Données_nettoyées!$O$1:$O$500,$B111,INDIRECT($A$1&amp;I$1),"&gt;0")&gt;2,INDIRECT($A$1&amp;I$1))))),"MC"))</f>
        <v>MC</v>
      </c>
      <c r="J111" s="7" t="str" cm="1">
        <f t="array" aca="1" ref="J111" ca="1">IF($D111="NON","-",IFERROR(MEDIAN(IF(Données_nettoyées!$O$1:$O$500=$B111,IF(INDIRECT($A$1&amp;J$1)&gt;0,IF(COUNTIFS(Données_nettoyées!$O$1:$O$500,$B111,INDIRECT($A$1&amp;J$1),"&gt;0")&gt;2,INDIRECT($A$1&amp;J$1))))),"MC"))</f>
        <v>MC</v>
      </c>
      <c r="K111" s="7" t="str" cm="1">
        <f t="array" aca="1" ref="K111" ca="1">IF($D111="NON","-",IFERROR(MEDIAN(IF(Données_nettoyées!$O$1:$O$500=$B111,IF(INDIRECT($A$1&amp;K$1)&gt;0,IF(COUNTIFS(Données_nettoyées!$O$1:$O$500,$B111,INDIRECT($A$1&amp;K$1),"&gt;0")&gt;2,INDIRECT($A$1&amp;K$1))))),"MC"))</f>
        <v>MC</v>
      </c>
      <c r="L111" s="7" t="str" cm="1">
        <f t="array" aca="1" ref="L111" ca="1">IF($D111="NON","-",IFERROR(MEDIAN(IF(Données_nettoyées!$O$1:$O$500=$B111,IF(INDIRECT($A$1&amp;L$1)&gt;0,IF(COUNTIFS(Données_nettoyées!$O$1:$O$500,$B111,INDIRECT($A$1&amp;L$1),"&gt;0")&gt;2,INDIRECT($A$1&amp;L$1))))),"MC"))</f>
        <v>MC</v>
      </c>
      <c r="M111" s="7" t="str" cm="1">
        <f t="array" aca="1" ref="M111" ca="1">IF($D111="NON","-",IFERROR(MEDIAN(IF(Données_nettoyées!$O$1:$O$500=$B111,IF(INDIRECT($A$1&amp;M$1)&gt;0,IF(COUNTIFS(Données_nettoyées!$O$1:$O$500,$B111,INDIRECT($A$1&amp;M$1),"&gt;0")&gt;2,INDIRECT($A$1&amp;M$1))))),"MC"))</f>
        <v>MC</v>
      </c>
      <c r="N111" s="7" cm="1">
        <f t="array" aca="1" ref="N111" ca="1">IF($D111="NON","-",IFERROR(MEDIAN(IF(Données_nettoyées!$O$1:$O$500=$B111,IF(INDIRECT($A$1&amp;N$1)&gt;0,IF(COUNTIFS(Données_nettoyées!$O$1:$O$500,$B111,INDIRECT($A$1&amp;N$1),"&gt;0")&gt;2,INDIRECT($A$1&amp;N$1))))),"MC"))</f>
        <v>7250</v>
      </c>
      <c r="O111" s="7" cm="1">
        <f t="array" aca="1" ref="O111" ca="1">IF($D111="NON","-",IFERROR(MEDIAN(IF(Données_nettoyées!$O$1:$O$500=$B111,IF(INDIRECT($A$1&amp;O$1)&gt;0,IF(COUNTIFS(Données_nettoyées!$O$1:$O$500,$B111,INDIRECT($A$1&amp;O$1),"&gt;0")&gt;2,INDIRECT($A$1&amp;O$1))))),"MC"))</f>
        <v>600</v>
      </c>
      <c r="P111" s="7" t="str" cm="1">
        <f t="array" aca="1" ref="P111" ca="1">IF($D111="NON","-",IFERROR(MEDIAN(IF(Données_nettoyées!$O$1:$O$500=$B111,IF(INDIRECT($A$1&amp;P$1)&gt;0,IF(COUNTIFS(Données_nettoyées!$O$1:$O$500,$B111,INDIRECT($A$1&amp;P$1),"&gt;0")&gt;2,INDIRECT($A$1&amp;P$1))))),"MC"))</f>
        <v>MC</v>
      </c>
      <c r="Q111" s="7" t="str" cm="1">
        <f t="array" aca="1" ref="Q111" ca="1">IF($D111="NON","-",IFERROR(MEDIAN(IF(Données_nettoyées!$O$1:$O$500=$B111,IF(INDIRECT($A$1&amp;Q$1)&gt;0,IF(COUNTIFS(Données_nettoyées!$O$1:$O$500,$B111,INDIRECT($A$1&amp;Q$1),"&gt;0")&gt;2,INDIRECT($A$1&amp;Q$1))))),"MC"))</f>
        <v>MC</v>
      </c>
      <c r="R111" s="7" t="str" cm="1">
        <f t="array" aca="1" ref="R111" ca="1">IF($D111="NON","-",IFERROR(MEDIAN(IF(Données_nettoyées!$O$1:$O$500=$B111,IF(INDIRECT($A$1&amp;R$1)&gt;0,IF(COUNTIFS(Données_nettoyées!$O$1:$O$500,$B111,INDIRECT($A$1&amp;R$1),"&gt;0")&gt;2,INDIRECT($A$1&amp;R$1))))),"MC"))</f>
        <v>MC</v>
      </c>
      <c r="S111" s="7" t="str" cm="1">
        <f t="array" aca="1" ref="S111" ca="1">IF($D111="NON","-",IFERROR(MEDIAN(IF(Données_nettoyées!$O$1:$O$500=$B111,IF(INDIRECT($A$1&amp;S$1)&gt;0,IF(COUNTIFS(Données_nettoyées!$O$1:$O$500,$B111,INDIRECT($A$1&amp;S$1),"&gt;0")&gt;2,INDIRECT($A$1&amp;S$1))))),"MC"))</f>
        <v>MC</v>
      </c>
      <c r="T111" s="7" t="str" cm="1">
        <f t="array" aca="1" ref="T111" ca="1">IF($D111="NON","-",IFERROR(MEDIAN(IF(Données_nettoyées!$O$1:$O$500=$B111,IF(INDIRECT($A$1&amp;T$1)&gt;0,IF(COUNTIFS(Données_nettoyées!$O$1:$O$500,$B111,INDIRECT($A$1&amp;T$1),"&gt;0")&gt;2,INDIRECT($A$1&amp;T$1))))),"MC"))</f>
        <v>MC</v>
      </c>
      <c r="U111" s="7" t="str" cm="1">
        <f t="array" aca="1" ref="U111" ca="1">IF($D111="NON","-",IFERROR(MEDIAN(IF(Données_nettoyées!$O$1:$O$500=$B111,IF(INDIRECT($A$1&amp;U$1)&gt;0,IF(COUNTIFS(Données_nettoyées!$O$1:$O$500,$B111,INDIRECT($A$1&amp;U$1),"&gt;0")&gt;2,INDIRECT($A$1&amp;U$1))))),"MC"))</f>
        <v>MC</v>
      </c>
      <c r="V111" s="7" t="str" cm="1">
        <f t="array" aca="1" ref="V111" ca="1">IF($D111="NON","-",IFERROR(MEDIAN(IF(Données_nettoyées!$O$1:$O$500=$B111,IF(INDIRECT($A$1&amp;V$1)&gt;0,IF(COUNTIFS(Données_nettoyées!$O$1:$O$500,$B111,INDIRECT($A$1&amp;V$1),"&gt;0")&gt;2,INDIRECT($A$1&amp;V$1))))),"MC"))</f>
        <v>MC</v>
      </c>
      <c r="W111" s="7" t="str" cm="1">
        <f t="array" aca="1" ref="W111" ca="1">IF($D111="NON","-",IFERROR(MEDIAN(IF(Données_nettoyées!$O$1:$O$500=$B111,IF(INDIRECT($A$1&amp;W$1)&gt;0,IF(COUNTIFS(Données_nettoyées!$O$1:$O$500,$B111,INDIRECT($A$1&amp;W$1),"&gt;0")&gt;2,INDIRECT($A$1&amp;W$1))))),"MC"))</f>
        <v>MC</v>
      </c>
      <c r="X111" s="7" t="str" cm="1">
        <f t="array" aca="1" ref="X111" ca="1">IF($D111="NON","-",IFERROR(MEDIAN(IF(Données_nettoyées!$O$1:$O$500=$B111,IF(INDIRECT($A$1&amp;X$1)&gt;0,IF(COUNTIFS(Données_nettoyées!$O$1:$O$500,$B111,INDIRECT($A$1&amp;X$1),"&gt;0")&gt;2,INDIRECT($A$1&amp;X$1))))),"MC"))</f>
        <v>MC</v>
      </c>
      <c r="Y111" s="7" t="str" cm="1">
        <f t="array" aca="1" ref="Y111" ca="1">IF($D111="NON","-",IFERROR(MEDIAN(IF(Données_nettoyées!$O$1:$O$500=$B111,IF(INDIRECT($A$1&amp;Y$1)&gt;0,IF(COUNTIFS(Données_nettoyées!$O$1:$O$500,$B111,INDIRECT($A$1&amp;Y$1),"&gt;0")&gt;2,INDIRECT($A$1&amp;Y$1))))),"MC"))</f>
        <v>MC</v>
      </c>
      <c r="Z111" s="7" t="str" cm="1">
        <f t="array" aca="1" ref="Z111" ca="1">IF($D111="NON","-",IFERROR(MEDIAN(IF(Données_nettoyées!$O$1:$O$500=$B111,IF(INDIRECT($A$1&amp;Z$1)&gt;0,IF(COUNTIFS(Données_nettoyées!$O$1:$O$500,$B111,INDIRECT($A$1&amp;Z$1),"&gt;0")&gt;2,INDIRECT($A$1&amp;Z$1))))),"MC"))</f>
        <v>MC</v>
      </c>
      <c r="AA111" s="7" t="str" cm="1">
        <f t="array" aca="1" ref="AA111" ca="1">IF($D111="NON","-",IFERROR(MEDIAN(IF(Données_nettoyées!$O$1:$O$500=$B111,IF(INDIRECT($A$1&amp;AA$1)&gt;0,IF(COUNTIFS(Données_nettoyées!$O$1:$O$500,$B111,INDIRECT($A$1&amp;AA$1),"&gt;0")&gt;2,INDIRECT($A$1&amp;AA$1))))),"MC"))</f>
        <v>MC</v>
      </c>
      <c r="AB111" s="7" t="str" cm="1">
        <f t="array" aca="1" ref="AB111" ca="1">IF($D111="NON","-",IFERROR(MEDIAN(IF(Données_nettoyées!$O$1:$O$500=$B111,IF(INDIRECT($A$1&amp;AB$1)&gt;0,IF(COUNTIFS(Données_nettoyées!$O$1:$O$500,$B111,INDIRECT($A$1&amp;AB$1),"&gt;0")&gt;2,INDIRECT($A$1&amp;AB$1))))),"MC"))</f>
        <v>MC</v>
      </c>
      <c r="AC111" s="7" t="str" cm="1">
        <f t="array" aca="1" ref="AC111" ca="1">IF($D111="NON","-",IFERROR(MEDIAN(IF(Données_nettoyées!$O$1:$O$500=$B111,IF(INDIRECT($A$1&amp;AC$1)&gt;0,IF(COUNTIFS(Données_nettoyées!$O$1:$O$500,$B111,INDIRECT($A$1&amp;AC$1),"&gt;0")&gt;2,INDIRECT($A$1&amp;AC$1))))),"MC"))</f>
        <v>MC</v>
      </c>
      <c r="AD111" s="7" cm="1">
        <f t="array" aca="1" ref="AD111" ca="1">IF($D111="NON","-",IFERROR(MEDIAN(IF(Données_nettoyées!$O$1:$O$500=$B111,IF(INDIRECT($A$1&amp;AD$1)&gt;0,IF(COUNTIFS(Données_nettoyées!$O$1:$O$500,$B111,INDIRECT($A$1&amp;AD$1),"&gt;0")&gt;2,INDIRECT($A$1&amp;AD$1))))),"MC"))</f>
        <v>1750</v>
      </c>
      <c r="AE111" s="7" t="str" cm="1">
        <f t="array" aca="1" ref="AE111" ca="1">IF($D111="NON","-",IFERROR(MEDIAN(IF(Données_nettoyées!$O$1:$O$500=$B111,IF(INDIRECT($A$1&amp;AE$1)&gt;0,IF(COUNTIFS(Données_nettoyées!$O$1:$O$500,$B111,INDIRECT($A$1&amp;AE$1),"&gt;0")&gt;2,INDIRECT($A$1&amp;AE$1))))),"MC"))</f>
        <v>MC</v>
      </c>
      <c r="AF111" s="7" cm="1">
        <f t="array" aca="1" ref="AF111" ca="1">IF($D111="NON","-",IFERROR(MEDIAN(IF(Données_nettoyées!$O$1:$O$500=$B111,IF(INDIRECT($A$1&amp;AF$1)&gt;0,IF(COUNTIFS(Données_nettoyées!$O$1:$O$500,$B111,INDIRECT($A$1&amp;AF$1),"&gt;0")&gt;2,INDIRECT($A$1&amp;AF$1))))),"MC"))</f>
        <v>450</v>
      </c>
      <c r="AG111" s="7" cm="1">
        <f t="array" aca="1" ref="AG111" ca="1">IF($D111="NON","-",IFERROR(MEDIAN(IF(Données_nettoyées!$O$1:$O$500=$B111,IF(INDIRECT($A$1&amp;AG$1)&gt;0,IF(COUNTIFS(Données_nettoyées!$O$1:$O$500,$B111,INDIRECT($A$1&amp;AG$1),"&gt;0")&gt;2,INDIRECT($A$1&amp;AG$1))))),"MC"))</f>
        <v>1000</v>
      </c>
      <c r="AI111" s="5">
        <f ca="1">COUNTIF(E111:AG111,"MC")+COUNTIF(E111:AG111,"-")</f>
        <v>21</v>
      </c>
    </row>
    <row r="112" spans="1:35" x14ac:dyDescent="0.35">
      <c r="A112" s="4" t="s">
        <v>99</v>
      </c>
      <c r="B112" s="4" t="s">
        <v>106</v>
      </c>
      <c r="C112" s="4" t="s">
        <v>66</v>
      </c>
      <c r="E112" s="7" cm="1">
        <f t="array" aca="1" ref="E112" ca="1">IF(ISERROR(ABS(E111)),"",IFERROR(MIN(IF(Données_nettoyées!$O$1:$O$500=$B112,IF(INDIRECT($A$1&amp;E$1)&gt;0,IF(COUNTIFS(Données_nettoyées!$O$1:$O$500,$B112,INDIRECT($A$1&amp;E$1),"&gt;0")&gt;2,INDIRECT($A$1&amp;E$1))))),"MC"))</f>
        <v>2250</v>
      </c>
      <c r="F112" s="7" cm="1">
        <f t="array" aca="1" ref="F112" ca="1">IF(ISERROR(ABS(F111)),"",IFERROR(MIN(IF(Données_nettoyées!$O$1:$O$500=$B112,IF(INDIRECT($A$1&amp;F$1)&gt;0,IF(COUNTIFS(Données_nettoyées!$O$1:$O$500,$B112,INDIRECT($A$1&amp;F$1),"&gt;0")&gt;2,INDIRECT($A$1&amp;F$1))))),"MC"))</f>
        <v>1500</v>
      </c>
      <c r="G112" s="7" cm="1">
        <f t="array" aca="1" ref="G112" ca="1">IF(ISERROR(ABS(G111)),"",IFERROR(MIN(IF(Données_nettoyées!$O$1:$O$500=$B112,IF(INDIRECT($A$1&amp;G$1)&gt;0,IF(COUNTIFS(Données_nettoyées!$O$1:$O$500,$B112,INDIRECT($A$1&amp;G$1),"&gt;0")&gt;2,INDIRECT($A$1&amp;G$1))))),"MC"))</f>
        <v>2000</v>
      </c>
      <c r="H112" s="7" t="str" cm="1">
        <f t="array" aca="1" ref="H112" ca="1">IF(ISERROR(ABS(H111)),"",IFERROR(MIN(IF(Données_nettoyées!$O$1:$O$500=$B112,IF(INDIRECT($A$1&amp;H$1)&gt;0,IF(COUNTIFS(Données_nettoyées!$O$1:$O$500,$B112,INDIRECT($A$1&amp;H$1),"&gt;0")&gt;2,INDIRECT($A$1&amp;H$1))))),"MC"))</f>
        <v/>
      </c>
      <c r="I112" s="7" t="str" cm="1">
        <f t="array" aca="1" ref="I112" ca="1">IF(ISERROR(ABS(I111)),"",IFERROR(MIN(IF(Données_nettoyées!$O$1:$O$500=$B112,IF(INDIRECT($A$1&amp;I$1)&gt;0,IF(COUNTIFS(Données_nettoyées!$O$1:$O$500,$B112,INDIRECT($A$1&amp;I$1),"&gt;0")&gt;2,INDIRECT($A$1&amp;I$1))))),"MC"))</f>
        <v/>
      </c>
      <c r="J112" s="7" t="str" cm="1">
        <f t="array" aca="1" ref="J112" ca="1">IF(ISERROR(ABS(J111)),"",IFERROR(MIN(IF(Données_nettoyées!$O$1:$O$500=$B112,IF(INDIRECT($A$1&amp;J$1)&gt;0,IF(COUNTIFS(Données_nettoyées!$O$1:$O$500,$B112,INDIRECT($A$1&amp;J$1),"&gt;0")&gt;2,INDIRECT($A$1&amp;J$1))))),"MC"))</f>
        <v/>
      </c>
      <c r="K112" s="7" t="str" cm="1">
        <f t="array" aca="1" ref="K112" ca="1">IF(ISERROR(ABS(K111)),"",IFERROR(MIN(IF(Données_nettoyées!$O$1:$O$500=$B112,IF(INDIRECT($A$1&amp;K$1)&gt;0,IF(COUNTIFS(Données_nettoyées!$O$1:$O$500,$B112,INDIRECT($A$1&amp;K$1),"&gt;0")&gt;2,INDIRECT($A$1&amp;K$1))))),"MC"))</f>
        <v/>
      </c>
      <c r="L112" s="7" t="str" cm="1">
        <f t="array" aca="1" ref="L112" ca="1">IF(ISERROR(ABS(L111)),"",IFERROR(MIN(IF(Données_nettoyées!$O$1:$O$500=$B112,IF(INDIRECT($A$1&amp;L$1)&gt;0,IF(COUNTIFS(Données_nettoyées!$O$1:$O$500,$B112,INDIRECT($A$1&amp;L$1),"&gt;0")&gt;2,INDIRECT($A$1&amp;L$1))))),"MC"))</f>
        <v/>
      </c>
      <c r="M112" s="7" t="str" cm="1">
        <f t="array" aca="1" ref="M112" ca="1">IF(ISERROR(ABS(M111)),"",IFERROR(MIN(IF(Données_nettoyées!$O$1:$O$500=$B112,IF(INDIRECT($A$1&amp;M$1)&gt;0,IF(COUNTIFS(Données_nettoyées!$O$1:$O$500,$B112,INDIRECT($A$1&amp;M$1),"&gt;0")&gt;2,INDIRECT($A$1&amp;M$1))))),"MC"))</f>
        <v/>
      </c>
      <c r="N112" s="7" cm="1">
        <f t="array" aca="1" ref="N112" ca="1">IF(ISERROR(ABS(N111)),"",IFERROR(MIN(IF(Données_nettoyées!$O$1:$O$500=$B112,IF(INDIRECT($A$1&amp;N$1)&gt;0,IF(COUNTIFS(Données_nettoyées!$O$1:$O$500,$B112,INDIRECT($A$1&amp;N$1),"&gt;0")&gt;2,INDIRECT($A$1&amp;N$1))))),"MC"))</f>
        <v>6500</v>
      </c>
      <c r="O112" s="7" cm="1">
        <f t="array" aca="1" ref="O112" ca="1">IF(ISERROR(ABS(O111)),"",IFERROR(MIN(IF(Données_nettoyées!$O$1:$O$500=$B112,IF(INDIRECT($A$1&amp;O$1)&gt;0,IF(COUNTIFS(Données_nettoyées!$O$1:$O$500,$B112,INDIRECT($A$1&amp;O$1),"&gt;0")&gt;2,INDIRECT($A$1&amp;O$1))))),"MC"))</f>
        <v>400</v>
      </c>
      <c r="P112" s="7" t="str" cm="1">
        <f t="array" aca="1" ref="P112" ca="1">IF(ISERROR(ABS(P111)),"",IFERROR(MIN(IF(Données_nettoyées!$O$1:$O$500=$B112,IF(INDIRECT($A$1&amp;P$1)&gt;0,IF(COUNTIFS(Données_nettoyées!$O$1:$O$500,$B112,INDIRECT($A$1&amp;P$1),"&gt;0")&gt;2,INDIRECT($A$1&amp;P$1))))),"MC"))</f>
        <v/>
      </c>
      <c r="Q112" s="7" t="str" cm="1">
        <f t="array" aca="1" ref="Q112" ca="1">IF(ISERROR(ABS(Q111)),"",IFERROR(MIN(IF(Données_nettoyées!$O$1:$O$500=$B112,IF(INDIRECT($A$1&amp;Q$1)&gt;0,IF(COUNTIFS(Données_nettoyées!$O$1:$O$500,$B112,INDIRECT($A$1&amp;Q$1),"&gt;0")&gt;2,INDIRECT($A$1&amp;Q$1))))),"MC"))</f>
        <v/>
      </c>
      <c r="R112" s="7" t="str" cm="1">
        <f t="array" aca="1" ref="R112" ca="1">IF(ISERROR(ABS(R111)),"",IFERROR(MIN(IF(Données_nettoyées!$O$1:$O$500=$B112,IF(INDIRECT($A$1&amp;R$1)&gt;0,IF(COUNTIFS(Données_nettoyées!$O$1:$O$500,$B112,INDIRECT($A$1&amp;R$1),"&gt;0")&gt;2,INDIRECT($A$1&amp;R$1))))),"MC"))</f>
        <v/>
      </c>
      <c r="S112" s="7" t="str" cm="1">
        <f t="array" aca="1" ref="S112" ca="1">IF(ISERROR(ABS(S111)),"",IFERROR(MIN(IF(Données_nettoyées!$O$1:$O$500=$B112,IF(INDIRECT($A$1&amp;S$1)&gt;0,IF(COUNTIFS(Données_nettoyées!$O$1:$O$500,$B112,INDIRECT($A$1&amp;S$1),"&gt;0")&gt;2,INDIRECT($A$1&amp;S$1))))),"MC"))</f>
        <v/>
      </c>
      <c r="T112" s="7" t="str" cm="1">
        <f t="array" aca="1" ref="T112" ca="1">IF(ISERROR(ABS(T111)),"",IFERROR(MIN(IF(Données_nettoyées!$O$1:$O$500=$B112,IF(INDIRECT($A$1&amp;T$1)&gt;0,IF(COUNTIFS(Données_nettoyées!$O$1:$O$500,$B112,INDIRECT($A$1&amp;T$1),"&gt;0")&gt;2,INDIRECT($A$1&amp;T$1))))),"MC"))</f>
        <v/>
      </c>
      <c r="U112" s="7" t="str" cm="1">
        <f t="array" aca="1" ref="U112" ca="1">IF(ISERROR(ABS(U111)),"",IFERROR(MIN(IF(Données_nettoyées!$O$1:$O$500=$B112,IF(INDIRECT($A$1&amp;U$1)&gt;0,IF(COUNTIFS(Données_nettoyées!$O$1:$O$500,$B112,INDIRECT($A$1&amp;U$1),"&gt;0")&gt;2,INDIRECT($A$1&amp;U$1))))),"MC"))</f>
        <v/>
      </c>
      <c r="V112" s="7" t="str" cm="1">
        <f t="array" aca="1" ref="V112" ca="1">IF(ISERROR(ABS(V111)),"",IFERROR(MIN(IF(Données_nettoyées!$O$1:$O$500=$B112,IF(INDIRECT($A$1&amp;V$1)&gt;0,IF(COUNTIFS(Données_nettoyées!$O$1:$O$500,$B112,INDIRECT($A$1&amp;V$1),"&gt;0")&gt;2,INDIRECT($A$1&amp;V$1))))),"MC"))</f>
        <v/>
      </c>
      <c r="W112" s="7" t="str" cm="1">
        <f t="array" aca="1" ref="W112" ca="1">IF(ISERROR(ABS(W111)),"",IFERROR(MIN(IF(Données_nettoyées!$O$1:$O$500=$B112,IF(INDIRECT($A$1&amp;W$1)&gt;0,IF(COUNTIFS(Données_nettoyées!$O$1:$O$500,$B112,INDIRECT($A$1&amp;W$1),"&gt;0")&gt;2,INDIRECT($A$1&amp;W$1))))),"MC"))</f>
        <v/>
      </c>
      <c r="X112" s="7" t="str" cm="1">
        <f t="array" aca="1" ref="X112" ca="1">IF(ISERROR(ABS(X111)),"",IFERROR(MIN(IF(Données_nettoyées!$O$1:$O$500=$B112,IF(INDIRECT($A$1&amp;X$1)&gt;0,IF(COUNTIFS(Données_nettoyées!$O$1:$O$500,$B112,INDIRECT($A$1&amp;X$1),"&gt;0")&gt;2,INDIRECT($A$1&amp;X$1))))),"MC"))</f>
        <v/>
      </c>
      <c r="Y112" s="7" t="str" cm="1">
        <f t="array" aca="1" ref="Y112" ca="1">IF(ISERROR(ABS(Y111)),"",IFERROR(MIN(IF(Données_nettoyées!$O$1:$O$500=$B112,IF(INDIRECT($A$1&amp;Y$1)&gt;0,IF(COUNTIFS(Données_nettoyées!$O$1:$O$500,$B112,INDIRECT($A$1&amp;Y$1),"&gt;0")&gt;2,INDIRECT($A$1&amp;Y$1))))),"MC"))</f>
        <v/>
      </c>
      <c r="Z112" s="7" t="str" cm="1">
        <f t="array" aca="1" ref="Z112" ca="1">IF(ISERROR(ABS(Z111)),"",IFERROR(MIN(IF(Données_nettoyées!$O$1:$O$500=$B112,IF(INDIRECT($A$1&amp;Z$1)&gt;0,IF(COUNTIFS(Données_nettoyées!$O$1:$O$500,$B112,INDIRECT($A$1&amp;Z$1),"&gt;0")&gt;2,INDIRECT($A$1&amp;Z$1))))),"MC"))</f>
        <v/>
      </c>
      <c r="AA112" s="7" t="str" cm="1">
        <f t="array" aca="1" ref="AA112" ca="1">IF(ISERROR(ABS(AA111)),"",IFERROR(MIN(IF(Données_nettoyées!$O$1:$O$500=$B112,IF(INDIRECT($A$1&amp;AA$1)&gt;0,IF(COUNTIFS(Données_nettoyées!$O$1:$O$500,$B112,INDIRECT($A$1&amp;AA$1),"&gt;0")&gt;2,INDIRECT($A$1&amp;AA$1))))),"MC"))</f>
        <v/>
      </c>
      <c r="AB112" s="7" t="str" cm="1">
        <f t="array" aca="1" ref="AB112" ca="1">IF(ISERROR(ABS(AB111)),"",IFERROR(MIN(IF(Données_nettoyées!$O$1:$O$500=$B112,IF(INDIRECT($A$1&amp;AB$1)&gt;0,IF(COUNTIFS(Données_nettoyées!$O$1:$O$500,$B112,INDIRECT($A$1&amp;AB$1),"&gt;0")&gt;2,INDIRECT($A$1&amp;AB$1))))),"MC"))</f>
        <v/>
      </c>
      <c r="AC112" s="7" t="str" cm="1">
        <f t="array" aca="1" ref="AC112" ca="1">IF(ISERROR(ABS(AC111)),"",IFERROR(MIN(IF(Données_nettoyées!$O$1:$O$500=$B112,IF(INDIRECT($A$1&amp;AC$1)&gt;0,IF(COUNTIFS(Données_nettoyées!$O$1:$O$500,$B112,INDIRECT($A$1&amp;AC$1),"&gt;0")&gt;2,INDIRECT($A$1&amp;AC$1))))),"MC"))</f>
        <v/>
      </c>
      <c r="AD112" s="7" cm="1">
        <f t="array" aca="1" ref="AD112" ca="1">IF(ISERROR(ABS(AD111)),"",IFERROR(MIN(IF(Données_nettoyées!$O$1:$O$500=$B112,IF(INDIRECT($A$1&amp;AD$1)&gt;0,IF(COUNTIFS(Données_nettoyées!$O$1:$O$500,$B112,INDIRECT($A$1&amp;AD$1),"&gt;0")&gt;2,INDIRECT($A$1&amp;AD$1))))),"MC"))</f>
        <v>1000</v>
      </c>
      <c r="AE112" s="7" t="str" cm="1">
        <f t="array" aca="1" ref="AE112" ca="1">IF(ISERROR(ABS(AE111)),"",IFERROR(MIN(IF(Données_nettoyées!$O$1:$O$500=$B112,IF(INDIRECT($A$1&amp;AE$1)&gt;0,IF(COUNTIFS(Données_nettoyées!$O$1:$O$500,$B112,INDIRECT($A$1&amp;AE$1),"&gt;0")&gt;2,INDIRECT($A$1&amp;AE$1))))),"MC"))</f>
        <v/>
      </c>
      <c r="AF112" s="7" cm="1">
        <f t="array" aca="1" ref="AF112" ca="1">IF(ISERROR(ABS(AF111)),"",IFERROR(MIN(IF(Données_nettoyées!$O$1:$O$500=$B112,IF(INDIRECT($A$1&amp;AF$1)&gt;0,IF(COUNTIFS(Données_nettoyées!$O$1:$O$500,$B112,INDIRECT($A$1&amp;AF$1),"&gt;0")&gt;2,INDIRECT($A$1&amp;AF$1))))),"MC"))</f>
        <v>350</v>
      </c>
      <c r="AG112" s="7" cm="1">
        <f t="array" aca="1" ref="AG112" ca="1">IF(ISERROR(ABS(AG111)),"",IFERROR(MIN(IF(Données_nettoyées!$O$1:$O$500=$B112,IF(INDIRECT($A$1&amp;AG$1)&gt;0,IF(COUNTIFS(Données_nettoyées!$O$1:$O$500,$B112,INDIRECT($A$1&amp;AG$1),"&gt;0")&gt;2,INDIRECT($A$1&amp;AG$1))))),"MC"))</f>
        <v>500</v>
      </c>
    </row>
    <row r="113" spans="1:35" x14ac:dyDescent="0.35">
      <c r="A113" s="4" t="s">
        <v>99</v>
      </c>
      <c r="B113" s="4" t="s">
        <v>106</v>
      </c>
      <c r="C113" s="4" t="s">
        <v>68</v>
      </c>
      <c r="E113" s="7" cm="1">
        <f t="array" aca="1" ref="E113" ca="1">IF(ISERROR(ABS(E111)),"",IFERROR(MAX(IF(Données_nettoyées!$O$1:$O$500=$B113,IF(INDIRECT($A$1&amp;E$1)&gt;0,IF(COUNTIFS(Données_nettoyées!$O$1:$O$500,$B113,INDIRECT($A$1&amp;E$1),"&gt;0")&gt;2,INDIRECT($A$1&amp;E$1))))),"MC"))</f>
        <v>4000</v>
      </c>
      <c r="F113" s="7" cm="1">
        <f t="array" aca="1" ref="F113" ca="1">IF(ISERROR(ABS(F111)),"",IFERROR(MAX(IF(Données_nettoyées!$O$1:$O$500=$B113,IF(INDIRECT($A$1&amp;F$1)&gt;0,IF(COUNTIFS(Données_nettoyées!$O$1:$O$500,$B113,INDIRECT($A$1&amp;F$1),"&gt;0")&gt;2,INDIRECT($A$1&amp;F$1))))),"MC"))</f>
        <v>2000</v>
      </c>
      <c r="G113" s="7" cm="1">
        <f t="array" aca="1" ref="G113" ca="1">IF(ISERROR(ABS(G111)),"",IFERROR(MAX(IF(Données_nettoyées!$O$1:$O$500=$B113,IF(INDIRECT($A$1&amp;G$1)&gt;0,IF(COUNTIFS(Données_nettoyées!$O$1:$O$500,$B113,INDIRECT($A$1&amp;G$1),"&gt;0")&gt;2,INDIRECT($A$1&amp;G$1))))),"MC"))</f>
        <v>2500</v>
      </c>
      <c r="H113" s="7" t="str" cm="1">
        <f t="array" aca="1" ref="H113" ca="1">IF(ISERROR(ABS(H111)),"",IFERROR(MAX(IF(Données_nettoyées!$O$1:$O$500=$B113,IF(INDIRECT($A$1&amp;H$1)&gt;0,IF(COUNTIFS(Données_nettoyées!$O$1:$O$500,$B113,INDIRECT($A$1&amp;H$1),"&gt;0")&gt;2,INDIRECT($A$1&amp;H$1))))),"MC"))</f>
        <v/>
      </c>
      <c r="I113" s="7" t="str" cm="1">
        <f t="array" aca="1" ref="I113" ca="1">IF(ISERROR(ABS(I111)),"",IFERROR(MAX(IF(Données_nettoyées!$O$1:$O$500=$B113,IF(INDIRECT($A$1&amp;I$1)&gt;0,IF(COUNTIFS(Données_nettoyées!$O$1:$O$500,$B113,INDIRECT($A$1&amp;I$1),"&gt;0")&gt;2,INDIRECT($A$1&amp;I$1))))),"MC"))</f>
        <v/>
      </c>
      <c r="J113" s="7" t="str" cm="1">
        <f t="array" aca="1" ref="J113" ca="1">IF(ISERROR(ABS(J111)),"",IFERROR(MAX(IF(Données_nettoyées!$O$1:$O$500=$B113,IF(INDIRECT($A$1&amp;J$1)&gt;0,IF(COUNTIFS(Données_nettoyées!$O$1:$O$500,$B113,INDIRECT($A$1&amp;J$1),"&gt;0")&gt;2,INDIRECT($A$1&amp;J$1))))),"MC"))</f>
        <v/>
      </c>
      <c r="K113" s="7" t="str" cm="1">
        <f t="array" aca="1" ref="K113" ca="1">IF(ISERROR(ABS(K111)),"",IFERROR(MAX(IF(Données_nettoyées!$O$1:$O$500=$B113,IF(INDIRECT($A$1&amp;K$1)&gt;0,IF(COUNTIFS(Données_nettoyées!$O$1:$O$500,$B113,INDIRECT($A$1&amp;K$1),"&gt;0")&gt;2,INDIRECT($A$1&amp;K$1))))),"MC"))</f>
        <v/>
      </c>
      <c r="L113" s="7" t="str" cm="1">
        <f t="array" aca="1" ref="L113" ca="1">IF(ISERROR(ABS(L111)),"",IFERROR(MAX(IF(Données_nettoyées!$O$1:$O$500=$B113,IF(INDIRECT($A$1&amp;L$1)&gt;0,IF(COUNTIFS(Données_nettoyées!$O$1:$O$500,$B113,INDIRECT($A$1&amp;L$1),"&gt;0")&gt;2,INDIRECT($A$1&amp;L$1))))),"MC"))</f>
        <v/>
      </c>
      <c r="M113" s="7" t="str" cm="1">
        <f t="array" aca="1" ref="M113" ca="1">IF(ISERROR(ABS(M111)),"",IFERROR(MAX(IF(Données_nettoyées!$O$1:$O$500=$B113,IF(INDIRECT($A$1&amp;M$1)&gt;0,IF(COUNTIFS(Données_nettoyées!$O$1:$O$500,$B113,INDIRECT($A$1&amp;M$1),"&gt;0")&gt;2,INDIRECT($A$1&amp;M$1))))),"MC"))</f>
        <v/>
      </c>
      <c r="N113" s="7" cm="1">
        <f t="array" aca="1" ref="N113" ca="1">IF(ISERROR(ABS(N111)),"",IFERROR(MAX(IF(Données_nettoyées!$O$1:$O$500=$B113,IF(INDIRECT($A$1&amp;N$1)&gt;0,IF(COUNTIFS(Données_nettoyées!$O$1:$O$500,$B113,INDIRECT($A$1&amp;N$1),"&gt;0")&gt;2,INDIRECT($A$1&amp;N$1))))),"MC"))</f>
        <v>9000</v>
      </c>
      <c r="O113" s="7" cm="1">
        <f t="array" aca="1" ref="O113" ca="1">IF(ISERROR(ABS(O111)),"",IFERROR(MAX(IF(Données_nettoyées!$O$1:$O$500=$B113,IF(INDIRECT($A$1&amp;O$1)&gt;0,IF(COUNTIFS(Données_nettoyées!$O$1:$O$500,$B113,INDIRECT($A$1&amp;O$1),"&gt;0")&gt;2,INDIRECT($A$1&amp;O$1))))),"MC"))</f>
        <v>650</v>
      </c>
      <c r="P113" s="7" t="str" cm="1">
        <f t="array" aca="1" ref="P113" ca="1">IF(ISERROR(ABS(P111)),"",IFERROR(MAX(IF(Données_nettoyées!$O$1:$O$500=$B113,IF(INDIRECT($A$1&amp;P$1)&gt;0,IF(COUNTIFS(Données_nettoyées!$O$1:$O$500,$B113,INDIRECT($A$1&amp;P$1),"&gt;0")&gt;2,INDIRECT($A$1&amp;P$1))))),"MC"))</f>
        <v/>
      </c>
      <c r="Q113" s="7" t="str" cm="1">
        <f t="array" aca="1" ref="Q113" ca="1">IF(ISERROR(ABS(Q111)),"",IFERROR(MAX(IF(Données_nettoyées!$O$1:$O$500=$B113,IF(INDIRECT($A$1&amp;Q$1)&gt;0,IF(COUNTIFS(Données_nettoyées!$O$1:$O$500,$B113,INDIRECT($A$1&amp;Q$1),"&gt;0")&gt;2,INDIRECT($A$1&amp;Q$1))))),"MC"))</f>
        <v/>
      </c>
      <c r="R113" s="7" t="str" cm="1">
        <f t="array" aca="1" ref="R113" ca="1">IF(ISERROR(ABS(R111)),"",IFERROR(MAX(IF(Données_nettoyées!$O$1:$O$500=$B113,IF(INDIRECT($A$1&amp;R$1)&gt;0,IF(COUNTIFS(Données_nettoyées!$O$1:$O$500,$B113,INDIRECT($A$1&amp;R$1),"&gt;0")&gt;2,INDIRECT($A$1&amp;R$1))))),"MC"))</f>
        <v/>
      </c>
      <c r="S113" s="7" t="str" cm="1">
        <f t="array" aca="1" ref="S113" ca="1">IF(ISERROR(ABS(S111)),"",IFERROR(MAX(IF(Données_nettoyées!$O$1:$O$500=$B113,IF(INDIRECT($A$1&amp;S$1)&gt;0,IF(COUNTIFS(Données_nettoyées!$O$1:$O$500,$B113,INDIRECT($A$1&amp;S$1),"&gt;0")&gt;2,INDIRECT($A$1&amp;S$1))))),"MC"))</f>
        <v/>
      </c>
      <c r="T113" s="7" t="str" cm="1">
        <f t="array" aca="1" ref="T113" ca="1">IF(ISERROR(ABS(T111)),"",IFERROR(MAX(IF(Données_nettoyées!$O$1:$O$500=$B113,IF(INDIRECT($A$1&amp;T$1)&gt;0,IF(COUNTIFS(Données_nettoyées!$O$1:$O$500,$B113,INDIRECT($A$1&amp;T$1),"&gt;0")&gt;2,INDIRECT($A$1&amp;T$1))))),"MC"))</f>
        <v/>
      </c>
      <c r="U113" s="7" t="str" cm="1">
        <f t="array" aca="1" ref="U113" ca="1">IF(ISERROR(ABS(U111)),"",IFERROR(MAX(IF(Données_nettoyées!$O$1:$O$500=$B113,IF(INDIRECT($A$1&amp;U$1)&gt;0,IF(COUNTIFS(Données_nettoyées!$O$1:$O$500,$B113,INDIRECT($A$1&amp;U$1),"&gt;0")&gt;2,INDIRECT($A$1&amp;U$1))))),"MC"))</f>
        <v/>
      </c>
      <c r="V113" s="7" t="str" cm="1">
        <f t="array" aca="1" ref="V113" ca="1">IF(ISERROR(ABS(V111)),"",IFERROR(MAX(IF(Données_nettoyées!$O$1:$O$500=$B113,IF(INDIRECT($A$1&amp;V$1)&gt;0,IF(COUNTIFS(Données_nettoyées!$O$1:$O$500,$B113,INDIRECT($A$1&amp;V$1),"&gt;0")&gt;2,INDIRECT($A$1&amp;V$1))))),"MC"))</f>
        <v/>
      </c>
      <c r="W113" s="7" t="str" cm="1">
        <f t="array" aca="1" ref="W113" ca="1">IF(ISERROR(ABS(W111)),"",IFERROR(MAX(IF(Données_nettoyées!$O$1:$O$500=$B113,IF(INDIRECT($A$1&amp;W$1)&gt;0,IF(COUNTIFS(Données_nettoyées!$O$1:$O$500,$B113,INDIRECT($A$1&amp;W$1),"&gt;0")&gt;2,INDIRECT($A$1&amp;W$1))))),"MC"))</f>
        <v/>
      </c>
      <c r="X113" s="7" t="str" cm="1">
        <f t="array" aca="1" ref="X113" ca="1">IF(ISERROR(ABS(X111)),"",IFERROR(MAX(IF(Données_nettoyées!$O$1:$O$500=$B113,IF(INDIRECT($A$1&amp;X$1)&gt;0,IF(COUNTIFS(Données_nettoyées!$O$1:$O$500,$B113,INDIRECT($A$1&amp;X$1),"&gt;0")&gt;2,INDIRECT($A$1&amp;X$1))))),"MC"))</f>
        <v/>
      </c>
      <c r="Y113" s="7" t="str" cm="1">
        <f t="array" aca="1" ref="Y113" ca="1">IF(ISERROR(ABS(Y111)),"",IFERROR(MAX(IF(Données_nettoyées!$O$1:$O$500=$B113,IF(INDIRECT($A$1&amp;Y$1)&gt;0,IF(COUNTIFS(Données_nettoyées!$O$1:$O$500,$B113,INDIRECT($A$1&amp;Y$1),"&gt;0")&gt;2,INDIRECT($A$1&amp;Y$1))))),"MC"))</f>
        <v/>
      </c>
      <c r="Z113" s="7" t="str" cm="1">
        <f t="array" aca="1" ref="Z113" ca="1">IF(ISERROR(ABS(Z111)),"",IFERROR(MAX(IF(Données_nettoyées!$O$1:$O$500=$B113,IF(INDIRECT($A$1&amp;Z$1)&gt;0,IF(COUNTIFS(Données_nettoyées!$O$1:$O$500,$B113,INDIRECT($A$1&amp;Z$1),"&gt;0")&gt;2,INDIRECT($A$1&amp;Z$1))))),"MC"))</f>
        <v/>
      </c>
      <c r="AA113" s="7" t="str" cm="1">
        <f t="array" aca="1" ref="AA113" ca="1">IF(ISERROR(ABS(AA111)),"",IFERROR(MAX(IF(Données_nettoyées!$O$1:$O$500=$B113,IF(INDIRECT($A$1&amp;AA$1)&gt;0,IF(COUNTIFS(Données_nettoyées!$O$1:$O$500,$B113,INDIRECT($A$1&amp;AA$1),"&gt;0")&gt;2,INDIRECT($A$1&amp;AA$1))))),"MC"))</f>
        <v/>
      </c>
      <c r="AB113" s="7" t="str" cm="1">
        <f t="array" aca="1" ref="AB113" ca="1">IF(ISERROR(ABS(AB111)),"",IFERROR(MAX(IF(Données_nettoyées!$O$1:$O$500=$B113,IF(INDIRECT($A$1&amp;AB$1)&gt;0,IF(COUNTIFS(Données_nettoyées!$O$1:$O$500,$B113,INDIRECT($A$1&amp;AB$1),"&gt;0")&gt;2,INDIRECT($A$1&amp;AB$1))))),"MC"))</f>
        <v/>
      </c>
      <c r="AC113" s="7" t="str" cm="1">
        <f t="array" aca="1" ref="AC113" ca="1">IF(ISERROR(ABS(AC111)),"",IFERROR(MAX(IF(Données_nettoyées!$O$1:$O$500=$B113,IF(INDIRECT($A$1&amp;AC$1)&gt;0,IF(COUNTIFS(Données_nettoyées!$O$1:$O$500,$B113,INDIRECT($A$1&amp;AC$1),"&gt;0")&gt;2,INDIRECT($A$1&amp;AC$1))))),"MC"))</f>
        <v/>
      </c>
      <c r="AD113" s="7" cm="1">
        <f t="array" aca="1" ref="AD113" ca="1">IF(ISERROR(ABS(AD111)),"",IFERROR(MAX(IF(Données_nettoyées!$O$1:$O$500=$B113,IF(INDIRECT($A$1&amp;AD$1)&gt;0,IF(COUNTIFS(Données_nettoyées!$O$1:$O$500,$B113,INDIRECT($A$1&amp;AD$1),"&gt;0")&gt;2,INDIRECT($A$1&amp;AD$1))))),"MC"))</f>
        <v>2000</v>
      </c>
      <c r="AE113" s="7" t="str" cm="1">
        <f t="array" aca="1" ref="AE113" ca="1">IF(ISERROR(ABS(AE111)),"",IFERROR(MAX(IF(Données_nettoyées!$O$1:$O$500=$B113,IF(INDIRECT($A$1&amp;AE$1)&gt;0,IF(COUNTIFS(Données_nettoyées!$O$1:$O$500,$B113,INDIRECT($A$1&amp;AE$1),"&gt;0")&gt;2,INDIRECT($A$1&amp;AE$1))))),"MC"))</f>
        <v/>
      </c>
      <c r="AF113" s="7" cm="1">
        <f t="array" aca="1" ref="AF113" ca="1">IF(ISERROR(ABS(AF111)),"",IFERROR(MAX(IF(Données_nettoyées!$O$1:$O$500=$B113,IF(INDIRECT($A$1&amp;AF$1)&gt;0,IF(COUNTIFS(Données_nettoyées!$O$1:$O$500,$B113,INDIRECT($A$1&amp;AF$1),"&gt;0")&gt;2,INDIRECT($A$1&amp;AF$1))))),"MC"))</f>
        <v>800</v>
      </c>
      <c r="AG113" s="7" cm="1">
        <f t="array" aca="1" ref="AG113" ca="1">IF(ISERROR(ABS(AG111)),"",IFERROR(MAX(IF(Données_nettoyées!$O$1:$O$500=$B113,IF(INDIRECT($A$1&amp;AG$1)&gt;0,IF(COUNTIFS(Données_nettoyées!$O$1:$O$500,$B113,INDIRECT($A$1&amp;AG$1),"&gt;0")&gt;2,INDIRECT($A$1&amp;AG$1))))),"MC"))</f>
        <v>1250</v>
      </c>
    </row>
    <row r="114" spans="1:35" x14ac:dyDescent="0.35">
      <c r="C114" s="38" t="s">
        <v>145</v>
      </c>
      <c r="E114" s="7" t="str">
        <f t="shared" ref="E114:AG114" ca="1" si="17">IFERROR(IF((E113-E112)/E112&gt;=40%,"!!",""),"")</f>
        <v>!!</v>
      </c>
      <c r="F114" s="7" t="str">
        <f t="shared" ca="1" si="17"/>
        <v/>
      </c>
      <c r="G114" s="7" t="str">
        <f t="shared" ca="1" si="17"/>
        <v/>
      </c>
      <c r="H114" s="7" t="str">
        <f t="shared" ca="1" si="17"/>
        <v/>
      </c>
      <c r="I114" s="7" t="str">
        <f t="shared" ca="1" si="17"/>
        <v/>
      </c>
      <c r="J114" s="7" t="str">
        <f t="shared" ca="1" si="17"/>
        <v/>
      </c>
      <c r="K114" s="7" t="str">
        <f t="shared" ca="1" si="17"/>
        <v/>
      </c>
      <c r="L114" s="7" t="str">
        <f t="shared" ca="1" si="17"/>
        <v/>
      </c>
      <c r="M114" s="7" t="str">
        <f t="shared" ca="1" si="17"/>
        <v/>
      </c>
      <c r="N114" s="7" t="str">
        <f t="shared" ca="1" si="17"/>
        <v/>
      </c>
      <c r="O114" s="7" t="str">
        <f t="shared" ca="1" si="17"/>
        <v>!!</v>
      </c>
      <c r="P114" s="7" t="str">
        <f t="shared" ca="1" si="17"/>
        <v/>
      </c>
      <c r="Q114" s="7" t="str">
        <f t="shared" ca="1" si="17"/>
        <v/>
      </c>
      <c r="R114" s="7" t="str">
        <f t="shared" ca="1" si="17"/>
        <v/>
      </c>
      <c r="S114" s="7" t="str">
        <f t="shared" ca="1" si="17"/>
        <v/>
      </c>
      <c r="T114" s="7" t="str">
        <f t="shared" ca="1" si="17"/>
        <v/>
      </c>
      <c r="U114" s="7" t="str">
        <f t="shared" ca="1" si="17"/>
        <v/>
      </c>
      <c r="V114" s="7" t="str">
        <f t="shared" ca="1" si="17"/>
        <v/>
      </c>
      <c r="W114" s="7" t="str">
        <f t="shared" ca="1" si="17"/>
        <v/>
      </c>
      <c r="X114" s="7" t="str">
        <f t="shared" ca="1" si="17"/>
        <v/>
      </c>
      <c r="Y114" s="7" t="str">
        <f t="shared" ca="1" si="17"/>
        <v/>
      </c>
      <c r="Z114" s="7" t="str">
        <f t="shared" ca="1" si="17"/>
        <v/>
      </c>
      <c r="AA114" s="7" t="str">
        <f t="shared" ca="1" si="17"/>
        <v/>
      </c>
      <c r="AB114" s="7" t="str">
        <f t="shared" ca="1" si="17"/>
        <v/>
      </c>
      <c r="AC114" s="7" t="str">
        <f t="shared" ca="1" si="17"/>
        <v/>
      </c>
      <c r="AD114" s="7" t="str">
        <f t="shared" ca="1" si="17"/>
        <v>!!</v>
      </c>
      <c r="AE114" s="7" t="str">
        <f t="shared" ca="1" si="17"/>
        <v/>
      </c>
      <c r="AF114" s="7" t="str">
        <f t="shared" ca="1" si="17"/>
        <v>!!</v>
      </c>
      <c r="AG114" s="7" t="str">
        <f t="shared" ca="1" si="17"/>
        <v>!!</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tr">
        <f>IF(COUNTIF(Données_nettoyées!$O$1:$O$500,$B117)&gt;0,"OUI","NON")</f>
        <v>NON</v>
      </c>
      <c r="E117" s="7" t="str" cm="1">
        <f t="array" aca="1" ref="E117" ca="1">IF($D117="NON","-",IFERROR(MEDIAN(IF(Données_nettoyées!$O$1:$O$500=$B117,IF(INDIRECT($A$1&amp;E$1)&gt;0,IF(COUNTIFS(Données_nettoyées!$O$1:$O$500,$B117,INDIRECT($A$1&amp;E$1),"&gt;0")&gt;2,INDIRECT($A$1&amp;E$1))))),"MC"))</f>
        <v>-</v>
      </c>
      <c r="F117" s="7" t="str" cm="1">
        <f t="array" aca="1" ref="F117" ca="1">IF($D117="NON","-",IFERROR(MEDIAN(IF(Données_nettoyées!$O$1:$O$500=$B117,IF(INDIRECT($A$1&amp;F$1)&gt;0,IF(COUNTIFS(Données_nettoyées!$O$1:$O$500,$B117,INDIRECT($A$1&amp;F$1),"&gt;0")&gt;2,INDIRECT($A$1&amp;F$1))))),"MC"))</f>
        <v>-</v>
      </c>
      <c r="G117" s="7" t="str" cm="1">
        <f t="array" aca="1" ref="G117" ca="1">IF($D117="NON","-",IFERROR(MEDIAN(IF(Données_nettoyées!$O$1:$O$500=$B117,IF(INDIRECT($A$1&amp;G$1)&gt;0,IF(COUNTIFS(Données_nettoyées!$O$1:$O$500,$B117,INDIRECT($A$1&amp;G$1),"&gt;0")&gt;2,INDIRECT($A$1&amp;G$1))))),"MC"))</f>
        <v>-</v>
      </c>
      <c r="H117" s="7" t="str" cm="1">
        <f t="array" aca="1" ref="H117" ca="1">IF($D117="NON","-",IFERROR(MEDIAN(IF(Données_nettoyées!$O$1:$O$500=$B117,IF(INDIRECT($A$1&amp;H$1)&gt;0,IF(COUNTIFS(Données_nettoyées!$O$1:$O$500,$B117,INDIRECT($A$1&amp;H$1),"&gt;0")&gt;2,INDIRECT($A$1&amp;H$1))))),"MC"))</f>
        <v>-</v>
      </c>
      <c r="I117" s="7" t="str" cm="1">
        <f t="array" aca="1" ref="I117" ca="1">IF($D117="NON","-",IFERROR(MEDIAN(IF(Données_nettoyées!$O$1:$O$500=$B117,IF(INDIRECT($A$1&amp;I$1)&gt;0,IF(COUNTIFS(Données_nettoyées!$O$1:$O$500,$B117,INDIRECT($A$1&amp;I$1),"&gt;0")&gt;2,INDIRECT($A$1&amp;I$1))))),"MC"))</f>
        <v>-</v>
      </c>
      <c r="J117" s="7" t="str" cm="1">
        <f t="array" aca="1" ref="J117" ca="1">IF($D117="NON","-",IFERROR(MEDIAN(IF(Données_nettoyées!$O$1:$O$500=$B117,IF(INDIRECT($A$1&amp;J$1)&gt;0,IF(COUNTIFS(Données_nettoyées!$O$1:$O$500,$B117,INDIRECT($A$1&amp;J$1),"&gt;0")&gt;2,INDIRECT($A$1&amp;J$1))))),"MC"))</f>
        <v>-</v>
      </c>
      <c r="K117" s="7" t="str" cm="1">
        <f t="array" aca="1" ref="K117" ca="1">IF($D117="NON","-",IFERROR(MEDIAN(IF(Données_nettoyées!$O$1:$O$500=$B117,IF(INDIRECT($A$1&amp;K$1)&gt;0,IF(COUNTIFS(Données_nettoyées!$O$1:$O$500,$B117,INDIRECT($A$1&amp;K$1),"&gt;0")&gt;2,INDIRECT($A$1&amp;K$1))))),"MC"))</f>
        <v>-</v>
      </c>
      <c r="L117" s="7" t="str" cm="1">
        <f t="array" aca="1" ref="L117" ca="1">IF($D117="NON","-",IFERROR(MEDIAN(IF(Données_nettoyées!$O$1:$O$500=$B117,IF(INDIRECT($A$1&amp;L$1)&gt;0,IF(COUNTIFS(Données_nettoyées!$O$1:$O$500,$B117,INDIRECT($A$1&amp;L$1),"&gt;0")&gt;2,INDIRECT($A$1&amp;L$1))))),"MC"))</f>
        <v>-</v>
      </c>
      <c r="M117" s="7" t="str" cm="1">
        <f t="array" aca="1" ref="M117" ca="1">IF($D117="NON","-",IFERROR(MEDIAN(IF(Données_nettoyées!$O$1:$O$500=$B117,IF(INDIRECT($A$1&amp;M$1)&gt;0,IF(COUNTIFS(Données_nettoyées!$O$1:$O$500,$B117,INDIRECT($A$1&amp;M$1),"&gt;0")&gt;2,INDIRECT($A$1&amp;M$1))))),"MC"))</f>
        <v>-</v>
      </c>
      <c r="N117" s="7" t="str" cm="1">
        <f t="array" aca="1" ref="N117" ca="1">IF($D117="NON","-",IFERROR(MEDIAN(IF(Données_nettoyées!$O$1:$O$500=$B117,IF(INDIRECT($A$1&amp;N$1)&gt;0,IF(COUNTIFS(Données_nettoyées!$O$1:$O$500,$B117,INDIRECT($A$1&amp;N$1),"&gt;0")&gt;2,INDIRECT($A$1&amp;N$1))))),"MC"))</f>
        <v>-</v>
      </c>
      <c r="O117" s="7" t="str" cm="1">
        <f t="array" aca="1" ref="O117" ca="1">IF($D117="NON","-",IFERROR(MEDIAN(IF(Données_nettoyées!$O$1:$O$500=$B117,IF(INDIRECT($A$1&amp;O$1)&gt;0,IF(COUNTIFS(Données_nettoyées!$O$1:$O$500,$B117,INDIRECT($A$1&amp;O$1),"&gt;0")&gt;2,INDIRECT($A$1&amp;O$1))))),"MC"))</f>
        <v>-</v>
      </c>
      <c r="P117" s="7" t="str" cm="1">
        <f t="array" aca="1" ref="P117" ca="1">IF($D117="NON","-",IFERROR(MEDIAN(IF(Données_nettoyées!$O$1:$O$500=$B117,IF(INDIRECT($A$1&amp;P$1)&gt;0,IF(COUNTIFS(Données_nettoyées!$O$1:$O$500,$B117,INDIRECT($A$1&amp;P$1),"&gt;0")&gt;2,INDIRECT($A$1&amp;P$1))))),"MC"))</f>
        <v>-</v>
      </c>
      <c r="Q117" s="7" t="str" cm="1">
        <f t="array" aca="1" ref="Q117" ca="1">IF($D117="NON","-",IFERROR(MEDIAN(IF(Données_nettoyées!$O$1:$O$500=$B117,IF(INDIRECT($A$1&amp;Q$1)&gt;0,IF(COUNTIFS(Données_nettoyées!$O$1:$O$500,$B117,INDIRECT($A$1&amp;Q$1),"&gt;0")&gt;2,INDIRECT($A$1&amp;Q$1))))),"MC"))</f>
        <v>-</v>
      </c>
      <c r="R117" s="7" t="str" cm="1">
        <f t="array" aca="1" ref="R117" ca="1">IF($D117="NON","-",IFERROR(MEDIAN(IF(Données_nettoyées!$O$1:$O$500=$B117,IF(INDIRECT($A$1&amp;R$1)&gt;0,IF(COUNTIFS(Données_nettoyées!$O$1:$O$500,$B117,INDIRECT($A$1&amp;R$1),"&gt;0")&gt;2,INDIRECT($A$1&amp;R$1))))),"MC"))</f>
        <v>-</v>
      </c>
      <c r="S117" s="7" t="str" cm="1">
        <f t="array" aca="1" ref="S117" ca="1">IF($D117="NON","-",IFERROR(MEDIAN(IF(Données_nettoyées!$O$1:$O$500=$B117,IF(INDIRECT($A$1&amp;S$1)&gt;0,IF(COUNTIFS(Données_nettoyées!$O$1:$O$500,$B117,INDIRECT($A$1&amp;S$1),"&gt;0")&gt;2,INDIRECT($A$1&amp;S$1))))),"MC"))</f>
        <v>-</v>
      </c>
      <c r="T117" s="7" t="str" cm="1">
        <f t="array" aca="1" ref="T117" ca="1">IF($D117="NON","-",IFERROR(MEDIAN(IF(Données_nettoyées!$O$1:$O$500=$B117,IF(INDIRECT($A$1&amp;T$1)&gt;0,IF(COUNTIFS(Données_nettoyées!$O$1:$O$500,$B117,INDIRECT($A$1&amp;T$1),"&gt;0")&gt;2,INDIRECT($A$1&amp;T$1))))),"MC"))</f>
        <v>-</v>
      </c>
      <c r="U117" s="7" t="str" cm="1">
        <f t="array" aca="1" ref="U117" ca="1">IF($D117="NON","-",IFERROR(MEDIAN(IF(Données_nettoyées!$O$1:$O$500=$B117,IF(INDIRECT($A$1&amp;U$1)&gt;0,IF(COUNTIFS(Données_nettoyées!$O$1:$O$500,$B117,INDIRECT($A$1&amp;U$1),"&gt;0")&gt;2,INDIRECT($A$1&amp;U$1))))),"MC"))</f>
        <v>-</v>
      </c>
      <c r="V117" s="7" t="str" cm="1">
        <f t="array" aca="1" ref="V117" ca="1">IF($D117="NON","-",IFERROR(MEDIAN(IF(Données_nettoyées!$O$1:$O$500=$B117,IF(INDIRECT($A$1&amp;V$1)&gt;0,IF(COUNTIFS(Données_nettoyées!$O$1:$O$500,$B117,INDIRECT($A$1&amp;V$1),"&gt;0")&gt;2,INDIRECT($A$1&amp;V$1))))),"MC"))</f>
        <v>-</v>
      </c>
      <c r="W117" s="7" t="str" cm="1">
        <f t="array" aca="1" ref="W117" ca="1">IF($D117="NON","-",IFERROR(MEDIAN(IF(Données_nettoyées!$O$1:$O$500=$B117,IF(INDIRECT($A$1&amp;W$1)&gt;0,IF(COUNTIFS(Données_nettoyées!$O$1:$O$500,$B117,INDIRECT($A$1&amp;W$1),"&gt;0")&gt;2,INDIRECT($A$1&amp;W$1))))),"MC"))</f>
        <v>-</v>
      </c>
      <c r="X117" s="7" t="str" cm="1">
        <f t="array" aca="1" ref="X117" ca="1">IF($D117="NON","-",IFERROR(MEDIAN(IF(Données_nettoyées!$O$1:$O$500=$B117,IF(INDIRECT($A$1&amp;X$1)&gt;0,IF(COUNTIFS(Données_nettoyées!$O$1:$O$500,$B117,INDIRECT($A$1&amp;X$1),"&gt;0")&gt;2,INDIRECT($A$1&amp;X$1))))),"MC"))</f>
        <v>-</v>
      </c>
      <c r="Y117" s="7" t="str" cm="1">
        <f t="array" aca="1" ref="Y117" ca="1">IF($D117="NON","-",IFERROR(MEDIAN(IF(Données_nettoyées!$O$1:$O$500=$B117,IF(INDIRECT($A$1&amp;Y$1)&gt;0,IF(COUNTIFS(Données_nettoyées!$O$1:$O$500,$B117,INDIRECT($A$1&amp;Y$1),"&gt;0")&gt;2,INDIRECT($A$1&amp;Y$1))))),"MC"))</f>
        <v>-</v>
      </c>
      <c r="Z117" s="7" t="str" cm="1">
        <f t="array" aca="1" ref="Z117" ca="1">IF($D117="NON","-",IFERROR(MEDIAN(IF(Données_nettoyées!$O$1:$O$500=$B117,IF(INDIRECT($A$1&amp;Z$1)&gt;0,IF(COUNTIFS(Données_nettoyées!$O$1:$O$500,$B117,INDIRECT($A$1&amp;Z$1),"&gt;0")&gt;2,INDIRECT($A$1&amp;Z$1))))),"MC"))</f>
        <v>-</v>
      </c>
      <c r="AA117" s="7" t="str" cm="1">
        <f t="array" aca="1" ref="AA117" ca="1">IF($D117="NON","-",IFERROR(MEDIAN(IF(Données_nettoyées!$O$1:$O$500=$B117,IF(INDIRECT($A$1&amp;AA$1)&gt;0,IF(COUNTIFS(Données_nettoyées!$O$1:$O$500,$B117,INDIRECT($A$1&amp;AA$1),"&gt;0")&gt;2,INDIRECT($A$1&amp;AA$1))))),"MC"))</f>
        <v>-</v>
      </c>
      <c r="AB117" s="7" t="str" cm="1">
        <f t="array" aca="1" ref="AB117" ca="1">IF($D117="NON","-",IFERROR(MEDIAN(IF(Données_nettoyées!$O$1:$O$500=$B117,IF(INDIRECT($A$1&amp;AB$1)&gt;0,IF(COUNTIFS(Données_nettoyées!$O$1:$O$500,$B117,INDIRECT($A$1&amp;AB$1),"&gt;0")&gt;2,INDIRECT($A$1&amp;AB$1))))),"MC"))</f>
        <v>-</v>
      </c>
      <c r="AC117" s="7" t="str" cm="1">
        <f t="array" aca="1" ref="AC117" ca="1">IF($D117="NON","-",IFERROR(MEDIAN(IF(Données_nettoyées!$O$1:$O$500=$B117,IF(INDIRECT($A$1&amp;AC$1)&gt;0,IF(COUNTIFS(Données_nettoyées!$O$1:$O$500,$B117,INDIRECT($A$1&amp;AC$1),"&gt;0")&gt;2,INDIRECT($A$1&amp;AC$1))))),"MC"))</f>
        <v>-</v>
      </c>
      <c r="AD117" s="7" t="str" cm="1">
        <f t="array" aca="1" ref="AD117" ca="1">IF($D117="NON","-",IFERROR(MEDIAN(IF(Données_nettoyées!$O$1:$O$500=$B117,IF(INDIRECT($A$1&amp;AD$1)&gt;0,IF(COUNTIFS(Données_nettoyées!$O$1:$O$500,$B117,INDIRECT($A$1&amp;AD$1),"&gt;0")&gt;2,INDIRECT($A$1&amp;AD$1))))),"MC"))</f>
        <v>-</v>
      </c>
      <c r="AE117" s="7" t="str" cm="1">
        <f t="array" aca="1" ref="AE117" ca="1">IF($D117="NON","-",IFERROR(MEDIAN(IF(Données_nettoyées!$O$1:$O$500=$B117,IF(INDIRECT($A$1&amp;AE$1)&gt;0,IF(COUNTIFS(Données_nettoyées!$O$1:$O$500,$B117,INDIRECT($A$1&amp;AE$1),"&gt;0")&gt;2,INDIRECT($A$1&amp;AE$1))))),"MC"))</f>
        <v>-</v>
      </c>
      <c r="AF117" s="7" t="str" cm="1">
        <f t="array" aca="1" ref="AF117" ca="1">IF($D117="NON","-",IFERROR(MEDIAN(IF(Données_nettoyées!$O$1:$O$500=$B117,IF(INDIRECT($A$1&amp;AF$1)&gt;0,IF(COUNTIFS(Données_nettoyées!$O$1:$O$500,$B117,INDIRECT($A$1&amp;AF$1),"&gt;0")&gt;2,INDIRECT($A$1&amp;AF$1))))),"MC"))</f>
        <v>-</v>
      </c>
      <c r="AG117" s="7" t="str" cm="1">
        <f t="array" aca="1" ref="AG117" ca="1">IF($D117="NON","-",IFERROR(MEDIAN(IF(Données_nettoyées!$O$1:$O$500=$B117,IF(INDIRECT($A$1&amp;AG$1)&gt;0,IF(COUNTIFS(Données_nettoyées!$O$1:$O$500,$B117,INDIRECT($A$1&amp;AG$1),"&gt;0")&gt;2,INDIRECT($A$1&amp;AG$1))))),"MC"))</f>
        <v>-</v>
      </c>
      <c r="AI117" s="5">
        <f ca="1">COUNTIF(E117:AG117,"MC")+COUNTIF(E117:AG117,"-")</f>
        <v>29</v>
      </c>
    </row>
    <row r="118" spans="1:35" x14ac:dyDescent="0.35">
      <c r="A118" s="4" t="s">
        <v>108</v>
      </c>
      <c r="B118" s="4" t="s">
        <v>109</v>
      </c>
      <c r="C118" s="4" t="s">
        <v>66</v>
      </c>
      <c r="E118" s="7" t="str" cm="1">
        <f t="array" aca="1" ref="E118" ca="1">IF(ISERROR(ABS(E117)),"",IFERROR(MIN(IF(Données_nettoyées!$O$1:$O$500=$B118,IF(INDIRECT($A$1&amp;E$1)&gt;0,IF(COUNTIFS(Données_nettoyées!$O$1:$O$500,$B118,INDIRECT($A$1&amp;E$1),"&gt;0")&gt;2,INDIRECT($A$1&amp;E$1))))),"MC"))</f>
        <v/>
      </c>
      <c r="F118" s="7" t="str" cm="1">
        <f t="array" aca="1" ref="F118" ca="1">IF(ISERROR(ABS(F117)),"",IFERROR(MIN(IF(Données_nettoyées!$O$1:$O$500=$B118,IF(INDIRECT($A$1&amp;F$1)&gt;0,IF(COUNTIFS(Données_nettoyées!$O$1:$O$500,$B118,INDIRECT($A$1&amp;F$1),"&gt;0")&gt;2,INDIRECT($A$1&amp;F$1))))),"MC"))</f>
        <v/>
      </c>
      <c r="G118" s="7" t="str" cm="1">
        <f t="array" aca="1" ref="G118" ca="1">IF(ISERROR(ABS(G117)),"",IFERROR(MIN(IF(Données_nettoyées!$O$1:$O$500=$B118,IF(INDIRECT($A$1&amp;G$1)&gt;0,IF(COUNTIFS(Données_nettoyées!$O$1:$O$500,$B118,INDIRECT($A$1&amp;G$1),"&gt;0")&gt;2,INDIRECT($A$1&amp;G$1))))),"MC"))</f>
        <v/>
      </c>
      <c r="H118" s="7" t="str" cm="1">
        <f t="array" aca="1" ref="H118" ca="1">IF(ISERROR(ABS(H117)),"",IFERROR(MIN(IF(Données_nettoyées!$O$1:$O$500=$B118,IF(INDIRECT($A$1&amp;H$1)&gt;0,IF(COUNTIFS(Données_nettoyées!$O$1:$O$500,$B118,INDIRECT($A$1&amp;H$1),"&gt;0")&gt;2,INDIRECT($A$1&amp;H$1))))),"MC"))</f>
        <v/>
      </c>
      <c r="I118" s="7" t="str" cm="1">
        <f t="array" aca="1" ref="I118" ca="1">IF(ISERROR(ABS(I117)),"",IFERROR(MIN(IF(Données_nettoyées!$O$1:$O$500=$B118,IF(INDIRECT($A$1&amp;I$1)&gt;0,IF(COUNTIFS(Données_nettoyées!$O$1:$O$500,$B118,INDIRECT($A$1&amp;I$1),"&gt;0")&gt;2,INDIRECT($A$1&amp;I$1))))),"MC"))</f>
        <v/>
      </c>
      <c r="J118" s="7" t="str" cm="1">
        <f t="array" aca="1" ref="J118" ca="1">IF(ISERROR(ABS(J117)),"",IFERROR(MIN(IF(Données_nettoyées!$O$1:$O$500=$B118,IF(INDIRECT($A$1&amp;J$1)&gt;0,IF(COUNTIFS(Données_nettoyées!$O$1:$O$500,$B118,INDIRECT($A$1&amp;J$1),"&gt;0")&gt;2,INDIRECT($A$1&amp;J$1))))),"MC"))</f>
        <v/>
      </c>
      <c r="K118" s="7" t="str" cm="1">
        <f t="array" aca="1" ref="K118" ca="1">IF(ISERROR(ABS(K117)),"",IFERROR(MIN(IF(Données_nettoyées!$O$1:$O$500=$B118,IF(INDIRECT($A$1&amp;K$1)&gt;0,IF(COUNTIFS(Données_nettoyées!$O$1:$O$500,$B118,INDIRECT($A$1&amp;K$1),"&gt;0")&gt;2,INDIRECT($A$1&amp;K$1))))),"MC"))</f>
        <v/>
      </c>
      <c r="L118" s="7" t="str" cm="1">
        <f t="array" aca="1" ref="L118" ca="1">IF(ISERROR(ABS(L117)),"",IFERROR(MIN(IF(Données_nettoyées!$O$1:$O$500=$B118,IF(INDIRECT($A$1&amp;L$1)&gt;0,IF(COUNTIFS(Données_nettoyées!$O$1:$O$500,$B118,INDIRECT($A$1&amp;L$1),"&gt;0")&gt;2,INDIRECT($A$1&amp;L$1))))),"MC"))</f>
        <v/>
      </c>
      <c r="M118" s="7" t="str" cm="1">
        <f t="array" aca="1" ref="M118" ca="1">IF(ISERROR(ABS(M117)),"",IFERROR(MIN(IF(Données_nettoyées!$O$1:$O$500=$B118,IF(INDIRECT($A$1&amp;M$1)&gt;0,IF(COUNTIFS(Données_nettoyées!$O$1:$O$500,$B118,INDIRECT($A$1&amp;M$1),"&gt;0")&gt;2,INDIRECT($A$1&amp;M$1))))),"MC"))</f>
        <v/>
      </c>
      <c r="N118" s="7" t="str" cm="1">
        <f t="array" aca="1" ref="N118" ca="1">IF(ISERROR(ABS(N117)),"",IFERROR(MIN(IF(Données_nettoyées!$O$1:$O$500=$B118,IF(INDIRECT($A$1&amp;N$1)&gt;0,IF(COUNTIFS(Données_nettoyées!$O$1:$O$500,$B118,INDIRECT($A$1&amp;N$1),"&gt;0")&gt;2,INDIRECT($A$1&amp;N$1))))),"MC"))</f>
        <v/>
      </c>
      <c r="O118" s="7" t="str" cm="1">
        <f t="array" aca="1" ref="O118" ca="1">IF(ISERROR(ABS(O117)),"",IFERROR(MIN(IF(Données_nettoyées!$O$1:$O$500=$B118,IF(INDIRECT($A$1&amp;O$1)&gt;0,IF(COUNTIFS(Données_nettoyées!$O$1:$O$500,$B118,INDIRECT($A$1&amp;O$1),"&gt;0")&gt;2,INDIRECT($A$1&amp;O$1))))),"MC"))</f>
        <v/>
      </c>
      <c r="P118" s="7" t="str" cm="1">
        <f t="array" aca="1" ref="P118" ca="1">IF(ISERROR(ABS(P117)),"",IFERROR(MIN(IF(Données_nettoyées!$O$1:$O$500=$B118,IF(INDIRECT($A$1&amp;P$1)&gt;0,IF(COUNTIFS(Données_nettoyées!$O$1:$O$500,$B118,INDIRECT($A$1&amp;P$1),"&gt;0")&gt;2,INDIRECT($A$1&amp;P$1))))),"MC"))</f>
        <v/>
      </c>
      <c r="Q118" s="7" t="str" cm="1">
        <f t="array" aca="1" ref="Q118" ca="1">IF(ISERROR(ABS(Q117)),"",IFERROR(MIN(IF(Données_nettoyées!$O$1:$O$500=$B118,IF(INDIRECT($A$1&amp;Q$1)&gt;0,IF(COUNTIFS(Données_nettoyées!$O$1:$O$500,$B118,INDIRECT($A$1&amp;Q$1),"&gt;0")&gt;2,INDIRECT($A$1&amp;Q$1))))),"MC"))</f>
        <v/>
      </c>
      <c r="R118" s="7" t="str" cm="1">
        <f t="array" aca="1" ref="R118" ca="1">IF(ISERROR(ABS(R117)),"",IFERROR(MIN(IF(Données_nettoyées!$O$1:$O$500=$B118,IF(INDIRECT($A$1&amp;R$1)&gt;0,IF(COUNTIFS(Données_nettoyées!$O$1:$O$500,$B118,INDIRECT($A$1&amp;R$1),"&gt;0")&gt;2,INDIRECT($A$1&amp;R$1))))),"MC"))</f>
        <v/>
      </c>
      <c r="S118" s="7" t="str" cm="1">
        <f t="array" aca="1" ref="S118" ca="1">IF(ISERROR(ABS(S117)),"",IFERROR(MIN(IF(Données_nettoyées!$O$1:$O$500=$B118,IF(INDIRECT($A$1&amp;S$1)&gt;0,IF(COUNTIFS(Données_nettoyées!$O$1:$O$500,$B118,INDIRECT($A$1&amp;S$1),"&gt;0")&gt;2,INDIRECT($A$1&amp;S$1))))),"MC"))</f>
        <v/>
      </c>
      <c r="T118" s="7" t="str" cm="1">
        <f t="array" aca="1" ref="T118" ca="1">IF(ISERROR(ABS(T117)),"",IFERROR(MIN(IF(Données_nettoyées!$O$1:$O$500=$B118,IF(INDIRECT($A$1&amp;T$1)&gt;0,IF(COUNTIFS(Données_nettoyées!$O$1:$O$500,$B118,INDIRECT($A$1&amp;T$1),"&gt;0")&gt;2,INDIRECT($A$1&amp;T$1))))),"MC"))</f>
        <v/>
      </c>
      <c r="U118" s="7" t="str" cm="1">
        <f t="array" aca="1" ref="U118" ca="1">IF(ISERROR(ABS(U117)),"",IFERROR(MIN(IF(Données_nettoyées!$O$1:$O$500=$B118,IF(INDIRECT($A$1&amp;U$1)&gt;0,IF(COUNTIFS(Données_nettoyées!$O$1:$O$500,$B118,INDIRECT($A$1&amp;U$1),"&gt;0")&gt;2,INDIRECT($A$1&amp;U$1))))),"MC"))</f>
        <v/>
      </c>
      <c r="V118" s="7" t="str" cm="1">
        <f t="array" aca="1" ref="V118" ca="1">IF(ISERROR(ABS(V117)),"",IFERROR(MIN(IF(Données_nettoyées!$O$1:$O$500=$B118,IF(INDIRECT($A$1&amp;V$1)&gt;0,IF(COUNTIFS(Données_nettoyées!$O$1:$O$500,$B118,INDIRECT($A$1&amp;V$1),"&gt;0")&gt;2,INDIRECT($A$1&amp;V$1))))),"MC"))</f>
        <v/>
      </c>
      <c r="W118" s="7" t="str" cm="1">
        <f t="array" aca="1" ref="W118" ca="1">IF(ISERROR(ABS(W117)),"",IFERROR(MIN(IF(Données_nettoyées!$O$1:$O$500=$B118,IF(INDIRECT($A$1&amp;W$1)&gt;0,IF(COUNTIFS(Données_nettoyées!$O$1:$O$500,$B118,INDIRECT($A$1&amp;W$1),"&gt;0")&gt;2,INDIRECT($A$1&amp;W$1))))),"MC"))</f>
        <v/>
      </c>
      <c r="X118" s="7" t="str" cm="1">
        <f t="array" aca="1" ref="X118" ca="1">IF(ISERROR(ABS(X117)),"",IFERROR(MIN(IF(Données_nettoyées!$O$1:$O$500=$B118,IF(INDIRECT($A$1&amp;X$1)&gt;0,IF(COUNTIFS(Données_nettoyées!$O$1:$O$500,$B118,INDIRECT($A$1&amp;X$1),"&gt;0")&gt;2,INDIRECT($A$1&amp;X$1))))),"MC"))</f>
        <v/>
      </c>
      <c r="Y118" s="7" t="str" cm="1">
        <f t="array" aca="1" ref="Y118" ca="1">IF(ISERROR(ABS(Y117)),"",IFERROR(MIN(IF(Données_nettoyées!$O$1:$O$500=$B118,IF(INDIRECT($A$1&amp;Y$1)&gt;0,IF(COUNTIFS(Données_nettoyées!$O$1:$O$500,$B118,INDIRECT($A$1&amp;Y$1),"&gt;0")&gt;2,INDIRECT($A$1&amp;Y$1))))),"MC"))</f>
        <v/>
      </c>
      <c r="Z118" s="7" t="str" cm="1">
        <f t="array" aca="1" ref="Z118" ca="1">IF(ISERROR(ABS(Z117)),"",IFERROR(MIN(IF(Données_nettoyées!$O$1:$O$500=$B118,IF(INDIRECT($A$1&amp;Z$1)&gt;0,IF(COUNTIFS(Données_nettoyées!$O$1:$O$500,$B118,INDIRECT($A$1&amp;Z$1),"&gt;0")&gt;2,INDIRECT($A$1&amp;Z$1))))),"MC"))</f>
        <v/>
      </c>
      <c r="AA118" s="7" t="str" cm="1">
        <f t="array" aca="1" ref="AA118" ca="1">IF(ISERROR(ABS(AA117)),"",IFERROR(MIN(IF(Données_nettoyées!$O$1:$O$500=$B118,IF(INDIRECT($A$1&amp;AA$1)&gt;0,IF(COUNTIFS(Données_nettoyées!$O$1:$O$500,$B118,INDIRECT($A$1&amp;AA$1),"&gt;0")&gt;2,INDIRECT($A$1&amp;AA$1))))),"MC"))</f>
        <v/>
      </c>
      <c r="AB118" s="7" t="str" cm="1">
        <f t="array" aca="1" ref="AB118" ca="1">IF(ISERROR(ABS(AB117)),"",IFERROR(MIN(IF(Données_nettoyées!$O$1:$O$500=$B118,IF(INDIRECT($A$1&amp;AB$1)&gt;0,IF(COUNTIFS(Données_nettoyées!$O$1:$O$500,$B118,INDIRECT($A$1&amp;AB$1),"&gt;0")&gt;2,INDIRECT($A$1&amp;AB$1))))),"MC"))</f>
        <v/>
      </c>
      <c r="AC118" s="7" t="str" cm="1">
        <f t="array" aca="1" ref="AC118" ca="1">IF(ISERROR(ABS(AC117)),"",IFERROR(MIN(IF(Données_nettoyées!$O$1:$O$500=$B118,IF(INDIRECT($A$1&amp;AC$1)&gt;0,IF(COUNTIFS(Données_nettoyées!$O$1:$O$500,$B118,INDIRECT($A$1&amp;AC$1),"&gt;0")&gt;2,INDIRECT($A$1&amp;AC$1))))),"MC"))</f>
        <v/>
      </c>
      <c r="AD118" s="7" t="str" cm="1">
        <f t="array" aca="1" ref="AD118" ca="1">IF(ISERROR(ABS(AD117)),"",IFERROR(MIN(IF(Données_nettoyées!$O$1:$O$500=$B118,IF(INDIRECT($A$1&amp;AD$1)&gt;0,IF(COUNTIFS(Données_nettoyées!$O$1:$O$500,$B118,INDIRECT($A$1&amp;AD$1),"&gt;0")&gt;2,INDIRECT($A$1&amp;AD$1))))),"MC"))</f>
        <v/>
      </c>
      <c r="AE118" s="7" t="str" cm="1">
        <f t="array" aca="1" ref="AE118" ca="1">IF(ISERROR(ABS(AE117)),"",IFERROR(MIN(IF(Données_nettoyées!$O$1:$O$500=$B118,IF(INDIRECT($A$1&amp;AE$1)&gt;0,IF(COUNTIFS(Données_nettoyées!$O$1:$O$500,$B118,INDIRECT($A$1&amp;AE$1),"&gt;0")&gt;2,INDIRECT($A$1&amp;AE$1))))),"MC"))</f>
        <v/>
      </c>
      <c r="AF118" s="7" t="str" cm="1">
        <f t="array" aca="1" ref="AF118" ca="1">IF(ISERROR(ABS(AF117)),"",IFERROR(MIN(IF(Données_nettoyées!$O$1:$O$500=$B118,IF(INDIRECT($A$1&amp;AF$1)&gt;0,IF(COUNTIFS(Données_nettoyées!$O$1:$O$500,$B118,INDIRECT($A$1&amp;AF$1),"&gt;0")&gt;2,INDIRECT($A$1&amp;AF$1))))),"MC"))</f>
        <v/>
      </c>
      <c r="AG118" s="7" t="str" cm="1">
        <f t="array" aca="1" ref="AG118" ca="1">IF(ISERROR(ABS(AG117)),"",IFERROR(MIN(IF(Données_nettoyées!$O$1:$O$500=$B118,IF(INDIRECT($A$1&amp;AG$1)&gt;0,IF(COUNTIFS(Données_nettoyées!$O$1:$O$500,$B118,INDIRECT($A$1&amp;AG$1),"&gt;0")&gt;2,INDIRECT($A$1&amp;AG$1))))),"MC"))</f>
        <v/>
      </c>
    </row>
    <row r="119" spans="1:35" x14ac:dyDescent="0.35">
      <c r="A119" s="4" t="s">
        <v>108</v>
      </c>
      <c r="B119" s="4" t="s">
        <v>109</v>
      </c>
      <c r="C119" s="4" t="s">
        <v>68</v>
      </c>
      <c r="E119" s="7" t="str" cm="1">
        <f t="array" aca="1" ref="E119" ca="1">IF(ISERROR(ABS(E117)),"",IFERROR(MAX(IF(Données_nettoyées!$O$1:$O$500=$B119,IF(INDIRECT($A$1&amp;E$1)&gt;0,IF(COUNTIFS(Données_nettoyées!$O$1:$O$500,$B119,INDIRECT($A$1&amp;E$1),"&gt;0")&gt;2,INDIRECT($A$1&amp;E$1))))),"MC"))</f>
        <v/>
      </c>
      <c r="F119" s="7" t="str" cm="1">
        <f t="array" aca="1" ref="F119" ca="1">IF(ISERROR(ABS(F117)),"",IFERROR(MAX(IF(Données_nettoyées!$O$1:$O$500=$B119,IF(INDIRECT($A$1&amp;F$1)&gt;0,IF(COUNTIFS(Données_nettoyées!$O$1:$O$500,$B119,INDIRECT($A$1&amp;F$1),"&gt;0")&gt;2,INDIRECT($A$1&amp;F$1))))),"MC"))</f>
        <v/>
      </c>
      <c r="G119" s="7" t="str" cm="1">
        <f t="array" aca="1" ref="G119" ca="1">IF(ISERROR(ABS(G117)),"",IFERROR(MAX(IF(Données_nettoyées!$O$1:$O$500=$B119,IF(INDIRECT($A$1&amp;G$1)&gt;0,IF(COUNTIFS(Données_nettoyées!$O$1:$O$500,$B119,INDIRECT($A$1&amp;G$1),"&gt;0")&gt;2,INDIRECT($A$1&amp;G$1))))),"MC"))</f>
        <v/>
      </c>
      <c r="H119" s="7" t="str" cm="1">
        <f t="array" aca="1" ref="H119" ca="1">IF(ISERROR(ABS(H117)),"",IFERROR(MAX(IF(Données_nettoyées!$O$1:$O$500=$B119,IF(INDIRECT($A$1&amp;H$1)&gt;0,IF(COUNTIFS(Données_nettoyées!$O$1:$O$500,$B119,INDIRECT($A$1&amp;H$1),"&gt;0")&gt;2,INDIRECT($A$1&amp;H$1))))),"MC"))</f>
        <v/>
      </c>
      <c r="I119" s="7" t="str" cm="1">
        <f t="array" aca="1" ref="I119" ca="1">IF(ISERROR(ABS(I117)),"",IFERROR(MAX(IF(Données_nettoyées!$O$1:$O$500=$B119,IF(INDIRECT($A$1&amp;I$1)&gt;0,IF(COUNTIFS(Données_nettoyées!$O$1:$O$500,$B119,INDIRECT($A$1&amp;I$1),"&gt;0")&gt;2,INDIRECT($A$1&amp;I$1))))),"MC"))</f>
        <v/>
      </c>
      <c r="J119" s="7" t="str" cm="1">
        <f t="array" aca="1" ref="J119" ca="1">IF(ISERROR(ABS(J117)),"",IFERROR(MAX(IF(Données_nettoyées!$O$1:$O$500=$B119,IF(INDIRECT($A$1&amp;J$1)&gt;0,IF(COUNTIFS(Données_nettoyées!$O$1:$O$500,$B119,INDIRECT($A$1&amp;J$1),"&gt;0")&gt;2,INDIRECT($A$1&amp;J$1))))),"MC"))</f>
        <v/>
      </c>
      <c r="K119" s="7" t="str" cm="1">
        <f t="array" aca="1" ref="K119" ca="1">IF(ISERROR(ABS(K117)),"",IFERROR(MAX(IF(Données_nettoyées!$O$1:$O$500=$B119,IF(INDIRECT($A$1&amp;K$1)&gt;0,IF(COUNTIFS(Données_nettoyées!$O$1:$O$500,$B119,INDIRECT($A$1&amp;K$1),"&gt;0")&gt;2,INDIRECT($A$1&amp;K$1))))),"MC"))</f>
        <v/>
      </c>
      <c r="L119" s="7" t="str" cm="1">
        <f t="array" aca="1" ref="L119" ca="1">IF(ISERROR(ABS(L117)),"",IFERROR(MAX(IF(Données_nettoyées!$O$1:$O$500=$B119,IF(INDIRECT($A$1&amp;L$1)&gt;0,IF(COUNTIFS(Données_nettoyées!$O$1:$O$500,$B119,INDIRECT($A$1&amp;L$1),"&gt;0")&gt;2,INDIRECT($A$1&amp;L$1))))),"MC"))</f>
        <v/>
      </c>
      <c r="M119" s="7" t="str" cm="1">
        <f t="array" aca="1" ref="M119" ca="1">IF(ISERROR(ABS(M117)),"",IFERROR(MAX(IF(Données_nettoyées!$O$1:$O$500=$B119,IF(INDIRECT($A$1&amp;M$1)&gt;0,IF(COUNTIFS(Données_nettoyées!$O$1:$O$500,$B119,INDIRECT($A$1&amp;M$1),"&gt;0")&gt;2,INDIRECT($A$1&amp;M$1))))),"MC"))</f>
        <v/>
      </c>
      <c r="N119" s="7" t="str" cm="1">
        <f t="array" aca="1" ref="N119" ca="1">IF(ISERROR(ABS(N117)),"",IFERROR(MAX(IF(Données_nettoyées!$O$1:$O$500=$B119,IF(INDIRECT($A$1&amp;N$1)&gt;0,IF(COUNTIFS(Données_nettoyées!$O$1:$O$500,$B119,INDIRECT($A$1&amp;N$1),"&gt;0")&gt;2,INDIRECT($A$1&amp;N$1))))),"MC"))</f>
        <v/>
      </c>
      <c r="O119" s="7" t="str" cm="1">
        <f t="array" aca="1" ref="O119" ca="1">IF(ISERROR(ABS(O117)),"",IFERROR(MAX(IF(Données_nettoyées!$O$1:$O$500=$B119,IF(INDIRECT($A$1&amp;O$1)&gt;0,IF(COUNTIFS(Données_nettoyées!$O$1:$O$500,$B119,INDIRECT($A$1&amp;O$1),"&gt;0")&gt;2,INDIRECT($A$1&amp;O$1))))),"MC"))</f>
        <v/>
      </c>
      <c r="P119" s="7" t="str" cm="1">
        <f t="array" aca="1" ref="P119" ca="1">IF(ISERROR(ABS(P117)),"",IFERROR(MAX(IF(Données_nettoyées!$O$1:$O$500=$B119,IF(INDIRECT($A$1&amp;P$1)&gt;0,IF(COUNTIFS(Données_nettoyées!$O$1:$O$500,$B119,INDIRECT($A$1&amp;P$1),"&gt;0")&gt;2,INDIRECT($A$1&amp;P$1))))),"MC"))</f>
        <v/>
      </c>
      <c r="Q119" s="7" t="str" cm="1">
        <f t="array" aca="1" ref="Q119" ca="1">IF(ISERROR(ABS(Q117)),"",IFERROR(MAX(IF(Données_nettoyées!$O$1:$O$500=$B119,IF(INDIRECT($A$1&amp;Q$1)&gt;0,IF(COUNTIFS(Données_nettoyées!$O$1:$O$500,$B119,INDIRECT($A$1&amp;Q$1),"&gt;0")&gt;2,INDIRECT($A$1&amp;Q$1))))),"MC"))</f>
        <v/>
      </c>
      <c r="R119" s="7" t="str" cm="1">
        <f t="array" aca="1" ref="R119" ca="1">IF(ISERROR(ABS(R117)),"",IFERROR(MAX(IF(Données_nettoyées!$O$1:$O$500=$B119,IF(INDIRECT($A$1&amp;R$1)&gt;0,IF(COUNTIFS(Données_nettoyées!$O$1:$O$500,$B119,INDIRECT($A$1&amp;R$1),"&gt;0")&gt;2,INDIRECT($A$1&amp;R$1))))),"MC"))</f>
        <v/>
      </c>
      <c r="S119" s="7" t="str" cm="1">
        <f t="array" aca="1" ref="S119" ca="1">IF(ISERROR(ABS(S117)),"",IFERROR(MAX(IF(Données_nettoyées!$O$1:$O$500=$B119,IF(INDIRECT($A$1&amp;S$1)&gt;0,IF(COUNTIFS(Données_nettoyées!$O$1:$O$500,$B119,INDIRECT($A$1&amp;S$1),"&gt;0")&gt;2,INDIRECT($A$1&amp;S$1))))),"MC"))</f>
        <v/>
      </c>
      <c r="T119" s="7" t="str" cm="1">
        <f t="array" aca="1" ref="T119" ca="1">IF(ISERROR(ABS(T117)),"",IFERROR(MAX(IF(Données_nettoyées!$O$1:$O$500=$B119,IF(INDIRECT($A$1&amp;T$1)&gt;0,IF(COUNTIFS(Données_nettoyées!$O$1:$O$500,$B119,INDIRECT($A$1&amp;T$1),"&gt;0")&gt;2,INDIRECT($A$1&amp;T$1))))),"MC"))</f>
        <v/>
      </c>
      <c r="U119" s="7" t="str" cm="1">
        <f t="array" aca="1" ref="U119" ca="1">IF(ISERROR(ABS(U117)),"",IFERROR(MAX(IF(Données_nettoyées!$O$1:$O$500=$B119,IF(INDIRECT($A$1&amp;U$1)&gt;0,IF(COUNTIFS(Données_nettoyées!$O$1:$O$500,$B119,INDIRECT($A$1&amp;U$1),"&gt;0")&gt;2,INDIRECT($A$1&amp;U$1))))),"MC"))</f>
        <v/>
      </c>
      <c r="V119" s="7" t="str" cm="1">
        <f t="array" aca="1" ref="V119" ca="1">IF(ISERROR(ABS(V117)),"",IFERROR(MAX(IF(Données_nettoyées!$O$1:$O$500=$B119,IF(INDIRECT($A$1&amp;V$1)&gt;0,IF(COUNTIFS(Données_nettoyées!$O$1:$O$500,$B119,INDIRECT($A$1&amp;V$1),"&gt;0")&gt;2,INDIRECT($A$1&amp;V$1))))),"MC"))</f>
        <v/>
      </c>
      <c r="W119" s="7" t="str" cm="1">
        <f t="array" aca="1" ref="W119" ca="1">IF(ISERROR(ABS(W117)),"",IFERROR(MAX(IF(Données_nettoyées!$O$1:$O$500=$B119,IF(INDIRECT($A$1&amp;W$1)&gt;0,IF(COUNTIFS(Données_nettoyées!$O$1:$O$500,$B119,INDIRECT($A$1&amp;W$1),"&gt;0")&gt;2,INDIRECT($A$1&amp;W$1))))),"MC"))</f>
        <v/>
      </c>
      <c r="X119" s="7" t="str" cm="1">
        <f t="array" aca="1" ref="X119" ca="1">IF(ISERROR(ABS(X117)),"",IFERROR(MAX(IF(Données_nettoyées!$O$1:$O$500=$B119,IF(INDIRECT($A$1&amp;X$1)&gt;0,IF(COUNTIFS(Données_nettoyées!$O$1:$O$500,$B119,INDIRECT($A$1&amp;X$1),"&gt;0")&gt;2,INDIRECT($A$1&amp;X$1))))),"MC"))</f>
        <v/>
      </c>
      <c r="Y119" s="7" t="str" cm="1">
        <f t="array" aca="1" ref="Y119" ca="1">IF(ISERROR(ABS(Y117)),"",IFERROR(MAX(IF(Données_nettoyées!$O$1:$O$500=$B119,IF(INDIRECT($A$1&amp;Y$1)&gt;0,IF(COUNTIFS(Données_nettoyées!$O$1:$O$500,$B119,INDIRECT($A$1&amp;Y$1),"&gt;0")&gt;2,INDIRECT($A$1&amp;Y$1))))),"MC"))</f>
        <v/>
      </c>
      <c r="Z119" s="7" t="str" cm="1">
        <f t="array" aca="1" ref="Z119" ca="1">IF(ISERROR(ABS(Z117)),"",IFERROR(MAX(IF(Données_nettoyées!$O$1:$O$500=$B119,IF(INDIRECT($A$1&amp;Z$1)&gt;0,IF(COUNTIFS(Données_nettoyées!$O$1:$O$500,$B119,INDIRECT($A$1&amp;Z$1),"&gt;0")&gt;2,INDIRECT($A$1&amp;Z$1))))),"MC"))</f>
        <v/>
      </c>
      <c r="AA119" s="7" t="str" cm="1">
        <f t="array" aca="1" ref="AA119" ca="1">IF(ISERROR(ABS(AA117)),"",IFERROR(MAX(IF(Données_nettoyées!$O$1:$O$500=$B119,IF(INDIRECT($A$1&amp;AA$1)&gt;0,IF(COUNTIFS(Données_nettoyées!$O$1:$O$500,$B119,INDIRECT($A$1&amp;AA$1),"&gt;0")&gt;2,INDIRECT($A$1&amp;AA$1))))),"MC"))</f>
        <v/>
      </c>
      <c r="AB119" s="7" t="str" cm="1">
        <f t="array" aca="1" ref="AB119" ca="1">IF(ISERROR(ABS(AB117)),"",IFERROR(MAX(IF(Données_nettoyées!$O$1:$O$500=$B119,IF(INDIRECT($A$1&amp;AB$1)&gt;0,IF(COUNTIFS(Données_nettoyées!$O$1:$O$500,$B119,INDIRECT($A$1&amp;AB$1),"&gt;0")&gt;2,INDIRECT($A$1&amp;AB$1))))),"MC"))</f>
        <v/>
      </c>
      <c r="AC119" s="7" t="str" cm="1">
        <f t="array" aca="1" ref="AC119" ca="1">IF(ISERROR(ABS(AC117)),"",IFERROR(MAX(IF(Données_nettoyées!$O$1:$O$500=$B119,IF(INDIRECT($A$1&amp;AC$1)&gt;0,IF(COUNTIFS(Données_nettoyées!$O$1:$O$500,$B119,INDIRECT($A$1&amp;AC$1),"&gt;0")&gt;2,INDIRECT($A$1&amp;AC$1))))),"MC"))</f>
        <v/>
      </c>
      <c r="AD119" s="7" t="str" cm="1">
        <f t="array" aca="1" ref="AD119" ca="1">IF(ISERROR(ABS(AD117)),"",IFERROR(MAX(IF(Données_nettoyées!$O$1:$O$500=$B119,IF(INDIRECT($A$1&amp;AD$1)&gt;0,IF(COUNTIFS(Données_nettoyées!$O$1:$O$500,$B119,INDIRECT($A$1&amp;AD$1),"&gt;0")&gt;2,INDIRECT($A$1&amp;AD$1))))),"MC"))</f>
        <v/>
      </c>
      <c r="AE119" s="7" t="str" cm="1">
        <f t="array" aca="1" ref="AE119" ca="1">IF(ISERROR(ABS(AE117)),"",IFERROR(MAX(IF(Données_nettoyées!$O$1:$O$500=$B119,IF(INDIRECT($A$1&amp;AE$1)&gt;0,IF(COUNTIFS(Données_nettoyées!$O$1:$O$500,$B119,INDIRECT($A$1&amp;AE$1),"&gt;0")&gt;2,INDIRECT($A$1&amp;AE$1))))),"MC"))</f>
        <v/>
      </c>
      <c r="AF119" s="7" t="str" cm="1">
        <f t="array" aca="1" ref="AF119" ca="1">IF(ISERROR(ABS(AF117)),"",IFERROR(MAX(IF(Données_nettoyées!$O$1:$O$500=$B119,IF(INDIRECT($A$1&amp;AF$1)&gt;0,IF(COUNTIFS(Données_nettoyées!$O$1:$O$500,$B119,INDIRECT($A$1&amp;AF$1),"&gt;0")&gt;2,INDIRECT($A$1&amp;AF$1))))),"MC"))</f>
        <v/>
      </c>
      <c r="AG119" s="7" t="str" cm="1">
        <f t="array" aca="1" ref="AG119" ca="1">IF(ISERROR(ABS(AG117)),"",IFERROR(MAX(IF(Données_nettoyées!$O$1:$O$500=$B119,IF(INDIRECT($A$1&amp;AG$1)&gt;0,IF(COUNTIFS(Données_nettoyées!$O$1:$O$500,$B119,INDIRECT($A$1&amp;AG$1),"&gt;0")&gt;2,INDIRECT($A$1&amp;AG$1))))),"MC"))</f>
        <v/>
      </c>
    </row>
    <row r="120" spans="1:35" x14ac:dyDescent="0.35">
      <c r="C120" s="38" t="s">
        <v>145</v>
      </c>
      <c r="E120" s="7" t="str">
        <f t="shared" ref="E120:AG120" ca="1" si="18">IFERROR(IF((E119-E118)/E118&gt;=40%,"!!",""),"")</f>
        <v/>
      </c>
      <c r="F120" s="7" t="str">
        <f t="shared" ca="1" si="18"/>
        <v/>
      </c>
      <c r="G120" s="7" t="str">
        <f t="shared" ca="1" si="18"/>
        <v/>
      </c>
      <c r="H120" s="7" t="str">
        <f t="shared" ca="1" si="18"/>
        <v/>
      </c>
      <c r="I120" s="7" t="str">
        <f t="shared" ca="1" si="18"/>
        <v/>
      </c>
      <c r="J120" s="7" t="str">
        <f t="shared" ca="1" si="18"/>
        <v/>
      </c>
      <c r="K120" s="7" t="str">
        <f t="shared" ca="1" si="18"/>
        <v/>
      </c>
      <c r="L120" s="7" t="str">
        <f t="shared" ca="1" si="18"/>
        <v/>
      </c>
      <c r="M120" s="7" t="str">
        <f t="shared" ca="1" si="18"/>
        <v/>
      </c>
      <c r="N120" s="7" t="str">
        <f t="shared" ca="1" si="18"/>
        <v/>
      </c>
      <c r="O120" s="7" t="str">
        <f t="shared" ca="1" si="18"/>
        <v/>
      </c>
      <c r="P120" s="7" t="str">
        <f t="shared" ca="1" si="18"/>
        <v/>
      </c>
      <c r="Q120" s="7" t="str">
        <f t="shared" ca="1" si="18"/>
        <v/>
      </c>
      <c r="R120" s="7" t="str">
        <f t="shared" ca="1" si="18"/>
        <v/>
      </c>
      <c r="S120" s="7" t="str">
        <f t="shared" ca="1" si="18"/>
        <v/>
      </c>
      <c r="T120" s="7" t="str">
        <f t="shared" ca="1" si="18"/>
        <v/>
      </c>
      <c r="U120" s="7" t="str">
        <f t="shared" ca="1" si="18"/>
        <v/>
      </c>
      <c r="V120" s="7" t="str">
        <f t="shared" ca="1" si="18"/>
        <v/>
      </c>
      <c r="W120" s="7" t="str">
        <f t="shared" ca="1" si="18"/>
        <v/>
      </c>
      <c r="X120" s="7" t="str">
        <f t="shared" ca="1" si="18"/>
        <v/>
      </c>
      <c r="Y120" s="7" t="str">
        <f t="shared" ca="1" si="18"/>
        <v/>
      </c>
      <c r="Z120" s="7" t="str">
        <f t="shared" ca="1" si="18"/>
        <v/>
      </c>
      <c r="AA120" s="7" t="str">
        <f t="shared" ca="1" si="18"/>
        <v/>
      </c>
      <c r="AB120" s="7" t="str">
        <f t="shared" ca="1" si="18"/>
        <v/>
      </c>
      <c r="AC120" s="7" t="str">
        <f t="shared" ca="1" si="18"/>
        <v/>
      </c>
      <c r="AD120" s="7" t="str">
        <f t="shared" ca="1" si="18"/>
        <v/>
      </c>
      <c r="AE120" s="7" t="str">
        <f t="shared" ca="1" si="18"/>
        <v/>
      </c>
      <c r="AF120" s="7" t="str">
        <f t="shared" ca="1" si="18"/>
        <v/>
      </c>
      <c r="AG120" s="7" t="str">
        <f t="shared" ca="1" si="18"/>
        <v/>
      </c>
    </row>
  </sheetData>
  <conditionalFormatting sqref="A1:BZ1 A2 C2:BZ2 B3:BZ3 A4:BZ1007">
    <cfRule type="containsText" dxfId="18" priority="1" operator="containsText" text="!!">
      <formula>NOT(ISERROR(SEARCH("!!",A1)))</formula>
    </cfRule>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1FD74-65E2-464F-8DC0-84F56839232A}">
  <sheetPr>
    <tabColor theme="6"/>
  </sheetPr>
  <dimension ref="A1:AJ324"/>
  <sheetViews>
    <sheetView topLeftCell="A112" zoomScale="70" zoomScaleNormal="70" workbookViewId="0">
      <selection activeCell="P126" sqref="P126"/>
    </sheetView>
  </sheetViews>
  <sheetFormatPr baseColWidth="10" defaultColWidth="11.453125" defaultRowHeight="14.5" x14ac:dyDescent="0.35"/>
  <cols>
    <col min="1" max="2" width="10.81640625" style="4"/>
    <col min="3" max="3" width="13.54296875" style="4" bestFit="1" customWidth="1"/>
    <col min="4" max="5" width="10.81640625" style="4"/>
    <col min="6" max="36" width="10.81640625" style="6"/>
  </cols>
  <sheetData>
    <row r="1" spans="1:35" x14ac:dyDescent="0.35">
      <c r="A1" s="4" t="s">
        <v>3563</v>
      </c>
    </row>
    <row r="2" spans="1:35" x14ac:dyDescent="0.35">
      <c r="A2" s="10" t="s">
        <v>2184</v>
      </c>
    </row>
    <row r="3" spans="1:35" x14ac:dyDescent="0.35">
      <c r="A3" s="11"/>
    </row>
    <row r="4" spans="1:35" x14ac:dyDescent="0.35">
      <c r="A4" s="4" t="s">
        <v>3322</v>
      </c>
      <c r="B4" s="4" t="s">
        <v>3404</v>
      </c>
      <c r="C4" s="4" t="s">
        <v>75</v>
      </c>
      <c r="D4" s="8" t="s">
        <v>3309</v>
      </c>
      <c r="E4" s="4" t="s">
        <v>3324</v>
      </c>
      <c r="F4" s="53" t="s">
        <v>3311</v>
      </c>
      <c r="G4" s="6" t="s">
        <v>34</v>
      </c>
      <c r="H4" s="6" t="s">
        <v>35</v>
      </c>
      <c r="I4" s="6" t="s">
        <v>36</v>
      </c>
      <c r="J4" s="6" t="s">
        <v>37</v>
      </c>
      <c r="K4" s="6" t="s">
        <v>38</v>
      </c>
      <c r="L4" s="6" t="s">
        <v>39</v>
      </c>
      <c r="M4" s="6" t="s">
        <v>40</v>
      </c>
      <c r="N4" s="6" t="s">
        <v>41</v>
      </c>
      <c r="O4" s="6" t="s">
        <v>42</v>
      </c>
      <c r="P4" s="6" t="s">
        <v>43</v>
      </c>
      <c r="Q4" s="6" t="s">
        <v>44</v>
      </c>
      <c r="R4" s="6" t="s">
        <v>45</v>
      </c>
      <c r="S4" s="6" t="s">
        <v>46</v>
      </c>
      <c r="T4" s="6" t="s">
        <v>47</v>
      </c>
      <c r="U4" s="6" t="s">
        <v>48</v>
      </c>
      <c r="V4" s="6" t="s">
        <v>49</v>
      </c>
      <c r="W4" s="6" t="s">
        <v>50</v>
      </c>
      <c r="X4" s="6" t="s">
        <v>51</v>
      </c>
      <c r="Y4" s="6" t="s">
        <v>52</v>
      </c>
      <c r="Z4" s="6" t="s">
        <v>53</v>
      </c>
      <c r="AA4" s="6" t="s">
        <v>54</v>
      </c>
      <c r="AB4" s="6" t="s">
        <v>55</v>
      </c>
      <c r="AC4" s="6" t="s">
        <v>56</v>
      </c>
      <c r="AD4" s="6" t="s">
        <v>57</v>
      </c>
      <c r="AE4" s="6" t="s">
        <v>58</v>
      </c>
      <c r="AF4" s="6" t="s">
        <v>59</v>
      </c>
      <c r="AG4" s="6" t="s">
        <v>60</v>
      </c>
      <c r="AH4" s="6" t="s">
        <v>61</v>
      </c>
      <c r="AI4" s="6" t="s">
        <v>62</v>
      </c>
    </row>
    <row r="6" spans="1:35" x14ac:dyDescent="0.35">
      <c r="E6" s="4" t="s">
        <v>63</v>
      </c>
    </row>
    <row r="7" spans="1:35" x14ac:dyDescent="0.35">
      <c r="A7" s="4" t="s">
        <v>64</v>
      </c>
      <c r="B7" s="4" t="s">
        <v>65</v>
      </c>
      <c r="C7" s="8" t="s">
        <v>3564</v>
      </c>
      <c r="D7" s="4" t="str">
        <f>_xlfn.CONCAT(B7:C7)</f>
        <v>marche_dedougouBNA_nov22!</v>
      </c>
      <c r="E7" s="10">
        <v>44866</v>
      </c>
      <c r="G7" s="7">
        <f t="shared" ref="G7:P20" ca="1" si="0">IFERROR(VLOOKUP($B7,INDIRECT($C7&amp;$A$1),MATCH(G$4,INDIRECT($C7&amp;"$B$7:$BZ$7"),0),FALSE),"")</f>
        <v>1000</v>
      </c>
      <c r="H7" s="7">
        <f t="shared" ca="1" si="0"/>
        <v>700</v>
      </c>
      <c r="I7" s="7">
        <f t="shared" ca="1" si="0"/>
        <v>1875</v>
      </c>
      <c r="J7" s="7">
        <f t="shared" ca="1" si="0"/>
        <v>450</v>
      </c>
      <c r="K7" s="7">
        <f t="shared" ca="1" si="0"/>
        <v>250</v>
      </c>
      <c r="L7" s="7">
        <f t="shared" ca="1" si="0"/>
        <v>5000</v>
      </c>
      <c r="M7" s="7">
        <f t="shared" ca="1" si="0"/>
        <v>6750</v>
      </c>
      <c r="N7" s="7">
        <f t="shared" ca="1" si="0"/>
        <v>1000</v>
      </c>
      <c r="O7" s="7">
        <f t="shared" ca="1" si="0"/>
        <v>500</v>
      </c>
      <c r="P7" s="7">
        <f t="shared" ca="1" si="0"/>
        <v>4000</v>
      </c>
      <c r="Q7" s="7">
        <f t="shared" ref="Q7:Z20" ca="1" si="1">IFERROR(VLOOKUP($B7,INDIRECT($C7&amp;$A$1),MATCH(Q$4,INDIRECT($C7&amp;"$B$7:$BZ$7"),0),FALSE),"")</f>
        <v>100</v>
      </c>
      <c r="R7" s="7" t="str">
        <f t="shared" ca="1" si="1"/>
        <v>MC</v>
      </c>
      <c r="S7" s="7">
        <f t="shared" ca="1" si="1"/>
        <v>26000</v>
      </c>
      <c r="T7" s="7">
        <f t="shared" ca="1" si="1"/>
        <v>27500</v>
      </c>
      <c r="U7" s="7">
        <f t="shared" ca="1" si="1"/>
        <v>5000</v>
      </c>
      <c r="V7" s="7">
        <f t="shared" ca="1" si="1"/>
        <v>3500</v>
      </c>
      <c r="W7" s="7">
        <f t="shared" ca="1" si="1"/>
        <v>1500</v>
      </c>
      <c r="X7" s="7">
        <f t="shared" ca="1" si="1"/>
        <v>100</v>
      </c>
      <c r="Y7" s="7">
        <f t="shared" ca="1" si="1"/>
        <v>500</v>
      </c>
      <c r="Z7" s="7">
        <f t="shared" ca="1" si="1"/>
        <v>750</v>
      </c>
      <c r="AA7" s="7">
        <f t="shared" ref="AA7:AI20" ca="1" si="2">IFERROR(VLOOKUP($B7,INDIRECT($C7&amp;$A$1),MATCH(AA$4,INDIRECT($C7&amp;"$B$7:$BZ$7"),0),FALSE),"")</f>
        <v>1000</v>
      </c>
      <c r="AB7" s="7">
        <f t="shared" ca="1" si="2"/>
        <v>1500</v>
      </c>
      <c r="AC7" s="7">
        <f t="shared" ca="1" si="2"/>
        <v>3000</v>
      </c>
      <c r="AD7" s="7">
        <f t="shared" ca="1" si="2"/>
        <v>3000</v>
      </c>
      <c r="AE7" s="7">
        <f t="shared" ca="1" si="2"/>
        <v>3000</v>
      </c>
      <c r="AF7" s="7">
        <f t="shared" ca="1" si="2"/>
        <v>1500</v>
      </c>
      <c r="AG7" s="7">
        <f t="shared" ca="1" si="2"/>
        <v>2250</v>
      </c>
      <c r="AH7" s="7">
        <f t="shared" ca="1" si="2"/>
        <v>250</v>
      </c>
      <c r="AI7" s="7" t="str">
        <f t="shared" ca="1" si="2"/>
        <v>MC</v>
      </c>
    </row>
    <row r="8" spans="1:35" x14ac:dyDescent="0.35">
      <c r="A8" s="4" t="s">
        <v>64</v>
      </c>
      <c r="B8" s="4" t="s">
        <v>65</v>
      </c>
      <c r="C8" s="8" t="s">
        <v>3565</v>
      </c>
      <c r="D8" s="4" t="str">
        <f t="shared" ref="D8:D107" si="3">_xlfn.CONCAT(B8:C8)</f>
        <v>marche_dedougouBNA_dec22!</v>
      </c>
      <c r="E8" s="10">
        <f>EDATE(E7,1)</f>
        <v>44896</v>
      </c>
      <c r="G8" s="7">
        <f t="shared" ca="1" si="0"/>
        <v>1000</v>
      </c>
      <c r="H8" s="7">
        <f t="shared" ca="1" si="0"/>
        <v>700</v>
      </c>
      <c r="I8" s="7">
        <f t="shared" ca="1" si="0"/>
        <v>1750</v>
      </c>
      <c r="J8" s="7">
        <f t="shared" ca="1" si="0"/>
        <v>450</v>
      </c>
      <c r="K8" s="7">
        <f t="shared" ca="1" si="0"/>
        <v>250</v>
      </c>
      <c r="L8" s="7">
        <f t="shared" ca="1" si="0"/>
        <v>4750</v>
      </c>
      <c r="M8" s="7">
        <f t="shared" ca="1" si="0"/>
        <v>6000</v>
      </c>
      <c r="N8" s="7">
        <f t="shared" ca="1" si="0"/>
        <v>1500</v>
      </c>
      <c r="O8" s="7">
        <f t="shared" ca="1" si="0"/>
        <v>2000</v>
      </c>
      <c r="P8" s="7">
        <f t="shared" ca="1" si="0"/>
        <v>4500</v>
      </c>
      <c r="Q8" s="7">
        <f t="shared" ca="1" si="1"/>
        <v>100</v>
      </c>
      <c r="R8" s="7" t="str">
        <f t="shared" ca="1" si="1"/>
        <v>MC</v>
      </c>
      <c r="S8" s="7" t="str">
        <f t="shared" ca="1" si="1"/>
        <v>MC</v>
      </c>
      <c r="T8" s="7" t="str">
        <f t="shared" ca="1" si="1"/>
        <v>MC</v>
      </c>
      <c r="U8" s="7">
        <f t="shared" ca="1" si="1"/>
        <v>5000</v>
      </c>
      <c r="V8" s="7">
        <f t="shared" ca="1" si="1"/>
        <v>3500</v>
      </c>
      <c r="W8" s="7">
        <f t="shared" ca="1" si="1"/>
        <v>1500</v>
      </c>
      <c r="X8" s="7">
        <f t="shared" ca="1" si="1"/>
        <v>100</v>
      </c>
      <c r="Y8" s="7">
        <f t="shared" ca="1" si="1"/>
        <v>550</v>
      </c>
      <c r="Z8" s="7">
        <f t="shared" ca="1" si="1"/>
        <v>750</v>
      </c>
      <c r="AA8" s="7">
        <f t="shared" ca="1" si="2"/>
        <v>1000</v>
      </c>
      <c r="AB8" s="7">
        <f t="shared" ca="1" si="2"/>
        <v>2000</v>
      </c>
      <c r="AC8" s="7">
        <f t="shared" ca="1" si="2"/>
        <v>3000</v>
      </c>
      <c r="AD8" s="7">
        <f t="shared" ca="1" si="2"/>
        <v>2250</v>
      </c>
      <c r="AE8" s="7">
        <f t="shared" ca="1" si="2"/>
        <v>3000</v>
      </c>
      <c r="AF8" s="7">
        <f t="shared" ca="1" si="2"/>
        <v>1500</v>
      </c>
      <c r="AG8" s="7">
        <f t="shared" ca="1" si="2"/>
        <v>2250</v>
      </c>
      <c r="AH8" s="7">
        <f t="shared" ca="1" si="2"/>
        <v>250</v>
      </c>
      <c r="AI8" s="7">
        <f t="shared" ca="1" si="2"/>
        <v>200</v>
      </c>
    </row>
    <row r="9" spans="1:35" x14ac:dyDescent="0.35">
      <c r="A9" s="4" t="s">
        <v>64</v>
      </c>
      <c r="B9" s="4" t="s">
        <v>65</v>
      </c>
      <c r="C9" s="8" t="s">
        <v>3566</v>
      </c>
      <c r="D9" s="4" t="str">
        <f t="shared" si="3"/>
        <v>marche_dedougouBNA_jan23!</v>
      </c>
      <c r="E9" s="10">
        <f t="shared" ref="E9:E20" si="4">EDATE(E8,1)</f>
        <v>44927</v>
      </c>
      <c r="G9" s="7">
        <f t="shared" ca="1" si="0"/>
        <v>1000</v>
      </c>
      <c r="H9" s="7" t="str">
        <f t="shared" ca="1" si="0"/>
        <v>MC</v>
      </c>
      <c r="I9" s="7" t="str">
        <f t="shared" ca="1" si="0"/>
        <v>MC</v>
      </c>
      <c r="J9" s="7">
        <f t="shared" ca="1" si="0"/>
        <v>450</v>
      </c>
      <c r="K9" s="7">
        <f t="shared" ca="1" si="0"/>
        <v>275</v>
      </c>
      <c r="L9" s="7">
        <f t="shared" ca="1" si="0"/>
        <v>5000</v>
      </c>
      <c r="M9" s="7" t="str">
        <f t="shared" ca="1" si="0"/>
        <v>MC</v>
      </c>
      <c r="N9" s="7">
        <f t="shared" ca="1" si="0"/>
        <v>1125</v>
      </c>
      <c r="O9" s="7">
        <f t="shared" ca="1" si="0"/>
        <v>2000</v>
      </c>
      <c r="P9" s="7" t="str">
        <f t="shared" ca="1" si="0"/>
        <v>MC</v>
      </c>
      <c r="Q9" s="7">
        <f t="shared" ca="1" si="1"/>
        <v>100</v>
      </c>
      <c r="R9" s="7" t="str">
        <f t="shared" ca="1" si="1"/>
        <v>MC</v>
      </c>
      <c r="S9" s="7" t="str">
        <f t="shared" ca="1" si="1"/>
        <v>MC</v>
      </c>
      <c r="T9" s="7" t="str">
        <f t="shared" ca="1" si="1"/>
        <v>MC</v>
      </c>
      <c r="U9" s="7">
        <f t="shared" ca="1" si="1"/>
        <v>7500</v>
      </c>
      <c r="V9" s="7">
        <f t="shared" ca="1" si="1"/>
        <v>5250</v>
      </c>
      <c r="W9" s="7">
        <f t="shared" ca="1" si="1"/>
        <v>400</v>
      </c>
      <c r="X9" s="7">
        <f t="shared" ca="1" si="1"/>
        <v>125</v>
      </c>
      <c r="Y9" s="7">
        <f t="shared" ca="1" si="1"/>
        <v>550</v>
      </c>
      <c r="Z9" s="7">
        <f t="shared" ca="1" si="1"/>
        <v>775</v>
      </c>
      <c r="AA9" s="7">
        <f t="shared" ca="1" si="2"/>
        <v>1150</v>
      </c>
      <c r="AB9" s="7">
        <f t="shared" ca="1" si="2"/>
        <v>2000</v>
      </c>
      <c r="AC9" s="7">
        <f t="shared" ca="1" si="2"/>
        <v>3000</v>
      </c>
      <c r="AD9" s="7">
        <f t="shared" ca="1" si="2"/>
        <v>2500</v>
      </c>
      <c r="AE9" s="7" t="str">
        <f t="shared" ca="1" si="2"/>
        <v>MC</v>
      </c>
      <c r="AF9" s="7">
        <f t="shared" ca="1" si="2"/>
        <v>1500</v>
      </c>
      <c r="AG9" s="7">
        <f t="shared" ca="1" si="2"/>
        <v>2250</v>
      </c>
      <c r="AH9" s="7">
        <f t="shared" ca="1" si="2"/>
        <v>250</v>
      </c>
      <c r="AI9" s="7" t="str">
        <f t="shared" ca="1" si="2"/>
        <v>MC</v>
      </c>
    </row>
    <row r="10" spans="1:35" x14ac:dyDescent="0.35">
      <c r="A10" s="4" t="s">
        <v>64</v>
      </c>
      <c r="B10" s="4" t="s">
        <v>65</v>
      </c>
      <c r="C10" s="8" t="s">
        <v>3567</v>
      </c>
      <c r="D10" s="4" t="str">
        <f t="shared" si="3"/>
        <v>marche_dedougouBNA_fev23!</v>
      </c>
      <c r="E10" s="10">
        <f t="shared" si="4"/>
        <v>44958</v>
      </c>
      <c r="G10" s="7">
        <f t="shared" ca="1" si="0"/>
        <v>1000</v>
      </c>
      <c r="H10" s="7" t="str">
        <f t="shared" ca="1" si="0"/>
        <v>MC</v>
      </c>
      <c r="I10" s="7" t="str">
        <f t="shared" ca="1" si="0"/>
        <v>MC</v>
      </c>
      <c r="J10" s="7">
        <f t="shared" ca="1" si="0"/>
        <v>450</v>
      </c>
      <c r="K10" s="7">
        <f t="shared" ca="1" si="0"/>
        <v>300</v>
      </c>
      <c r="L10" s="7">
        <f t="shared" ca="1" si="0"/>
        <v>5000</v>
      </c>
      <c r="M10" s="7" t="str">
        <f t="shared" ca="1" si="0"/>
        <v>MC</v>
      </c>
      <c r="N10" s="7">
        <f t="shared" ca="1" si="0"/>
        <v>1000</v>
      </c>
      <c r="O10" s="7">
        <f t="shared" ca="1" si="0"/>
        <v>1750</v>
      </c>
      <c r="P10" s="7" t="str">
        <f t="shared" ca="1" si="0"/>
        <v>MC</v>
      </c>
      <c r="Q10" s="7">
        <f t="shared" ca="1" si="1"/>
        <v>100</v>
      </c>
      <c r="R10" s="7" t="str">
        <f t="shared" ca="1" si="1"/>
        <v>MC</v>
      </c>
      <c r="S10" s="7" t="str">
        <f t="shared" ca="1" si="1"/>
        <v>MC</v>
      </c>
      <c r="T10" s="7" t="str">
        <f t="shared" ca="1" si="1"/>
        <v>MC</v>
      </c>
      <c r="U10" s="7">
        <f t="shared" ca="1" si="1"/>
        <v>7000</v>
      </c>
      <c r="V10" s="7">
        <f t="shared" ca="1" si="1"/>
        <v>5500</v>
      </c>
      <c r="W10" s="7">
        <f t="shared" ca="1" si="1"/>
        <v>400</v>
      </c>
      <c r="X10" s="7">
        <f t="shared" ca="1" si="1"/>
        <v>125</v>
      </c>
      <c r="Y10" s="7">
        <f t="shared" ca="1" si="1"/>
        <v>600</v>
      </c>
      <c r="Z10" s="7">
        <f t="shared" ca="1" si="1"/>
        <v>750</v>
      </c>
      <c r="AA10" s="7">
        <f t="shared" ca="1" si="2"/>
        <v>1200</v>
      </c>
      <c r="AB10" s="7">
        <f t="shared" ca="1" si="2"/>
        <v>2250</v>
      </c>
      <c r="AC10" s="7">
        <f t="shared" ca="1" si="2"/>
        <v>3000</v>
      </c>
      <c r="AD10" s="7">
        <f t="shared" ca="1" si="2"/>
        <v>2500</v>
      </c>
      <c r="AE10" s="7" t="str">
        <f t="shared" ca="1" si="2"/>
        <v>MC</v>
      </c>
      <c r="AF10" s="7">
        <f t="shared" ca="1" si="2"/>
        <v>1500</v>
      </c>
      <c r="AG10" s="7">
        <f t="shared" ca="1" si="2"/>
        <v>2250</v>
      </c>
      <c r="AH10" s="7">
        <f t="shared" ca="1" si="2"/>
        <v>250</v>
      </c>
      <c r="AI10" s="7">
        <f t="shared" ca="1" si="2"/>
        <v>500</v>
      </c>
    </row>
    <row r="11" spans="1:35" x14ac:dyDescent="0.35">
      <c r="A11" s="4" t="s">
        <v>64</v>
      </c>
      <c r="B11" s="4" t="s">
        <v>65</v>
      </c>
      <c r="C11" s="8" t="s">
        <v>3568</v>
      </c>
      <c r="D11" s="4" t="str">
        <f t="shared" si="3"/>
        <v>marche_dedougouBNA_mar23!</v>
      </c>
      <c r="E11" s="10">
        <f t="shared" si="4"/>
        <v>44986</v>
      </c>
      <c r="G11" s="7">
        <f t="shared" ca="1" si="0"/>
        <v>1000</v>
      </c>
      <c r="H11" s="7" t="str">
        <f t="shared" ca="1" si="0"/>
        <v>MC</v>
      </c>
      <c r="I11" s="7" t="str">
        <f t="shared" ca="1" si="0"/>
        <v>MC</v>
      </c>
      <c r="J11" s="7">
        <f t="shared" ca="1" si="0"/>
        <v>500</v>
      </c>
      <c r="K11" s="7">
        <f t="shared" ca="1" si="0"/>
        <v>300</v>
      </c>
      <c r="L11" s="7">
        <f t="shared" ca="1" si="0"/>
        <v>5000</v>
      </c>
      <c r="M11" s="7" t="str">
        <f t="shared" ca="1" si="0"/>
        <v>MC</v>
      </c>
      <c r="N11" s="7">
        <f t="shared" ca="1" si="0"/>
        <v>1500</v>
      </c>
      <c r="O11" s="7">
        <f t="shared" ca="1" si="0"/>
        <v>2000</v>
      </c>
      <c r="P11" s="7">
        <f t="shared" ca="1" si="0"/>
        <v>4000</v>
      </c>
      <c r="Q11" s="7">
        <f t="shared" ca="1" si="1"/>
        <v>100</v>
      </c>
      <c r="R11" s="7" t="str">
        <f t="shared" ca="1" si="1"/>
        <v>MC</v>
      </c>
      <c r="S11" s="7">
        <f t="shared" ca="1" si="1"/>
        <v>32500</v>
      </c>
      <c r="T11" s="7">
        <f t="shared" ca="1" si="1"/>
        <v>37500</v>
      </c>
      <c r="U11" s="7">
        <f t="shared" ca="1" si="1"/>
        <v>7000</v>
      </c>
      <c r="V11" s="7">
        <f t="shared" ca="1" si="1"/>
        <v>5250</v>
      </c>
      <c r="W11" s="7">
        <f t="shared" ca="1" si="1"/>
        <v>400</v>
      </c>
      <c r="X11" s="7">
        <f t="shared" ca="1" si="1"/>
        <v>125</v>
      </c>
      <c r="Y11" s="7">
        <f t="shared" ca="1" si="1"/>
        <v>600</v>
      </c>
      <c r="Z11" s="7">
        <f t="shared" ca="1" si="1"/>
        <v>800</v>
      </c>
      <c r="AA11" s="7">
        <f t="shared" ca="1" si="2"/>
        <v>1200</v>
      </c>
      <c r="AB11" s="7" t="str">
        <f t="shared" ca="1" si="2"/>
        <v>MC</v>
      </c>
      <c r="AC11" s="7">
        <f t="shared" ca="1" si="2"/>
        <v>3000</v>
      </c>
      <c r="AD11" s="7" t="str">
        <f t="shared" ca="1" si="2"/>
        <v>MC</v>
      </c>
      <c r="AE11" s="7" t="str">
        <f t="shared" ca="1" si="2"/>
        <v>MC</v>
      </c>
      <c r="AF11" s="7">
        <f t="shared" ca="1" si="2"/>
        <v>1500</v>
      </c>
      <c r="AG11" s="7">
        <f t="shared" ca="1" si="2"/>
        <v>2250</v>
      </c>
      <c r="AH11" s="7">
        <f t="shared" ca="1" si="2"/>
        <v>250</v>
      </c>
      <c r="AI11" s="7">
        <f t="shared" ca="1" si="2"/>
        <v>200</v>
      </c>
    </row>
    <row r="12" spans="1:35" x14ac:dyDescent="0.35">
      <c r="A12" s="4" t="s">
        <v>64</v>
      </c>
      <c r="B12" s="4" t="s">
        <v>65</v>
      </c>
      <c r="C12" s="8" t="s">
        <v>3569</v>
      </c>
      <c r="D12" s="4" t="str">
        <f t="shared" si="3"/>
        <v>marche_dedougouBNA_avr23!</v>
      </c>
      <c r="E12" s="10">
        <f t="shared" si="4"/>
        <v>45017</v>
      </c>
      <c r="G12" s="7" t="str">
        <f t="shared" ca="1" si="0"/>
        <v>MC</v>
      </c>
      <c r="H12" s="7" t="str">
        <f t="shared" ca="1" si="0"/>
        <v>MC</v>
      </c>
      <c r="I12" s="7" t="str">
        <f t="shared" ca="1" si="0"/>
        <v>MC</v>
      </c>
      <c r="J12" s="7" t="str">
        <f t="shared" ca="1" si="0"/>
        <v>MC</v>
      </c>
      <c r="K12" s="7" t="str">
        <f t="shared" ca="1" si="0"/>
        <v>MC</v>
      </c>
      <c r="L12" s="7">
        <f t="shared" ca="1" si="0"/>
        <v>5000</v>
      </c>
      <c r="M12" s="7" t="str">
        <f t="shared" ca="1" si="0"/>
        <v>MC</v>
      </c>
      <c r="N12" s="7" t="str">
        <f t="shared" ca="1" si="0"/>
        <v>MC</v>
      </c>
      <c r="O12" s="7" t="str">
        <f t="shared" ca="1" si="0"/>
        <v>MC</v>
      </c>
      <c r="P12" s="7" t="str">
        <f t="shared" ca="1" si="0"/>
        <v>MC</v>
      </c>
      <c r="Q12" s="7">
        <f t="shared" ca="1" si="1"/>
        <v>100</v>
      </c>
      <c r="R12" s="7" t="str">
        <f t="shared" ca="1" si="1"/>
        <v>MC</v>
      </c>
      <c r="S12" s="7">
        <f t="shared" ca="1" si="1"/>
        <v>32500</v>
      </c>
      <c r="T12" s="7">
        <f t="shared" ca="1" si="1"/>
        <v>37500</v>
      </c>
      <c r="U12" s="7" t="str">
        <f t="shared" ca="1" si="1"/>
        <v>MC</v>
      </c>
      <c r="V12" s="7" t="str">
        <f t="shared" ca="1" si="1"/>
        <v>MC</v>
      </c>
      <c r="W12" s="7" t="str">
        <f t="shared" ca="1" si="1"/>
        <v>MC</v>
      </c>
      <c r="X12" s="7" t="str">
        <f t="shared" ca="1" si="1"/>
        <v>MC</v>
      </c>
      <c r="Y12" s="7" t="str">
        <f t="shared" ca="1" si="1"/>
        <v>MC</v>
      </c>
      <c r="Z12" s="7" t="str">
        <f t="shared" ca="1" si="1"/>
        <v>MC</v>
      </c>
      <c r="AA12" s="7" t="str">
        <f t="shared" ca="1" si="2"/>
        <v>MC</v>
      </c>
      <c r="AB12" s="7" t="str">
        <f t="shared" ca="1" si="2"/>
        <v>MC</v>
      </c>
      <c r="AC12" s="7" t="str">
        <f t="shared" ca="1" si="2"/>
        <v>MC</v>
      </c>
      <c r="AD12" s="7" t="str">
        <f t="shared" ca="1" si="2"/>
        <v>MC</v>
      </c>
      <c r="AE12" s="7" t="str">
        <f t="shared" ca="1" si="2"/>
        <v>MC</v>
      </c>
      <c r="AF12" s="7" t="str">
        <f t="shared" ca="1" si="2"/>
        <v>MC</v>
      </c>
      <c r="AG12" s="7">
        <f t="shared" ca="1" si="2"/>
        <v>2250</v>
      </c>
      <c r="AH12" s="7">
        <f t="shared" ca="1" si="2"/>
        <v>250</v>
      </c>
      <c r="AI12" s="7">
        <f t="shared" ca="1" si="2"/>
        <v>200</v>
      </c>
    </row>
    <row r="13" spans="1:35" x14ac:dyDescent="0.35">
      <c r="A13" s="4" t="s">
        <v>64</v>
      </c>
      <c r="B13" s="4" t="s">
        <v>65</v>
      </c>
      <c r="C13" s="8" t="s">
        <v>3570</v>
      </c>
      <c r="D13" s="4" t="str">
        <f t="shared" si="3"/>
        <v>marche_dedougouBNA_mai23!</v>
      </c>
      <c r="E13" s="10">
        <f t="shared" si="4"/>
        <v>45047</v>
      </c>
      <c r="G13" s="7">
        <f t="shared" ca="1" si="0"/>
        <v>1150</v>
      </c>
      <c r="H13" s="7" t="str">
        <f t="shared" ca="1" si="0"/>
        <v>MC</v>
      </c>
      <c r="I13" s="7" t="str">
        <f t="shared" ca="1" si="0"/>
        <v>MC</v>
      </c>
      <c r="J13" s="7">
        <f t="shared" ca="1" si="0"/>
        <v>500</v>
      </c>
      <c r="K13" s="7">
        <f t="shared" ca="1" si="0"/>
        <v>325</v>
      </c>
      <c r="L13" s="7">
        <f t="shared" ca="1" si="0"/>
        <v>5000</v>
      </c>
      <c r="M13" s="7" t="str">
        <f t="shared" ca="1" si="0"/>
        <v>MC</v>
      </c>
      <c r="N13" s="7">
        <f t="shared" ca="1" si="0"/>
        <v>1375</v>
      </c>
      <c r="O13" s="7">
        <f t="shared" ca="1" si="0"/>
        <v>2000</v>
      </c>
      <c r="P13" s="7">
        <f t="shared" ca="1" si="0"/>
        <v>5000</v>
      </c>
      <c r="Q13" s="7">
        <f t="shared" ca="1" si="1"/>
        <v>100</v>
      </c>
      <c r="R13" s="7" t="str">
        <f t="shared" ca="1" si="1"/>
        <v>MC</v>
      </c>
      <c r="S13" s="7">
        <f t="shared" ca="1" si="1"/>
        <v>32500</v>
      </c>
      <c r="T13" s="7">
        <f t="shared" ca="1" si="1"/>
        <v>37500</v>
      </c>
      <c r="U13" s="7">
        <f t="shared" ca="1" si="1"/>
        <v>7500</v>
      </c>
      <c r="V13" s="7">
        <f t="shared" ca="1" si="1"/>
        <v>5500</v>
      </c>
      <c r="W13" s="7">
        <f t="shared" ca="1" si="1"/>
        <v>400</v>
      </c>
      <c r="X13" s="7">
        <f t="shared" ca="1" si="1"/>
        <v>125</v>
      </c>
      <c r="Y13" s="7" t="str">
        <f t="shared" ca="1" si="1"/>
        <v>MC</v>
      </c>
      <c r="Z13" s="7">
        <f t="shared" ca="1" si="1"/>
        <v>800</v>
      </c>
      <c r="AA13" s="7">
        <f t="shared" ca="1" si="2"/>
        <v>1300</v>
      </c>
      <c r="AB13" s="7">
        <f t="shared" ca="1" si="2"/>
        <v>2125</v>
      </c>
      <c r="AC13" s="7">
        <f t="shared" ca="1" si="2"/>
        <v>3000</v>
      </c>
      <c r="AD13" s="7" t="str">
        <f t="shared" ca="1" si="2"/>
        <v>MC</v>
      </c>
      <c r="AE13" s="7" t="str">
        <f t="shared" ca="1" si="2"/>
        <v>MC</v>
      </c>
      <c r="AF13" s="7" t="str">
        <f t="shared" ca="1" si="2"/>
        <v>MC</v>
      </c>
      <c r="AG13" s="7">
        <f t="shared" ca="1" si="2"/>
        <v>2625</v>
      </c>
      <c r="AH13" s="7">
        <f t="shared" ca="1" si="2"/>
        <v>250</v>
      </c>
      <c r="AI13" s="7">
        <f t="shared" ca="1" si="2"/>
        <v>200</v>
      </c>
    </row>
    <row r="14" spans="1:35" x14ac:dyDescent="0.35">
      <c r="A14" s="4" t="s">
        <v>64</v>
      </c>
      <c r="B14" s="4" t="s">
        <v>65</v>
      </c>
      <c r="C14" s="8" t="s">
        <v>3571</v>
      </c>
      <c r="D14" s="4" t="str">
        <f t="shared" si="3"/>
        <v>marche_dedougouBNA_juin23!</v>
      </c>
      <c r="E14" s="10">
        <f t="shared" si="4"/>
        <v>45078</v>
      </c>
      <c r="G14" s="7">
        <f t="shared" ca="1" si="0"/>
        <v>1050</v>
      </c>
      <c r="H14" s="7" t="str">
        <f t="shared" ca="1" si="0"/>
        <v>MC</v>
      </c>
      <c r="I14" s="7" t="str">
        <f t="shared" ca="1" si="0"/>
        <v>MC</v>
      </c>
      <c r="J14" s="7">
        <f t="shared" ca="1" si="0"/>
        <v>500</v>
      </c>
      <c r="K14" s="7">
        <f t="shared" ca="1" si="0"/>
        <v>337.5</v>
      </c>
      <c r="L14" s="7">
        <f t="shared" ca="1" si="0"/>
        <v>5500</v>
      </c>
      <c r="M14" s="7" t="str">
        <f t="shared" ca="1" si="0"/>
        <v>MC</v>
      </c>
      <c r="N14" s="7">
        <f t="shared" ca="1" si="0"/>
        <v>1250</v>
      </c>
      <c r="O14" s="7">
        <f t="shared" ca="1" si="0"/>
        <v>2375</v>
      </c>
      <c r="P14" s="7">
        <f t="shared" ca="1" si="0"/>
        <v>5750</v>
      </c>
      <c r="Q14" s="7">
        <f t="shared" ca="1" si="1"/>
        <v>100</v>
      </c>
      <c r="R14" s="7" t="str">
        <f t="shared" ca="1" si="1"/>
        <v>MC</v>
      </c>
      <c r="S14" s="7">
        <f t="shared" ca="1" si="1"/>
        <v>31750</v>
      </c>
      <c r="T14" s="7">
        <f t="shared" ca="1" si="1"/>
        <v>36250</v>
      </c>
      <c r="U14" s="7">
        <f t="shared" ca="1" si="1"/>
        <v>7500</v>
      </c>
      <c r="V14" s="7">
        <f t="shared" ca="1" si="1"/>
        <v>5500</v>
      </c>
      <c r="W14" s="7">
        <f t="shared" ca="1" si="1"/>
        <v>400</v>
      </c>
      <c r="X14" s="7">
        <f t="shared" ca="1" si="1"/>
        <v>100</v>
      </c>
      <c r="Y14" s="7">
        <f t="shared" ca="1" si="1"/>
        <v>750</v>
      </c>
      <c r="Z14" s="7">
        <f t="shared" ca="1" si="1"/>
        <v>1000</v>
      </c>
      <c r="AA14" s="7">
        <f t="shared" ca="1" si="2"/>
        <v>1500</v>
      </c>
      <c r="AB14" s="7">
        <f t="shared" ca="1" si="2"/>
        <v>2000</v>
      </c>
      <c r="AC14" s="7">
        <f t="shared" ca="1" si="2"/>
        <v>3000</v>
      </c>
      <c r="AD14" s="7">
        <f t="shared" ca="1" si="2"/>
        <v>3000</v>
      </c>
      <c r="AE14" s="7">
        <f t="shared" ca="1" si="2"/>
        <v>2500</v>
      </c>
      <c r="AF14" s="7">
        <f t="shared" ca="1" si="2"/>
        <v>1375</v>
      </c>
      <c r="AG14" s="7">
        <f t="shared" ca="1" si="2"/>
        <v>2250</v>
      </c>
      <c r="AH14" s="7">
        <f t="shared" ca="1" si="2"/>
        <v>250</v>
      </c>
      <c r="AI14" s="7">
        <f t="shared" ca="1" si="2"/>
        <v>200</v>
      </c>
    </row>
    <row r="15" spans="1:35" x14ac:dyDescent="0.35">
      <c r="A15" s="4" t="str">
        <f t="shared" ref="A15:B20" si="5">A14</f>
        <v>boucle_du_mouhoun</v>
      </c>
      <c r="B15" s="4" t="str">
        <f t="shared" si="5"/>
        <v>marche_dedougou</v>
      </c>
      <c r="C15" s="8" t="s">
        <v>2183</v>
      </c>
      <c r="D15" s="4" t="str">
        <f t="shared" si="3"/>
        <v>marche_dedougouBNA_juil23!</v>
      </c>
      <c r="E15" s="10">
        <f t="shared" si="4"/>
        <v>45108</v>
      </c>
      <c r="G15" s="7">
        <f t="shared" ca="1" si="0"/>
        <v>1100</v>
      </c>
      <c r="H15" s="7" t="str">
        <f t="shared" ca="1" si="0"/>
        <v>MC</v>
      </c>
      <c r="I15" s="7" t="str">
        <f t="shared" ca="1" si="0"/>
        <v>MC</v>
      </c>
      <c r="J15" s="7" t="str">
        <f t="shared" ca="1" si="0"/>
        <v>MC</v>
      </c>
      <c r="K15" s="7" t="str">
        <f t="shared" ca="1" si="0"/>
        <v>MC</v>
      </c>
      <c r="L15" s="7">
        <f t="shared" ca="1" si="0"/>
        <v>5000</v>
      </c>
      <c r="M15" s="7" t="str">
        <f t="shared" ca="1" si="0"/>
        <v>MC</v>
      </c>
      <c r="N15" s="7">
        <f t="shared" ca="1" si="0"/>
        <v>1000</v>
      </c>
      <c r="O15" s="7">
        <f t="shared" ca="1" si="0"/>
        <v>2000</v>
      </c>
      <c r="P15" s="7">
        <f t="shared" ca="1" si="0"/>
        <v>6000</v>
      </c>
      <c r="Q15" s="7">
        <f t="shared" ca="1" si="1"/>
        <v>100</v>
      </c>
      <c r="R15" s="7" t="str">
        <f t="shared" ca="1" si="1"/>
        <v>MC</v>
      </c>
      <c r="S15" s="7">
        <f t="shared" ca="1" si="1"/>
        <v>32500</v>
      </c>
      <c r="T15" s="7">
        <f t="shared" ca="1" si="1"/>
        <v>37500</v>
      </c>
      <c r="U15" s="7">
        <f t="shared" ca="1" si="1"/>
        <v>7500</v>
      </c>
      <c r="V15" s="7">
        <f t="shared" ca="1" si="1"/>
        <v>6000</v>
      </c>
      <c r="W15" s="7">
        <f t="shared" ca="1" si="1"/>
        <v>400</v>
      </c>
      <c r="X15" s="7">
        <f t="shared" ca="1" si="1"/>
        <v>100</v>
      </c>
      <c r="Y15" s="7">
        <f t="shared" ca="1" si="1"/>
        <v>650</v>
      </c>
      <c r="Z15" s="7">
        <f t="shared" ca="1" si="1"/>
        <v>850</v>
      </c>
      <c r="AA15" s="7">
        <f t="shared" ca="1" si="2"/>
        <v>1200</v>
      </c>
      <c r="AB15" s="7">
        <f t="shared" ca="1" si="2"/>
        <v>2000</v>
      </c>
      <c r="AC15" s="7">
        <f t="shared" ca="1" si="2"/>
        <v>3000</v>
      </c>
      <c r="AD15" s="7">
        <f t="shared" ca="1" si="2"/>
        <v>3500</v>
      </c>
      <c r="AE15" s="7">
        <f t="shared" ca="1" si="2"/>
        <v>2500</v>
      </c>
      <c r="AF15" s="7">
        <f t="shared" ca="1" si="2"/>
        <v>1250</v>
      </c>
      <c r="AG15" s="7">
        <f t="shared" ca="1" si="2"/>
        <v>3000</v>
      </c>
      <c r="AH15" s="7">
        <f t="shared" ca="1" si="2"/>
        <v>250</v>
      </c>
      <c r="AI15" s="7">
        <f t="shared" ca="1" si="2"/>
        <v>350</v>
      </c>
    </row>
    <row r="16" spans="1:35" x14ac:dyDescent="0.35">
      <c r="A16" s="4" t="str">
        <f t="shared" si="5"/>
        <v>boucle_du_mouhoun</v>
      </c>
      <c r="B16" s="4" t="str">
        <f t="shared" si="5"/>
        <v>marche_dedougou</v>
      </c>
      <c r="C16" s="8" t="s">
        <v>2186</v>
      </c>
      <c r="D16" s="4" t="str">
        <f t="shared" si="3"/>
        <v>marche_dedougouBNA_aout23!</v>
      </c>
      <c r="E16" s="10">
        <f t="shared" si="4"/>
        <v>45139</v>
      </c>
      <c r="G16" s="7">
        <f t="shared" ca="1" si="0"/>
        <v>1000</v>
      </c>
      <c r="H16" s="7" t="str">
        <f t="shared" ca="1" si="0"/>
        <v>MC</v>
      </c>
      <c r="I16" s="7" t="str">
        <f t="shared" ca="1" si="0"/>
        <v>MC</v>
      </c>
      <c r="J16" s="7">
        <f t="shared" ca="1" si="0"/>
        <v>500</v>
      </c>
      <c r="K16" s="7">
        <f t="shared" ca="1" si="0"/>
        <v>300</v>
      </c>
      <c r="L16" s="7">
        <f t="shared" ca="1" si="0"/>
        <v>5000</v>
      </c>
      <c r="M16" s="7" t="str">
        <f t="shared" ca="1" si="0"/>
        <v>MC</v>
      </c>
      <c r="N16" s="7">
        <f t="shared" ca="1" si="0"/>
        <v>1250</v>
      </c>
      <c r="O16" s="7">
        <f t="shared" ca="1" si="0"/>
        <v>2000</v>
      </c>
      <c r="P16" s="7">
        <f t="shared" ca="1" si="0"/>
        <v>6000</v>
      </c>
      <c r="Q16" s="7">
        <f t="shared" ca="1" si="1"/>
        <v>100</v>
      </c>
      <c r="R16" s="7" t="str">
        <f t="shared" ca="1" si="1"/>
        <v>MC</v>
      </c>
      <c r="S16" s="7">
        <f t="shared" ca="1" si="1"/>
        <v>31250</v>
      </c>
      <c r="T16" s="7">
        <f t="shared" ca="1" si="1"/>
        <v>35000</v>
      </c>
      <c r="U16" s="7">
        <f t="shared" ca="1" si="1"/>
        <v>7500</v>
      </c>
      <c r="V16" s="7">
        <f t="shared" ca="1" si="1"/>
        <v>5500</v>
      </c>
      <c r="W16" s="7">
        <f t="shared" ca="1" si="1"/>
        <v>450</v>
      </c>
      <c r="X16" s="7">
        <f t="shared" ca="1" si="1"/>
        <v>100</v>
      </c>
      <c r="Y16" s="7">
        <f t="shared" ca="1" si="1"/>
        <v>600</v>
      </c>
      <c r="Z16" s="7">
        <f t="shared" ca="1" si="1"/>
        <v>750</v>
      </c>
      <c r="AA16" s="7">
        <f t="shared" ca="1" si="2"/>
        <v>1100</v>
      </c>
      <c r="AB16" s="7">
        <f t="shared" ca="1" si="2"/>
        <v>2000</v>
      </c>
      <c r="AC16" s="7">
        <f t="shared" ca="1" si="2"/>
        <v>3000</v>
      </c>
      <c r="AD16" s="7">
        <f t="shared" ca="1" si="2"/>
        <v>3000</v>
      </c>
      <c r="AE16" s="7">
        <f t="shared" ca="1" si="2"/>
        <v>2500</v>
      </c>
      <c r="AF16" s="7">
        <f t="shared" ca="1" si="2"/>
        <v>1375</v>
      </c>
      <c r="AG16" s="7">
        <f t="shared" ca="1" si="2"/>
        <v>3000</v>
      </c>
      <c r="AH16" s="7">
        <f t="shared" ca="1" si="2"/>
        <v>250</v>
      </c>
      <c r="AI16" s="7">
        <f t="shared" ca="1" si="2"/>
        <v>200</v>
      </c>
    </row>
    <row r="17" spans="1:35" x14ac:dyDescent="0.35">
      <c r="A17" s="4" t="str">
        <f t="shared" si="5"/>
        <v>boucle_du_mouhoun</v>
      </c>
      <c r="B17" s="4" t="str">
        <f t="shared" si="5"/>
        <v>marche_dedougou</v>
      </c>
      <c r="C17" s="8" t="s">
        <v>2187</v>
      </c>
      <c r="D17" s="4" t="str">
        <f t="shared" si="3"/>
        <v>marche_dedougouBNA_sept23!</v>
      </c>
      <c r="E17" s="10">
        <f t="shared" si="4"/>
        <v>45170</v>
      </c>
      <c r="G17" s="7">
        <f t="shared" ca="1" si="0"/>
        <v>1000</v>
      </c>
      <c r="H17" s="7" t="str">
        <f t="shared" ca="1" si="0"/>
        <v>MC</v>
      </c>
      <c r="I17" s="7" t="str">
        <f t="shared" ca="1" si="0"/>
        <v>MC</v>
      </c>
      <c r="J17" s="7">
        <f t="shared" ca="1" si="0"/>
        <v>500</v>
      </c>
      <c r="K17" s="7">
        <f t="shared" ca="1" si="0"/>
        <v>300</v>
      </c>
      <c r="L17" s="7">
        <f t="shared" ca="1" si="0"/>
        <v>5000</v>
      </c>
      <c r="M17" s="7" t="str">
        <f t="shared" ca="1" si="0"/>
        <v>MC</v>
      </c>
      <c r="N17" s="7">
        <f t="shared" ca="1" si="0"/>
        <v>1250</v>
      </c>
      <c r="O17" s="7">
        <f t="shared" ca="1" si="0"/>
        <v>2000</v>
      </c>
      <c r="P17" s="7">
        <f t="shared" ca="1" si="0"/>
        <v>6000</v>
      </c>
      <c r="Q17" s="7">
        <f t="shared" ca="1" si="1"/>
        <v>100</v>
      </c>
      <c r="R17" s="7" t="str">
        <f t="shared" ca="1" si="1"/>
        <v>MC</v>
      </c>
      <c r="S17" s="7">
        <f t="shared" ca="1" si="1"/>
        <v>30000</v>
      </c>
      <c r="T17" s="7">
        <f t="shared" ca="1" si="1"/>
        <v>35000</v>
      </c>
      <c r="U17" s="7">
        <f t="shared" ca="1" si="1"/>
        <v>7250</v>
      </c>
      <c r="V17" s="7">
        <f t="shared" ca="1" si="1"/>
        <v>5500</v>
      </c>
      <c r="W17" s="7">
        <f t="shared" ca="1" si="1"/>
        <v>400</v>
      </c>
      <c r="X17" s="7">
        <f t="shared" ca="1" si="1"/>
        <v>125</v>
      </c>
      <c r="Y17" s="7">
        <f t="shared" ca="1" si="1"/>
        <v>650</v>
      </c>
      <c r="Z17" s="7">
        <f t="shared" ca="1" si="1"/>
        <v>850</v>
      </c>
      <c r="AA17" s="7">
        <f t="shared" ca="1" si="2"/>
        <v>1100</v>
      </c>
      <c r="AB17" s="7">
        <f t="shared" ca="1" si="2"/>
        <v>2000</v>
      </c>
      <c r="AC17" s="7">
        <f t="shared" ca="1" si="2"/>
        <v>3000</v>
      </c>
      <c r="AD17" s="7">
        <f t="shared" ca="1" si="2"/>
        <v>3000</v>
      </c>
      <c r="AE17" s="7">
        <f t="shared" ca="1" si="2"/>
        <v>2500</v>
      </c>
      <c r="AF17" s="7">
        <f t="shared" ca="1" si="2"/>
        <v>1250</v>
      </c>
      <c r="AG17" s="7">
        <f t="shared" ca="1" si="2"/>
        <v>3000</v>
      </c>
      <c r="AH17" s="7">
        <f t="shared" ca="1" si="2"/>
        <v>250</v>
      </c>
      <c r="AI17" s="7">
        <f t="shared" ca="1" si="2"/>
        <v>200</v>
      </c>
    </row>
    <row r="18" spans="1:35" x14ac:dyDescent="0.35">
      <c r="A18" s="4" t="str">
        <f t="shared" si="5"/>
        <v>boucle_du_mouhoun</v>
      </c>
      <c r="B18" s="4" t="str">
        <f t="shared" si="5"/>
        <v>marche_dedougou</v>
      </c>
      <c r="C18" s="8" t="s">
        <v>2219</v>
      </c>
      <c r="D18" s="4" t="str">
        <f t="shared" si="3"/>
        <v>marche_dedougouBNA_oct23!</v>
      </c>
      <c r="E18" s="10">
        <f t="shared" si="4"/>
        <v>45200</v>
      </c>
      <c r="G18" s="7">
        <f t="shared" ca="1" si="0"/>
        <v>1200</v>
      </c>
      <c r="H18" s="7" t="str">
        <f t="shared" ca="1" si="0"/>
        <v>MC</v>
      </c>
      <c r="I18" s="7" t="str">
        <f t="shared" ca="1" si="0"/>
        <v>MC</v>
      </c>
      <c r="J18" s="7">
        <f t="shared" ca="1" si="0"/>
        <v>500</v>
      </c>
      <c r="K18" s="7">
        <f t="shared" ca="1" si="0"/>
        <v>300</v>
      </c>
      <c r="L18" s="7">
        <f t="shared" ca="1" si="0"/>
        <v>5000</v>
      </c>
      <c r="M18" s="7" t="str">
        <f t="shared" ca="1" si="0"/>
        <v>MC</v>
      </c>
      <c r="N18" s="7">
        <f t="shared" ca="1" si="0"/>
        <v>1250</v>
      </c>
      <c r="O18" s="7">
        <f t="shared" ca="1" si="0"/>
        <v>2000</v>
      </c>
      <c r="P18" s="7">
        <f t="shared" ca="1" si="0"/>
        <v>5000</v>
      </c>
      <c r="Q18" s="7">
        <f t="shared" ca="1" si="1"/>
        <v>100</v>
      </c>
      <c r="R18" s="7" t="str">
        <f t="shared" ca="1" si="1"/>
        <v>MC</v>
      </c>
      <c r="S18" s="7">
        <f t="shared" ca="1" si="1"/>
        <v>32000</v>
      </c>
      <c r="T18" s="7">
        <f t="shared" ca="1" si="1"/>
        <v>36250</v>
      </c>
      <c r="U18" s="7">
        <f t="shared" ca="1" si="1"/>
        <v>7500</v>
      </c>
      <c r="V18" s="7">
        <f t="shared" ca="1" si="1"/>
        <v>5500</v>
      </c>
      <c r="W18" s="7">
        <f t="shared" ca="1" si="1"/>
        <v>500</v>
      </c>
      <c r="X18" s="7">
        <f t="shared" ca="1" si="1"/>
        <v>125</v>
      </c>
      <c r="Y18" s="7">
        <f t="shared" ca="1" si="1"/>
        <v>750</v>
      </c>
      <c r="Z18" s="7">
        <f t="shared" ca="1" si="1"/>
        <v>850</v>
      </c>
      <c r="AA18" s="7">
        <f t="shared" ca="1" si="2"/>
        <v>1200</v>
      </c>
      <c r="AB18" s="7">
        <f t="shared" ca="1" si="2"/>
        <v>2000</v>
      </c>
      <c r="AC18" s="7">
        <f t="shared" ca="1" si="2"/>
        <v>3000</v>
      </c>
      <c r="AD18" s="7">
        <f t="shared" ca="1" si="2"/>
        <v>3000</v>
      </c>
      <c r="AE18" s="7">
        <f t="shared" ca="1" si="2"/>
        <v>3000</v>
      </c>
      <c r="AF18" s="7">
        <f t="shared" ca="1" si="2"/>
        <v>1250</v>
      </c>
      <c r="AG18" s="7">
        <f t="shared" ca="1" si="2"/>
        <v>3000</v>
      </c>
      <c r="AH18" s="7">
        <f t="shared" ca="1" si="2"/>
        <v>250</v>
      </c>
      <c r="AI18" s="7">
        <f t="shared" ca="1" si="2"/>
        <v>200</v>
      </c>
    </row>
    <row r="19" spans="1:35" x14ac:dyDescent="0.35">
      <c r="A19" s="4" t="str">
        <f t="shared" si="5"/>
        <v>boucle_du_mouhoun</v>
      </c>
      <c r="B19" s="4" t="str">
        <f t="shared" si="5"/>
        <v>marche_dedougou</v>
      </c>
      <c r="C19" s="8" t="s">
        <v>3562</v>
      </c>
      <c r="D19" s="4" t="str">
        <f t="shared" si="3"/>
        <v>marche_dedougouBNA_nov23!</v>
      </c>
      <c r="E19" s="10">
        <f t="shared" si="4"/>
        <v>45231</v>
      </c>
      <c r="G19" s="7">
        <f t="shared" ca="1" si="0"/>
        <v>1200</v>
      </c>
      <c r="H19" s="7" t="str">
        <f t="shared" ca="1" si="0"/>
        <v>MC</v>
      </c>
      <c r="I19" s="7" t="str">
        <f t="shared" ca="1" si="0"/>
        <v>MC</v>
      </c>
      <c r="J19" s="7">
        <f t="shared" ca="1" si="0"/>
        <v>500</v>
      </c>
      <c r="K19" s="7">
        <f t="shared" ca="1" si="0"/>
        <v>300</v>
      </c>
      <c r="L19" s="7">
        <f t="shared" ca="1" si="0"/>
        <v>5000</v>
      </c>
      <c r="M19" s="7" t="str">
        <f t="shared" ca="1" si="0"/>
        <v>MC</v>
      </c>
      <c r="N19" s="7">
        <f t="shared" ca="1" si="0"/>
        <v>1250</v>
      </c>
      <c r="O19" s="7">
        <f t="shared" ca="1" si="0"/>
        <v>2000</v>
      </c>
      <c r="P19" s="7">
        <f t="shared" ca="1" si="0"/>
        <v>5000</v>
      </c>
      <c r="Q19" s="7">
        <f t="shared" ca="1" si="1"/>
        <v>100</v>
      </c>
      <c r="R19" s="7" t="str">
        <f t="shared" ca="1" si="1"/>
        <v>MC</v>
      </c>
      <c r="S19" s="7">
        <f t="shared" ca="1" si="1"/>
        <v>32000</v>
      </c>
      <c r="T19" s="7">
        <f t="shared" ca="1" si="1"/>
        <v>36250</v>
      </c>
      <c r="U19" s="7">
        <f t="shared" ca="1" si="1"/>
        <v>7500</v>
      </c>
      <c r="V19" s="7">
        <f t="shared" ca="1" si="1"/>
        <v>5500</v>
      </c>
      <c r="W19" s="7">
        <f t="shared" ca="1" si="1"/>
        <v>500</v>
      </c>
      <c r="X19" s="7">
        <f t="shared" ca="1" si="1"/>
        <v>125</v>
      </c>
      <c r="Y19" s="7">
        <f t="shared" ca="1" si="1"/>
        <v>750</v>
      </c>
      <c r="Z19" s="7">
        <f t="shared" ca="1" si="1"/>
        <v>850</v>
      </c>
      <c r="AA19" s="7">
        <f t="shared" ca="1" si="2"/>
        <v>1200</v>
      </c>
      <c r="AB19" s="7">
        <f t="shared" ca="1" si="2"/>
        <v>2000</v>
      </c>
      <c r="AC19" s="7">
        <f t="shared" ca="1" si="2"/>
        <v>3000</v>
      </c>
      <c r="AD19" s="7">
        <f t="shared" ca="1" si="2"/>
        <v>3000</v>
      </c>
      <c r="AE19" s="7">
        <f t="shared" ca="1" si="2"/>
        <v>3000</v>
      </c>
      <c r="AF19" s="7">
        <f t="shared" ca="1" si="2"/>
        <v>1250</v>
      </c>
      <c r="AG19" s="7">
        <f t="shared" ca="1" si="2"/>
        <v>3000</v>
      </c>
      <c r="AH19" s="7">
        <f t="shared" ca="1" si="2"/>
        <v>250</v>
      </c>
      <c r="AI19" s="7">
        <f t="shared" ca="1" si="2"/>
        <v>200</v>
      </c>
    </row>
    <row r="20" spans="1:35" x14ac:dyDescent="0.35">
      <c r="A20" s="4" t="str">
        <f t="shared" si="5"/>
        <v>boucle_du_mouhoun</v>
      </c>
      <c r="B20" s="4" t="str">
        <f t="shared" si="5"/>
        <v>marche_dedougou</v>
      </c>
      <c r="C20" s="8" t="s">
        <v>3572</v>
      </c>
      <c r="D20" s="4" t="str">
        <f t="shared" si="3"/>
        <v>marche_dedougouBNA_dec23!</v>
      </c>
      <c r="E20" s="10">
        <f t="shared" si="4"/>
        <v>45261</v>
      </c>
      <c r="G20" s="7" t="str">
        <f t="shared" ca="1" si="0"/>
        <v/>
      </c>
      <c r="H20" s="7" t="str">
        <f t="shared" ca="1" si="0"/>
        <v/>
      </c>
      <c r="I20" s="7" t="str">
        <f t="shared" ca="1" si="0"/>
        <v/>
      </c>
      <c r="J20" s="7" t="str">
        <f t="shared" ca="1" si="0"/>
        <v/>
      </c>
      <c r="K20" s="7" t="str">
        <f t="shared" ca="1" si="0"/>
        <v/>
      </c>
      <c r="L20" s="7" t="str">
        <f t="shared" ca="1" si="0"/>
        <v/>
      </c>
      <c r="M20" s="7" t="str">
        <f t="shared" ca="1" si="0"/>
        <v/>
      </c>
      <c r="N20" s="7" t="str">
        <f t="shared" ca="1" si="0"/>
        <v/>
      </c>
      <c r="O20" s="7" t="str">
        <f t="shared" ca="1" si="0"/>
        <v/>
      </c>
      <c r="P20" s="7" t="str">
        <f t="shared" ca="1" si="0"/>
        <v/>
      </c>
      <c r="Q20" s="7" t="str">
        <f t="shared" ca="1" si="1"/>
        <v/>
      </c>
      <c r="R20" s="7" t="str">
        <f t="shared" ca="1" si="1"/>
        <v/>
      </c>
      <c r="S20" s="7" t="str">
        <f t="shared" ca="1" si="1"/>
        <v/>
      </c>
      <c r="T20" s="7" t="str">
        <f t="shared" ca="1" si="1"/>
        <v/>
      </c>
      <c r="U20" s="7" t="str">
        <f t="shared" ca="1" si="1"/>
        <v/>
      </c>
      <c r="V20" s="7" t="str">
        <f t="shared" ca="1" si="1"/>
        <v/>
      </c>
      <c r="W20" s="7" t="str">
        <f t="shared" ca="1" si="1"/>
        <v/>
      </c>
      <c r="X20" s="7" t="str">
        <f t="shared" ca="1" si="1"/>
        <v/>
      </c>
      <c r="Y20" s="7" t="str">
        <f t="shared" ca="1" si="1"/>
        <v/>
      </c>
      <c r="Z20" s="7" t="str">
        <f t="shared" ca="1" si="1"/>
        <v/>
      </c>
      <c r="AA20" s="7" t="str">
        <f t="shared" ca="1" si="2"/>
        <v/>
      </c>
      <c r="AB20" s="7" t="str">
        <f t="shared" ca="1" si="2"/>
        <v/>
      </c>
      <c r="AC20" s="7" t="str">
        <f t="shared" ca="1" si="2"/>
        <v/>
      </c>
      <c r="AD20" s="7" t="str">
        <f t="shared" ca="1" si="2"/>
        <v/>
      </c>
      <c r="AE20" s="7" t="str">
        <f t="shared" ca="1" si="2"/>
        <v/>
      </c>
      <c r="AF20" s="7" t="str">
        <f t="shared" ca="1" si="2"/>
        <v/>
      </c>
      <c r="AG20" s="7" t="str">
        <f t="shared" ca="1" si="2"/>
        <v/>
      </c>
      <c r="AH20" s="7" t="str">
        <f t="shared" ca="1" si="2"/>
        <v/>
      </c>
      <c r="AI20" s="7" t="str">
        <f t="shared" ca="1" si="2"/>
        <v/>
      </c>
    </row>
    <row r="21" spans="1:35" x14ac:dyDescent="0.35">
      <c r="C21" s="8"/>
      <c r="E21" s="10"/>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row>
    <row r="22" spans="1:35" x14ac:dyDescent="0.35">
      <c r="D22" s="4" t="str">
        <f t="shared" si="3"/>
        <v/>
      </c>
      <c r="E22" s="4" t="s">
        <v>70</v>
      </c>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row>
    <row r="23" spans="1:35" x14ac:dyDescent="0.35">
      <c r="A23" s="4" t="s">
        <v>64</v>
      </c>
      <c r="B23" s="4" t="s">
        <v>71</v>
      </c>
      <c r="C23" s="10" t="str">
        <f t="shared" ref="C23:C30" si="6">C7</f>
        <v>BNA_nov22!</v>
      </c>
      <c r="D23" s="4" t="str">
        <f t="shared" si="3"/>
        <v>marché_touganBNA_nov22!</v>
      </c>
      <c r="E23" s="10">
        <f t="shared" ref="E23:E30" si="7">E7</f>
        <v>44866</v>
      </c>
      <c r="G23" s="7">
        <f t="shared" ref="G23:P36" ca="1" si="8">IFERROR(VLOOKUP($B23,INDIRECT($C23&amp;$A$1),MATCH(G$4,INDIRECT($C23&amp;"$B$7:$BZ$7"),0),FALSE),"")</f>
        <v>1000</v>
      </c>
      <c r="H23" s="7">
        <f t="shared" ca="1" si="8"/>
        <v>2000</v>
      </c>
      <c r="I23" s="7" t="str">
        <f t="shared" ca="1" si="8"/>
        <v>MC</v>
      </c>
      <c r="J23" s="7">
        <f t="shared" ca="1" si="8"/>
        <v>500</v>
      </c>
      <c r="K23" s="7">
        <f t="shared" ca="1" si="8"/>
        <v>275</v>
      </c>
      <c r="L23" s="7">
        <f t="shared" ca="1" si="8"/>
        <v>5000</v>
      </c>
      <c r="M23" s="7">
        <f t="shared" ca="1" si="8"/>
        <v>4500</v>
      </c>
      <c r="N23" s="7">
        <f t="shared" ca="1" si="8"/>
        <v>1000</v>
      </c>
      <c r="O23" s="7">
        <f t="shared" ca="1" si="8"/>
        <v>1750</v>
      </c>
      <c r="P23" s="7">
        <f t="shared" ca="1" si="8"/>
        <v>3625</v>
      </c>
      <c r="Q23" s="7">
        <f t="shared" ref="Q23:Z36" ca="1" si="9">IFERROR(VLOOKUP($B23,INDIRECT($C23&amp;$A$1),MATCH(Q$4,INDIRECT($C23&amp;"$B$7:$BZ$7"),0),FALSE),"")</f>
        <v>100</v>
      </c>
      <c r="R23" s="7" t="str">
        <f t="shared" ca="1" si="9"/>
        <v>MC</v>
      </c>
      <c r="S23" s="7">
        <f t="shared" ca="1" si="9"/>
        <v>27500</v>
      </c>
      <c r="T23" s="7">
        <f t="shared" ca="1" si="9"/>
        <v>27500</v>
      </c>
      <c r="U23" s="7">
        <f t="shared" ca="1" si="9"/>
        <v>7500</v>
      </c>
      <c r="V23" s="7">
        <f t="shared" ca="1" si="9"/>
        <v>6000</v>
      </c>
      <c r="W23" s="7">
        <f t="shared" ca="1" si="9"/>
        <v>2750</v>
      </c>
      <c r="X23" s="7">
        <f t="shared" ca="1" si="9"/>
        <v>200</v>
      </c>
      <c r="Y23" s="7">
        <f t="shared" ca="1" si="9"/>
        <v>500</v>
      </c>
      <c r="Z23" s="7">
        <f t="shared" ca="1" si="9"/>
        <v>750</v>
      </c>
      <c r="AA23" s="7">
        <f t="shared" ref="AA23:AI36" ca="1" si="10">IFERROR(VLOOKUP($B23,INDIRECT($C23&amp;$A$1),MATCH(AA$4,INDIRECT($C23&amp;"$B$7:$BZ$7"),0),FALSE),"")</f>
        <v>1250</v>
      </c>
      <c r="AB23" s="7">
        <f t="shared" ca="1" si="10"/>
        <v>1250</v>
      </c>
      <c r="AC23" s="7">
        <f t="shared" ca="1" si="10"/>
        <v>3000</v>
      </c>
      <c r="AD23" s="7">
        <f t="shared" ca="1" si="10"/>
        <v>2500</v>
      </c>
      <c r="AE23" s="7">
        <f t="shared" ca="1" si="10"/>
        <v>2500</v>
      </c>
      <c r="AF23" s="7">
        <f t="shared" ca="1" si="10"/>
        <v>1500</v>
      </c>
      <c r="AG23" s="7">
        <f t="shared" ca="1" si="10"/>
        <v>2000</v>
      </c>
      <c r="AH23" s="7">
        <f t="shared" ca="1" si="10"/>
        <v>200</v>
      </c>
      <c r="AI23" s="7" t="str">
        <f t="shared" ca="1" si="10"/>
        <v>MC</v>
      </c>
    </row>
    <row r="24" spans="1:35" x14ac:dyDescent="0.35">
      <c r="A24" s="4" t="s">
        <v>64</v>
      </c>
      <c r="B24" s="4" t="s">
        <v>71</v>
      </c>
      <c r="C24" s="10" t="str">
        <f t="shared" si="6"/>
        <v>BNA_dec22!</v>
      </c>
      <c r="D24" s="4" t="str">
        <f t="shared" si="3"/>
        <v>marché_touganBNA_dec22!</v>
      </c>
      <c r="E24" s="10">
        <f t="shared" si="7"/>
        <v>44896</v>
      </c>
      <c r="G24" s="7">
        <f t="shared" ca="1" si="8"/>
        <v>1000</v>
      </c>
      <c r="H24" s="7" t="str">
        <f t="shared" ca="1" si="8"/>
        <v>MC</v>
      </c>
      <c r="I24" s="7" t="str">
        <f t="shared" ca="1" si="8"/>
        <v>MC</v>
      </c>
      <c r="J24" s="7">
        <f t="shared" ca="1" si="8"/>
        <v>450</v>
      </c>
      <c r="K24" s="7">
        <f t="shared" ca="1" si="8"/>
        <v>300</v>
      </c>
      <c r="L24" s="7">
        <f t="shared" ca="1" si="8"/>
        <v>5000</v>
      </c>
      <c r="M24" s="7">
        <f t="shared" ca="1" si="8"/>
        <v>4500</v>
      </c>
      <c r="N24" s="7">
        <f t="shared" ca="1" si="8"/>
        <v>1000</v>
      </c>
      <c r="O24" s="7">
        <f t="shared" ca="1" si="8"/>
        <v>300</v>
      </c>
      <c r="P24" s="7">
        <f t="shared" ca="1" si="8"/>
        <v>3250</v>
      </c>
      <c r="Q24" s="7">
        <f t="shared" ca="1" si="9"/>
        <v>100</v>
      </c>
      <c r="R24" s="7" t="str">
        <f t="shared" ca="1" si="9"/>
        <v>MC</v>
      </c>
      <c r="S24" s="7">
        <f t="shared" ca="1" si="9"/>
        <v>27000</v>
      </c>
      <c r="T24" s="7">
        <f t="shared" ca="1" si="9"/>
        <v>27750</v>
      </c>
      <c r="U24" s="7">
        <f t="shared" ca="1" si="9"/>
        <v>7500</v>
      </c>
      <c r="V24" s="7">
        <f t="shared" ca="1" si="9"/>
        <v>6000</v>
      </c>
      <c r="W24" s="7">
        <f t="shared" ca="1" si="9"/>
        <v>3000</v>
      </c>
      <c r="X24" s="7">
        <f t="shared" ca="1" si="9"/>
        <v>150</v>
      </c>
      <c r="Y24" s="7" t="str">
        <f t="shared" ca="1" si="9"/>
        <v>MC</v>
      </c>
      <c r="Z24" s="7">
        <f t="shared" ca="1" si="9"/>
        <v>700</v>
      </c>
      <c r="AA24" s="7">
        <f t="shared" ca="1" si="10"/>
        <v>1000</v>
      </c>
      <c r="AB24" s="7">
        <f t="shared" ca="1" si="10"/>
        <v>1250</v>
      </c>
      <c r="AC24" s="7">
        <f t="shared" ca="1" si="10"/>
        <v>3000</v>
      </c>
      <c r="AD24" s="7">
        <f t="shared" ca="1" si="10"/>
        <v>2750</v>
      </c>
      <c r="AE24" s="7">
        <f t="shared" ca="1" si="10"/>
        <v>2500</v>
      </c>
      <c r="AF24" s="7">
        <f t="shared" ca="1" si="10"/>
        <v>1500</v>
      </c>
      <c r="AG24" s="7">
        <f t="shared" ca="1" si="10"/>
        <v>2250</v>
      </c>
      <c r="AH24" s="7">
        <f t="shared" ca="1" si="10"/>
        <v>200</v>
      </c>
      <c r="AI24" s="7">
        <f t="shared" ca="1" si="10"/>
        <v>200</v>
      </c>
    </row>
    <row r="25" spans="1:35" x14ac:dyDescent="0.35">
      <c r="A25" s="4" t="s">
        <v>64</v>
      </c>
      <c r="B25" s="4" t="s">
        <v>71</v>
      </c>
      <c r="C25" s="10" t="str">
        <f t="shared" si="6"/>
        <v>BNA_jan23!</v>
      </c>
      <c r="D25" s="4" t="str">
        <f t="shared" si="3"/>
        <v>marché_touganBNA_jan23!</v>
      </c>
      <c r="E25" s="10">
        <f t="shared" si="7"/>
        <v>44927</v>
      </c>
      <c r="G25" s="7" t="str">
        <f t="shared" ca="1" si="8"/>
        <v>-</v>
      </c>
      <c r="H25" s="7" t="str">
        <f t="shared" ca="1" si="8"/>
        <v>-</v>
      </c>
      <c r="I25" s="7" t="str">
        <f t="shared" ca="1" si="8"/>
        <v>-</v>
      </c>
      <c r="J25" s="7" t="str">
        <f t="shared" ca="1" si="8"/>
        <v>-</v>
      </c>
      <c r="K25" s="7" t="str">
        <f t="shared" ca="1" si="8"/>
        <v>-</v>
      </c>
      <c r="L25" s="7" t="str">
        <f t="shared" ca="1" si="8"/>
        <v>-</v>
      </c>
      <c r="M25" s="7" t="str">
        <f t="shared" ca="1" si="8"/>
        <v>-</v>
      </c>
      <c r="N25" s="7" t="str">
        <f t="shared" ca="1" si="8"/>
        <v>-</v>
      </c>
      <c r="O25" s="7" t="str">
        <f t="shared" ca="1" si="8"/>
        <v>-</v>
      </c>
      <c r="P25" s="7" t="str">
        <f t="shared" ca="1" si="8"/>
        <v>-</v>
      </c>
      <c r="Q25" s="7" t="str">
        <f t="shared" ca="1" si="9"/>
        <v>-</v>
      </c>
      <c r="R25" s="7" t="str">
        <f t="shared" ca="1" si="9"/>
        <v>-</v>
      </c>
      <c r="S25" s="7" t="str">
        <f t="shared" ca="1" si="9"/>
        <v>-</v>
      </c>
      <c r="T25" s="7" t="str">
        <f t="shared" ca="1" si="9"/>
        <v>-</v>
      </c>
      <c r="U25" s="7" t="str">
        <f t="shared" ca="1" si="9"/>
        <v>-</v>
      </c>
      <c r="V25" s="7" t="str">
        <f t="shared" ca="1" si="9"/>
        <v>-</v>
      </c>
      <c r="W25" s="7" t="str">
        <f t="shared" ca="1" si="9"/>
        <v>-</v>
      </c>
      <c r="X25" s="7" t="str">
        <f t="shared" ca="1" si="9"/>
        <v>-</v>
      </c>
      <c r="Y25" s="7" t="str">
        <f t="shared" ca="1" si="9"/>
        <v>-</v>
      </c>
      <c r="Z25" s="7" t="str">
        <f t="shared" ca="1" si="9"/>
        <v>-</v>
      </c>
      <c r="AA25" s="7" t="str">
        <f t="shared" ca="1" si="10"/>
        <v>-</v>
      </c>
      <c r="AB25" s="7" t="str">
        <f t="shared" ca="1" si="10"/>
        <v>-</v>
      </c>
      <c r="AC25" s="7" t="str">
        <f t="shared" ca="1" si="10"/>
        <v>-</v>
      </c>
      <c r="AD25" s="7" t="str">
        <f t="shared" ca="1" si="10"/>
        <v>-</v>
      </c>
      <c r="AE25" s="7" t="str">
        <f t="shared" ca="1" si="10"/>
        <v>-</v>
      </c>
      <c r="AF25" s="7" t="str">
        <f t="shared" ca="1" si="10"/>
        <v>-</v>
      </c>
      <c r="AG25" s="7" t="str">
        <f t="shared" ca="1" si="10"/>
        <v>-</v>
      </c>
      <c r="AH25" s="7" t="str">
        <f t="shared" ca="1" si="10"/>
        <v>-</v>
      </c>
      <c r="AI25" s="7" t="str">
        <f t="shared" ca="1" si="10"/>
        <v>-</v>
      </c>
    </row>
    <row r="26" spans="1:35" x14ac:dyDescent="0.35">
      <c r="A26" s="4" t="s">
        <v>64</v>
      </c>
      <c r="B26" s="4" t="s">
        <v>71</v>
      </c>
      <c r="C26" s="10" t="str">
        <f t="shared" si="6"/>
        <v>BNA_fev23!</v>
      </c>
      <c r="D26" s="4" t="str">
        <f t="shared" si="3"/>
        <v>marché_touganBNA_fev23!</v>
      </c>
      <c r="E26" s="10">
        <f t="shared" si="7"/>
        <v>44958</v>
      </c>
      <c r="G26" s="7" t="str">
        <f t="shared" ca="1" si="8"/>
        <v>-</v>
      </c>
      <c r="H26" s="7" t="str">
        <f t="shared" ca="1" si="8"/>
        <v>-</v>
      </c>
      <c r="I26" s="7" t="str">
        <f t="shared" ca="1" si="8"/>
        <v>-</v>
      </c>
      <c r="J26" s="7" t="str">
        <f t="shared" ca="1" si="8"/>
        <v>-</v>
      </c>
      <c r="K26" s="7" t="str">
        <f t="shared" ca="1" si="8"/>
        <v>-</v>
      </c>
      <c r="L26" s="7" t="str">
        <f t="shared" ca="1" si="8"/>
        <v>-</v>
      </c>
      <c r="M26" s="7" t="str">
        <f t="shared" ca="1" si="8"/>
        <v>-</v>
      </c>
      <c r="N26" s="7" t="str">
        <f t="shared" ca="1" si="8"/>
        <v>-</v>
      </c>
      <c r="O26" s="7" t="str">
        <f t="shared" ca="1" si="8"/>
        <v>-</v>
      </c>
      <c r="P26" s="7" t="str">
        <f t="shared" ca="1" si="8"/>
        <v>-</v>
      </c>
      <c r="Q26" s="7" t="str">
        <f t="shared" ca="1" si="9"/>
        <v>-</v>
      </c>
      <c r="R26" s="7" t="str">
        <f t="shared" ca="1" si="9"/>
        <v>-</v>
      </c>
      <c r="S26" s="7" t="str">
        <f t="shared" ca="1" si="9"/>
        <v>-</v>
      </c>
      <c r="T26" s="7" t="str">
        <f t="shared" ca="1" si="9"/>
        <v>-</v>
      </c>
      <c r="U26" s="7" t="str">
        <f t="shared" ca="1" si="9"/>
        <v>-</v>
      </c>
      <c r="V26" s="7" t="str">
        <f t="shared" ca="1" si="9"/>
        <v>-</v>
      </c>
      <c r="W26" s="7" t="str">
        <f t="shared" ca="1" si="9"/>
        <v>-</v>
      </c>
      <c r="X26" s="7" t="str">
        <f t="shared" ca="1" si="9"/>
        <v>-</v>
      </c>
      <c r="Y26" s="7" t="str">
        <f t="shared" ca="1" si="9"/>
        <v>-</v>
      </c>
      <c r="Z26" s="7" t="str">
        <f t="shared" ca="1" si="9"/>
        <v>-</v>
      </c>
      <c r="AA26" s="7" t="str">
        <f t="shared" ca="1" si="10"/>
        <v>-</v>
      </c>
      <c r="AB26" s="7" t="str">
        <f t="shared" ca="1" si="10"/>
        <v>-</v>
      </c>
      <c r="AC26" s="7" t="str">
        <f t="shared" ca="1" si="10"/>
        <v>-</v>
      </c>
      <c r="AD26" s="7" t="str">
        <f t="shared" ca="1" si="10"/>
        <v>-</v>
      </c>
      <c r="AE26" s="7" t="str">
        <f t="shared" ca="1" si="10"/>
        <v>-</v>
      </c>
      <c r="AF26" s="7" t="str">
        <f t="shared" ca="1" si="10"/>
        <v>-</v>
      </c>
      <c r="AG26" s="7" t="str">
        <f t="shared" ca="1" si="10"/>
        <v>-</v>
      </c>
      <c r="AH26" s="7" t="str">
        <f t="shared" ca="1" si="10"/>
        <v>-</v>
      </c>
      <c r="AI26" s="7" t="str">
        <f t="shared" ca="1" si="10"/>
        <v>-</v>
      </c>
    </row>
    <row r="27" spans="1:35" x14ac:dyDescent="0.35">
      <c r="A27" s="4" t="s">
        <v>64</v>
      </c>
      <c r="B27" s="4" t="s">
        <v>71</v>
      </c>
      <c r="C27" s="10" t="str">
        <f t="shared" si="6"/>
        <v>BNA_mar23!</v>
      </c>
      <c r="D27" s="4" t="str">
        <f t="shared" si="3"/>
        <v>marché_touganBNA_mar23!</v>
      </c>
      <c r="E27" s="10">
        <f t="shared" si="7"/>
        <v>44986</v>
      </c>
      <c r="G27" s="7">
        <f t="shared" ca="1" si="8"/>
        <v>1050</v>
      </c>
      <c r="H27" s="7" t="str">
        <f t="shared" ca="1" si="8"/>
        <v>MC</v>
      </c>
      <c r="I27" s="7" t="str">
        <f t="shared" ca="1" si="8"/>
        <v>MC</v>
      </c>
      <c r="J27" s="7">
        <f t="shared" ca="1" si="8"/>
        <v>500</v>
      </c>
      <c r="K27" s="7">
        <f t="shared" ca="1" si="8"/>
        <v>300</v>
      </c>
      <c r="L27" s="7">
        <f t="shared" ca="1" si="8"/>
        <v>5500</v>
      </c>
      <c r="M27" s="7">
        <f t="shared" ca="1" si="8"/>
        <v>4625</v>
      </c>
      <c r="N27" s="7">
        <f t="shared" ca="1" si="8"/>
        <v>1000</v>
      </c>
      <c r="O27" s="7">
        <f t="shared" ca="1" si="8"/>
        <v>1875</v>
      </c>
      <c r="P27" s="7" t="str">
        <f t="shared" ca="1" si="8"/>
        <v>MC</v>
      </c>
      <c r="Q27" s="7" t="str">
        <f t="shared" ca="1" si="9"/>
        <v>MC</v>
      </c>
      <c r="R27" s="7" t="str">
        <f t="shared" ca="1" si="9"/>
        <v>MC</v>
      </c>
      <c r="S27" s="7" t="str">
        <f t="shared" ca="1" si="9"/>
        <v>MC</v>
      </c>
      <c r="T27" s="7" t="str">
        <f t="shared" ca="1" si="9"/>
        <v>MC</v>
      </c>
      <c r="U27" s="7">
        <f t="shared" ca="1" si="9"/>
        <v>7500</v>
      </c>
      <c r="V27" s="7">
        <f t="shared" ca="1" si="9"/>
        <v>6500</v>
      </c>
      <c r="W27" s="7">
        <f t="shared" ca="1" si="9"/>
        <v>400</v>
      </c>
      <c r="X27" s="7">
        <f t="shared" ca="1" si="9"/>
        <v>150</v>
      </c>
      <c r="Y27" s="7" t="str">
        <f t="shared" ca="1" si="9"/>
        <v>MC</v>
      </c>
      <c r="Z27" s="7">
        <f t="shared" ca="1" si="9"/>
        <v>600</v>
      </c>
      <c r="AA27" s="7">
        <f t="shared" ca="1" si="10"/>
        <v>925</v>
      </c>
      <c r="AB27" s="7">
        <f t="shared" ca="1" si="10"/>
        <v>1500</v>
      </c>
      <c r="AC27" s="7">
        <f t="shared" ca="1" si="10"/>
        <v>3500</v>
      </c>
      <c r="AD27" s="7" t="str">
        <f t="shared" ca="1" si="10"/>
        <v>MC</v>
      </c>
      <c r="AE27" s="7" t="str">
        <f t="shared" ca="1" si="10"/>
        <v>MC</v>
      </c>
      <c r="AF27" s="7">
        <f t="shared" ca="1" si="10"/>
        <v>1500</v>
      </c>
      <c r="AG27" s="7" t="str">
        <f t="shared" ca="1" si="10"/>
        <v>MC</v>
      </c>
      <c r="AH27" s="7">
        <f t="shared" ca="1" si="10"/>
        <v>200</v>
      </c>
      <c r="AI27" s="7" t="str">
        <f t="shared" ca="1" si="10"/>
        <v>MC</v>
      </c>
    </row>
    <row r="28" spans="1:35" x14ac:dyDescent="0.35">
      <c r="A28" s="4" t="s">
        <v>64</v>
      </c>
      <c r="B28" s="4" t="s">
        <v>71</v>
      </c>
      <c r="C28" s="10" t="str">
        <f t="shared" si="6"/>
        <v>BNA_avr23!</v>
      </c>
      <c r="D28" s="4" t="str">
        <f>_xlfn.CONCAT(B28:C28)</f>
        <v>marché_touganBNA_avr23!</v>
      </c>
      <c r="E28" s="10">
        <f t="shared" si="7"/>
        <v>45017</v>
      </c>
      <c r="G28" s="7">
        <f t="shared" ca="1" si="8"/>
        <v>1000</v>
      </c>
      <c r="H28" s="7" t="str">
        <f t="shared" ca="1" si="8"/>
        <v>MC</v>
      </c>
      <c r="I28" s="7" t="str">
        <f t="shared" ca="1" si="8"/>
        <v>MC</v>
      </c>
      <c r="J28" s="7">
        <f t="shared" ca="1" si="8"/>
        <v>500</v>
      </c>
      <c r="K28" s="7">
        <f t="shared" ca="1" si="8"/>
        <v>300</v>
      </c>
      <c r="L28" s="7">
        <f t="shared" ca="1" si="8"/>
        <v>5000</v>
      </c>
      <c r="M28" s="7">
        <f t="shared" ca="1" si="8"/>
        <v>4500</v>
      </c>
      <c r="N28" s="7">
        <f t="shared" ca="1" si="8"/>
        <v>1000</v>
      </c>
      <c r="O28" s="7">
        <f t="shared" ca="1" si="8"/>
        <v>1750</v>
      </c>
      <c r="P28" s="7">
        <f t="shared" ca="1" si="8"/>
        <v>8000</v>
      </c>
      <c r="Q28" s="7">
        <f t="shared" ca="1" si="9"/>
        <v>200</v>
      </c>
      <c r="R28" s="7" t="str">
        <f t="shared" ca="1" si="9"/>
        <v>MC</v>
      </c>
      <c r="S28" s="7">
        <f t="shared" ca="1" si="9"/>
        <v>32000</v>
      </c>
      <c r="T28" s="7">
        <f t="shared" ca="1" si="9"/>
        <v>36000</v>
      </c>
      <c r="U28" s="7">
        <f t="shared" ca="1" si="9"/>
        <v>7500</v>
      </c>
      <c r="V28" s="7">
        <f t="shared" ca="1" si="9"/>
        <v>6500</v>
      </c>
      <c r="W28" s="7">
        <f t="shared" ca="1" si="9"/>
        <v>450</v>
      </c>
      <c r="X28" s="7">
        <f t="shared" ca="1" si="9"/>
        <v>150</v>
      </c>
      <c r="Y28" s="7" t="str">
        <f t="shared" ca="1" si="9"/>
        <v>MC</v>
      </c>
      <c r="Z28" s="7">
        <f t="shared" ca="1" si="9"/>
        <v>675</v>
      </c>
      <c r="AA28" s="7">
        <f t="shared" ca="1" si="10"/>
        <v>875</v>
      </c>
      <c r="AB28" s="7">
        <f t="shared" ca="1" si="10"/>
        <v>1500</v>
      </c>
      <c r="AC28" s="7">
        <f t="shared" ca="1" si="10"/>
        <v>3000</v>
      </c>
      <c r="AD28" s="7">
        <f t="shared" ca="1" si="10"/>
        <v>2500</v>
      </c>
      <c r="AE28" s="7">
        <f t="shared" ca="1" si="10"/>
        <v>2500</v>
      </c>
      <c r="AF28" s="7">
        <f t="shared" ca="1" si="10"/>
        <v>2000</v>
      </c>
      <c r="AG28" s="7">
        <f t="shared" ca="1" si="10"/>
        <v>6500</v>
      </c>
      <c r="AH28" s="7">
        <f t="shared" ca="1" si="10"/>
        <v>200</v>
      </c>
      <c r="AI28" s="7" t="str">
        <f t="shared" ca="1" si="10"/>
        <v>MC</v>
      </c>
    </row>
    <row r="29" spans="1:35" x14ac:dyDescent="0.35">
      <c r="A29" s="4" t="s">
        <v>64</v>
      </c>
      <c r="B29" s="4" t="s">
        <v>71</v>
      </c>
      <c r="C29" s="10" t="str">
        <f t="shared" si="6"/>
        <v>BNA_mai23!</v>
      </c>
      <c r="D29" s="4" t="str">
        <f t="shared" si="3"/>
        <v>marché_touganBNA_mai23!</v>
      </c>
      <c r="E29" s="10">
        <f t="shared" si="7"/>
        <v>45047</v>
      </c>
      <c r="G29" s="7">
        <f t="shared" ca="1" si="8"/>
        <v>1000</v>
      </c>
      <c r="H29" s="7" t="str">
        <f t="shared" ca="1" si="8"/>
        <v>MC</v>
      </c>
      <c r="I29" s="7" t="str">
        <f t="shared" ca="1" si="8"/>
        <v>MC</v>
      </c>
      <c r="J29" s="7">
        <f t="shared" ca="1" si="8"/>
        <v>462.5</v>
      </c>
      <c r="K29" s="7">
        <f t="shared" ca="1" si="8"/>
        <v>300</v>
      </c>
      <c r="L29" s="7">
        <f t="shared" ca="1" si="8"/>
        <v>5250</v>
      </c>
      <c r="M29" s="7">
        <f t="shared" ca="1" si="8"/>
        <v>5000</v>
      </c>
      <c r="N29" s="7">
        <f t="shared" ca="1" si="8"/>
        <v>1000</v>
      </c>
      <c r="O29" s="7">
        <f t="shared" ca="1" si="8"/>
        <v>1875</v>
      </c>
      <c r="P29" s="7">
        <f t="shared" ca="1" si="8"/>
        <v>7500</v>
      </c>
      <c r="Q29" s="7">
        <f t="shared" ca="1" si="9"/>
        <v>200</v>
      </c>
      <c r="R29" s="7" t="str">
        <f t="shared" ca="1" si="9"/>
        <v>MC</v>
      </c>
      <c r="S29" s="7">
        <f t="shared" ca="1" si="9"/>
        <v>31750</v>
      </c>
      <c r="T29" s="7">
        <f t="shared" ca="1" si="9"/>
        <v>34750</v>
      </c>
      <c r="U29" s="7">
        <f t="shared" ca="1" si="9"/>
        <v>7500</v>
      </c>
      <c r="V29" s="7">
        <f t="shared" ca="1" si="9"/>
        <v>6250</v>
      </c>
      <c r="W29" s="7">
        <f t="shared" ca="1" si="9"/>
        <v>425</v>
      </c>
      <c r="X29" s="7">
        <f t="shared" ca="1" si="9"/>
        <v>150</v>
      </c>
      <c r="Y29" s="7" t="str">
        <f t="shared" ca="1" si="9"/>
        <v>MC</v>
      </c>
      <c r="Z29" s="7">
        <f t="shared" ca="1" si="9"/>
        <v>625</v>
      </c>
      <c r="AA29" s="7">
        <f t="shared" ca="1" si="10"/>
        <v>825</v>
      </c>
      <c r="AB29" s="7">
        <f t="shared" ca="1" si="10"/>
        <v>1500</v>
      </c>
      <c r="AC29" s="7">
        <f t="shared" ca="1" si="10"/>
        <v>3000</v>
      </c>
      <c r="AD29" s="7">
        <f t="shared" ca="1" si="10"/>
        <v>2500</v>
      </c>
      <c r="AE29" s="7">
        <f t="shared" ca="1" si="10"/>
        <v>2500</v>
      </c>
      <c r="AF29" s="7">
        <f t="shared" ca="1" si="10"/>
        <v>1500</v>
      </c>
      <c r="AG29" s="7">
        <f t="shared" ca="1" si="10"/>
        <v>6500</v>
      </c>
      <c r="AH29" s="7">
        <f t="shared" ca="1" si="10"/>
        <v>200</v>
      </c>
      <c r="AI29" s="7" t="str">
        <f t="shared" ca="1" si="10"/>
        <v>MC</v>
      </c>
    </row>
    <row r="30" spans="1:35" x14ac:dyDescent="0.35">
      <c r="A30" s="4" t="s">
        <v>64</v>
      </c>
      <c r="B30" s="4" t="s">
        <v>71</v>
      </c>
      <c r="C30" s="10" t="str">
        <f t="shared" si="6"/>
        <v>BNA_juin23!</v>
      </c>
      <c r="D30" s="4" t="str">
        <f t="shared" si="3"/>
        <v>marché_touganBNA_juin23!</v>
      </c>
      <c r="E30" s="10">
        <f t="shared" si="7"/>
        <v>45078</v>
      </c>
      <c r="G30" s="7">
        <f t="shared" ca="1" si="8"/>
        <v>1000</v>
      </c>
      <c r="H30" s="7">
        <f t="shared" ca="1" si="8"/>
        <v>3050</v>
      </c>
      <c r="I30" s="7" t="str">
        <f t="shared" ca="1" si="8"/>
        <v>MC</v>
      </c>
      <c r="J30" s="7">
        <f t="shared" ca="1" si="8"/>
        <v>500</v>
      </c>
      <c r="K30" s="7">
        <f t="shared" ca="1" si="8"/>
        <v>300</v>
      </c>
      <c r="L30" s="7">
        <f t="shared" ca="1" si="8"/>
        <v>5000</v>
      </c>
      <c r="M30" s="7">
        <f t="shared" ca="1" si="8"/>
        <v>12750</v>
      </c>
      <c r="N30" s="7">
        <f t="shared" ca="1" si="8"/>
        <v>1000</v>
      </c>
      <c r="O30" s="7">
        <f t="shared" ca="1" si="8"/>
        <v>2900</v>
      </c>
      <c r="P30" s="7">
        <f t="shared" ca="1" si="8"/>
        <v>8500</v>
      </c>
      <c r="Q30" s="7" t="str">
        <f t="shared" ca="1" si="9"/>
        <v>MC</v>
      </c>
      <c r="R30" s="7" t="str">
        <f t="shared" ca="1" si="9"/>
        <v>MC</v>
      </c>
      <c r="S30" s="7">
        <f t="shared" ca="1" si="9"/>
        <v>32500</v>
      </c>
      <c r="T30" s="7">
        <f t="shared" ca="1" si="9"/>
        <v>45000</v>
      </c>
      <c r="U30" s="7" t="str">
        <f t="shared" ca="1" si="9"/>
        <v>MC</v>
      </c>
      <c r="V30" s="7" t="str">
        <f t="shared" ca="1" si="9"/>
        <v>MC</v>
      </c>
      <c r="W30" s="7">
        <f t="shared" ca="1" si="9"/>
        <v>800</v>
      </c>
      <c r="X30" s="7">
        <f t="shared" ca="1" si="9"/>
        <v>200</v>
      </c>
      <c r="Y30" s="7" t="str">
        <f t="shared" ca="1" si="9"/>
        <v>MC</v>
      </c>
      <c r="Z30" s="7">
        <f t="shared" ca="1" si="9"/>
        <v>1000</v>
      </c>
      <c r="AA30" s="7">
        <f t="shared" ca="1" si="10"/>
        <v>1500</v>
      </c>
      <c r="AB30" s="7">
        <f t="shared" ca="1" si="10"/>
        <v>2500</v>
      </c>
      <c r="AC30" s="7" t="str">
        <f t="shared" ca="1" si="10"/>
        <v>MC</v>
      </c>
      <c r="AD30" s="7" t="str">
        <f t="shared" ca="1" si="10"/>
        <v>MC</v>
      </c>
      <c r="AE30" s="7" t="str">
        <f t="shared" ca="1" si="10"/>
        <v>MC</v>
      </c>
      <c r="AF30" s="7" t="str">
        <f t="shared" ca="1" si="10"/>
        <v>MC</v>
      </c>
      <c r="AG30" s="7" t="str">
        <f t="shared" ca="1" si="10"/>
        <v>MC</v>
      </c>
      <c r="AH30" s="7" t="str">
        <f t="shared" ca="1" si="10"/>
        <v>MC</v>
      </c>
      <c r="AI30" s="7">
        <f t="shared" ca="1" si="10"/>
        <v>400</v>
      </c>
    </row>
    <row r="31" spans="1:35" x14ac:dyDescent="0.35">
      <c r="A31" s="4" t="str">
        <f t="shared" ref="A31:B36" si="11">A30</f>
        <v>boucle_du_mouhoun</v>
      </c>
      <c r="B31" s="4" t="str">
        <f t="shared" si="11"/>
        <v>marché_tougan</v>
      </c>
      <c r="C31" s="10" t="str">
        <f t="shared" ref="C31:C36" si="12">C15</f>
        <v>BNA_juil23!</v>
      </c>
      <c r="D31" s="4" t="str">
        <f t="shared" si="3"/>
        <v>marché_touganBNA_juil23!</v>
      </c>
      <c r="E31" s="10">
        <f t="shared" ref="E31:E36" si="13">EDATE(E30,1)</f>
        <v>45108</v>
      </c>
      <c r="G31" s="7">
        <f t="shared" ca="1" si="8"/>
        <v>1000</v>
      </c>
      <c r="H31" s="7">
        <f t="shared" ca="1" si="8"/>
        <v>3000</v>
      </c>
      <c r="I31" s="7">
        <f t="shared" ca="1" si="8"/>
        <v>3700</v>
      </c>
      <c r="J31" s="7">
        <f t="shared" ca="1" si="8"/>
        <v>500</v>
      </c>
      <c r="K31" s="7">
        <f t="shared" ca="1" si="8"/>
        <v>350</v>
      </c>
      <c r="L31" s="7">
        <f t="shared" ca="1" si="8"/>
        <v>6000</v>
      </c>
      <c r="M31" s="7">
        <f t="shared" ca="1" si="8"/>
        <v>12500</v>
      </c>
      <c r="N31" s="7">
        <f t="shared" ca="1" si="8"/>
        <v>1000</v>
      </c>
      <c r="O31" s="7">
        <f t="shared" ca="1" si="8"/>
        <v>3950</v>
      </c>
      <c r="P31" s="7">
        <f t="shared" ca="1" si="8"/>
        <v>8000</v>
      </c>
      <c r="Q31" s="7">
        <f t="shared" ca="1" si="9"/>
        <v>200</v>
      </c>
      <c r="R31" s="7" t="str">
        <f t="shared" ca="1" si="9"/>
        <v>MC</v>
      </c>
      <c r="S31" s="7">
        <f t="shared" ca="1" si="9"/>
        <v>15000</v>
      </c>
      <c r="T31" s="7" t="str">
        <f t="shared" ca="1" si="9"/>
        <v>MC</v>
      </c>
      <c r="U31" s="7">
        <f t="shared" ca="1" si="9"/>
        <v>8000</v>
      </c>
      <c r="V31" s="7" t="str">
        <f t="shared" ca="1" si="9"/>
        <v>MC</v>
      </c>
      <c r="W31" s="7">
        <f t="shared" ca="1" si="9"/>
        <v>1000</v>
      </c>
      <c r="X31" s="7">
        <f t="shared" ca="1" si="9"/>
        <v>800</v>
      </c>
      <c r="Y31" s="7" t="str">
        <f t="shared" ca="1" si="9"/>
        <v>MC</v>
      </c>
      <c r="Z31" s="7">
        <f t="shared" ca="1" si="9"/>
        <v>1800</v>
      </c>
      <c r="AA31" s="7">
        <f t="shared" ca="1" si="10"/>
        <v>2100</v>
      </c>
      <c r="AB31" s="7">
        <f t="shared" ca="1" si="10"/>
        <v>3800</v>
      </c>
      <c r="AC31" s="7">
        <f t="shared" ca="1" si="10"/>
        <v>3500</v>
      </c>
      <c r="AD31" s="7">
        <f t="shared" ca="1" si="10"/>
        <v>700</v>
      </c>
      <c r="AE31" s="7" t="str">
        <f t="shared" ca="1" si="10"/>
        <v>MC</v>
      </c>
      <c r="AF31" s="7">
        <f t="shared" ca="1" si="10"/>
        <v>1350</v>
      </c>
      <c r="AG31" s="7">
        <f t="shared" ca="1" si="10"/>
        <v>3000</v>
      </c>
      <c r="AH31" s="7">
        <f t="shared" ca="1" si="10"/>
        <v>300</v>
      </c>
      <c r="AI31" s="7">
        <f t="shared" ca="1" si="10"/>
        <v>500</v>
      </c>
    </row>
    <row r="32" spans="1:35" x14ac:dyDescent="0.35">
      <c r="A32" s="4" t="str">
        <f t="shared" si="11"/>
        <v>boucle_du_mouhoun</v>
      </c>
      <c r="B32" s="4" t="str">
        <f t="shared" si="11"/>
        <v>marché_tougan</v>
      </c>
      <c r="C32" s="10" t="str">
        <f t="shared" si="12"/>
        <v>BNA_aout23!</v>
      </c>
      <c r="D32" s="4" t="str">
        <f t="shared" si="3"/>
        <v>marché_touganBNA_aout23!</v>
      </c>
      <c r="E32" s="10">
        <f t="shared" si="13"/>
        <v>45139</v>
      </c>
      <c r="G32" s="7" t="str">
        <f t="shared" ca="1" si="8"/>
        <v>MC</v>
      </c>
      <c r="H32" s="7" t="str">
        <f t="shared" ca="1" si="8"/>
        <v>MC</v>
      </c>
      <c r="I32" s="7" t="str">
        <f t="shared" ca="1" si="8"/>
        <v>MC</v>
      </c>
      <c r="J32" s="7" t="str">
        <f t="shared" ca="1" si="8"/>
        <v>MC</v>
      </c>
      <c r="K32" s="7" t="str">
        <f t="shared" ca="1" si="8"/>
        <v>MC</v>
      </c>
      <c r="L32" s="7" t="str">
        <f t="shared" ca="1" si="8"/>
        <v>MC</v>
      </c>
      <c r="M32" s="7" t="str">
        <f t="shared" ca="1" si="8"/>
        <v>MC</v>
      </c>
      <c r="N32" s="7" t="str">
        <f t="shared" ca="1" si="8"/>
        <v>MC</v>
      </c>
      <c r="O32" s="7" t="str">
        <f t="shared" ca="1" si="8"/>
        <v>MC</v>
      </c>
      <c r="P32" s="7" t="str">
        <f t="shared" ca="1" si="8"/>
        <v>MC</v>
      </c>
      <c r="Q32" s="7" t="str">
        <f t="shared" ca="1" si="9"/>
        <v>MC</v>
      </c>
      <c r="R32" s="7" t="str">
        <f t="shared" ca="1" si="9"/>
        <v>MC</v>
      </c>
      <c r="S32" s="7" t="str">
        <f t="shared" ca="1" si="9"/>
        <v>MC</v>
      </c>
      <c r="T32" s="7" t="str">
        <f t="shared" ca="1" si="9"/>
        <v>MC</v>
      </c>
      <c r="U32" s="7" t="str">
        <f t="shared" ca="1" si="9"/>
        <v>MC</v>
      </c>
      <c r="V32" s="7" t="str">
        <f t="shared" ca="1" si="9"/>
        <v>MC</v>
      </c>
      <c r="W32" s="7" t="str">
        <f t="shared" ca="1" si="9"/>
        <v>MC</v>
      </c>
      <c r="X32" s="7" t="str">
        <f t="shared" ca="1" si="9"/>
        <v>MC</v>
      </c>
      <c r="Y32" s="7" t="str">
        <f t="shared" ca="1" si="9"/>
        <v>MC</v>
      </c>
      <c r="Z32" s="7" t="str">
        <f t="shared" ca="1" si="9"/>
        <v>MC</v>
      </c>
      <c r="AA32" s="7" t="str">
        <f t="shared" ca="1" si="10"/>
        <v>MC</v>
      </c>
      <c r="AB32" s="7" t="str">
        <f t="shared" ca="1" si="10"/>
        <v>MC</v>
      </c>
      <c r="AC32" s="7" t="str">
        <f t="shared" ca="1" si="10"/>
        <v>MC</v>
      </c>
      <c r="AD32" s="7" t="str">
        <f t="shared" ca="1" si="10"/>
        <v>MC</v>
      </c>
      <c r="AE32" s="7" t="str">
        <f t="shared" ca="1" si="10"/>
        <v>MC</v>
      </c>
      <c r="AF32" s="7" t="str">
        <f t="shared" ca="1" si="10"/>
        <v>MC</v>
      </c>
      <c r="AG32" s="7" t="str">
        <f t="shared" ca="1" si="10"/>
        <v>MC</v>
      </c>
      <c r="AH32" s="7" t="str">
        <f t="shared" ca="1" si="10"/>
        <v>MC</v>
      </c>
      <c r="AI32" s="7" t="str">
        <f t="shared" ca="1" si="10"/>
        <v>MC</v>
      </c>
    </row>
    <row r="33" spans="1:35" x14ac:dyDescent="0.35">
      <c r="A33" s="4" t="str">
        <f t="shared" si="11"/>
        <v>boucle_du_mouhoun</v>
      </c>
      <c r="B33" s="4" t="str">
        <f t="shared" si="11"/>
        <v>marché_tougan</v>
      </c>
      <c r="C33" s="10" t="str">
        <f t="shared" si="12"/>
        <v>BNA_sept23!</v>
      </c>
      <c r="D33" s="4" t="str">
        <f t="shared" si="3"/>
        <v>marché_touganBNA_sept23!</v>
      </c>
      <c r="E33" s="10">
        <f t="shared" si="13"/>
        <v>45170</v>
      </c>
      <c r="G33" s="7">
        <f t="shared" ca="1" si="8"/>
        <v>1500</v>
      </c>
      <c r="H33" s="7">
        <f t="shared" ca="1" si="8"/>
        <v>2875</v>
      </c>
      <c r="I33" s="7">
        <f t="shared" ca="1" si="8"/>
        <v>3250</v>
      </c>
      <c r="J33" s="7">
        <f t="shared" ca="1" si="8"/>
        <v>550</v>
      </c>
      <c r="K33" s="7">
        <f t="shared" ca="1" si="8"/>
        <v>362.5</v>
      </c>
      <c r="L33" s="7">
        <f t="shared" ca="1" si="8"/>
        <v>6000</v>
      </c>
      <c r="M33" s="7">
        <f t="shared" ca="1" si="8"/>
        <v>21000</v>
      </c>
      <c r="N33" s="7">
        <f t="shared" ca="1" si="8"/>
        <v>800</v>
      </c>
      <c r="O33" s="7">
        <f t="shared" ca="1" si="8"/>
        <v>4500</v>
      </c>
      <c r="P33" s="7">
        <f t="shared" ca="1" si="8"/>
        <v>9750</v>
      </c>
      <c r="Q33" s="7">
        <f t="shared" ca="1" si="9"/>
        <v>200</v>
      </c>
      <c r="R33" s="7" t="str">
        <f t="shared" ca="1" si="9"/>
        <v>MC</v>
      </c>
      <c r="S33" s="7">
        <f t="shared" ca="1" si="9"/>
        <v>24000</v>
      </c>
      <c r="T33" s="7">
        <f t="shared" ca="1" si="9"/>
        <v>37250</v>
      </c>
      <c r="U33" s="7">
        <f t="shared" ca="1" si="9"/>
        <v>5750</v>
      </c>
      <c r="V33" s="7">
        <f t="shared" ca="1" si="9"/>
        <v>4000</v>
      </c>
      <c r="W33" s="7">
        <f t="shared" ca="1" si="9"/>
        <v>1000</v>
      </c>
      <c r="X33" s="7">
        <f t="shared" ca="1" si="9"/>
        <v>625</v>
      </c>
      <c r="Y33" s="7" t="str">
        <f t="shared" ca="1" si="9"/>
        <v>MC</v>
      </c>
      <c r="Z33" s="7">
        <f t="shared" ca="1" si="9"/>
        <v>1100</v>
      </c>
      <c r="AA33" s="7">
        <f t="shared" ca="1" si="10"/>
        <v>1500</v>
      </c>
      <c r="AB33" s="7">
        <f t="shared" ca="1" si="10"/>
        <v>3600</v>
      </c>
      <c r="AC33" s="7">
        <f t="shared" ca="1" si="10"/>
        <v>3500</v>
      </c>
      <c r="AD33" s="7">
        <f t="shared" ca="1" si="10"/>
        <v>700</v>
      </c>
      <c r="AE33" s="7" t="str">
        <f t="shared" ca="1" si="10"/>
        <v>MC</v>
      </c>
      <c r="AF33" s="7">
        <f t="shared" ca="1" si="10"/>
        <v>1000</v>
      </c>
      <c r="AG33" s="7">
        <f t="shared" ca="1" si="10"/>
        <v>2500</v>
      </c>
      <c r="AH33" s="7">
        <f t="shared" ca="1" si="10"/>
        <v>325</v>
      </c>
      <c r="AI33" s="7">
        <f t="shared" ca="1" si="10"/>
        <v>750</v>
      </c>
    </row>
    <row r="34" spans="1:35" x14ac:dyDescent="0.35">
      <c r="A34" s="4" t="str">
        <f t="shared" si="11"/>
        <v>boucle_du_mouhoun</v>
      </c>
      <c r="B34" s="4" t="str">
        <f t="shared" si="11"/>
        <v>marché_tougan</v>
      </c>
      <c r="C34" s="10" t="str">
        <f t="shared" si="12"/>
        <v>BNA_oct23!</v>
      </c>
      <c r="D34" s="4" t="str">
        <f t="shared" si="3"/>
        <v>marché_touganBNA_oct23!</v>
      </c>
      <c r="E34" s="10">
        <f t="shared" si="13"/>
        <v>45200</v>
      </c>
      <c r="G34" s="7" t="str">
        <f t="shared" ca="1" si="8"/>
        <v>MC</v>
      </c>
      <c r="H34" s="7" t="str">
        <f t="shared" ca="1" si="8"/>
        <v>MC</v>
      </c>
      <c r="I34" s="7" t="str">
        <f t="shared" ca="1" si="8"/>
        <v>MC</v>
      </c>
      <c r="J34" s="7">
        <f t="shared" ca="1" si="8"/>
        <v>550</v>
      </c>
      <c r="K34" s="7">
        <f t="shared" ca="1" si="8"/>
        <v>350</v>
      </c>
      <c r="L34" s="7">
        <f t="shared" ca="1" si="8"/>
        <v>6500</v>
      </c>
      <c r="M34" s="7">
        <f t="shared" ca="1" si="8"/>
        <v>28500</v>
      </c>
      <c r="N34" s="7">
        <f t="shared" ca="1" si="8"/>
        <v>1000</v>
      </c>
      <c r="O34" s="7">
        <f t="shared" ca="1" si="8"/>
        <v>4500</v>
      </c>
      <c r="P34" s="7">
        <f t="shared" ca="1" si="8"/>
        <v>10000</v>
      </c>
      <c r="Q34" s="7">
        <f t="shared" ca="1" si="9"/>
        <v>200</v>
      </c>
      <c r="R34" s="7" t="str">
        <f t="shared" ca="1" si="9"/>
        <v>MC</v>
      </c>
      <c r="S34" s="7">
        <f t="shared" ca="1" si="9"/>
        <v>30000</v>
      </c>
      <c r="T34" s="7">
        <f t="shared" ca="1" si="9"/>
        <v>38000</v>
      </c>
      <c r="U34" s="7" t="str">
        <f t="shared" ca="1" si="9"/>
        <v>MC</v>
      </c>
      <c r="V34" s="7" t="str">
        <f t="shared" ca="1" si="9"/>
        <v>MC</v>
      </c>
      <c r="W34" s="7" t="str">
        <f t="shared" ca="1" si="9"/>
        <v>MC</v>
      </c>
      <c r="X34" s="7">
        <f t="shared" ca="1" si="9"/>
        <v>850</v>
      </c>
      <c r="Y34" s="7" t="str">
        <f t="shared" ca="1" si="9"/>
        <v>MC</v>
      </c>
      <c r="Z34" s="7" t="str">
        <f t="shared" ca="1" si="9"/>
        <v>MC</v>
      </c>
      <c r="AA34" s="7" t="str">
        <f t="shared" ca="1" si="10"/>
        <v>MC</v>
      </c>
      <c r="AB34" s="7">
        <f t="shared" ca="1" si="10"/>
        <v>4000</v>
      </c>
      <c r="AC34" s="7">
        <f t="shared" ca="1" si="10"/>
        <v>3500</v>
      </c>
      <c r="AD34" s="7">
        <f t="shared" ca="1" si="10"/>
        <v>650</v>
      </c>
      <c r="AE34" s="7" t="str">
        <f t="shared" ca="1" si="10"/>
        <v>MC</v>
      </c>
      <c r="AF34" s="7">
        <f t="shared" ca="1" si="10"/>
        <v>1200</v>
      </c>
      <c r="AG34" s="7">
        <f t="shared" ca="1" si="10"/>
        <v>2800</v>
      </c>
      <c r="AH34" s="7" t="str">
        <f t="shared" ca="1" si="10"/>
        <v>MC</v>
      </c>
      <c r="AI34" s="7">
        <f t="shared" ca="1" si="10"/>
        <v>1800</v>
      </c>
    </row>
    <row r="35" spans="1:35" x14ac:dyDescent="0.35">
      <c r="A35" s="4" t="str">
        <f t="shared" si="11"/>
        <v>boucle_du_mouhoun</v>
      </c>
      <c r="B35" s="4" t="str">
        <f t="shared" si="11"/>
        <v>marché_tougan</v>
      </c>
      <c r="C35" s="10" t="str">
        <f t="shared" si="12"/>
        <v>BNA_nov23!</v>
      </c>
      <c r="D35" s="4" t="str">
        <f t="shared" si="3"/>
        <v>marché_touganBNA_nov23!</v>
      </c>
      <c r="E35" s="10">
        <f t="shared" si="13"/>
        <v>45231</v>
      </c>
      <c r="G35" s="7" t="str">
        <f t="shared" ca="1" si="8"/>
        <v>MC</v>
      </c>
      <c r="H35" s="7" t="str">
        <f t="shared" ca="1" si="8"/>
        <v>MC</v>
      </c>
      <c r="I35" s="7" t="str">
        <f t="shared" ca="1" si="8"/>
        <v>MC</v>
      </c>
      <c r="J35" s="7">
        <f t="shared" ca="1" si="8"/>
        <v>550</v>
      </c>
      <c r="K35" s="7">
        <f t="shared" ca="1" si="8"/>
        <v>350</v>
      </c>
      <c r="L35" s="7">
        <f t="shared" ca="1" si="8"/>
        <v>6500</v>
      </c>
      <c r="M35" s="7">
        <f t="shared" ca="1" si="8"/>
        <v>28500</v>
      </c>
      <c r="N35" s="7">
        <f t="shared" ca="1" si="8"/>
        <v>1000</v>
      </c>
      <c r="O35" s="7">
        <f t="shared" ca="1" si="8"/>
        <v>4500</v>
      </c>
      <c r="P35" s="7">
        <f t="shared" ca="1" si="8"/>
        <v>10000</v>
      </c>
      <c r="Q35" s="7">
        <f t="shared" ca="1" si="9"/>
        <v>200</v>
      </c>
      <c r="R35" s="7" t="str">
        <f t="shared" ca="1" si="9"/>
        <v>MC</v>
      </c>
      <c r="S35" s="7">
        <f t="shared" ca="1" si="9"/>
        <v>30000</v>
      </c>
      <c r="T35" s="7">
        <f t="shared" ca="1" si="9"/>
        <v>38000</v>
      </c>
      <c r="U35" s="7" t="str">
        <f t="shared" ca="1" si="9"/>
        <v>MC</v>
      </c>
      <c r="V35" s="7" t="str">
        <f t="shared" ca="1" si="9"/>
        <v>MC</v>
      </c>
      <c r="W35" s="7" t="str">
        <f t="shared" ca="1" si="9"/>
        <v>MC</v>
      </c>
      <c r="X35" s="7">
        <f t="shared" ca="1" si="9"/>
        <v>850</v>
      </c>
      <c r="Y35" s="7" t="str">
        <f t="shared" ca="1" si="9"/>
        <v>MC</v>
      </c>
      <c r="Z35" s="7" t="str">
        <f t="shared" ca="1" si="9"/>
        <v>MC</v>
      </c>
      <c r="AA35" s="7" t="str">
        <f t="shared" ca="1" si="10"/>
        <v>MC</v>
      </c>
      <c r="AB35" s="7">
        <f t="shared" ca="1" si="10"/>
        <v>4000</v>
      </c>
      <c r="AC35" s="7">
        <f t="shared" ca="1" si="10"/>
        <v>3500</v>
      </c>
      <c r="AD35" s="7">
        <f t="shared" ca="1" si="10"/>
        <v>650</v>
      </c>
      <c r="AE35" s="7" t="str">
        <f t="shared" ca="1" si="10"/>
        <v>MC</v>
      </c>
      <c r="AF35" s="7">
        <f t="shared" ca="1" si="10"/>
        <v>1200</v>
      </c>
      <c r="AG35" s="7">
        <f t="shared" ca="1" si="10"/>
        <v>2800</v>
      </c>
      <c r="AH35" s="7" t="str">
        <f t="shared" ca="1" si="10"/>
        <v>MC</v>
      </c>
      <c r="AI35" s="7">
        <f t="shared" ca="1" si="10"/>
        <v>1800</v>
      </c>
    </row>
    <row r="36" spans="1:35" x14ac:dyDescent="0.35">
      <c r="A36" s="4" t="str">
        <f t="shared" si="11"/>
        <v>boucle_du_mouhoun</v>
      </c>
      <c r="B36" s="4" t="str">
        <f t="shared" si="11"/>
        <v>marché_tougan</v>
      </c>
      <c r="C36" s="10" t="str">
        <f t="shared" si="12"/>
        <v>BNA_dec23!</v>
      </c>
      <c r="D36" s="4" t="str">
        <f t="shared" si="3"/>
        <v>marché_touganBNA_dec23!</v>
      </c>
      <c r="E36" s="10">
        <f t="shared" si="13"/>
        <v>45261</v>
      </c>
      <c r="G36" s="7" t="str">
        <f t="shared" ca="1" si="8"/>
        <v/>
      </c>
      <c r="H36" s="7" t="str">
        <f t="shared" ca="1" si="8"/>
        <v/>
      </c>
      <c r="I36" s="7" t="str">
        <f t="shared" ca="1" si="8"/>
        <v/>
      </c>
      <c r="J36" s="7" t="str">
        <f t="shared" ca="1" si="8"/>
        <v/>
      </c>
      <c r="K36" s="7" t="str">
        <f t="shared" ca="1" si="8"/>
        <v/>
      </c>
      <c r="L36" s="7" t="str">
        <f t="shared" ca="1" si="8"/>
        <v/>
      </c>
      <c r="M36" s="7" t="str">
        <f t="shared" ca="1" si="8"/>
        <v/>
      </c>
      <c r="N36" s="7" t="str">
        <f t="shared" ca="1" si="8"/>
        <v/>
      </c>
      <c r="O36" s="7" t="str">
        <f t="shared" ca="1" si="8"/>
        <v/>
      </c>
      <c r="P36" s="7" t="str">
        <f t="shared" ca="1" si="8"/>
        <v/>
      </c>
      <c r="Q36" s="7" t="str">
        <f t="shared" ca="1" si="9"/>
        <v/>
      </c>
      <c r="R36" s="7" t="str">
        <f t="shared" ca="1" si="9"/>
        <v/>
      </c>
      <c r="S36" s="7" t="str">
        <f t="shared" ca="1" si="9"/>
        <v/>
      </c>
      <c r="T36" s="7" t="str">
        <f t="shared" ca="1" si="9"/>
        <v/>
      </c>
      <c r="U36" s="7" t="str">
        <f t="shared" ca="1" si="9"/>
        <v/>
      </c>
      <c r="V36" s="7" t="str">
        <f t="shared" ca="1" si="9"/>
        <v/>
      </c>
      <c r="W36" s="7" t="str">
        <f t="shared" ca="1" si="9"/>
        <v/>
      </c>
      <c r="X36" s="7" t="str">
        <f t="shared" ca="1" si="9"/>
        <v/>
      </c>
      <c r="Y36" s="7" t="str">
        <f t="shared" ca="1" si="9"/>
        <v/>
      </c>
      <c r="Z36" s="7" t="str">
        <f t="shared" ca="1" si="9"/>
        <v/>
      </c>
      <c r="AA36" s="7" t="str">
        <f t="shared" ca="1" si="10"/>
        <v/>
      </c>
      <c r="AB36" s="7" t="str">
        <f t="shared" ca="1" si="10"/>
        <v/>
      </c>
      <c r="AC36" s="7" t="str">
        <f t="shared" ca="1" si="10"/>
        <v/>
      </c>
      <c r="AD36" s="7" t="str">
        <f t="shared" ca="1" si="10"/>
        <v/>
      </c>
      <c r="AE36" s="7" t="str">
        <f t="shared" ca="1" si="10"/>
        <v/>
      </c>
      <c r="AF36" s="7" t="str">
        <f t="shared" ca="1" si="10"/>
        <v/>
      </c>
      <c r="AG36" s="7" t="str">
        <f t="shared" ca="1" si="10"/>
        <v/>
      </c>
      <c r="AH36" s="7" t="str">
        <f t="shared" ca="1" si="10"/>
        <v/>
      </c>
      <c r="AI36" s="7" t="str">
        <f t="shared" ca="1" si="10"/>
        <v/>
      </c>
    </row>
    <row r="37" spans="1:35" x14ac:dyDescent="0.35">
      <c r="D37" s="4" t="str">
        <f t="shared" si="3"/>
        <v/>
      </c>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row>
    <row r="38" spans="1:35" x14ac:dyDescent="0.35">
      <c r="D38" s="4" t="str">
        <f t="shared" si="3"/>
        <v/>
      </c>
      <c r="E38" s="4" t="s">
        <v>72</v>
      </c>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row>
    <row r="39" spans="1:35" x14ac:dyDescent="0.35">
      <c r="A39" s="4" t="s">
        <v>73</v>
      </c>
      <c r="B39" s="4" t="s">
        <v>74</v>
      </c>
      <c r="C39" s="10" t="str">
        <f t="shared" ref="C39:C46" si="14">C23</f>
        <v>BNA_nov22!</v>
      </c>
      <c r="D39" s="4" t="str">
        <f t="shared" si="3"/>
        <v>marche_barsaloghoBNA_nov22!</v>
      </c>
      <c r="E39" s="10">
        <f t="shared" ref="E39:E46" si="15">E23</f>
        <v>44866</v>
      </c>
      <c r="G39" s="7" t="str">
        <f t="shared" ref="G39:P52" ca="1" si="16">IFERROR(VLOOKUP($B39,INDIRECT($C39&amp;$A$1),MATCH(G$4,INDIRECT($C39&amp;"$B$7:$BZ$7"),0),FALSE),"")</f>
        <v>-</v>
      </c>
      <c r="H39" s="7" t="str">
        <f t="shared" ca="1" si="16"/>
        <v>-</v>
      </c>
      <c r="I39" s="7" t="str">
        <f t="shared" ca="1" si="16"/>
        <v>-</v>
      </c>
      <c r="J39" s="7" t="str">
        <f t="shared" ca="1" si="16"/>
        <v>-</v>
      </c>
      <c r="K39" s="7" t="str">
        <f t="shared" ca="1" si="16"/>
        <v>-</v>
      </c>
      <c r="L39" s="7" t="str">
        <f t="shared" ca="1" si="16"/>
        <v>-</v>
      </c>
      <c r="M39" s="7" t="str">
        <f t="shared" ca="1" si="16"/>
        <v>-</v>
      </c>
      <c r="N39" s="7" t="str">
        <f t="shared" ca="1" si="16"/>
        <v>-</v>
      </c>
      <c r="O39" s="7" t="str">
        <f t="shared" ca="1" si="16"/>
        <v>-</v>
      </c>
      <c r="P39" s="7" t="str">
        <f t="shared" ca="1" si="16"/>
        <v>-</v>
      </c>
      <c r="Q39" s="7" t="str">
        <f t="shared" ref="Q39:Z52" ca="1" si="17">IFERROR(VLOOKUP($B39,INDIRECT($C39&amp;$A$1),MATCH(Q$4,INDIRECT($C39&amp;"$B$7:$BZ$7"),0),FALSE),"")</f>
        <v>-</v>
      </c>
      <c r="R39" s="7" t="str">
        <f t="shared" ca="1" si="17"/>
        <v>-</v>
      </c>
      <c r="S39" s="7" t="str">
        <f t="shared" ca="1" si="17"/>
        <v>-</v>
      </c>
      <c r="T39" s="7" t="str">
        <f t="shared" ca="1" si="17"/>
        <v>-</v>
      </c>
      <c r="U39" s="7" t="str">
        <f t="shared" ca="1" si="17"/>
        <v>-</v>
      </c>
      <c r="V39" s="7" t="str">
        <f t="shared" ca="1" si="17"/>
        <v>-</v>
      </c>
      <c r="W39" s="7" t="str">
        <f t="shared" ca="1" si="17"/>
        <v>-</v>
      </c>
      <c r="X39" s="7" t="str">
        <f t="shared" ca="1" si="17"/>
        <v>-</v>
      </c>
      <c r="Y39" s="7" t="str">
        <f t="shared" ca="1" si="17"/>
        <v>-</v>
      </c>
      <c r="Z39" s="7" t="str">
        <f t="shared" ca="1" si="17"/>
        <v>-</v>
      </c>
      <c r="AA39" s="7" t="str">
        <f t="shared" ref="AA39:AI52" ca="1" si="18">IFERROR(VLOOKUP($B39,INDIRECT($C39&amp;$A$1),MATCH(AA$4,INDIRECT($C39&amp;"$B$7:$BZ$7"),0),FALSE),"")</f>
        <v>-</v>
      </c>
      <c r="AB39" s="7" t="str">
        <f t="shared" ca="1" si="18"/>
        <v>-</v>
      </c>
      <c r="AC39" s="7" t="str">
        <f t="shared" ca="1" si="18"/>
        <v>-</v>
      </c>
      <c r="AD39" s="7" t="str">
        <f t="shared" ca="1" si="18"/>
        <v>-</v>
      </c>
      <c r="AE39" s="7" t="str">
        <f t="shared" ca="1" si="18"/>
        <v>-</v>
      </c>
      <c r="AF39" s="7" t="str">
        <f t="shared" ca="1" si="18"/>
        <v>-</v>
      </c>
      <c r="AG39" s="7" t="str">
        <f t="shared" ca="1" si="18"/>
        <v>-</v>
      </c>
      <c r="AH39" s="7" t="str">
        <f t="shared" ca="1" si="18"/>
        <v>-</v>
      </c>
      <c r="AI39" s="7" t="str">
        <f t="shared" ca="1" si="18"/>
        <v>-</v>
      </c>
    </row>
    <row r="40" spans="1:35" x14ac:dyDescent="0.35">
      <c r="A40" s="4" t="s">
        <v>73</v>
      </c>
      <c r="B40" s="4" t="s">
        <v>74</v>
      </c>
      <c r="C40" s="10" t="str">
        <f t="shared" si="14"/>
        <v>BNA_dec22!</v>
      </c>
      <c r="D40" s="4" t="str">
        <f t="shared" si="3"/>
        <v>marche_barsaloghoBNA_dec22!</v>
      </c>
      <c r="E40" s="10">
        <f t="shared" si="15"/>
        <v>44896</v>
      </c>
      <c r="G40" s="7" t="str">
        <f t="shared" ca="1" si="16"/>
        <v>-</v>
      </c>
      <c r="H40" s="7" t="str">
        <f t="shared" ca="1" si="16"/>
        <v>-</v>
      </c>
      <c r="I40" s="7" t="str">
        <f t="shared" ca="1" si="16"/>
        <v>-</v>
      </c>
      <c r="J40" s="7" t="str">
        <f t="shared" ca="1" si="16"/>
        <v>-</v>
      </c>
      <c r="K40" s="7" t="str">
        <f t="shared" ca="1" si="16"/>
        <v>-</v>
      </c>
      <c r="L40" s="7" t="str">
        <f t="shared" ca="1" si="16"/>
        <v>-</v>
      </c>
      <c r="M40" s="7" t="str">
        <f t="shared" ca="1" si="16"/>
        <v>-</v>
      </c>
      <c r="N40" s="7" t="str">
        <f t="shared" ca="1" si="16"/>
        <v>-</v>
      </c>
      <c r="O40" s="7" t="str">
        <f t="shared" ca="1" si="16"/>
        <v>-</v>
      </c>
      <c r="P40" s="7" t="str">
        <f t="shared" ca="1" si="16"/>
        <v>-</v>
      </c>
      <c r="Q40" s="7" t="str">
        <f t="shared" ca="1" si="17"/>
        <v>-</v>
      </c>
      <c r="R40" s="7" t="str">
        <f t="shared" ca="1" si="17"/>
        <v>-</v>
      </c>
      <c r="S40" s="7" t="str">
        <f t="shared" ca="1" si="17"/>
        <v>-</v>
      </c>
      <c r="T40" s="7" t="str">
        <f t="shared" ca="1" si="17"/>
        <v>-</v>
      </c>
      <c r="U40" s="7" t="str">
        <f t="shared" ca="1" si="17"/>
        <v>-</v>
      </c>
      <c r="V40" s="7" t="str">
        <f t="shared" ca="1" si="17"/>
        <v>-</v>
      </c>
      <c r="W40" s="7" t="str">
        <f t="shared" ca="1" si="17"/>
        <v>-</v>
      </c>
      <c r="X40" s="7" t="str">
        <f t="shared" ca="1" si="17"/>
        <v>-</v>
      </c>
      <c r="Y40" s="7" t="str">
        <f t="shared" ca="1" si="17"/>
        <v>-</v>
      </c>
      <c r="Z40" s="7" t="str">
        <f t="shared" ca="1" si="17"/>
        <v>-</v>
      </c>
      <c r="AA40" s="7" t="str">
        <f t="shared" ca="1" si="18"/>
        <v>-</v>
      </c>
      <c r="AB40" s="7" t="str">
        <f t="shared" ca="1" si="18"/>
        <v>-</v>
      </c>
      <c r="AC40" s="7" t="str">
        <f t="shared" ca="1" si="18"/>
        <v>-</v>
      </c>
      <c r="AD40" s="7" t="str">
        <f t="shared" ca="1" si="18"/>
        <v>-</v>
      </c>
      <c r="AE40" s="7" t="str">
        <f t="shared" ca="1" si="18"/>
        <v>-</v>
      </c>
      <c r="AF40" s="7" t="str">
        <f t="shared" ca="1" si="18"/>
        <v>-</v>
      </c>
      <c r="AG40" s="7" t="str">
        <f t="shared" ca="1" si="18"/>
        <v>-</v>
      </c>
      <c r="AH40" s="7" t="str">
        <f t="shared" ca="1" si="18"/>
        <v>-</v>
      </c>
      <c r="AI40" s="7" t="str">
        <f t="shared" ca="1" si="18"/>
        <v>-</v>
      </c>
    </row>
    <row r="41" spans="1:35" x14ac:dyDescent="0.35">
      <c r="A41" s="4" t="s">
        <v>73</v>
      </c>
      <c r="B41" s="4" t="s">
        <v>74</v>
      </c>
      <c r="C41" s="10" t="str">
        <f t="shared" si="14"/>
        <v>BNA_jan23!</v>
      </c>
      <c r="D41" s="4" t="str">
        <f t="shared" si="3"/>
        <v>marche_barsaloghoBNA_jan23!</v>
      </c>
      <c r="E41" s="10">
        <f t="shared" si="15"/>
        <v>44927</v>
      </c>
      <c r="G41" s="7" t="str">
        <f t="shared" ca="1" si="16"/>
        <v>-</v>
      </c>
      <c r="H41" s="7" t="str">
        <f t="shared" ca="1" si="16"/>
        <v>-</v>
      </c>
      <c r="I41" s="7" t="str">
        <f t="shared" ca="1" si="16"/>
        <v>-</v>
      </c>
      <c r="J41" s="7" t="str">
        <f t="shared" ca="1" si="16"/>
        <v>-</v>
      </c>
      <c r="K41" s="7" t="str">
        <f t="shared" ca="1" si="16"/>
        <v>-</v>
      </c>
      <c r="L41" s="7" t="str">
        <f t="shared" ca="1" si="16"/>
        <v>-</v>
      </c>
      <c r="M41" s="7" t="str">
        <f t="shared" ca="1" si="16"/>
        <v>-</v>
      </c>
      <c r="N41" s="7" t="str">
        <f t="shared" ca="1" si="16"/>
        <v>-</v>
      </c>
      <c r="O41" s="7" t="str">
        <f t="shared" ca="1" si="16"/>
        <v>-</v>
      </c>
      <c r="P41" s="7" t="str">
        <f t="shared" ca="1" si="16"/>
        <v>-</v>
      </c>
      <c r="Q41" s="7" t="str">
        <f t="shared" ca="1" si="17"/>
        <v>-</v>
      </c>
      <c r="R41" s="7" t="str">
        <f t="shared" ca="1" si="17"/>
        <v>-</v>
      </c>
      <c r="S41" s="7" t="str">
        <f t="shared" ca="1" si="17"/>
        <v>-</v>
      </c>
      <c r="T41" s="7" t="str">
        <f t="shared" ca="1" si="17"/>
        <v>-</v>
      </c>
      <c r="U41" s="7" t="str">
        <f t="shared" ca="1" si="17"/>
        <v>-</v>
      </c>
      <c r="V41" s="7" t="str">
        <f t="shared" ca="1" si="17"/>
        <v>-</v>
      </c>
      <c r="W41" s="7" t="str">
        <f t="shared" ca="1" si="17"/>
        <v>-</v>
      </c>
      <c r="X41" s="7" t="str">
        <f t="shared" ca="1" si="17"/>
        <v>-</v>
      </c>
      <c r="Y41" s="7" t="str">
        <f t="shared" ca="1" si="17"/>
        <v>-</v>
      </c>
      <c r="Z41" s="7" t="str">
        <f t="shared" ca="1" si="17"/>
        <v>-</v>
      </c>
      <c r="AA41" s="7" t="str">
        <f t="shared" ca="1" si="18"/>
        <v>-</v>
      </c>
      <c r="AB41" s="7" t="str">
        <f t="shared" ca="1" si="18"/>
        <v>-</v>
      </c>
      <c r="AC41" s="7" t="str">
        <f t="shared" ca="1" si="18"/>
        <v>-</v>
      </c>
      <c r="AD41" s="7" t="str">
        <f t="shared" ca="1" si="18"/>
        <v>-</v>
      </c>
      <c r="AE41" s="7" t="str">
        <f t="shared" ca="1" si="18"/>
        <v>-</v>
      </c>
      <c r="AF41" s="7" t="str">
        <f t="shared" ca="1" si="18"/>
        <v>-</v>
      </c>
      <c r="AG41" s="7" t="str">
        <f t="shared" ca="1" si="18"/>
        <v>-</v>
      </c>
      <c r="AH41" s="7" t="str">
        <f t="shared" ca="1" si="18"/>
        <v>-</v>
      </c>
      <c r="AI41" s="7" t="str">
        <f t="shared" ca="1" si="18"/>
        <v>-</v>
      </c>
    </row>
    <row r="42" spans="1:35" x14ac:dyDescent="0.35">
      <c r="A42" s="4" t="s">
        <v>73</v>
      </c>
      <c r="B42" s="4" t="s">
        <v>74</v>
      </c>
      <c r="C42" s="10" t="str">
        <f t="shared" si="14"/>
        <v>BNA_fev23!</v>
      </c>
      <c r="D42" s="4" t="str">
        <f t="shared" si="3"/>
        <v>marche_barsaloghoBNA_fev23!</v>
      </c>
      <c r="E42" s="10">
        <f t="shared" si="15"/>
        <v>44958</v>
      </c>
      <c r="G42" s="7" t="str">
        <f t="shared" ca="1" si="16"/>
        <v>-</v>
      </c>
      <c r="H42" s="7" t="str">
        <f t="shared" ca="1" si="16"/>
        <v>-</v>
      </c>
      <c r="I42" s="7" t="str">
        <f t="shared" ca="1" si="16"/>
        <v>-</v>
      </c>
      <c r="J42" s="7" t="str">
        <f t="shared" ca="1" si="16"/>
        <v>-</v>
      </c>
      <c r="K42" s="7" t="str">
        <f t="shared" ca="1" si="16"/>
        <v>-</v>
      </c>
      <c r="L42" s="7" t="str">
        <f t="shared" ca="1" si="16"/>
        <v>-</v>
      </c>
      <c r="M42" s="7" t="str">
        <f t="shared" ca="1" si="16"/>
        <v>-</v>
      </c>
      <c r="N42" s="7" t="str">
        <f t="shared" ca="1" si="16"/>
        <v>-</v>
      </c>
      <c r="O42" s="7" t="str">
        <f t="shared" ca="1" si="16"/>
        <v>-</v>
      </c>
      <c r="P42" s="7" t="str">
        <f t="shared" ca="1" si="16"/>
        <v>-</v>
      </c>
      <c r="Q42" s="7" t="str">
        <f t="shared" ca="1" si="17"/>
        <v>-</v>
      </c>
      <c r="R42" s="7" t="str">
        <f t="shared" ca="1" si="17"/>
        <v>-</v>
      </c>
      <c r="S42" s="7" t="str">
        <f t="shared" ca="1" si="17"/>
        <v>-</v>
      </c>
      <c r="T42" s="7" t="str">
        <f t="shared" ca="1" si="17"/>
        <v>-</v>
      </c>
      <c r="U42" s="7" t="str">
        <f t="shared" ca="1" si="17"/>
        <v>-</v>
      </c>
      <c r="V42" s="7" t="str">
        <f t="shared" ca="1" si="17"/>
        <v>-</v>
      </c>
      <c r="W42" s="7" t="str">
        <f t="shared" ca="1" si="17"/>
        <v>-</v>
      </c>
      <c r="X42" s="7" t="str">
        <f t="shared" ca="1" si="17"/>
        <v>-</v>
      </c>
      <c r="Y42" s="7" t="str">
        <f t="shared" ca="1" si="17"/>
        <v>-</v>
      </c>
      <c r="Z42" s="7" t="str">
        <f t="shared" ca="1" si="17"/>
        <v>-</v>
      </c>
      <c r="AA42" s="7" t="str">
        <f t="shared" ca="1" si="18"/>
        <v>-</v>
      </c>
      <c r="AB42" s="7" t="str">
        <f t="shared" ca="1" si="18"/>
        <v>-</v>
      </c>
      <c r="AC42" s="7" t="str">
        <f t="shared" ca="1" si="18"/>
        <v>-</v>
      </c>
      <c r="AD42" s="7" t="str">
        <f t="shared" ca="1" si="18"/>
        <v>-</v>
      </c>
      <c r="AE42" s="7" t="str">
        <f t="shared" ca="1" si="18"/>
        <v>-</v>
      </c>
      <c r="AF42" s="7" t="str">
        <f t="shared" ca="1" si="18"/>
        <v>-</v>
      </c>
      <c r="AG42" s="7" t="str">
        <f t="shared" ca="1" si="18"/>
        <v>-</v>
      </c>
      <c r="AH42" s="7" t="str">
        <f t="shared" ca="1" si="18"/>
        <v>-</v>
      </c>
      <c r="AI42" s="7" t="str">
        <f t="shared" ca="1" si="18"/>
        <v>-</v>
      </c>
    </row>
    <row r="43" spans="1:35" x14ac:dyDescent="0.35">
      <c r="A43" s="4" t="s">
        <v>73</v>
      </c>
      <c r="B43" s="4" t="s">
        <v>74</v>
      </c>
      <c r="C43" s="10" t="str">
        <f t="shared" si="14"/>
        <v>BNA_mar23!</v>
      </c>
      <c r="D43" s="4" t="str">
        <f t="shared" si="3"/>
        <v>marche_barsaloghoBNA_mar23!</v>
      </c>
      <c r="E43" s="10">
        <f t="shared" si="15"/>
        <v>44986</v>
      </c>
      <c r="G43" s="7" t="str">
        <f t="shared" ca="1" si="16"/>
        <v>-</v>
      </c>
      <c r="H43" s="7" t="str">
        <f t="shared" ca="1" si="16"/>
        <v>-</v>
      </c>
      <c r="I43" s="7" t="str">
        <f t="shared" ca="1" si="16"/>
        <v>-</v>
      </c>
      <c r="J43" s="7" t="str">
        <f t="shared" ca="1" si="16"/>
        <v>-</v>
      </c>
      <c r="K43" s="7" t="str">
        <f t="shared" ca="1" si="16"/>
        <v>-</v>
      </c>
      <c r="L43" s="7" t="str">
        <f t="shared" ca="1" si="16"/>
        <v>-</v>
      </c>
      <c r="M43" s="7" t="str">
        <f t="shared" ca="1" si="16"/>
        <v>-</v>
      </c>
      <c r="N43" s="7" t="str">
        <f t="shared" ca="1" si="16"/>
        <v>-</v>
      </c>
      <c r="O43" s="7" t="str">
        <f t="shared" ca="1" si="16"/>
        <v>-</v>
      </c>
      <c r="P43" s="7" t="str">
        <f t="shared" ca="1" si="16"/>
        <v>-</v>
      </c>
      <c r="Q43" s="7" t="str">
        <f t="shared" ca="1" si="17"/>
        <v>-</v>
      </c>
      <c r="R43" s="7" t="str">
        <f t="shared" ca="1" si="17"/>
        <v>-</v>
      </c>
      <c r="S43" s="7" t="str">
        <f t="shared" ca="1" si="17"/>
        <v>-</v>
      </c>
      <c r="T43" s="7" t="str">
        <f t="shared" ca="1" si="17"/>
        <v>-</v>
      </c>
      <c r="U43" s="7" t="str">
        <f t="shared" ca="1" si="17"/>
        <v>-</v>
      </c>
      <c r="V43" s="7" t="str">
        <f t="shared" ca="1" si="17"/>
        <v>-</v>
      </c>
      <c r="W43" s="7" t="str">
        <f t="shared" ca="1" si="17"/>
        <v>-</v>
      </c>
      <c r="X43" s="7" t="str">
        <f t="shared" ca="1" si="17"/>
        <v>-</v>
      </c>
      <c r="Y43" s="7" t="str">
        <f t="shared" ca="1" si="17"/>
        <v>-</v>
      </c>
      <c r="Z43" s="7" t="str">
        <f t="shared" ca="1" si="17"/>
        <v>-</v>
      </c>
      <c r="AA43" s="7" t="str">
        <f t="shared" ca="1" si="18"/>
        <v>-</v>
      </c>
      <c r="AB43" s="7" t="str">
        <f t="shared" ca="1" si="18"/>
        <v>-</v>
      </c>
      <c r="AC43" s="7" t="str">
        <f t="shared" ca="1" si="18"/>
        <v>-</v>
      </c>
      <c r="AD43" s="7" t="str">
        <f t="shared" ca="1" si="18"/>
        <v>-</v>
      </c>
      <c r="AE43" s="7" t="str">
        <f t="shared" ca="1" si="18"/>
        <v>-</v>
      </c>
      <c r="AF43" s="7" t="str">
        <f t="shared" ca="1" si="18"/>
        <v>-</v>
      </c>
      <c r="AG43" s="7" t="str">
        <f t="shared" ca="1" si="18"/>
        <v>-</v>
      </c>
      <c r="AH43" s="7" t="str">
        <f t="shared" ca="1" si="18"/>
        <v>-</v>
      </c>
      <c r="AI43" s="7" t="str">
        <f t="shared" ca="1" si="18"/>
        <v>-</v>
      </c>
    </row>
    <row r="44" spans="1:35" x14ac:dyDescent="0.35">
      <c r="A44" s="4" t="s">
        <v>73</v>
      </c>
      <c r="B44" s="4" t="s">
        <v>74</v>
      </c>
      <c r="C44" s="10" t="str">
        <f t="shared" si="14"/>
        <v>BNA_avr23!</v>
      </c>
      <c r="D44" s="4" t="str">
        <f t="shared" si="3"/>
        <v>marche_barsaloghoBNA_avr23!</v>
      </c>
      <c r="E44" s="10">
        <f t="shared" si="15"/>
        <v>45017</v>
      </c>
      <c r="G44" s="7" t="str">
        <f t="shared" ca="1" si="16"/>
        <v>-</v>
      </c>
      <c r="H44" s="7" t="str">
        <f t="shared" ca="1" si="16"/>
        <v>-</v>
      </c>
      <c r="I44" s="7" t="str">
        <f t="shared" ca="1" si="16"/>
        <v>-</v>
      </c>
      <c r="J44" s="7" t="str">
        <f t="shared" ca="1" si="16"/>
        <v>-</v>
      </c>
      <c r="K44" s="7" t="str">
        <f t="shared" ca="1" si="16"/>
        <v>-</v>
      </c>
      <c r="L44" s="7" t="str">
        <f t="shared" ca="1" si="16"/>
        <v>-</v>
      </c>
      <c r="M44" s="7" t="str">
        <f t="shared" ca="1" si="16"/>
        <v>-</v>
      </c>
      <c r="N44" s="7" t="str">
        <f t="shared" ca="1" si="16"/>
        <v>-</v>
      </c>
      <c r="O44" s="7" t="str">
        <f t="shared" ca="1" si="16"/>
        <v>-</v>
      </c>
      <c r="P44" s="7" t="str">
        <f t="shared" ca="1" si="16"/>
        <v>-</v>
      </c>
      <c r="Q44" s="7" t="str">
        <f t="shared" ca="1" si="17"/>
        <v>-</v>
      </c>
      <c r="R44" s="7" t="str">
        <f t="shared" ca="1" si="17"/>
        <v>-</v>
      </c>
      <c r="S44" s="7" t="str">
        <f t="shared" ca="1" si="17"/>
        <v>-</v>
      </c>
      <c r="T44" s="7" t="str">
        <f t="shared" ca="1" si="17"/>
        <v>-</v>
      </c>
      <c r="U44" s="7" t="str">
        <f t="shared" ca="1" si="17"/>
        <v>-</v>
      </c>
      <c r="V44" s="7" t="str">
        <f t="shared" ca="1" si="17"/>
        <v>-</v>
      </c>
      <c r="W44" s="7" t="str">
        <f t="shared" ca="1" si="17"/>
        <v>-</v>
      </c>
      <c r="X44" s="7" t="str">
        <f t="shared" ca="1" si="17"/>
        <v>-</v>
      </c>
      <c r="Y44" s="7" t="str">
        <f t="shared" ca="1" si="17"/>
        <v>-</v>
      </c>
      <c r="Z44" s="7" t="str">
        <f t="shared" ca="1" si="17"/>
        <v>-</v>
      </c>
      <c r="AA44" s="7" t="str">
        <f t="shared" ca="1" si="18"/>
        <v>-</v>
      </c>
      <c r="AB44" s="7" t="str">
        <f t="shared" ca="1" si="18"/>
        <v>-</v>
      </c>
      <c r="AC44" s="7" t="str">
        <f t="shared" ca="1" si="18"/>
        <v>-</v>
      </c>
      <c r="AD44" s="7" t="str">
        <f t="shared" ca="1" si="18"/>
        <v>-</v>
      </c>
      <c r="AE44" s="7" t="str">
        <f t="shared" ca="1" si="18"/>
        <v>-</v>
      </c>
      <c r="AF44" s="7" t="str">
        <f t="shared" ca="1" si="18"/>
        <v>-</v>
      </c>
      <c r="AG44" s="7" t="str">
        <f t="shared" ca="1" si="18"/>
        <v>-</v>
      </c>
      <c r="AH44" s="7" t="str">
        <f t="shared" ca="1" si="18"/>
        <v>-</v>
      </c>
      <c r="AI44" s="7" t="str">
        <f t="shared" ca="1" si="18"/>
        <v>-</v>
      </c>
    </row>
    <row r="45" spans="1:35" x14ac:dyDescent="0.35">
      <c r="A45" s="4" t="s">
        <v>73</v>
      </c>
      <c r="B45" s="4" t="s">
        <v>74</v>
      </c>
      <c r="C45" s="10" t="str">
        <f t="shared" si="14"/>
        <v>BNA_mai23!</v>
      </c>
      <c r="D45" s="4" t="str">
        <f t="shared" si="3"/>
        <v>marche_barsaloghoBNA_mai23!</v>
      </c>
      <c r="E45" s="10">
        <f t="shared" si="15"/>
        <v>45047</v>
      </c>
      <c r="G45" s="7" t="str">
        <f t="shared" ca="1" si="16"/>
        <v>-</v>
      </c>
      <c r="H45" s="7" t="str">
        <f t="shared" ca="1" si="16"/>
        <v>-</v>
      </c>
      <c r="I45" s="7" t="str">
        <f t="shared" ca="1" si="16"/>
        <v>-</v>
      </c>
      <c r="J45" s="7" t="str">
        <f t="shared" ca="1" si="16"/>
        <v>-</v>
      </c>
      <c r="K45" s="7" t="str">
        <f t="shared" ca="1" si="16"/>
        <v>-</v>
      </c>
      <c r="L45" s="7" t="str">
        <f t="shared" ca="1" si="16"/>
        <v>-</v>
      </c>
      <c r="M45" s="7" t="str">
        <f t="shared" ca="1" si="16"/>
        <v>-</v>
      </c>
      <c r="N45" s="7" t="str">
        <f t="shared" ca="1" si="16"/>
        <v>-</v>
      </c>
      <c r="O45" s="7" t="str">
        <f t="shared" ca="1" si="16"/>
        <v>-</v>
      </c>
      <c r="P45" s="7" t="str">
        <f t="shared" ca="1" si="16"/>
        <v>-</v>
      </c>
      <c r="Q45" s="7" t="str">
        <f t="shared" ca="1" si="17"/>
        <v>-</v>
      </c>
      <c r="R45" s="7" t="str">
        <f t="shared" ca="1" si="17"/>
        <v>-</v>
      </c>
      <c r="S45" s="7" t="str">
        <f t="shared" ca="1" si="17"/>
        <v>-</v>
      </c>
      <c r="T45" s="7" t="str">
        <f t="shared" ca="1" si="17"/>
        <v>-</v>
      </c>
      <c r="U45" s="7" t="str">
        <f t="shared" ca="1" si="17"/>
        <v>-</v>
      </c>
      <c r="V45" s="7" t="str">
        <f t="shared" ca="1" si="17"/>
        <v>-</v>
      </c>
      <c r="W45" s="7" t="str">
        <f t="shared" ca="1" si="17"/>
        <v>-</v>
      </c>
      <c r="X45" s="7" t="str">
        <f t="shared" ca="1" si="17"/>
        <v>-</v>
      </c>
      <c r="Y45" s="7" t="str">
        <f t="shared" ca="1" si="17"/>
        <v>-</v>
      </c>
      <c r="Z45" s="7" t="str">
        <f t="shared" ca="1" si="17"/>
        <v>-</v>
      </c>
      <c r="AA45" s="7" t="str">
        <f t="shared" ca="1" si="18"/>
        <v>-</v>
      </c>
      <c r="AB45" s="7" t="str">
        <f t="shared" ca="1" si="18"/>
        <v>-</v>
      </c>
      <c r="AC45" s="7" t="str">
        <f t="shared" ca="1" si="18"/>
        <v>-</v>
      </c>
      <c r="AD45" s="7" t="str">
        <f t="shared" ca="1" si="18"/>
        <v>-</v>
      </c>
      <c r="AE45" s="7" t="str">
        <f t="shared" ca="1" si="18"/>
        <v>-</v>
      </c>
      <c r="AF45" s="7" t="str">
        <f t="shared" ca="1" si="18"/>
        <v>-</v>
      </c>
      <c r="AG45" s="7" t="str">
        <f t="shared" ca="1" si="18"/>
        <v>-</v>
      </c>
      <c r="AH45" s="7" t="str">
        <f t="shared" ca="1" si="18"/>
        <v>-</v>
      </c>
      <c r="AI45" s="7" t="str">
        <f t="shared" ca="1" si="18"/>
        <v>-</v>
      </c>
    </row>
    <row r="46" spans="1:35" x14ac:dyDescent="0.35">
      <c r="A46" s="4" t="s">
        <v>73</v>
      </c>
      <c r="B46" s="4" t="s">
        <v>74</v>
      </c>
      <c r="C46" s="10" t="str">
        <f t="shared" si="14"/>
        <v>BNA_juin23!</v>
      </c>
      <c r="D46" s="4" t="str">
        <f t="shared" si="3"/>
        <v>marche_barsaloghoBNA_juin23!</v>
      </c>
      <c r="E46" s="10">
        <f t="shared" si="15"/>
        <v>45078</v>
      </c>
      <c r="G46" s="7">
        <f t="shared" ca="1" si="16"/>
        <v>1150</v>
      </c>
      <c r="H46" s="7" t="str">
        <f t="shared" ca="1" si="16"/>
        <v>MC</v>
      </c>
      <c r="I46" s="7" t="str">
        <f t="shared" ca="1" si="16"/>
        <v>MC</v>
      </c>
      <c r="J46" s="7" t="str">
        <f t="shared" ca="1" si="16"/>
        <v>MC</v>
      </c>
      <c r="K46" s="7">
        <f t="shared" ca="1" si="16"/>
        <v>525</v>
      </c>
      <c r="L46" s="7">
        <f t="shared" ca="1" si="16"/>
        <v>5500</v>
      </c>
      <c r="M46" s="7">
        <f t="shared" ca="1" si="16"/>
        <v>16000</v>
      </c>
      <c r="N46" s="7">
        <f t="shared" ca="1" si="16"/>
        <v>1500</v>
      </c>
      <c r="O46" s="7">
        <f t="shared" ca="1" si="16"/>
        <v>2750</v>
      </c>
      <c r="P46" s="7" t="str">
        <f t="shared" ca="1" si="16"/>
        <v>MC</v>
      </c>
      <c r="Q46" s="7" t="str">
        <f t="shared" ca="1" si="17"/>
        <v>MC</v>
      </c>
      <c r="R46" s="7" t="str">
        <f t="shared" ca="1" si="17"/>
        <v>MC</v>
      </c>
      <c r="S46" s="7" t="str">
        <f t="shared" ca="1" si="17"/>
        <v>MC</v>
      </c>
      <c r="T46" s="7" t="str">
        <f t="shared" ca="1" si="17"/>
        <v>MC</v>
      </c>
      <c r="U46" s="7" t="str">
        <f t="shared" ca="1" si="17"/>
        <v>MC</v>
      </c>
      <c r="V46" s="7" t="str">
        <f t="shared" ca="1" si="17"/>
        <v>MC</v>
      </c>
      <c r="W46" s="7">
        <f t="shared" ca="1" si="17"/>
        <v>475</v>
      </c>
      <c r="X46" s="7" t="str">
        <f t="shared" ca="1" si="17"/>
        <v>MC</v>
      </c>
      <c r="Y46" s="7" t="str">
        <f t="shared" ca="1" si="17"/>
        <v>MC</v>
      </c>
      <c r="Z46" s="7" t="str">
        <f t="shared" ca="1" si="17"/>
        <v>MC</v>
      </c>
      <c r="AA46" s="7" t="str">
        <f t="shared" ca="1" si="18"/>
        <v>MC</v>
      </c>
      <c r="AB46" s="7" t="str">
        <f t="shared" ca="1" si="18"/>
        <v>MC</v>
      </c>
      <c r="AC46" s="7" t="str">
        <f t="shared" ca="1" si="18"/>
        <v>MC</v>
      </c>
      <c r="AD46" s="7" t="str">
        <f t="shared" ca="1" si="18"/>
        <v>MC</v>
      </c>
      <c r="AE46" s="7" t="str">
        <f t="shared" ca="1" si="18"/>
        <v>MC</v>
      </c>
      <c r="AF46" s="7">
        <f t="shared" ca="1" si="18"/>
        <v>1500</v>
      </c>
      <c r="AG46" s="7" t="str">
        <f t="shared" ca="1" si="18"/>
        <v>MC</v>
      </c>
      <c r="AH46" s="7" t="str">
        <f t="shared" ca="1" si="18"/>
        <v>MC</v>
      </c>
      <c r="AI46" s="7" t="str">
        <f t="shared" ca="1" si="18"/>
        <v>MC</v>
      </c>
    </row>
    <row r="47" spans="1:35" x14ac:dyDescent="0.35">
      <c r="A47" s="4" t="str">
        <f t="shared" ref="A47:B52" si="19">A46</f>
        <v>centre_nord</v>
      </c>
      <c r="B47" s="4" t="str">
        <f t="shared" si="19"/>
        <v>marche_barsalogho</v>
      </c>
      <c r="C47" s="10" t="str">
        <f t="shared" ref="C47:C52" si="20">C31</f>
        <v>BNA_juil23!</v>
      </c>
      <c r="D47" s="4" t="str">
        <f t="shared" si="3"/>
        <v>marche_barsaloghoBNA_juil23!</v>
      </c>
      <c r="E47" s="10">
        <f t="shared" ref="E47:E52" si="21">EDATE(E46,1)</f>
        <v>45108</v>
      </c>
      <c r="G47" s="7">
        <f t="shared" ca="1" si="16"/>
        <v>1000</v>
      </c>
      <c r="H47" s="7" t="str">
        <f t="shared" ca="1" si="16"/>
        <v>MC</v>
      </c>
      <c r="I47" s="7" t="str">
        <f t="shared" ca="1" si="16"/>
        <v>MC</v>
      </c>
      <c r="J47" s="7" t="str">
        <f t="shared" ca="1" si="16"/>
        <v>MC</v>
      </c>
      <c r="K47" s="7">
        <f t="shared" ca="1" si="16"/>
        <v>525</v>
      </c>
      <c r="L47" s="7">
        <f t="shared" ca="1" si="16"/>
        <v>6750</v>
      </c>
      <c r="M47" s="7">
        <f t="shared" ca="1" si="16"/>
        <v>9500</v>
      </c>
      <c r="N47" s="7">
        <f t="shared" ca="1" si="16"/>
        <v>1500</v>
      </c>
      <c r="O47" s="7">
        <f t="shared" ca="1" si="16"/>
        <v>3000</v>
      </c>
      <c r="P47" s="7" t="str">
        <f t="shared" ca="1" si="16"/>
        <v>MC</v>
      </c>
      <c r="Q47" s="7" t="str">
        <f t="shared" ca="1" si="17"/>
        <v>MC</v>
      </c>
      <c r="R47" s="7" t="str">
        <f t="shared" ca="1" si="17"/>
        <v>MC</v>
      </c>
      <c r="S47" s="7" t="str">
        <f t="shared" ca="1" si="17"/>
        <v>MC</v>
      </c>
      <c r="T47" s="7" t="str">
        <f t="shared" ca="1" si="17"/>
        <v>MC</v>
      </c>
      <c r="U47" s="7" t="str">
        <f t="shared" ca="1" si="17"/>
        <v>MC</v>
      </c>
      <c r="V47" s="7" t="str">
        <f t="shared" ca="1" si="17"/>
        <v>MC</v>
      </c>
      <c r="W47" s="7" t="str">
        <f t="shared" ca="1" si="17"/>
        <v>MC</v>
      </c>
      <c r="X47" s="7" t="str">
        <f t="shared" ca="1" si="17"/>
        <v>MC</v>
      </c>
      <c r="Y47" s="7" t="str">
        <f t="shared" ca="1" si="17"/>
        <v>MC</v>
      </c>
      <c r="Z47" s="7">
        <f t="shared" ca="1" si="17"/>
        <v>350</v>
      </c>
      <c r="AA47" s="7" t="str">
        <f t="shared" ca="1" si="18"/>
        <v>MC</v>
      </c>
      <c r="AB47" s="7" t="str">
        <f t="shared" ca="1" si="18"/>
        <v>MC</v>
      </c>
      <c r="AC47" s="7" t="str">
        <f t="shared" ca="1" si="18"/>
        <v>MC</v>
      </c>
      <c r="AD47" s="7" t="str">
        <f t="shared" ca="1" si="18"/>
        <v>MC</v>
      </c>
      <c r="AE47" s="7" t="str">
        <f t="shared" ca="1" si="18"/>
        <v>MC</v>
      </c>
      <c r="AF47" s="7">
        <f t="shared" ca="1" si="18"/>
        <v>1750</v>
      </c>
      <c r="AG47" s="7">
        <f t="shared" ca="1" si="18"/>
        <v>7500</v>
      </c>
      <c r="AH47" s="7" t="str">
        <f t="shared" ca="1" si="18"/>
        <v>MC</v>
      </c>
      <c r="AI47" s="7" t="str">
        <f t="shared" ca="1" si="18"/>
        <v>MC</v>
      </c>
    </row>
    <row r="48" spans="1:35" x14ac:dyDescent="0.35">
      <c r="A48" s="4" t="str">
        <f t="shared" si="19"/>
        <v>centre_nord</v>
      </c>
      <c r="B48" s="4" t="str">
        <f t="shared" si="19"/>
        <v>marche_barsalogho</v>
      </c>
      <c r="C48" s="10" t="str">
        <f t="shared" si="20"/>
        <v>BNA_aout23!</v>
      </c>
      <c r="D48" s="4" t="str">
        <f t="shared" si="3"/>
        <v>marche_barsaloghoBNA_aout23!</v>
      </c>
      <c r="E48" s="10">
        <f t="shared" si="21"/>
        <v>45139</v>
      </c>
      <c r="G48" s="7">
        <f t="shared" ca="1" si="16"/>
        <v>1350</v>
      </c>
      <c r="H48" s="7" t="str">
        <f t="shared" ca="1" si="16"/>
        <v>MC</v>
      </c>
      <c r="I48" s="7" t="str">
        <f t="shared" ca="1" si="16"/>
        <v>MC</v>
      </c>
      <c r="J48" s="7" t="str">
        <f t="shared" ca="1" si="16"/>
        <v>MC</v>
      </c>
      <c r="K48" s="7">
        <f t="shared" ca="1" si="16"/>
        <v>387.5</v>
      </c>
      <c r="L48" s="7">
        <f t="shared" ca="1" si="16"/>
        <v>6750</v>
      </c>
      <c r="M48" s="7" t="str">
        <f t="shared" ca="1" si="16"/>
        <v>MC</v>
      </c>
      <c r="N48" s="7" t="str">
        <f t="shared" ca="1" si="16"/>
        <v>MC</v>
      </c>
      <c r="O48" s="7">
        <f t="shared" ca="1" si="16"/>
        <v>2500</v>
      </c>
      <c r="P48" s="7" t="str">
        <f t="shared" ca="1" si="16"/>
        <v>MC</v>
      </c>
      <c r="Q48" s="7" t="str">
        <f t="shared" ca="1" si="17"/>
        <v>MC</v>
      </c>
      <c r="R48" s="7" t="str">
        <f t="shared" ca="1" si="17"/>
        <v>MC</v>
      </c>
      <c r="S48" s="7" t="str">
        <f t="shared" ca="1" si="17"/>
        <v>MC</v>
      </c>
      <c r="T48" s="7" t="str">
        <f t="shared" ca="1" si="17"/>
        <v>MC</v>
      </c>
      <c r="U48" s="7" t="str">
        <f t="shared" ca="1" si="17"/>
        <v>MC</v>
      </c>
      <c r="V48" s="7" t="str">
        <f t="shared" ca="1" si="17"/>
        <v>MC</v>
      </c>
      <c r="W48" s="7" t="str">
        <f t="shared" ca="1" si="17"/>
        <v>MC</v>
      </c>
      <c r="X48" s="7">
        <f t="shared" ca="1" si="17"/>
        <v>375</v>
      </c>
      <c r="Y48" s="7" t="str">
        <f t="shared" ca="1" si="17"/>
        <v>MC</v>
      </c>
      <c r="Z48" s="7" t="str">
        <f t="shared" ca="1" si="17"/>
        <v>MC</v>
      </c>
      <c r="AA48" s="7" t="str">
        <f t="shared" ca="1" si="18"/>
        <v>MC</v>
      </c>
      <c r="AB48" s="7" t="str">
        <f t="shared" ca="1" si="18"/>
        <v>MC</v>
      </c>
      <c r="AC48" s="7" t="str">
        <f t="shared" ca="1" si="18"/>
        <v>MC</v>
      </c>
      <c r="AD48" s="7" t="str">
        <f t="shared" ca="1" si="18"/>
        <v>MC</v>
      </c>
      <c r="AE48" s="7" t="str">
        <f t="shared" ca="1" si="18"/>
        <v>MC</v>
      </c>
      <c r="AF48" s="7">
        <f t="shared" ca="1" si="18"/>
        <v>2000</v>
      </c>
      <c r="AG48" s="7">
        <f t="shared" ca="1" si="18"/>
        <v>7875</v>
      </c>
      <c r="AH48" s="7" t="str">
        <f t="shared" ca="1" si="18"/>
        <v>MC</v>
      </c>
      <c r="AI48" s="7" t="str">
        <f t="shared" ca="1" si="18"/>
        <v>MC</v>
      </c>
    </row>
    <row r="49" spans="1:35" x14ac:dyDescent="0.35">
      <c r="A49" s="4" t="str">
        <f t="shared" si="19"/>
        <v>centre_nord</v>
      </c>
      <c r="B49" s="4" t="str">
        <f t="shared" si="19"/>
        <v>marche_barsalogho</v>
      </c>
      <c r="C49" s="10" t="str">
        <f t="shared" si="20"/>
        <v>BNA_sept23!</v>
      </c>
      <c r="D49" s="4" t="str">
        <f t="shared" si="3"/>
        <v>marche_barsaloghoBNA_sept23!</v>
      </c>
      <c r="E49" s="10">
        <f t="shared" si="21"/>
        <v>45170</v>
      </c>
      <c r="G49" s="7">
        <f t="shared" ca="1" si="16"/>
        <v>1000</v>
      </c>
      <c r="H49" s="7" t="str">
        <f t="shared" ca="1" si="16"/>
        <v>MC</v>
      </c>
      <c r="I49" s="7" t="str">
        <f t="shared" ca="1" si="16"/>
        <v>MC</v>
      </c>
      <c r="J49" s="7" t="str">
        <f t="shared" ca="1" si="16"/>
        <v>MC</v>
      </c>
      <c r="K49" s="7">
        <f t="shared" ca="1" si="16"/>
        <v>500</v>
      </c>
      <c r="L49" s="7" t="str">
        <f t="shared" ca="1" si="16"/>
        <v>MC</v>
      </c>
      <c r="M49" s="7" t="str">
        <f t="shared" ca="1" si="16"/>
        <v>MC</v>
      </c>
      <c r="N49" s="7" t="str">
        <f t="shared" ca="1" si="16"/>
        <v>MC</v>
      </c>
      <c r="O49" s="7" t="str">
        <f t="shared" ca="1" si="16"/>
        <v>MC</v>
      </c>
      <c r="P49" s="7" t="str">
        <f t="shared" ca="1" si="16"/>
        <v>MC</v>
      </c>
      <c r="Q49" s="7" t="str">
        <f t="shared" ca="1" si="17"/>
        <v>MC</v>
      </c>
      <c r="R49" s="7" t="str">
        <f t="shared" ca="1" si="17"/>
        <v>MC</v>
      </c>
      <c r="S49" s="7" t="str">
        <f t="shared" ca="1" si="17"/>
        <v>MC</v>
      </c>
      <c r="T49" s="7" t="str">
        <f t="shared" ca="1" si="17"/>
        <v>MC</v>
      </c>
      <c r="U49" s="7" t="str">
        <f t="shared" ca="1" si="17"/>
        <v>MC</v>
      </c>
      <c r="V49" s="7" t="str">
        <f t="shared" ca="1" si="17"/>
        <v>MC</v>
      </c>
      <c r="W49" s="7">
        <f t="shared" ca="1" si="17"/>
        <v>425</v>
      </c>
      <c r="X49" s="7">
        <f t="shared" ca="1" si="17"/>
        <v>400</v>
      </c>
      <c r="Y49" s="7" t="str">
        <f t="shared" ca="1" si="17"/>
        <v>MC</v>
      </c>
      <c r="Z49" s="7" t="str">
        <f t="shared" ca="1" si="17"/>
        <v>MC</v>
      </c>
      <c r="AA49" s="7" t="str">
        <f t="shared" ca="1" si="18"/>
        <v>MC</v>
      </c>
      <c r="AB49" s="7">
        <f t="shared" ca="1" si="18"/>
        <v>2500</v>
      </c>
      <c r="AC49" s="7">
        <f t="shared" ca="1" si="18"/>
        <v>4750</v>
      </c>
      <c r="AD49" s="7">
        <f t="shared" ca="1" si="18"/>
        <v>2000</v>
      </c>
      <c r="AE49" s="7" t="str">
        <f t="shared" ca="1" si="18"/>
        <v>MC</v>
      </c>
      <c r="AF49" s="7">
        <f t="shared" ca="1" si="18"/>
        <v>2500</v>
      </c>
      <c r="AG49" s="7">
        <f t="shared" ca="1" si="18"/>
        <v>7500</v>
      </c>
      <c r="AH49" s="7">
        <f t="shared" ca="1" si="18"/>
        <v>300</v>
      </c>
      <c r="AI49" s="7" t="str">
        <f t="shared" ca="1" si="18"/>
        <v>MC</v>
      </c>
    </row>
    <row r="50" spans="1:35" x14ac:dyDescent="0.35">
      <c r="A50" s="4" t="str">
        <f t="shared" si="19"/>
        <v>centre_nord</v>
      </c>
      <c r="B50" s="4" t="str">
        <f t="shared" si="19"/>
        <v>marche_barsalogho</v>
      </c>
      <c r="C50" s="10" t="str">
        <f t="shared" si="20"/>
        <v>BNA_oct23!</v>
      </c>
      <c r="D50" s="4" t="str">
        <f t="shared" si="3"/>
        <v>marche_barsaloghoBNA_oct23!</v>
      </c>
      <c r="E50" s="10">
        <f t="shared" si="21"/>
        <v>45200</v>
      </c>
      <c r="G50" s="7">
        <f t="shared" ca="1" si="16"/>
        <v>1000</v>
      </c>
      <c r="H50" s="7" t="str">
        <f t="shared" ca="1" si="16"/>
        <v>MC</v>
      </c>
      <c r="I50" s="7" t="str">
        <f t="shared" ca="1" si="16"/>
        <v>MC</v>
      </c>
      <c r="J50" s="7" t="str">
        <f t="shared" ca="1" si="16"/>
        <v>MC</v>
      </c>
      <c r="K50" s="7">
        <f t="shared" ca="1" si="16"/>
        <v>500</v>
      </c>
      <c r="L50" s="7" t="str">
        <f t="shared" ca="1" si="16"/>
        <v>MC</v>
      </c>
      <c r="M50" s="7" t="str">
        <f t="shared" ca="1" si="16"/>
        <v>MC</v>
      </c>
      <c r="N50" s="7" t="str">
        <f t="shared" ca="1" si="16"/>
        <v>MC</v>
      </c>
      <c r="O50" s="7" t="str">
        <f t="shared" ca="1" si="16"/>
        <v>MC</v>
      </c>
      <c r="P50" s="7" t="str">
        <f t="shared" ca="1" si="16"/>
        <v>MC</v>
      </c>
      <c r="Q50" s="7" t="str">
        <f t="shared" ca="1" si="17"/>
        <v>MC</v>
      </c>
      <c r="R50" s="7" t="str">
        <f t="shared" ca="1" si="17"/>
        <v>MC</v>
      </c>
      <c r="S50" s="7" t="str">
        <f t="shared" ca="1" si="17"/>
        <v>MC</v>
      </c>
      <c r="T50" s="7" t="str">
        <f t="shared" ca="1" si="17"/>
        <v>MC</v>
      </c>
      <c r="U50" s="7" t="str">
        <f t="shared" ca="1" si="17"/>
        <v>MC</v>
      </c>
      <c r="V50" s="7" t="str">
        <f t="shared" ca="1" si="17"/>
        <v>MC</v>
      </c>
      <c r="W50" s="7">
        <f t="shared" ca="1" si="17"/>
        <v>525</v>
      </c>
      <c r="X50" s="7">
        <f t="shared" ca="1" si="17"/>
        <v>375</v>
      </c>
      <c r="Y50" s="7" t="str">
        <f t="shared" ca="1" si="17"/>
        <v>MC</v>
      </c>
      <c r="Z50" s="7" t="str">
        <f t="shared" ca="1" si="17"/>
        <v>MC</v>
      </c>
      <c r="AA50" s="7" t="str">
        <f t="shared" ca="1" si="18"/>
        <v>MC</v>
      </c>
      <c r="AB50" s="7">
        <f t="shared" ca="1" si="18"/>
        <v>2500</v>
      </c>
      <c r="AC50" s="7">
        <f t="shared" ca="1" si="18"/>
        <v>4125</v>
      </c>
      <c r="AD50" s="7" t="str">
        <f t="shared" ca="1" si="18"/>
        <v>MC</v>
      </c>
      <c r="AE50" s="7" t="str">
        <f t="shared" ca="1" si="18"/>
        <v>MC</v>
      </c>
      <c r="AF50" s="7">
        <f t="shared" ca="1" si="18"/>
        <v>2500</v>
      </c>
      <c r="AG50" s="7">
        <f t="shared" ca="1" si="18"/>
        <v>6750</v>
      </c>
      <c r="AH50" s="7">
        <f t="shared" ca="1" si="18"/>
        <v>250</v>
      </c>
      <c r="AI50" s="7" t="str">
        <f t="shared" ca="1" si="18"/>
        <v>MC</v>
      </c>
    </row>
    <row r="51" spans="1:35" x14ac:dyDescent="0.35">
      <c r="A51" s="4" t="str">
        <f t="shared" si="19"/>
        <v>centre_nord</v>
      </c>
      <c r="B51" s="4" t="str">
        <f t="shared" si="19"/>
        <v>marche_barsalogho</v>
      </c>
      <c r="C51" s="10" t="str">
        <f t="shared" si="20"/>
        <v>BNA_nov23!</v>
      </c>
      <c r="D51" s="4" t="str">
        <f t="shared" si="3"/>
        <v>marche_barsaloghoBNA_nov23!</v>
      </c>
      <c r="E51" s="10">
        <f t="shared" si="21"/>
        <v>45231</v>
      </c>
      <c r="G51" s="7">
        <f t="shared" ca="1" si="16"/>
        <v>1000</v>
      </c>
      <c r="H51" s="7" t="str">
        <f t="shared" ca="1" si="16"/>
        <v>MC</v>
      </c>
      <c r="I51" s="7" t="str">
        <f t="shared" ca="1" si="16"/>
        <v>MC</v>
      </c>
      <c r="J51" s="7" t="str">
        <f t="shared" ca="1" si="16"/>
        <v>MC</v>
      </c>
      <c r="K51" s="7">
        <f t="shared" ca="1" si="16"/>
        <v>500</v>
      </c>
      <c r="L51" s="7" t="str">
        <f t="shared" ca="1" si="16"/>
        <v>MC</v>
      </c>
      <c r="M51" s="7" t="str">
        <f t="shared" ca="1" si="16"/>
        <v>MC</v>
      </c>
      <c r="N51" s="7" t="str">
        <f t="shared" ca="1" si="16"/>
        <v>MC</v>
      </c>
      <c r="O51" s="7" t="str">
        <f t="shared" ca="1" si="16"/>
        <v>MC</v>
      </c>
      <c r="P51" s="7" t="str">
        <f t="shared" ca="1" si="16"/>
        <v>MC</v>
      </c>
      <c r="Q51" s="7" t="str">
        <f t="shared" ca="1" si="17"/>
        <v>MC</v>
      </c>
      <c r="R51" s="7" t="str">
        <f t="shared" ca="1" si="17"/>
        <v>MC</v>
      </c>
      <c r="S51" s="7" t="str">
        <f t="shared" ca="1" si="17"/>
        <v>MC</v>
      </c>
      <c r="T51" s="7" t="str">
        <f t="shared" ca="1" si="17"/>
        <v>MC</v>
      </c>
      <c r="U51" s="7" t="str">
        <f t="shared" ca="1" si="17"/>
        <v>MC</v>
      </c>
      <c r="V51" s="7" t="str">
        <f t="shared" ca="1" si="17"/>
        <v>MC</v>
      </c>
      <c r="W51" s="7">
        <f t="shared" ca="1" si="17"/>
        <v>525</v>
      </c>
      <c r="X51" s="7">
        <f t="shared" ca="1" si="17"/>
        <v>375</v>
      </c>
      <c r="Y51" s="7" t="str">
        <f t="shared" ca="1" si="17"/>
        <v>MC</v>
      </c>
      <c r="Z51" s="7" t="str">
        <f t="shared" ca="1" si="17"/>
        <v>MC</v>
      </c>
      <c r="AA51" s="7" t="str">
        <f t="shared" ca="1" si="18"/>
        <v>MC</v>
      </c>
      <c r="AB51" s="7">
        <f t="shared" ca="1" si="18"/>
        <v>2500</v>
      </c>
      <c r="AC51" s="7">
        <f t="shared" ca="1" si="18"/>
        <v>4125</v>
      </c>
      <c r="AD51" s="7" t="str">
        <f t="shared" ca="1" si="18"/>
        <v>MC</v>
      </c>
      <c r="AE51" s="7" t="str">
        <f t="shared" ca="1" si="18"/>
        <v>MC</v>
      </c>
      <c r="AF51" s="7">
        <f t="shared" ca="1" si="18"/>
        <v>2500</v>
      </c>
      <c r="AG51" s="7">
        <f t="shared" ca="1" si="18"/>
        <v>6750</v>
      </c>
      <c r="AH51" s="7">
        <f t="shared" ca="1" si="18"/>
        <v>250</v>
      </c>
      <c r="AI51" s="7" t="str">
        <f t="shared" ca="1" si="18"/>
        <v>MC</v>
      </c>
    </row>
    <row r="52" spans="1:35" x14ac:dyDescent="0.35">
      <c r="A52" s="4" t="str">
        <f t="shared" si="19"/>
        <v>centre_nord</v>
      </c>
      <c r="B52" s="4" t="str">
        <f t="shared" si="19"/>
        <v>marche_barsalogho</v>
      </c>
      <c r="C52" s="10" t="str">
        <f t="shared" si="20"/>
        <v>BNA_dec23!</v>
      </c>
      <c r="D52" s="4" t="str">
        <f t="shared" si="3"/>
        <v>marche_barsaloghoBNA_dec23!</v>
      </c>
      <c r="E52" s="10">
        <f t="shared" si="21"/>
        <v>45261</v>
      </c>
      <c r="G52" s="7" t="str">
        <f t="shared" ca="1" si="16"/>
        <v/>
      </c>
      <c r="H52" s="7" t="str">
        <f t="shared" ca="1" si="16"/>
        <v/>
      </c>
      <c r="I52" s="7" t="str">
        <f t="shared" ca="1" si="16"/>
        <v/>
      </c>
      <c r="J52" s="7" t="str">
        <f t="shared" ca="1" si="16"/>
        <v/>
      </c>
      <c r="K52" s="7" t="str">
        <f t="shared" ca="1" si="16"/>
        <v/>
      </c>
      <c r="L52" s="7" t="str">
        <f t="shared" ca="1" si="16"/>
        <v/>
      </c>
      <c r="M52" s="7" t="str">
        <f t="shared" ca="1" si="16"/>
        <v/>
      </c>
      <c r="N52" s="7" t="str">
        <f t="shared" ca="1" si="16"/>
        <v/>
      </c>
      <c r="O52" s="7" t="str">
        <f t="shared" ca="1" si="16"/>
        <v/>
      </c>
      <c r="P52" s="7" t="str">
        <f t="shared" ca="1" si="16"/>
        <v/>
      </c>
      <c r="Q52" s="7" t="str">
        <f t="shared" ca="1" si="17"/>
        <v/>
      </c>
      <c r="R52" s="7" t="str">
        <f t="shared" ca="1" si="17"/>
        <v/>
      </c>
      <c r="S52" s="7" t="str">
        <f t="shared" ca="1" si="17"/>
        <v/>
      </c>
      <c r="T52" s="7" t="str">
        <f t="shared" ca="1" si="17"/>
        <v/>
      </c>
      <c r="U52" s="7" t="str">
        <f t="shared" ca="1" si="17"/>
        <v/>
      </c>
      <c r="V52" s="7" t="str">
        <f t="shared" ca="1" si="17"/>
        <v/>
      </c>
      <c r="W52" s="7" t="str">
        <f t="shared" ca="1" si="17"/>
        <v/>
      </c>
      <c r="X52" s="7" t="str">
        <f t="shared" ca="1" si="17"/>
        <v/>
      </c>
      <c r="Y52" s="7" t="str">
        <f t="shared" ca="1" si="17"/>
        <v/>
      </c>
      <c r="Z52" s="7" t="str">
        <f t="shared" ca="1" si="17"/>
        <v/>
      </c>
      <c r="AA52" s="7" t="str">
        <f t="shared" ca="1" si="18"/>
        <v/>
      </c>
      <c r="AB52" s="7" t="str">
        <f t="shared" ca="1" si="18"/>
        <v/>
      </c>
      <c r="AC52" s="7" t="str">
        <f t="shared" ca="1" si="18"/>
        <v/>
      </c>
      <c r="AD52" s="7" t="str">
        <f t="shared" ca="1" si="18"/>
        <v/>
      </c>
      <c r="AE52" s="7" t="str">
        <f t="shared" ca="1" si="18"/>
        <v/>
      </c>
      <c r="AF52" s="7" t="str">
        <f t="shared" ca="1" si="18"/>
        <v/>
      </c>
      <c r="AG52" s="7" t="str">
        <f t="shared" ca="1" si="18"/>
        <v/>
      </c>
      <c r="AH52" s="7" t="str">
        <f t="shared" ca="1" si="18"/>
        <v/>
      </c>
      <c r="AI52" s="7" t="str">
        <f t="shared" ca="1" si="18"/>
        <v/>
      </c>
    </row>
    <row r="53" spans="1:35" x14ac:dyDescent="0.35">
      <c r="C53" s="10"/>
      <c r="E53" s="10"/>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row>
    <row r="54" spans="1:35" x14ac:dyDescent="0.35">
      <c r="D54" s="4" t="str">
        <f t="shared" si="3"/>
        <v/>
      </c>
      <c r="E54" s="4" t="s">
        <v>76</v>
      </c>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row>
    <row r="55" spans="1:35" x14ac:dyDescent="0.35">
      <c r="A55" s="4" t="s">
        <v>73</v>
      </c>
      <c r="B55" s="4" t="s">
        <v>77</v>
      </c>
      <c r="C55" s="10" t="str">
        <f t="shared" ref="C55:C62" si="22">C39</f>
        <v>BNA_nov22!</v>
      </c>
      <c r="D55" s="4" t="str">
        <f t="shared" si="3"/>
        <v>marche_boussoumaBNA_nov22!</v>
      </c>
      <c r="E55" s="10">
        <f t="shared" ref="E55:E62" si="23">E39</f>
        <v>44866</v>
      </c>
      <c r="G55" s="7">
        <f t="shared" ref="G55:P68" ca="1" si="24">IFERROR(VLOOKUP($B55,INDIRECT($C55&amp;$A$1),MATCH(G$4,INDIRECT($C55&amp;"$B$7:$BZ$7"),0),FALSE),"")</f>
        <v>1050</v>
      </c>
      <c r="H55" s="7">
        <f t="shared" ca="1" si="24"/>
        <v>750</v>
      </c>
      <c r="I55" s="7">
        <f t="shared" ca="1" si="24"/>
        <v>1000</v>
      </c>
      <c r="J55" s="7">
        <f t="shared" ca="1" si="24"/>
        <v>400</v>
      </c>
      <c r="K55" s="7">
        <f t="shared" ca="1" si="24"/>
        <v>250</v>
      </c>
      <c r="L55" s="7">
        <f t="shared" ca="1" si="24"/>
        <v>6000</v>
      </c>
      <c r="M55" s="7">
        <f t="shared" ca="1" si="24"/>
        <v>6000</v>
      </c>
      <c r="N55" s="7">
        <f t="shared" ca="1" si="24"/>
        <v>1500</v>
      </c>
      <c r="O55" s="7">
        <f t="shared" ca="1" si="24"/>
        <v>1500</v>
      </c>
      <c r="P55" s="7">
        <f t="shared" ca="1" si="24"/>
        <v>8000</v>
      </c>
      <c r="Q55" s="7">
        <f t="shared" ref="Q55:Z68" ca="1" si="25">IFERROR(VLOOKUP($B55,INDIRECT($C55&amp;$A$1),MATCH(Q$4,INDIRECT($C55&amp;"$B$7:$BZ$7"),0),FALSE),"")</f>
        <v>100</v>
      </c>
      <c r="R55" s="7" t="str">
        <f t="shared" ca="1" si="25"/>
        <v>MC</v>
      </c>
      <c r="S55" s="7">
        <f t="shared" ca="1" si="25"/>
        <v>27500</v>
      </c>
      <c r="T55" s="7">
        <f t="shared" ca="1" si="25"/>
        <v>35000</v>
      </c>
      <c r="U55" s="7">
        <f t="shared" ca="1" si="25"/>
        <v>6000</v>
      </c>
      <c r="V55" s="7">
        <f t="shared" ca="1" si="25"/>
        <v>5000</v>
      </c>
      <c r="W55" s="7">
        <f t="shared" ca="1" si="25"/>
        <v>300</v>
      </c>
      <c r="X55" s="7">
        <f t="shared" ca="1" si="25"/>
        <v>125</v>
      </c>
      <c r="Y55" s="7">
        <f t="shared" ca="1" si="25"/>
        <v>400</v>
      </c>
      <c r="Z55" s="7">
        <f t="shared" ca="1" si="25"/>
        <v>500</v>
      </c>
      <c r="AA55" s="7">
        <f t="shared" ref="AA55:AI68" ca="1" si="26">IFERROR(VLOOKUP($B55,INDIRECT($C55&amp;$A$1),MATCH(AA$4,INDIRECT($C55&amp;"$B$7:$BZ$7"),0),FALSE),"")</f>
        <v>1025</v>
      </c>
      <c r="AB55" s="7">
        <f t="shared" ca="1" si="26"/>
        <v>1500</v>
      </c>
      <c r="AC55" s="7">
        <f t="shared" ca="1" si="26"/>
        <v>3500</v>
      </c>
      <c r="AD55" s="7">
        <f t="shared" ca="1" si="26"/>
        <v>2000</v>
      </c>
      <c r="AE55" s="7">
        <f t="shared" ca="1" si="26"/>
        <v>2000</v>
      </c>
      <c r="AF55" s="7">
        <f t="shared" ca="1" si="26"/>
        <v>700</v>
      </c>
      <c r="AG55" s="7">
        <f t="shared" ca="1" si="26"/>
        <v>4000</v>
      </c>
      <c r="AH55" s="7">
        <f t="shared" ca="1" si="26"/>
        <v>500</v>
      </c>
      <c r="AI55" s="7" t="str">
        <f t="shared" ca="1" si="26"/>
        <v>MC</v>
      </c>
    </row>
    <row r="56" spans="1:35" x14ac:dyDescent="0.35">
      <c r="A56" s="4" t="s">
        <v>73</v>
      </c>
      <c r="B56" s="4" t="s">
        <v>77</v>
      </c>
      <c r="C56" s="10" t="str">
        <f t="shared" si="22"/>
        <v>BNA_dec22!</v>
      </c>
      <c r="D56" s="4" t="str">
        <f t="shared" si="3"/>
        <v>marche_boussoumaBNA_dec22!</v>
      </c>
      <c r="E56" s="10">
        <f t="shared" si="23"/>
        <v>44896</v>
      </c>
      <c r="G56" s="7">
        <f t="shared" ca="1" si="24"/>
        <v>1125</v>
      </c>
      <c r="H56" s="7">
        <f t="shared" ca="1" si="24"/>
        <v>775</v>
      </c>
      <c r="I56" s="7">
        <f t="shared" ca="1" si="24"/>
        <v>1075</v>
      </c>
      <c r="J56" s="7">
        <f t="shared" ca="1" si="24"/>
        <v>562.5</v>
      </c>
      <c r="K56" s="7">
        <f t="shared" ca="1" si="24"/>
        <v>300</v>
      </c>
      <c r="L56" s="7">
        <f t="shared" ca="1" si="24"/>
        <v>6125</v>
      </c>
      <c r="M56" s="7">
        <f t="shared" ca="1" si="24"/>
        <v>4875</v>
      </c>
      <c r="N56" s="7">
        <f t="shared" ca="1" si="24"/>
        <v>2050</v>
      </c>
      <c r="O56" s="7">
        <f t="shared" ca="1" si="24"/>
        <v>1775</v>
      </c>
      <c r="P56" s="7">
        <f t="shared" ca="1" si="24"/>
        <v>8250</v>
      </c>
      <c r="Q56" s="7">
        <f t="shared" ca="1" si="25"/>
        <v>100</v>
      </c>
      <c r="R56" s="7" t="str">
        <f t="shared" ca="1" si="25"/>
        <v>MC</v>
      </c>
      <c r="S56" s="7">
        <f t="shared" ca="1" si="25"/>
        <v>27000</v>
      </c>
      <c r="T56" s="7">
        <f t="shared" ca="1" si="25"/>
        <v>45000</v>
      </c>
      <c r="U56" s="7">
        <f t="shared" ca="1" si="25"/>
        <v>6250</v>
      </c>
      <c r="V56" s="7">
        <f t="shared" ca="1" si="25"/>
        <v>5125</v>
      </c>
      <c r="W56" s="7">
        <f t="shared" ca="1" si="25"/>
        <v>325</v>
      </c>
      <c r="X56" s="7">
        <f t="shared" ca="1" si="25"/>
        <v>137.5</v>
      </c>
      <c r="Y56" s="7">
        <f t="shared" ca="1" si="25"/>
        <v>437.5</v>
      </c>
      <c r="Z56" s="7">
        <f t="shared" ca="1" si="25"/>
        <v>500</v>
      </c>
      <c r="AA56" s="7">
        <f t="shared" ca="1" si="26"/>
        <v>1050</v>
      </c>
      <c r="AB56" s="7">
        <f t="shared" ca="1" si="26"/>
        <v>1750</v>
      </c>
      <c r="AC56" s="7">
        <f t="shared" ca="1" si="26"/>
        <v>3625</v>
      </c>
      <c r="AD56" s="7">
        <f t="shared" ca="1" si="26"/>
        <v>2500</v>
      </c>
      <c r="AE56" s="7">
        <f t="shared" ca="1" si="26"/>
        <v>2500</v>
      </c>
      <c r="AF56" s="7">
        <f t="shared" ca="1" si="26"/>
        <v>2225</v>
      </c>
      <c r="AG56" s="7">
        <f t="shared" ca="1" si="26"/>
        <v>2125</v>
      </c>
      <c r="AH56" s="7">
        <f t="shared" ca="1" si="26"/>
        <v>350</v>
      </c>
      <c r="AI56" s="7">
        <f t="shared" ca="1" si="26"/>
        <v>500</v>
      </c>
    </row>
    <row r="57" spans="1:35" x14ac:dyDescent="0.35">
      <c r="A57" s="4" t="s">
        <v>73</v>
      </c>
      <c r="B57" s="4" t="s">
        <v>77</v>
      </c>
      <c r="C57" s="10" t="str">
        <f t="shared" si="22"/>
        <v>BNA_jan23!</v>
      </c>
      <c r="D57" s="4" t="str">
        <f t="shared" si="3"/>
        <v>marche_boussoumaBNA_jan23!</v>
      </c>
      <c r="E57" s="10">
        <f t="shared" si="23"/>
        <v>44927</v>
      </c>
      <c r="G57" s="7">
        <f t="shared" ca="1" si="24"/>
        <v>1125</v>
      </c>
      <c r="H57" s="7">
        <f t="shared" ca="1" si="24"/>
        <v>775</v>
      </c>
      <c r="I57" s="7">
        <f t="shared" ca="1" si="24"/>
        <v>1050</v>
      </c>
      <c r="J57" s="7">
        <f t="shared" ca="1" si="24"/>
        <v>500</v>
      </c>
      <c r="K57" s="7">
        <f t="shared" ca="1" si="24"/>
        <v>262.5</v>
      </c>
      <c r="L57" s="7">
        <f t="shared" ca="1" si="24"/>
        <v>6375</v>
      </c>
      <c r="M57" s="7">
        <f t="shared" ca="1" si="24"/>
        <v>9000</v>
      </c>
      <c r="N57" s="7">
        <f t="shared" ca="1" si="24"/>
        <v>2000</v>
      </c>
      <c r="O57" s="7">
        <f t="shared" ca="1" si="24"/>
        <v>1725</v>
      </c>
      <c r="P57" s="7">
        <f t="shared" ca="1" si="24"/>
        <v>8875</v>
      </c>
      <c r="Q57" s="7">
        <f t="shared" ca="1" si="25"/>
        <v>100</v>
      </c>
      <c r="R57" s="7" t="str">
        <f t="shared" ca="1" si="25"/>
        <v>MC</v>
      </c>
      <c r="S57" s="7">
        <f t="shared" ca="1" si="25"/>
        <v>27250</v>
      </c>
      <c r="T57" s="7">
        <f t="shared" ca="1" si="25"/>
        <v>46300</v>
      </c>
      <c r="U57" s="7">
        <f t="shared" ca="1" si="25"/>
        <v>6000</v>
      </c>
      <c r="V57" s="7">
        <f t="shared" ca="1" si="25"/>
        <v>5000</v>
      </c>
      <c r="W57" s="7">
        <f t="shared" ca="1" si="25"/>
        <v>350</v>
      </c>
      <c r="X57" s="7">
        <f t="shared" ca="1" si="25"/>
        <v>137.5</v>
      </c>
      <c r="Y57" s="7">
        <f t="shared" ca="1" si="25"/>
        <v>300</v>
      </c>
      <c r="Z57" s="7">
        <f t="shared" ca="1" si="25"/>
        <v>575</v>
      </c>
      <c r="AA57" s="7">
        <f t="shared" ca="1" si="26"/>
        <v>1100</v>
      </c>
      <c r="AB57" s="7">
        <f t="shared" ca="1" si="26"/>
        <v>1675</v>
      </c>
      <c r="AC57" s="7">
        <f t="shared" ca="1" si="26"/>
        <v>4125</v>
      </c>
      <c r="AD57" s="7">
        <f t="shared" ca="1" si="26"/>
        <v>2750</v>
      </c>
      <c r="AE57" s="7">
        <f t="shared" ca="1" si="26"/>
        <v>2500</v>
      </c>
      <c r="AF57" s="7">
        <f t="shared" ca="1" si="26"/>
        <v>2125</v>
      </c>
      <c r="AG57" s="7">
        <f t="shared" ca="1" si="26"/>
        <v>6000</v>
      </c>
      <c r="AH57" s="7">
        <f t="shared" ca="1" si="26"/>
        <v>300</v>
      </c>
      <c r="AI57" s="7">
        <f t="shared" ca="1" si="26"/>
        <v>500</v>
      </c>
    </row>
    <row r="58" spans="1:35" x14ac:dyDescent="0.35">
      <c r="A58" s="4" t="s">
        <v>73</v>
      </c>
      <c r="B58" s="4" t="s">
        <v>77</v>
      </c>
      <c r="C58" s="10" t="str">
        <f t="shared" si="22"/>
        <v>BNA_fev23!</v>
      </c>
      <c r="D58" s="4" t="str">
        <f t="shared" si="3"/>
        <v>marche_boussoumaBNA_fev23!</v>
      </c>
      <c r="E58" s="10">
        <f t="shared" si="23"/>
        <v>44958</v>
      </c>
      <c r="G58" s="7">
        <f t="shared" ca="1" si="24"/>
        <v>1100</v>
      </c>
      <c r="H58" s="7">
        <f t="shared" ca="1" si="24"/>
        <v>800</v>
      </c>
      <c r="I58" s="7">
        <f t="shared" ca="1" si="24"/>
        <v>1000</v>
      </c>
      <c r="J58" s="7">
        <f t="shared" ca="1" si="24"/>
        <v>500</v>
      </c>
      <c r="K58" s="7">
        <f t="shared" ca="1" si="24"/>
        <v>250</v>
      </c>
      <c r="L58" s="7">
        <f t="shared" ca="1" si="24"/>
        <v>6000</v>
      </c>
      <c r="M58" s="7">
        <f t="shared" ca="1" si="24"/>
        <v>9000</v>
      </c>
      <c r="N58" s="7">
        <f t="shared" ca="1" si="24"/>
        <v>2000</v>
      </c>
      <c r="O58" s="7">
        <f t="shared" ca="1" si="24"/>
        <v>1750</v>
      </c>
      <c r="P58" s="7">
        <f t="shared" ca="1" si="24"/>
        <v>8250</v>
      </c>
      <c r="Q58" s="7">
        <f t="shared" ca="1" si="25"/>
        <v>100</v>
      </c>
      <c r="R58" s="7" t="str">
        <f t="shared" ca="1" si="25"/>
        <v>MC</v>
      </c>
      <c r="S58" s="7">
        <f t="shared" ca="1" si="25"/>
        <v>27500</v>
      </c>
      <c r="T58" s="7">
        <f t="shared" ca="1" si="25"/>
        <v>45000</v>
      </c>
      <c r="U58" s="7">
        <f t="shared" ca="1" si="25"/>
        <v>6000</v>
      </c>
      <c r="V58" s="7">
        <f t="shared" ca="1" si="25"/>
        <v>5000</v>
      </c>
      <c r="W58" s="7">
        <f t="shared" ca="1" si="25"/>
        <v>300</v>
      </c>
      <c r="X58" s="7">
        <f t="shared" ca="1" si="25"/>
        <v>137.5</v>
      </c>
      <c r="Y58" s="7">
        <f t="shared" ca="1" si="25"/>
        <v>300</v>
      </c>
      <c r="Z58" s="7">
        <f t="shared" ca="1" si="25"/>
        <v>500</v>
      </c>
      <c r="AA58" s="7">
        <f t="shared" ca="1" si="26"/>
        <v>1000</v>
      </c>
      <c r="AB58" s="7">
        <f t="shared" ca="1" si="26"/>
        <v>1500</v>
      </c>
      <c r="AC58" s="7">
        <f t="shared" ca="1" si="26"/>
        <v>3500</v>
      </c>
      <c r="AD58" s="7">
        <f t="shared" ca="1" si="26"/>
        <v>2000</v>
      </c>
      <c r="AE58" s="7">
        <f t="shared" ca="1" si="26"/>
        <v>2000</v>
      </c>
      <c r="AF58" s="7">
        <f t="shared" ca="1" si="26"/>
        <v>2000</v>
      </c>
      <c r="AG58" s="7">
        <f t="shared" ca="1" si="26"/>
        <v>3000</v>
      </c>
      <c r="AH58" s="7">
        <f t="shared" ca="1" si="26"/>
        <v>300</v>
      </c>
      <c r="AI58" s="7">
        <f t="shared" ca="1" si="26"/>
        <v>500</v>
      </c>
    </row>
    <row r="59" spans="1:35" x14ac:dyDescent="0.35">
      <c r="A59" s="4" t="s">
        <v>73</v>
      </c>
      <c r="B59" s="4" t="s">
        <v>77</v>
      </c>
      <c r="C59" s="10" t="str">
        <f t="shared" si="22"/>
        <v>BNA_mar23!</v>
      </c>
      <c r="D59" s="4" t="str">
        <f t="shared" si="3"/>
        <v>marche_boussoumaBNA_mar23!</v>
      </c>
      <c r="E59" s="10">
        <f t="shared" si="23"/>
        <v>44986</v>
      </c>
      <c r="G59" s="7">
        <f t="shared" ca="1" si="24"/>
        <v>1000</v>
      </c>
      <c r="H59" s="7">
        <f t="shared" ca="1" si="24"/>
        <v>1000</v>
      </c>
      <c r="I59" s="7" t="str">
        <f t="shared" ca="1" si="24"/>
        <v>MC</v>
      </c>
      <c r="J59" s="7">
        <f t="shared" ca="1" si="24"/>
        <v>525</v>
      </c>
      <c r="K59" s="7">
        <f t="shared" ca="1" si="24"/>
        <v>300</v>
      </c>
      <c r="L59" s="7">
        <f t="shared" ca="1" si="24"/>
        <v>4250</v>
      </c>
      <c r="M59" s="7">
        <f t="shared" ca="1" si="24"/>
        <v>4500</v>
      </c>
      <c r="N59" s="7">
        <f t="shared" ca="1" si="24"/>
        <v>1000</v>
      </c>
      <c r="O59" s="7">
        <f t="shared" ca="1" si="24"/>
        <v>1500</v>
      </c>
      <c r="P59" s="7">
        <f t="shared" ca="1" si="24"/>
        <v>7000</v>
      </c>
      <c r="Q59" s="7">
        <f t="shared" ca="1" si="25"/>
        <v>100</v>
      </c>
      <c r="R59" s="7" t="str">
        <f t="shared" ca="1" si="25"/>
        <v>MC</v>
      </c>
      <c r="S59" s="7">
        <f t="shared" ca="1" si="25"/>
        <v>27500</v>
      </c>
      <c r="T59" s="7">
        <f t="shared" ca="1" si="25"/>
        <v>45000</v>
      </c>
      <c r="U59" s="7">
        <f t="shared" ca="1" si="25"/>
        <v>6500</v>
      </c>
      <c r="V59" s="7">
        <f t="shared" ca="1" si="25"/>
        <v>4500</v>
      </c>
      <c r="W59" s="7">
        <f t="shared" ca="1" si="25"/>
        <v>325</v>
      </c>
      <c r="X59" s="7">
        <f t="shared" ca="1" si="25"/>
        <v>175</v>
      </c>
      <c r="Y59" s="7">
        <f t="shared" ca="1" si="25"/>
        <v>250</v>
      </c>
      <c r="Z59" s="7">
        <f t="shared" ca="1" si="25"/>
        <v>325</v>
      </c>
      <c r="AA59" s="7">
        <f t="shared" ca="1" si="26"/>
        <v>400</v>
      </c>
      <c r="AB59" s="7">
        <f t="shared" ca="1" si="26"/>
        <v>1400</v>
      </c>
      <c r="AC59" s="7">
        <f t="shared" ca="1" si="26"/>
        <v>3125</v>
      </c>
      <c r="AD59" s="7">
        <f t="shared" ca="1" si="26"/>
        <v>2250</v>
      </c>
      <c r="AE59" s="7" t="str">
        <f t="shared" ca="1" si="26"/>
        <v>MC</v>
      </c>
      <c r="AF59" s="7">
        <f t="shared" ca="1" si="26"/>
        <v>1250</v>
      </c>
      <c r="AG59" s="7">
        <f t="shared" ca="1" si="26"/>
        <v>4500</v>
      </c>
      <c r="AH59" s="7">
        <f t="shared" ca="1" si="26"/>
        <v>275</v>
      </c>
      <c r="AI59" s="7">
        <f t="shared" ca="1" si="26"/>
        <v>500</v>
      </c>
    </row>
    <row r="60" spans="1:35" x14ac:dyDescent="0.35">
      <c r="A60" s="4" t="s">
        <v>73</v>
      </c>
      <c r="B60" s="4" t="s">
        <v>77</v>
      </c>
      <c r="C60" s="10" t="str">
        <f t="shared" si="22"/>
        <v>BNA_avr23!</v>
      </c>
      <c r="D60" s="4" t="str">
        <f t="shared" si="3"/>
        <v>marche_boussoumaBNA_avr23!</v>
      </c>
      <c r="E60" s="10">
        <f t="shared" si="23"/>
        <v>45017</v>
      </c>
      <c r="G60" s="7">
        <f t="shared" ca="1" si="24"/>
        <v>1100</v>
      </c>
      <c r="H60" s="7">
        <f t="shared" ca="1" si="24"/>
        <v>800</v>
      </c>
      <c r="I60" s="7">
        <f t="shared" ca="1" si="24"/>
        <v>1000</v>
      </c>
      <c r="J60" s="7">
        <f t="shared" ca="1" si="24"/>
        <v>500</v>
      </c>
      <c r="K60" s="7">
        <f t="shared" ca="1" si="24"/>
        <v>250</v>
      </c>
      <c r="L60" s="7">
        <f t="shared" ca="1" si="24"/>
        <v>6000</v>
      </c>
      <c r="M60" s="7">
        <f t="shared" ca="1" si="24"/>
        <v>9000</v>
      </c>
      <c r="N60" s="7">
        <f t="shared" ca="1" si="24"/>
        <v>2000</v>
      </c>
      <c r="O60" s="7">
        <f t="shared" ca="1" si="24"/>
        <v>1750</v>
      </c>
      <c r="P60" s="7">
        <f t="shared" ca="1" si="24"/>
        <v>9000</v>
      </c>
      <c r="Q60" s="7">
        <f t="shared" ca="1" si="25"/>
        <v>100</v>
      </c>
      <c r="R60" s="7" t="str">
        <f t="shared" ca="1" si="25"/>
        <v>MC</v>
      </c>
      <c r="S60" s="7">
        <f t="shared" ca="1" si="25"/>
        <v>27500</v>
      </c>
      <c r="T60" s="7">
        <f t="shared" ca="1" si="25"/>
        <v>45000</v>
      </c>
      <c r="U60" s="7">
        <f t="shared" ca="1" si="25"/>
        <v>6000</v>
      </c>
      <c r="V60" s="7">
        <f t="shared" ca="1" si="25"/>
        <v>5000</v>
      </c>
      <c r="W60" s="7">
        <f t="shared" ca="1" si="25"/>
        <v>300</v>
      </c>
      <c r="X60" s="7">
        <f t="shared" ca="1" si="25"/>
        <v>150</v>
      </c>
      <c r="Y60" s="7">
        <f t="shared" ca="1" si="25"/>
        <v>300</v>
      </c>
      <c r="Z60" s="7">
        <f t="shared" ca="1" si="25"/>
        <v>600</v>
      </c>
      <c r="AA60" s="7">
        <f t="shared" ca="1" si="26"/>
        <v>1000</v>
      </c>
      <c r="AB60" s="7">
        <f t="shared" ca="1" si="26"/>
        <v>1500</v>
      </c>
      <c r="AC60" s="7">
        <f t="shared" ca="1" si="26"/>
        <v>3500</v>
      </c>
      <c r="AD60" s="7">
        <f t="shared" ca="1" si="26"/>
        <v>2000</v>
      </c>
      <c r="AE60" s="7">
        <f t="shared" ca="1" si="26"/>
        <v>2000</v>
      </c>
      <c r="AF60" s="7">
        <f t="shared" ca="1" si="26"/>
        <v>2000</v>
      </c>
      <c r="AG60" s="7">
        <f t="shared" ca="1" si="26"/>
        <v>3000</v>
      </c>
      <c r="AH60" s="7">
        <f t="shared" ca="1" si="26"/>
        <v>300</v>
      </c>
      <c r="AI60" s="7">
        <f t="shared" ca="1" si="26"/>
        <v>500</v>
      </c>
    </row>
    <row r="61" spans="1:35" x14ac:dyDescent="0.35">
      <c r="A61" s="4" t="s">
        <v>73</v>
      </c>
      <c r="B61" s="4" t="s">
        <v>77</v>
      </c>
      <c r="C61" s="10" t="str">
        <f t="shared" si="22"/>
        <v>BNA_mai23!</v>
      </c>
      <c r="D61" s="4" t="str">
        <f t="shared" si="3"/>
        <v>marche_boussoumaBNA_mai23!</v>
      </c>
      <c r="E61" s="10">
        <f t="shared" si="23"/>
        <v>45047</v>
      </c>
      <c r="G61" s="7">
        <f t="shared" ca="1" si="24"/>
        <v>900</v>
      </c>
      <c r="H61" s="7">
        <f t="shared" ca="1" si="24"/>
        <v>1250</v>
      </c>
      <c r="I61" s="7" t="str">
        <f t="shared" ca="1" si="24"/>
        <v>MC</v>
      </c>
      <c r="J61" s="7">
        <f t="shared" ca="1" si="24"/>
        <v>500</v>
      </c>
      <c r="K61" s="7">
        <f t="shared" ca="1" si="24"/>
        <v>300</v>
      </c>
      <c r="L61" s="7">
        <f t="shared" ca="1" si="24"/>
        <v>5000</v>
      </c>
      <c r="M61" s="7">
        <f t="shared" ca="1" si="24"/>
        <v>5000</v>
      </c>
      <c r="N61" s="7">
        <f t="shared" ca="1" si="24"/>
        <v>2000</v>
      </c>
      <c r="O61" s="7">
        <f t="shared" ca="1" si="24"/>
        <v>1500</v>
      </c>
      <c r="P61" s="7">
        <f t="shared" ca="1" si="24"/>
        <v>7500</v>
      </c>
      <c r="Q61" s="7">
        <f t="shared" ca="1" si="25"/>
        <v>100</v>
      </c>
      <c r="R61" s="7" t="str">
        <f t="shared" ca="1" si="25"/>
        <v>MC</v>
      </c>
      <c r="S61" s="7">
        <f t="shared" ca="1" si="25"/>
        <v>25000</v>
      </c>
      <c r="T61" s="7">
        <f t="shared" ca="1" si="25"/>
        <v>6000</v>
      </c>
      <c r="U61" s="7">
        <f t="shared" ca="1" si="25"/>
        <v>4500</v>
      </c>
      <c r="V61" s="7">
        <f t="shared" ca="1" si="25"/>
        <v>3500</v>
      </c>
      <c r="W61" s="7">
        <f t="shared" ca="1" si="25"/>
        <v>300</v>
      </c>
      <c r="X61" s="7">
        <f t="shared" ca="1" si="25"/>
        <v>175</v>
      </c>
      <c r="Y61" s="7" t="str">
        <f t="shared" ca="1" si="25"/>
        <v>MC</v>
      </c>
      <c r="Z61" s="7" t="str">
        <f t="shared" ca="1" si="25"/>
        <v>MC</v>
      </c>
      <c r="AA61" s="7">
        <f t="shared" ca="1" si="26"/>
        <v>500</v>
      </c>
      <c r="AB61" s="7">
        <f t="shared" ca="1" si="26"/>
        <v>2875</v>
      </c>
      <c r="AC61" s="7">
        <f t="shared" ca="1" si="26"/>
        <v>3125</v>
      </c>
      <c r="AD61" s="7">
        <f t="shared" ca="1" si="26"/>
        <v>2000</v>
      </c>
      <c r="AE61" s="7">
        <f t="shared" ca="1" si="26"/>
        <v>2000</v>
      </c>
      <c r="AF61" s="7">
        <f t="shared" ca="1" si="26"/>
        <v>775</v>
      </c>
      <c r="AG61" s="7">
        <f t="shared" ca="1" si="26"/>
        <v>6000</v>
      </c>
      <c r="AH61" s="7">
        <f t="shared" ca="1" si="26"/>
        <v>500</v>
      </c>
      <c r="AI61" s="7">
        <f t="shared" ca="1" si="26"/>
        <v>500</v>
      </c>
    </row>
    <row r="62" spans="1:35" x14ac:dyDescent="0.35">
      <c r="A62" s="4" t="s">
        <v>73</v>
      </c>
      <c r="B62" s="4" t="s">
        <v>77</v>
      </c>
      <c r="C62" s="10" t="str">
        <f t="shared" si="22"/>
        <v>BNA_juin23!</v>
      </c>
      <c r="D62" s="4" t="str">
        <f t="shared" si="3"/>
        <v>marche_boussoumaBNA_juin23!</v>
      </c>
      <c r="E62" s="10">
        <f t="shared" si="23"/>
        <v>45078</v>
      </c>
      <c r="G62" s="7">
        <f t="shared" ca="1" si="24"/>
        <v>800</v>
      </c>
      <c r="H62" s="7">
        <f t="shared" ca="1" si="24"/>
        <v>1250</v>
      </c>
      <c r="I62" s="7" t="str">
        <f t="shared" ca="1" si="24"/>
        <v>MC</v>
      </c>
      <c r="J62" s="7">
        <f t="shared" ca="1" si="24"/>
        <v>500</v>
      </c>
      <c r="K62" s="7">
        <f t="shared" ca="1" si="24"/>
        <v>300</v>
      </c>
      <c r="L62" s="7">
        <f t="shared" ca="1" si="24"/>
        <v>5000</v>
      </c>
      <c r="M62" s="7">
        <f t="shared" ca="1" si="24"/>
        <v>15000</v>
      </c>
      <c r="N62" s="7">
        <f t="shared" ca="1" si="24"/>
        <v>725</v>
      </c>
      <c r="O62" s="7">
        <f t="shared" ca="1" si="24"/>
        <v>1500</v>
      </c>
      <c r="P62" s="7">
        <f t="shared" ca="1" si="24"/>
        <v>6750</v>
      </c>
      <c r="Q62" s="7">
        <f t="shared" ca="1" si="25"/>
        <v>100</v>
      </c>
      <c r="R62" s="7" t="str">
        <f t="shared" ca="1" si="25"/>
        <v>MC</v>
      </c>
      <c r="S62" s="7">
        <f t="shared" ca="1" si="25"/>
        <v>25000</v>
      </c>
      <c r="T62" s="7">
        <f t="shared" ca="1" si="25"/>
        <v>35000</v>
      </c>
      <c r="U62" s="7">
        <f t="shared" ca="1" si="25"/>
        <v>4500</v>
      </c>
      <c r="V62" s="7">
        <f t="shared" ca="1" si="25"/>
        <v>3500</v>
      </c>
      <c r="W62" s="7">
        <f t="shared" ca="1" si="25"/>
        <v>550</v>
      </c>
      <c r="X62" s="7">
        <f t="shared" ca="1" si="25"/>
        <v>100</v>
      </c>
      <c r="Y62" s="7">
        <f t="shared" ca="1" si="25"/>
        <v>200</v>
      </c>
      <c r="Z62" s="7">
        <f t="shared" ca="1" si="25"/>
        <v>300</v>
      </c>
      <c r="AA62" s="7">
        <f t="shared" ca="1" si="26"/>
        <v>550</v>
      </c>
      <c r="AB62" s="7">
        <f t="shared" ca="1" si="26"/>
        <v>3000</v>
      </c>
      <c r="AC62" s="7">
        <f t="shared" ca="1" si="26"/>
        <v>2375</v>
      </c>
      <c r="AD62" s="7">
        <f t="shared" ca="1" si="26"/>
        <v>2000</v>
      </c>
      <c r="AE62" s="7">
        <f t="shared" ca="1" si="26"/>
        <v>2000</v>
      </c>
      <c r="AF62" s="7">
        <f t="shared" ca="1" si="26"/>
        <v>1125</v>
      </c>
      <c r="AG62" s="7">
        <f t="shared" ca="1" si="26"/>
        <v>3000</v>
      </c>
      <c r="AH62" s="7">
        <f t="shared" ca="1" si="26"/>
        <v>475</v>
      </c>
      <c r="AI62" s="7">
        <f t="shared" ca="1" si="26"/>
        <v>500</v>
      </c>
    </row>
    <row r="63" spans="1:35" x14ac:dyDescent="0.35">
      <c r="A63" s="4" t="str">
        <f t="shared" ref="A63:B68" si="27">A62</f>
        <v>centre_nord</v>
      </c>
      <c r="B63" s="4" t="str">
        <f t="shared" si="27"/>
        <v>marche_boussouma</v>
      </c>
      <c r="C63" s="10" t="str">
        <f t="shared" ref="C63:C68" si="28">C47</f>
        <v>BNA_juil23!</v>
      </c>
      <c r="D63" s="4" t="str">
        <f t="shared" si="3"/>
        <v>marche_boussoumaBNA_juil23!</v>
      </c>
      <c r="E63" s="10">
        <f t="shared" ref="E63:E68" si="29">EDATE(E62,1)</f>
        <v>45108</v>
      </c>
      <c r="G63" s="7">
        <f t="shared" ca="1" si="24"/>
        <v>1000</v>
      </c>
      <c r="H63" s="7">
        <f t="shared" ca="1" si="24"/>
        <v>1000</v>
      </c>
      <c r="I63" s="7">
        <f t="shared" ca="1" si="24"/>
        <v>1250</v>
      </c>
      <c r="J63" s="7">
        <f t="shared" ca="1" si="24"/>
        <v>500</v>
      </c>
      <c r="K63" s="7">
        <f t="shared" ca="1" si="24"/>
        <v>300</v>
      </c>
      <c r="L63" s="7">
        <f t="shared" ca="1" si="24"/>
        <v>5000</v>
      </c>
      <c r="M63" s="7">
        <f t="shared" ca="1" si="24"/>
        <v>15000</v>
      </c>
      <c r="N63" s="7">
        <f t="shared" ca="1" si="24"/>
        <v>2000</v>
      </c>
      <c r="O63" s="7">
        <f t="shared" ca="1" si="24"/>
        <v>1700</v>
      </c>
      <c r="P63" s="7">
        <f t="shared" ca="1" si="24"/>
        <v>8000</v>
      </c>
      <c r="Q63" s="7">
        <f t="shared" ca="1" si="25"/>
        <v>100</v>
      </c>
      <c r="R63" s="7" t="str">
        <f t="shared" ca="1" si="25"/>
        <v>MC</v>
      </c>
      <c r="S63" s="7">
        <f t="shared" ca="1" si="25"/>
        <v>27500</v>
      </c>
      <c r="T63" s="7">
        <f t="shared" ca="1" si="25"/>
        <v>48500</v>
      </c>
      <c r="U63" s="7">
        <f t="shared" ca="1" si="25"/>
        <v>4500</v>
      </c>
      <c r="V63" s="7">
        <f t="shared" ca="1" si="25"/>
        <v>3500</v>
      </c>
      <c r="W63" s="7">
        <f t="shared" ca="1" si="25"/>
        <v>300</v>
      </c>
      <c r="X63" s="7">
        <f t="shared" ca="1" si="25"/>
        <v>150</v>
      </c>
      <c r="Y63" s="7">
        <f t="shared" ca="1" si="25"/>
        <v>300</v>
      </c>
      <c r="Z63" s="7">
        <f t="shared" ca="1" si="25"/>
        <v>600</v>
      </c>
      <c r="AA63" s="7">
        <f t="shared" ca="1" si="26"/>
        <v>1000</v>
      </c>
      <c r="AB63" s="7">
        <f t="shared" ca="1" si="26"/>
        <v>2500</v>
      </c>
      <c r="AC63" s="7">
        <f t="shared" ca="1" si="26"/>
        <v>4000</v>
      </c>
      <c r="AD63" s="7">
        <f t="shared" ca="1" si="26"/>
        <v>2250</v>
      </c>
      <c r="AE63" s="7">
        <f t="shared" ca="1" si="26"/>
        <v>2000</v>
      </c>
      <c r="AF63" s="7">
        <f t="shared" ca="1" si="26"/>
        <v>1000</v>
      </c>
      <c r="AG63" s="7">
        <f t="shared" ca="1" si="26"/>
        <v>3250</v>
      </c>
      <c r="AH63" s="7">
        <f t="shared" ca="1" si="26"/>
        <v>325</v>
      </c>
      <c r="AI63" s="7">
        <f t="shared" ca="1" si="26"/>
        <v>500</v>
      </c>
    </row>
    <row r="64" spans="1:35" x14ac:dyDescent="0.35">
      <c r="A64" s="4" t="str">
        <f t="shared" si="27"/>
        <v>centre_nord</v>
      </c>
      <c r="B64" s="4" t="str">
        <f t="shared" si="27"/>
        <v>marche_boussouma</v>
      </c>
      <c r="C64" s="10" t="str">
        <f t="shared" si="28"/>
        <v>BNA_aout23!</v>
      </c>
      <c r="D64" s="4" t="str">
        <f t="shared" si="3"/>
        <v>marche_boussoumaBNA_aout23!</v>
      </c>
      <c r="E64" s="10">
        <f t="shared" si="29"/>
        <v>45139</v>
      </c>
      <c r="G64" s="7">
        <f t="shared" ca="1" si="24"/>
        <v>1000</v>
      </c>
      <c r="H64" s="7">
        <f t="shared" ca="1" si="24"/>
        <v>1000</v>
      </c>
      <c r="I64" s="7">
        <f t="shared" ca="1" si="24"/>
        <v>1250</v>
      </c>
      <c r="J64" s="7">
        <f t="shared" ca="1" si="24"/>
        <v>450</v>
      </c>
      <c r="K64" s="7">
        <f t="shared" ca="1" si="24"/>
        <v>300</v>
      </c>
      <c r="L64" s="7">
        <f t="shared" ca="1" si="24"/>
        <v>5000</v>
      </c>
      <c r="M64" s="7">
        <f t="shared" ca="1" si="24"/>
        <v>3000</v>
      </c>
      <c r="N64" s="7">
        <f t="shared" ca="1" si="24"/>
        <v>1500</v>
      </c>
      <c r="O64" s="7">
        <f t="shared" ca="1" si="24"/>
        <v>1800</v>
      </c>
      <c r="P64" s="7">
        <f t="shared" ca="1" si="24"/>
        <v>6000</v>
      </c>
      <c r="Q64" s="7">
        <f t="shared" ca="1" si="25"/>
        <v>100</v>
      </c>
      <c r="R64" s="7" t="str">
        <f t="shared" ca="1" si="25"/>
        <v>MC</v>
      </c>
      <c r="S64" s="7">
        <f t="shared" ca="1" si="25"/>
        <v>25000</v>
      </c>
      <c r="T64" s="7">
        <f t="shared" ca="1" si="25"/>
        <v>60000</v>
      </c>
      <c r="U64" s="7">
        <f t="shared" ca="1" si="25"/>
        <v>3500</v>
      </c>
      <c r="V64" s="7">
        <f t="shared" ca="1" si="25"/>
        <v>2500</v>
      </c>
      <c r="W64" s="7">
        <f t="shared" ca="1" si="25"/>
        <v>400</v>
      </c>
      <c r="X64" s="7">
        <f t="shared" ca="1" si="25"/>
        <v>150</v>
      </c>
      <c r="Y64" s="7">
        <f t="shared" ca="1" si="25"/>
        <v>300</v>
      </c>
      <c r="Z64" s="7">
        <f t="shared" ca="1" si="25"/>
        <v>750</v>
      </c>
      <c r="AA64" s="7">
        <f t="shared" ca="1" si="26"/>
        <v>1000</v>
      </c>
      <c r="AB64" s="7">
        <f t="shared" ca="1" si="26"/>
        <v>2500</v>
      </c>
      <c r="AC64" s="7">
        <f t="shared" ca="1" si="26"/>
        <v>2500</v>
      </c>
      <c r="AD64" s="7">
        <f t="shared" ca="1" si="26"/>
        <v>2500</v>
      </c>
      <c r="AE64" s="7">
        <f t="shared" ca="1" si="26"/>
        <v>2000</v>
      </c>
      <c r="AF64" s="7">
        <f t="shared" ca="1" si="26"/>
        <v>1000</v>
      </c>
      <c r="AG64" s="7">
        <f t="shared" ca="1" si="26"/>
        <v>3000</v>
      </c>
      <c r="AH64" s="7">
        <f t="shared" ca="1" si="26"/>
        <v>300</v>
      </c>
      <c r="AI64" s="7">
        <f t="shared" ca="1" si="26"/>
        <v>500</v>
      </c>
    </row>
    <row r="65" spans="1:35" x14ac:dyDescent="0.35">
      <c r="A65" s="4" t="str">
        <f t="shared" si="27"/>
        <v>centre_nord</v>
      </c>
      <c r="B65" s="4" t="str">
        <f t="shared" si="27"/>
        <v>marche_boussouma</v>
      </c>
      <c r="C65" s="10" t="str">
        <f t="shared" si="28"/>
        <v>BNA_sept23!</v>
      </c>
      <c r="D65" s="4" t="str">
        <f t="shared" si="3"/>
        <v>marche_boussoumaBNA_sept23!</v>
      </c>
      <c r="E65" s="10">
        <f t="shared" si="29"/>
        <v>45170</v>
      </c>
      <c r="G65" s="7">
        <f t="shared" ca="1" si="24"/>
        <v>1000</v>
      </c>
      <c r="H65" s="7">
        <f t="shared" ca="1" si="24"/>
        <v>1000</v>
      </c>
      <c r="I65" s="7">
        <f t="shared" ca="1" si="24"/>
        <v>1250</v>
      </c>
      <c r="J65" s="7">
        <f t="shared" ca="1" si="24"/>
        <v>450</v>
      </c>
      <c r="K65" s="7">
        <f t="shared" ca="1" si="24"/>
        <v>300</v>
      </c>
      <c r="L65" s="7">
        <f t="shared" ca="1" si="24"/>
        <v>4000</v>
      </c>
      <c r="M65" s="7">
        <f t="shared" ca="1" si="24"/>
        <v>3000</v>
      </c>
      <c r="N65" s="7">
        <f t="shared" ca="1" si="24"/>
        <v>1500</v>
      </c>
      <c r="O65" s="7">
        <f t="shared" ca="1" si="24"/>
        <v>1800</v>
      </c>
      <c r="P65" s="7">
        <f t="shared" ca="1" si="24"/>
        <v>7500</v>
      </c>
      <c r="Q65" s="7">
        <f t="shared" ca="1" si="25"/>
        <v>100</v>
      </c>
      <c r="R65" s="7" t="str">
        <f t="shared" ca="1" si="25"/>
        <v>MC</v>
      </c>
      <c r="S65" s="7">
        <f t="shared" ca="1" si="25"/>
        <v>26000</v>
      </c>
      <c r="T65" s="7">
        <f t="shared" ca="1" si="25"/>
        <v>60000</v>
      </c>
      <c r="U65" s="7">
        <f t="shared" ca="1" si="25"/>
        <v>3525</v>
      </c>
      <c r="V65" s="7">
        <f t="shared" ca="1" si="25"/>
        <v>2500</v>
      </c>
      <c r="W65" s="7">
        <f t="shared" ca="1" si="25"/>
        <v>400</v>
      </c>
      <c r="X65" s="7">
        <f t="shared" ca="1" si="25"/>
        <v>175</v>
      </c>
      <c r="Y65" s="7">
        <f t="shared" ca="1" si="25"/>
        <v>250</v>
      </c>
      <c r="Z65" s="7">
        <f t="shared" ca="1" si="25"/>
        <v>500</v>
      </c>
      <c r="AA65" s="7">
        <f t="shared" ca="1" si="26"/>
        <v>1000</v>
      </c>
      <c r="AB65" s="7">
        <f t="shared" ca="1" si="26"/>
        <v>2500</v>
      </c>
      <c r="AC65" s="7">
        <f t="shared" ca="1" si="26"/>
        <v>3000</v>
      </c>
      <c r="AD65" s="7">
        <f t="shared" ca="1" si="26"/>
        <v>2500</v>
      </c>
      <c r="AE65" s="7">
        <f t="shared" ca="1" si="26"/>
        <v>2000</v>
      </c>
      <c r="AF65" s="7">
        <f t="shared" ca="1" si="26"/>
        <v>1000</v>
      </c>
      <c r="AG65" s="7" t="str">
        <f t="shared" ca="1" si="26"/>
        <v>MC</v>
      </c>
      <c r="AH65" s="7">
        <f t="shared" ca="1" si="26"/>
        <v>300</v>
      </c>
      <c r="AI65" s="7">
        <f t="shared" ca="1" si="26"/>
        <v>500</v>
      </c>
    </row>
    <row r="66" spans="1:35" x14ac:dyDescent="0.35">
      <c r="A66" s="4" t="str">
        <f t="shared" si="27"/>
        <v>centre_nord</v>
      </c>
      <c r="B66" s="4" t="str">
        <f t="shared" si="27"/>
        <v>marche_boussouma</v>
      </c>
      <c r="C66" s="10" t="str">
        <f t="shared" si="28"/>
        <v>BNA_oct23!</v>
      </c>
      <c r="D66" s="4" t="str">
        <f t="shared" si="3"/>
        <v>marche_boussoumaBNA_oct23!</v>
      </c>
      <c r="E66" s="10">
        <f t="shared" si="29"/>
        <v>45200</v>
      </c>
      <c r="G66" s="7">
        <f t="shared" ca="1" si="24"/>
        <v>1000</v>
      </c>
      <c r="H66" s="7">
        <f t="shared" ca="1" si="24"/>
        <v>1000</v>
      </c>
      <c r="I66" s="7" t="str">
        <f t="shared" ca="1" si="24"/>
        <v>MC</v>
      </c>
      <c r="J66" s="7">
        <f t="shared" ca="1" si="24"/>
        <v>450</v>
      </c>
      <c r="K66" s="7">
        <f t="shared" ca="1" si="24"/>
        <v>400</v>
      </c>
      <c r="L66" s="7">
        <f t="shared" ca="1" si="24"/>
        <v>4000</v>
      </c>
      <c r="M66" s="7">
        <f t="shared" ca="1" si="24"/>
        <v>2500</v>
      </c>
      <c r="N66" s="7">
        <f t="shared" ca="1" si="24"/>
        <v>1500</v>
      </c>
      <c r="O66" s="7">
        <f t="shared" ca="1" si="24"/>
        <v>1800</v>
      </c>
      <c r="P66" s="7">
        <f t="shared" ca="1" si="24"/>
        <v>7500</v>
      </c>
      <c r="Q66" s="7">
        <f t="shared" ca="1" si="25"/>
        <v>100</v>
      </c>
      <c r="R66" s="7" t="str">
        <f t="shared" ca="1" si="25"/>
        <v>MC</v>
      </c>
      <c r="S66" s="7">
        <f t="shared" ca="1" si="25"/>
        <v>25000</v>
      </c>
      <c r="T66" s="7">
        <f t="shared" ca="1" si="25"/>
        <v>50000</v>
      </c>
      <c r="U66" s="7">
        <f t="shared" ca="1" si="25"/>
        <v>3500</v>
      </c>
      <c r="V66" s="7">
        <f t="shared" ca="1" si="25"/>
        <v>2500</v>
      </c>
      <c r="W66" s="7">
        <f t="shared" ca="1" si="25"/>
        <v>400</v>
      </c>
      <c r="X66" s="7">
        <f t="shared" ca="1" si="25"/>
        <v>75</v>
      </c>
      <c r="Y66" s="7">
        <f t="shared" ca="1" si="25"/>
        <v>150</v>
      </c>
      <c r="Z66" s="7">
        <f t="shared" ca="1" si="25"/>
        <v>200</v>
      </c>
      <c r="AA66" s="7">
        <f t="shared" ca="1" si="26"/>
        <v>400</v>
      </c>
      <c r="AB66" s="7">
        <f t="shared" ca="1" si="26"/>
        <v>2500</v>
      </c>
      <c r="AC66" s="7">
        <f t="shared" ca="1" si="26"/>
        <v>2500</v>
      </c>
      <c r="AD66" s="7">
        <f t="shared" ca="1" si="26"/>
        <v>2500</v>
      </c>
      <c r="AE66" s="7">
        <f t="shared" ca="1" si="26"/>
        <v>2000</v>
      </c>
      <c r="AF66" s="7">
        <f t="shared" ca="1" si="26"/>
        <v>1000</v>
      </c>
      <c r="AG66" s="7">
        <f t="shared" ca="1" si="26"/>
        <v>3000</v>
      </c>
      <c r="AH66" s="7">
        <f t="shared" ca="1" si="26"/>
        <v>300</v>
      </c>
      <c r="AI66" s="7">
        <f t="shared" ca="1" si="26"/>
        <v>500</v>
      </c>
    </row>
    <row r="67" spans="1:35" x14ac:dyDescent="0.35">
      <c r="A67" s="4" t="str">
        <f t="shared" si="27"/>
        <v>centre_nord</v>
      </c>
      <c r="B67" s="4" t="str">
        <f t="shared" si="27"/>
        <v>marche_boussouma</v>
      </c>
      <c r="C67" s="10" t="str">
        <f t="shared" si="28"/>
        <v>BNA_nov23!</v>
      </c>
      <c r="D67" s="4" t="str">
        <f t="shared" si="3"/>
        <v>marche_boussoumaBNA_nov23!</v>
      </c>
      <c r="E67" s="10">
        <f t="shared" si="29"/>
        <v>45231</v>
      </c>
      <c r="G67" s="7">
        <f t="shared" ca="1" si="24"/>
        <v>1000</v>
      </c>
      <c r="H67" s="7">
        <f t="shared" ca="1" si="24"/>
        <v>1000</v>
      </c>
      <c r="I67" s="7" t="str">
        <f t="shared" ca="1" si="24"/>
        <v>MC</v>
      </c>
      <c r="J67" s="7">
        <f t="shared" ca="1" si="24"/>
        <v>450</v>
      </c>
      <c r="K67" s="7">
        <f t="shared" ca="1" si="24"/>
        <v>400</v>
      </c>
      <c r="L67" s="7">
        <f t="shared" ca="1" si="24"/>
        <v>4000</v>
      </c>
      <c r="M67" s="7">
        <f t="shared" ca="1" si="24"/>
        <v>2500</v>
      </c>
      <c r="N67" s="7">
        <f t="shared" ca="1" si="24"/>
        <v>1500</v>
      </c>
      <c r="O67" s="7">
        <f t="shared" ca="1" si="24"/>
        <v>1800</v>
      </c>
      <c r="P67" s="7">
        <f t="shared" ca="1" si="24"/>
        <v>7500</v>
      </c>
      <c r="Q67" s="7">
        <f t="shared" ca="1" si="25"/>
        <v>100</v>
      </c>
      <c r="R67" s="7" t="str">
        <f t="shared" ca="1" si="25"/>
        <v>MC</v>
      </c>
      <c r="S67" s="7">
        <f t="shared" ca="1" si="25"/>
        <v>25000</v>
      </c>
      <c r="T67" s="7">
        <f t="shared" ca="1" si="25"/>
        <v>50000</v>
      </c>
      <c r="U67" s="7">
        <f t="shared" ca="1" si="25"/>
        <v>3500</v>
      </c>
      <c r="V67" s="7">
        <f t="shared" ca="1" si="25"/>
        <v>2500</v>
      </c>
      <c r="W67" s="7">
        <f t="shared" ca="1" si="25"/>
        <v>400</v>
      </c>
      <c r="X67" s="7">
        <f t="shared" ca="1" si="25"/>
        <v>75</v>
      </c>
      <c r="Y67" s="7">
        <f t="shared" ca="1" si="25"/>
        <v>150</v>
      </c>
      <c r="Z67" s="7">
        <f t="shared" ca="1" si="25"/>
        <v>200</v>
      </c>
      <c r="AA67" s="7">
        <f t="shared" ca="1" si="26"/>
        <v>400</v>
      </c>
      <c r="AB67" s="7">
        <f t="shared" ca="1" si="26"/>
        <v>2500</v>
      </c>
      <c r="AC67" s="7">
        <f t="shared" ca="1" si="26"/>
        <v>2500</v>
      </c>
      <c r="AD67" s="7">
        <f t="shared" ca="1" si="26"/>
        <v>2500</v>
      </c>
      <c r="AE67" s="7">
        <f t="shared" ca="1" si="26"/>
        <v>2000</v>
      </c>
      <c r="AF67" s="7">
        <f t="shared" ca="1" si="26"/>
        <v>1000</v>
      </c>
      <c r="AG67" s="7">
        <f t="shared" ca="1" si="26"/>
        <v>3000</v>
      </c>
      <c r="AH67" s="7">
        <f t="shared" ca="1" si="26"/>
        <v>300</v>
      </c>
      <c r="AI67" s="7">
        <f t="shared" ca="1" si="26"/>
        <v>500</v>
      </c>
    </row>
    <row r="68" spans="1:35" x14ac:dyDescent="0.35">
      <c r="A68" s="4" t="str">
        <f t="shared" si="27"/>
        <v>centre_nord</v>
      </c>
      <c r="B68" s="4" t="str">
        <f t="shared" si="27"/>
        <v>marche_boussouma</v>
      </c>
      <c r="C68" s="10" t="str">
        <f t="shared" si="28"/>
        <v>BNA_dec23!</v>
      </c>
      <c r="D68" s="4" t="str">
        <f t="shared" si="3"/>
        <v>marche_boussoumaBNA_dec23!</v>
      </c>
      <c r="E68" s="10">
        <f t="shared" si="29"/>
        <v>45261</v>
      </c>
      <c r="G68" s="7" t="str">
        <f t="shared" ca="1" si="24"/>
        <v/>
      </c>
      <c r="H68" s="7" t="str">
        <f t="shared" ca="1" si="24"/>
        <v/>
      </c>
      <c r="I68" s="7" t="str">
        <f t="shared" ca="1" si="24"/>
        <v/>
      </c>
      <c r="J68" s="7" t="str">
        <f t="shared" ca="1" si="24"/>
        <v/>
      </c>
      <c r="K68" s="7" t="str">
        <f t="shared" ca="1" si="24"/>
        <v/>
      </c>
      <c r="L68" s="7" t="str">
        <f t="shared" ca="1" si="24"/>
        <v/>
      </c>
      <c r="M68" s="7" t="str">
        <f t="shared" ca="1" si="24"/>
        <v/>
      </c>
      <c r="N68" s="7" t="str">
        <f t="shared" ca="1" si="24"/>
        <v/>
      </c>
      <c r="O68" s="7" t="str">
        <f t="shared" ca="1" si="24"/>
        <v/>
      </c>
      <c r="P68" s="7" t="str">
        <f t="shared" ca="1" si="24"/>
        <v/>
      </c>
      <c r="Q68" s="7" t="str">
        <f t="shared" ca="1" si="25"/>
        <v/>
      </c>
      <c r="R68" s="7" t="str">
        <f t="shared" ca="1" si="25"/>
        <v/>
      </c>
      <c r="S68" s="7" t="str">
        <f t="shared" ca="1" si="25"/>
        <v/>
      </c>
      <c r="T68" s="7" t="str">
        <f t="shared" ca="1" si="25"/>
        <v/>
      </c>
      <c r="U68" s="7" t="str">
        <f t="shared" ca="1" si="25"/>
        <v/>
      </c>
      <c r="V68" s="7" t="str">
        <f t="shared" ca="1" si="25"/>
        <v/>
      </c>
      <c r="W68" s="7" t="str">
        <f t="shared" ca="1" si="25"/>
        <v/>
      </c>
      <c r="X68" s="7" t="str">
        <f t="shared" ca="1" si="25"/>
        <v/>
      </c>
      <c r="Y68" s="7" t="str">
        <f t="shared" ca="1" si="25"/>
        <v/>
      </c>
      <c r="Z68" s="7" t="str">
        <f t="shared" ca="1" si="25"/>
        <v/>
      </c>
      <c r="AA68" s="7" t="str">
        <f t="shared" ca="1" si="26"/>
        <v/>
      </c>
      <c r="AB68" s="7" t="str">
        <f t="shared" ca="1" si="26"/>
        <v/>
      </c>
      <c r="AC68" s="7" t="str">
        <f t="shared" ca="1" si="26"/>
        <v/>
      </c>
      <c r="AD68" s="7" t="str">
        <f t="shared" ca="1" si="26"/>
        <v/>
      </c>
      <c r="AE68" s="7" t="str">
        <f t="shared" ca="1" si="26"/>
        <v/>
      </c>
      <c r="AF68" s="7" t="str">
        <f t="shared" ca="1" si="26"/>
        <v/>
      </c>
      <c r="AG68" s="7" t="str">
        <f t="shared" ca="1" si="26"/>
        <v/>
      </c>
      <c r="AH68" s="7" t="str">
        <f t="shared" ca="1" si="26"/>
        <v/>
      </c>
      <c r="AI68" s="7" t="str">
        <f t="shared" ca="1" si="26"/>
        <v/>
      </c>
    </row>
    <row r="69" spans="1:35" x14ac:dyDescent="0.35">
      <c r="D69" s="4" t="str">
        <f t="shared" si="3"/>
        <v/>
      </c>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row>
    <row r="70" spans="1:35" x14ac:dyDescent="0.35">
      <c r="D70" s="4" t="str">
        <f t="shared" si="3"/>
        <v/>
      </c>
      <c r="E70" s="4" t="s">
        <v>78</v>
      </c>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row>
    <row r="71" spans="1:35" x14ac:dyDescent="0.35">
      <c r="A71" s="4" t="s">
        <v>73</v>
      </c>
      <c r="B71" s="4" t="s">
        <v>79</v>
      </c>
      <c r="C71" s="10" t="str">
        <f t="shared" ref="C71:C78" si="30">C55</f>
        <v>BNA_nov22!</v>
      </c>
      <c r="D71" s="4" t="str">
        <f t="shared" si="3"/>
        <v>marche_kongoussiBNA_nov22!</v>
      </c>
      <c r="E71" s="10">
        <f t="shared" ref="E71:E78" si="31">E55</f>
        <v>44866</v>
      </c>
      <c r="G71" s="7" t="str">
        <f t="shared" ref="G71:P84" ca="1" si="32">IFERROR(VLOOKUP($B71,INDIRECT($C71&amp;$A$1),MATCH(G$4,INDIRECT($C71&amp;"$B$7:$BZ$7"),0),FALSE),"")</f>
        <v>-</v>
      </c>
      <c r="H71" s="7" t="str">
        <f t="shared" ca="1" si="32"/>
        <v>-</v>
      </c>
      <c r="I71" s="7" t="str">
        <f t="shared" ca="1" si="32"/>
        <v>-</v>
      </c>
      <c r="J71" s="7" t="str">
        <f t="shared" ca="1" si="32"/>
        <v>-</v>
      </c>
      <c r="K71" s="7" t="str">
        <f t="shared" ca="1" si="32"/>
        <v>-</v>
      </c>
      <c r="L71" s="7" t="str">
        <f t="shared" ca="1" si="32"/>
        <v>-</v>
      </c>
      <c r="M71" s="7" t="str">
        <f t="shared" ca="1" si="32"/>
        <v>-</v>
      </c>
      <c r="N71" s="7" t="str">
        <f t="shared" ca="1" si="32"/>
        <v>-</v>
      </c>
      <c r="O71" s="7" t="str">
        <f t="shared" ca="1" si="32"/>
        <v>-</v>
      </c>
      <c r="P71" s="7" t="str">
        <f t="shared" ca="1" si="32"/>
        <v>-</v>
      </c>
      <c r="Q71" s="7" t="str">
        <f t="shared" ref="Q71:Z84" ca="1" si="33">IFERROR(VLOOKUP($B71,INDIRECT($C71&amp;$A$1),MATCH(Q$4,INDIRECT($C71&amp;"$B$7:$BZ$7"),0),FALSE),"")</f>
        <v>-</v>
      </c>
      <c r="R71" s="7" t="str">
        <f t="shared" ca="1" si="33"/>
        <v>-</v>
      </c>
      <c r="S71" s="7" t="str">
        <f t="shared" ca="1" si="33"/>
        <v>-</v>
      </c>
      <c r="T71" s="7" t="str">
        <f t="shared" ca="1" si="33"/>
        <v>-</v>
      </c>
      <c r="U71" s="7" t="str">
        <f t="shared" ca="1" si="33"/>
        <v>-</v>
      </c>
      <c r="V71" s="7" t="str">
        <f t="shared" ca="1" si="33"/>
        <v>-</v>
      </c>
      <c r="W71" s="7" t="str">
        <f t="shared" ca="1" si="33"/>
        <v>-</v>
      </c>
      <c r="X71" s="7" t="str">
        <f t="shared" ca="1" si="33"/>
        <v>-</v>
      </c>
      <c r="Y71" s="7" t="str">
        <f t="shared" ca="1" si="33"/>
        <v>-</v>
      </c>
      <c r="Z71" s="7" t="str">
        <f t="shared" ca="1" si="33"/>
        <v>-</v>
      </c>
      <c r="AA71" s="7" t="str">
        <f t="shared" ref="AA71:AI84" ca="1" si="34">IFERROR(VLOOKUP($B71,INDIRECT($C71&amp;$A$1),MATCH(AA$4,INDIRECT($C71&amp;"$B$7:$BZ$7"),0),FALSE),"")</f>
        <v>-</v>
      </c>
      <c r="AB71" s="7" t="str">
        <f t="shared" ca="1" si="34"/>
        <v>-</v>
      </c>
      <c r="AC71" s="7" t="str">
        <f t="shared" ca="1" si="34"/>
        <v>-</v>
      </c>
      <c r="AD71" s="7" t="str">
        <f t="shared" ca="1" si="34"/>
        <v>-</v>
      </c>
      <c r="AE71" s="7" t="str">
        <f t="shared" ca="1" si="34"/>
        <v>-</v>
      </c>
      <c r="AF71" s="7" t="str">
        <f t="shared" ca="1" si="34"/>
        <v>-</v>
      </c>
      <c r="AG71" s="7" t="str">
        <f t="shared" ca="1" si="34"/>
        <v>-</v>
      </c>
      <c r="AH71" s="7" t="str">
        <f t="shared" ca="1" si="34"/>
        <v>-</v>
      </c>
      <c r="AI71" s="7" t="str">
        <f t="shared" ca="1" si="34"/>
        <v>-</v>
      </c>
    </row>
    <row r="72" spans="1:35" x14ac:dyDescent="0.35">
      <c r="A72" s="4" t="s">
        <v>73</v>
      </c>
      <c r="B72" s="4" t="s">
        <v>79</v>
      </c>
      <c r="C72" s="10" t="str">
        <f t="shared" si="30"/>
        <v>BNA_dec22!</v>
      </c>
      <c r="D72" s="4" t="str">
        <f t="shared" si="3"/>
        <v>marche_kongoussiBNA_dec22!</v>
      </c>
      <c r="E72" s="10">
        <f t="shared" si="31"/>
        <v>44896</v>
      </c>
      <c r="G72" s="7" t="str">
        <f t="shared" ca="1" si="32"/>
        <v>-</v>
      </c>
      <c r="H72" s="7" t="str">
        <f t="shared" ca="1" si="32"/>
        <v>-</v>
      </c>
      <c r="I72" s="7" t="str">
        <f t="shared" ca="1" si="32"/>
        <v>-</v>
      </c>
      <c r="J72" s="7" t="str">
        <f t="shared" ca="1" si="32"/>
        <v>-</v>
      </c>
      <c r="K72" s="7" t="str">
        <f t="shared" ca="1" si="32"/>
        <v>-</v>
      </c>
      <c r="L72" s="7" t="str">
        <f t="shared" ca="1" si="32"/>
        <v>-</v>
      </c>
      <c r="M72" s="7" t="str">
        <f t="shared" ca="1" si="32"/>
        <v>-</v>
      </c>
      <c r="N72" s="7" t="str">
        <f t="shared" ca="1" si="32"/>
        <v>-</v>
      </c>
      <c r="O72" s="7" t="str">
        <f t="shared" ca="1" si="32"/>
        <v>-</v>
      </c>
      <c r="P72" s="7" t="str">
        <f t="shared" ca="1" si="32"/>
        <v>-</v>
      </c>
      <c r="Q72" s="7" t="str">
        <f t="shared" ca="1" si="33"/>
        <v>-</v>
      </c>
      <c r="R72" s="7" t="str">
        <f t="shared" ca="1" si="33"/>
        <v>-</v>
      </c>
      <c r="S72" s="7" t="str">
        <f t="shared" ca="1" si="33"/>
        <v>-</v>
      </c>
      <c r="T72" s="7" t="str">
        <f t="shared" ca="1" si="33"/>
        <v>-</v>
      </c>
      <c r="U72" s="7" t="str">
        <f t="shared" ca="1" si="33"/>
        <v>-</v>
      </c>
      <c r="V72" s="7" t="str">
        <f t="shared" ca="1" si="33"/>
        <v>-</v>
      </c>
      <c r="W72" s="7" t="str">
        <f t="shared" ca="1" si="33"/>
        <v>-</v>
      </c>
      <c r="X72" s="7" t="str">
        <f t="shared" ca="1" si="33"/>
        <v>-</v>
      </c>
      <c r="Y72" s="7" t="str">
        <f t="shared" ca="1" si="33"/>
        <v>-</v>
      </c>
      <c r="Z72" s="7" t="str">
        <f t="shared" ca="1" si="33"/>
        <v>-</v>
      </c>
      <c r="AA72" s="7" t="str">
        <f t="shared" ca="1" si="34"/>
        <v>-</v>
      </c>
      <c r="AB72" s="7" t="str">
        <f t="shared" ca="1" si="34"/>
        <v>-</v>
      </c>
      <c r="AC72" s="7" t="str">
        <f t="shared" ca="1" si="34"/>
        <v>-</v>
      </c>
      <c r="AD72" s="7" t="str">
        <f t="shared" ca="1" si="34"/>
        <v>-</v>
      </c>
      <c r="AE72" s="7" t="str">
        <f t="shared" ca="1" si="34"/>
        <v>-</v>
      </c>
      <c r="AF72" s="7" t="str">
        <f t="shared" ca="1" si="34"/>
        <v>-</v>
      </c>
      <c r="AG72" s="7" t="str">
        <f t="shared" ca="1" si="34"/>
        <v>-</v>
      </c>
      <c r="AH72" s="7" t="str">
        <f t="shared" ca="1" si="34"/>
        <v>-</v>
      </c>
      <c r="AI72" s="7" t="str">
        <f t="shared" ca="1" si="34"/>
        <v>-</v>
      </c>
    </row>
    <row r="73" spans="1:35" x14ac:dyDescent="0.35">
      <c r="A73" s="4" t="s">
        <v>73</v>
      </c>
      <c r="B73" s="4" t="s">
        <v>79</v>
      </c>
      <c r="C73" s="10" t="str">
        <f t="shared" si="30"/>
        <v>BNA_jan23!</v>
      </c>
      <c r="D73" s="4" t="str">
        <f t="shared" si="3"/>
        <v>marche_kongoussiBNA_jan23!</v>
      </c>
      <c r="E73" s="10">
        <f t="shared" si="31"/>
        <v>44927</v>
      </c>
      <c r="G73" s="7" t="str">
        <f t="shared" ca="1" si="32"/>
        <v>-</v>
      </c>
      <c r="H73" s="7" t="str">
        <f t="shared" ca="1" si="32"/>
        <v>-</v>
      </c>
      <c r="I73" s="7" t="str">
        <f t="shared" ca="1" si="32"/>
        <v>-</v>
      </c>
      <c r="J73" s="7" t="str">
        <f t="shared" ca="1" si="32"/>
        <v>-</v>
      </c>
      <c r="K73" s="7" t="str">
        <f t="shared" ca="1" si="32"/>
        <v>-</v>
      </c>
      <c r="L73" s="7" t="str">
        <f t="shared" ca="1" si="32"/>
        <v>-</v>
      </c>
      <c r="M73" s="7" t="str">
        <f t="shared" ca="1" si="32"/>
        <v>-</v>
      </c>
      <c r="N73" s="7" t="str">
        <f t="shared" ca="1" si="32"/>
        <v>-</v>
      </c>
      <c r="O73" s="7" t="str">
        <f t="shared" ca="1" si="32"/>
        <v>-</v>
      </c>
      <c r="P73" s="7" t="str">
        <f t="shared" ca="1" si="32"/>
        <v>-</v>
      </c>
      <c r="Q73" s="7" t="str">
        <f t="shared" ca="1" si="33"/>
        <v>-</v>
      </c>
      <c r="R73" s="7" t="str">
        <f t="shared" ca="1" si="33"/>
        <v>-</v>
      </c>
      <c r="S73" s="7" t="str">
        <f t="shared" ca="1" si="33"/>
        <v>-</v>
      </c>
      <c r="T73" s="7" t="str">
        <f t="shared" ca="1" si="33"/>
        <v>-</v>
      </c>
      <c r="U73" s="7" t="str">
        <f t="shared" ca="1" si="33"/>
        <v>-</v>
      </c>
      <c r="V73" s="7" t="str">
        <f t="shared" ca="1" si="33"/>
        <v>-</v>
      </c>
      <c r="W73" s="7" t="str">
        <f t="shared" ca="1" si="33"/>
        <v>-</v>
      </c>
      <c r="X73" s="7" t="str">
        <f t="shared" ca="1" si="33"/>
        <v>-</v>
      </c>
      <c r="Y73" s="7" t="str">
        <f t="shared" ca="1" si="33"/>
        <v>-</v>
      </c>
      <c r="Z73" s="7" t="str">
        <f t="shared" ca="1" si="33"/>
        <v>-</v>
      </c>
      <c r="AA73" s="7" t="str">
        <f t="shared" ca="1" si="34"/>
        <v>-</v>
      </c>
      <c r="AB73" s="7" t="str">
        <f t="shared" ca="1" si="34"/>
        <v>-</v>
      </c>
      <c r="AC73" s="7" t="str">
        <f t="shared" ca="1" si="34"/>
        <v>-</v>
      </c>
      <c r="AD73" s="7" t="str">
        <f t="shared" ca="1" si="34"/>
        <v>-</v>
      </c>
      <c r="AE73" s="7" t="str">
        <f t="shared" ca="1" si="34"/>
        <v>-</v>
      </c>
      <c r="AF73" s="7" t="str">
        <f t="shared" ca="1" si="34"/>
        <v>-</v>
      </c>
      <c r="AG73" s="7" t="str">
        <f t="shared" ca="1" si="34"/>
        <v>-</v>
      </c>
      <c r="AH73" s="7" t="str">
        <f t="shared" ca="1" si="34"/>
        <v>-</v>
      </c>
      <c r="AI73" s="7" t="str">
        <f t="shared" ca="1" si="34"/>
        <v>-</v>
      </c>
    </row>
    <row r="74" spans="1:35" x14ac:dyDescent="0.35">
      <c r="A74" s="4" t="s">
        <v>73</v>
      </c>
      <c r="B74" s="4" t="s">
        <v>79</v>
      </c>
      <c r="C74" s="10" t="str">
        <f t="shared" si="30"/>
        <v>BNA_fev23!</v>
      </c>
      <c r="D74" s="4" t="str">
        <f t="shared" si="3"/>
        <v>marche_kongoussiBNA_fev23!</v>
      </c>
      <c r="E74" s="10">
        <f t="shared" si="31"/>
        <v>44958</v>
      </c>
      <c r="G74" s="7" t="str">
        <f t="shared" ca="1" si="32"/>
        <v>-</v>
      </c>
      <c r="H74" s="7" t="str">
        <f t="shared" ca="1" si="32"/>
        <v>-</v>
      </c>
      <c r="I74" s="7" t="str">
        <f t="shared" ca="1" si="32"/>
        <v>-</v>
      </c>
      <c r="J74" s="7" t="str">
        <f t="shared" ca="1" si="32"/>
        <v>-</v>
      </c>
      <c r="K74" s="7" t="str">
        <f t="shared" ca="1" si="32"/>
        <v>-</v>
      </c>
      <c r="L74" s="7" t="str">
        <f t="shared" ca="1" si="32"/>
        <v>-</v>
      </c>
      <c r="M74" s="7" t="str">
        <f t="shared" ca="1" si="32"/>
        <v>-</v>
      </c>
      <c r="N74" s="7" t="str">
        <f t="shared" ca="1" si="32"/>
        <v>-</v>
      </c>
      <c r="O74" s="7" t="str">
        <f t="shared" ca="1" si="32"/>
        <v>-</v>
      </c>
      <c r="P74" s="7" t="str">
        <f t="shared" ca="1" si="32"/>
        <v>-</v>
      </c>
      <c r="Q74" s="7" t="str">
        <f t="shared" ca="1" si="33"/>
        <v>-</v>
      </c>
      <c r="R74" s="7" t="str">
        <f t="shared" ca="1" si="33"/>
        <v>-</v>
      </c>
      <c r="S74" s="7" t="str">
        <f t="shared" ca="1" si="33"/>
        <v>-</v>
      </c>
      <c r="T74" s="7" t="str">
        <f t="shared" ca="1" si="33"/>
        <v>-</v>
      </c>
      <c r="U74" s="7" t="str">
        <f t="shared" ca="1" si="33"/>
        <v>-</v>
      </c>
      <c r="V74" s="7" t="str">
        <f t="shared" ca="1" si="33"/>
        <v>-</v>
      </c>
      <c r="W74" s="7" t="str">
        <f t="shared" ca="1" si="33"/>
        <v>-</v>
      </c>
      <c r="X74" s="7" t="str">
        <f t="shared" ca="1" si="33"/>
        <v>-</v>
      </c>
      <c r="Y74" s="7" t="str">
        <f t="shared" ca="1" si="33"/>
        <v>-</v>
      </c>
      <c r="Z74" s="7" t="str">
        <f t="shared" ca="1" si="33"/>
        <v>-</v>
      </c>
      <c r="AA74" s="7" t="str">
        <f t="shared" ca="1" si="34"/>
        <v>-</v>
      </c>
      <c r="AB74" s="7" t="str">
        <f t="shared" ca="1" si="34"/>
        <v>-</v>
      </c>
      <c r="AC74" s="7" t="str">
        <f t="shared" ca="1" si="34"/>
        <v>-</v>
      </c>
      <c r="AD74" s="7" t="str">
        <f t="shared" ca="1" si="34"/>
        <v>-</v>
      </c>
      <c r="AE74" s="7" t="str">
        <f t="shared" ca="1" si="34"/>
        <v>-</v>
      </c>
      <c r="AF74" s="7" t="str">
        <f t="shared" ca="1" si="34"/>
        <v>-</v>
      </c>
      <c r="AG74" s="7" t="str">
        <f t="shared" ca="1" si="34"/>
        <v>-</v>
      </c>
      <c r="AH74" s="7" t="str">
        <f t="shared" ca="1" si="34"/>
        <v>-</v>
      </c>
      <c r="AI74" s="7" t="str">
        <f t="shared" ca="1" si="34"/>
        <v>-</v>
      </c>
    </row>
    <row r="75" spans="1:35" x14ac:dyDescent="0.35">
      <c r="A75" s="4" t="s">
        <v>73</v>
      </c>
      <c r="B75" s="4" t="s">
        <v>79</v>
      </c>
      <c r="C75" s="10" t="str">
        <f t="shared" si="30"/>
        <v>BNA_mar23!</v>
      </c>
      <c r="D75" s="4" t="str">
        <f t="shared" si="3"/>
        <v>marche_kongoussiBNA_mar23!</v>
      </c>
      <c r="E75" s="10">
        <f t="shared" si="31"/>
        <v>44986</v>
      </c>
      <c r="G75" s="7" t="str">
        <f t="shared" ca="1" si="32"/>
        <v>-</v>
      </c>
      <c r="H75" s="7" t="str">
        <f t="shared" ca="1" si="32"/>
        <v>-</v>
      </c>
      <c r="I75" s="7" t="str">
        <f t="shared" ca="1" si="32"/>
        <v>-</v>
      </c>
      <c r="J75" s="7" t="str">
        <f t="shared" ca="1" si="32"/>
        <v>-</v>
      </c>
      <c r="K75" s="7" t="str">
        <f t="shared" ca="1" si="32"/>
        <v>-</v>
      </c>
      <c r="L75" s="7" t="str">
        <f t="shared" ca="1" si="32"/>
        <v>-</v>
      </c>
      <c r="M75" s="7" t="str">
        <f t="shared" ca="1" si="32"/>
        <v>-</v>
      </c>
      <c r="N75" s="7" t="str">
        <f t="shared" ca="1" si="32"/>
        <v>-</v>
      </c>
      <c r="O75" s="7" t="str">
        <f t="shared" ca="1" si="32"/>
        <v>-</v>
      </c>
      <c r="P75" s="7" t="str">
        <f t="shared" ca="1" si="32"/>
        <v>-</v>
      </c>
      <c r="Q75" s="7" t="str">
        <f t="shared" ca="1" si="33"/>
        <v>-</v>
      </c>
      <c r="R75" s="7" t="str">
        <f t="shared" ca="1" si="33"/>
        <v>-</v>
      </c>
      <c r="S75" s="7" t="str">
        <f t="shared" ca="1" si="33"/>
        <v>-</v>
      </c>
      <c r="T75" s="7" t="str">
        <f t="shared" ca="1" si="33"/>
        <v>-</v>
      </c>
      <c r="U75" s="7" t="str">
        <f t="shared" ca="1" si="33"/>
        <v>-</v>
      </c>
      <c r="V75" s="7" t="str">
        <f t="shared" ca="1" si="33"/>
        <v>-</v>
      </c>
      <c r="W75" s="7" t="str">
        <f t="shared" ca="1" si="33"/>
        <v>-</v>
      </c>
      <c r="X75" s="7" t="str">
        <f t="shared" ca="1" si="33"/>
        <v>-</v>
      </c>
      <c r="Y75" s="7" t="str">
        <f t="shared" ca="1" si="33"/>
        <v>-</v>
      </c>
      <c r="Z75" s="7" t="str">
        <f t="shared" ca="1" si="33"/>
        <v>-</v>
      </c>
      <c r="AA75" s="7" t="str">
        <f t="shared" ca="1" si="34"/>
        <v>-</v>
      </c>
      <c r="AB75" s="7" t="str">
        <f t="shared" ca="1" si="34"/>
        <v>-</v>
      </c>
      <c r="AC75" s="7" t="str">
        <f t="shared" ca="1" si="34"/>
        <v>-</v>
      </c>
      <c r="AD75" s="7" t="str">
        <f t="shared" ca="1" si="34"/>
        <v>-</v>
      </c>
      <c r="AE75" s="7" t="str">
        <f t="shared" ca="1" si="34"/>
        <v>-</v>
      </c>
      <c r="AF75" s="7" t="str">
        <f t="shared" ca="1" si="34"/>
        <v>-</v>
      </c>
      <c r="AG75" s="7" t="str">
        <f t="shared" ca="1" si="34"/>
        <v>-</v>
      </c>
      <c r="AH75" s="7" t="str">
        <f t="shared" ca="1" si="34"/>
        <v>-</v>
      </c>
      <c r="AI75" s="7" t="str">
        <f t="shared" ca="1" si="34"/>
        <v>-</v>
      </c>
    </row>
    <row r="76" spans="1:35" x14ac:dyDescent="0.35">
      <c r="A76" s="4" t="s">
        <v>73</v>
      </c>
      <c r="B76" s="4" t="s">
        <v>79</v>
      </c>
      <c r="C76" s="10" t="str">
        <f t="shared" si="30"/>
        <v>BNA_avr23!</v>
      </c>
      <c r="D76" s="4" t="str">
        <f t="shared" si="3"/>
        <v>marche_kongoussiBNA_avr23!</v>
      </c>
      <c r="E76" s="10">
        <f t="shared" si="31"/>
        <v>45017</v>
      </c>
      <c r="G76" s="7" t="str">
        <f t="shared" ca="1" si="32"/>
        <v>-</v>
      </c>
      <c r="H76" s="7" t="str">
        <f t="shared" ca="1" si="32"/>
        <v>-</v>
      </c>
      <c r="I76" s="7" t="str">
        <f t="shared" ca="1" si="32"/>
        <v>-</v>
      </c>
      <c r="J76" s="7" t="str">
        <f t="shared" ca="1" si="32"/>
        <v>-</v>
      </c>
      <c r="K76" s="7" t="str">
        <f t="shared" ca="1" si="32"/>
        <v>-</v>
      </c>
      <c r="L76" s="7" t="str">
        <f t="shared" ca="1" si="32"/>
        <v>-</v>
      </c>
      <c r="M76" s="7" t="str">
        <f t="shared" ca="1" si="32"/>
        <v>-</v>
      </c>
      <c r="N76" s="7" t="str">
        <f t="shared" ca="1" si="32"/>
        <v>-</v>
      </c>
      <c r="O76" s="7" t="str">
        <f t="shared" ca="1" si="32"/>
        <v>-</v>
      </c>
      <c r="P76" s="7" t="str">
        <f t="shared" ca="1" si="32"/>
        <v>-</v>
      </c>
      <c r="Q76" s="7" t="str">
        <f t="shared" ca="1" si="33"/>
        <v>-</v>
      </c>
      <c r="R76" s="7" t="str">
        <f t="shared" ca="1" si="33"/>
        <v>-</v>
      </c>
      <c r="S76" s="7" t="str">
        <f t="shared" ca="1" si="33"/>
        <v>-</v>
      </c>
      <c r="T76" s="7" t="str">
        <f t="shared" ca="1" si="33"/>
        <v>-</v>
      </c>
      <c r="U76" s="7" t="str">
        <f t="shared" ca="1" si="33"/>
        <v>-</v>
      </c>
      <c r="V76" s="7" t="str">
        <f t="shared" ca="1" si="33"/>
        <v>-</v>
      </c>
      <c r="W76" s="7" t="str">
        <f t="shared" ca="1" si="33"/>
        <v>-</v>
      </c>
      <c r="X76" s="7" t="str">
        <f t="shared" ca="1" si="33"/>
        <v>-</v>
      </c>
      <c r="Y76" s="7" t="str">
        <f t="shared" ca="1" si="33"/>
        <v>-</v>
      </c>
      <c r="Z76" s="7" t="str">
        <f t="shared" ca="1" si="33"/>
        <v>-</v>
      </c>
      <c r="AA76" s="7" t="str">
        <f t="shared" ca="1" si="34"/>
        <v>-</v>
      </c>
      <c r="AB76" s="7" t="str">
        <f t="shared" ca="1" si="34"/>
        <v>-</v>
      </c>
      <c r="AC76" s="7" t="str">
        <f t="shared" ca="1" si="34"/>
        <v>-</v>
      </c>
      <c r="AD76" s="7" t="str">
        <f t="shared" ca="1" si="34"/>
        <v>-</v>
      </c>
      <c r="AE76" s="7" t="str">
        <f t="shared" ca="1" si="34"/>
        <v>-</v>
      </c>
      <c r="AF76" s="7" t="str">
        <f t="shared" ca="1" si="34"/>
        <v>-</v>
      </c>
      <c r="AG76" s="7" t="str">
        <f t="shared" ca="1" si="34"/>
        <v>-</v>
      </c>
      <c r="AH76" s="7" t="str">
        <f t="shared" ca="1" si="34"/>
        <v>-</v>
      </c>
      <c r="AI76" s="7" t="str">
        <f t="shared" ca="1" si="34"/>
        <v>-</v>
      </c>
    </row>
    <row r="77" spans="1:35" x14ac:dyDescent="0.35">
      <c r="A77" s="4" t="s">
        <v>73</v>
      </c>
      <c r="B77" s="4" t="s">
        <v>79</v>
      </c>
      <c r="C77" s="10" t="str">
        <f t="shared" si="30"/>
        <v>BNA_mai23!</v>
      </c>
      <c r="D77" s="4" t="str">
        <f t="shared" si="3"/>
        <v>marche_kongoussiBNA_mai23!</v>
      </c>
      <c r="E77" s="10">
        <f t="shared" si="31"/>
        <v>45047</v>
      </c>
      <c r="G77" s="7" t="str">
        <f t="shared" ca="1" si="32"/>
        <v>-</v>
      </c>
      <c r="H77" s="7" t="str">
        <f t="shared" ca="1" si="32"/>
        <v>-</v>
      </c>
      <c r="I77" s="7" t="str">
        <f t="shared" ca="1" si="32"/>
        <v>-</v>
      </c>
      <c r="J77" s="7" t="str">
        <f t="shared" ca="1" si="32"/>
        <v>-</v>
      </c>
      <c r="K77" s="7" t="str">
        <f t="shared" ca="1" si="32"/>
        <v>-</v>
      </c>
      <c r="L77" s="7" t="str">
        <f t="shared" ca="1" si="32"/>
        <v>-</v>
      </c>
      <c r="M77" s="7" t="str">
        <f t="shared" ca="1" si="32"/>
        <v>-</v>
      </c>
      <c r="N77" s="7" t="str">
        <f t="shared" ca="1" si="32"/>
        <v>-</v>
      </c>
      <c r="O77" s="7" t="str">
        <f t="shared" ca="1" si="32"/>
        <v>-</v>
      </c>
      <c r="P77" s="7" t="str">
        <f t="shared" ca="1" si="32"/>
        <v>-</v>
      </c>
      <c r="Q77" s="7" t="str">
        <f t="shared" ca="1" si="33"/>
        <v>-</v>
      </c>
      <c r="R77" s="7" t="str">
        <f t="shared" ca="1" si="33"/>
        <v>-</v>
      </c>
      <c r="S77" s="7" t="str">
        <f t="shared" ca="1" si="33"/>
        <v>-</v>
      </c>
      <c r="T77" s="7" t="str">
        <f t="shared" ca="1" si="33"/>
        <v>-</v>
      </c>
      <c r="U77" s="7" t="str">
        <f t="shared" ca="1" si="33"/>
        <v>-</v>
      </c>
      <c r="V77" s="7" t="str">
        <f t="shared" ca="1" si="33"/>
        <v>-</v>
      </c>
      <c r="W77" s="7" t="str">
        <f t="shared" ca="1" si="33"/>
        <v>-</v>
      </c>
      <c r="X77" s="7" t="str">
        <f t="shared" ca="1" si="33"/>
        <v>-</v>
      </c>
      <c r="Y77" s="7" t="str">
        <f t="shared" ca="1" si="33"/>
        <v>-</v>
      </c>
      <c r="Z77" s="7" t="str">
        <f t="shared" ca="1" si="33"/>
        <v>-</v>
      </c>
      <c r="AA77" s="7" t="str">
        <f t="shared" ca="1" si="34"/>
        <v>-</v>
      </c>
      <c r="AB77" s="7" t="str">
        <f t="shared" ca="1" si="34"/>
        <v>-</v>
      </c>
      <c r="AC77" s="7" t="str">
        <f t="shared" ca="1" si="34"/>
        <v>-</v>
      </c>
      <c r="AD77" s="7" t="str">
        <f t="shared" ca="1" si="34"/>
        <v>-</v>
      </c>
      <c r="AE77" s="7" t="str">
        <f t="shared" ca="1" si="34"/>
        <v>-</v>
      </c>
      <c r="AF77" s="7" t="str">
        <f t="shared" ca="1" si="34"/>
        <v>-</v>
      </c>
      <c r="AG77" s="7" t="str">
        <f t="shared" ca="1" si="34"/>
        <v>-</v>
      </c>
      <c r="AH77" s="7" t="str">
        <f t="shared" ca="1" si="34"/>
        <v>-</v>
      </c>
      <c r="AI77" s="7" t="str">
        <f t="shared" ca="1" si="34"/>
        <v>-</v>
      </c>
    </row>
    <row r="78" spans="1:35" x14ac:dyDescent="0.35">
      <c r="A78" s="4" t="s">
        <v>73</v>
      </c>
      <c r="B78" s="4" t="s">
        <v>79</v>
      </c>
      <c r="C78" s="10" t="str">
        <f t="shared" si="30"/>
        <v>BNA_juin23!</v>
      </c>
      <c r="D78" s="4" t="str">
        <f t="shared" si="3"/>
        <v>marche_kongoussiBNA_juin23!</v>
      </c>
      <c r="E78" s="10">
        <f t="shared" si="31"/>
        <v>45078</v>
      </c>
      <c r="G78" s="7">
        <f ca="1">IFERROR(VLOOKUP($B78,INDIRECT($C78&amp;$A$1),MATCH(G$4,INDIRECT($C78&amp;"$B$7:$BZ$7"),0),FALSE),"")</f>
        <v>1000</v>
      </c>
      <c r="H78" s="7">
        <f t="shared" ca="1" si="32"/>
        <v>3500</v>
      </c>
      <c r="I78" s="7" t="str">
        <f t="shared" ca="1" si="32"/>
        <v>MC</v>
      </c>
      <c r="J78" s="7">
        <f t="shared" ca="1" si="32"/>
        <v>500</v>
      </c>
      <c r="K78" s="7">
        <f t="shared" ca="1" si="32"/>
        <v>300</v>
      </c>
      <c r="L78" s="7">
        <f t="shared" ca="1" si="32"/>
        <v>6500</v>
      </c>
      <c r="M78" s="7">
        <f t="shared" ca="1" si="32"/>
        <v>8000</v>
      </c>
      <c r="N78" s="7">
        <f t="shared" ca="1" si="32"/>
        <v>1500</v>
      </c>
      <c r="O78" s="7">
        <f t="shared" ca="1" si="32"/>
        <v>2000</v>
      </c>
      <c r="P78" s="7">
        <f t="shared" ca="1" si="32"/>
        <v>8000</v>
      </c>
      <c r="Q78" s="7">
        <f t="shared" ca="1" si="33"/>
        <v>100</v>
      </c>
      <c r="R78" s="7" t="str">
        <f t="shared" ca="1" si="33"/>
        <v>MC</v>
      </c>
      <c r="S78" s="7">
        <f t="shared" ca="1" si="33"/>
        <v>25000</v>
      </c>
      <c r="T78" s="7">
        <f t="shared" ca="1" si="33"/>
        <v>40000</v>
      </c>
      <c r="U78" s="7">
        <f t="shared" ca="1" si="33"/>
        <v>7000</v>
      </c>
      <c r="V78" s="7">
        <f t="shared" ca="1" si="33"/>
        <v>6000</v>
      </c>
      <c r="W78" s="7">
        <f t="shared" ca="1" si="33"/>
        <v>1500</v>
      </c>
      <c r="X78" s="7">
        <f t="shared" ca="1" si="33"/>
        <v>200</v>
      </c>
      <c r="Y78" s="7" t="str">
        <f t="shared" ca="1" si="33"/>
        <v>MC</v>
      </c>
      <c r="Z78" s="7" t="str">
        <f t="shared" ca="1" si="33"/>
        <v>MC</v>
      </c>
      <c r="AA78" s="7">
        <f t="shared" ca="1" si="34"/>
        <v>2500</v>
      </c>
      <c r="AB78" s="7">
        <f t="shared" ca="1" si="34"/>
        <v>2000</v>
      </c>
      <c r="AC78" s="7">
        <f t="shared" ca="1" si="34"/>
        <v>3500</v>
      </c>
      <c r="AD78" s="7">
        <f t="shared" ca="1" si="34"/>
        <v>2500</v>
      </c>
      <c r="AE78" s="7">
        <f t="shared" ca="1" si="34"/>
        <v>3500</v>
      </c>
      <c r="AF78" s="7">
        <f t="shared" ca="1" si="34"/>
        <v>1875</v>
      </c>
      <c r="AG78" s="7">
        <f t="shared" ca="1" si="34"/>
        <v>6000</v>
      </c>
      <c r="AH78" s="7">
        <f t="shared" ca="1" si="34"/>
        <v>275</v>
      </c>
      <c r="AI78" s="7" t="str">
        <f t="shared" ca="1" si="34"/>
        <v>MC</v>
      </c>
    </row>
    <row r="79" spans="1:35" x14ac:dyDescent="0.35">
      <c r="A79" s="4" t="str">
        <f t="shared" ref="A79:B84" si="35">A78</f>
        <v>centre_nord</v>
      </c>
      <c r="B79" s="4" t="str">
        <f t="shared" si="35"/>
        <v>marche_kongoussi</v>
      </c>
      <c r="C79" s="10" t="str">
        <f t="shared" ref="C79:C84" si="36">C63</f>
        <v>BNA_juil23!</v>
      </c>
      <c r="D79" s="4" t="str">
        <f t="shared" si="3"/>
        <v>marche_kongoussiBNA_juil23!</v>
      </c>
      <c r="E79" s="10">
        <f t="shared" ref="E79:E84" si="37">EDATE(E78,1)</f>
        <v>45108</v>
      </c>
      <c r="G79" s="7">
        <f t="shared" ca="1" si="32"/>
        <v>1000</v>
      </c>
      <c r="H79" s="7">
        <f t="shared" ca="1" si="32"/>
        <v>3500</v>
      </c>
      <c r="I79" s="7" t="str">
        <f t="shared" ca="1" si="32"/>
        <v>MC</v>
      </c>
      <c r="J79" s="7">
        <f t="shared" ca="1" si="32"/>
        <v>525</v>
      </c>
      <c r="K79" s="7">
        <f t="shared" ca="1" si="32"/>
        <v>300</v>
      </c>
      <c r="L79" s="7">
        <f t="shared" ca="1" si="32"/>
        <v>6500</v>
      </c>
      <c r="M79" s="7">
        <f t="shared" ca="1" si="32"/>
        <v>8000</v>
      </c>
      <c r="N79" s="7">
        <f t="shared" ca="1" si="32"/>
        <v>2000</v>
      </c>
      <c r="O79" s="7">
        <f t="shared" ca="1" si="32"/>
        <v>2000</v>
      </c>
      <c r="P79" s="7">
        <f t="shared" ca="1" si="32"/>
        <v>8250</v>
      </c>
      <c r="Q79" s="7">
        <f t="shared" ca="1" si="33"/>
        <v>100</v>
      </c>
      <c r="R79" s="7" t="str">
        <f t="shared" ca="1" si="33"/>
        <v>MC</v>
      </c>
      <c r="S79" s="7">
        <f t="shared" ca="1" si="33"/>
        <v>27500</v>
      </c>
      <c r="T79" s="7">
        <f t="shared" ca="1" si="33"/>
        <v>40000</v>
      </c>
      <c r="U79" s="7">
        <f t="shared" ca="1" si="33"/>
        <v>7250</v>
      </c>
      <c r="V79" s="7">
        <f t="shared" ca="1" si="33"/>
        <v>6000</v>
      </c>
      <c r="W79" s="7">
        <f t="shared" ca="1" si="33"/>
        <v>1500</v>
      </c>
      <c r="X79" s="7">
        <f t="shared" ca="1" si="33"/>
        <v>200</v>
      </c>
      <c r="Y79" s="7" t="str">
        <f t="shared" ca="1" si="33"/>
        <v>MC</v>
      </c>
      <c r="Z79" s="7">
        <f t="shared" ca="1" si="33"/>
        <v>2500</v>
      </c>
      <c r="AA79" s="7" t="str">
        <f t="shared" ca="1" si="34"/>
        <v>MC</v>
      </c>
      <c r="AB79" s="7">
        <f t="shared" ca="1" si="34"/>
        <v>2000</v>
      </c>
      <c r="AC79" s="7">
        <f t="shared" ca="1" si="34"/>
        <v>3500</v>
      </c>
      <c r="AD79" s="7">
        <f t="shared" ca="1" si="34"/>
        <v>2500</v>
      </c>
      <c r="AE79" s="7">
        <f t="shared" ca="1" si="34"/>
        <v>3250</v>
      </c>
      <c r="AF79" s="7">
        <f t="shared" ca="1" si="34"/>
        <v>2125</v>
      </c>
      <c r="AG79" s="7">
        <f t="shared" ca="1" si="34"/>
        <v>5750</v>
      </c>
      <c r="AH79" s="7">
        <f t="shared" ca="1" si="34"/>
        <v>300</v>
      </c>
      <c r="AI79" s="7" t="str">
        <f t="shared" ca="1" si="34"/>
        <v>MC</v>
      </c>
    </row>
    <row r="80" spans="1:35" x14ac:dyDescent="0.35">
      <c r="A80" s="4" t="str">
        <f t="shared" si="35"/>
        <v>centre_nord</v>
      </c>
      <c r="B80" s="4" t="str">
        <f t="shared" si="35"/>
        <v>marche_kongoussi</v>
      </c>
      <c r="C80" s="10" t="str">
        <f t="shared" si="36"/>
        <v>BNA_aout23!</v>
      </c>
      <c r="D80" s="4" t="str">
        <f t="shared" si="3"/>
        <v>marche_kongoussiBNA_aout23!</v>
      </c>
      <c r="E80" s="10">
        <f t="shared" si="37"/>
        <v>45139</v>
      </c>
      <c r="G80" s="7">
        <f t="shared" ca="1" si="32"/>
        <v>1250</v>
      </c>
      <c r="H80" s="7">
        <f t="shared" ca="1" si="32"/>
        <v>3625</v>
      </c>
      <c r="I80" s="7" t="str">
        <f t="shared" ca="1" si="32"/>
        <v>MC</v>
      </c>
      <c r="J80" s="7">
        <f t="shared" ca="1" si="32"/>
        <v>500</v>
      </c>
      <c r="K80" s="7">
        <f t="shared" ca="1" si="32"/>
        <v>300</v>
      </c>
      <c r="L80" s="7">
        <f t="shared" ca="1" si="32"/>
        <v>5000</v>
      </c>
      <c r="M80" s="7" t="str">
        <f t="shared" ca="1" si="32"/>
        <v>MC</v>
      </c>
      <c r="N80" s="7" t="str">
        <f t="shared" ca="1" si="32"/>
        <v>MC</v>
      </c>
      <c r="O80" s="7">
        <f t="shared" ca="1" si="32"/>
        <v>2500</v>
      </c>
      <c r="P80" s="7" t="str">
        <f t="shared" ca="1" si="32"/>
        <v>MC</v>
      </c>
      <c r="Q80" s="7" t="str">
        <f t="shared" ca="1" si="33"/>
        <v>MC</v>
      </c>
      <c r="R80" s="7" t="str">
        <f t="shared" ca="1" si="33"/>
        <v>MC</v>
      </c>
      <c r="S80" s="7" t="str">
        <f t="shared" ca="1" si="33"/>
        <v>MC</v>
      </c>
      <c r="T80" s="7" t="str">
        <f t="shared" ca="1" si="33"/>
        <v>MC</v>
      </c>
      <c r="U80" s="7">
        <f t="shared" ca="1" si="33"/>
        <v>7000</v>
      </c>
      <c r="V80" s="7">
        <f t="shared" ca="1" si="33"/>
        <v>6500</v>
      </c>
      <c r="W80" s="7" t="str">
        <f t="shared" ca="1" si="33"/>
        <v>MC</v>
      </c>
      <c r="X80" s="7">
        <f t="shared" ca="1" si="33"/>
        <v>150</v>
      </c>
      <c r="Y80" s="7" t="str">
        <f t="shared" ca="1" si="33"/>
        <v>MC</v>
      </c>
      <c r="Z80" s="7" t="str">
        <f t="shared" ca="1" si="33"/>
        <v>MC</v>
      </c>
      <c r="AA80" s="7" t="str">
        <f t="shared" ca="1" si="34"/>
        <v>MC</v>
      </c>
      <c r="AB80" s="7">
        <f t="shared" ca="1" si="34"/>
        <v>1750</v>
      </c>
      <c r="AC80" s="7">
        <f t="shared" ca="1" si="34"/>
        <v>3000</v>
      </c>
      <c r="AD80" s="7">
        <f t="shared" ca="1" si="34"/>
        <v>3250</v>
      </c>
      <c r="AE80" s="7">
        <f t="shared" ca="1" si="34"/>
        <v>3500</v>
      </c>
      <c r="AF80" s="7">
        <f t="shared" ca="1" si="34"/>
        <v>1750</v>
      </c>
      <c r="AG80" s="7">
        <f t="shared" ca="1" si="34"/>
        <v>6000</v>
      </c>
      <c r="AH80" s="7">
        <f t="shared" ca="1" si="34"/>
        <v>250</v>
      </c>
      <c r="AI80" s="7" t="str">
        <f t="shared" ca="1" si="34"/>
        <v>MC</v>
      </c>
    </row>
    <row r="81" spans="1:35" x14ac:dyDescent="0.35">
      <c r="A81" s="4" t="str">
        <f t="shared" si="35"/>
        <v>centre_nord</v>
      </c>
      <c r="B81" s="4" t="str">
        <f t="shared" si="35"/>
        <v>marche_kongoussi</v>
      </c>
      <c r="C81" s="10" t="str">
        <f t="shared" si="36"/>
        <v>BNA_sept23!</v>
      </c>
      <c r="D81" s="4" t="str">
        <f t="shared" si="3"/>
        <v>marche_kongoussiBNA_sept23!</v>
      </c>
      <c r="E81" s="10">
        <f t="shared" si="37"/>
        <v>45170</v>
      </c>
      <c r="G81" s="7">
        <f t="shared" ca="1" si="32"/>
        <v>1250</v>
      </c>
      <c r="H81" s="7">
        <f t="shared" ca="1" si="32"/>
        <v>4000</v>
      </c>
      <c r="I81" s="7" t="str">
        <f t="shared" ca="1" si="32"/>
        <v>MC</v>
      </c>
      <c r="J81" s="7">
        <f t="shared" ca="1" si="32"/>
        <v>500</v>
      </c>
      <c r="K81" s="7">
        <f t="shared" ca="1" si="32"/>
        <v>350</v>
      </c>
      <c r="L81" s="7">
        <f t="shared" ca="1" si="32"/>
        <v>6000</v>
      </c>
      <c r="M81" s="7">
        <f t="shared" ca="1" si="32"/>
        <v>4000</v>
      </c>
      <c r="N81" s="7">
        <f t="shared" ca="1" si="32"/>
        <v>1500</v>
      </c>
      <c r="O81" s="7">
        <f t="shared" ca="1" si="32"/>
        <v>2250</v>
      </c>
      <c r="P81" s="7">
        <f t="shared" ca="1" si="32"/>
        <v>8000</v>
      </c>
      <c r="Q81" s="7">
        <f t="shared" ca="1" si="33"/>
        <v>100</v>
      </c>
      <c r="R81" s="7" t="str">
        <f t="shared" ca="1" si="33"/>
        <v>MC</v>
      </c>
      <c r="S81" s="7">
        <f t="shared" ca="1" si="33"/>
        <v>28000</v>
      </c>
      <c r="T81" s="7">
        <f t="shared" ca="1" si="33"/>
        <v>40000</v>
      </c>
      <c r="U81" s="7">
        <f t="shared" ca="1" si="33"/>
        <v>7000</v>
      </c>
      <c r="V81" s="7">
        <f t="shared" ca="1" si="33"/>
        <v>5500</v>
      </c>
      <c r="W81" s="7">
        <f t="shared" ca="1" si="33"/>
        <v>1500</v>
      </c>
      <c r="X81" s="7">
        <f t="shared" ca="1" si="33"/>
        <v>175</v>
      </c>
      <c r="Y81" s="7" t="str">
        <f t="shared" ca="1" si="33"/>
        <v>MC</v>
      </c>
      <c r="Z81" s="7">
        <f t="shared" ca="1" si="33"/>
        <v>1750</v>
      </c>
      <c r="AA81" s="7">
        <f t="shared" ca="1" si="34"/>
        <v>2500</v>
      </c>
      <c r="AB81" s="7">
        <f t="shared" ca="1" si="34"/>
        <v>2000</v>
      </c>
      <c r="AC81" s="7">
        <f t="shared" ca="1" si="34"/>
        <v>3500</v>
      </c>
      <c r="AD81" s="7">
        <f t="shared" ca="1" si="34"/>
        <v>2500</v>
      </c>
      <c r="AE81" s="7">
        <f t="shared" ca="1" si="34"/>
        <v>3500</v>
      </c>
      <c r="AF81" s="7">
        <f t="shared" ca="1" si="34"/>
        <v>2500</v>
      </c>
      <c r="AG81" s="7">
        <f t="shared" ca="1" si="34"/>
        <v>6000</v>
      </c>
      <c r="AH81" s="7">
        <f t="shared" ca="1" si="34"/>
        <v>250</v>
      </c>
      <c r="AI81" s="7" t="str">
        <f t="shared" ca="1" si="34"/>
        <v>MC</v>
      </c>
    </row>
    <row r="82" spans="1:35" x14ac:dyDescent="0.35">
      <c r="A82" s="4" t="str">
        <f t="shared" si="35"/>
        <v>centre_nord</v>
      </c>
      <c r="B82" s="4" t="str">
        <f t="shared" si="35"/>
        <v>marche_kongoussi</v>
      </c>
      <c r="C82" s="10" t="str">
        <f t="shared" si="36"/>
        <v>BNA_oct23!</v>
      </c>
      <c r="D82" s="4" t="str">
        <f t="shared" si="3"/>
        <v>marche_kongoussiBNA_oct23!</v>
      </c>
      <c r="E82" s="10">
        <f t="shared" si="37"/>
        <v>45200</v>
      </c>
      <c r="G82" s="7">
        <f t="shared" ca="1" si="32"/>
        <v>1200</v>
      </c>
      <c r="H82" s="7">
        <f t="shared" ca="1" si="32"/>
        <v>3500</v>
      </c>
      <c r="I82" s="7" t="str">
        <f t="shared" ca="1" si="32"/>
        <v>MC</v>
      </c>
      <c r="J82" s="7">
        <f t="shared" ca="1" si="32"/>
        <v>600</v>
      </c>
      <c r="K82" s="7">
        <f t="shared" ca="1" si="32"/>
        <v>300</v>
      </c>
      <c r="L82" s="7">
        <f t="shared" ca="1" si="32"/>
        <v>6000</v>
      </c>
      <c r="M82" s="7">
        <f t="shared" ca="1" si="32"/>
        <v>9000</v>
      </c>
      <c r="N82" s="7">
        <f t="shared" ca="1" si="32"/>
        <v>1500</v>
      </c>
      <c r="O82" s="7">
        <f t="shared" ca="1" si="32"/>
        <v>2500</v>
      </c>
      <c r="P82" s="7" t="str">
        <f t="shared" ca="1" si="32"/>
        <v>MC</v>
      </c>
      <c r="Q82" s="7" t="str">
        <f t="shared" ca="1" si="33"/>
        <v>MC</v>
      </c>
      <c r="R82" s="7" t="str">
        <f t="shared" ca="1" si="33"/>
        <v>MC</v>
      </c>
      <c r="S82" s="7" t="str">
        <f t="shared" ca="1" si="33"/>
        <v>MC</v>
      </c>
      <c r="T82" s="7" t="str">
        <f t="shared" ca="1" si="33"/>
        <v>MC</v>
      </c>
      <c r="U82" s="7">
        <f t="shared" ca="1" si="33"/>
        <v>7250</v>
      </c>
      <c r="V82" s="7">
        <f t="shared" ca="1" si="33"/>
        <v>6000</v>
      </c>
      <c r="W82" s="7">
        <f t="shared" ca="1" si="33"/>
        <v>2125</v>
      </c>
      <c r="X82" s="7">
        <f t="shared" ca="1" si="33"/>
        <v>200</v>
      </c>
      <c r="Y82" s="7" t="str">
        <f t="shared" ca="1" si="33"/>
        <v>MC</v>
      </c>
      <c r="Z82" s="7" t="str">
        <f t="shared" ca="1" si="33"/>
        <v>MC</v>
      </c>
      <c r="AA82" s="7" t="str">
        <f t="shared" ca="1" si="34"/>
        <v>MC</v>
      </c>
      <c r="AB82" s="7">
        <f t="shared" ca="1" si="34"/>
        <v>1750</v>
      </c>
      <c r="AC82" s="7">
        <f t="shared" ca="1" si="34"/>
        <v>3500</v>
      </c>
      <c r="AD82" s="7">
        <f t="shared" ca="1" si="34"/>
        <v>2500</v>
      </c>
      <c r="AE82" s="7">
        <f t="shared" ca="1" si="34"/>
        <v>3250</v>
      </c>
      <c r="AF82" s="7">
        <f t="shared" ca="1" si="34"/>
        <v>1750</v>
      </c>
      <c r="AG82" s="7">
        <f t="shared" ca="1" si="34"/>
        <v>6000</v>
      </c>
      <c r="AH82" s="7">
        <f t="shared" ca="1" si="34"/>
        <v>250</v>
      </c>
      <c r="AI82" s="7" t="str">
        <f t="shared" ca="1" si="34"/>
        <v>MC</v>
      </c>
    </row>
    <row r="83" spans="1:35" x14ac:dyDescent="0.35">
      <c r="A83" s="4" t="str">
        <f t="shared" si="35"/>
        <v>centre_nord</v>
      </c>
      <c r="B83" s="4" t="str">
        <f t="shared" si="35"/>
        <v>marche_kongoussi</v>
      </c>
      <c r="C83" s="10" t="str">
        <f t="shared" si="36"/>
        <v>BNA_nov23!</v>
      </c>
      <c r="D83" s="4" t="str">
        <f t="shared" si="3"/>
        <v>marche_kongoussiBNA_nov23!</v>
      </c>
      <c r="E83" s="10">
        <f t="shared" si="37"/>
        <v>45231</v>
      </c>
      <c r="G83" s="7">
        <f t="shared" ca="1" si="32"/>
        <v>1200</v>
      </c>
      <c r="H83" s="7">
        <f t="shared" ca="1" si="32"/>
        <v>3500</v>
      </c>
      <c r="I83" s="7" t="str">
        <f t="shared" ca="1" si="32"/>
        <v>MC</v>
      </c>
      <c r="J83" s="7">
        <f t="shared" ca="1" si="32"/>
        <v>600</v>
      </c>
      <c r="K83" s="7">
        <f t="shared" ca="1" si="32"/>
        <v>300</v>
      </c>
      <c r="L83" s="7">
        <f t="shared" ca="1" si="32"/>
        <v>6000</v>
      </c>
      <c r="M83" s="7">
        <f t="shared" ca="1" si="32"/>
        <v>9000</v>
      </c>
      <c r="N83" s="7">
        <f t="shared" ca="1" si="32"/>
        <v>1500</v>
      </c>
      <c r="O83" s="7">
        <f t="shared" ca="1" si="32"/>
        <v>2500</v>
      </c>
      <c r="P83" s="7" t="str">
        <f t="shared" ca="1" si="32"/>
        <v>MC</v>
      </c>
      <c r="Q83" s="7" t="str">
        <f t="shared" ca="1" si="33"/>
        <v>MC</v>
      </c>
      <c r="R83" s="7" t="str">
        <f t="shared" ca="1" si="33"/>
        <v>MC</v>
      </c>
      <c r="S83" s="7" t="str">
        <f t="shared" ca="1" si="33"/>
        <v>MC</v>
      </c>
      <c r="T83" s="7" t="str">
        <f t="shared" ca="1" si="33"/>
        <v>MC</v>
      </c>
      <c r="U83" s="7">
        <f t="shared" ca="1" si="33"/>
        <v>7250</v>
      </c>
      <c r="V83" s="7">
        <f t="shared" ca="1" si="33"/>
        <v>6000</v>
      </c>
      <c r="W83" s="7">
        <f t="shared" ca="1" si="33"/>
        <v>2125</v>
      </c>
      <c r="X83" s="7">
        <f t="shared" ca="1" si="33"/>
        <v>200</v>
      </c>
      <c r="Y83" s="7" t="str">
        <f t="shared" ca="1" si="33"/>
        <v>MC</v>
      </c>
      <c r="Z83" s="7" t="str">
        <f t="shared" ca="1" si="33"/>
        <v>MC</v>
      </c>
      <c r="AA83" s="7" t="str">
        <f t="shared" ca="1" si="34"/>
        <v>MC</v>
      </c>
      <c r="AB83" s="7">
        <f t="shared" ca="1" si="34"/>
        <v>1750</v>
      </c>
      <c r="AC83" s="7">
        <f t="shared" ca="1" si="34"/>
        <v>3500</v>
      </c>
      <c r="AD83" s="7">
        <f t="shared" ca="1" si="34"/>
        <v>2500</v>
      </c>
      <c r="AE83" s="7">
        <f t="shared" ca="1" si="34"/>
        <v>3250</v>
      </c>
      <c r="AF83" s="7">
        <f t="shared" ca="1" si="34"/>
        <v>1750</v>
      </c>
      <c r="AG83" s="7">
        <f t="shared" ca="1" si="34"/>
        <v>6000</v>
      </c>
      <c r="AH83" s="7">
        <f t="shared" ca="1" si="34"/>
        <v>250</v>
      </c>
      <c r="AI83" s="7" t="str">
        <f t="shared" ca="1" si="34"/>
        <v>MC</v>
      </c>
    </row>
    <row r="84" spans="1:35" x14ac:dyDescent="0.35">
      <c r="A84" s="4" t="str">
        <f t="shared" si="35"/>
        <v>centre_nord</v>
      </c>
      <c r="B84" s="4" t="str">
        <f t="shared" si="35"/>
        <v>marche_kongoussi</v>
      </c>
      <c r="C84" s="10" t="str">
        <f t="shared" si="36"/>
        <v>BNA_dec23!</v>
      </c>
      <c r="D84" s="4" t="str">
        <f t="shared" si="3"/>
        <v>marche_kongoussiBNA_dec23!</v>
      </c>
      <c r="E84" s="10">
        <f t="shared" si="37"/>
        <v>45261</v>
      </c>
      <c r="G84" s="7" t="str">
        <f t="shared" ca="1" si="32"/>
        <v/>
      </c>
      <c r="H84" s="7" t="str">
        <f t="shared" ca="1" si="32"/>
        <v/>
      </c>
      <c r="I84" s="7" t="str">
        <f t="shared" ca="1" si="32"/>
        <v/>
      </c>
      <c r="J84" s="7" t="str">
        <f t="shared" ca="1" si="32"/>
        <v/>
      </c>
      <c r="K84" s="7" t="str">
        <f t="shared" ca="1" si="32"/>
        <v/>
      </c>
      <c r="L84" s="7" t="str">
        <f t="shared" ca="1" si="32"/>
        <v/>
      </c>
      <c r="M84" s="7" t="str">
        <f t="shared" ca="1" si="32"/>
        <v/>
      </c>
      <c r="N84" s="7" t="str">
        <f t="shared" ca="1" si="32"/>
        <v/>
      </c>
      <c r="O84" s="7" t="str">
        <f t="shared" ca="1" si="32"/>
        <v/>
      </c>
      <c r="P84" s="7" t="str">
        <f t="shared" ca="1" si="32"/>
        <v/>
      </c>
      <c r="Q84" s="7" t="str">
        <f t="shared" ca="1" si="33"/>
        <v/>
      </c>
      <c r="R84" s="7" t="str">
        <f t="shared" ca="1" si="33"/>
        <v/>
      </c>
      <c r="S84" s="7" t="str">
        <f t="shared" ca="1" si="33"/>
        <v/>
      </c>
      <c r="T84" s="7" t="str">
        <f t="shared" ca="1" si="33"/>
        <v/>
      </c>
      <c r="U84" s="7" t="str">
        <f t="shared" ca="1" si="33"/>
        <v/>
      </c>
      <c r="V84" s="7" t="str">
        <f t="shared" ca="1" si="33"/>
        <v/>
      </c>
      <c r="W84" s="7" t="str">
        <f t="shared" ca="1" si="33"/>
        <v/>
      </c>
      <c r="X84" s="7" t="str">
        <f t="shared" ca="1" si="33"/>
        <v/>
      </c>
      <c r="Y84" s="7" t="str">
        <f t="shared" ca="1" si="33"/>
        <v/>
      </c>
      <c r="Z84" s="7" t="str">
        <f t="shared" ca="1" si="33"/>
        <v/>
      </c>
      <c r="AA84" s="7" t="str">
        <f t="shared" ca="1" si="34"/>
        <v/>
      </c>
      <c r="AB84" s="7" t="str">
        <f t="shared" ca="1" si="34"/>
        <v/>
      </c>
      <c r="AC84" s="7" t="str">
        <f t="shared" ca="1" si="34"/>
        <v/>
      </c>
      <c r="AD84" s="7" t="str">
        <f t="shared" ca="1" si="34"/>
        <v/>
      </c>
      <c r="AE84" s="7" t="str">
        <f t="shared" ca="1" si="34"/>
        <v/>
      </c>
      <c r="AF84" s="7" t="str">
        <f t="shared" ca="1" si="34"/>
        <v/>
      </c>
      <c r="AG84" s="7" t="str">
        <f t="shared" ca="1" si="34"/>
        <v/>
      </c>
      <c r="AH84" s="7" t="str">
        <f t="shared" ca="1" si="34"/>
        <v/>
      </c>
      <c r="AI84" s="7" t="str">
        <f t="shared" ca="1" si="34"/>
        <v/>
      </c>
    </row>
    <row r="85" spans="1:35" x14ac:dyDescent="0.35">
      <c r="D85" s="4" t="str">
        <f t="shared" si="3"/>
        <v/>
      </c>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row>
    <row r="86" spans="1:35" x14ac:dyDescent="0.35">
      <c r="D86" s="4" t="str">
        <f t="shared" si="3"/>
        <v/>
      </c>
      <c r="E86" s="4" t="s">
        <v>80</v>
      </c>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row>
    <row r="87" spans="1:35" x14ac:dyDescent="0.35">
      <c r="A87" s="4" t="s">
        <v>81</v>
      </c>
      <c r="B87" s="4" t="s">
        <v>82</v>
      </c>
      <c r="C87" s="10" t="str">
        <f t="shared" ref="C87:C94" si="38">C71</f>
        <v>BNA_nov22!</v>
      </c>
      <c r="D87" s="4" t="str">
        <f t="shared" si="3"/>
        <v>marche_bogandeBNA_nov22!</v>
      </c>
      <c r="E87" s="10">
        <f t="shared" ref="E87:E94" si="39">E71</f>
        <v>44866</v>
      </c>
      <c r="G87" s="7" t="str">
        <f t="shared" ref="G87:P100" ca="1" si="40">IFERROR(VLOOKUP($B87,INDIRECT($C87&amp;$A$1),MATCH(G$4,INDIRECT($C87&amp;"$B$7:$BZ$7"),0),FALSE),"")</f>
        <v>-</v>
      </c>
      <c r="H87" s="7" t="str">
        <f t="shared" ca="1" si="40"/>
        <v>-</v>
      </c>
      <c r="I87" s="7" t="str">
        <f t="shared" ca="1" si="40"/>
        <v>-</v>
      </c>
      <c r="J87" s="7" t="str">
        <f t="shared" ca="1" si="40"/>
        <v>-</v>
      </c>
      <c r="K87" s="7" t="str">
        <f t="shared" ca="1" si="40"/>
        <v>-</v>
      </c>
      <c r="L87" s="7" t="str">
        <f t="shared" ca="1" si="40"/>
        <v>-</v>
      </c>
      <c r="M87" s="7" t="str">
        <f t="shared" ca="1" si="40"/>
        <v>-</v>
      </c>
      <c r="N87" s="7" t="str">
        <f t="shared" ca="1" si="40"/>
        <v>-</v>
      </c>
      <c r="O87" s="7" t="str">
        <f t="shared" ca="1" si="40"/>
        <v>-</v>
      </c>
      <c r="P87" s="7" t="str">
        <f t="shared" ca="1" si="40"/>
        <v>-</v>
      </c>
      <c r="Q87" s="7" t="str">
        <f t="shared" ref="Q87:Z100" ca="1" si="41">IFERROR(VLOOKUP($B87,INDIRECT($C87&amp;$A$1),MATCH(Q$4,INDIRECT($C87&amp;"$B$7:$BZ$7"),0),FALSE),"")</f>
        <v>-</v>
      </c>
      <c r="R87" s="7" t="str">
        <f t="shared" ca="1" si="41"/>
        <v>-</v>
      </c>
      <c r="S87" s="7" t="str">
        <f t="shared" ca="1" si="41"/>
        <v>-</v>
      </c>
      <c r="T87" s="7" t="str">
        <f t="shared" ca="1" si="41"/>
        <v>-</v>
      </c>
      <c r="U87" s="7" t="str">
        <f t="shared" ca="1" si="41"/>
        <v>-</v>
      </c>
      <c r="V87" s="7" t="str">
        <f t="shared" ca="1" si="41"/>
        <v>-</v>
      </c>
      <c r="W87" s="7" t="str">
        <f t="shared" ca="1" si="41"/>
        <v>-</v>
      </c>
      <c r="X87" s="7" t="str">
        <f t="shared" ca="1" si="41"/>
        <v>-</v>
      </c>
      <c r="Y87" s="7" t="str">
        <f t="shared" ca="1" si="41"/>
        <v>-</v>
      </c>
      <c r="Z87" s="7" t="str">
        <f t="shared" ca="1" si="41"/>
        <v>-</v>
      </c>
      <c r="AA87" s="7" t="str">
        <f t="shared" ref="AA87:AI100" ca="1" si="42">IFERROR(VLOOKUP($B87,INDIRECT($C87&amp;$A$1),MATCH(AA$4,INDIRECT($C87&amp;"$B$7:$BZ$7"),0),FALSE),"")</f>
        <v>-</v>
      </c>
      <c r="AB87" s="7" t="str">
        <f t="shared" ca="1" si="42"/>
        <v>-</v>
      </c>
      <c r="AC87" s="7" t="str">
        <f t="shared" ca="1" si="42"/>
        <v>-</v>
      </c>
      <c r="AD87" s="7" t="str">
        <f t="shared" ca="1" si="42"/>
        <v>-</v>
      </c>
      <c r="AE87" s="7" t="str">
        <f t="shared" ca="1" si="42"/>
        <v>-</v>
      </c>
      <c r="AF87" s="7" t="str">
        <f t="shared" ca="1" si="42"/>
        <v>-</v>
      </c>
      <c r="AG87" s="7" t="str">
        <f t="shared" ca="1" si="42"/>
        <v>-</v>
      </c>
      <c r="AH87" s="7" t="str">
        <f t="shared" ca="1" si="42"/>
        <v>-</v>
      </c>
      <c r="AI87" s="7" t="str">
        <f t="shared" ca="1" si="42"/>
        <v>-</v>
      </c>
    </row>
    <row r="88" spans="1:35" x14ac:dyDescent="0.35">
      <c r="A88" s="4" t="s">
        <v>81</v>
      </c>
      <c r="B88" s="4" t="s">
        <v>82</v>
      </c>
      <c r="C88" s="10" t="str">
        <f t="shared" si="38"/>
        <v>BNA_dec22!</v>
      </c>
      <c r="D88" s="4" t="str">
        <f t="shared" si="3"/>
        <v>marche_bogandeBNA_dec22!</v>
      </c>
      <c r="E88" s="10">
        <f t="shared" si="39"/>
        <v>44896</v>
      </c>
      <c r="G88" s="7" t="str">
        <f t="shared" ca="1" si="40"/>
        <v>-</v>
      </c>
      <c r="H88" s="7" t="str">
        <f t="shared" ca="1" si="40"/>
        <v>-</v>
      </c>
      <c r="I88" s="7" t="str">
        <f t="shared" ca="1" si="40"/>
        <v>-</v>
      </c>
      <c r="J88" s="7" t="str">
        <f t="shared" ca="1" si="40"/>
        <v>-</v>
      </c>
      <c r="K88" s="7" t="str">
        <f t="shared" ca="1" si="40"/>
        <v>-</v>
      </c>
      <c r="L88" s="7" t="str">
        <f t="shared" ca="1" si="40"/>
        <v>-</v>
      </c>
      <c r="M88" s="7" t="str">
        <f t="shared" ca="1" si="40"/>
        <v>-</v>
      </c>
      <c r="N88" s="7" t="str">
        <f t="shared" ca="1" si="40"/>
        <v>-</v>
      </c>
      <c r="O88" s="7" t="str">
        <f t="shared" ca="1" si="40"/>
        <v>-</v>
      </c>
      <c r="P88" s="7" t="str">
        <f t="shared" ca="1" si="40"/>
        <v>-</v>
      </c>
      <c r="Q88" s="7" t="str">
        <f t="shared" ca="1" si="41"/>
        <v>-</v>
      </c>
      <c r="R88" s="7" t="str">
        <f t="shared" ca="1" si="41"/>
        <v>-</v>
      </c>
      <c r="S88" s="7" t="str">
        <f t="shared" ca="1" si="41"/>
        <v>-</v>
      </c>
      <c r="T88" s="7" t="str">
        <f t="shared" ca="1" si="41"/>
        <v>-</v>
      </c>
      <c r="U88" s="7" t="str">
        <f t="shared" ca="1" si="41"/>
        <v>-</v>
      </c>
      <c r="V88" s="7" t="str">
        <f t="shared" ca="1" si="41"/>
        <v>-</v>
      </c>
      <c r="W88" s="7" t="str">
        <f t="shared" ca="1" si="41"/>
        <v>-</v>
      </c>
      <c r="X88" s="7" t="str">
        <f t="shared" ca="1" si="41"/>
        <v>-</v>
      </c>
      <c r="Y88" s="7" t="str">
        <f t="shared" ca="1" si="41"/>
        <v>-</v>
      </c>
      <c r="Z88" s="7" t="str">
        <f t="shared" ca="1" si="41"/>
        <v>-</v>
      </c>
      <c r="AA88" s="7" t="str">
        <f t="shared" ca="1" si="42"/>
        <v>-</v>
      </c>
      <c r="AB88" s="7" t="str">
        <f t="shared" ca="1" si="42"/>
        <v>-</v>
      </c>
      <c r="AC88" s="7" t="str">
        <f t="shared" ca="1" si="42"/>
        <v>-</v>
      </c>
      <c r="AD88" s="7" t="str">
        <f t="shared" ca="1" si="42"/>
        <v>-</v>
      </c>
      <c r="AE88" s="7" t="str">
        <f t="shared" ca="1" si="42"/>
        <v>-</v>
      </c>
      <c r="AF88" s="7" t="str">
        <f t="shared" ca="1" si="42"/>
        <v>-</v>
      </c>
      <c r="AG88" s="7" t="str">
        <f t="shared" ca="1" si="42"/>
        <v>-</v>
      </c>
      <c r="AH88" s="7" t="str">
        <f t="shared" ca="1" si="42"/>
        <v>-</v>
      </c>
      <c r="AI88" s="7" t="str">
        <f t="shared" ca="1" si="42"/>
        <v>-</v>
      </c>
    </row>
    <row r="89" spans="1:35" x14ac:dyDescent="0.35">
      <c r="A89" s="4" t="s">
        <v>81</v>
      </c>
      <c r="B89" s="4" t="s">
        <v>82</v>
      </c>
      <c r="C89" s="10" t="str">
        <f t="shared" si="38"/>
        <v>BNA_jan23!</v>
      </c>
      <c r="D89" s="4" t="str">
        <f t="shared" si="3"/>
        <v>marche_bogandeBNA_jan23!</v>
      </c>
      <c r="E89" s="10">
        <f t="shared" si="39"/>
        <v>44927</v>
      </c>
      <c r="G89" s="7" t="str">
        <f t="shared" ca="1" si="40"/>
        <v>-</v>
      </c>
      <c r="H89" s="7" t="str">
        <f t="shared" ca="1" si="40"/>
        <v>-</v>
      </c>
      <c r="I89" s="7" t="str">
        <f t="shared" ca="1" si="40"/>
        <v>-</v>
      </c>
      <c r="J89" s="7" t="str">
        <f t="shared" ca="1" si="40"/>
        <v>-</v>
      </c>
      <c r="K89" s="7" t="str">
        <f t="shared" ca="1" si="40"/>
        <v>-</v>
      </c>
      <c r="L89" s="7" t="str">
        <f t="shared" ca="1" si="40"/>
        <v>-</v>
      </c>
      <c r="M89" s="7" t="str">
        <f t="shared" ca="1" si="40"/>
        <v>-</v>
      </c>
      <c r="N89" s="7" t="str">
        <f t="shared" ca="1" si="40"/>
        <v>-</v>
      </c>
      <c r="O89" s="7" t="str">
        <f t="shared" ca="1" si="40"/>
        <v>-</v>
      </c>
      <c r="P89" s="7" t="str">
        <f t="shared" ca="1" si="40"/>
        <v>-</v>
      </c>
      <c r="Q89" s="7" t="str">
        <f t="shared" ca="1" si="41"/>
        <v>-</v>
      </c>
      <c r="R89" s="7" t="str">
        <f t="shared" ca="1" si="41"/>
        <v>-</v>
      </c>
      <c r="S89" s="7" t="str">
        <f t="shared" ca="1" si="41"/>
        <v>-</v>
      </c>
      <c r="T89" s="7" t="str">
        <f t="shared" ca="1" si="41"/>
        <v>-</v>
      </c>
      <c r="U89" s="7" t="str">
        <f t="shared" ca="1" si="41"/>
        <v>-</v>
      </c>
      <c r="V89" s="7" t="str">
        <f t="shared" ca="1" si="41"/>
        <v>-</v>
      </c>
      <c r="W89" s="7" t="str">
        <f t="shared" ca="1" si="41"/>
        <v>-</v>
      </c>
      <c r="X89" s="7" t="str">
        <f t="shared" ca="1" si="41"/>
        <v>-</v>
      </c>
      <c r="Y89" s="7" t="str">
        <f t="shared" ca="1" si="41"/>
        <v>-</v>
      </c>
      <c r="Z89" s="7" t="str">
        <f t="shared" ca="1" si="41"/>
        <v>-</v>
      </c>
      <c r="AA89" s="7" t="str">
        <f t="shared" ca="1" si="42"/>
        <v>-</v>
      </c>
      <c r="AB89" s="7" t="str">
        <f t="shared" ca="1" si="42"/>
        <v>-</v>
      </c>
      <c r="AC89" s="7" t="str">
        <f t="shared" ca="1" si="42"/>
        <v>-</v>
      </c>
      <c r="AD89" s="7" t="str">
        <f t="shared" ca="1" si="42"/>
        <v>-</v>
      </c>
      <c r="AE89" s="7" t="str">
        <f t="shared" ca="1" si="42"/>
        <v>-</v>
      </c>
      <c r="AF89" s="7" t="str">
        <f t="shared" ca="1" si="42"/>
        <v>-</v>
      </c>
      <c r="AG89" s="7" t="str">
        <f t="shared" ca="1" si="42"/>
        <v>-</v>
      </c>
      <c r="AH89" s="7" t="str">
        <f t="shared" ca="1" si="42"/>
        <v>-</v>
      </c>
      <c r="AI89" s="7" t="str">
        <f t="shared" ca="1" si="42"/>
        <v>-</v>
      </c>
    </row>
    <row r="90" spans="1:35" x14ac:dyDescent="0.35">
      <c r="A90" s="4" t="s">
        <v>81</v>
      </c>
      <c r="B90" s="4" t="s">
        <v>82</v>
      </c>
      <c r="C90" s="10" t="str">
        <f t="shared" si="38"/>
        <v>BNA_fev23!</v>
      </c>
      <c r="D90" s="4" t="str">
        <f t="shared" si="3"/>
        <v>marche_bogandeBNA_fev23!</v>
      </c>
      <c r="E90" s="10">
        <f t="shared" si="39"/>
        <v>44958</v>
      </c>
      <c r="G90" s="7" t="str">
        <f t="shared" ca="1" si="40"/>
        <v>-</v>
      </c>
      <c r="H90" s="7" t="str">
        <f t="shared" ca="1" si="40"/>
        <v>-</v>
      </c>
      <c r="I90" s="7" t="str">
        <f t="shared" ca="1" si="40"/>
        <v>-</v>
      </c>
      <c r="J90" s="7" t="str">
        <f t="shared" ca="1" si="40"/>
        <v>-</v>
      </c>
      <c r="K90" s="7" t="str">
        <f t="shared" ca="1" si="40"/>
        <v>-</v>
      </c>
      <c r="L90" s="7" t="str">
        <f t="shared" ca="1" si="40"/>
        <v>-</v>
      </c>
      <c r="M90" s="7" t="str">
        <f t="shared" ca="1" si="40"/>
        <v>-</v>
      </c>
      <c r="N90" s="7" t="str">
        <f t="shared" ca="1" si="40"/>
        <v>-</v>
      </c>
      <c r="O90" s="7" t="str">
        <f t="shared" ca="1" si="40"/>
        <v>-</v>
      </c>
      <c r="P90" s="7" t="str">
        <f t="shared" ca="1" si="40"/>
        <v>-</v>
      </c>
      <c r="Q90" s="7" t="str">
        <f t="shared" ca="1" si="41"/>
        <v>-</v>
      </c>
      <c r="R90" s="7" t="str">
        <f t="shared" ca="1" si="41"/>
        <v>-</v>
      </c>
      <c r="S90" s="7" t="str">
        <f t="shared" ca="1" si="41"/>
        <v>-</v>
      </c>
      <c r="T90" s="7" t="str">
        <f t="shared" ca="1" si="41"/>
        <v>-</v>
      </c>
      <c r="U90" s="7" t="str">
        <f t="shared" ca="1" si="41"/>
        <v>-</v>
      </c>
      <c r="V90" s="7" t="str">
        <f t="shared" ca="1" si="41"/>
        <v>-</v>
      </c>
      <c r="W90" s="7" t="str">
        <f t="shared" ca="1" si="41"/>
        <v>-</v>
      </c>
      <c r="X90" s="7" t="str">
        <f t="shared" ca="1" si="41"/>
        <v>-</v>
      </c>
      <c r="Y90" s="7" t="str">
        <f t="shared" ca="1" si="41"/>
        <v>-</v>
      </c>
      <c r="Z90" s="7" t="str">
        <f t="shared" ca="1" si="41"/>
        <v>-</v>
      </c>
      <c r="AA90" s="7" t="str">
        <f t="shared" ca="1" si="42"/>
        <v>-</v>
      </c>
      <c r="AB90" s="7" t="str">
        <f t="shared" ca="1" si="42"/>
        <v>-</v>
      </c>
      <c r="AC90" s="7" t="str">
        <f t="shared" ca="1" si="42"/>
        <v>-</v>
      </c>
      <c r="AD90" s="7" t="str">
        <f t="shared" ca="1" si="42"/>
        <v>-</v>
      </c>
      <c r="AE90" s="7" t="str">
        <f t="shared" ca="1" si="42"/>
        <v>-</v>
      </c>
      <c r="AF90" s="7" t="str">
        <f t="shared" ca="1" si="42"/>
        <v>-</v>
      </c>
      <c r="AG90" s="7" t="str">
        <f t="shared" ca="1" si="42"/>
        <v>-</v>
      </c>
      <c r="AH90" s="7" t="str">
        <f t="shared" ca="1" si="42"/>
        <v>-</v>
      </c>
      <c r="AI90" s="7" t="str">
        <f t="shared" ca="1" si="42"/>
        <v>-</v>
      </c>
    </row>
    <row r="91" spans="1:35" x14ac:dyDescent="0.35">
      <c r="A91" s="4" t="s">
        <v>81</v>
      </c>
      <c r="B91" s="4" t="s">
        <v>82</v>
      </c>
      <c r="C91" s="10" t="str">
        <f t="shared" si="38"/>
        <v>BNA_mar23!</v>
      </c>
      <c r="D91" s="4" t="str">
        <f t="shared" si="3"/>
        <v>marche_bogandeBNA_mar23!</v>
      </c>
      <c r="E91" s="10">
        <f t="shared" si="39"/>
        <v>44986</v>
      </c>
      <c r="G91" s="7" t="str">
        <f t="shared" ca="1" si="40"/>
        <v>-</v>
      </c>
      <c r="H91" s="7" t="str">
        <f t="shared" ca="1" si="40"/>
        <v>-</v>
      </c>
      <c r="I91" s="7" t="str">
        <f t="shared" ca="1" si="40"/>
        <v>-</v>
      </c>
      <c r="J91" s="7" t="str">
        <f t="shared" ca="1" si="40"/>
        <v>-</v>
      </c>
      <c r="K91" s="7" t="str">
        <f t="shared" ca="1" si="40"/>
        <v>-</v>
      </c>
      <c r="L91" s="7" t="str">
        <f t="shared" ca="1" si="40"/>
        <v>-</v>
      </c>
      <c r="M91" s="7" t="str">
        <f t="shared" ca="1" si="40"/>
        <v>-</v>
      </c>
      <c r="N91" s="7" t="str">
        <f t="shared" ca="1" si="40"/>
        <v>-</v>
      </c>
      <c r="O91" s="7" t="str">
        <f t="shared" ca="1" si="40"/>
        <v>-</v>
      </c>
      <c r="P91" s="7" t="str">
        <f t="shared" ca="1" si="40"/>
        <v>-</v>
      </c>
      <c r="Q91" s="7" t="str">
        <f t="shared" ca="1" si="41"/>
        <v>-</v>
      </c>
      <c r="R91" s="7" t="str">
        <f t="shared" ca="1" si="41"/>
        <v>-</v>
      </c>
      <c r="S91" s="7" t="str">
        <f t="shared" ca="1" si="41"/>
        <v>-</v>
      </c>
      <c r="T91" s="7" t="str">
        <f t="shared" ca="1" si="41"/>
        <v>-</v>
      </c>
      <c r="U91" s="7" t="str">
        <f t="shared" ca="1" si="41"/>
        <v>-</v>
      </c>
      <c r="V91" s="7" t="str">
        <f t="shared" ca="1" si="41"/>
        <v>-</v>
      </c>
      <c r="W91" s="7" t="str">
        <f t="shared" ca="1" si="41"/>
        <v>-</v>
      </c>
      <c r="X91" s="7" t="str">
        <f t="shared" ca="1" si="41"/>
        <v>-</v>
      </c>
      <c r="Y91" s="7" t="str">
        <f t="shared" ca="1" si="41"/>
        <v>-</v>
      </c>
      <c r="Z91" s="7" t="str">
        <f t="shared" ca="1" si="41"/>
        <v>-</v>
      </c>
      <c r="AA91" s="7" t="str">
        <f t="shared" ca="1" si="42"/>
        <v>-</v>
      </c>
      <c r="AB91" s="7" t="str">
        <f t="shared" ca="1" si="42"/>
        <v>-</v>
      </c>
      <c r="AC91" s="7" t="str">
        <f t="shared" ca="1" si="42"/>
        <v>-</v>
      </c>
      <c r="AD91" s="7" t="str">
        <f t="shared" ca="1" si="42"/>
        <v>-</v>
      </c>
      <c r="AE91" s="7" t="str">
        <f t="shared" ca="1" si="42"/>
        <v>-</v>
      </c>
      <c r="AF91" s="7" t="str">
        <f t="shared" ca="1" si="42"/>
        <v>-</v>
      </c>
      <c r="AG91" s="7" t="str">
        <f t="shared" ca="1" si="42"/>
        <v>-</v>
      </c>
      <c r="AH91" s="7" t="str">
        <f t="shared" ca="1" si="42"/>
        <v>-</v>
      </c>
      <c r="AI91" s="7" t="str">
        <f t="shared" ca="1" si="42"/>
        <v>-</v>
      </c>
    </row>
    <row r="92" spans="1:35" x14ac:dyDescent="0.35">
      <c r="A92" s="4" t="s">
        <v>81</v>
      </c>
      <c r="B92" s="4" t="s">
        <v>82</v>
      </c>
      <c r="C92" s="10" t="str">
        <f t="shared" si="38"/>
        <v>BNA_avr23!</v>
      </c>
      <c r="D92" s="4" t="str">
        <f t="shared" si="3"/>
        <v>marche_bogandeBNA_avr23!</v>
      </c>
      <c r="E92" s="10">
        <f t="shared" si="39"/>
        <v>45017</v>
      </c>
      <c r="G92" s="7" t="str">
        <f t="shared" ca="1" si="40"/>
        <v>-</v>
      </c>
      <c r="H92" s="7" t="str">
        <f t="shared" ca="1" si="40"/>
        <v>-</v>
      </c>
      <c r="I92" s="7" t="str">
        <f t="shared" ca="1" si="40"/>
        <v>-</v>
      </c>
      <c r="J92" s="7" t="str">
        <f t="shared" ca="1" si="40"/>
        <v>-</v>
      </c>
      <c r="K92" s="7" t="str">
        <f t="shared" ca="1" si="40"/>
        <v>-</v>
      </c>
      <c r="L92" s="7" t="str">
        <f t="shared" ca="1" si="40"/>
        <v>-</v>
      </c>
      <c r="M92" s="7" t="str">
        <f t="shared" ca="1" si="40"/>
        <v>-</v>
      </c>
      <c r="N92" s="7" t="str">
        <f t="shared" ca="1" si="40"/>
        <v>-</v>
      </c>
      <c r="O92" s="7" t="str">
        <f t="shared" ca="1" si="40"/>
        <v>-</v>
      </c>
      <c r="P92" s="7" t="str">
        <f t="shared" ca="1" si="40"/>
        <v>-</v>
      </c>
      <c r="Q92" s="7" t="str">
        <f t="shared" ca="1" si="41"/>
        <v>-</v>
      </c>
      <c r="R92" s="7" t="str">
        <f t="shared" ca="1" si="41"/>
        <v>-</v>
      </c>
      <c r="S92" s="7" t="str">
        <f t="shared" ca="1" si="41"/>
        <v>-</v>
      </c>
      <c r="T92" s="7" t="str">
        <f t="shared" ca="1" si="41"/>
        <v>-</v>
      </c>
      <c r="U92" s="7" t="str">
        <f t="shared" ca="1" si="41"/>
        <v>-</v>
      </c>
      <c r="V92" s="7" t="str">
        <f t="shared" ca="1" si="41"/>
        <v>-</v>
      </c>
      <c r="W92" s="7" t="str">
        <f t="shared" ca="1" si="41"/>
        <v>-</v>
      </c>
      <c r="X92" s="7" t="str">
        <f t="shared" ca="1" si="41"/>
        <v>-</v>
      </c>
      <c r="Y92" s="7" t="str">
        <f t="shared" ca="1" si="41"/>
        <v>-</v>
      </c>
      <c r="Z92" s="7" t="str">
        <f t="shared" ca="1" si="41"/>
        <v>-</v>
      </c>
      <c r="AA92" s="7" t="str">
        <f t="shared" ca="1" si="42"/>
        <v>-</v>
      </c>
      <c r="AB92" s="7" t="str">
        <f t="shared" ca="1" si="42"/>
        <v>-</v>
      </c>
      <c r="AC92" s="7" t="str">
        <f t="shared" ca="1" si="42"/>
        <v>-</v>
      </c>
      <c r="AD92" s="7" t="str">
        <f t="shared" ca="1" si="42"/>
        <v>-</v>
      </c>
      <c r="AE92" s="7" t="str">
        <f t="shared" ca="1" si="42"/>
        <v>-</v>
      </c>
      <c r="AF92" s="7" t="str">
        <f t="shared" ca="1" si="42"/>
        <v>-</v>
      </c>
      <c r="AG92" s="7" t="str">
        <f t="shared" ca="1" si="42"/>
        <v>-</v>
      </c>
      <c r="AH92" s="7" t="str">
        <f t="shared" ca="1" si="42"/>
        <v>-</v>
      </c>
      <c r="AI92" s="7" t="str">
        <f t="shared" ca="1" si="42"/>
        <v>-</v>
      </c>
    </row>
    <row r="93" spans="1:35" x14ac:dyDescent="0.35">
      <c r="A93" s="4" t="s">
        <v>81</v>
      </c>
      <c r="B93" s="4" t="s">
        <v>82</v>
      </c>
      <c r="C93" s="10" t="str">
        <f t="shared" si="38"/>
        <v>BNA_mai23!</v>
      </c>
      <c r="D93" s="4" t="str">
        <f t="shared" si="3"/>
        <v>marche_bogandeBNA_mai23!</v>
      </c>
      <c r="E93" s="10">
        <f t="shared" si="39"/>
        <v>45047</v>
      </c>
      <c r="G93" s="7" t="str">
        <f t="shared" ca="1" si="40"/>
        <v>-</v>
      </c>
      <c r="H93" s="7" t="str">
        <f t="shared" ca="1" si="40"/>
        <v>-</v>
      </c>
      <c r="I93" s="7" t="str">
        <f t="shared" ca="1" si="40"/>
        <v>-</v>
      </c>
      <c r="J93" s="7" t="str">
        <f t="shared" ca="1" si="40"/>
        <v>-</v>
      </c>
      <c r="K93" s="7" t="str">
        <f t="shared" ca="1" si="40"/>
        <v>-</v>
      </c>
      <c r="L93" s="7" t="str">
        <f t="shared" ca="1" si="40"/>
        <v>-</v>
      </c>
      <c r="M93" s="7" t="str">
        <f t="shared" ca="1" si="40"/>
        <v>-</v>
      </c>
      <c r="N93" s="7" t="str">
        <f t="shared" ca="1" si="40"/>
        <v>-</v>
      </c>
      <c r="O93" s="7" t="str">
        <f t="shared" ca="1" si="40"/>
        <v>-</v>
      </c>
      <c r="P93" s="7" t="str">
        <f t="shared" ca="1" si="40"/>
        <v>-</v>
      </c>
      <c r="Q93" s="7" t="str">
        <f t="shared" ca="1" si="41"/>
        <v>-</v>
      </c>
      <c r="R93" s="7" t="str">
        <f t="shared" ca="1" si="41"/>
        <v>-</v>
      </c>
      <c r="S93" s="7" t="str">
        <f t="shared" ca="1" si="41"/>
        <v>-</v>
      </c>
      <c r="T93" s="7" t="str">
        <f t="shared" ca="1" si="41"/>
        <v>-</v>
      </c>
      <c r="U93" s="7" t="str">
        <f t="shared" ca="1" si="41"/>
        <v>-</v>
      </c>
      <c r="V93" s="7" t="str">
        <f t="shared" ca="1" si="41"/>
        <v>-</v>
      </c>
      <c r="W93" s="7" t="str">
        <f t="shared" ca="1" si="41"/>
        <v>-</v>
      </c>
      <c r="X93" s="7" t="str">
        <f t="shared" ca="1" si="41"/>
        <v>-</v>
      </c>
      <c r="Y93" s="7" t="str">
        <f t="shared" ca="1" si="41"/>
        <v>-</v>
      </c>
      <c r="Z93" s="7" t="str">
        <f t="shared" ca="1" si="41"/>
        <v>-</v>
      </c>
      <c r="AA93" s="7" t="str">
        <f t="shared" ca="1" si="42"/>
        <v>-</v>
      </c>
      <c r="AB93" s="7" t="str">
        <f t="shared" ca="1" si="42"/>
        <v>-</v>
      </c>
      <c r="AC93" s="7" t="str">
        <f t="shared" ca="1" si="42"/>
        <v>-</v>
      </c>
      <c r="AD93" s="7" t="str">
        <f t="shared" ca="1" si="42"/>
        <v>-</v>
      </c>
      <c r="AE93" s="7" t="str">
        <f t="shared" ca="1" si="42"/>
        <v>-</v>
      </c>
      <c r="AF93" s="7" t="str">
        <f t="shared" ca="1" si="42"/>
        <v>-</v>
      </c>
      <c r="AG93" s="7" t="str">
        <f t="shared" ca="1" si="42"/>
        <v>-</v>
      </c>
      <c r="AH93" s="7" t="str">
        <f t="shared" ca="1" si="42"/>
        <v>-</v>
      </c>
      <c r="AI93" s="7" t="str">
        <f t="shared" ca="1" si="42"/>
        <v>-</v>
      </c>
    </row>
    <row r="94" spans="1:35" x14ac:dyDescent="0.35">
      <c r="A94" s="4" t="s">
        <v>81</v>
      </c>
      <c r="B94" s="4" t="s">
        <v>82</v>
      </c>
      <c r="C94" s="10" t="str">
        <f t="shared" si="38"/>
        <v>BNA_juin23!</v>
      </c>
      <c r="D94" s="4" t="str">
        <f t="shared" si="3"/>
        <v>marche_bogandeBNA_juin23!</v>
      </c>
      <c r="E94" s="10">
        <f t="shared" si="39"/>
        <v>45078</v>
      </c>
      <c r="G94" s="7">
        <f t="shared" ca="1" si="40"/>
        <v>1000</v>
      </c>
      <c r="H94" s="7">
        <f t="shared" ca="1" si="40"/>
        <v>1100</v>
      </c>
      <c r="I94" s="7">
        <f t="shared" ca="1" si="40"/>
        <v>1275</v>
      </c>
      <c r="J94" s="7">
        <f t="shared" ca="1" si="40"/>
        <v>475</v>
      </c>
      <c r="K94" s="7">
        <f t="shared" ca="1" si="40"/>
        <v>325</v>
      </c>
      <c r="L94" s="7">
        <f t="shared" ca="1" si="40"/>
        <v>6000</v>
      </c>
      <c r="M94" s="7">
        <f t="shared" ca="1" si="40"/>
        <v>12750</v>
      </c>
      <c r="N94" s="7">
        <f t="shared" ca="1" si="40"/>
        <v>4300</v>
      </c>
      <c r="O94" s="7">
        <f t="shared" ca="1" si="40"/>
        <v>2750</v>
      </c>
      <c r="P94" s="7">
        <f t="shared" ca="1" si="40"/>
        <v>6250</v>
      </c>
      <c r="Q94" s="7">
        <f t="shared" ca="1" si="41"/>
        <v>100</v>
      </c>
      <c r="R94" s="7" t="str">
        <f t="shared" ca="1" si="41"/>
        <v>MC</v>
      </c>
      <c r="S94" s="7">
        <f t="shared" ca="1" si="41"/>
        <v>30000</v>
      </c>
      <c r="T94" s="7">
        <f t="shared" ca="1" si="41"/>
        <v>32000</v>
      </c>
      <c r="U94" s="7">
        <f t="shared" ca="1" si="41"/>
        <v>6000</v>
      </c>
      <c r="V94" s="7">
        <f t="shared" ca="1" si="41"/>
        <v>5000</v>
      </c>
      <c r="W94" s="7">
        <f t="shared" ca="1" si="41"/>
        <v>800</v>
      </c>
      <c r="X94" s="7">
        <f t="shared" ca="1" si="41"/>
        <v>550</v>
      </c>
      <c r="Y94" s="7" t="str">
        <f t="shared" ca="1" si="41"/>
        <v>MC</v>
      </c>
      <c r="Z94" s="7">
        <f t="shared" ca="1" si="41"/>
        <v>1100</v>
      </c>
      <c r="AA94" s="7">
        <f t="shared" ca="1" si="42"/>
        <v>1800</v>
      </c>
      <c r="AB94" s="7">
        <f t="shared" ca="1" si="42"/>
        <v>5500</v>
      </c>
      <c r="AC94" s="7">
        <f t="shared" ca="1" si="42"/>
        <v>3750</v>
      </c>
      <c r="AD94" s="7">
        <f t="shared" ca="1" si="42"/>
        <v>6500</v>
      </c>
      <c r="AE94" s="7">
        <f t="shared" ca="1" si="42"/>
        <v>3250</v>
      </c>
      <c r="AF94" s="7">
        <f t="shared" ca="1" si="42"/>
        <v>1250</v>
      </c>
      <c r="AG94" s="7" t="str">
        <f t="shared" ca="1" si="42"/>
        <v>MC</v>
      </c>
      <c r="AH94" s="7">
        <f t="shared" ca="1" si="42"/>
        <v>275</v>
      </c>
      <c r="AI94" s="7" t="str">
        <f t="shared" ca="1" si="42"/>
        <v>MC</v>
      </c>
    </row>
    <row r="95" spans="1:35" x14ac:dyDescent="0.35">
      <c r="A95" s="4" t="str">
        <f t="shared" ref="A95:B100" si="43">A94</f>
        <v>est</v>
      </c>
      <c r="B95" s="4" t="str">
        <f t="shared" si="43"/>
        <v>marche_bogande</v>
      </c>
      <c r="C95" s="10" t="str">
        <f t="shared" ref="C95:C100" si="44">C79</f>
        <v>BNA_juil23!</v>
      </c>
      <c r="D95" s="4" t="str">
        <f t="shared" si="3"/>
        <v>marche_bogandeBNA_juil23!</v>
      </c>
      <c r="E95" s="10">
        <f t="shared" ref="E95:E100" si="45">EDATE(E94,1)</f>
        <v>45108</v>
      </c>
      <c r="G95" s="7">
        <f t="shared" ca="1" si="40"/>
        <v>1200</v>
      </c>
      <c r="H95" s="7">
        <f t="shared" ca="1" si="40"/>
        <v>1200</v>
      </c>
      <c r="I95" s="7">
        <f t="shared" ca="1" si="40"/>
        <v>1275</v>
      </c>
      <c r="J95" s="7">
        <f t="shared" ca="1" si="40"/>
        <v>400</v>
      </c>
      <c r="K95" s="7">
        <f t="shared" ca="1" si="40"/>
        <v>300</v>
      </c>
      <c r="L95" s="7">
        <f t="shared" ca="1" si="40"/>
        <v>6000</v>
      </c>
      <c r="M95" s="7">
        <f t="shared" ca="1" si="40"/>
        <v>9500</v>
      </c>
      <c r="N95" s="7">
        <f t="shared" ca="1" si="40"/>
        <v>2000</v>
      </c>
      <c r="O95" s="7">
        <f t="shared" ca="1" si="40"/>
        <v>3000</v>
      </c>
      <c r="P95" s="7">
        <f t="shared" ca="1" si="40"/>
        <v>6000</v>
      </c>
      <c r="Q95" s="7">
        <f t="shared" ca="1" si="41"/>
        <v>100</v>
      </c>
      <c r="R95" s="7">
        <f t="shared" ca="1" si="41"/>
        <v>2750</v>
      </c>
      <c r="S95" s="7">
        <f t="shared" ca="1" si="41"/>
        <v>30000</v>
      </c>
      <c r="T95" s="7">
        <f t="shared" ca="1" si="41"/>
        <v>38000</v>
      </c>
      <c r="U95" s="7">
        <f t="shared" ca="1" si="41"/>
        <v>8250</v>
      </c>
      <c r="V95" s="7">
        <f t="shared" ca="1" si="41"/>
        <v>5500</v>
      </c>
      <c r="W95" s="7" t="str">
        <f t="shared" ca="1" si="41"/>
        <v>MC</v>
      </c>
      <c r="X95" s="7" t="str">
        <f t="shared" ca="1" si="41"/>
        <v>MC</v>
      </c>
      <c r="Y95" s="7" t="str">
        <f t="shared" ca="1" si="41"/>
        <v>MC</v>
      </c>
      <c r="Z95" s="7" t="str">
        <f t="shared" ca="1" si="41"/>
        <v>MC</v>
      </c>
      <c r="AA95" s="7" t="str">
        <f t="shared" ca="1" si="42"/>
        <v>MC</v>
      </c>
      <c r="AB95" s="7">
        <f t="shared" ca="1" si="42"/>
        <v>4500</v>
      </c>
      <c r="AC95" s="7">
        <f t="shared" ca="1" si="42"/>
        <v>2500</v>
      </c>
      <c r="AD95" s="7" t="str">
        <f t="shared" ca="1" si="42"/>
        <v>MC</v>
      </c>
      <c r="AE95" s="7">
        <f t="shared" ca="1" si="42"/>
        <v>2125</v>
      </c>
      <c r="AF95" s="7">
        <f t="shared" ca="1" si="42"/>
        <v>1750</v>
      </c>
      <c r="AG95" s="7" t="str">
        <f t="shared" ca="1" si="42"/>
        <v>MC</v>
      </c>
      <c r="AH95" s="7">
        <f t="shared" ca="1" si="42"/>
        <v>300</v>
      </c>
      <c r="AI95" s="7" t="str">
        <f t="shared" ca="1" si="42"/>
        <v>MC</v>
      </c>
    </row>
    <row r="96" spans="1:35" x14ac:dyDescent="0.35">
      <c r="A96" s="4" t="str">
        <f t="shared" si="43"/>
        <v>est</v>
      </c>
      <c r="B96" s="4" t="str">
        <f t="shared" si="43"/>
        <v>marche_bogande</v>
      </c>
      <c r="C96" s="10" t="str">
        <f t="shared" si="44"/>
        <v>BNA_aout23!</v>
      </c>
      <c r="D96" s="4" t="str">
        <f t="shared" si="3"/>
        <v>marche_bogandeBNA_aout23!</v>
      </c>
      <c r="E96" s="10">
        <f t="shared" si="45"/>
        <v>45139</v>
      </c>
      <c r="G96" s="7">
        <f t="shared" ca="1" si="40"/>
        <v>1200</v>
      </c>
      <c r="H96" s="7">
        <f t="shared" ca="1" si="40"/>
        <v>1200</v>
      </c>
      <c r="I96" s="7">
        <f t="shared" ca="1" si="40"/>
        <v>1500</v>
      </c>
      <c r="J96" s="7">
        <f t="shared" ca="1" si="40"/>
        <v>500</v>
      </c>
      <c r="K96" s="7">
        <f t="shared" ca="1" si="40"/>
        <v>350</v>
      </c>
      <c r="L96" s="7">
        <f t="shared" ca="1" si="40"/>
        <v>5000</v>
      </c>
      <c r="M96" s="7">
        <f t="shared" ca="1" si="40"/>
        <v>5000</v>
      </c>
      <c r="N96" s="7" t="str">
        <f t="shared" ca="1" si="40"/>
        <v>MC</v>
      </c>
      <c r="O96" s="7">
        <f t="shared" ca="1" si="40"/>
        <v>2250</v>
      </c>
      <c r="P96" s="7" t="str">
        <f t="shared" ca="1" si="40"/>
        <v>MC</v>
      </c>
      <c r="Q96" s="7" t="str">
        <f t="shared" ca="1" si="41"/>
        <v>MC</v>
      </c>
      <c r="R96" s="7" t="str">
        <f t="shared" ca="1" si="41"/>
        <v>MC</v>
      </c>
      <c r="S96" s="7" t="str">
        <f t="shared" ca="1" si="41"/>
        <v>MC</v>
      </c>
      <c r="T96" s="7" t="str">
        <f t="shared" ca="1" si="41"/>
        <v>MC</v>
      </c>
      <c r="U96" s="7" t="str">
        <f t="shared" ca="1" si="41"/>
        <v>MC</v>
      </c>
      <c r="V96" s="7" t="str">
        <f t="shared" ca="1" si="41"/>
        <v>MC</v>
      </c>
      <c r="W96" s="7" t="str">
        <f t="shared" ca="1" si="41"/>
        <v>MC</v>
      </c>
      <c r="X96" s="7">
        <f t="shared" ca="1" si="41"/>
        <v>200</v>
      </c>
      <c r="Y96" s="7" t="str">
        <f t="shared" ca="1" si="41"/>
        <v>MC</v>
      </c>
      <c r="Z96" s="7" t="str">
        <f t="shared" ca="1" si="41"/>
        <v>MC</v>
      </c>
      <c r="AA96" s="7" t="str">
        <f t="shared" ca="1" si="42"/>
        <v>MC</v>
      </c>
      <c r="AB96" s="7">
        <f t="shared" ca="1" si="42"/>
        <v>6000</v>
      </c>
      <c r="AC96" s="7" t="str">
        <f t="shared" ca="1" si="42"/>
        <v>MC</v>
      </c>
      <c r="AD96" s="7" t="str">
        <f t="shared" ca="1" si="42"/>
        <v>MC</v>
      </c>
      <c r="AE96" s="7" t="str">
        <f t="shared" ca="1" si="42"/>
        <v>MC</v>
      </c>
      <c r="AF96" s="7" t="str">
        <f t="shared" ca="1" si="42"/>
        <v>MC</v>
      </c>
      <c r="AG96" s="7" t="str">
        <f t="shared" ca="1" si="42"/>
        <v>MC</v>
      </c>
      <c r="AH96" s="7">
        <f t="shared" ca="1" si="42"/>
        <v>300</v>
      </c>
      <c r="AI96" s="7" t="str">
        <f t="shared" ca="1" si="42"/>
        <v>MC</v>
      </c>
    </row>
    <row r="97" spans="1:35" x14ac:dyDescent="0.35">
      <c r="A97" s="4" t="str">
        <f t="shared" si="43"/>
        <v>est</v>
      </c>
      <c r="B97" s="4" t="str">
        <f t="shared" si="43"/>
        <v>marche_bogande</v>
      </c>
      <c r="C97" s="10" t="str">
        <f t="shared" si="44"/>
        <v>BNA_sept23!</v>
      </c>
      <c r="D97" s="4" t="str">
        <f t="shared" si="3"/>
        <v>marche_bogandeBNA_sept23!</v>
      </c>
      <c r="E97" s="10">
        <f t="shared" si="45"/>
        <v>45170</v>
      </c>
      <c r="G97" s="7">
        <f t="shared" ca="1" si="40"/>
        <v>1250</v>
      </c>
      <c r="H97" s="7">
        <f t="shared" ca="1" si="40"/>
        <v>1250</v>
      </c>
      <c r="I97" s="7">
        <f t="shared" ca="1" si="40"/>
        <v>1500</v>
      </c>
      <c r="J97" s="7">
        <f t="shared" ca="1" si="40"/>
        <v>500</v>
      </c>
      <c r="K97" s="7">
        <f t="shared" ca="1" si="40"/>
        <v>350</v>
      </c>
      <c r="L97" s="7">
        <f t="shared" ca="1" si="40"/>
        <v>6000</v>
      </c>
      <c r="M97" s="7">
        <f t="shared" ca="1" si="40"/>
        <v>6000</v>
      </c>
      <c r="N97" s="7">
        <f t="shared" ca="1" si="40"/>
        <v>1300</v>
      </c>
      <c r="O97" s="7">
        <f t="shared" ca="1" si="40"/>
        <v>2500</v>
      </c>
      <c r="P97" s="7" t="str">
        <f t="shared" ca="1" si="40"/>
        <v>MC</v>
      </c>
      <c r="Q97" s="7" t="str">
        <f t="shared" ca="1" si="41"/>
        <v>MC</v>
      </c>
      <c r="R97" s="7" t="str">
        <f t="shared" ca="1" si="41"/>
        <v>MC</v>
      </c>
      <c r="S97" s="7">
        <f t="shared" ca="1" si="41"/>
        <v>30000</v>
      </c>
      <c r="T97" s="7">
        <f t="shared" ca="1" si="41"/>
        <v>45000</v>
      </c>
      <c r="U97" s="7">
        <f t="shared" ca="1" si="41"/>
        <v>4250</v>
      </c>
      <c r="V97" s="7">
        <f t="shared" ca="1" si="41"/>
        <v>3625</v>
      </c>
      <c r="W97" s="7">
        <f t="shared" ca="1" si="41"/>
        <v>800</v>
      </c>
      <c r="X97" s="7">
        <f t="shared" ca="1" si="41"/>
        <v>500</v>
      </c>
      <c r="Y97" s="7">
        <f t="shared" ca="1" si="41"/>
        <v>700</v>
      </c>
      <c r="Z97" s="7">
        <f t="shared" ca="1" si="41"/>
        <v>800</v>
      </c>
      <c r="AA97" s="7">
        <f t="shared" ca="1" si="42"/>
        <v>1000</v>
      </c>
      <c r="AB97" s="7">
        <f t="shared" ca="1" si="42"/>
        <v>6000</v>
      </c>
      <c r="AC97" s="7">
        <f t="shared" ca="1" si="42"/>
        <v>3750</v>
      </c>
      <c r="AD97" s="7">
        <f t="shared" ca="1" si="42"/>
        <v>5000</v>
      </c>
      <c r="AE97" s="7">
        <f t="shared" ca="1" si="42"/>
        <v>2500</v>
      </c>
      <c r="AF97" s="7">
        <f t="shared" ca="1" si="42"/>
        <v>2000</v>
      </c>
      <c r="AG97" s="7">
        <f t="shared" ca="1" si="42"/>
        <v>6000</v>
      </c>
      <c r="AH97" s="7">
        <f t="shared" ca="1" si="42"/>
        <v>300</v>
      </c>
      <c r="AI97" s="7" t="str">
        <f t="shared" ca="1" si="42"/>
        <v>MC</v>
      </c>
    </row>
    <row r="98" spans="1:35" x14ac:dyDescent="0.35">
      <c r="A98" s="4" t="str">
        <f t="shared" si="43"/>
        <v>est</v>
      </c>
      <c r="B98" s="4" t="str">
        <f t="shared" si="43"/>
        <v>marche_bogande</v>
      </c>
      <c r="C98" s="10" t="str">
        <f t="shared" si="44"/>
        <v>BNA_oct23!</v>
      </c>
      <c r="D98" s="4" t="str">
        <f t="shared" si="3"/>
        <v>marche_bogandeBNA_oct23!</v>
      </c>
      <c r="E98" s="10">
        <f t="shared" si="45"/>
        <v>45200</v>
      </c>
      <c r="G98" s="7">
        <f t="shared" ca="1" si="40"/>
        <v>1250</v>
      </c>
      <c r="H98" s="7">
        <f t="shared" ca="1" si="40"/>
        <v>1200</v>
      </c>
      <c r="I98" s="7">
        <f t="shared" ca="1" si="40"/>
        <v>1500</v>
      </c>
      <c r="J98" s="7">
        <f t="shared" ca="1" si="40"/>
        <v>600</v>
      </c>
      <c r="K98" s="7">
        <f t="shared" ca="1" si="40"/>
        <v>350</v>
      </c>
      <c r="L98" s="7">
        <f t="shared" ca="1" si="40"/>
        <v>7250</v>
      </c>
      <c r="M98" s="7">
        <f t="shared" ca="1" si="40"/>
        <v>7500</v>
      </c>
      <c r="N98" s="7">
        <f t="shared" ca="1" si="40"/>
        <v>700</v>
      </c>
      <c r="O98" s="7">
        <f t="shared" ca="1" si="40"/>
        <v>2250</v>
      </c>
      <c r="P98" s="7" t="str">
        <f t="shared" ca="1" si="40"/>
        <v>MC</v>
      </c>
      <c r="Q98" s="7" t="str">
        <f t="shared" ca="1" si="41"/>
        <v>MC</v>
      </c>
      <c r="R98" s="7" t="str">
        <f t="shared" ca="1" si="41"/>
        <v>MC</v>
      </c>
      <c r="S98" s="7" t="str">
        <f t="shared" ca="1" si="41"/>
        <v>MC</v>
      </c>
      <c r="T98" s="7" t="str">
        <f t="shared" ca="1" si="41"/>
        <v>MC</v>
      </c>
      <c r="U98" s="7">
        <f t="shared" ca="1" si="41"/>
        <v>4500</v>
      </c>
      <c r="V98" s="7">
        <f t="shared" ca="1" si="41"/>
        <v>3375</v>
      </c>
      <c r="W98" s="7">
        <f t="shared" ca="1" si="41"/>
        <v>700</v>
      </c>
      <c r="X98" s="7">
        <f t="shared" ca="1" si="41"/>
        <v>150</v>
      </c>
      <c r="Y98" s="7" t="str">
        <f t="shared" ca="1" si="41"/>
        <v>MC</v>
      </c>
      <c r="Z98" s="7" t="str">
        <f t="shared" ca="1" si="41"/>
        <v>MC</v>
      </c>
      <c r="AA98" s="7" t="str">
        <f t="shared" ca="1" si="42"/>
        <v>MC</v>
      </c>
      <c r="AB98" s="7">
        <f t="shared" ca="1" si="42"/>
        <v>4750</v>
      </c>
      <c r="AC98" s="7">
        <f t="shared" ca="1" si="42"/>
        <v>4750</v>
      </c>
      <c r="AD98" s="7">
        <f t="shared" ca="1" si="42"/>
        <v>2500</v>
      </c>
      <c r="AE98" s="7" t="str">
        <f t="shared" ca="1" si="42"/>
        <v>MC</v>
      </c>
      <c r="AF98" s="7" t="str">
        <f t="shared" ca="1" si="42"/>
        <v>MC</v>
      </c>
      <c r="AG98" s="7" t="str">
        <f t="shared" ca="1" si="42"/>
        <v>MC</v>
      </c>
      <c r="AH98" s="7">
        <f t="shared" ca="1" si="42"/>
        <v>275</v>
      </c>
      <c r="AI98" s="7" t="str">
        <f t="shared" ca="1" si="42"/>
        <v>MC</v>
      </c>
    </row>
    <row r="99" spans="1:35" x14ac:dyDescent="0.35">
      <c r="A99" s="4" t="str">
        <f t="shared" si="43"/>
        <v>est</v>
      </c>
      <c r="B99" s="4" t="str">
        <f t="shared" si="43"/>
        <v>marche_bogande</v>
      </c>
      <c r="C99" s="10" t="str">
        <f t="shared" si="44"/>
        <v>BNA_nov23!</v>
      </c>
      <c r="D99" s="4" t="str">
        <f t="shared" si="3"/>
        <v>marche_bogandeBNA_nov23!</v>
      </c>
      <c r="E99" s="10">
        <f t="shared" si="45"/>
        <v>45231</v>
      </c>
      <c r="G99" s="7">
        <f t="shared" ca="1" si="40"/>
        <v>1250</v>
      </c>
      <c r="H99" s="7">
        <f t="shared" ca="1" si="40"/>
        <v>1200</v>
      </c>
      <c r="I99" s="7">
        <f t="shared" ca="1" si="40"/>
        <v>1500</v>
      </c>
      <c r="J99" s="7">
        <f t="shared" ca="1" si="40"/>
        <v>600</v>
      </c>
      <c r="K99" s="7">
        <f t="shared" ca="1" si="40"/>
        <v>350</v>
      </c>
      <c r="L99" s="7">
        <f t="shared" ca="1" si="40"/>
        <v>7250</v>
      </c>
      <c r="M99" s="7">
        <f t="shared" ca="1" si="40"/>
        <v>7500</v>
      </c>
      <c r="N99" s="7">
        <f t="shared" ca="1" si="40"/>
        <v>700</v>
      </c>
      <c r="O99" s="7">
        <f t="shared" ca="1" si="40"/>
        <v>2250</v>
      </c>
      <c r="P99" s="7" t="str">
        <f t="shared" ca="1" si="40"/>
        <v>MC</v>
      </c>
      <c r="Q99" s="7" t="str">
        <f t="shared" ca="1" si="41"/>
        <v>MC</v>
      </c>
      <c r="R99" s="7" t="str">
        <f t="shared" ca="1" si="41"/>
        <v>MC</v>
      </c>
      <c r="S99" s="7" t="str">
        <f t="shared" ca="1" si="41"/>
        <v>MC</v>
      </c>
      <c r="T99" s="7" t="str">
        <f t="shared" ca="1" si="41"/>
        <v>MC</v>
      </c>
      <c r="U99" s="7">
        <f t="shared" ca="1" si="41"/>
        <v>4500</v>
      </c>
      <c r="V99" s="7">
        <f t="shared" ca="1" si="41"/>
        <v>3375</v>
      </c>
      <c r="W99" s="7">
        <f t="shared" ca="1" si="41"/>
        <v>700</v>
      </c>
      <c r="X99" s="7">
        <f t="shared" ca="1" si="41"/>
        <v>150</v>
      </c>
      <c r="Y99" s="7" t="str">
        <f t="shared" ca="1" si="41"/>
        <v>MC</v>
      </c>
      <c r="Z99" s="7" t="str">
        <f t="shared" ca="1" si="41"/>
        <v>MC</v>
      </c>
      <c r="AA99" s="7" t="str">
        <f t="shared" ca="1" si="42"/>
        <v>MC</v>
      </c>
      <c r="AB99" s="7">
        <f t="shared" ca="1" si="42"/>
        <v>4750</v>
      </c>
      <c r="AC99" s="7">
        <f t="shared" ca="1" si="42"/>
        <v>4750</v>
      </c>
      <c r="AD99" s="7">
        <f t="shared" ca="1" si="42"/>
        <v>2500</v>
      </c>
      <c r="AE99" s="7" t="str">
        <f t="shared" ca="1" si="42"/>
        <v>MC</v>
      </c>
      <c r="AF99" s="7" t="str">
        <f t="shared" ca="1" si="42"/>
        <v>MC</v>
      </c>
      <c r="AG99" s="7" t="str">
        <f t="shared" ca="1" si="42"/>
        <v>MC</v>
      </c>
      <c r="AH99" s="7">
        <f t="shared" ca="1" si="42"/>
        <v>275</v>
      </c>
      <c r="AI99" s="7" t="str">
        <f t="shared" ca="1" si="42"/>
        <v>MC</v>
      </c>
    </row>
    <row r="100" spans="1:35" x14ac:dyDescent="0.35">
      <c r="A100" s="4" t="str">
        <f t="shared" si="43"/>
        <v>est</v>
      </c>
      <c r="B100" s="4" t="str">
        <f t="shared" si="43"/>
        <v>marche_bogande</v>
      </c>
      <c r="C100" s="10" t="str">
        <f t="shared" si="44"/>
        <v>BNA_dec23!</v>
      </c>
      <c r="D100" s="4" t="str">
        <f t="shared" si="3"/>
        <v>marche_bogandeBNA_dec23!</v>
      </c>
      <c r="E100" s="10">
        <f t="shared" si="45"/>
        <v>45261</v>
      </c>
      <c r="G100" s="7" t="str">
        <f t="shared" ca="1" si="40"/>
        <v/>
      </c>
      <c r="H100" s="7" t="str">
        <f t="shared" ca="1" si="40"/>
        <v/>
      </c>
      <c r="I100" s="7" t="str">
        <f t="shared" ca="1" si="40"/>
        <v/>
      </c>
      <c r="J100" s="7" t="str">
        <f t="shared" ca="1" si="40"/>
        <v/>
      </c>
      <c r="K100" s="7" t="str">
        <f t="shared" ca="1" si="40"/>
        <v/>
      </c>
      <c r="L100" s="7" t="str">
        <f t="shared" ca="1" si="40"/>
        <v/>
      </c>
      <c r="M100" s="7" t="str">
        <f t="shared" ca="1" si="40"/>
        <v/>
      </c>
      <c r="N100" s="7" t="str">
        <f t="shared" ca="1" si="40"/>
        <v/>
      </c>
      <c r="O100" s="7" t="str">
        <f t="shared" ca="1" si="40"/>
        <v/>
      </c>
      <c r="P100" s="7" t="str">
        <f t="shared" ca="1" si="40"/>
        <v/>
      </c>
      <c r="Q100" s="7" t="str">
        <f t="shared" ca="1" si="41"/>
        <v/>
      </c>
      <c r="R100" s="7" t="str">
        <f t="shared" ca="1" si="41"/>
        <v/>
      </c>
      <c r="S100" s="7" t="str">
        <f t="shared" ca="1" si="41"/>
        <v/>
      </c>
      <c r="T100" s="7" t="str">
        <f t="shared" ca="1" si="41"/>
        <v/>
      </c>
      <c r="U100" s="7" t="str">
        <f t="shared" ca="1" si="41"/>
        <v/>
      </c>
      <c r="V100" s="7" t="str">
        <f t="shared" ca="1" si="41"/>
        <v/>
      </c>
      <c r="W100" s="7" t="str">
        <f t="shared" ca="1" si="41"/>
        <v/>
      </c>
      <c r="X100" s="7" t="str">
        <f t="shared" ca="1" si="41"/>
        <v/>
      </c>
      <c r="Y100" s="7" t="str">
        <f t="shared" ca="1" si="41"/>
        <v/>
      </c>
      <c r="Z100" s="7" t="str">
        <f t="shared" ca="1" si="41"/>
        <v/>
      </c>
      <c r="AA100" s="7" t="str">
        <f t="shared" ca="1" si="42"/>
        <v/>
      </c>
      <c r="AB100" s="7" t="str">
        <f t="shared" ca="1" si="42"/>
        <v/>
      </c>
      <c r="AC100" s="7" t="str">
        <f t="shared" ca="1" si="42"/>
        <v/>
      </c>
      <c r="AD100" s="7" t="str">
        <f t="shared" ca="1" si="42"/>
        <v/>
      </c>
      <c r="AE100" s="7" t="str">
        <f t="shared" ca="1" si="42"/>
        <v/>
      </c>
      <c r="AF100" s="7" t="str">
        <f t="shared" ca="1" si="42"/>
        <v/>
      </c>
      <c r="AG100" s="7" t="str">
        <f t="shared" ca="1" si="42"/>
        <v/>
      </c>
      <c r="AH100" s="7" t="str">
        <f t="shared" ca="1" si="42"/>
        <v/>
      </c>
      <c r="AI100" s="7" t="str">
        <f t="shared" ca="1" si="42"/>
        <v/>
      </c>
    </row>
    <row r="101" spans="1:35" x14ac:dyDescent="0.35">
      <c r="C101" s="10"/>
      <c r="D101" s="4" t="str">
        <f t="shared" si="3"/>
        <v/>
      </c>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row>
    <row r="102" spans="1:35" x14ac:dyDescent="0.35">
      <c r="D102" s="4" t="str">
        <f t="shared" si="3"/>
        <v/>
      </c>
      <c r="E102" s="4" t="s">
        <v>83</v>
      </c>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row>
    <row r="103" spans="1:35" x14ac:dyDescent="0.35">
      <c r="A103" s="4" t="s">
        <v>81</v>
      </c>
      <c r="B103" s="4" t="s">
        <v>84</v>
      </c>
      <c r="C103" s="10" t="str">
        <f t="shared" ref="C103:C110" si="46">C87</f>
        <v>BNA_nov22!</v>
      </c>
      <c r="D103" s="4" t="str">
        <f t="shared" si="3"/>
        <v>marche_diaboBNA_nov22!</v>
      </c>
      <c r="E103" s="10">
        <f t="shared" ref="E103:E110" si="47">E87</f>
        <v>44866</v>
      </c>
      <c r="G103" s="7" t="str">
        <f t="shared" ref="G103:P116" ca="1" si="48">IFERROR(VLOOKUP($B103,INDIRECT($C103&amp;$A$1),MATCH(G$4,INDIRECT($C103&amp;"$B$7:$BZ$7"),0),FALSE),"")</f>
        <v>-</v>
      </c>
      <c r="H103" s="7" t="str">
        <f t="shared" ca="1" si="48"/>
        <v>-</v>
      </c>
      <c r="I103" s="7" t="str">
        <f t="shared" ca="1" si="48"/>
        <v>-</v>
      </c>
      <c r="J103" s="7" t="str">
        <f t="shared" ca="1" si="48"/>
        <v>-</v>
      </c>
      <c r="K103" s="7" t="str">
        <f t="shared" ca="1" si="48"/>
        <v>-</v>
      </c>
      <c r="L103" s="7" t="str">
        <f t="shared" ca="1" si="48"/>
        <v>-</v>
      </c>
      <c r="M103" s="7" t="str">
        <f t="shared" ca="1" si="48"/>
        <v>-</v>
      </c>
      <c r="N103" s="7" t="str">
        <f t="shared" ca="1" si="48"/>
        <v>-</v>
      </c>
      <c r="O103" s="7" t="str">
        <f t="shared" ca="1" si="48"/>
        <v>-</v>
      </c>
      <c r="P103" s="7" t="str">
        <f t="shared" ca="1" si="48"/>
        <v>-</v>
      </c>
      <c r="Q103" s="7" t="str">
        <f t="shared" ref="Q103:Z116" ca="1" si="49">IFERROR(VLOOKUP($B103,INDIRECT($C103&amp;$A$1),MATCH(Q$4,INDIRECT($C103&amp;"$B$7:$BZ$7"),0),FALSE),"")</f>
        <v>-</v>
      </c>
      <c r="R103" s="7" t="str">
        <f t="shared" ca="1" si="49"/>
        <v>-</v>
      </c>
      <c r="S103" s="7" t="str">
        <f t="shared" ca="1" si="49"/>
        <v>-</v>
      </c>
      <c r="T103" s="7" t="str">
        <f t="shared" ca="1" si="49"/>
        <v>-</v>
      </c>
      <c r="U103" s="7" t="str">
        <f t="shared" ca="1" si="49"/>
        <v>-</v>
      </c>
      <c r="V103" s="7" t="str">
        <f t="shared" ca="1" si="49"/>
        <v>-</v>
      </c>
      <c r="W103" s="7" t="str">
        <f t="shared" ca="1" si="49"/>
        <v>-</v>
      </c>
      <c r="X103" s="7" t="str">
        <f t="shared" ca="1" si="49"/>
        <v>-</v>
      </c>
      <c r="Y103" s="7" t="str">
        <f t="shared" ca="1" si="49"/>
        <v>-</v>
      </c>
      <c r="Z103" s="7" t="str">
        <f t="shared" ca="1" si="49"/>
        <v>-</v>
      </c>
      <c r="AA103" s="7" t="str">
        <f t="shared" ref="AA103:AI116" ca="1" si="50">IFERROR(VLOOKUP($B103,INDIRECT($C103&amp;$A$1),MATCH(AA$4,INDIRECT($C103&amp;"$B$7:$BZ$7"),0),FALSE),"")</f>
        <v>-</v>
      </c>
      <c r="AB103" s="7" t="str">
        <f t="shared" ca="1" si="50"/>
        <v>-</v>
      </c>
      <c r="AC103" s="7" t="str">
        <f t="shared" ca="1" si="50"/>
        <v>-</v>
      </c>
      <c r="AD103" s="7" t="str">
        <f t="shared" ca="1" si="50"/>
        <v>-</v>
      </c>
      <c r="AE103" s="7" t="str">
        <f t="shared" ca="1" si="50"/>
        <v>-</v>
      </c>
      <c r="AF103" s="7" t="str">
        <f t="shared" ca="1" si="50"/>
        <v>-</v>
      </c>
      <c r="AG103" s="7" t="str">
        <f t="shared" ca="1" si="50"/>
        <v>-</v>
      </c>
      <c r="AH103" s="7" t="str">
        <f t="shared" ca="1" si="50"/>
        <v>-</v>
      </c>
      <c r="AI103" s="7" t="str">
        <f t="shared" ca="1" si="50"/>
        <v>-</v>
      </c>
    </row>
    <row r="104" spans="1:35" x14ac:dyDescent="0.35">
      <c r="A104" s="4" t="s">
        <v>81</v>
      </c>
      <c r="B104" s="4" t="s">
        <v>84</v>
      </c>
      <c r="C104" s="10" t="str">
        <f t="shared" si="46"/>
        <v>BNA_dec22!</v>
      </c>
      <c r="D104" s="4" t="str">
        <f t="shared" si="3"/>
        <v>marche_diaboBNA_dec22!</v>
      </c>
      <c r="E104" s="10">
        <f t="shared" si="47"/>
        <v>44896</v>
      </c>
      <c r="G104" s="7" t="str">
        <f t="shared" ca="1" si="48"/>
        <v>-</v>
      </c>
      <c r="H104" s="7" t="str">
        <f t="shared" ca="1" si="48"/>
        <v>-</v>
      </c>
      <c r="I104" s="7" t="str">
        <f t="shared" ca="1" si="48"/>
        <v>-</v>
      </c>
      <c r="J104" s="7" t="str">
        <f t="shared" ca="1" si="48"/>
        <v>-</v>
      </c>
      <c r="K104" s="7" t="str">
        <f t="shared" ca="1" si="48"/>
        <v>-</v>
      </c>
      <c r="L104" s="7" t="str">
        <f t="shared" ca="1" si="48"/>
        <v>-</v>
      </c>
      <c r="M104" s="7" t="str">
        <f t="shared" ca="1" si="48"/>
        <v>-</v>
      </c>
      <c r="N104" s="7" t="str">
        <f t="shared" ca="1" si="48"/>
        <v>-</v>
      </c>
      <c r="O104" s="7" t="str">
        <f t="shared" ca="1" si="48"/>
        <v>-</v>
      </c>
      <c r="P104" s="7" t="str">
        <f t="shared" ca="1" si="48"/>
        <v>-</v>
      </c>
      <c r="Q104" s="7" t="str">
        <f t="shared" ca="1" si="49"/>
        <v>-</v>
      </c>
      <c r="R104" s="7" t="str">
        <f t="shared" ca="1" si="49"/>
        <v>-</v>
      </c>
      <c r="S104" s="7" t="str">
        <f t="shared" ca="1" si="49"/>
        <v>-</v>
      </c>
      <c r="T104" s="7" t="str">
        <f t="shared" ca="1" si="49"/>
        <v>-</v>
      </c>
      <c r="U104" s="7" t="str">
        <f t="shared" ca="1" si="49"/>
        <v>-</v>
      </c>
      <c r="V104" s="7" t="str">
        <f t="shared" ca="1" si="49"/>
        <v>-</v>
      </c>
      <c r="W104" s="7" t="str">
        <f t="shared" ca="1" si="49"/>
        <v>-</v>
      </c>
      <c r="X104" s="7" t="str">
        <f t="shared" ca="1" si="49"/>
        <v>-</v>
      </c>
      <c r="Y104" s="7" t="str">
        <f t="shared" ca="1" si="49"/>
        <v>-</v>
      </c>
      <c r="Z104" s="7" t="str">
        <f t="shared" ca="1" si="49"/>
        <v>-</v>
      </c>
      <c r="AA104" s="7" t="str">
        <f t="shared" ca="1" si="50"/>
        <v>-</v>
      </c>
      <c r="AB104" s="7" t="str">
        <f t="shared" ca="1" si="50"/>
        <v>-</v>
      </c>
      <c r="AC104" s="7" t="str">
        <f t="shared" ca="1" si="50"/>
        <v>-</v>
      </c>
      <c r="AD104" s="7" t="str">
        <f t="shared" ca="1" si="50"/>
        <v>-</v>
      </c>
      <c r="AE104" s="7" t="str">
        <f t="shared" ca="1" si="50"/>
        <v>-</v>
      </c>
      <c r="AF104" s="7" t="str">
        <f t="shared" ca="1" si="50"/>
        <v>-</v>
      </c>
      <c r="AG104" s="7" t="str">
        <f t="shared" ca="1" si="50"/>
        <v>-</v>
      </c>
      <c r="AH104" s="7" t="str">
        <f t="shared" ca="1" si="50"/>
        <v>-</v>
      </c>
      <c r="AI104" s="7" t="str">
        <f t="shared" ca="1" si="50"/>
        <v>-</v>
      </c>
    </row>
    <row r="105" spans="1:35" x14ac:dyDescent="0.35">
      <c r="A105" s="4" t="s">
        <v>81</v>
      </c>
      <c r="B105" s="4" t="s">
        <v>84</v>
      </c>
      <c r="C105" s="10" t="str">
        <f t="shared" si="46"/>
        <v>BNA_jan23!</v>
      </c>
      <c r="D105" s="4" t="str">
        <f t="shared" si="3"/>
        <v>marche_diaboBNA_jan23!</v>
      </c>
      <c r="E105" s="10">
        <f t="shared" si="47"/>
        <v>44927</v>
      </c>
      <c r="G105" s="7" t="str">
        <f t="shared" ca="1" si="48"/>
        <v>-</v>
      </c>
      <c r="H105" s="7" t="str">
        <f t="shared" ca="1" si="48"/>
        <v>-</v>
      </c>
      <c r="I105" s="7" t="str">
        <f t="shared" ca="1" si="48"/>
        <v>-</v>
      </c>
      <c r="J105" s="7" t="str">
        <f t="shared" ca="1" si="48"/>
        <v>-</v>
      </c>
      <c r="K105" s="7" t="str">
        <f t="shared" ca="1" si="48"/>
        <v>-</v>
      </c>
      <c r="L105" s="7" t="str">
        <f t="shared" ca="1" si="48"/>
        <v>-</v>
      </c>
      <c r="M105" s="7" t="str">
        <f t="shared" ca="1" si="48"/>
        <v>-</v>
      </c>
      <c r="N105" s="7" t="str">
        <f t="shared" ca="1" si="48"/>
        <v>-</v>
      </c>
      <c r="O105" s="7" t="str">
        <f t="shared" ca="1" si="48"/>
        <v>-</v>
      </c>
      <c r="P105" s="7" t="str">
        <f t="shared" ca="1" si="48"/>
        <v>-</v>
      </c>
      <c r="Q105" s="7" t="str">
        <f t="shared" ca="1" si="49"/>
        <v>-</v>
      </c>
      <c r="R105" s="7" t="str">
        <f t="shared" ca="1" si="49"/>
        <v>-</v>
      </c>
      <c r="S105" s="7" t="str">
        <f t="shared" ca="1" si="49"/>
        <v>-</v>
      </c>
      <c r="T105" s="7" t="str">
        <f t="shared" ca="1" si="49"/>
        <v>-</v>
      </c>
      <c r="U105" s="7" t="str">
        <f t="shared" ca="1" si="49"/>
        <v>-</v>
      </c>
      <c r="V105" s="7" t="str">
        <f t="shared" ca="1" si="49"/>
        <v>-</v>
      </c>
      <c r="W105" s="7" t="str">
        <f t="shared" ca="1" si="49"/>
        <v>-</v>
      </c>
      <c r="X105" s="7" t="str">
        <f t="shared" ca="1" si="49"/>
        <v>-</v>
      </c>
      <c r="Y105" s="7" t="str">
        <f t="shared" ca="1" si="49"/>
        <v>-</v>
      </c>
      <c r="Z105" s="7" t="str">
        <f t="shared" ca="1" si="49"/>
        <v>-</v>
      </c>
      <c r="AA105" s="7" t="str">
        <f t="shared" ca="1" si="50"/>
        <v>-</v>
      </c>
      <c r="AB105" s="7" t="str">
        <f t="shared" ca="1" si="50"/>
        <v>-</v>
      </c>
      <c r="AC105" s="7" t="str">
        <f t="shared" ca="1" si="50"/>
        <v>-</v>
      </c>
      <c r="AD105" s="7" t="str">
        <f t="shared" ca="1" si="50"/>
        <v>-</v>
      </c>
      <c r="AE105" s="7" t="str">
        <f t="shared" ca="1" si="50"/>
        <v>-</v>
      </c>
      <c r="AF105" s="7" t="str">
        <f t="shared" ca="1" si="50"/>
        <v>-</v>
      </c>
      <c r="AG105" s="7" t="str">
        <f t="shared" ca="1" si="50"/>
        <v>-</v>
      </c>
      <c r="AH105" s="7" t="str">
        <f t="shared" ca="1" si="50"/>
        <v>-</v>
      </c>
      <c r="AI105" s="7" t="str">
        <f t="shared" ca="1" si="50"/>
        <v>-</v>
      </c>
    </row>
    <row r="106" spans="1:35" x14ac:dyDescent="0.35">
      <c r="A106" s="4" t="s">
        <v>81</v>
      </c>
      <c r="B106" s="4" t="s">
        <v>84</v>
      </c>
      <c r="C106" s="10" t="str">
        <f t="shared" si="46"/>
        <v>BNA_fev23!</v>
      </c>
      <c r="D106" s="4" t="str">
        <f t="shared" si="3"/>
        <v>marche_diaboBNA_fev23!</v>
      </c>
      <c r="E106" s="10">
        <f t="shared" si="47"/>
        <v>44958</v>
      </c>
      <c r="G106" s="7" t="str">
        <f t="shared" ca="1" si="48"/>
        <v>-</v>
      </c>
      <c r="H106" s="7" t="str">
        <f t="shared" ca="1" si="48"/>
        <v>-</v>
      </c>
      <c r="I106" s="7" t="str">
        <f t="shared" ca="1" si="48"/>
        <v>-</v>
      </c>
      <c r="J106" s="7" t="str">
        <f t="shared" ca="1" si="48"/>
        <v>-</v>
      </c>
      <c r="K106" s="7" t="str">
        <f t="shared" ca="1" si="48"/>
        <v>-</v>
      </c>
      <c r="L106" s="7" t="str">
        <f t="shared" ca="1" si="48"/>
        <v>-</v>
      </c>
      <c r="M106" s="7" t="str">
        <f t="shared" ca="1" si="48"/>
        <v>-</v>
      </c>
      <c r="N106" s="7" t="str">
        <f t="shared" ca="1" si="48"/>
        <v>-</v>
      </c>
      <c r="O106" s="7" t="str">
        <f t="shared" ca="1" si="48"/>
        <v>-</v>
      </c>
      <c r="P106" s="7" t="str">
        <f t="shared" ca="1" si="48"/>
        <v>-</v>
      </c>
      <c r="Q106" s="7" t="str">
        <f t="shared" ca="1" si="49"/>
        <v>-</v>
      </c>
      <c r="R106" s="7" t="str">
        <f t="shared" ca="1" si="49"/>
        <v>-</v>
      </c>
      <c r="S106" s="7" t="str">
        <f t="shared" ca="1" si="49"/>
        <v>-</v>
      </c>
      <c r="T106" s="7" t="str">
        <f t="shared" ca="1" si="49"/>
        <v>-</v>
      </c>
      <c r="U106" s="7" t="str">
        <f t="shared" ca="1" si="49"/>
        <v>-</v>
      </c>
      <c r="V106" s="7" t="str">
        <f t="shared" ca="1" si="49"/>
        <v>-</v>
      </c>
      <c r="W106" s="7" t="str">
        <f t="shared" ca="1" si="49"/>
        <v>-</v>
      </c>
      <c r="X106" s="7" t="str">
        <f t="shared" ca="1" si="49"/>
        <v>-</v>
      </c>
      <c r="Y106" s="7" t="str">
        <f t="shared" ca="1" si="49"/>
        <v>-</v>
      </c>
      <c r="Z106" s="7" t="str">
        <f t="shared" ca="1" si="49"/>
        <v>-</v>
      </c>
      <c r="AA106" s="7" t="str">
        <f t="shared" ca="1" si="50"/>
        <v>-</v>
      </c>
      <c r="AB106" s="7" t="str">
        <f t="shared" ca="1" si="50"/>
        <v>-</v>
      </c>
      <c r="AC106" s="7" t="str">
        <f t="shared" ca="1" si="50"/>
        <v>-</v>
      </c>
      <c r="AD106" s="7" t="str">
        <f t="shared" ca="1" si="50"/>
        <v>-</v>
      </c>
      <c r="AE106" s="7" t="str">
        <f t="shared" ca="1" si="50"/>
        <v>-</v>
      </c>
      <c r="AF106" s="7" t="str">
        <f t="shared" ca="1" si="50"/>
        <v>-</v>
      </c>
      <c r="AG106" s="7" t="str">
        <f t="shared" ca="1" si="50"/>
        <v>-</v>
      </c>
      <c r="AH106" s="7" t="str">
        <f t="shared" ca="1" si="50"/>
        <v>-</v>
      </c>
      <c r="AI106" s="7" t="str">
        <f t="shared" ca="1" si="50"/>
        <v>-</v>
      </c>
    </row>
    <row r="107" spans="1:35" x14ac:dyDescent="0.35">
      <c r="A107" s="4" t="s">
        <v>81</v>
      </c>
      <c r="B107" s="4" t="s">
        <v>84</v>
      </c>
      <c r="C107" s="10" t="str">
        <f t="shared" si="46"/>
        <v>BNA_mar23!</v>
      </c>
      <c r="D107" s="4" t="str">
        <f t="shared" si="3"/>
        <v>marche_diaboBNA_mar23!</v>
      </c>
      <c r="E107" s="10">
        <f t="shared" si="47"/>
        <v>44986</v>
      </c>
      <c r="G107" s="7" t="str">
        <f t="shared" ca="1" si="48"/>
        <v>-</v>
      </c>
      <c r="H107" s="7" t="str">
        <f t="shared" ca="1" si="48"/>
        <v>-</v>
      </c>
      <c r="I107" s="7" t="str">
        <f t="shared" ca="1" si="48"/>
        <v>-</v>
      </c>
      <c r="J107" s="7" t="str">
        <f t="shared" ca="1" si="48"/>
        <v>-</v>
      </c>
      <c r="K107" s="7" t="str">
        <f t="shared" ca="1" si="48"/>
        <v>-</v>
      </c>
      <c r="L107" s="7" t="str">
        <f t="shared" ca="1" si="48"/>
        <v>-</v>
      </c>
      <c r="M107" s="7" t="str">
        <f t="shared" ca="1" si="48"/>
        <v>-</v>
      </c>
      <c r="N107" s="7" t="str">
        <f t="shared" ca="1" si="48"/>
        <v>-</v>
      </c>
      <c r="O107" s="7" t="str">
        <f t="shared" ca="1" si="48"/>
        <v>-</v>
      </c>
      <c r="P107" s="7" t="str">
        <f t="shared" ca="1" si="48"/>
        <v>-</v>
      </c>
      <c r="Q107" s="7" t="str">
        <f t="shared" ca="1" si="49"/>
        <v>-</v>
      </c>
      <c r="R107" s="7" t="str">
        <f t="shared" ca="1" si="49"/>
        <v>-</v>
      </c>
      <c r="S107" s="7" t="str">
        <f t="shared" ca="1" si="49"/>
        <v>-</v>
      </c>
      <c r="T107" s="7" t="str">
        <f t="shared" ca="1" si="49"/>
        <v>-</v>
      </c>
      <c r="U107" s="7" t="str">
        <f t="shared" ca="1" si="49"/>
        <v>-</v>
      </c>
      <c r="V107" s="7" t="str">
        <f t="shared" ca="1" si="49"/>
        <v>-</v>
      </c>
      <c r="W107" s="7" t="str">
        <f t="shared" ca="1" si="49"/>
        <v>-</v>
      </c>
      <c r="X107" s="7" t="str">
        <f t="shared" ca="1" si="49"/>
        <v>-</v>
      </c>
      <c r="Y107" s="7" t="str">
        <f t="shared" ca="1" si="49"/>
        <v>-</v>
      </c>
      <c r="Z107" s="7" t="str">
        <f t="shared" ca="1" si="49"/>
        <v>-</v>
      </c>
      <c r="AA107" s="7" t="str">
        <f t="shared" ca="1" si="50"/>
        <v>-</v>
      </c>
      <c r="AB107" s="7" t="str">
        <f t="shared" ca="1" si="50"/>
        <v>-</v>
      </c>
      <c r="AC107" s="7" t="str">
        <f t="shared" ca="1" si="50"/>
        <v>-</v>
      </c>
      <c r="AD107" s="7" t="str">
        <f t="shared" ca="1" si="50"/>
        <v>-</v>
      </c>
      <c r="AE107" s="7" t="str">
        <f t="shared" ca="1" si="50"/>
        <v>-</v>
      </c>
      <c r="AF107" s="7" t="str">
        <f t="shared" ca="1" si="50"/>
        <v>-</v>
      </c>
      <c r="AG107" s="7" t="str">
        <f t="shared" ca="1" si="50"/>
        <v>-</v>
      </c>
      <c r="AH107" s="7" t="str">
        <f t="shared" ca="1" si="50"/>
        <v>-</v>
      </c>
      <c r="AI107" s="7" t="str">
        <f t="shared" ca="1" si="50"/>
        <v>-</v>
      </c>
    </row>
    <row r="108" spans="1:35" x14ac:dyDescent="0.35">
      <c r="A108" s="4" t="s">
        <v>81</v>
      </c>
      <c r="B108" s="4" t="s">
        <v>84</v>
      </c>
      <c r="C108" s="10" t="str">
        <f t="shared" si="46"/>
        <v>BNA_avr23!</v>
      </c>
      <c r="D108" s="4" t="str">
        <f t="shared" ref="D108:D229" si="51">_xlfn.CONCAT(B108:C108)</f>
        <v>marche_diaboBNA_avr23!</v>
      </c>
      <c r="E108" s="10">
        <f t="shared" si="47"/>
        <v>45017</v>
      </c>
      <c r="G108" s="7" t="str">
        <f t="shared" ca="1" si="48"/>
        <v>-</v>
      </c>
      <c r="H108" s="7" t="str">
        <f t="shared" ca="1" si="48"/>
        <v>-</v>
      </c>
      <c r="I108" s="7" t="str">
        <f t="shared" ca="1" si="48"/>
        <v>-</v>
      </c>
      <c r="J108" s="7" t="str">
        <f t="shared" ca="1" si="48"/>
        <v>-</v>
      </c>
      <c r="K108" s="7" t="str">
        <f t="shared" ca="1" si="48"/>
        <v>-</v>
      </c>
      <c r="L108" s="7" t="str">
        <f t="shared" ca="1" si="48"/>
        <v>-</v>
      </c>
      <c r="M108" s="7" t="str">
        <f t="shared" ca="1" si="48"/>
        <v>-</v>
      </c>
      <c r="N108" s="7" t="str">
        <f t="shared" ca="1" si="48"/>
        <v>-</v>
      </c>
      <c r="O108" s="7" t="str">
        <f t="shared" ca="1" si="48"/>
        <v>-</v>
      </c>
      <c r="P108" s="7" t="str">
        <f t="shared" ca="1" si="48"/>
        <v>-</v>
      </c>
      <c r="Q108" s="7" t="str">
        <f t="shared" ca="1" si="49"/>
        <v>-</v>
      </c>
      <c r="R108" s="7" t="str">
        <f t="shared" ca="1" si="49"/>
        <v>-</v>
      </c>
      <c r="S108" s="7" t="str">
        <f t="shared" ca="1" si="49"/>
        <v>-</v>
      </c>
      <c r="T108" s="7" t="str">
        <f t="shared" ca="1" si="49"/>
        <v>-</v>
      </c>
      <c r="U108" s="7" t="str">
        <f t="shared" ca="1" si="49"/>
        <v>-</v>
      </c>
      <c r="V108" s="7" t="str">
        <f t="shared" ca="1" si="49"/>
        <v>-</v>
      </c>
      <c r="W108" s="7" t="str">
        <f t="shared" ca="1" si="49"/>
        <v>-</v>
      </c>
      <c r="X108" s="7" t="str">
        <f t="shared" ca="1" si="49"/>
        <v>-</v>
      </c>
      <c r="Y108" s="7" t="str">
        <f t="shared" ca="1" si="49"/>
        <v>-</v>
      </c>
      <c r="Z108" s="7" t="str">
        <f t="shared" ca="1" si="49"/>
        <v>-</v>
      </c>
      <c r="AA108" s="7" t="str">
        <f t="shared" ca="1" si="50"/>
        <v>-</v>
      </c>
      <c r="AB108" s="7" t="str">
        <f t="shared" ca="1" si="50"/>
        <v>-</v>
      </c>
      <c r="AC108" s="7" t="str">
        <f t="shared" ca="1" si="50"/>
        <v>-</v>
      </c>
      <c r="AD108" s="7" t="str">
        <f t="shared" ca="1" si="50"/>
        <v>-</v>
      </c>
      <c r="AE108" s="7" t="str">
        <f t="shared" ca="1" si="50"/>
        <v>-</v>
      </c>
      <c r="AF108" s="7" t="str">
        <f t="shared" ca="1" si="50"/>
        <v>-</v>
      </c>
      <c r="AG108" s="7" t="str">
        <f t="shared" ca="1" si="50"/>
        <v>-</v>
      </c>
      <c r="AH108" s="7" t="str">
        <f t="shared" ca="1" si="50"/>
        <v>-</v>
      </c>
      <c r="AI108" s="7" t="str">
        <f t="shared" ca="1" si="50"/>
        <v>-</v>
      </c>
    </row>
    <row r="109" spans="1:35" x14ac:dyDescent="0.35">
      <c r="A109" s="4" t="s">
        <v>81</v>
      </c>
      <c r="B109" s="4" t="s">
        <v>84</v>
      </c>
      <c r="C109" s="10" t="str">
        <f t="shared" si="46"/>
        <v>BNA_mai23!</v>
      </c>
      <c r="D109" s="4" t="str">
        <f t="shared" si="51"/>
        <v>marche_diaboBNA_mai23!</v>
      </c>
      <c r="E109" s="10">
        <f t="shared" si="47"/>
        <v>45047</v>
      </c>
      <c r="G109" s="7" t="str">
        <f t="shared" ca="1" si="48"/>
        <v>-</v>
      </c>
      <c r="H109" s="7" t="str">
        <f t="shared" ca="1" si="48"/>
        <v>-</v>
      </c>
      <c r="I109" s="7" t="str">
        <f t="shared" ca="1" si="48"/>
        <v>-</v>
      </c>
      <c r="J109" s="7" t="str">
        <f t="shared" ca="1" si="48"/>
        <v>-</v>
      </c>
      <c r="K109" s="7" t="str">
        <f t="shared" ca="1" si="48"/>
        <v>-</v>
      </c>
      <c r="L109" s="7" t="str">
        <f t="shared" ca="1" si="48"/>
        <v>-</v>
      </c>
      <c r="M109" s="7" t="str">
        <f t="shared" ca="1" si="48"/>
        <v>-</v>
      </c>
      <c r="N109" s="7" t="str">
        <f t="shared" ca="1" si="48"/>
        <v>-</v>
      </c>
      <c r="O109" s="7" t="str">
        <f t="shared" ca="1" si="48"/>
        <v>-</v>
      </c>
      <c r="P109" s="7" t="str">
        <f t="shared" ca="1" si="48"/>
        <v>-</v>
      </c>
      <c r="Q109" s="7" t="str">
        <f t="shared" ca="1" si="49"/>
        <v>-</v>
      </c>
      <c r="R109" s="7" t="str">
        <f t="shared" ca="1" si="49"/>
        <v>-</v>
      </c>
      <c r="S109" s="7" t="str">
        <f t="shared" ca="1" si="49"/>
        <v>-</v>
      </c>
      <c r="T109" s="7" t="str">
        <f t="shared" ca="1" si="49"/>
        <v>-</v>
      </c>
      <c r="U109" s="7" t="str">
        <f t="shared" ca="1" si="49"/>
        <v>-</v>
      </c>
      <c r="V109" s="7" t="str">
        <f t="shared" ca="1" si="49"/>
        <v>-</v>
      </c>
      <c r="W109" s="7" t="str">
        <f t="shared" ca="1" si="49"/>
        <v>-</v>
      </c>
      <c r="X109" s="7" t="str">
        <f t="shared" ca="1" si="49"/>
        <v>-</v>
      </c>
      <c r="Y109" s="7" t="str">
        <f t="shared" ca="1" si="49"/>
        <v>-</v>
      </c>
      <c r="Z109" s="7" t="str">
        <f t="shared" ca="1" si="49"/>
        <v>-</v>
      </c>
      <c r="AA109" s="7" t="str">
        <f t="shared" ca="1" si="50"/>
        <v>-</v>
      </c>
      <c r="AB109" s="7" t="str">
        <f t="shared" ca="1" si="50"/>
        <v>-</v>
      </c>
      <c r="AC109" s="7" t="str">
        <f t="shared" ca="1" si="50"/>
        <v>-</v>
      </c>
      <c r="AD109" s="7" t="str">
        <f t="shared" ca="1" si="50"/>
        <v>-</v>
      </c>
      <c r="AE109" s="7" t="str">
        <f t="shared" ca="1" si="50"/>
        <v>-</v>
      </c>
      <c r="AF109" s="7" t="str">
        <f t="shared" ca="1" si="50"/>
        <v>-</v>
      </c>
      <c r="AG109" s="7" t="str">
        <f t="shared" ca="1" si="50"/>
        <v>-</v>
      </c>
      <c r="AH109" s="7" t="str">
        <f t="shared" ca="1" si="50"/>
        <v>-</v>
      </c>
      <c r="AI109" s="7" t="str">
        <f t="shared" ca="1" si="50"/>
        <v>-</v>
      </c>
    </row>
    <row r="110" spans="1:35" x14ac:dyDescent="0.35">
      <c r="A110" s="4" t="s">
        <v>81</v>
      </c>
      <c r="B110" s="4" t="s">
        <v>84</v>
      </c>
      <c r="C110" s="10" t="str">
        <f t="shared" si="46"/>
        <v>BNA_juin23!</v>
      </c>
      <c r="D110" s="4" t="str">
        <f t="shared" si="51"/>
        <v>marche_diaboBNA_juin23!</v>
      </c>
      <c r="E110" s="10">
        <f t="shared" si="47"/>
        <v>45078</v>
      </c>
      <c r="G110" s="7" t="str">
        <f t="shared" ca="1" si="48"/>
        <v>-</v>
      </c>
      <c r="H110" s="7" t="str">
        <f t="shared" ca="1" si="48"/>
        <v>-</v>
      </c>
      <c r="I110" s="7" t="str">
        <f t="shared" ca="1" si="48"/>
        <v>-</v>
      </c>
      <c r="J110" s="7" t="str">
        <f t="shared" ca="1" si="48"/>
        <v>-</v>
      </c>
      <c r="K110" s="7" t="str">
        <f t="shared" ca="1" si="48"/>
        <v>-</v>
      </c>
      <c r="L110" s="7" t="str">
        <f t="shared" ca="1" si="48"/>
        <v>-</v>
      </c>
      <c r="M110" s="7" t="str">
        <f t="shared" ca="1" si="48"/>
        <v>-</v>
      </c>
      <c r="N110" s="7" t="str">
        <f t="shared" ca="1" si="48"/>
        <v>-</v>
      </c>
      <c r="O110" s="7" t="str">
        <f t="shared" ca="1" si="48"/>
        <v>-</v>
      </c>
      <c r="P110" s="7" t="str">
        <f t="shared" ca="1" si="48"/>
        <v>-</v>
      </c>
      <c r="Q110" s="7" t="str">
        <f t="shared" ca="1" si="49"/>
        <v>-</v>
      </c>
      <c r="R110" s="7" t="str">
        <f t="shared" ca="1" si="49"/>
        <v>-</v>
      </c>
      <c r="S110" s="7" t="str">
        <f t="shared" ca="1" si="49"/>
        <v>-</v>
      </c>
      <c r="T110" s="7" t="str">
        <f t="shared" ca="1" si="49"/>
        <v>-</v>
      </c>
      <c r="U110" s="7" t="str">
        <f t="shared" ca="1" si="49"/>
        <v>-</v>
      </c>
      <c r="V110" s="7" t="str">
        <f t="shared" ca="1" si="49"/>
        <v>-</v>
      </c>
      <c r="W110" s="7" t="str">
        <f t="shared" ca="1" si="49"/>
        <v>-</v>
      </c>
      <c r="X110" s="7" t="str">
        <f t="shared" ca="1" si="49"/>
        <v>-</v>
      </c>
      <c r="Y110" s="7" t="str">
        <f t="shared" ca="1" si="49"/>
        <v>-</v>
      </c>
      <c r="Z110" s="7" t="str">
        <f t="shared" ca="1" si="49"/>
        <v>-</v>
      </c>
      <c r="AA110" s="7" t="str">
        <f t="shared" ca="1" si="50"/>
        <v>-</v>
      </c>
      <c r="AB110" s="7" t="str">
        <f t="shared" ca="1" si="50"/>
        <v>-</v>
      </c>
      <c r="AC110" s="7" t="str">
        <f t="shared" ca="1" si="50"/>
        <v>-</v>
      </c>
      <c r="AD110" s="7" t="str">
        <f t="shared" ca="1" si="50"/>
        <v>-</v>
      </c>
      <c r="AE110" s="7" t="str">
        <f t="shared" ca="1" si="50"/>
        <v>-</v>
      </c>
      <c r="AF110" s="7" t="str">
        <f t="shared" ca="1" si="50"/>
        <v>-</v>
      </c>
      <c r="AG110" s="7" t="str">
        <f t="shared" ca="1" si="50"/>
        <v>-</v>
      </c>
      <c r="AH110" s="7" t="str">
        <f t="shared" ca="1" si="50"/>
        <v>-</v>
      </c>
      <c r="AI110" s="7" t="str">
        <f t="shared" ca="1" si="50"/>
        <v>-</v>
      </c>
    </row>
    <row r="111" spans="1:35" x14ac:dyDescent="0.35">
      <c r="A111" s="4" t="str">
        <f t="shared" ref="A111:B116" si="52">A110</f>
        <v>est</v>
      </c>
      <c r="B111" s="4" t="str">
        <f t="shared" si="52"/>
        <v>marche_diabo</v>
      </c>
      <c r="C111" s="10" t="str">
        <f t="shared" ref="C111:C116" si="53">C95</f>
        <v>BNA_juil23!</v>
      </c>
      <c r="D111" s="4" t="str">
        <f t="shared" si="51"/>
        <v>marche_diaboBNA_juil23!</v>
      </c>
      <c r="E111" s="10">
        <f t="shared" ref="E111:E116" si="54">EDATE(E110,1)</f>
        <v>45108</v>
      </c>
      <c r="G111" s="7">
        <f t="shared" ca="1" si="48"/>
        <v>1000</v>
      </c>
      <c r="H111" s="7" t="str">
        <f t="shared" ca="1" si="48"/>
        <v>MC</v>
      </c>
      <c r="I111" s="7" t="str">
        <f t="shared" ca="1" si="48"/>
        <v>MC</v>
      </c>
      <c r="J111" s="7">
        <f t="shared" ca="1" si="48"/>
        <v>500</v>
      </c>
      <c r="K111" s="7">
        <f t="shared" ca="1" si="48"/>
        <v>300</v>
      </c>
      <c r="L111" s="7">
        <f t="shared" ca="1" si="48"/>
        <v>3750</v>
      </c>
      <c r="M111" s="7" t="str">
        <f t="shared" ca="1" si="48"/>
        <v>MC</v>
      </c>
      <c r="N111" s="7">
        <f t="shared" ca="1" si="48"/>
        <v>1000</v>
      </c>
      <c r="O111" s="7" t="str">
        <f t="shared" ca="1" si="48"/>
        <v>MC</v>
      </c>
      <c r="P111" s="7">
        <f t="shared" ca="1" si="48"/>
        <v>6000</v>
      </c>
      <c r="Q111" s="7" t="str">
        <f t="shared" ca="1" si="49"/>
        <v>MC</v>
      </c>
      <c r="R111" s="7" t="str">
        <f t="shared" ca="1" si="49"/>
        <v>MC</v>
      </c>
      <c r="S111" s="7" t="str">
        <f t="shared" ca="1" si="49"/>
        <v>MC</v>
      </c>
      <c r="T111" s="7" t="str">
        <f t="shared" ca="1" si="49"/>
        <v>MC</v>
      </c>
      <c r="U111" s="7" t="str">
        <f t="shared" ca="1" si="49"/>
        <v>MC</v>
      </c>
      <c r="V111" s="7" t="str">
        <f t="shared" ca="1" si="49"/>
        <v>MC</v>
      </c>
      <c r="W111" s="7">
        <f t="shared" ca="1" si="49"/>
        <v>300</v>
      </c>
      <c r="X111" s="7">
        <f t="shared" ca="1" si="49"/>
        <v>175</v>
      </c>
      <c r="Y111" s="7" t="str">
        <f t="shared" ca="1" si="49"/>
        <v>MC</v>
      </c>
      <c r="Z111" s="7">
        <f t="shared" ca="1" si="49"/>
        <v>1250</v>
      </c>
      <c r="AA111" s="7" t="str">
        <f t="shared" ca="1" si="50"/>
        <v>MC</v>
      </c>
      <c r="AB111" s="7">
        <f t="shared" ca="1" si="50"/>
        <v>3500</v>
      </c>
      <c r="AC111" s="7">
        <f t="shared" ca="1" si="50"/>
        <v>2750</v>
      </c>
      <c r="AD111" s="7" t="str">
        <f t="shared" ca="1" si="50"/>
        <v>MC</v>
      </c>
      <c r="AE111" s="7" t="str">
        <f t="shared" ca="1" si="50"/>
        <v>MC</v>
      </c>
      <c r="AF111" s="7">
        <f t="shared" ca="1" si="50"/>
        <v>1500</v>
      </c>
      <c r="AG111" s="7">
        <f t="shared" ca="1" si="50"/>
        <v>4500</v>
      </c>
      <c r="AH111" s="7">
        <f t="shared" ca="1" si="50"/>
        <v>200</v>
      </c>
      <c r="AI111" s="7" t="str">
        <f t="shared" ca="1" si="50"/>
        <v>MC</v>
      </c>
    </row>
    <row r="112" spans="1:35" x14ac:dyDescent="0.35">
      <c r="A112" s="4" t="str">
        <f t="shared" si="52"/>
        <v>est</v>
      </c>
      <c r="B112" s="4" t="str">
        <f t="shared" si="52"/>
        <v>marche_diabo</v>
      </c>
      <c r="C112" s="10" t="str">
        <f t="shared" si="53"/>
        <v>BNA_aout23!</v>
      </c>
      <c r="D112" s="4" t="str">
        <f t="shared" si="51"/>
        <v>marche_diaboBNA_aout23!</v>
      </c>
      <c r="E112" s="10">
        <f t="shared" si="54"/>
        <v>45139</v>
      </c>
      <c r="G112" s="7">
        <f t="shared" ca="1" si="48"/>
        <v>950</v>
      </c>
      <c r="H112" s="7" t="str">
        <f t="shared" ca="1" si="48"/>
        <v>MC</v>
      </c>
      <c r="I112" s="7" t="str">
        <f t="shared" ca="1" si="48"/>
        <v>MC</v>
      </c>
      <c r="J112" s="7" t="str">
        <f t="shared" ca="1" si="48"/>
        <v>MC</v>
      </c>
      <c r="K112" s="7">
        <f t="shared" ca="1" si="48"/>
        <v>300</v>
      </c>
      <c r="L112" s="7">
        <f t="shared" ca="1" si="48"/>
        <v>3750</v>
      </c>
      <c r="M112" s="7" t="str">
        <f t="shared" ca="1" si="48"/>
        <v>MC</v>
      </c>
      <c r="N112" s="7">
        <f t="shared" ca="1" si="48"/>
        <v>1000</v>
      </c>
      <c r="O112" s="7" t="str">
        <f t="shared" ca="1" si="48"/>
        <v>MC</v>
      </c>
      <c r="P112" s="7">
        <f t="shared" ca="1" si="48"/>
        <v>6000</v>
      </c>
      <c r="Q112" s="7" t="str">
        <f t="shared" ca="1" si="49"/>
        <v>MC</v>
      </c>
      <c r="R112" s="7" t="str">
        <f t="shared" ca="1" si="49"/>
        <v>MC</v>
      </c>
      <c r="S112" s="7" t="str">
        <f t="shared" ca="1" si="49"/>
        <v>MC</v>
      </c>
      <c r="T112" s="7" t="str">
        <f t="shared" ca="1" si="49"/>
        <v>MC</v>
      </c>
      <c r="U112" s="7" t="str">
        <f t="shared" ca="1" si="49"/>
        <v>MC</v>
      </c>
      <c r="V112" s="7" t="str">
        <f t="shared" ca="1" si="49"/>
        <v>MC</v>
      </c>
      <c r="W112" s="7">
        <f t="shared" ca="1" si="49"/>
        <v>300</v>
      </c>
      <c r="X112" s="7">
        <f t="shared" ca="1" si="49"/>
        <v>150</v>
      </c>
      <c r="Y112" s="7" t="str">
        <f t="shared" ca="1" si="49"/>
        <v>MC</v>
      </c>
      <c r="Z112" s="7">
        <f t="shared" ca="1" si="49"/>
        <v>1500</v>
      </c>
      <c r="AA112" s="7" t="str">
        <f t="shared" ca="1" si="50"/>
        <v>MC</v>
      </c>
      <c r="AB112" s="7">
        <f t="shared" ca="1" si="50"/>
        <v>4000</v>
      </c>
      <c r="AC112" s="7">
        <f t="shared" ca="1" si="50"/>
        <v>2750</v>
      </c>
      <c r="AD112" s="7" t="str">
        <f t="shared" ca="1" si="50"/>
        <v>MC</v>
      </c>
      <c r="AE112" s="7" t="str">
        <f t="shared" ca="1" si="50"/>
        <v>MC</v>
      </c>
      <c r="AF112" s="7">
        <f t="shared" ca="1" si="50"/>
        <v>1500</v>
      </c>
      <c r="AG112" s="7">
        <f t="shared" ca="1" si="50"/>
        <v>4500</v>
      </c>
      <c r="AH112" s="7">
        <f t="shared" ca="1" si="50"/>
        <v>200</v>
      </c>
      <c r="AI112" s="7" t="str">
        <f t="shared" ca="1" si="50"/>
        <v>MC</v>
      </c>
    </row>
    <row r="113" spans="1:35" x14ac:dyDescent="0.35">
      <c r="A113" s="4" t="str">
        <f t="shared" si="52"/>
        <v>est</v>
      </c>
      <c r="B113" s="4" t="str">
        <f t="shared" si="52"/>
        <v>marche_diabo</v>
      </c>
      <c r="C113" s="10" t="str">
        <f t="shared" si="53"/>
        <v>BNA_sept23!</v>
      </c>
      <c r="D113" s="4" t="str">
        <f t="shared" si="51"/>
        <v>marche_diaboBNA_sept23!</v>
      </c>
      <c r="E113" s="10">
        <f t="shared" si="54"/>
        <v>45170</v>
      </c>
      <c r="G113" s="7">
        <f t="shared" ca="1" si="48"/>
        <v>950</v>
      </c>
      <c r="H113" s="7" t="str">
        <f t="shared" ca="1" si="48"/>
        <v>MC</v>
      </c>
      <c r="I113" s="7" t="str">
        <f t="shared" ca="1" si="48"/>
        <v>MC</v>
      </c>
      <c r="J113" s="7">
        <f t="shared" ca="1" si="48"/>
        <v>500</v>
      </c>
      <c r="K113" s="7">
        <f t="shared" ca="1" si="48"/>
        <v>300</v>
      </c>
      <c r="L113" s="7">
        <f t="shared" ca="1" si="48"/>
        <v>4000</v>
      </c>
      <c r="M113" s="7">
        <f t="shared" ca="1" si="48"/>
        <v>27750</v>
      </c>
      <c r="N113" s="7">
        <f t="shared" ca="1" si="48"/>
        <v>1000</v>
      </c>
      <c r="O113" s="7" t="str">
        <f t="shared" ca="1" si="48"/>
        <v>MC</v>
      </c>
      <c r="P113" s="7">
        <f t="shared" ca="1" si="48"/>
        <v>6000</v>
      </c>
      <c r="Q113" s="7" t="str">
        <f t="shared" ca="1" si="49"/>
        <v>MC</v>
      </c>
      <c r="R113" s="7" t="str">
        <f t="shared" ca="1" si="49"/>
        <v>MC</v>
      </c>
      <c r="S113" s="7" t="str">
        <f t="shared" ca="1" si="49"/>
        <v>MC</v>
      </c>
      <c r="T113" s="7" t="str">
        <f t="shared" ca="1" si="49"/>
        <v>MC</v>
      </c>
      <c r="U113" s="7">
        <f t="shared" ca="1" si="49"/>
        <v>7250</v>
      </c>
      <c r="V113" s="7">
        <f t="shared" ca="1" si="49"/>
        <v>5000</v>
      </c>
      <c r="W113" s="7">
        <f t="shared" ca="1" si="49"/>
        <v>300</v>
      </c>
      <c r="X113" s="7">
        <f t="shared" ca="1" si="49"/>
        <v>150</v>
      </c>
      <c r="Y113" s="7" t="str">
        <f t="shared" ca="1" si="49"/>
        <v>MC</v>
      </c>
      <c r="Z113" s="7">
        <f t="shared" ca="1" si="49"/>
        <v>1500</v>
      </c>
      <c r="AA113" s="7" t="str">
        <f t="shared" ca="1" si="50"/>
        <v>MC</v>
      </c>
      <c r="AB113" s="7">
        <f t="shared" ca="1" si="50"/>
        <v>4000</v>
      </c>
      <c r="AC113" s="7">
        <f t="shared" ca="1" si="50"/>
        <v>3000</v>
      </c>
      <c r="AD113" s="7">
        <f t="shared" ca="1" si="50"/>
        <v>2000</v>
      </c>
      <c r="AE113" s="7" t="str">
        <f t="shared" ca="1" si="50"/>
        <v>MC</v>
      </c>
      <c r="AF113" s="7">
        <f t="shared" ca="1" si="50"/>
        <v>1500</v>
      </c>
      <c r="AG113" s="7">
        <f t="shared" ca="1" si="50"/>
        <v>4500</v>
      </c>
      <c r="AH113" s="7">
        <f t="shared" ca="1" si="50"/>
        <v>200</v>
      </c>
      <c r="AI113" s="7" t="str">
        <f t="shared" ca="1" si="50"/>
        <v>MC</v>
      </c>
    </row>
    <row r="114" spans="1:35" x14ac:dyDescent="0.35">
      <c r="A114" s="4" t="str">
        <f t="shared" si="52"/>
        <v>est</v>
      </c>
      <c r="B114" s="4" t="str">
        <f t="shared" si="52"/>
        <v>marche_diabo</v>
      </c>
      <c r="C114" s="10" t="str">
        <f t="shared" si="53"/>
        <v>BNA_oct23!</v>
      </c>
      <c r="D114" s="4" t="str">
        <f t="shared" si="51"/>
        <v>marche_diaboBNA_oct23!</v>
      </c>
      <c r="E114" s="10">
        <f t="shared" si="54"/>
        <v>45200</v>
      </c>
      <c r="G114" s="7" t="str">
        <f t="shared" ca="1" si="48"/>
        <v>MC</v>
      </c>
      <c r="H114" s="7" t="str">
        <f t="shared" ca="1" si="48"/>
        <v>MC</v>
      </c>
      <c r="I114" s="7" t="str">
        <f t="shared" ca="1" si="48"/>
        <v>MC</v>
      </c>
      <c r="J114" s="7" t="str">
        <f t="shared" ca="1" si="48"/>
        <v>MC</v>
      </c>
      <c r="K114" s="7">
        <f t="shared" ca="1" si="48"/>
        <v>300</v>
      </c>
      <c r="L114" s="7">
        <f t="shared" ca="1" si="48"/>
        <v>4000</v>
      </c>
      <c r="M114" s="7" t="str">
        <f t="shared" ca="1" si="48"/>
        <v>MC</v>
      </c>
      <c r="N114" s="7">
        <f t="shared" ca="1" si="48"/>
        <v>1000</v>
      </c>
      <c r="O114" s="7" t="str">
        <f t="shared" ca="1" si="48"/>
        <v>MC</v>
      </c>
      <c r="P114" s="7">
        <f t="shared" ca="1" si="48"/>
        <v>6500</v>
      </c>
      <c r="Q114" s="7" t="str">
        <f t="shared" ca="1" si="49"/>
        <v>MC</v>
      </c>
      <c r="R114" s="7" t="str">
        <f t="shared" ca="1" si="49"/>
        <v>MC</v>
      </c>
      <c r="S114" s="7" t="str">
        <f t="shared" ca="1" si="49"/>
        <v>MC</v>
      </c>
      <c r="T114" s="7" t="str">
        <f t="shared" ca="1" si="49"/>
        <v>MC</v>
      </c>
      <c r="U114" s="7" t="str">
        <f t="shared" ca="1" si="49"/>
        <v>MC</v>
      </c>
      <c r="V114" s="7" t="str">
        <f t="shared" ca="1" si="49"/>
        <v>MC</v>
      </c>
      <c r="W114" s="7">
        <f t="shared" ca="1" si="49"/>
        <v>300</v>
      </c>
      <c r="X114" s="7">
        <f t="shared" ca="1" si="49"/>
        <v>150</v>
      </c>
      <c r="Y114" s="7" t="str">
        <f t="shared" ca="1" si="49"/>
        <v>MC</v>
      </c>
      <c r="Z114" s="7">
        <f t="shared" ca="1" si="49"/>
        <v>1875</v>
      </c>
      <c r="AA114" s="7" t="str">
        <f t="shared" ca="1" si="50"/>
        <v>MC</v>
      </c>
      <c r="AB114" s="7">
        <f t="shared" ca="1" si="50"/>
        <v>4000</v>
      </c>
      <c r="AC114" s="7">
        <f t="shared" ca="1" si="50"/>
        <v>3000</v>
      </c>
      <c r="AD114" s="7">
        <f t="shared" ca="1" si="50"/>
        <v>2500</v>
      </c>
      <c r="AE114" s="7" t="str">
        <f t="shared" ca="1" si="50"/>
        <v>MC</v>
      </c>
      <c r="AF114" s="7">
        <f t="shared" ca="1" si="50"/>
        <v>1500</v>
      </c>
      <c r="AG114" s="7">
        <f t="shared" ca="1" si="50"/>
        <v>4500</v>
      </c>
      <c r="AH114" s="7">
        <f t="shared" ca="1" si="50"/>
        <v>200</v>
      </c>
      <c r="AI114" s="7" t="str">
        <f t="shared" ca="1" si="50"/>
        <v>MC</v>
      </c>
    </row>
    <row r="115" spans="1:35" x14ac:dyDescent="0.35">
      <c r="A115" s="4" t="str">
        <f t="shared" si="52"/>
        <v>est</v>
      </c>
      <c r="B115" s="4" t="str">
        <f t="shared" si="52"/>
        <v>marche_diabo</v>
      </c>
      <c r="C115" s="10" t="str">
        <f t="shared" si="53"/>
        <v>BNA_nov23!</v>
      </c>
      <c r="D115" s="4" t="str">
        <f t="shared" si="51"/>
        <v>marche_diaboBNA_nov23!</v>
      </c>
      <c r="E115" s="10">
        <f t="shared" si="54"/>
        <v>45231</v>
      </c>
      <c r="G115" s="7" t="str">
        <f t="shared" ca="1" si="48"/>
        <v>MC</v>
      </c>
      <c r="H115" s="7" t="str">
        <f t="shared" ca="1" si="48"/>
        <v>MC</v>
      </c>
      <c r="I115" s="7" t="str">
        <f t="shared" ca="1" si="48"/>
        <v>MC</v>
      </c>
      <c r="J115" s="7" t="str">
        <f t="shared" ca="1" si="48"/>
        <v>MC</v>
      </c>
      <c r="K115" s="7">
        <f t="shared" ca="1" si="48"/>
        <v>300</v>
      </c>
      <c r="L115" s="7">
        <f t="shared" ca="1" si="48"/>
        <v>4000</v>
      </c>
      <c r="M115" s="7" t="str">
        <f t="shared" ca="1" si="48"/>
        <v>MC</v>
      </c>
      <c r="N115" s="7">
        <f t="shared" ca="1" si="48"/>
        <v>1000</v>
      </c>
      <c r="O115" s="7" t="str">
        <f t="shared" ca="1" si="48"/>
        <v>MC</v>
      </c>
      <c r="P115" s="7">
        <f t="shared" ca="1" si="48"/>
        <v>6500</v>
      </c>
      <c r="Q115" s="7" t="str">
        <f t="shared" ca="1" si="49"/>
        <v>MC</v>
      </c>
      <c r="R115" s="7" t="str">
        <f t="shared" ca="1" si="49"/>
        <v>MC</v>
      </c>
      <c r="S115" s="7" t="str">
        <f t="shared" ca="1" si="49"/>
        <v>MC</v>
      </c>
      <c r="T115" s="7" t="str">
        <f t="shared" ca="1" si="49"/>
        <v>MC</v>
      </c>
      <c r="U115" s="7" t="str">
        <f t="shared" ca="1" si="49"/>
        <v>MC</v>
      </c>
      <c r="V115" s="7" t="str">
        <f t="shared" ca="1" si="49"/>
        <v>MC</v>
      </c>
      <c r="W115" s="7">
        <f t="shared" ca="1" si="49"/>
        <v>300</v>
      </c>
      <c r="X115" s="7">
        <f t="shared" ca="1" si="49"/>
        <v>150</v>
      </c>
      <c r="Y115" s="7" t="str">
        <f t="shared" ca="1" si="49"/>
        <v>MC</v>
      </c>
      <c r="Z115" s="7">
        <f t="shared" ca="1" si="49"/>
        <v>1875</v>
      </c>
      <c r="AA115" s="7" t="str">
        <f t="shared" ca="1" si="50"/>
        <v>MC</v>
      </c>
      <c r="AB115" s="7">
        <f t="shared" ca="1" si="50"/>
        <v>4000</v>
      </c>
      <c r="AC115" s="7">
        <f t="shared" ca="1" si="50"/>
        <v>3000</v>
      </c>
      <c r="AD115" s="7">
        <f t="shared" ca="1" si="50"/>
        <v>2500</v>
      </c>
      <c r="AE115" s="7" t="str">
        <f t="shared" ca="1" si="50"/>
        <v>MC</v>
      </c>
      <c r="AF115" s="7">
        <f t="shared" ca="1" si="50"/>
        <v>1500</v>
      </c>
      <c r="AG115" s="7">
        <f t="shared" ca="1" si="50"/>
        <v>4500</v>
      </c>
      <c r="AH115" s="7">
        <f t="shared" ca="1" si="50"/>
        <v>200</v>
      </c>
      <c r="AI115" s="7" t="str">
        <f t="shared" ca="1" si="50"/>
        <v>MC</v>
      </c>
    </row>
    <row r="116" spans="1:35" x14ac:dyDescent="0.35">
      <c r="A116" s="4" t="str">
        <f t="shared" si="52"/>
        <v>est</v>
      </c>
      <c r="B116" s="4" t="str">
        <f t="shared" si="52"/>
        <v>marche_diabo</v>
      </c>
      <c r="C116" s="10" t="str">
        <f t="shared" si="53"/>
        <v>BNA_dec23!</v>
      </c>
      <c r="D116" s="4" t="str">
        <f t="shared" si="51"/>
        <v>marche_diaboBNA_dec23!</v>
      </c>
      <c r="E116" s="10">
        <f t="shared" si="54"/>
        <v>45261</v>
      </c>
      <c r="G116" s="7" t="str">
        <f t="shared" ca="1" si="48"/>
        <v/>
      </c>
      <c r="H116" s="7" t="str">
        <f t="shared" ca="1" si="48"/>
        <v/>
      </c>
      <c r="I116" s="7" t="str">
        <f t="shared" ca="1" si="48"/>
        <v/>
      </c>
      <c r="J116" s="7" t="str">
        <f t="shared" ca="1" si="48"/>
        <v/>
      </c>
      <c r="K116" s="7" t="str">
        <f t="shared" ca="1" si="48"/>
        <v/>
      </c>
      <c r="L116" s="7" t="str">
        <f t="shared" ca="1" si="48"/>
        <v/>
      </c>
      <c r="M116" s="7" t="str">
        <f t="shared" ca="1" si="48"/>
        <v/>
      </c>
      <c r="N116" s="7" t="str">
        <f t="shared" ca="1" si="48"/>
        <v/>
      </c>
      <c r="O116" s="7" t="str">
        <f t="shared" ca="1" si="48"/>
        <v/>
      </c>
      <c r="P116" s="7" t="str">
        <f t="shared" ca="1" si="48"/>
        <v/>
      </c>
      <c r="Q116" s="7" t="str">
        <f t="shared" ca="1" si="49"/>
        <v/>
      </c>
      <c r="R116" s="7" t="str">
        <f t="shared" ca="1" si="49"/>
        <v/>
      </c>
      <c r="S116" s="7" t="str">
        <f t="shared" ca="1" si="49"/>
        <v/>
      </c>
      <c r="T116" s="7" t="str">
        <f t="shared" ca="1" si="49"/>
        <v/>
      </c>
      <c r="U116" s="7" t="str">
        <f t="shared" ca="1" si="49"/>
        <v/>
      </c>
      <c r="V116" s="7" t="str">
        <f t="shared" ca="1" si="49"/>
        <v/>
      </c>
      <c r="W116" s="7" t="str">
        <f t="shared" ca="1" si="49"/>
        <v/>
      </c>
      <c r="X116" s="7" t="str">
        <f t="shared" ca="1" si="49"/>
        <v/>
      </c>
      <c r="Y116" s="7" t="str">
        <f t="shared" ca="1" si="49"/>
        <v/>
      </c>
      <c r="Z116" s="7" t="str">
        <f t="shared" ca="1" si="49"/>
        <v/>
      </c>
      <c r="AA116" s="7" t="str">
        <f t="shared" ca="1" si="50"/>
        <v/>
      </c>
      <c r="AB116" s="7" t="str">
        <f t="shared" ca="1" si="50"/>
        <v/>
      </c>
      <c r="AC116" s="7" t="str">
        <f t="shared" ca="1" si="50"/>
        <v/>
      </c>
      <c r="AD116" s="7" t="str">
        <f t="shared" ca="1" si="50"/>
        <v/>
      </c>
      <c r="AE116" s="7" t="str">
        <f t="shared" ca="1" si="50"/>
        <v/>
      </c>
      <c r="AF116" s="7" t="str">
        <f t="shared" ca="1" si="50"/>
        <v/>
      </c>
      <c r="AG116" s="7" t="str">
        <f t="shared" ca="1" si="50"/>
        <v/>
      </c>
      <c r="AH116" s="7" t="str">
        <f t="shared" ca="1" si="50"/>
        <v/>
      </c>
      <c r="AI116" s="7" t="str">
        <f t="shared" ca="1" si="50"/>
        <v/>
      </c>
    </row>
    <row r="117" spans="1:35" x14ac:dyDescent="0.35">
      <c r="D117" s="4" t="str">
        <f t="shared" si="51"/>
        <v/>
      </c>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row>
    <row r="118" spans="1:35" x14ac:dyDescent="0.35">
      <c r="D118" s="4" t="str">
        <f t="shared" ref="D118:D133" si="55">_xlfn.CONCAT(B118:C118)</f>
        <v/>
      </c>
      <c r="E118" s="4" t="s">
        <v>2188</v>
      </c>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row>
    <row r="119" spans="1:35" x14ac:dyDescent="0.35">
      <c r="A119" s="4" t="s">
        <v>81</v>
      </c>
      <c r="B119" s="4" t="s">
        <v>2189</v>
      </c>
      <c r="C119" s="10" t="str">
        <f t="shared" ref="C119:C132" si="56">C87</f>
        <v>BNA_nov22!</v>
      </c>
      <c r="D119" s="4" t="str">
        <f t="shared" si="55"/>
        <v>marche_diapagaBNA_nov22!</v>
      </c>
      <c r="E119" s="10">
        <f t="shared" ref="E119:E126" si="57">E87</f>
        <v>44866</v>
      </c>
      <c r="G119" s="7" t="str">
        <f t="shared" ref="G119:V132" ca="1" si="58">IFERROR(VLOOKUP($B119,INDIRECT($C119&amp;$A$1),MATCH(G$4,INDIRECT($C119&amp;"$B$7:$BZ$7"),0),FALSE),"")</f>
        <v/>
      </c>
      <c r="H119" s="7" t="str">
        <f t="shared" ca="1" si="58"/>
        <v/>
      </c>
      <c r="I119" s="7" t="str">
        <f t="shared" ca="1" si="58"/>
        <v/>
      </c>
      <c r="J119" s="7" t="str">
        <f t="shared" ca="1" si="58"/>
        <v/>
      </c>
      <c r="K119" s="7" t="str">
        <f t="shared" ca="1" si="58"/>
        <v/>
      </c>
      <c r="L119" s="7" t="str">
        <f t="shared" ca="1" si="58"/>
        <v/>
      </c>
      <c r="M119" s="7" t="str">
        <f t="shared" ca="1" si="58"/>
        <v/>
      </c>
      <c r="N119" s="7" t="str">
        <f t="shared" ca="1" si="58"/>
        <v/>
      </c>
      <c r="O119" s="7" t="str">
        <f t="shared" ca="1" si="58"/>
        <v/>
      </c>
      <c r="P119" s="7" t="str">
        <f t="shared" ca="1" si="58"/>
        <v/>
      </c>
      <c r="Q119" s="7" t="str">
        <f t="shared" ca="1" si="58"/>
        <v/>
      </c>
      <c r="R119" s="7" t="str">
        <f t="shared" ca="1" si="58"/>
        <v/>
      </c>
      <c r="S119" s="7" t="str">
        <f t="shared" ca="1" si="58"/>
        <v/>
      </c>
      <c r="T119" s="7" t="str">
        <f t="shared" ca="1" si="58"/>
        <v/>
      </c>
      <c r="U119" s="7" t="str">
        <f t="shared" ca="1" si="58"/>
        <v/>
      </c>
      <c r="V119" s="7" t="str">
        <f t="shared" ca="1" si="58"/>
        <v/>
      </c>
      <c r="W119" s="7" t="str">
        <f t="shared" ref="W119:AI132" ca="1" si="59">IFERROR(VLOOKUP($B119,INDIRECT($C119&amp;$A$1),MATCH(W$4,INDIRECT($C119&amp;"$B$7:$BZ$7"),0),FALSE),"")</f>
        <v/>
      </c>
      <c r="X119" s="7" t="str">
        <f t="shared" ca="1" si="59"/>
        <v/>
      </c>
      <c r="Y119" s="7" t="str">
        <f t="shared" ca="1" si="59"/>
        <v/>
      </c>
      <c r="Z119" s="7" t="str">
        <f t="shared" ca="1" si="59"/>
        <v/>
      </c>
      <c r="AA119" s="7" t="str">
        <f t="shared" ca="1" si="59"/>
        <v/>
      </c>
      <c r="AB119" s="7" t="str">
        <f t="shared" ca="1" si="59"/>
        <v/>
      </c>
      <c r="AC119" s="7" t="str">
        <f t="shared" ca="1" si="59"/>
        <v/>
      </c>
      <c r="AD119" s="7" t="str">
        <f t="shared" ca="1" si="59"/>
        <v/>
      </c>
      <c r="AE119" s="7" t="str">
        <f t="shared" ca="1" si="59"/>
        <v/>
      </c>
      <c r="AF119" s="7" t="str">
        <f t="shared" ca="1" si="59"/>
        <v/>
      </c>
      <c r="AG119" s="7" t="str">
        <f t="shared" ca="1" si="59"/>
        <v/>
      </c>
      <c r="AH119" s="7" t="str">
        <f t="shared" ca="1" si="59"/>
        <v/>
      </c>
      <c r="AI119" s="7" t="str">
        <f t="shared" ca="1" si="59"/>
        <v/>
      </c>
    </row>
    <row r="120" spans="1:35" x14ac:dyDescent="0.35">
      <c r="A120" s="4" t="s">
        <v>81</v>
      </c>
      <c r="B120" s="4" t="s">
        <v>2189</v>
      </c>
      <c r="C120" s="10" t="str">
        <f t="shared" si="56"/>
        <v>BNA_dec22!</v>
      </c>
      <c r="D120" s="4" t="str">
        <f t="shared" si="55"/>
        <v>marche_diapagaBNA_dec22!</v>
      </c>
      <c r="E120" s="10">
        <f t="shared" si="57"/>
        <v>44896</v>
      </c>
      <c r="G120" s="7" t="str">
        <f t="shared" ca="1" si="58"/>
        <v/>
      </c>
      <c r="H120" s="7" t="str">
        <f t="shared" ca="1" si="58"/>
        <v/>
      </c>
      <c r="I120" s="7" t="str">
        <f t="shared" ca="1" si="58"/>
        <v/>
      </c>
      <c r="J120" s="7" t="str">
        <f t="shared" ca="1" si="58"/>
        <v/>
      </c>
      <c r="K120" s="7" t="str">
        <f t="shared" ca="1" si="58"/>
        <v/>
      </c>
      <c r="L120" s="7" t="str">
        <f t="shared" ca="1" si="58"/>
        <v/>
      </c>
      <c r="M120" s="7" t="str">
        <f t="shared" ca="1" si="58"/>
        <v/>
      </c>
      <c r="N120" s="7" t="str">
        <f t="shared" ca="1" si="58"/>
        <v/>
      </c>
      <c r="O120" s="7" t="str">
        <f t="shared" ca="1" si="58"/>
        <v/>
      </c>
      <c r="P120" s="7" t="str">
        <f t="shared" ca="1" si="58"/>
        <v/>
      </c>
      <c r="Q120" s="7" t="str">
        <f t="shared" ca="1" si="58"/>
        <v/>
      </c>
      <c r="R120" s="7" t="str">
        <f t="shared" ca="1" si="58"/>
        <v/>
      </c>
      <c r="S120" s="7" t="str">
        <f t="shared" ca="1" si="58"/>
        <v/>
      </c>
      <c r="T120" s="7" t="str">
        <f t="shared" ca="1" si="58"/>
        <v/>
      </c>
      <c r="U120" s="7" t="str">
        <f t="shared" ca="1" si="58"/>
        <v/>
      </c>
      <c r="V120" s="7" t="str">
        <f t="shared" ca="1" si="58"/>
        <v/>
      </c>
      <c r="W120" s="7" t="str">
        <f t="shared" ca="1" si="59"/>
        <v/>
      </c>
      <c r="X120" s="7" t="str">
        <f t="shared" ca="1" si="59"/>
        <v/>
      </c>
      <c r="Y120" s="7" t="str">
        <f t="shared" ca="1" si="59"/>
        <v/>
      </c>
      <c r="Z120" s="7" t="str">
        <f t="shared" ca="1" si="59"/>
        <v/>
      </c>
      <c r="AA120" s="7" t="str">
        <f t="shared" ca="1" si="59"/>
        <v/>
      </c>
      <c r="AB120" s="7" t="str">
        <f t="shared" ca="1" si="59"/>
        <v/>
      </c>
      <c r="AC120" s="7" t="str">
        <f t="shared" ca="1" si="59"/>
        <v/>
      </c>
      <c r="AD120" s="7" t="str">
        <f t="shared" ca="1" si="59"/>
        <v/>
      </c>
      <c r="AE120" s="7" t="str">
        <f t="shared" ca="1" si="59"/>
        <v/>
      </c>
      <c r="AF120" s="7" t="str">
        <f t="shared" ca="1" si="59"/>
        <v/>
      </c>
      <c r="AG120" s="7" t="str">
        <f t="shared" ca="1" si="59"/>
        <v/>
      </c>
      <c r="AH120" s="7" t="str">
        <f t="shared" ca="1" si="59"/>
        <v/>
      </c>
      <c r="AI120" s="7" t="str">
        <f t="shared" ca="1" si="59"/>
        <v/>
      </c>
    </row>
    <row r="121" spans="1:35" x14ac:dyDescent="0.35">
      <c r="A121" s="4" t="s">
        <v>81</v>
      </c>
      <c r="B121" s="4" t="s">
        <v>2189</v>
      </c>
      <c r="C121" s="10" t="str">
        <f t="shared" si="56"/>
        <v>BNA_jan23!</v>
      </c>
      <c r="D121" s="4" t="str">
        <f t="shared" si="55"/>
        <v>marche_diapagaBNA_jan23!</v>
      </c>
      <c r="E121" s="10">
        <f t="shared" si="57"/>
        <v>44927</v>
      </c>
      <c r="G121" s="7" t="str">
        <f t="shared" ca="1" si="58"/>
        <v/>
      </c>
      <c r="H121" s="7" t="str">
        <f t="shared" ca="1" si="58"/>
        <v/>
      </c>
      <c r="I121" s="7" t="str">
        <f t="shared" ca="1" si="58"/>
        <v/>
      </c>
      <c r="J121" s="7" t="str">
        <f t="shared" ca="1" si="58"/>
        <v/>
      </c>
      <c r="K121" s="7" t="str">
        <f t="shared" ca="1" si="58"/>
        <v/>
      </c>
      <c r="L121" s="7" t="str">
        <f t="shared" ca="1" si="58"/>
        <v/>
      </c>
      <c r="M121" s="7" t="str">
        <f t="shared" ca="1" si="58"/>
        <v/>
      </c>
      <c r="N121" s="7" t="str">
        <f t="shared" ca="1" si="58"/>
        <v/>
      </c>
      <c r="O121" s="7" t="str">
        <f t="shared" ca="1" si="58"/>
        <v/>
      </c>
      <c r="P121" s="7" t="str">
        <f t="shared" ca="1" si="58"/>
        <v/>
      </c>
      <c r="Q121" s="7" t="str">
        <f t="shared" ca="1" si="58"/>
        <v/>
      </c>
      <c r="R121" s="7" t="str">
        <f t="shared" ca="1" si="58"/>
        <v/>
      </c>
      <c r="S121" s="7" t="str">
        <f t="shared" ca="1" si="58"/>
        <v/>
      </c>
      <c r="T121" s="7" t="str">
        <f t="shared" ca="1" si="58"/>
        <v/>
      </c>
      <c r="U121" s="7" t="str">
        <f t="shared" ca="1" si="58"/>
        <v/>
      </c>
      <c r="V121" s="7" t="str">
        <f t="shared" ca="1" si="58"/>
        <v/>
      </c>
      <c r="W121" s="7" t="str">
        <f t="shared" ca="1" si="59"/>
        <v/>
      </c>
      <c r="X121" s="7" t="str">
        <f t="shared" ca="1" si="59"/>
        <v/>
      </c>
      <c r="Y121" s="7" t="str">
        <f t="shared" ca="1" si="59"/>
        <v/>
      </c>
      <c r="Z121" s="7" t="str">
        <f t="shared" ca="1" si="59"/>
        <v/>
      </c>
      <c r="AA121" s="7" t="str">
        <f t="shared" ca="1" si="59"/>
        <v/>
      </c>
      <c r="AB121" s="7" t="str">
        <f t="shared" ca="1" si="59"/>
        <v/>
      </c>
      <c r="AC121" s="7" t="str">
        <f t="shared" ca="1" si="59"/>
        <v/>
      </c>
      <c r="AD121" s="7" t="str">
        <f t="shared" ca="1" si="59"/>
        <v/>
      </c>
      <c r="AE121" s="7" t="str">
        <f t="shared" ca="1" si="59"/>
        <v/>
      </c>
      <c r="AF121" s="7" t="str">
        <f t="shared" ca="1" si="59"/>
        <v/>
      </c>
      <c r="AG121" s="7" t="str">
        <f t="shared" ca="1" si="59"/>
        <v/>
      </c>
      <c r="AH121" s="7" t="str">
        <f t="shared" ca="1" si="59"/>
        <v/>
      </c>
      <c r="AI121" s="7" t="str">
        <f t="shared" ca="1" si="59"/>
        <v/>
      </c>
    </row>
    <row r="122" spans="1:35" x14ac:dyDescent="0.35">
      <c r="A122" s="4" t="s">
        <v>81</v>
      </c>
      <c r="B122" s="4" t="s">
        <v>2189</v>
      </c>
      <c r="C122" s="10" t="str">
        <f t="shared" si="56"/>
        <v>BNA_fev23!</v>
      </c>
      <c r="D122" s="4" t="str">
        <f t="shared" si="55"/>
        <v>marche_diapagaBNA_fev23!</v>
      </c>
      <c r="E122" s="10">
        <f t="shared" si="57"/>
        <v>44958</v>
      </c>
      <c r="G122" s="7" t="str">
        <f t="shared" ca="1" si="58"/>
        <v/>
      </c>
      <c r="H122" s="7" t="str">
        <f t="shared" ca="1" si="58"/>
        <v/>
      </c>
      <c r="I122" s="7" t="str">
        <f t="shared" ca="1" si="58"/>
        <v/>
      </c>
      <c r="J122" s="7" t="str">
        <f t="shared" ca="1" si="58"/>
        <v/>
      </c>
      <c r="K122" s="7" t="str">
        <f t="shared" ca="1" si="58"/>
        <v/>
      </c>
      <c r="L122" s="7" t="str">
        <f t="shared" ca="1" si="58"/>
        <v/>
      </c>
      <c r="M122" s="7" t="str">
        <f t="shared" ca="1" si="58"/>
        <v/>
      </c>
      <c r="N122" s="7" t="str">
        <f t="shared" ca="1" si="58"/>
        <v/>
      </c>
      <c r="O122" s="7" t="str">
        <f t="shared" ca="1" si="58"/>
        <v/>
      </c>
      <c r="P122" s="7" t="str">
        <f t="shared" ca="1" si="58"/>
        <v/>
      </c>
      <c r="Q122" s="7" t="str">
        <f t="shared" ca="1" si="58"/>
        <v/>
      </c>
      <c r="R122" s="7" t="str">
        <f t="shared" ca="1" si="58"/>
        <v/>
      </c>
      <c r="S122" s="7" t="str">
        <f t="shared" ca="1" si="58"/>
        <v/>
      </c>
      <c r="T122" s="7" t="str">
        <f t="shared" ca="1" si="58"/>
        <v/>
      </c>
      <c r="U122" s="7" t="str">
        <f t="shared" ca="1" si="58"/>
        <v/>
      </c>
      <c r="V122" s="7" t="str">
        <f t="shared" ca="1" si="58"/>
        <v/>
      </c>
      <c r="W122" s="7" t="str">
        <f t="shared" ca="1" si="59"/>
        <v/>
      </c>
      <c r="X122" s="7" t="str">
        <f t="shared" ca="1" si="59"/>
        <v/>
      </c>
      <c r="Y122" s="7" t="str">
        <f t="shared" ca="1" si="59"/>
        <v/>
      </c>
      <c r="Z122" s="7" t="str">
        <f t="shared" ca="1" si="59"/>
        <v/>
      </c>
      <c r="AA122" s="7" t="str">
        <f t="shared" ca="1" si="59"/>
        <v/>
      </c>
      <c r="AB122" s="7" t="str">
        <f t="shared" ca="1" si="59"/>
        <v/>
      </c>
      <c r="AC122" s="7" t="str">
        <f t="shared" ca="1" si="59"/>
        <v/>
      </c>
      <c r="AD122" s="7" t="str">
        <f t="shared" ca="1" si="59"/>
        <v/>
      </c>
      <c r="AE122" s="7" t="str">
        <f t="shared" ca="1" si="59"/>
        <v/>
      </c>
      <c r="AF122" s="7" t="str">
        <f t="shared" ca="1" si="59"/>
        <v/>
      </c>
      <c r="AG122" s="7" t="str">
        <f t="shared" ca="1" si="59"/>
        <v/>
      </c>
      <c r="AH122" s="7" t="str">
        <f t="shared" ca="1" si="59"/>
        <v/>
      </c>
      <c r="AI122" s="7" t="str">
        <f t="shared" ca="1" si="59"/>
        <v/>
      </c>
    </row>
    <row r="123" spans="1:35" x14ac:dyDescent="0.35">
      <c r="A123" s="4" t="s">
        <v>81</v>
      </c>
      <c r="B123" s="4" t="s">
        <v>2189</v>
      </c>
      <c r="C123" s="10" t="str">
        <f t="shared" si="56"/>
        <v>BNA_mar23!</v>
      </c>
      <c r="D123" s="4" t="str">
        <f t="shared" si="55"/>
        <v>marche_diapagaBNA_mar23!</v>
      </c>
      <c r="E123" s="10">
        <f t="shared" si="57"/>
        <v>44986</v>
      </c>
      <c r="G123" s="7" t="str">
        <f t="shared" ca="1" si="58"/>
        <v/>
      </c>
      <c r="H123" s="7" t="str">
        <f t="shared" ca="1" si="58"/>
        <v/>
      </c>
      <c r="I123" s="7" t="str">
        <f t="shared" ca="1" si="58"/>
        <v/>
      </c>
      <c r="J123" s="7" t="str">
        <f t="shared" ca="1" si="58"/>
        <v/>
      </c>
      <c r="K123" s="7" t="str">
        <f t="shared" ca="1" si="58"/>
        <v/>
      </c>
      <c r="L123" s="7" t="str">
        <f t="shared" ca="1" si="58"/>
        <v/>
      </c>
      <c r="M123" s="7" t="str">
        <f t="shared" ca="1" si="58"/>
        <v/>
      </c>
      <c r="N123" s="7" t="str">
        <f t="shared" ca="1" si="58"/>
        <v/>
      </c>
      <c r="O123" s="7" t="str">
        <f t="shared" ca="1" si="58"/>
        <v/>
      </c>
      <c r="P123" s="7" t="str">
        <f t="shared" ca="1" si="58"/>
        <v/>
      </c>
      <c r="Q123" s="7" t="str">
        <f t="shared" ca="1" si="58"/>
        <v/>
      </c>
      <c r="R123" s="7" t="str">
        <f t="shared" ca="1" si="58"/>
        <v/>
      </c>
      <c r="S123" s="7" t="str">
        <f t="shared" ca="1" si="58"/>
        <v/>
      </c>
      <c r="T123" s="7" t="str">
        <f t="shared" ca="1" si="58"/>
        <v/>
      </c>
      <c r="U123" s="7" t="str">
        <f t="shared" ca="1" si="58"/>
        <v/>
      </c>
      <c r="V123" s="7" t="str">
        <f t="shared" ca="1" si="58"/>
        <v/>
      </c>
      <c r="W123" s="7" t="str">
        <f t="shared" ca="1" si="59"/>
        <v/>
      </c>
      <c r="X123" s="7" t="str">
        <f t="shared" ca="1" si="59"/>
        <v/>
      </c>
      <c r="Y123" s="7" t="str">
        <f t="shared" ca="1" si="59"/>
        <v/>
      </c>
      <c r="Z123" s="7" t="str">
        <f t="shared" ca="1" si="59"/>
        <v/>
      </c>
      <c r="AA123" s="7" t="str">
        <f t="shared" ca="1" si="59"/>
        <v/>
      </c>
      <c r="AB123" s="7" t="str">
        <f t="shared" ca="1" si="59"/>
        <v/>
      </c>
      <c r="AC123" s="7" t="str">
        <f t="shared" ca="1" si="59"/>
        <v/>
      </c>
      <c r="AD123" s="7" t="str">
        <f t="shared" ca="1" si="59"/>
        <v/>
      </c>
      <c r="AE123" s="7" t="str">
        <f t="shared" ca="1" si="59"/>
        <v/>
      </c>
      <c r="AF123" s="7" t="str">
        <f t="shared" ca="1" si="59"/>
        <v/>
      </c>
      <c r="AG123" s="7" t="str">
        <f t="shared" ca="1" si="59"/>
        <v/>
      </c>
      <c r="AH123" s="7" t="str">
        <f t="shared" ca="1" si="59"/>
        <v/>
      </c>
      <c r="AI123" s="7" t="str">
        <f t="shared" ca="1" si="59"/>
        <v/>
      </c>
    </row>
    <row r="124" spans="1:35" x14ac:dyDescent="0.35">
      <c r="A124" s="4" t="s">
        <v>81</v>
      </c>
      <c r="B124" s="4" t="s">
        <v>2189</v>
      </c>
      <c r="C124" s="10" t="str">
        <f t="shared" si="56"/>
        <v>BNA_avr23!</v>
      </c>
      <c r="D124" s="4" t="str">
        <f t="shared" si="55"/>
        <v>marche_diapagaBNA_avr23!</v>
      </c>
      <c r="E124" s="10">
        <f t="shared" si="57"/>
        <v>45017</v>
      </c>
      <c r="G124" s="7" t="str">
        <f t="shared" ca="1" si="58"/>
        <v/>
      </c>
      <c r="H124" s="7" t="str">
        <f t="shared" ca="1" si="58"/>
        <v/>
      </c>
      <c r="I124" s="7" t="str">
        <f t="shared" ca="1" si="58"/>
        <v/>
      </c>
      <c r="J124" s="7" t="str">
        <f t="shared" ca="1" si="58"/>
        <v/>
      </c>
      <c r="K124" s="7" t="str">
        <f t="shared" ca="1" si="58"/>
        <v/>
      </c>
      <c r="L124" s="7" t="str">
        <f t="shared" ca="1" si="58"/>
        <v/>
      </c>
      <c r="M124" s="7" t="str">
        <f t="shared" ca="1" si="58"/>
        <v/>
      </c>
      <c r="N124" s="7" t="str">
        <f t="shared" ca="1" si="58"/>
        <v/>
      </c>
      <c r="O124" s="7" t="str">
        <f t="shared" ca="1" si="58"/>
        <v/>
      </c>
      <c r="P124" s="7" t="str">
        <f t="shared" ca="1" si="58"/>
        <v/>
      </c>
      <c r="Q124" s="7" t="str">
        <f t="shared" ca="1" si="58"/>
        <v/>
      </c>
      <c r="R124" s="7" t="str">
        <f t="shared" ca="1" si="58"/>
        <v/>
      </c>
      <c r="S124" s="7" t="str">
        <f t="shared" ca="1" si="58"/>
        <v/>
      </c>
      <c r="T124" s="7" t="str">
        <f t="shared" ca="1" si="58"/>
        <v/>
      </c>
      <c r="U124" s="7" t="str">
        <f t="shared" ca="1" si="58"/>
        <v/>
      </c>
      <c r="V124" s="7" t="str">
        <f t="shared" ca="1" si="58"/>
        <v/>
      </c>
      <c r="W124" s="7" t="str">
        <f t="shared" ca="1" si="59"/>
        <v/>
      </c>
      <c r="X124" s="7" t="str">
        <f t="shared" ca="1" si="59"/>
        <v/>
      </c>
      <c r="Y124" s="7" t="str">
        <f t="shared" ca="1" si="59"/>
        <v/>
      </c>
      <c r="Z124" s="7" t="str">
        <f t="shared" ca="1" si="59"/>
        <v/>
      </c>
      <c r="AA124" s="7" t="str">
        <f t="shared" ca="1" si="59"/>
        <v/>
      </c>
      <c r="AB124" s="7" t="str">
        <f t="shared" ca="1" si="59"/>
        <v/>
      </c>
      <c r="AC124" s="7" t="str">
        <f t="shared" ca="1" si="59"/>
        <v/>
      </c>
      <c r="AD124" s="7" t="str">
        <f t="shared" ca="1" si="59"/>
        <v/>
      </c>
      <c r="AE124" s="7" t="str">
        <f t="shared" ca="1" si="59"/>
        <v/>
      </c>
      <c r="AF124" s="7" t="str">
        <f t="shared" ca="1" si="59"/>
        <v/>
      </c>
      <c r="AG124" s="7" t="str">
        <f t="shared" ca="1" si="59"/>
        <v/>
      </c>
      <c r="AH124" s="7" t="str">
        <f t="shared" ca="1" si="59"/>
        <v/>
      </c>
      <c r="AI124" s="7" t="str">
        <f t="shared" ca="1" si="59"/>
        <v/>
      </c>
    </row>
    <row r="125" spans="1:35" x14ac:dyDescent="0.35">
      <c r="A125" s="4" t="s">
        <v>81</v>
      </c>
      <c r="B125" s="4" t="s">
        <v>2189</v>
      </c>
      <c r="C125" s="10" t="str">
        <f t="shared" si="56"/>
        <v>BNA_mai23!</v>
      </c>
      <c r="D125" s="4" t="str">
        <f t="shared" si="55"/>
        <v>marche_diapagaBNA_mai23!</v>
      </c>
      <c r="E125" s="10">
        <f t="shared" si="57"/>
        <v>45047</v>
      </c>
      <c r="G125" s="7" t="str">
        <f t="shared" ca="1" si="58"/>
        <v/>
      </c>
      <c r="H125" s="7" t="str">
        <f t="shared" ca="1" si="58"/>
        <v/>
      </c>
      <c r="I125" s="7" t="str">
        <f t="shared" ca="1" si="58"/>
        <v/>
      </c>
      <c r="J125" s="7" t="str">
        <f t="shared" ca="1" si="58"/>
        <v/>
      </c>
      <c r="K125" s="7" t="str">
        <f t="shared" ca="1" si="58"/>
        <v/>
      </c>
      <c r="L125" s="7" t="str">
        <f t="shared" ca="1" si="58"/>
        <v/>
      </c>
      <c r="M125" s="7" t="str">
        <f t="shared" ca="1" si="58"/>
        <v/>
      </c>
      <c r="N125" s="7" t="str">
        <f t="shared" ca="1" si="58"/>
        <v/>
      </c>
      <c r="O125" s="7" t="str">
        <f t="shared" ca="1" si="58"/>
        <v/>
      </c>
      <c r="P125" s="7" t="str">
        <f t="shared" ca="1" si="58"/>
        <v/>
      </c>
      <c r="Q125" s="7" t="str">
        <f t="shared" ca="1" si="58"/>
        <v/>
      </c>
      <c r="R125" s="7" t="str">
        <f t="shared" ca="1" si="58"/>
        <v/>
      </c>
      <c r="S125" s="7" t="str">
        <f t="shared" ca="1" si="58"/>
        <v/>
      </c>
      <c r="T125" s="7" t="str">
        <f t="shared" ca="1" si="58"/>
        <v/>
      </c>
      <c r="U125" s="7" t="str">
        <f t="shared" ca="1" si="58"/>
        <v/>
      </c>
      <c r="V125" s="7" t="str">
        <f t="shared" ca="1" si="58"/>
        <v/>
      </c>
      <c r="W125" s="7" t="str">
        <f t="shared" ca="1" si="59"/>
        <v/>
      </c>
      <c r="X125" s="7" t="str">
        <f t="shared" ca="1" si="59"/>
        <v/>
      </c>
      <c r="Y125" s="7" t="str">
        <f t="shared" ca="1" si="59"/>
        <v/>
      </c>
      <c r="Z125" s="7" t="str">
        <f t="shared" ca="1" si="59"/>
        <v/>
      </c>
      <c r="AA125" s="7" t="str">
        <f t="shared" ca="1" si="59"/>
        <v/>
      </c>
      <c r="AB125" s="7" t="str">
        <f t="shared" ca="1" si="59"/>
        <v/>
      </c>
      <c r="AC125" s="7" t="str">
        <f t="shared" ca="1" si="59"/>
        <v/>
      </c>
      <c r="AD125" s="7" t="str">
        <f t="shared" ca="1" si="59"/>
        <v/>
      </c>
      <c r="AE125" s="7" t="str">
        <f t="shared" ca="1" si="59"/>
        <v/>
      </c>
      <c r="AF125" s="7" t="str">
        <f t="shared" ca="1" si="59"/>
        <v/>
      </c>
      <c r="AG125" s="7" t="str">
        <f t="shared" ca="1" si="59"/>
        <v/>
      </c>
      <c r="AH125" s="7" t="str">
        <f t="shared" ca="1" si="59"/>
        <v/>
      </c>
      <c r="AI125" s="7" t="str">
        <f t="shared" ca="1" si="59"/>
        <v/>
      </c>
    </row>
    <row r="126" spans="1:35" x14ac:dyDescent="0.35">
      <c r="A126" s="4" t="s">
        <v>81</v>
      </c>
      <c r="B126" s="4" t="s">
        <v>2189</v>
      </c>
      <c r="C126" s="10" t="str">
        <f t="shared" si="56"/>
        <v>BNA_juin23!</v>
      </c>
      <c r="D126" s="4" t="str">
        <f t="shared" si="55"/>
        <v>marche_diapagaBNA_juin23!</v>
      </c>
      <c r="E126" s="10">
        <f t="shared" si="57"/>
        <v>45078</v>
      </c>
      <c r="G126" s="7" t="str">
        <f t="shared" ca="1" si="58"/>
        <v/>
      </c>
      <c r="H126" s="7" t="str">
        <f t="shared" ca="1" si="58"/>
        <v/>
      </c>
      <c r="I126" s="7" t="str">
        <f t="shared" ca="1" si="58"/>
        <v/>
      </c>
      <c r="J126" s="7" t="str">
        <f t="shared" ca="1" si="58"/>
        <v/>
      </c>
      <c r="K126" s="7" t="str">
        <f t="shared" ca="1" si="58"/>
        <v/>
      </c>
      <c r="L126" s="7" t="str">
        <f t="shared" ca="1" si="58"/>
        <v/>
      </c>
      <c r="M126" s="7" t="str">
        <f t="shared" ca="1" si="58"/>
        <v/>
      </c>
      <c r="N126" s="7" t="str">
        <f t="shared" ca="1" si="58"/>
        <v/>
      </c>
      <c r="O126" s="7" t="str">
        <f t="shared" ca="1" si="58"/>
        <v/>
      </c>
      <c r="P126" s="7" t="str">
        <f t="shared" ca="1" si="58"/>
        <v/>
      </c>
      <c r="Q126" s="7" t="str">
        <f t="shared" ca="1" si="58"/>
        <v/>
      </c>
      <c r="R126" s="7" t="str">
        <f t="shared" ca="1" si="58"/>
        <v/>
      </c>
      <c r="S126" s="7" t="str">
        <f t="shared" ca="1" si="58"/>
        <v/>
      </c>
      <c r="T126" s="7" t="str">
        <f t="shared" ca="1" si="58"/>
        <v/>
      </c>
      <c r="U126" s="7" t="str">
        <f t="shared" ca="1" si="58"/>
        <v/>
      </c>
      <c r="V126" s="7" t="str">
        <f t="shared" ca="1" si="58"/>
        <v/>
      </c>
      <c r="W126" s="7" t="str">
        <f t="shared" ca="1" si="59"/>
        <v/>
      </c>
      <c r="X126" s="7" t="str">
        <f t="shared" ca="1" si="59"/>
        <v/>
      </c>
      <c r="Y126" s="7" t="str">
        <f t="shared" ca="1" si="59"/>
        <v/>
      </c>
      <c r="Z126" s="7" t="str">
        <f t="shared" ca="1" si="59"/>
        <v/>
      </c>
      <c r="AA126" s="7" t="str">
        <f t="shared" ca="1" si="59"/>
        <v/>
      </c>
      <c r="AB126" s="7" t="str">
        <f t="shared" ca="1" si="59"/>
        <v/>
      </c>
      <c r="AC126" s="7" t="str">
        <f t="shared" ca="1" si="59"/>
        <v/>
      </c>
      <c r="AD126" s="7" t="str">
        <f t="shared" ca="1" si="59"/>
        <v/>
      </c>
      <c r="AE126" s="7" t="str">
        <f t="shared" ca="1" si="59"/>
        <v/>
      </c>
      <c r="AF126" s="7" t="str">
        <f t="shared" ca="1" si="59"/>
        <v/>
      </c>
      <c r="AG126" s="7" t="str">
        <f t="shared" ca="1" si="59"/>
        <v/>
      </c>
      <c r="AH126" s="7" t="str">
        <f t="shared" ca="1" si="59"/>
        <v/>
      </c>
      <c r="AI126" s="7" t="str">
        <f t="shared" ca="1" si="59"/>
        <v/>
      </c>
    </row>
    <row r="127" spans="1:35" x14ac:dyDescent="0.35">
      <c r="A127" s="4" t="str">
        <f>A126</f>
        <v>est</v>
      </c>
      <c r="B127" s="4" t="str">
        <f>B126</f>
        <v>marche_diapaga</v>
      </c>
      <c r="C127" s="10" t="str">
        <f t="shared" si="56"/>
        <v>BNA_juil23!</v>
      </c>
      <c r="D127" s="4" t="str">
        <f t="shared" si="55"/>
        <v>marche_diapagaBNA_juil23!</v>
      </c>
      <c r="E127" s="10">
        <f t="shared" ref="E127:E132" si="60">EDATE(E126,1)</f>
        <v>45108</v>
      </c>
      <c r="G127" s="7" t="str">
        <f t="shared" ca="1" si="58"/>
        <v/>
      </c>
      <c r="H127" s="7" t="str">
        <f t="shared" ca="1" si="58"/>
        <v/>
      </c>
      <c r="I127" s="7" t="str">
        <f t="shared" ca="1" si="58"/>
        <v/>
      </c>
      <c r="J127" s="7" t="str">
        <f t="shared" ca="1" si="58"/>
        <v/>
      </c>
      <c r="K127" s="7" t="str">
        <f t="shared" ca="1" si="58"/>
        <v/>
      </c>
      <c r="L127" s="7" t="str">
        <f t="shared" ca="1" si="58"/>
        <v/>
      </c>
      <c r="M127" s="7" t="str">
        <f t="shared" ca="1" si="58"/>
        <v/>
      </c>
      <c r="N127" s="7" t="str">
        <f t="shared" ca="1" si="58"/>
        <v/>
      </c>
      <c r="O127" s="7" t="str">
        <f t="shared" ca="1" si="58"/>
        <v/>
      </c>
      <c r="P127" s="7" t="str">
        <f t="shared" ca="1" si="58"/>
        <v/>
      </c>
      <c r="Q127" s="7" t="str">
        <f t="shared" ca="1" si="58"/>
        <v/>
      </c>
      <c r="R127" s="7" t="str">
        <f t="shared" ca="1" si="58"/>
        <v/>
      </c>
      <c r="S127" s="7" t="str">
        <f t="shared" ca="1" si="58"/>
        <v/>
      </c>
      <c r="T127" s="7" t="str">
        <f t="shared" ca="1" si="58"/>
        <v/>
      </c>
      <c r="U127" s="7" t="str">
        <f t="shared" ca="1" si="58"/>
        <v/>
      </c>
      <c r="V127" s="7" t="str">
        <f t="shared" ca="1" si="58"/>
        <v/>
      </c>
      <c r="W127" s="7" t="str">
        <f t="shared" ca="1" si="59"/>
        <v/>
      </c>
      <c r="X127" s="7" t="str">
        <f t="shared" ca="1" si="59"/>
        <v/>
      </c>
      <c r="Y127" s="7" t="str">
        <f t="shared" ca="1" si="59"/>
        <v/>
      </c>
      <c r="Z127" s="7" t="str">
        <f t="shared" ca="1" si="59"/>
        <v/>
      </c>
      <c r="AA127" s="7" t="str">
        <f t="shared" ca="1" si="59"/>
        <v/>
      </c>
      <c r="AB127" s="7" t="str">
        <f t="shared" ca="1" si="59"/>
        <v/>
      </c>
      <c r="AC127" s="7" t="str">
        <f t="shared" ca="1" si="59"/>
        <v/>
      </c>
      <c r="AD127" s="7" t="str">
        <f t="shared" ca="1" si="59"/>
        <v/>
      </c>
      <c r="AE127" s="7" t="str">
        <f t="shared" ca="1" si="59"/>
        <v/>
      </c>
      <c r="AF127" s="7" t="str">
        <f t="shared" ca="1" si="59"/>
        <v/>
      </c>
      <c r="AG127" s="7" t="str">
        <f t="shared" ca="1" si="59"/>
        <v/>
      </c>
      <c r="AH127" s="7" t="str">
        <f t="shared" ca="1" si="59"/>
        <v/>
      </c>
      <c r="AI127" s="7" t="str">
        <f t="shared" ca="1" si="59"/>
        <v/>
      </c>
    </row>
    <row r="128" spans="1:35" x14ac:dyDescent="0.35">
      <c r="A128" s="4" t="str">
        <f t="shared" ref="A128:B132" si="61">A127</f>
        <v>est</v>
      </c>
      <c r="B128" s="4" t="str">
        <f t="shared" si="61"/>
        <v>marche_diapaga</v>
      </c>
      <c r="C128" s="10" t="str">
        <f t="shared" si="56"/>
        <v>BNA_aout23!</v>
      </c>
      <c r="D128" s="4" t="str">
        <f t="shared" si="55"/>
        <v>marche_diapagaBNA_aout23!</v>
      </c>
      <c r="E128" s="10">
        <f t="shared" si="60"/>
        <v>45139</v>
      </c>
      <c r="G128" s="7" t="str">
        <f t="shared" ca="1" si="58"/>
        <v/>
      </c>
      <c r="H128" s="7" t="str">
        <f t="shared" ca="1" si="58"/>
        <v/>
      </c>
      <c r="I128" s="7" t="str">
        <f t="shared" ca="1" si="58"/>
        <v/>
      </c>
      <c r="J128" s="7" t="str">
        <f t="shared" ca="1" si="58"/>
        <v/>
      </c>
      <c r="K128" s="7" t="str">
        <f t="shared" ca="1" si="58"/>
        <v/>
      </c>
      <c r="L128" s="7" t="str">
        <f t="shared" ca="1" si="58"/>
        <v/>
      </c>
      <c r="M128" s="7" t="str">
        <f t="shared" ca="1" si="58"/>
        <v/>
      </c>
      <c r="N128" s="7" t="str">
        <f t="shared" ca="1" si="58"/>
        <v/>
      </c>
      <c r="O128" s="7" t="str">
        <f t="shared" ca="1" si="58"/>
        <v/>
      </c>
      <c r="P128" s="7" t="str">
        <f t="shared" ca="1" si="58"/>
        <v/>
      </c>
      <c r="Q128" s="7" t="str">
        <f t="shared" ca="1" si="58"/>
        <v/>
      </c>
      <c r="R128" s="7" t="str">
        <f t="shared" ca="1" si="58"/>
        <v/>
      </c>
      <c r="S128" s="7" t="str">
        <f t="shared" ca="1" si="58"/>
        <v/>
      </c>
      <c r="T128" s="7" t="str">
        <f t="shared" ca="1" si="58"/>
        <v/>
      </c>
      <c r="U128" s="7" t="str">
        <f t="shared" ca="1" si="58"/>
        <v/>
      </c>
      <c r="V128" s="7" t="str">
        <f t="shared" ca="1" si="58"/>
        <v/>
      </c>
      <c r="W128" s="7" t="str">
        <f t="shared" ca="1" si="59"/>
        <v/>
      </c>
      <c r="X128" s="7" t="str">
        <f t="shared" ca="1" si="59"/>
        <v/>
      </c>
      <c r="Y128" s="7" t="str">
        <f t="shared" ca="1" si="59"/>
        <v/>
      </c>
      <c r="Z128" s="7" t="str">
        <f t="shared" ca="1" si="59"/>
        <v/>
      </c>
      <c r="AA128" s="7" t="str">
        <f t="shared" ca="1" si="59"/>
        <v/>
      </c>
      <c r="AB128" s="7" t="str">
        <f t="shared" ca="1" si="59"/>
        <v/>
      </c>
      <c r="AC128" s="7" t="str">
        <f t="shared" ca="1" si="59"/>
        <v/>
      </c>
      <c r="AD128" s="7" t="str">
        <f t="shared" ca="1" si="59"/>
        <v/>
      </c>
      <c r="AE128" s="7" t="str">
        <f t="shared" ca="1" si="59"/>
        <v/>
      </c>
      <c r="AF128" s="7" t="str">
        <f t="shared" ca="1" si="59"/>
        <v/>
      </c>
      <c r="AG128" s="7" t="str">
        <f t="shared" ca="1" si="59"/>
        <v/>
      </c>
      <c r="AH128" s="7" t="str">
        <f t="shared" ca="1" si="59"/>
        <v/>
      </c>
      <c r="AI128" s="7" t="str">
        <f t="shared" ca="1" si="59"/>
        <v/>
      </c>
    </row>
    <row r="129" spans="1:35" x14ac:dyDescent="0.35">
      <c r="A129" s="4" t="str">
        <f t="shared" si="61"/>
        <v>est</v>
      </c>
      <c r="B129" s="4" t="str">
        <f t="shared" si="61"/>
        <v>marche_diapaga</v>
      </c>
      <c r="C129" s="10" t="str">
        <f t="shared" si="56"/>
        <v>BNA_sept23!</v>
      </c>
      <c r="D129" s="4" t="str">
        <f t="shared" si="55"/>
        <v>marche_diapagaBNA_sept23!</v>
      </c>
      <c r="E129" s="10">
        <f t="shared" si="60"/>
        <v>45170</v>
      </c>
      <c r="G129" s="7">
        <f t="shared" ca="1" si="58"/>
        <v>1125</v>
      </c>
      <c r="H129" s="7" t="str">
        <f t="shared" ca="1" si="58"/>
        <v>MC</v>
      </c>
      <c r="I129" s="7">
        <f t="shared" ca="1" si="58"/>
        <v>4500</v>
      </c>
      <c r="J129" s="7" t="str">
        <f t="shared" ca="1" si="58"/>
        <v>MC</v>
      </c>
      <c r="K129" s="7" t="str">
        <f t="shared" ca="1" si="58"/>
        <v>MC</v>
      </c>
      <c r="L129" s="7">
        <f t="shared" ca="1" si="58"/>
        <v>6000</v>
      </c>
      <c r="M129" s="7" t="str">
        <f t="shared" ca="1" si="58"/>
        <v>MC</v>
      </c>
      <c r="N129" s="7">
        <f t="shared" ca="1" si="58"/>
        <v>1500</v>
      </c>
      <c r="O129" s="7">
        <f t="shared" ca="1" si="58"/>
        <v>3000</v>
      </c>
      <c r="P129" s="7" t="str">
        <f t="shared" ca="1" si="58"/>
        <v>MC</v>
      </c>
      <c r="Q129" s="7" t="str">
        <f t="shared" ca="1" si="58"/>
        <v>MC</v>
      </c>
      <c r="R129" s="7" t="str">
        <f t="shared" ca="1" si="58"/>
        <v>MC</v>
      </c>
      <c r="S129" s="7" t="str">
        <f t="shared" ca="1" si="58"/>
        <v>MC</v>
      </c>
      <c r="T129" s="7" t="str">
        <f t="shared" ca="1" si="58"/>
        <v>MC</v>
      </c>
      <c r="U129" s="7" t="str">
        <f t="shared" ca="1" si="58"/>
        <v>MC</v>
      </c>
      <c r="V129" s="7" t="str">
        <f t="shared" ca="1" si="58"/>
        <v>MC</v>
      </c>
      <c r="W129" s="7" t="str">
        <f t="shared" ca="1" si="59"/>
        <v>MC</v>
      </c>
      <c r="X129" s="7" t="str">
        <f t="shared" ca="1" si="59"/>
        <v>MC</v>
      </c>
      <c r="Y129" s="7" t="str">
        <f t="shared" ca="1" si="59"/>
        <v>MC</v>
      </c>
      <c r="Z129" s="7" t="str">
        <f t="shared" ca="1" si="59"/>
        <v>MC</v>
      </c>
      <c r="AA129" s="7" t="str">
        <f t="shared" ca="1" si="59"/>
        <v>MC</v>
      </c>
      <c r="AB129" s="7" t="str">
        <f t="shared" ca="1" si="59"/>
        <v>MC</v>
      </c>
      <c r="AC129" s="7">
        <f t="shared" ca="1" si="59"/>
        <v>3500</v>
      </c>
      <c r="AD129" s="7" t="str">
        <f t="shared" ca="1" si="59"/>
        <v>MC</v>
      </c>
      <c r="AE129" s="7" t="str">
        <f t="shared" ca="1" si="59"/>
        <v>MC</v>
      </c>
      <c r="AF129" s="7">
        <f t="shared" ca="1" si="59"/>
        <v>1625</v>
      </c>
      <c r="AG129" s="7">
        <f t="shared" ca="1" si="59"/>
        <v>11000</v>
      </c>
      <c r="AH129" s="7" t="str">
        <f t="shared" ca="1" si="59"/>
        <v>MC</v>
      </c>
      <c r="AI129" s="7" t="str">
        <f t="shared" ca="1" si="59"/>
        <v>MC</v>
      </c>
    </row>
    <row r="130" spans="1:35" x14ac:dyDescent="0.35">
      <c r="A130" s="4" t="str">
        <f t="shared" si="61"/>
        <v>est</v>
      </c>
      <c r="B130" s="4" t="str">
        <f t="shared" si="61"/>
        <v>marche_diapaga</v>
      </c>
      <c r="C130" s="10" t="str">
        <f t="shared" si="56"/>
        <v>BNA_oct23!</v>
      </c>
      <c r="D130" s="4" t="str">
        <f t="shared" si="55"/>
        <v>marche_diapagaBNA_oct23!</v>
      </c>
      <c r="E130" s="10">
        <f t="shared" si="60"/>
        <v>45200</v>
      </c>
      <c r="G130" s="7">
        <f t="shared" ca="1" si="58"/>
        <v>1750</v>
      </c>
      <c r="H130" s="7">
        <f t="shared" ca="1" si="58"/>
        <v>2250</v>
      </c>
      <c r="I130" s="7" t="str">
        <f t="shared" ca="1" si="58"/>
        <v>MC</v>
      </c>
      <c r="J130" s="7" t="str">
        <f t="shared" ca="1" si="58"/>
        <v>MC</v>
      </c>
      <c r="K130" s="7" t="str">
        <f t="shared" ca="1" si="58"/>
        <v>MC</v>
      </c>
      <c r="L130" s="7">
        <f t="shared" ca="1" si="58"/>
        <v>6000</v>
      </c>
      <c r="M130" s="7" t="str">
        <f t="shared" ca="1" si="58"/>
        <v>MC</v>
      </c>
      <c r="N130" s="7" t="str">
        <f t="shared" ca="1" si="58"/>
        <v>MC</v>
      </c>
      <c r="O130" s="7" t="str">
        <f t="shared" ca="1" si="58"/>
        <v>MC</v>
      </c>
      <c r="P130" s="7" t="str">
        <f t="shared" ca="1" si="58"/>
        <v>MC</v>
      </c>
      <c r="Q130" s="7" t="str">
        <f t="shared" ca="1" si="58"/>
        <v>MC</v>
      </c>
      <c r="R130" s="7" t="str">
        <f t="shared" ca="1" si="58"/>
        <v>MC</v>
      </c>
      <c r="S130" s="7" t="str">
        <f t="shared" ca="1" si="58"/>
        <v>MC</v>
      </c>
      <c r="T130" s="7" t="str">
        <f t="shared" ca="1" si="58"/>
        <v>MC</v>
      </c>
      <c r="U130" s="7" t="str">
        <f t="shared" ca="1" si="58"/>
        <v>MC</v>
      </c>
      <c r="V130" s="7" t="str">
        <f t="shared" ca="1" si="58"/>
        <v>MC</v>
      </c>
      <c r="W130" s="7" t="str">
        <f t="shared" ca="1" si="59"/>
        <v>MC</v>
      </c>
      <c r="X130" s="7" t="str">
        <f t="shared" ca="1" si="59"/>
        <v>MC</v>
      </c>
      <c r="Y130" s="7" t="str">
        <f t="shared" ca="1" si="59"/>
        <v>MC</v>
      </c>
      <c r="Z130" s="7" t="str">
        <f t="shared" ca="1" si="59"/>
        <v>MC</v>
      </c>
      <c r="AA130" s="7" t="str">
        <f t="shared" ca="1" si="59"/>
        <v>MC</v>
      </c>
      <c r="AB130" s="7" t="str">
        <f t="shared" ca="1" si="59"/>
        <v>MC</v>
      </c>
      <c r="AC130" s="7">
        <f t="shared" ca="1" si="59"/>
        <v>4000</v>
      </c>
      <c r="AD130" s="7" t="str">
        <f t="shared" ca="1" si="59"/>
        <v>MC</v>
      </c>
      <c r="AE130" s="7" t="str">
        <f t="shared" ca="1" si="59"/>
        <v>MC</v>
      </c>
      <c r="AF130" s="7" t="str">
        <f t="shared" ca="1" si="59"/>
        <v>MC</v>
      </c>
      <c r="AG130" s="7" t="str">
        <f t="shared" ca="1" si="59"/>
        <v>MC</v>
      </c>
      <c r="AH130" s="7" t="str">
        <f t="shared" ca="1" si="59"/>
        <v>MC</v>
      </c>
      <c r="AI130" s="7" t="str">
        <f t="shared" ca="1" si="59"/>
        <v>MC</v>
      </c>
    </row>
    <row r="131" spans="1:35" x14ac:dyDescent="0.35">
      <c r="A131" s="4" t="str">
        <f t="shared" si="61"/>
        <v>est</v>
      </c>
      <c r="B131" s="4" t="str">
        <f t="shared" si="61"/>
        <v>marche_diapaga</v>
      </c>
      <c r="C131" s="10" t="str">
        <f t="shared" si="56"/>
        <v>BNA_nov23!</v>
      </c>
      <c r="D131" s="4" t="str">
        <f t="shared" si="55"/>
        <v>marche_diapagaBNA_nov23!</v>
      </c>
      <c r="E131" s="10">
        <f t="shared" si="60"/>
        <v>45231</v>
      </c>
      <c r="G131" s="7">
        <f t="shared" ca="1" si="58"/>
        <v>1750</v>
      </c>
      <c r="H131" s="7">
        <f t="shared" ca="1" si="58"/>
        <v>2250</v>
      </c>
      <c r="I131" s="7" t="str">
        <f t="shared" ca="1" si="58"/>
        <v>MC</v>
      </c>
      <c r="J131" s="7" t="str">
        <f t="shared" ca="1" si="58"/>
        <v>MC</v>
      </c>
      <c r="K131" s="7" t="str">
        <f t="shared" ca="1" si="58"/>
        <v>MC</v>
      </c>
      <c r="L131" s="7">
        <f t="shared" ca="1" si="58"/>
        <v>6000</v>
      </c>
      <c r="M131" s="7" t="str">
        <f t="shared" ca="1" si="58"/>
        <v>MC</v>
      </c>
      <c r="N131" s="7" t="str">
        <f t="shared" ca="1" si="58"/>
        <v>MC</v>
      </c>
      <c r="O131" s="7" t="str">
        <f t="shared" ca="1" si="58"/>
        <v>MC</v>
      </c>
      <c r="P131" s="7" t="str">
        <f t="shared" ca="1" si="58"/>
        <v>MC</v>
      </c>
      <c r="Q131" s="7" t="str">
        <f t="shared" ca="1" si="58"/>
        <v>MC</v>
      </c>
      <c r="R131" s="7" t="str">
        <f t="shared" ca="1" si="58"/>
        <v>MC</v>
      </c>
      <c r="S131" s="7" t="str">
        <f t="shared" ca="1" si="58"/>
        <v>MC</v>
      </c>
      <c r="T131" s="7" t="str">
        <f t="shared" ca="1" si="58"/>
        <v>MC</v>
      </c>
      <c r="U131" s="7" t="str">
        <f t="shared" ca="1" si="58"/>
        <v>MC</v>
      </c>
      <c r="V131" s="7" t="str">
        <f t="shared" ca="1" si="58"/>
        <v>MC</v>
      </c>
      <c r="W131" s="7" t="str">
        <f t="shared" ca="1" si="59"/>
        <v>MC</v>
      </c>
      <c r="X131" s="7" t="str">
        <f t="shared" ca="1" si="59"/>
        <v>MC</v>
      </c>
      <c r="Y131" s="7" t="str">
        <f t="shared" ca="1" si="59"/>
        <v>MC</v>
      </c>
      <c r="Z131" s="7" t="str">
        <f t="shared" ca="1" si="59"/>
        <v>MC</v>
      </c>
      <c r="AA131" s="7" t="str">
        <f t="shared" ca="1" si="59"/>
        <v>MC</v>
      </c>
      <c r="AB131" s="7" t="str">
        <f t="shared" ca="1" si="59"/>
        <v>MC</v>
      </c>
      <c r="AC131" s="7">
        <f t="shared" ca="1" si="59"/>
        <v>4000</v>
      </c>
      <c r="AD131" s="7" t="str">
        <f t="shared" ca="1" si="59"/>
        <v>MC</v>
      </c>
      <c r="AE131" s="7" t="str">
        <f t="shared" ca="1" si="59"/>
        <v>MC</v>
      </c>
      <c r="AF131" s="7" t="str">
        <f t="shared" ca="1" si="59"/>
        <v>MC</v>
      </c>
      <c r="AG131" s="7" t="str">
        <f t="shared" ca="1" si="59"/>
        <v>MC</v>
      </c>
      <c r="AH131" s="7" t="str">
        <f t="shared" ca="1" si="59"/>
        <v>MC</v>
      </c>
      <c r="AI131" s="7" t="str">
        <f t="shared" ca="1" si="59"/>
        <v>MC</v>
      </c>
    </row>
    <row r="132" spans="1:35" x14ac:dyDescent="0.35">
      <c r="A132" s="4" t="str">
        <f t="shared" si="61"/>
        <v>est</v>
      </c>
      <c r="B132" s="4" t="str">
        <f t="shared" si="61"/>
        <v>marche_diapaga</v>
      </c>
      <c r="C132" s="10" t="str">
        <f t="shared" si="56"/>
        <v>BNA_dec23!</v>
      </c>
      <c r="D132" s="4" t="str">
        <f t="shared" si="55"/>
        <v>marche_diapagaBNA_dec23!</v>
      </c>
      <c r="E132" s="10">
        <f t="shared" si="60"/>
        <v>45261</v>
      </c>
      <c r="G132" s="7" t="str">
        <f t="shared" ca="1" si="58"/>
        <v/>
      </c>
      <c r="H132" s="7" t="str">
        <f t="shared" ca="1" si="58"/>
        <v/>
      </c>
      <c r="I132" s="7" t="str">
        <f t="shared" ca="1" si="58"/>
        <v/>
      </c>
      <c r="J132" s="7" t="str">
        <f t="shared" ca="1" si="58"/>
        <v/>
      </c>
      <c r="K132" s="7" t="str">
        <f t="shared" ca="1" si="58"/>
        <v/>
      </c>
      <c r="L132" s="7" t="str">
        <f t="shared" ca="1" si="58"/>
        <v/>
      </c>
      <c r="M132" s="7" t="str">
        <f t="shared" ca="1" si="58"/>
        <v/>
      </c>
      <c r="N132" s="7" t="str">
        <f t="shared" ca="1" si="58"/>
        <v/>
      </c>
      <c r="O132" s="7" t="str">
        <f t="shared" ca="1" si="58"/>
        <v/>
      </c>
      <c r="P132" s="7" t="str">
        <f t="shared" ca="1" si="58"/>
        <v/>
      </c>
      <c r="Q132" s="7" t="str">
        <f t="shared" ca="1" si="58"/>
        <v/>
      </c>
      <c r="R132" s="7" t="str">
        <f t="shared" ca="1" si="58"/>
        <v/>
      </c>
      <c r="S132" s="7" t="str">
        <f t="shared" ca="1" si="58"/>
        <v/>
      </c>
      <c r="T132" s="7" t="str">
        <f t="shared" ca="1" si="58"/>
        <v/>
      </c>
      <c r="U132" s="7" t="str">
        <f t="shared" ca="1" si="58"/>
        <v/>
      </c>
      <c r="V132" s="7" t="str">
        <f t="shared" ca="1" si="58"/>
        <v/>
      </c>
      <c r="W132" s="7" t="str">
        <f t="shared" ca="1" si="59"/>
        <v/>
      </c>
      <c r="X132" s="7" t="str">
        <f t="shared" ca="1" si="59"/>
        <v/>
      </c>
      <c r="Y132" s="7" t="str">
        <f t="shared" ca="1" si="59"/>
        <v/>
      </c>
      <c r="Z132" s="7" t="str">
        <f t="shared" ca="1" si="59"/>
        <v/>
      </c>
      <c r="AA132" s="7" t="str">
        <f t="shared" ca="1" si="59"/>
        <v/>
      </c>
      <c r="AB132" s="7" t="str">
        <f t="shared" ca="1" si="59"/>
        <v/>
      </c>
      <c r="AC132" s="7" t="str">
        <f t="shared" ca="1" si="59"/>
        <v/>
      </c>
      <c r="AD132" s="7" t="str">
        <f t="shared" ca="1" si="59"/>
        <v/>
      </c>
      <c r="AE132" s="7" t="str">
        <f t="shared" ca="1" si="59"/>
        <v/>
      </c>
      <c r="AF132" s="7" t="str">
        <f t="shared" ca="1" si="59"/>
        <v/>
      </c>
      <c r="AG132" s="7" t="str">
        <f t="shared" ca="1" si="59"/>
        <v/>
      </c>
      <c r="AH132" s="7" t="str">
        <f t="shared" ca="1" si="59"/>
        <v/>
      </c>
      <c r="AI132" s="7" t="str">
        <f t="shared" ca="1" si="59"/>
        <v/>
      </c>
    </row>
    <row r="133" spans="1:35" x14ac:dyDescent="0.35">
      <c r="D133" s="4" t="str">
        <f t="shared" si="55"/>
        <v/>
      </c>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row>
    <row r="134" spans="1:35" x14ac:dyDescent="0.35">
      <c r="D134" s="4" t="str">
        <f t="shared" si="51"/>
        <v/>
      </c>
      <c r="E134" s="4" t="s">
        <v>85</v>
      </c>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row>
    <row r="135" spans="1:35" x14ac:dyDescent="0.35">
      <c r="A135" s="4" t="s">
        <v>81</v>
      </c>
      <c r="B135" s="4" t="s">
        <v>86</v>
      </c>
      <c r="C135" s="10" t="str">
        <f t="shared" ref="C135:C148" si="62">C103</f>
        <v>BNA_nov22!</v>
      </c>
      <c r="D135" s="4" t="str">
        <f t="shared" si="51"/>
        <v>marche_diapangouBNA_nov22!</v>
      </c>
      <c r="E135" s="10">
        <f t="shared" ref="E135:E142" si="63">E103</f>
        <v>44866</v>
      </c>
      <c r="G135" s="7" t="str">
        <f t="shared" ref="G135:P148" ca="1" si="64">IFERROR(VLOOKUP($B135,INDIRECT($C135&amp;$A$1),MATCH(G$4,INDIRECT($C135&amp;"$B$7:$BZ$7"),0),FALSE),"")</f>
        <v>-</v>
      </c>
      <c r="H135" s="7" t="str">
        <f t="shared" ca="1" si="64"/>
        <v>-</v>
      </c>
      <c r="I135" s="7" t="str">
        <f t="shared" ca="1" si="64"/>
        <v>-</v>
      </c>
      <c r="J135" s="7" t="str">
        <f t="shared" ca="1" si="64"/>
        <v>-</v>
      </c>
      <c r="K135" s="7" t="str">
        <f t="shared" ca="1" si="64"/>
        <v>-</v>
      </c>
      <c r="L135" s="7" t="str">
        <f t="shared" ca="1" si="64"/>
        <v>-</v>
      </c>
      <c r="M135" s="7" t="str">
        <f t="shared" ca="1" si="64"/>
        <v>-</v>
      </c>
      <c r="N135" s="7" t="str">
        <f t="shared" ca="1" si="64"/>
        <v>-</v>
      </c>
      <c r="O135" s="7" t="str">
        <f t="shared" ca="1" si="64"/>
        <v>-</v>
      </c>
      <c r="P135" s="7" t="str">
        <f t="shared" ca="1" si="64"/>
        <v>-</v>
      </c>
      <c r="Q135" s="7" t="str">
        <f t="shared" ref="Q135:Z148" ca="1" si="65">IFERROR(VLOOKUP($B135,INDIRECT($C135&amp;$A$1),MATCH(Q$4,INDIRECT($C135&amp;"$B$7:$BZ$7"),0),FALSE),"")</f>
        <v>-</v>
      </c>
      <c r="R135" s="7" t="str">
        <f t="shared" ca="1" si="65"/>
        <v>-</v>
      </c>
      <c r="S135" s="7" t="str">
        <f t="shared" ca="1" si="65"/>
        <v>-</v>
      </c>
      <c r="T135" s="7" t="str">
        <f t="shared" ca="1" si="65"/>
        <v>-</v>
      </c>
      <c r="U135" s="7" t="str">
        <f t="shared" ca="1" si="65"/>
        <v>-</v>
      </c>
      <c r="V135" s="7" t="str">
        <f t="shared" ca="1" si="65"/>
        <v>-</v>
      </c>
      <c r="W135" s="7" t="str">
        <f t="shared" ca="1" si="65"/>
        <v>-</v>
      </c>
      <c r="X135" s="7" t="str">
        <f t="shared" ca="1" si="65"/>
        <v>-</v>
      </c>
      <c r="Y135" s="7" t="str">
        <f t="shared" ca="1" si="65"/>
        <v>-</v>
      </c>
      <c r="Z135" s="7" t="str">
        <f t="shared" ca="1" si="65"/>
        <v>-</v>
      </c>
      <c r="AA135" s="7" t="str">
        <f t="shared" ref="AA135:AI148" ca="1" si="66">IFERROR(VLOOKUP($B135,INDIRECT($C135&amp;$A$1),MATCH(AA$4,INDIRECT($C135&amp;"$B$7:$BZ$7"),0),FALSE),"")</f>
        <v>-</v>
      </c>
      <c r="AB135" s="7" t="str">
        <f t="shared" ca="1" si="66"/>
        <v>-</v>
      </c>
      <c r="AC135" s="7" t="str">
        <f t="shared" ca="1" si="66"/>
        <v>-</v>
      </c>
      <c r="AD135" s="7" t="str">
        <f t="shared" ca="1" si="66"/>
        <v>-</v>
      </c>
      <c r="AE135" s="7" t="str">
        <f t="shared" ca="1" si="66"/>
        <v>-</v>
      </c>
      <c r="AF135" s="7" t="str">
        <f t="shared" ca="1" si="66"/>
        <v>-</v>
      </c>
      <c r="AG135" s="7" t="str">
        <f t="shared" ca="1" si="66"/>
        <v>-</v>
      </c>
      <c r="AH135" s="7" t="str">
        <f t="shared" ca="1" si="66"/>
        <v>-</v>
      </c>
      <c r="AI135" s="7" t="str">
        <f t="shared" ca="1" si="66"/>
        <v>-</v>
      </c>
    </row>
    <row r="136" spans="1:35" x14ac:dyDescent="0.35">
      <c r="A136" s="4" t="s">
        <v>81</v>
      </c>
      <c r="B136" s="4" t="s">
        <v>86</v>
      </c>
      <c r="C136" s="10" t="str">
        <f t="shared" si="62"/>
        <v>BNA_dec22!</v>
      </c>
      <c r="D136" s="4" t="str">
        <f t="shared" si="51"/>
        <v>marche_diapangouBNA_dec22!</v>
      </c>
      <c r="E136" s="10">
        <f t="shared" si="63"/>
        <v>44896</v>
      </c>
      <c r="G136" s="7" t="str">
        <f t="shared" ca="1" si="64"/>
        <v>-</v>
      </c>
      <c r="H136" s="7" t="str">
        <f t="shared" ca="1" si="64"/>
        <v>-</v>
      </c>
      <c r="I136" s="7" t="str">
        <f t="shared" ca="1" si="64"/>
        <v>-</v>
      </c>
      <c r="J136" s="7" t="str">
        <f t="shared" ca="1" si="64"/>
        <v>-</v>
      </c>
      <c r="K136" s="7" t="str">
        <f t="shared" ca="1" si="64"/>
        <v>-</v>
      </c>
      <c r="L136" s="7" t="str">
        <f t="shared" ca="1" si="64"/>
        <v>-</v>
      </c>
      <c r="M136" s="7" t="str">
        <f t="shared" ca="1" si="64"/>
        <v>-</v>
      </c>
      <c r="N136" s="7" t="str">
        <f t="shared" ca="1" si="64"/>
        <v>-</v>
      </c>
      <c r="O136" s="7" t="str">
        <f t="shared" ca="1" si="64"/>
        <v>-</v>
      </c>
      <c r="P136" s="7" t="str">
        <f t="shared" ca="1" si="64"/>
        <v>-</v>
      </c>
      <c r="Q136" s="7" t="str">
        <f t="shared" ca="1" si="65"/>
        <v>-</v>
      </c>
      <c r="R136" s="7" t="str">
        <f t="shared" ca="1" si="65"/>
        <v>-</v>
      </c>
      <c r="S136" s="7" t="str">
        <f t="shared" ca="1" si="65"/>
        <v>-</v>
      </c>
      <c r="T136" s="7" t="str">
        <f t="shared" ca="1" si="65"/>
        <v>-</v>
      </c>
      <c r="U136" s="7" t="str">
        <f t="shared" ca="1" si="65"/>
        <v>-</v>
      </c>
      <c r="V136" s="7" t="str">
        <f t="shared" ca="1" si="65"/>
        <v>-</v>
      </c>
      <c r="W136" s="7" t="str">
        <f t="shared" ca="1" si="65"/>
        <v>-</v>
      </c>
      <c r="X136" s="7" t="str">
        <f t="shared" ca="1" si="65"/>
        <v>-</v>
      </c>
      <c r="Y136" s="7" t="str">
        <f t="shared" ca="1" si="65"/>
        <v>-</v>
      </c>
      <c r="Z136" s="7" t="str">
        <f t="shared" ca="1" si="65"/>
        <v>-</v>
      </c>
      <c r="AA136" s="7" t="str">
        <f t="shared" ca="1" si="66"/>
        <v>-</v>
      </c>
      <c r="AB136" s="7" t="str">
        <f t="shared" ca="1" si="66"/>
        <v>-</v>
      </c>
      <c r="AC136" s="7" t="str">
        <f t="shared" ca="1" si="66"/>
        <v>-</v>
      </c>
      <c r="AD136" s="7" t="str">
        <f t="shared" ca="1" si="66"/>
        <v>-</v>
      </c>
      <c r="AE136" s="7" t="str">
        <f t="shared" ca="1" si="66"/>
        <v>-</v>
      </c>
      <c r="AF136" s="7" t="str">
        <f t="shared" ca="1" si="66"/>
        <v>-</v>
      </c>
      <c r="AG136" s="7" t="str">
        <f t="shared" ca="1" si="66"/>
        <v>-</v>
      </c>
      <c r="AH136" s="7" t="str">
        <f t="shared" ca="1" si="66"/>
        <v>-</v>
      </c>
      <c r="AI136" s="7" t="str">
        <f t="shared" ca="1" si="66"/>
        <v>-</v>
      </c>
    </row>
    <row r="137" spans="1:35" x14ac:dyDescent="0.35">
      <c r="A137" s="4" t="s">
        <v>81</v>
      </c>
      <c r="B137" s="4" t="s">
        <v>86</v>
      </c>
      <c r="C137" s="10" t="str">
        <f t="shared" si="62"/>
        <v>BNA_jan23!</v>
      </c>
      <c r="D137" s="4" t="str">
        <f t="shared" si="51"/>
        <v>marche_diapangouBNA_jan23!</v>
      </c>
      <c r="E137" s="10">
        <f t="shared" si="63"/>
        <v>44927</v>
      </c>
      <c r="G137" s="7" t="str">
        <f t="shared" ca="1" si="64"/>
        <v>-</v>
      </c>
      <c r="H137" s="7" t="str">
        <f t="shared" ca="1" si="64"/>
        <v>-</v>
      </c>
      <c r="I137" s="7" t="str">
        <f t="shared" ca="1" si="64"/>
        <v>-</v>
      </c>
      <c r="J137" s="7" t="str">
        <f t="shared" ca="1" si="64"/>
        <v>-</v>
      </c>
      <c r="K137" s="7" t="str">
        <f t="shared" ca="1" si="64"/>
        <v>-</v>
      </c>
      <c r="L137" s="7" t="str">
        <f t="shared" ca="1" si="64"/>
        <v>-</v>
      </c>
      <c r="M137" s="7" t="str">
        <f t="shared" ca="1" si="64"/>
        <v>-</v>
      </c>
      <c r="N137" s="7" t="str">
        <f t="shared" ca="1" si="64"/>
        <v>-</v>
      </c>
      <c r="O137" s="7" t="str">
        <f t="shared" ca="1" si="64"/>
        <v>-</v>
      </c>
      <c r="P137" s="7" t="str">
        <f t="shared" ca="1" si="64"/>
        <v>-</v>
      </c>
      <c r="Q137" s="7" t="str">
        <f t="shared" ca="1" si="65"/>
        <v>-</v>
      </c>
      <c r="R137" s="7" t="str">
        <f t="shared" ca="1" si="65"/>
        <v>-</v>
      </c>
      <c r="S137" s="7" t="str">
        <f t="shared" ca="1" si="65"/>
        <v>-</v>
      </c>
      <c r="T137" s="7" t="str">
        <f t="shared" ca="1" si="65"/>
        <v>-</v>
      </c>
      <c r="U137" s="7" t="str">
        <f t="shared" ca="1" si="65"/>
        <v>-</v>
      </c>
      <c r="V137" s="7" t="str">
        <f t="shared" ca="1" si="65"/>
        <v>-</v>
      </c>
      <c r="W137" s="7" t="str">
        <f t="shared" ca="1" si="65"/>
        <v>-</v>
      </c>
      <c r="X137" s="7" t="str">
        <f t="shared" ca="1" si="65"/>
        <v>-</v>
      </c>
      <c r="Y137" s="7" t="str">
        <f t="shared" ca="1" si="65"/>
        <v>-</v>
      </c>
      <c r="Z137" s="7" t="str">
        <f t="shared" ca="1" si="65"/>
        <v>-</v>
      </c>
      <c r="AA137" s="7" t="str">
        <f t="shared" ca="1" si="66"/>
        <v>-</v>
      </c>
      <c r="AB137" s="7" t="str">
        <f t="shared" ca="1" si="66"/>
        <v>-</v>
      </c>
      <c r="AC137" s="7" t="str">
        <f t="shared" ca="1" si="66"/>
        <v>-</v>
      </c>
      <c r="AD137" s="7" t="str">
        <f t="shared" ca="1" si="66"/>
        <v>-</v>
      </c>
      <c r="AE137" s="7" t="str">
        <f t="shared" ca="1" si="66"/>
        <v>-</v>
      </c>
      <c r="AF137" s="7" t="str">
        <f t="shared" ca="1" si="66"/>
        <v>-</v>
      </c>
      <c r="AG137" s="7" t="str">
        <f t="shared" ca="1" si="66"/>
        <v>-</v>
      </c>
      <c r="AH137" s="7" t="str">
        <f t="shared" ca="1" si="66"/>
        <v>-</v>
      </c>
      <c r="AI137" s="7" t="str">
        <f t="shared" ca="1" si="66"/>
        <v>-</v>
      </c>
    </row>
    <row r="138" spans="1:35" x14ac:dyDescent="0.35">
      <c r="A138" s="4" t="s">
        <v>81</v>
      </c>
      <c r="B138" s="4" t="s">
        <v>86</v>
      </c>
      <c r="C138" s="10" t="str">
        <f t="shared" si="62"/>
        <v>BNA_fev23!</v>
      </c>
      <c r="D138" s="4" t="str">
        <f t="shared" si="51"/>
        <v>marche_diapangouBNA_fev23!</v>
      </c>
      <c r="E138" s="10">
        <f t="shared" si="63"/>
        <v>44958</v>
      </c>
      <c r="G138" s="7" t="str">
        <f t="shared" ca="1" si="64"/>
        <v>-</v>
      </c>
      <c r="H138" s="7" t="str">
        <f t="shared" ca="1" si="64"/>
        <v>-</v>
      </c>
      <c r="I138" s="7" t="str">
        <f t="shared" ca="1" si="64"/>
        <v>-</v>
      </c>
      <c r="J138" s="7" t="str">
        <f t="shared" ca="1" si="64"/>
        <v>-</v>
      </c>
      <c r="K138" s="7" t="str">
        <f t="shared" ca="1" si="64"/>
        <v>-</v>
      </c>
      <c r="L138" s="7" t="str">
        <f t="shared" ca="1" si="64"/>
        <v>-</v>
      </c>
      <c r="M138" s="7" t="str">
        <f t="shared" ca="1" si="64"/>
        <v>-</v>
      </c>
      <c r="N138" s="7" t="str">
        <f t="shared" ca="1" si="64"/>
        <v>-</v>
      </c>
      <c r="O138" s="7" t="str">
        <f t="shared" ca="1" si="64"/>
        <v>-</v>
      </c>
      <c r="P138" s="7" t="str">
        <f t="shared" ca="1" si="64"/>
        <v>-</v>
      </c>
      <c r="Q138" s="7" t="str">
        <f t="shared" ca="1" si="65"/>
        <v>-</v>
      </c>
      <c r="R138" s="7" t="str">
        <f t="shared" ca="1" si="65"/>
        <v>-</v>
      </c>
      <c r="S138" s="7" t="str">
        <f t="shared" ca="1" si="65"/>
        <v>-</v>
      </c>
      <c r="T138" s="7" t="str">
        <f t="shared" ca="1" si="65"/>
        <v>-</v>
      </c>
      <c r="U138" s="7" t="str">
        <f t="shared" ca="1" si="65"/>
        <v>-</v>
      </c>
      <c r="V138" s="7" t="str">
        <f t="shared" ca="1" si="65"/>
        <v>-</v>
      </c>
      <c r="W138" s="7" t="str">
        <f t="shared" ca="1" si="65"/>
        <v>-</v>
      </c>
      <c r="X138" s="7" t="str">
        <f t="shared" ca="1" si="65"/>
        <v>-</v>
      </c>
      <c r="Y138" s="7" t="str">
        <f t="shared" ca="1" si="65"/>
        <v>-</v>
      </c>
      <c r="Z138" s="7" t="str">
        <f t="shared" ca="1" si="65"/>
        <v>-</v>
      </c>
      <c r="AA138" s="7" t="str">
        <f t="shared" ca="1" si="66"/>
        <v>-</v>
      </c>
      <c r="AB138" s="7" t="str">
        <f t="shared" ca="1" si="66"/>
        <v>-</v>
      </c>
      <c r="AC138" s="7" t="str">
        <f t="shared" ca="1" si="66"/>
        <v>-</v>
      </c>
      <c r="AD138" s="7" t="str">
        <f t="shared" ca="1" si="66"/>
        <v>-</v>
      </c>
      <c r="AE138" s="7" t="str">
        <f t="shared" ca="1" si="66"/>
        <v>-</v>
      </c>
      <c r="AF138" s="7" t="str">
        <f t="shared" ca="1" si="66"/>
        <v>-</v>
      </c>
      <c r="AG138" s="7" t="str">
        <f t="shared" ca="1" si="66"/>
        <v>-</v>
      </c>
      <c r="AH138" s="7" t="str">
        <f t="shared" ca="1" si="66"/>
        <v>-</v>
      </c>
      <c r="AI138" s="7" t="str">
        <f t="shared" ca="1" si="66"/>
        <v>-</v>
      </c>
    </row>
    <row r="139" spans="1:35" x14ac:dyDescent="0.35">
      <c r="A139" s="4" t="s">
        <v>81</v>
      </c>
      <c r="B139" s="4" t="s">
        <v>86</v>
      </c>
      <c r="C139" s="10" t="str">
        <f t="shared" si="62"/>
        <v>BNA_mar23!</v>
      </c>
      <c r="D139" s="4" t="str">
        <f t="shared" si="51"/>
        <v>marche_diapangouBNA_mar23!</v>
      </c>
      <c r="E139" s="10">
        <f t="shared" si="63"/>
        <v>44986</v>
      </c>
      <c r="G139" s="7" t="str">
        <f t="shared" ca="1" si="64"/>
        <v>-</v>
      </c>
      <c r="H139" s="7" t="str">
        <f t="shared" ca="1" si="64"/>
        <v>-</v>
      </c>
      <c r="I139" s="7" t="str">
        <f t="shared" ca="1" si="64"/>
        <v>-</v>
      </c>
      <c r="J139" s="7" t="str">
        <f t="shared" ca="1" si="64"/>
        <v>-</v>
      </c>
      <c r="K139" s="7" t="str">
        <f t="shared" ca="1" si="64"/>
        <v>-</v>
      </c>
      <c r="L139" s="7" t="str">
        <f t="shared" ca="1" si="64"/>
        <v>-</v>
      </c>
      <c r="M139" s="7" t="str">
        <f t="shared" ca="1" si="64"/>
        <v>-</v>
      </c>
      <c r="N139" s="7" t="str">
        <f t="shared" ca="1" si="64"/>
        <v>-</v>
      </c>
      <c r="O139" s="7" t="str">
        <f t="shared" ca="1" si="64"/>
        <v>-</v>
      </c>
      <c r="P139" s="7" t="str">
        <f t="shared" ca="1" si="64"/>
        <v>-</v>
      </c>
      <c r="Q139" s="7" t="str">
        <f t="shared" ca="1" si="65"/>
        <v>-</v>
      </c>
      <c r="R139" s="7" t="str">
        <f t="shared" ca="1" si="65"/>
        <v>-</v>
      </c>
      <c r="S139" s="7" t="str">
        <f t="shared" ca="1" si="65"/>
        <v>-</v>
      </c>
      <c r="T139" s="7" t="str">
        <f t="shared" ca="1" si="65"/>
        <v>-</v>
      </c>
      <c r="U139" s="7" t="str">
        <f t="shared" ca="1" si="65"/>
        <v>-</v>
      </c>
      <c r="V139" s="7" t="str">
        <f t="shared" ca="1" si="65"/>
        <v>-</v>
      </c>
      <c r="W139" s="7" t="str">
        <f t="shared" ca="1" si="65"/>
        <v>-</v>
      </c>
      <c r="X139" s="7" t="str">
        <f t="shared" ca="1" si="65"/>
        <v>-</v>
      </c>
      <c r="Y139" s="7" t="str">
        <f t="shared" ca="1" si="65"/>
        <v>-</v>
      </c>
      <c r="Z139" s="7" t="str">
        <f t="shared" ca="1" si="65"/>
        <v>-</v>
      </c>
      <c r="AA139" s="7" t="str">
        <f t="shared" ca="1" si="66"/>
        <v>-</v>
      </c>
      <c r="AB139" s="7" t="str">
        <f t="shared" ca="1" si="66"/>
        <v>-</v>
      </c>
      <c r="AC139" s="7" t="str">
        <f t="shared" ca="1" si="66"/>
        <v>-</v>
      </c>
      <c r="AD139" s="7" t="str">
        <f t="shared" ca="1" si="66"/>
        <v>-</v>
      </c>
      <c r="AE139" s="7" t="str">
        <f t="shared" ca="1" si="66"/>
        <v>-</v>
      </c>
      <c r="AF139" s="7" t="str">
        <f t="shared" ca="1" si="66"/>
        <v>-</v>
      </c>
      <c r="AG139" s="7" t="str">
        <f t="shared" ca="1" si="66"/>
        <v>-</v>
      </c>
      <c r="AH139" s="7" t="str">
        <f t="shared" ca="1" si="66"/>
        <v>-</v>
      </c>
      <c r="AI139" s="7" t="str">
        <f t="shared" ca="1" si="66"/>
        <v>-</v>
      </c>
    </row>
    <row r="140" spans="1:35" x14ac:dyDescent="0.35">
      <c r="A140" s="4" t="s">
        <v>81</v>
      </c>
      <c r="B140" s="4" t="s">
        <v>86</v>
      </c>
      <c r="C140" s="10" t="str">
        <f t="shared" si="62"/>
        <v>BNA_avr23!</v>
      </c>
      <c r="D140" s="4" t="str">
        <f t="shared" si="51"/>
        <v>marche_diapangouBNA_avr23!</v>
      </c>
      <c r="E140" s="10">
        <f t="shared" si="63"/>
        <v>45017</v>
      </c>
      <c r="G140" s="7" t="str">
        <f t="shared" ca="1" si="64"/>
        <v>-</v>
      </c>
      <c r="H140" s="7" t="str">
        <f t="shared" ca="1" si="64"/>
        <v>-</v>
      </c>
      <c r="I140" s="7" t="str">
        <f t="shared" ca="1" si="64"/>
        <v>-</v>
      </c>
      <c r="J140" s="7" t="str">
        <f t="shared" ca="1" si="64"/>
        <v>-</v>
      </c>
      <c r="K140" s="7" t="str">
        <f t="shared" ca="1" si="64"/>
        <v>-</v>
      </c>
      <c r="L140" s="7" t="str">
        <f t="shared" ca="1" si="64"/>
        <v>-</v>
      </c>
      <c r="M140" s="7" t="str">
        <f t="shared" ca="1" si="64"/>
        <v>-</v>
      </c>
      <c r="N140" s="7" t="str">
        <f t="shared" ca="1" si="64"/>
        <v>-</v>
      </c>
      <c r="O140" s="7" t="str">
        <f t="shared" ca="1" si="64"/>
        <v>-</v>
      </c>
      <c r="P140" s="7" t="str">
        <f t="shared" ca="1" si="64"/>
        <v>-</v>
      </c>
      <c r="Q140" s="7" t="str">
        <f t="shared" ca="1" si="65"/>
        <v>-</v>
      </c>
      <c r="R140" s="7" t="str">
        <f t="shared" ca="1" si="65"/>
        <v>-</v>
      </c>
      <c r="S140" s="7" t="str">
        <f t="shared" ca="1" si="65"/>
        <v>-</v>
      </c>
      <c r="T140" s="7" t="str">
        <f t="shared" ca="1" si="65"/>
        <v>-</v>
      </c>
      <c r="U140" s="7" t="str">
        <f t="shared" ca="1" si="65"/>
        <v>-</v>
      </c>
      <c r="V140" s="7" t="str">
        <f t="shared" ca="1" si="65"/>
        <v>-</v>
      </c>
      <c r="W140" s="7" t="str">
        <f t="shared" ca="1" si="65"/>
        <v>-</v>
      </c>
      <c r="X140" s="7" t="str">
        <f t="shared" ca="1" si="65"/>
        <v>-</v>
      </c>
      <c r="Y140" s="7" t="str">
        <f t="shared" ca="1" si="65"/>
        <v>-</v>
      </c>
      <c r="Z140" s="7" t="str">
        <f t="shared" ca="1" si="65"/>
        <v>-</v>
      </c>
      <c r="AA140" s="7" t="str">
        <f t="shared" ca="1" si="66"/>
        <v>-</v>
      </c>
      <c r="AB140" s="7" t="str">
        <f t="shared" ca="1" si="66"/>
        <v>-</v>
      </c>
      <c r="AC140" s="7" t="str">
        <f t="shared" ca="1" si="66"/>
        <v>-</v>
      </c>
      <c r="AD140" s="7" t="str">
        <f t="shared" ca="1" si="66"/>
        <v>-</v>
      </c>
      <c r="AE140" s="7" t="str">
        <f t="shared" ca="1" si="66"/>
        <v>-</v>
      </c>
      <c r="AF140" s="7" t="str">
        <f t="shared" ca="1" si="66"/>
        <v>-</v>
      </c>
      <c r="AG140" s="7" t="str">
        <f t="shared" ca="1" si="66"/>
        <v>-</v>
      </c>
      <c r="AH140" s="7" t="str">
        <f t="shared" ca="1" si="66"/>
        <v>-</v>
      </c>
      <c r="AI140" s="7" t="str">
        <f t="shared" ca="1" si="66"/>
        <v>-</v>
      </c>
    </row>
    <row r="141" spans="1:35" x14ac:dyDescent="0.35">
      <c r="A141" s="4" t="s">
        <v>81</v>
      </c>
      <c r="B141" s="4" t="s">
        <v>86</v>
      </c>
      <c r="C141" s="10" t="str">
        <f t="shared" si="62"/>
        <v>BNA_mai23!</v>
      </c>
      <c r="D141" s="4" t="str">
        <f t="shared" si="51"/>
        <v>marche_diapangouBNA_mai23!</v>
      </c>
      <c r="E141" s="10">
        <f t="shared" si="63"/>
        <v>45047</v>
      </c>
      <c r="G141" s="7" t="str">
        <f t="shared" ca="1" si="64"/>
        <v>-</v>
      </c>
      <c r="H141" s="7" t="str">
        <f t="shared" ca="1" si="64"/>
        <v>-</v>
      </c>
      <c r="I141" s="7" t="str">
        <f t="shared" ca="1" si="64"/>
        <v>-</v>
      </c>
      <c r="J141" s="7" t="str">
        <f t="shared" ca="1" si="64"/>
        <v>-</v>
      </c>
      <c r="K141" s="7" t="str">
        <f t="shared" ca="1" si="64"/>
        <v>-</v>
      </c>
      <c r="L141" s="7" t="str">
        <f t="shared" ca="1" si="64"/>
        <v>-</v>
      </c>
      <c r="M141" s="7" t="str">
        <f t="shared" ca="1" si="64"/>
        <v>-</v>
      </c>
      <c r="N141" s="7" t="str">
        <f t="shared" ca="1" si="64"/>
        <v>-</v>
      </c>
      <c r="O141" s="7" t="str">
        <f t="shared" ca="1" si="64"/>
        <v>-</v>
      </c>
      <c r="P141" s="7" t="str">
        <f t="shared" ca="1" si="64"/>
        <v>-</v>
      </c>
      <c r="Q141" s="7" t="str">
        <f t="shared" ca="1" si="65"/>
        <v>-</v>
      </c>
      <c r="R141" s="7" t="str">
        <f t="shared" ca="1" si="65"/>
        <v>-</v>
      </c>
      <c r="S141" s="7" t="str">
        <f t="shared" ca="1" si="65"/>
        <v>-</v>
      </c>
      <c r="T141" s="7" t="str">
        <f t="shared" ca="1" si="65"/>
        <v>-</v>
      </c>
      <c r="U141" s="7" t="str">
        <f t="shared" ca="1" si="65"/>
        <v>-</v>
      </c>
      <c r="V141" s="7" t="str">
        <f t="shared" ca="1" si="65"/>
        <v>-</v>
      </c>
      <c r="W141" s="7" t="str">
        <f t="shared" ca="1" si="65"/>
        <v>-</v>
      </c>
      <c r="X141" s="7" t="str">
        <f t="shared" ca="1" si="65"/>
        <v>-</v>
      </c>
      <c r="Y141" s="7" t="str">
        <f t="shared" ca="1" si="65"/>
        <v>-</v>
      </c>
      <c r="Z141" s="7" t="str">
        <f t="shared" ca="1" si="65"/>
        <v>-</v>
      </c>
      <c r="AA141" s="7" t="str">
        <f t="shared" ca="1" si="66"/>
        <v>-</v>
      </c>
      <c r="AB141" s="7" t="str">
        <f t="shared" ca="1" si="66"/>
        <v>-</v>
      </c>
      <c r="AC141" s="7" t="str">
        <f t="shared" ca="1" si="66"/>
        <v>-</v>
      </c>
      <c r="AD141" s="7" t="str">
        <f t="shared" ca="1" si="66"/>
        <v>-</v>
      </c>
      <c r="AE141" s="7" t="str">
        <f t="shared" ca="1" si="66"/>
        <v>-</v>
      </c>
      <c r="AF141" s="7" t="str">
        <f t="shared" ca="1" si="66"/>
        <v>-</v>
      </c>
      <c r="AG141" s="7" t="str">
        <f t="shared" ca="1" si="66"/>
        <v>-</v>
      </c>
      <c r="AH141" s="7" t="str">
        <f t="shared" ca="1" si="66"/>
        <v>-</v>
      </c>
      <c r="AI141" s="7" t="str">
        <f t="shared" ca="1" si="66"/>
        <v>-</v>
      </c>
    </row>
    <row r="142" spans="1:35" x14ac:dyDescent="0.35">
      <c r="A142" s="4" t="s">
        <v>81</v>
      </c>
      <c r="B142" s="4" t="s">
        <v>86</v>
      </c>
      <c r="C142" s="10" t="str">
        <f t="shared" si="62"/>
        <v>BNA_juin23!</v>
      </c>
      <c r="D142" s="4" t="str">
        <f t="shared" si="51"/>
        <v>marche_diapangouBNA_juin23!</v>
      </c>
      <c r="E142" s="10">
        <f t="shared" si="63"/>
        <v>45078</v>
      </c>
      <c r="G142" s="7" t="str">
        <f t="shared" ca="1" si="64"/>
        <v>MC</v>
      </c>
      <c r="H142" s="7" t="str">
        <f t="shared" ca="1" si="64"/>
        <v>MC</v>
      </c>
      <c r="I142" s="7" t="str">
        <f t="shared" ca="1" si="64"/>
        <v>MC</v>
      </c>
      <c r="J142" s="7" t="str">
        <f t="shared" ca="1" si="64"/>
        <v>MC</v>
      </c>
      <c r="K142" s="7" t="str">
        <f t="shared" ca="1" si="64"/>
        <v>MC</v>
      </c>
      <c r="L142" s="7" t="str">
        <f t="shared" ca="1" si="64"/>
        <v>MC</v>
      </c>
      <c r="M142" s="7" t="str">
        <f t="shared" ca="1" si="64"/>
        <v>MC</v>
      </c>
      <c r="N142" s="7" t="str">
        <f t="shared" ca="1" si="64"/>
        <v>MC</v>
      </c>
      <c r="O142" s="7" t="str">
        <f t="shared" ca="1" si="64"/>
        <v>MC</v>
      </c>
      <c r="P142" s="7" t="str">
        <f t="shared" ca="1" si="64"/>
        <v>MC</v>
      </c>
      <c r="Q142" s="7" t="str">
        <f t="shared" ca="1" si="65"/>
        <v>MC</v>
      </c>
      <c r="R142" s="7" t="str">
        <f t="shared" ca="1" si="65"/>
        <v>MC</v>
      </c>
      <c r="S142" s="7" t="str">
        <f t="shared" ca="1" si="65"/>
        <v>MC</v>
      </c>
      <c r="T142" s="7" t="str">
        <f t="shared" ca="1" si="65"/>
        <v>MC</v>
      </c>
      <c r="U142" s="7" t="str">
        <f t="shared" ca="1" si="65"/>
        <v>MC</v>
      </c>
      <c r="V142" s="7" t="str">
        <f t="shared" ca="1" si="65"/>
        <v>MC</v>
      </c>
      <c r="W142" s="7" t="str">
        <f t="shared" ca="1" si="65"/>
        <v>MC</v>
      </c>
      <c r="X142" s="7" t="str">
        <f t="shared" ca="1" si="65"/>
        <v>MC</v>
      </c>
      <c r="Y142" s="7" t="str">
        <f t="shared" ca="1" si="65"/>
        <v>MC</v>
      </c>
      <c r="Z142" s="7" t="str">
        <f t="shared" ca="1" si="65"/>
        <v>MC</v>
      </c>
      <c r="AA142" s="7" t="str">
        <f t="shared" ca="1" si="66"/>
        <v>MC</v>
      </c>
      <c r="AB142" s="7" t="str">
        <f t="shared" ca="1" si="66"/>
        <v>MC</v>
      </c>
      <c r="AC142" s="7" t="str">
        <f t="shared" ca="1" si="66"/>
        <v>MC</v>
      </c>
      <c r="AD142" s="7" t="str">
        <f t="shared" ca="1" si="66"/>
        <v>MC</v>
      </c>
      <c r="AE142" s="7" t="str">
        <f t="shared" ca="1" si="66"/>
        <v>MC</v>
      </c>
      <c r="AF142" s="7" t="str">
        <f t="shared" ca="1" si="66"/>
        <v>MC</v>
      </c>
      <c r="AG142" s="7" t="str">
        <f t="shared" ca="1" si="66"/>
        <v>MC</v>
      </c>
      <c r="AH142" s="7" t="str">
        <f t="shared" ca="1" si="66"/>
        <v>MC</v>
      </c>
      <c r="AI142" s="7" t="str">
        <f t="shared" ca="1" si="66"/>
        <v>MC</v>
      </c>
    </row>
    <row r="143" spans="1:35" x14ac:dyDescent="0.35">
      <c r="A143" s="4" t="str">
        <f t="shared" ref="A143:B148" si="67">A142</f>
        <v>est</v>
      </c>
      <c r="B143" s="4" t="str">
        <f t="shared" si="67"/>
        <v>marche_diapangou</v>
      </c>
      <c r="C143" s="10" t="str">
        <f t="shared" si="62"/>
        <v>BNA_juil23!</v>
      </c>
      <c r="D143" s="4" t="str">
        <f t="shared" si="51"/>
        <v>marche_diapangouBNA_juil23!</v>
      </c>
      <c r="E143" s="10">
        <f t="shared" ref="E143:E148" si="68">EDATE(E142,1)</f>
        <v>45108</v>
      </c>
      <c r="G143" s="7" t="str">
        <f t="shared" ca="1" si="64"/>
        <v>MC</v>
      </c>
      <c r="H143" s="7" t="str">
        <f t="shared" ca="1" si="64"/>
        <v>MC</v>
      </c>
      <c r="I143" s="7" t="str">
        <f t="shared" ca="1" si="64"/>
        <v>MC</v>
      </c>
      <c r="J143" s="7">
        <f t="shared" ca="1" si="64"/>
        <v>300</v>
      </c>
      <c r="K143" s="7">
        <f t="shared" ca="1" si="64"/>
        <v>250</v>
      </c>
      <c r="L143" s="7">
        <f t="shared" ca="1" si="64"/>
        <v>6000</v>
      </c>
      <c r="M143" s="7" t="str">
        <f t="shared" ca="1" si="64"/>
        <v>MC</v>
      </c>
      <c r="N143" s="7" t="str">
        <f t="shared" ca="1" si="64"/>
        <v>MC</v>
      </c>
      <c r="O143" s="7" t="str">
        <f t="shared" ca="1" si="64"/>
        <v>MC</v>
      </c>
      <c r="P143" s="7" t="str">
        <f t="shared" ca="1" si="64"/>
        <v>MC</v>
      </c>
      <c r="Q143" s="7" t="str">
        <f t="shared" ca="1" si="65"/>
        <v>MC</v>
      </c>
      <c r="R143" s="7" t="str">
        <f t="shared" ca="1" si="65"/>
        <v>MC</v>
      </c>
      <c r="S143" s="7" t="str">
        <f t="shared" ca="1" si="65"/>
        <v>MC</v>
      </c>
      <c r="T143" s="7" t="str">
        <f t="shared" ca="1" si="65"/>
        <v>MC</v>
      </c>
      <c r="U143" s="7" t="str">
        <f t="shared" ca="1" si="65"/>
        <v>MC</v>
      </c>
      <c r="V143" s="7" t="str">
        <f t="shared" ca="1" si="65"/>
        <v>MC</v>
      </c>
      <c r="W143" s="7" t="str">
        <f t="shared" ca="1" si="65"/>
        <v>MC</v>
      </c>
      <c r="X143" s="7" t="str">
        <f t="shared" ca="1" si="65"/>
        <v>MC</v>
      </c>
      <c r="Y143" s="7" t="str">
        <f t="shared" ca="1" si="65"/>
        <v>MC</v>
      </c>
      <c r="Z143" s="7" t="str">
        <f t="shared" ca="1" si="65"/>
        <v>MC</v>
      </c>
      <c r="AA143" s="7" t="str">
        <f t="shared" ca="1" si="66"/>
        <v>MC</v>
      </c>
      <c r="AB143" s="7" t="str">
        <f t="shared" ca="1" si="66"/>
        <v>MC</v>
      </c>
      <c r="AC143" s="7" t="str">
        <f t="shared" ca="1" si="66"/>
        <v>MC</v>
      </c>
      <c r="AD143" s="7" t="str">
        <f t="shared" ca="1" si="66"/>
        <v>MC</v>
      </c>
      <c r="AE143" s="7" t="str">
        <f t="shared" ca="1" si="66"/>
        <v>MC</v>
      </c>
      <c r="AF143" s="7">
        <f t="shared" ca="1" si="66"/>
        <v>2000</v>
      </c>
      <c r="AG143" s="7" t="str">
        <f t="shared" ca="1" si="66"/>
        <v>MC</v>
      </c>
      <c r="AH143" s="7">
        <f t="shared" ca="1" si="66"/>
        <v>300</v>
      </c>
      <c r="AI143" s="7" t="str">
        <f t="shared" ca="1" si="66"/>
        <v>MC</v>
      </c>
    </row>
    <row r="144" spans="1:35" x14ac:dyDescent="0.35">
      <c r="A144" s="4" t="str">
        <f t="shared" si="67"/>
        <v>est</v>
      </c>
      <c r="B144" s="4" t="str">
        <f t="shared" si="67"/>
        <v>marche_diapangou</v>
      </c>
      <c r="C144" s="10" t="str">
        <f t="shared" si="62"/>
        <v>BNA_aout23!</v>
      </c>
      <c r="D144" s="4" t="str">
        <f t="shared" si="51"/>
        <v>marche_diapangouBNA_aout23!</v>
      </c>
      <c r="E144" s="10">
        <f t="shared" si="68"/>
        <v>45139</v>
      </c>
      <c r="G144" s="7" t="str">
        <f t="shared" ca="1" si="64"/>
        <v>MC</v>
      </c>
      <c r="H144" s="7" t="str">
        <f t="shared" ca="1" si="64"/>
        <v>MC</v>
      </c>
      <c r="I144" s="7" t="str">
        <f t="shared" ca="1" si="64"/>
        <v>MC</v>
      </c>
      <c r="J144" s="7">
        <f t="shared" ca="1" si="64"/>
        <v>300</v>
      </c>
      <c r="K144" s="7">
        <f t="shared" ca="1" si="64"/>
        <v>250</v>
      </c>
      <c r="L144" s="7">
        <f t="shared" ca="1" si="64"/>
        <v>6000</v>
      </c>
      <c r="M144" s="7">
        <f t="shared" ca="1" si="64"/>
        <v>7500</v>
      </c>
      <c r="N144" s="7" t="str">
        <f t="shared" ca="1" si="64"/>
        <v>MC</v>
      </c>
      <c r="O144" s="7" t="str">
        <f t="shared" ca="1" si="64"/>
        <v>MC</v>
      </c>
      <c r="P144" s="7" t="str">
        <f t="shared" ca="1" si="64"/>
        <v>MC</v>
      </c>
      <c r="Q144" s="7">
        <f t="shared" ca="1" si="65"/>
        <v>100</v>
      </c>
      <c r="R144" s="7" t="str">
        <f t="shared" ca="1" si="65"/>
        <v>MC</v>
      </c>
      <c r="S144" s="7" t="str">
        <f t="shared" ca="1" si="65"/>
        <v>MC</v>
      </c>
      <c r="T144" s="7" t="str">
        <f t="shared" ca="1" si="65"/>
        <v>MC</v>
      </c>
      <c r="U144" s="7">
        <f t="shared" ca="1" si="65"/>
        <v>1200</v>
      </c>
      <c r="V144" s="7">
        <f t="shared" ca="1" si="65"/>
        <v>600</v>
      </c>
      <c r="W144" s="7" t="str">
        <f t="shared" ca="1" si="65"/>
        <v>MC</v>
      </c>
      <c r="X144" s="7" t="str">
        <f t="shared" ca="1" si="65"/>
        <v>MC</v>
      </c>
      <c r="Y144" s="7" t="str">
        <f t="shared" ca="1" si="65"/>
        <v>MC</v>
      </c>
      <c r="Z144" s="7" t="str">
        <f t="shared" ca="1" si="65"/>
        <v>MC</v>
      </c>
      <c r="AA144" s="7" t="str">
        <f t="shared" ca="1" si="66"/>
        <v>MC</v>
      </c>
      <c r="AB144" s="7">
        <f t="shared" ca="1" si="66"/>
        <v>2000</v>
      </c>
      <c r="AC144" s="7" t="str">
        <f t="shared" ca="1" si="66"/>
        <v>MC</v>
      </c>
      <c r="AD144" s="7" t="str">
        <f t="shared" ca="1" si="66"/>
        <v>MC</v>
      </c>
      <c r="AE144" s="7" t="str">
        <f t="shared" ca="1" si="66"/>
        <v>MC</v>
      </c>
      <c r="AF144" s="7">
        <f t="shared" ca="1" si="66"/>
        <v>2000</v>
      </c>
      <c r="AG144" s="7" t="str">
        <f t="shared" ca="1" si="66"/>
        <v>MC</v>
      </c>
      <c r="AH144" s="7">
        <f t="shared" ca="1" si="66"/>
        <v>300</v>
      </c>
      <c r="AI144" s="7" t="str">
        <f t="shared" ca="1" si="66"/>
        <v>MC</v>
      </c>
    </row>
    <row r="145" spans="1:35" x14ac:dyDescent="0.35">
      <c r="A145" s="4" t="str">
        <f t="shared" si="67"/>
        <v>est</v>
      </c>
      <c r="B145" s="4" t="str">
        <f t="shared" si="67"/>
        <v>marche_diapangou</v>
      </c>
      <c r="C145" s="10" t="str">
        <f t="shared" si="62"/>
        <v>BNA_sept23!</v>
      </c>
      <c r="D145" s="4" t="str">
        <f t="shared" si="51"/>
        <v>marche_diapangouBNA_sept23!</v>
      </c>
      <c r="E145" s="10">
        <f t="shared" si="68"/>
        <v>45170</v>
      </c>
      <c r="G145" s="7">
        <f t="shared" ca="1" si="64"/>
        <v>1100</v>
      </c>
      <c r="H145" s="7" t="str">
        <f t="shared" ca="1" si="64"/>
        <v>MC</v>
      </c>
      <c r="I145" s="7" t="str">
        <f t="shared" ca="1" si="64"/>
        <v>MC</v>
      </c>
      <c r="J145" s="7">
        <f t="shared" ca="1" si="64"/>
        <v>300</v>
      </c>
      <c r="K145" s="7">
        <f t="shared" ca="1" si="64"/>
        <v>250</v>
      </c>
      <c r="L145" s="7">
        <f t="shared" ca="1" si="64"/>
        <v>6000</v>
      </c>
      <c r="M145" s="7">
        <f t="shared" ca="1" si="64"/>
        <v>8000</v>
      </c>
      <c r="N145" s="7">
        <f t="shared" ca="1" si="64"/>
        <v>6000</v>
      </c>
      <c r="O145" s="7">
        <f t="shared" ca="1" si="64"/>
        <v>2500</v>
      </c>
      <c r="P145" s="7" t="str">
        <f t="shared" ca="1" si="64"/>
        <v>MC</v>
      </c>
      <c r="Q145" s="7">
        <f t="shared" ca="1" si="65"/>
        <v>100</v>
      </c>
      <c r="R145" s="7" t="str">
        <f t="shared" ca="1" si="65"/>
        <v>MC</v>
      </c>
      <c r="S145" s="7">
        <f t="shared" ca="1" si="65"/>
        <v>30000</v>
      </c>
      <c r="T145" s="7">
        <f t="shared" ca="1" si="65"/>
        <v>39000</v>
      </c>
      <c r="U145" s="7">
        <f t="shared" ca="1" si="65"/>
        <v>7250</v>
      </c>
      <c r="V145" s="7">
        <f t="shared" ca="1" si="65"/>
        <v>6000</v>
      </c>
      <c r="W145" s="7" t="str">
        <f t="shared" ca="1" si="65"/>
        <v>MC</v>
      </c>
      <c r="X145" s="7">
        <f t="shared" ca="1" si="65"/>
        <v>100</v>
      </c>
      <c r="Y145" s="7" t="str">
        <f t="shared" ca="1" si="65"/>
        <v>MC</v>
      </c>
      <c r="Z145" s="7">
        <f t="shared" ca="1" si="65"/>
        <v>2000</v>
      </c>
      <c r="AA145" s="7">
        <f t="shared" ca="1" si="66"/>
        <v>2250</v>
      </c>
      <c r="AB145" s="7">
        <f t="shared" ca="1" si="66"/>
        <v>2000</v>
      </c>
      <c r="AC145" s="7">
        <f t="shared" ca="1" si="66"/>
        <v>3000</v>
      </c>
      <c r="AD145" s="7">
        <f t="shared" ca="1" si="66"/>
        <v>2000</v>
      </c>
      <c r="AE145" s="7" t="str">
        <f t="shared" ca="1" si="66"/>
        <v>MC</v>
      </c>
      <c r="AF145" s="7">
        <f t="shared" ca="1" si="66"/>
        <v>2000</v>
      </c>
      <c r="AG145" s="7">
        <f t="shared" ca="1" si="66"/>
        <v>3000</v>
      </c>
      <c r="AH145" s="7">
        <f t="shared" ca="1" si="66"/>
        <v>275</v>
      </c>
      <c r="AI145" s="7" t="str">
        <f t="shared" ca="1" si="66"/>
        <v>MC</v>
      </c>
    </row>
    <row r="146" spans="1:35" x14ac:dyDescent="0.35">
      <c r="A146" s="4" t="str">
        <f t="shared" si="67"/>
        <v>est</v>
      </c>
      <c r="B146" s="4" t="str">
        <f t="shared" si="67"/>
        <v>marche_diapangou</v>
      </c>
      <c r="C146" s="10" t="str">
        <f t="shared" si="62"/>
        <v>BNA_oct23!</v>
      </c>
      <c r="D146" s="4" t="str">
        <f t="shared" si="51"/>
        <v>marche_diapangouBNA_oct23!</v>
      </c>
      <c r="E146" s="10">
        <f t="shared" si="68"/>
        <v>45200</v>
      </c>
      <c r="G146" s="7" t="str">
        <f t="shared" ca="1" si="64"/>
        <v>MC</v>
      </c>
      <c r="H146" s="7" t="str">
        <f t="shared" ca="1" si="64"/>
        <v>MC</v>
      </c>
      <c r="I146" s="7" t="str">
        <f t="shared" ca="1" si="64"/>
        <v>MC</v>
      </c>
      <c r="J146" s="7">
        <f t="shared" ca="1" si="64"/>
        <v>350</v>
      </c>
      <c r="K146" s="7">
        <f t="shared" ca="1" si="64"/>
        <v>300</v>
      </c>
      <c r="L146" s="7">
        <f t="shared" ca="1" si="64"/>
        <v>4000</v>
      </c>
      <c r="M146" s="7" t="str">
        <f t="shared" ca="1" si="64"/>
        <v>MC</v>
      </c>
      <c r="N146" s="7" t="str">
        <f t="shared" ca="1" si="64"/>
        <v>MC</v>
      </c>
      <c r="O146" s="7" t="str">
        <f t="shared" ca="1" si="64"/>
        <v>MC</v>
      </c>
      <c r="P146" s="7" t="str">
        <f t="shared" ca="1" si="64"/>
        <v>MC</v>
      </c>
      <c r="Q146" s="7" t="str">
        <f t="shared" ca="1" si="65"/>
        <v>MC</v>
      </c>
      <c r="R146" s="7" t="str">
        <f t="shared" ca="1" si="65"/>
        <v>MC</v>
      </c>
      <c r="S146" s="7" t="str">
        <f t="shared" ca="1" si="65"/>
        <v>MC</v>
      </c>
      <c r="T146" s="7" t="str">
        <f t="shared" ca="1" si="65"/>
        <v>MC</v>
      </c>
      <c r="U146" s="7" t="str">
        <f t="shared" ca="1" si="65"/>
        <v>MC</v>
      </c>
      <c r="V146" s="7" t="str">
        <f t="shared" ca="1" si="65"/>
        <v>MC</v>
      </c>
      <c r="W146" s="7" t="str">
        <f t="shared" ca="1" si="65"/>
        <v>MC</v>
      </c>
      <c r="X146" s="7">
        <f t="shared" ca="1" si="65"/>
        <v>100</v>
      </c>
      <c r="Y146" s="7" t="str">
        <f t="shared" ca="1" si="65"/>
        <v>MC</v>
      </c>
      <c r="Z146" s="7" t="str">
        <f t="shared" ca="1" si="65"/>
        <v>MC</v>
      </c>
      <c r="AA146" s="7">
        <f t="shared" ca="1" si="66"/>
        <v>2000</v>
      </c>
      <c r="AB146" s="7">
        <f t="shared" ca="1" si="66"/>
        <v>2000</v>
      </c>
      <c r="AC146" s="7">
        <f t="shared" ca="1" si="66"/>
        <v>3500</v>
      </c>
      <c r="AD146" s="7" t="str">
        <f t="shared" ca="1" si="66"/>
        <v>MC</v>
      </c>
      <c r="AE146" s="7" t="str">
        <f t="shared" ca="1" si="66"/>
        <v>MC</v>
      </c>
      <c r="AF146" s="7">
        <f t="shared" ca="1" si="66"/>
        <v>2000</v>
      </c>
      <c r="AG146" s="7">
        <f t="shared" ca="1" si="66"/>
        <v>3000</v>
      </c>
      <c r="AH146" s="7">
        <f t="shared" ca="1" si="66"/>
        <v>300</v>
      </c>
      <c r="AI146" s="7" t="str">
        <f t="shared" ca="1" si="66"/>
        <v>MC</v>
      </c>
    </row>
    <row r="147" spans="1:35" x14ac:dyDescent="0.35">
      <c r="A147" s="4" t="str">
        <f t="shared" si="67"/>
        <v>est</v>
      </c>
      <c r="B147" s="4" t="str">
        <f t="shared" si="67"/>
        <v>marche_diapangou</v>
      </c>
      <c r="C147" s="10" t="str">
        <f t="shared" si="62"/>
        <v>BNA_nov23!</v>
      </c>
      <c r="D147" s="4" t="str">
        <f t="shared" si="51"/>
        <v>marche_diapangouBNA_nov23!</v>
      </c>
      <c r="E147" s="10">
        <f t="shared" si="68"/>
        <v>45231</v>
      </c>
      <c r="G147" s="7" t="str">
        <f t="shared" ca="1" si="64"/>
        <v>MC</v>
      </c>
      <c r="H147" s="7" t="str">
        <f t="shared" ca="1" si="64"/>
        <v>MC</v>
      </c>
      <c r="I147" s="7" t="str">
        <f t="shared" ca="1" si="64"/>
        <v>MC</v>
      </c>
      <c r="J147" s="7">
        <f t="shared" ca="1" si="64"/>
        <v>350</v>
      </c>
      <c r="K147" s="7">
        <f t="shared" ca="1" si="64"/>
        <v>300</v>
      </c>
      <c r="L147" s="7">
        <f t="shared" ca="1" si="64"/>
        <v>4000</v>
      </c>
      <c r="M147" s="7" t="str">
        <f t="shared" ca="1" si="64"/>
        <v>MC</v>
      </c>
      <c r="N147" s="7" t="str">
        <f t="shared" ca="1" si="64"/>
        <v>MC</v>
      </c>
      <c r="O147" s="7" t="str">
        <f t="shared" ca="1" si="64"/>
        <v>MC</v>
      </c>
      <c r="P147" s="7" t="str">
        <f t="shared" ca="1" si="64"/>
        <v>MC</v>
      </c>
      <c r="Q147" s="7" t="str">
        <f t="shared" ca="1" si="65"/>
        <v>MC</v>
      </c>
      <c r="R147" s="7" t="str">
        <f t="shared" ca="1" si="65"/>
        <v>MC</v>
      </c>
      <c r="S147" s="7" t="str">
        <f t="shared" ca="1" si="65"/>
        <v>MC</v>
      </c>
      <c r="T147" s="7" t="str">
        <f t="shared" ca="1" si="65"/>
        <v>MC</v>
      </c>
      <c r="U147" s="7" t="str">
        <f t="shared" ca="1" si="65"/>
        <v>MC</v>
      </c>
      <c r="V147" s="7" t="str">
        <f t="shared" ca="1" si="65"/>
        <v>MC</v>
      </c>
      <c r="W147" s="7" t="str">
        <f t="shared" ca="1" si="65"/>
        <v>MC</v>
      </c>
      <c r="X147" s="7">
        <f t="shared" ca="1" si="65"/>
        <v>100</v>
      </c>
      <c r="Y147" s="7" t="str">
        <f t="shared" ca="1" si="65"/>
        <v>MC</v>
      </c>
      <c r="Z147" s="7" t="str">
        <f t="shared" ca="1" si="65"/>
        <v>MC</v>
      </c>
      <c r="AA147" s="7">
        <f t="shared" ca="1" si="66"/>
        <v>2000</v>
      </c>
      <c r="AB147" s="7">
        <f t="shared" ca="1" si="66"/>
        <v>2000</v>
      </c>
      <c r="AC147" s="7">
        <f t="shared" ca="1" si="66"/>
        <v>3500</v>
      </c>
      <c r="AD147" s="7" t="str">
        <f t="shared" ca="1" si="66"/>
        <v>MC</v>
      </c>
      <c r="AE147" s="7" t="str">
        <f t="shared" ca="1" si="66"/>
        <v>MC</v>
      </c>
      <c r="AF147" s="7">
        <f t="shared" ca="1" si="66"/>
        <v>2000</v>
      </c>
      <c r="AG147" s="7">
        <f t="shared" ca="1" si="66"/>
        <v>3000</v>
      </c>
      <c r="AH147" s="7">
        <f t="shared" ca="1" si="66"/>
        <v>300</v>
      </c>
      <c r="AI147" s="7" t="str">
        <f t="shared" ca="1" si="66"/>
        <v>MC</v>
      </c>
    </row>
    <row r="148" spans="1:35" x14ac:dyDescent="0.35">
      <c r="A148" s="4" t="str">
        <f t="shared" si="67"/>
        <v>est</v>
      </c>
      <c r="B148" s="4" t="str">
        <f t="shared" si="67"/>
        <v>marche_diapangou</v>
      </c>
      <c r="C148" s="10" t="str">
        <f t="shared" si="62"/>
        <v>BNA_dec23!</v>
      </c>
      <c r="D148" s="4" t="str">
        <f t="shared" si="51"/>
        <v>marche_diapangouBNA_dec23!</v>
      </c>
      <c r="E148" s="10">
        <f t="shared" si="68"/>
        <v>45261</v>
      </c>
      <c r="G148" s="7" t="str">
        <f t="shared" ca="1" si="64"/>
        <v/>
      </c>
      <c r="H148" s="7" t="str">
        <f t="shared" ca="1" si="64"/>
        <v/>
      </c>
      <c r="I148" s="7" t="str">
        <f t="shared" ca="1" si="64"/>
        <v/>
      </c>
      <c r="J148" s="7" t="str">
        <f t="shared" ca="1" si="64"/>
        <v/>
      </c>
      <c r="K148" s="7" t="str">
        <f t="shared" ca="1" si="64"/>
        <v/>
      </c>
      <c r="L148" s="7" t="str">
        <f t="shared" ca="1" si="64"/>
        <v/>
      </c>
      <c r="M148" s="7" t="str">
        <f t="shared" ca="1" si="64"/>
        <v/>
      </c>
      <c r="N148" s="7" t="str">
        <f t="shared" ca="1" si="64"/>
        <v/>
      </c>
      <c r="O148" s="7" t="str">
        <f t="shared" ca="1" si="64"/>
        <v/>
      </c>
      <c r="P148" s="7" t="str">
        <f t="shared" ca="1" si="64"/>
        <v/>
      </c>
      <c r="Q148" s="7" t="str">
        <f t="shared" ca="1" si="65"/>
        <v/>
      </c>
      <c r="R148" s="7" t="str">
        <f t="shared" ca="1" si="65"/>
        <v/>
      </c>
      <c r="S148" s="7" t="str">
        <f t="shared" ca="1" si="65"/>
        <v/>
      </c>
      <c r="T148" s="7" t="str">
        <f t="shared" ca="1" si="65"/>
        <v/>
      </c>
      <c r="U148" s="7" t="str">
        <f t="shared" ca="1" si="65"/>
        <v/>
      </c>
      <c r="V148" s="7" t="str">
        <f t="shared" ca="1" si="65"/>
        <v/>
      </c>
      <c r="W148" s="7" t="str">
        <f t="shared" ca="1" si="65"/>
        <v/>
      </c>
      <c r="X148" s="7" t="str">
        <f t="shared" ca="1" si="65"/>
        <v/>
      </c>
      <c r="Y148" s="7" t="str">
        <f t="shared" ca="1" si="65"/>
        <v/>
      </c>
      <c r="Z148" s="7" t="str">
        <f t="shared" ca="1" si="65"/>
        <v/>
      </c>
      <c r="AA148" s="7" t="str">
        <f t="shared" ca="1" si="66"/>
        <v/>
      </c>
      <c r="AB148" s="7" t="str">
        <f t="shared" ca="1" si="66"/>
        <v/>
      </c>
      <c r="AC148" s="7" t="str">
        <f t="shared" ca="1" si="66"/>
        <v/>
      </c>
      <c r="AD148" s="7" t="str">
        <f t="shared" ca="1" si="66"/>
        <v/>
      </c>
      <c r="AE148" s="7" t="str">
        <f t="shared" ca="1" si="66"/>
        <v/>
      </c>
      <c r="AF148" s="7" t="str">
        <f t="shared" ca="1" si="66"/>
        <v/>
      </c>
      <c r="AG148" s="7" t="str">
        <f t="shared" ca="1" si="66"/>
        <v/>
      </c>
      <c r="AH148" s="7" t="str">
        <f t="shared" ca="1" si="66"/>
        <v/>
      </c>
      <c r="AI148" s="7" t="str">
        <f t="shared" ca="1" si="66"/>
        <v/>
      </c>
    </row>
    <row r="149" spans="1:35" x14ac:dyDescent="0.35">
      <c r="D149" s="4" t="str">
        <f t="shared" si="51"/>
        <v/>
      </c>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row>
    <row r="150" spans="1:35" x14ac:dyDescent="0.35">
      <c r="D150" s="4" t="str">
        <f t="shared" si="51"/>
        <v/>
      </c>
      <c r="E150" s="4" t="s">
        <v>87</v>
      </c>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row>
    <row r="151" spans="1:35" x14ac:dyDescent="0.35">
      <c r="A151" s="4" t="s">
        <v>81</v>
      </c>
      <c r="B151" s="4" t="s">
        <v>88</v>
      </c>
      <c r="C151" s="10" t="str">
        <f t="shared" ref="C151:C158" si="69">C135</f>
        <v>BNA_nov22!</v>
      </c>
      <c r="D151" s="4" t="str">
        <f t="shared" si="51"/>
        <v>marche_fada n'gourmaBNA_nov22!</v>
      </c>
      <c r="E151" s="10">
        <f t="shared" ref="E151:E158" si="70">E135</f>
        <v>44866</v>
      </c>
      <c r="G151" s="7">
        <f t="shared" ref="G151:P164" ca="1" si="71">IFERROR(VLOOKUP($B151,INDIRECT($C151&amp;$A$1),MATCH(G$4,INDIRECT($C151&amp;"$B$7:$BZ$7"),0),FALSE),"")</f>
        <v>1000</v>
      </c>
      <c r="H151" s="7">
        <f t="shared" ca="1" si="71"/>
        <v>4000</v>
      </c>
      <c r="I151" s="7" t="str">
        <f t="shared" ca="1" si="71"/>
        <v>MC</v>
      </c>
      <c r="J151" s="7">
        <f t="shared" ca="1" si="71"/>
        <v>300</v>
      </c>
      <c r="K151" s="7">
        <f t="shared" ca="1" si="71"/>
        <v>250</v>
      </c>
      <c r="L151" s="7">
        <f t="shared" ca="1" si="71"/>
        <v>5000</v>
      </c>
      <c r="M151" s="7">
        <f t="shared" ca="1" si="71"/>
        <v>7000</v>
      </c>
      <c r="N151" s="7">
        <f t="shared" ca="1" si="71"/>
        <v>1625</v>
      </c>
      <c r="O151" s="7">
        <f t="shared" ca="1" si="71"/>
        <v>2000</v>
      </c>
      <c r="P151" s="7">
        <f t="shared" ca="1" si="71"/>
        <v>6000</v>
      </c>
      <c r="Q151" s="7">
        <f t="shared" ref="Q151:Z164" ca="1" si="72">IFERROR(VLOOKUP($B151,INDIRECT($C151&amp;$A$1),MATCH(Q$4,INDIRECT($C151&amp;"$B$7:$BZ$7"),0),FALSE),"")</f>
        <v>100</v>
      </c>
      <c r="R151" s="7" t="str">
        <f t="shared" ca="1" si="72"/>
        <v>MC</v>
      </c>
      <c r="S151" s="7">
        <f t="shared" ca="1" si="72"/>
        <v>24500</v>
      </c>
      <c r="T151" s="7">
        <f t="shared" ca="1" si="72"/>
        <v>27500</v>
      </c>
      <c r="U151" s="7">
        <f t="shared" ca="1" si="72"/>
        <v>6000</v>
      </c>
      <c r="V151" s="7">
        <f t="shared" ca="1" si="72"/>
        <v>4750</v>
      </c>
      <c r="W151" s="7">
        <f t="shared" ca="1" si="72"/>
        <v>1625</v>
      </c>
      <c r="X151" s="7">
        <f t="shared" ca="1" si="72"/>
        <v>175</v>
      </c>
      <c r="Y151" s="7">
        <f t="shared" ca="1" si="72"/>
        <v>1000</v>
      </c>
      <c r="Z151" s="7">
        <f t="shared" ca="1" si="72"/>
        <v>1125</v>
      </c>
      <c r="AA151" s="7">
        <f t="shared" ref="AA151:AI164" ca="1" si="73">IFERROR(VLOOKUP($B151,INDIRECT($C151&amp;$A$1),MATCH(AA$4,INDIRECT($C151&amp;"$B$7:$BZ$7"),0),FALSE),"")</f>
        <v>1625</v>
      </c>
      <c r="AB151" s="7">
        <f t="shared" ca="1" si="73"/>
        <v>2000</v>
      </c>
      <c r="AC151" s="7">
        <f t="shared" ca="1" si="73"/>
        <v>3000</v>
      </c>
      <c r="AD151" s="7">
        <f t="shared" ca="1" si="73"/>
        <v>2125</v>
      </c>
      <c r="AE151" s="7">
        <f t="shared" ca="1" si="73"/>
        <v>2000</v>
      </c>
      <c r="AF151" s="7">
        <f t="shared" ca="1" si="73"/>
        <v>2000</v>
      </c>
      <c r="AG151" s="7">
        <f t="shared" ca="1" si="73"/>
        <v>5000</v>
      </c>
      <c r="AH151" s="7" t="str">
        <f t="shared" ca="1" si="73"/>
        <v>MC</v>
      </c>
      <c r="AI151" s="7" t="str">
        <f t="shared" ca="1" si="73"/>
        <v>MC</v>
      </c>
    </row>
    <row r="152" spans="1:35" x14ac:dyDescent="0.35">
      <c r="A152" s="4" t="s">
        <v>81</v>
      </c>
      <c r="B152" s="4" t="s">
        <v>88</v>
      </c>
      <c r="C152" s="10" t="str">
        <f t="shared" si="69"/>
        <v>BNA_dec22!</v>
      </c>
      <c r="D152" s="4" t="str">
        <f t="shared" si="51"/>
        <v>marche_fada n'gourmaBNA_dec22!</v>
      </c>
      <c r="E152" s="10">
        <f t="shared" si="70"/>
        <v>44896</v>
      </c>
      <c r="G152" s="7">
        <f t="shared" ca="1" si="71"/>
        <v>1000</v>
      </c>
      <c r="H152" s="7">
        <f t="shared" ca="1" si="71"/>
        <v>4000</v>
      </c>
      <c r="I152" s="7">
        <f t="shared" ca="1" si="71"/>
        <v>3500</v>
      </c>
      <c r="J152" s="7">
        <f t="shared" ca="1" si="71"/>
        <v>350</v>
      </c>
      <c r="K152" s="7">
        <f t="shared" ca="1" si="71"/>
        <v>250</v>
      </c>
      <c r="L152" s="7">
        <f t="shared" ca="1" si="71"/>
        <v>5000</v>
      </c>
      <c r="M152" s="7">
        <f t="shared" ca="1" si="71"/>
        <v>25000</v>
      </c>
      <c r="N152" s="7">
        <f t="shared" ca="1" si="71"/>
        <v>1375</v>
      </c>
      <c r="O152" s="7">
        <f t="shared" ca="1" si="71"/>
        <v>1625</v>
      </c>
      <c r="P152" s="7">
        <f t="shared" ca="1" si="71"/>
        <v>5750</v>
      </c>
      <c r="Q152" s="7" t="str">
        <f t="shared" ca="1" si="72"/>
        <v>MC</v>
      </c>
      <c r="R152" s="7" t="str">
        <f t="shared" ca="1" si="72"/>
        <v>MC</v>
      </c>
      <c r="S152" s="7">
        <f t="shared" ca="1" si="72"/>
        <v>24000</v>
      </c>
      <c r="T152" s="7">
        <f t="shared" ca="1" si="72"/>
        <v>26000</v>
      </c>
      <c r="U152" s="7">
        <f t="shared" ca="1" si="72"/>
        <v>6000</v>
      </c>
      <c r="V152" s="7">
        <f t="shared" ca="1" si="72"/>
        <v>4500</v>
      </c>
      <c r="W152" s="7">
        <f t="shared" ca="1" si="72"/>
        <v>1375</v>
      </c>
      <c r="X152" s="7">
        <f t="shared" ca="1" si="72"/>
        <v>137.5</v>
      </c>
      <c r="Y152" s="7" t="str">
        <f t="shared" ca="1" si="72"/>
        <v>MC</v>
      </c>
      <c r="Z152" s="7">
        <f t="shared" ca="1" si="72"/>
        <v>1250</v>
      </c>
      <c r="AA152" s="7">
        <f t="shared" ca="1" si="73"/>
        <v>1750</v>
      </c>
      <c r="AB152" s="7">
        <f t="shared" ca="1" si="73"/>
        <v>2250</v>
      </c>
      <c r="AC152" s="7">
        <f t="shared" ca="1" si="73"/>
        <v>3000</v>
      </c>
      <c r="AD152" s="7">
        <f t="shared" ca="1" si="73"/>
        <v>2000</v>
      </c>
      <c r="AE152" s="7">
        <f t="shared" ca="1" si="73"/>
        <v>1800</v>
      </c>
      <c r="AF152" s="7">
        <f t="shared" ca="1" si="73"/>
        <v>2500</v>
      </c>
      <c r="AG152" s="7">
        <f t="shared" ca="1" si="73"/>
        <v>4500</v>
      </c>
      <c r="AH152" s="7">
        <f t="shared" ca="1" si="73"/>
        <v>200</v>
      </c>
      <c r="AI152" s="7">
        <f t="shared" ca="1" si="73"/>
        <v>500</v>
      </c>
    </row>
    <row r="153" spans="1:35" x14ac:dyDescent="0.35">
      <c r="A153" s="4" t="s">
        <v>81</v>
      </c>
      <c r="B153" s="4" t="s">
        <v>88</v>
      </c>
      <c r="C153" s="10" t="str">
        <f t="shared" si="69"/>
        <v>BNA_jan23!</v>
      </c>
      <c r="D153" s="4" t="str">
        <f t="shared" si="51"/>
        <v>marche_fada n'gourmaBNA_jan23!</v>
      </c>
      <c r="E153" s="10">
        <f t="shared" si="70"/>
        <v>44927</v>
      </c>
      <c r="G153" s="7">
        <f t="shared" ca="1" si="71"/>
        <v>1000</v>
      </c>
      <c r="H153" s="7">
        <f t="shared" ca="1" si="71"/>
        <v>3500</v>
      </c>
      <c r="I153" s="7" t="str">
        <f t="shared" ca="1" si="71"/>
        <v>MC</v>
      </c>
      <c r="J153" s="7" t="str">
        <f t="shared" ca="1" si="71"/>
        <v>MC</v>
      </c>
      <c r="K153" s="7">
        <f t="shared" ca="1" si="71"/>
        <v>275</v>
      </c>
      <c r="L153" s="7">
        <f t="shared" ca="1" si="71"/>
        <v>5000</v>
      </c>
      <c r="M153" s="7">
        <f t="shared" ca="1" si="71"/>
        <v>10000</v>
      </c>
      <c r="N153" s="7">
        <f t="shared" ca="1" si="71"/>
        <v>1000</v>
      </c>
      <c r="O153" s="7">
        <f t="shared" ca="1" si="71"/>
        <v>2000</v>
      </c>
      <c r="P153" s="7">
        <f t="shared" ca="1" si="71"/>
        <v>6500</v>
      </c>
      <c r="Q153" s="7">
        <f t="shared" ca="1" si="72"/>
        <v>100</v>
      </c>
      <c r="R153" s="7" t="str">
        <f t="shared" ca="1" si="72"/>
        <v>MC</v>
      </c>
      <c r="S153" s="7">
        <f t="shared" ca="1" si="72"/>
        <v>27500</v>
      </c>
      <c r="T153" s="7" t="str">
        <f t="shared" ca="1" si="72"/>
        <v>MC</v>
      </c>
      <c r="U153" s="7">
        <f t="shared" ca="1" si="72"/>
        <v>6750</v>
      </c>
      <c r="V153" s="7">
        <f t="shared" ca="1" si="72"/>
        <v>5250</v>
      </c>
      <c r="W153" s="7">
        <f t="shared" ca="1" si="72"/>
        <v>1750</v>
      </c>
      <c r="X153" s="7">
        <f t="shared" ca="1" si="72"/>
        <v>125</v>
      </c>
      <c r="Y153" s="7">
        <f t="shared" ca="1" si="72"/>
        <v>750</v>
      </c>
      <c r="Z153" s="7">
        <f t="shared" ca="1" si="72"/>
        <v>1000</v>
      </c>
      <c r="AA153" s="7">
        <f t="shared" ca="1" si="73"/>
        <v>1250</v>
      </c>
      <c r="AB153" s="7">
        <f t="shared" ca="1" si="73"/>
        <v>1500</v>
      </c>
      <c r="AC153" s="7">
        <f t="shared" ca="1" si="73"/>
        <v>3000</v>
      </c>
      <c r="AD153" s="7">
        <f t="shared" ca="1" si="73"/>
        <v>2500</v>
      </c>
      <c r="AE153" s="7">
        <f t="shared" ca="1" si="73"/>
        <v>2000</v>
      </c>
      <c r="AF153" s="7">
        <f t="shared" ca="1" si="73"/>
        <v>2000</v>
      </c>
      <c r="AG153" s="7">
        <f t="shared" ca="1" si="73"/>
        <v>5000</v>
      </c>
      <c r="AH153" s="7">
        <f t="shared" ca="1" si="73"/>
        <v>300</v>
      </c>
      <c r="AI153" s="7">
        <f t="shared" ca="1" si="73"/>
        <v>500</v>
      </c>
    </row>
    <row r="154" spans="1:35" x14ac:dyDescent="0.35">
      <c r="A154" s="4" t="s">
        <v>81</v>
      </c>
      <c r="B154" s="4" t="s">
        <v>88</v>
      </c>
      <c r="C154" s="10" t="str">
        <f t="shared" si="69"/>
        <v>BNA_fev23!</v>
      </c>
      <c r="D154" s="4" t="str">
        <f t="shared" si="51"/>
        <v>marche_fada n'gourmaBNA_fev23!</v>
      </c>
      <c r="E154" s="10">
        <f t="shared" si="70"/>
        <v>44958</v>
      </c>
      <c r="G154" s="7">
        <f t="shared" ca="1" si="71"/>
        <v>1200</v>
      </c>
      <c r="H154" s="7" t="str">
        <f t="shared" ca="1" si="71"/>
        <v>MC</v>
      </c>
      <c r="I154" s="7" t="str">
        <f t="shared" ca="1" si="71"/>
        <v>MC</v>
      </c>
      <c r="J154" s="7">
        <f t="shared" ca="1" si="71"/>
        <v>500</v>
      </c>
      <c r="K154" s="7">
        <f t="shared" ca="1" si="71"/>
        <v>350</v>
      </c>
      <c r="L154" s="7">
        <f t="shared" ca="1" si="71"/>
        <v>5000</v>
      </c>
      <c r="M154" s="7">
        <f t="shared" ca="1" si="71"/>
        <v>3250</v>
      </c>
      <c r="N154" s="7">
        <f t="shared" ca="1" si="71"/>
        <v>1000</v>
      </c>
      <c r="O154" s="7">
        <f t="shared" ca="1" si="71"/>
        <v>2250</v>
      </c>
      <c r="P154" s="7">
        <f t="shared" ca="1" si="71"/>
        <v>6000</v>
      </c>
      <c r="Q154" s="7">
        <f t="shared" ca="1" si="72"/>
        <v>100</v>
      </c>
      <c r="R154" s="7" t="str">
        <f t="shared" ca="1" si="72"/>
        <v>MC</v>
      </c>
      <c r="S154" s="7">
        <f t="shared" ca="1" si="72"/>
        <v>28000</v>
      </c>
      <c r="T154" s="7" t="str">
        <f t="shared" ca="1" si="72"/>
        <v>MC</v>
      </c>
      <c r="U154" s="7">
        <f t="shared" ca="1" si="72"/>
        <v>6750</v>
      </c>
      <c r="V154" s="7">
        <f t="shared" ca="1" si="72"/>
        <v>5250</v>
      </c>
      <c r="W154" s="7">
        <f t="shared" ca="1" si="72"/>
        <v>1000</v>
      </c>
      <c r="X154" s="7">
        <f t="shared" ca="1" si="72"/>
        <v>200</v>
      </c>
      <c r="Y154" s="7">
        <f t="shared" ca="1" si="72"/>
        <v>750</v>
      </c>
      <c r="Z154" s="7">
        <f t="shared" ca="1" si="72"/>
        <v>1000</v>
      </c>
      <c r="AA154" s="7">
        <f t="shared" ca="1" si="73"/>
        <v>1250</v>
      </c>
      <c r="AB154" s="7">
        <f t="shared" ca="1" si="73"/>
        <v>2000</v>
      </c>
      <c r="AC154" s="7">
        <f t="shared" ca="1" si="73"/>
        <v>3000</v>
      </c>
      <c r="AD154" s="7">
        <f t="shared" ca="1" si="73"/>
        <v>2000</v>
      </c>
      <c r="AE154" s="7" t="str">
        <f t="shared" ca="1" si="73"/>
        <v>MC</v>
      </c>
      <c r="AF154" s="7">
        <f t="shared" ca="1" si="73"/>
        <v>1500</v>
      </c>
      <c r="AG154" s="7">
        <f t="shared" ca="1" si="73"/>
        <v>5000</v>
      </c>
      <c r="AH154" s="7" t="str">
        <f t="shared" ca="1" si="73"/>
        <v>MC</v>
      </c>
      <c r="AI154" s="7">
        <f t="shared" ca="1" si="73"/>
        <v>500</v>
      </c>
    </row>
    <row r="155" spans="1:35" x14ac:dyDescent="0.35">
      <c r="A155" s="4" t="s">
        <v>81</v>
      </c>
      <c r="B155" s="4" t="s">
        <v>88</v>
      </c>
      <c r="C155" s="10" t="str">
        <f t="shared" si="69"/>
        <v>BNA_mar23!</v>
      </c>
      <c r="D155" s="4" t="str">
        <f t="shared" si="51"/>
        <v>marche_fada n'gourmaBNA_mar23!</v>
      </c>
      <c r="E155" s="10">
        <f t="shared" si="70"/>
        <v>44986</v>
      </c>
      <c r="G155" s="7">
        <f t="shared" ca="1" si="71"/>
        <v>1000</v>
      </c>
      <c r="H155" s="7">
        <f t="shared" ca="1" si="71"/>
        <v>3000</v>
      </c>
      <c r="I155" s="7" t="str">
        <f t="shared" ca="1" si="71"/>
        <v>MC</v>
      </c>
      <c r="J155" s="7">
        <f t="shared" ca="1" si="71"/>
        <v>450</v>
      </c>
      <c r="K155" s="7">
        <f t="shared" ca="1" si="71"/>
        <v>350</v>
      </c>
      <c r="L155" s="7">
        <f t="shared" ca="1" si="71"/>
        <v>5000</v>
      </c>
      <c r="M155" s="7">
        <f t="shared" ca="1" si="71"/>
        <v>30000</v>
      </c>
      <c r="N155" s="7">
        <f t="shared" ca="1" si="71"/>
        <v>1000</v>
      </c>
      <c r="O155" s="7">
        <f t="shared" ca="1" si="71"/>
        <v>1500</v>
      </c>
      <c r="P155" s="7">
        <f t="shared" ca="1" si="71"/>
        <v>6000</v>
      </c>
      <c r="Q155" s="7">
        <f t="shared" ca="1" si="72"/>
        <v>100</v>
      </c>
      <c r="R155" s="7" t="str">
        <f t="shared" ca="1" si="72"/>
        <v>MC</v>
      </c>
      <c r="S155" s="7">
        <f t="shared" ca="1" si="72"/>
        <v>23250</v>
      </c>
      <c r="T155" s="7">
        <f t="shared" ca="1" si="72"/>
        <v>29000</v>
      </c>
      <c r="U155" s="7">
        <f t="shared" ca="1" si="72"/>
        <v>7000</v>
      </c>
      <c r="V155" s="7">
        <f t="shared" ca="1" si="72"/>
        <v>5000</v>
      </c>
      <c r="W155" s="7">
        <f t="shared" ca="1" si="72"/>
        <v>500</v>
      </c>
      <c r="X155" s="7">
        <f t="shared" ca="1" si="72"/>
        <v>125</v>
      </c>
      <c r="Y155" s="7" t="str">
        <f t="shared" ca="1" si="72"/>
        <v>MC</v>
      </c>
      <c r="Z155" s="7">
        <f t="shared" ca="1" si="72"/>
        <v>1000</v>
      </c>
      <c r="AA155" s="7">
        <f t="shared" ca="1" si="73"/>
        <v>1250</v>
      </c>
      <c r="AB155" s="7">
        <f t="shared" ca="1" si="73"/>
        <v>1500</v>
      </c>
      <c r="AC155" s="7">
        <f t="shared" ca="1" si="73"/>
        <v>2800</v>
      </c>
      <c r="AD155" s="7">
        <f t="shared" ca="1" si="73"/>
        <v>2000</v>
      </c>
      <c r="AE155" s="7">
        <f t="shared" ca="1" si="73"/>
        <v>2000</v>
      </c>
      <c r="AF155" s="7">
        <f t="shared" ca="1" si="73"/>
        <v>1500</v>
      </c>
      <c r="AG155" s="7">
        <f t="shared" ca="1" si="73"/>
        <v>3000</v>
      </c>
      <c r="AH155" s="7">
        <f t="shared" ca="1" si="73"/>
        <v>275</v>
      </c>
      <c r="AI155" s="7">
        <f t="shared" ca="1" si="73"/>
        <v>500</v>
      </c>
    </row>
    <row r="156" spans="1:35" x14ac:dyDescent="0.35">
      <c r="A156" s="4" t="s">
        <v>81</v>
      </c>
      <c r="B156" s="4" t="s">
        <v>88</v>
      </c>
      <c r="C156" s="10" t="str">
        <f t="shared" si="69"/>
        <v>BNA_avr23!</v>
      </c>
      <c r="D156" s="4" t="str">
        <f t="shared" si="51"/>
        <v>marche_fada n'gourmaBNA_avr23!</v>
      </c>
      <c r="E156" s="10">
        <f t="shared" si="70"/>
        <v>45017</v>
      </c>
      <c r="G156" s="7">
        <f t="shared" ca="1" si="71"/>
        <v>1000</v>
      </c>
      <c r="H156" s="7">
        <f t="shared" ca="1" si="71"/>
        <v>3250</v>
      </c>
      <c r="I156" s="7">
        <f t="shared" ca="1" si="71"/>
        <v>4000</v>
      </c>
      <c r="J156" s="7">
        <f t="shared" ca="1" si="71"/>
        <v>400</v>
      </c>
      <c r="K156" s="7">
        <f t="shared" ca="1" si="71"/>
        <v>300</v>
      </c>
      <c r="L156" s="7">
        <f t="shared" ca="1" si="71"/>
        <v>5000</v>
      </c>
      <c r="M156" s="7">
        <f t="shared" ca="1" si="71"/>
        <v>15000</v>
      </c>
      <c r="N156" s="7">
        <f t="shared" ca="1" si="71"/>
        <v>1875</v>
      </c>
      <c r="O156" s="7">
        <f t="shared" ca="1" si="71"/>
        <v>2500</v>
      </c>
      <c r="P156" s="7" t="str">
        <f t="shared" ca="1" si="71"/>
        <v>MC</v>
      </c>
      <c r="Q156" s="7" t="str">
        <f t="shared" ca="1" si="72"/>
        <v>MC</v>
      </c>
      <c r="R156" s="7" t="str">
        <f t="shared" ca="1" si="72"/>
        <v>MC</v>
      </c>
      <c r="S156" s="7">
        <f t="shared" ca="1" si="72"/>
        <v>27750</v>
      </c>
      <c r="T156" s="7">
        <f t="shared" ca="1" si="72"/>
        <v>34250</v>
      </c>
      <c r="U156" s="7">
        <f t="shared" ca="1" si="72"/>
        <v>7000</v>
      </c>
      <c r="V156" s="7">
        <f t="shared" ca="1" si="72"/>
        <v>5500</v>
      </c>
      <c r="W156" s="7">
        <f t="shared" ca="1" si="72"/>
        <v>600</v>
      </c>
      <c r="X156" s="7">
        <f t="shared" ca="1" si="72"/>
        <v>150</v>
      </c>
      <c r="Y156" s="7">
        <f t="shared" ca="1" si="72"/>
        <v>500</v>
      </c>
      <c r="Z156" s="7">
        <f t="shared" ca="1" si="72"/>
        <v>1200</v>
      </c>
      <c r="AA156" s="7">
        <f t="shared" ca="1" si="73"/>
        <v>1500</v>
      </c>
      <c r="AB156" s="7">
        <f t="shared" ca="1" si="73"/>
        <v>1500</v>
      </c>
      <c r="AC156" s="7">
        <f t="shared" ca="1" si="73"/>
        <v>2875</v>
      </c>
      <c r="AD156" s="7">
        <f t="shared" ca="1" si="73"/>
        <v>2000</v>
      </c>
      <c r="AE156" s="7">
        <f t="shared" ca="1" si="73"/>
        <v>2000</v>
      </c>
      <c r="AF156" s="7">
        <f t="shared" ca="1" si="73"/>
        <v>1500</v>
      </c>
      <c r="AG156" s="7">
        <f t="shared" ca="1" si="73"/>
        <v>6000</v>
      </c>
      <c r="AH156" s="7">
        <f t="shared" ca="1" si="73"/>
        <v>350</v>
      </c>
      <c r="AI156" s="7" t="str">
        <f t="shared" ca="1" si="73"/>
        <v>MC</v>
      </c>
    </row>
    <row r="157" spans="1:35" x14ac:dyDescent="0.35">
      <c r="A157" s="4" t="s">
        <v>81</v>
      </c>
      <c r="B157" s="4" t="s">
        <v>88</v>
      </c>
      <c r="C157" s="10" t="str">
        <f t="shared" si="69"/>
        <v>BNA_mai23!</v>
      </c>
      <c r="D157" s="4" t="str">
        <f t="shared" si="51"/>
        <v>marche_fada n'gourmaBNA_mai23!</v>
      </c>
      <c r="E157" s="10">
        <f t="shared" si="70"/>
        <v>45047</v>
      </c>
      <c r="G157" s="7">
        <f t="shared" ca="1" si="71"/>
        <v>1250</v>
      </c>
      <c r="H157" s="7">
        <f t="shared" ca="1" si="71"/>
        <v>1450</v>
      </c>
      <c r="I157" s="7">
        <f t="shared" ca="1" si="71"/>
        <v>1750</v>
      </c>
      <c r="J157" s="7">
        <f t="shared" ca="1" si="71"/>
        <v>650</v>
      </c>
      <c r="K157" s="7">
        <f t="shared" ca="1" si="71"/>
        <v>325</v>
      </c>
      <c r="L157" s="7">
        <f t="shared" ca="1" si="71"/>
        <v>5000</v>
      </c>
      <c r="M157" s="7">
        <f t="shared" ca="1" si="71"/>
        <v>35000</v>
      </c>
      <c r="N157" s="7">
        <f t="shared" ca="1" si="71"/>
        <v>1700</v>
      </c>
      <c r="O157" s="7">
        <f t="shared" ca="1" si="71"/>
        <v>2100</v>
      </c>
      <c r="P157" s="7">
        <f t="shared" ca="1" si="71"/>
        <v>6000</v>
      </c>
      <c r="Q157" s="7">
        <f t="shared" ca="1" si="72"/>
        <v>100</v>
      </c>
      <c r="R157" s="7" t="str">
        <f t="shared" ca="1" si="72"/>
        <v>MC</v>
      </c>
      <c r="S157" s="7">
        <f t="shared" ca="1" si="72"/>
        <v>28750</v>
      </c>
      <c r="T157" s="7" t="str">
        <f t="shared" ca="1" si="72"/>
        <v>MC</v>
      </c>
      <c r="U157" s="7">
        <f t="shared" ca="1" si="72"/>
        <v>6600</v>
      </c>
      <c r="V157" s="7">
        <f t="shared" ca="1" si="72"/>
        <v>5250</v>
      </c>
      <c r="W157" s="7">
        <f t="shared" ca="1" si="72"/>
        <v>300</v>
      </c>
      <c r="X157" s="7">
        <f t="shared" ca="1" si="72"/>
        <v>150</v>
      </c>
      <c r="Y157" s="7" t="str">
        <f t="shared" ca="1" si="72"/>
        <v>MC</v>
      </c>
      <c r="Z157" s="7" t="str">
        <f t="shared" ca="1" si="72"/>
        <v>MC</v>
      </c>
      <c r="AA157" s="7">
        <f t="shared" ca="1" si="73"/>
        <v>1500</v>
      </c>
      <c r="AB157" s="7">
        <f t="shared" ca="1" si="73"/>
        <v>1100</v>
      </c>
      <c r="AC157" s="7">
        <f t="shared" ca="1" si="73"/>
        <v>3000</v>
      </c>
      <c r="AD157" s="7">
        <f t="shared" ca="1" si="73"/>
        <v>2000</v>
      </c>
      <c r="AE157" s="7">
        <f t="shared" ca="1" si="73"/>
        <v>2000</v>
      </c>
      <c r="AF157" s="7">
        <f t="shared" ca="1" si="73"/>
        <v>1500</v>
      </c>
      <c r="AG157" s="7">
        <f t="shared" ca="1" si="73"/>
        <v>3000</v>
      </c>
      <c r="AH157" s="7">
        <f t="shared" ca="1" si="73"/>
        <v>300</v>
      </c>
      <c r="AI157" s="7">
        <f t="shared" ca="1" si="73"/>
        <v>500</v>
      </c>
    </row>
    <row r="158" spans="1:35" x14ac:dyDescent="0.35">
      <c r="A158" s="4" t="s">
        <v>81</v>
      </c>
      <c r="B158" s="4" t="s">
        <v>88</v>
      </c>
      <c r="C158" s="10" t="str">
        <f t="shared" si="69"/>
        <v>BNA_juin23!</v>
      </c>
      <c r="D158" s="4" t="str">
        <f t="shared" si="51"/>
        <v>marche_fada n'gourmaBNA_juin23!</v>
      </c>
      <c r="E158" s="10">
        <f t="shared" si="70"/>
        <v>45078</v>
      </c>
      <c r="G158" s="7">
        <f t="shared" ca="1" si="71"/>
        <v>1000</v>
      </c>
      <c r="H158" s="7">
        <f t="shared" ca="1" si="71"/>
        <v>2500</v>
      </c>
      <c r="I158" s="7" t="str">
        <f t="shared" ca="1" si="71"/>
        <v>MC</v>
      </c>
      <c r="J158" s="7">
        <f t="shared" ca="1" si="71"/>
        <v>600</v>
      </c>
      <c r="K158" s="7">
        <f t="shared" ca="1" si="71"/>
        <v>300</v>
      </c>
      <c r="L158" s="7">
        <f t="shared" ca="1" si="71"/>
        <v>4750</v>
      </c>
      <c r="M158" s="7">
        <f t="shared" ca="1" si="71"/>
        <v>21000</v>
      </c>
      <c r="N158" s="7">
        <f t="shared" ca="1" si="71"/>
        <v>1000</v>
      </c>
      <c r="O158" s="7">
        <f t="shared" ca="1" si="71"/>
        <v>2000</v>
      </c>
      <c r="P158" s="7">
        <f t="shared" ca="1" si="71"/>
        <v>6000</v>
      </c>
      <c r="Q158" s="7">
        <f t="shared" ca="1" si="72"/>
        <v>100</v>
      </c>
      <c r="R158" s="7" t="str">
        <f t="shared" ca="1" si="72"/>
        <v>MC</v>
      </c>
      <c r="S158" s="7">
        <f t="shared" ca="1" si="72"/>
        <v>25000</v>
      </c>
      <c r="T158" s="7">
        <f t="shared" ca="1" si="72"/>
        <v>32000</v>
      </c>
      <c r="U158" s="7">
        <f t="shared" ca="1" si="72"/>
        <v>7000</v>
      </c>
      <c r="V158" s="7">
        <f t="shared" ca="1" si="72"/>
        <v>4750</v>
      </c>
      <c r="W158" s="7">
        <f t="shared" ca="1" si="72"/>
        <v>225</v>
      </c>
      <c r="X158" s="7">
        <f t="shared" ca="1" si="72"/>
        <v>137.5</v>
      </c>
      <c r="Y158" s="7" t="str">
        <f t="shared" ca="1" si="72"/>
        <v>MC</v>
      </c>
      <c r="Z158" s="7" t="str">
        <f t="shared" ca="1" si="72"/>
        <v>MC</v>
      </c>
      <c r="AA158" s="7">
        <f t="shared" ca="1" si="73"/>
        <v>1000</v>
      </c>
      <c r="AB158" s="7">
        <f t="shared" ca="1" si="73"/>
        <v>1125</v>
      </c>
      <c r="AC158" s="7">
        <f t="shared" ca="1" si="73"/>
        <v>2750</v>
      </c>
      <c r="AD158" s="7">
        <f t="shared" ca="1" si="73"/>
        <v>2000</v>
      </c>
      <c r="AE158" s="7">
        <f t="shared" ca="1" si="73"/>
        <v>2000</v>
      </c>
      <c r="AF158" s="7">
        <f t="shared" ca="1" si="73"/>
        <v>1250</v>
      </c>
      <c r="AG158" s="7">
        <f t="shared" ca="1" si="73"/>
        <v>2500</v>
      </c>
      <c r="AH158" s="7">
        <f t="shared" ca="1" si="73"/>
        <v>250</v>
      </c>
      <c r="AI158" s="7">
        <f t="shared" ca="1" si="73"/>
        <v>350</v>
      </c>
    </row>
    <row r="159" spans="1:35" x14ac:dyDescent="0.35">
      <c r="A159" s="4" t="str">
        <f t="shared" ref="A159:B164" si="74">A158</f>
        <v>est</v>
      </c>
      <c r="B159" s="4" t="str">
        <f t="shared" si="74"/>
        <v>marche_fada n'gourma</v>
      </c>
      <c r="C159" s="10" t="str">
        <f t="shared" ref="C159:C164" si="75">C143</f>
        <v>BNA_juil23!</v>
      </c>
      <c r="D159" s="4" t="str">
        <f t="shared" si="51"/>
        <v>marche_fada n'gourmaBNA_juil23!</v>
      </c>
      <c r="E159" s="10">
        <f t="shared" ref="E159:E164" si="76">EDATE(E158,1)</f>
        <v>45108</v>
      </c>
      <c r="G159" s="7">
        <f t="shared" ca="1" si="71"/>
        <v>1000</v>
      </c>
      <c r="H159" s="7">
        <f t="shared" ca="1" si="71"/>
        <v>3500</v>
      </c>
      <c r="I159" s="7">
        <f t="shared" ca="1" si="71"/>
        <v>4500</v>
      </c>
      <c r="J159" s="7">
        <f t="shared" ca="1" si="71"/>
        <v>500</v>
      </c>
      <c r="K159" s="7">
        <f t="shared" ca="1" si="71"/>
        <v>400</v>
      </c>
      <c r="L159" s="7">
        <f t="shared" ca="1" si="71"/>
        <v>5000</v>
      </c>
      <c r="M159" s="7">
        <f t="shared" ca="1" si="71"/>
        <v>7500</v>
      </c>
      <c r="N159" s="7">
        <f t="shared" ca="1" si="71"/>
        <v>2000</v>
      </c>
      <c r="O159" s="7">
        <f t="shared" ca="1" si="71"/>
        <v>2000</v>
      </c>
      <c r="P159" s="7">
        <f t="shared" ca="1" si="71"/>
        <v>6000</v>
      </c>
      <c r="Q159" s="7">
        <f t="shared" ca="1" si="72"/>
        <v>100</v>
      </c>
      <c r="R159" s="7" t="str">
        <f t="shared" ca="1" si="72"/>
        <v>MC</v>
      </c>
      <c r="S159" s="7">
        <f t="shared" ca="1" si="72"/>
        <v>25750</v>
      </c>
      <c r="T159" s="7">
        <f t="shared" ca="1" si="72"/>
        <v>32000</v>
      </c>
      <c r="U159" s="7">
        <f t="shared" ca="1" si="72"/>
        <v>6875</v>
      </c>
      <c r="V159" s="7">
        <f t="shared" ca="1" si="72"/>
        <v>5375</v>
      </c>
      <c r="W159" s="7">
        <f t="shared" ca="1" si="72"/>
        <v>1125</v>
      </c>
      <c r="X159" s="7">
        <f t="shared" ca="1" si="72"/>
        <v>125</v>
      </c>
      <c r="Y159" s="7">
        <f t="shared" ca="1" si="72"/>
        <v>500</v>
      </c>
      <c r="Z159" s="7">
        <f t="shared" ca="1" si="72"/>
        <v>725</v>
      </c>
      <c r="AA159" s="7">
        <f t="shared" ca="1" si="73"/>
        <v>1500</v>
      </c>
      <c r="AB159" s="7">
        <f t="shared" ca="1" si="73"/>
        <v>1625</v>
      </c>
      <c r="AC159" s="7">
        <f t="shared" ca="1" si="73"/>
        <v>2800</v>
      </c>
      <c r="AD159" s="7">
        <f t="shared" ca="1" si="73"/>
        <v>2500</v>
      </c>
      <c r="AE159" s="7">
        <f t="shared" ca="1" si="73"/>
        <v>2400</v>
      </c>
      <c r="AF159" s="7">
        <f t="shared" ca="1" si="73"/>
        <v>1000</v>
      </c>
      <c r="AG159" s="7">
        <f t="shared" ca="1" si="73"/>
        <v>3000</v>
      </c>
      <c r="AH159" s="7">
        <f t="shared" ca="1" si="73"/>
        <v>400</v>
      </c>
      <c r="AI159" s="7">
        <f t="shared" ca="1" si="73"/>
        <v>7500</v>
      </c>
    </row>
    <row r="160" spans="1:35" x14ac:dyDescent="0.35">
      <c r="A160" s="4" t="str">
        <f t="shared" si="74"/>
        <v>est</v>
      </c>
      <c r="B160" s="4" t="str">
        <f t="shared" si="74"/>
        <v>marche_fada n'gourma</v>
      </c>
      <c r="C160" s="10" t="str">
        <f t="shared" si="75"/>
        <v>BNA_aout23!</v>
      </c>
      <c r="D160" s="4" t="str">
        <f t="shared" si="51"/>
        <v>marche_fada n'gourmaBNA_aout23!</v>
      </c>
      <c r="E160" s="10">
        <f t="shared" si="76"/>
        <v>45139</v>
      </c>
      <c r="G160" s="7">
        <f t="shared" ca="1" si="71"/>
        <v>1100</v>
      </c>
      <c r="H160" s="7">
        <f t="shared" ca="1" si="71"/>
        <v>2250</v>
      </c>
      <c r="I160" s="7">
        <f t="shared" ca="1" si="71"/>
        <v>3000</v>
      </c>
      <c r="J160" s="7">
        <f t="shared" ca="1" si="71"/>
        <v>500</v>
      </c>
      <c r="K160" s="7">
        <f t="shared" ca="1" si="71"/>
        <v>350</v>
      </c>
      <c r="L160" s="7">
        <f t="shared" ca="1" si="71"/>
        <v>5000</v>
      </c>
      <c r="M160" s="7">
        <f t="shared" ca="1" si="71"/>
        <v>27500</v>
      </c>
      <c r="N160" s="7">
        <f t="shared" ca="1" si="71"/>
        <v>1275</v>
      </c>
      <c r="O160" s="7">
        <f t="shared" ca="1" si="71"/>
        <v>2000</v>
      </c>
      <c r="P160" s="7">
        <f t="shared" ca="1" si="71"/>
        <v>6000</v>
      </c>
      <c r="Q160" s="7">
        <f t="shared" ca="1" si="72"/>
        <v>100</v>
      </c>
      <c r="R160" s="7" t="str">
        <f t="shared" ca="1" si="72"/>
        <v>MC</v>
      </c>
      <c r="S160" s="7">
        <f t="shared" ca="1" si="72"/>
        <v>23500</v>
      </c>
      <c r="T160" s="7">
        <f t="shared" ca="1" si="72"/>
        <v>30000</v>
      </c>
      <c r="U160" s="7">
        <f t="shared" ca="1" si="72"/>
        <v>6500</v>
      </c>
      <c r="V160" s="7">
        <f t="shared" ca="1" si="72"/>
        <v>4500</v>
      </c>
      <c r="W160" s="7">
        <f t="shared" ca="1" si="72"/>
        <v>775</v>
      </c>
      <c r="X160" s="7">
        <f t="shared" ca="1" si="72"/>
        <v>175</v>
      </c>
      <c r="Y160" s="7">
        <f t="shared" ca="1" si="72"/>
        <v>500</v>
      </c>
      <c r="Z160" s="7">
        <f t="shared" ca="1" si="72"/>
        <v>750</v>
      </c>
      <c r="AA160" s="7">
        <f t="shared" ca="1" si="73"/>
        <v>1300</v>
      </c>
      <c r="AB160" s="7">
        <f t="shared" ca="1" si="73"/>
        <v>1750</v>
      </c>
      <c r="AC160" s="7">
        <f t="shared" ca="1" si="73"/>
        <v>3000</v>
      </c>
      <c r="AD160" s="7">
        <f t="shared" ca="1" si="73"/>
        <v>2000</v>
      </c>
      <c r="AE160" s="7">
        <f t="shared" ca="1" si="73"/>
        <v>2500</v>
      </c>
      <c r="AF160" s="7">
        <f t="shared" ca="1" si="73"/>
        <v>1200</v>
      </c>
      <c r="AG160" s="7">
        <f t="shared" ca="1" si="73"/>
        <v>3000</v>
      </c>
      <c r="AH160" s="7">
        <f t="shared" ca="1" si="73"/>
        <v>300</v>
      </c>
      <c r="AI160" s="7">
        <f t="shared" ca="1" si="73"/>
        <v>500</v>
      </c>
    </row>
    <row r="161" spans="1:35" x14ac:dyDescent="0.35">
      <c r="A161" s="4" t="str">
        <f t="shared" si="74"/>
        <v>est</v>
      </c>
      <c r="B161" s="4" t="str">
        <f t="shared" si="74"/>
        <v>marche_fada n'gourma</v>
      </c>
      <c r="C161" s="10" t="str">
        <f t="shared" si="75"/>
        <v>BNA_sept23!</v>
      </c>
      <c r="D161" s="4" t="str">
        <f t="shared" si="51"/>
        <v>marche_fada n'gourmaBNA_sept23!</v>
      </c>
      <c r="E161" s="10">
        <f t="shared" si="76"/>
        <v>45170</v>
      </c>
      <c r="G161" s="7">
        <f t="shared" ca="1" si="71"/>
        <v>1000</v>
      </c>
      <c r="H161" s="7">
        <f t="shared" ca="1" si="71"/>
        <v>3000</v>
      </c>
      <c r="I161" s="7">
        <f t="shared" ca="1" si="71"/>
        <v>3500</v>
      </c>
      <c r="J161" s="7">
        <f t="shared" ca="1" si="71"/>
        <v>500</v>
      </c>
      <c r="K161" s="7">
        <f t="shared" ca="1" si="71"/>
        <v>350</v>
      </c>
      <c r="L161" s="7">
        <f t="shared" ca="1" si="71"/>
        <v>5000</v>
      </c>
      <c r="M161" s="7">
        <f t="shared" ca="1" si="71"/>
        <v>16000</v>
      </c>
      <c r="N161" s="7">
        <f t="shared" ca="1" si="71"/>
        <v>1125</v>
      </c>
      <c r="O161" s="7">
        <f t="shared" ca="1" si="71"/>
        <v>2000</v>
      </c>
      <c r="P161" s="7">
        <f t="shared" ca="1" si="71"/>
        <v>6000</v>
      </c>
      <c r="Q161" s="7">
        <f t="shared" ca="1" si="72"/>
        <v>100</v>
      </c>
      <c r="R161" s="7" t="str">
        <f t="shared" ca="1" si="72"/>
        <v>MC</v>
      </c>
      <c r="S161" s="7">
        <f t="shared" ca="1" si="72"/>
        <v>25000</v>
      </c>
      <c r="T161" s="7">
        <f t="shared" ca="1" si="72"/>
        <v>35000</v>
      </c>
      <c r="U161" s="7">
        <f t="shared" ca="1" si="72"/>
        <v>7000</v>
      </c>
      <c r="V161" s="7">
        <f t="shared" ca="1" si="72"/>
        <v>5250</v>
      </c>
      <c r="W161" s="7">
        <f t="shared" ca="1" si="72"/>
        <v>500</v>
      </c>
      <c r="X161" s="7">
        <f t="shared" ca="1" si="72"/>
        <v>150</v>
      </c>
      <c r="Y161" s="7">
        <f t="shared" ca="1" si="72"/>
        <v>500</v>
      </c>
      <c r="Z161" s="7">
        <f t="shared" ca="1" si="72"/>
        <v>750</v>
      </c>
      <c r="AA161" s="7">
        <f t="shared" ca="1" si="73"/>
        <v>1250</v>
      </c>
      <c r="AB161" s="7">
        <f t="shared" ca="1" si="73"/>
        <v>2000</v>
      </c>
      <c r="AC161" s="7">
        <f t="shared" ca="1" si="73"/>
        <v>3000</v>
      </c>
      <c r="AD161" s="7">
        <f t="shared" ca="1" si="73"/>
        <v>2000</v>
      </c>
      <c r="AE161" s="7">
        <f t="shared" ca="1" si="73"/>
        <v>2000</v>
      </c>
      <c r="AF161" s="7">
        <f t="shared" ca="1" si="73"/>
        <v>1000</v>
      </c>
      <c r="AG161" s="7">
        <f t="shared" ca="1" si="73"/>
        <v>4500</v>
      </c>
      <c r="AH161" s="7">
        <f t="shared" ca="1" si="73"/>
        <v>300</v>
      </c>
      <c r="AI161" s="7">
        <f t="shared" ca="1" si="73"/>
        <v>500</v>
      </c>
    </row>
    <row r="162" spans="1:35" x14ac:dyDescent="0.35">
      <c r="A162" s="4" t="str">
        <f t="shared" si="74"/>
        <v>est</v>
      </c>
      <c r="B162" s="4" t="str">
        <f t="shared" si="74"/>
        <v>marche_fada n'gourma</v>
      </c>
      <c r="C162" s="10" t="str">
        <f t="shared" si="75"/>
        <v>BNA_oct23!</v>
      </c>
      <c r="D162" s="4" t="str">
        <f t="shared" si="51"/>
        <v>marche_fada n'gourmaBNA_oct23!</v>
      </c>
      <c r="E162" s="10">
        <f t="shared" si="76"/>
        <v>45200</v>
      </c>
      <c r="G162" s="7">
        <f t="shared" ca="1" si="71"/>
        <v>1000</v>
      </c>
      <c r="H162" s="7">
        <f t="shared" ca="1" si="71"/>
        <v>3000</v>
      </c>
      <c r="I162" s="7" t="str">
        <f t="shared" ca="1" si="71"/>
        <v>MC</v>
      </c>
      <c r="J162" s="7">
        <f t="shared" ca="1" si="71"/>
        <v>450</v>
      </c>
      <c r="K162" s="7">
        <f t="shared" ca="1" si="71"/>
        <v>275</v>
      </c>
      <c r="L162" s="7">
        <f t="shared" ca="1" si="71"/>
        <v>5000</v>
      </c>
      <c r="M162" s="7">
        <f t="shared" ca="1" si="71"/>
        <v>13500</v>
      </c>
      <c r="N162" s="7">
        <f t="shared" ca="1" si="71"/>
        <v>1250</v>
      </c>
      <c r="O162" s="7">
        <f t="shared" ca="1" si="71"/>
        <v>2500</v>
      </c>
      <c r="P162" s="7" t="str">
        <f t="shared" ca="1" si="71"/>
        <v>MC</v>
      </c>
      <c r="Q162" s="7">
        <f t="shared" ca="1" si="72"/>
        <v>100</v>
      </c>
      <c r="R162" s="7" t="str">
        <f t="shared" ca="1" si="72"/>
        <v>MC</v>
      </c>
      <c r="S162" s="7">
        <f t="shared" ca="1" si="72"/>
        <v>27000</v>
      </c>
      <c r="T162" s="7">
        <f t="shared" ca="1" si="72"/>
        <v>35000</v>
      </c>
      <c r="U162" s="7">
        <f t="shared" ca="1" si="72"/>
        <v>6250</v>
      </c>
      <c r="V162" s="7">
        <f t="shared" ca="1" si="72"/>
        <v>3500</v>
      </c>
      <c r="W162" s="7">
        <f t="shared" ca="1" si="72"/>
        <v>1000</v>
      </c>
      <c r="X162" s="7">
        <f t="shared" ca="1" si="72"/>
        <v>175</v>
      </c>
      <c r="Y162" s="7" t="str">
        <f t="shared" ca="1" si="72"/>
        <v>MC</v>
      </c>
      <c r="Z162" s="7">
        <f t="shared" ca="1" si="72"/>
        <v>1250</v>
      </c>
      <c r="AA162" s="7" t="str">
        <f t="shared" ca="1" si="73"/>
        <v>MC</v>
      </c>
      <c r="AB162" s="7">
        <f t="shared" ca="1" si="73"/>
        <v>2000</v>
      </c>
      <c r="AC162" s="7">
        <f t="shared" ca="1" si="73"/>
        <v>3000</v>
      </c>
      <c r="AD162" s="7">
        <f t="shared" ca="1" si="73"/>
        <v>2250</v>
      </c>
      <c r="AE162" s="7">
        <f t="shared" ca="1" si="73"/>
        <v>2600</v>
      </c>
      <c r="AF162" s="7">
        <f t="shared" ca="1" si="73"/>
        <v>1125</v>
      </c>
      <c r="AG162" s="7">
        <f t="shared" ca="1" si="73"/>
        <v>2750</v>
      </c>
      <c r="AH162" s="7">
        <f t="shared" ca="1" si="73"/>
        <v>300</v>
      </c>
      <c r="AI162" s="7">
        <f t="shared" ca="1" si="73"/>
        <v>200</v>
      </c>
    </row>
    <row r="163" spans="1:35" x14ac:dyDescent="0.35">
      <c r="A163" s="4" t="str">
        <f t="shared" si="74"/>
        <v>est</v>
      </c>
      <c r="B163" s="4" t="str">
        <f t="shared" si="74"/>
        <v>marche_fada n'gourma</v>
      </c>
      <c r="C163" s="10" t="str">
        <f t="shared" si="75"/>
        <v>BNA_nov23!</v>
      </c>
      <c r="D163" s="4" t="str">
        <f t="shared" si="51"/>
        <v>marche_fada n'gourmaBNA_nov23!</v>
      </c>
      <c r="E163" s="10">
        <f t="shared" si="76"/>
        <v>45231</v>
      </c>
      <c r="G163" s="7">
        <f t="shared" ca="1" si="71"/>
        <v>1000</v>
      </c>
      <c r="H163" s="7">
        <f t="shared" ca="1" si="71"/>
        <v>3000</v>
      </c>
      <c r="I163" s="7" t="str">
        <f t="shared" ca="1" si="71"/>
        <v>MC</v>
      </c>
      <c r="J163" s="7">
        <f t="shared" ca="1" si="71"/>
        <v>450</v>
      </c>
      <c r="K163" s="7">
        <f t="shared" ca="1" si="71"/>
        <v>275</v>
      </c>
      <c r="L163" s="7">
        <f t="shared" ca="1" si="71"/>
        <v>5000</v>
      </c>
      <c r="M163" s="7">
        <f t="shared" ca="1" si="71"/>
        <v>13500</v>
      </c>
      <c r="N163" s="7">
        <f t="shared" ca="1" si="71"/>
        <v>1250</v>
      </c>
      <c r="O163" s="7">
        <f t="shared" ca="1" si="71"/>
        <v>2500</v>
      </c>
      <c r="P163" s="7" t="str">
        <f t="shared" ca="1" si="71"/>
        <v>MC</v>
      </c>
      <c r="Q163" s="7">
        <f t="shared" ca="1" si="72"/>
        <v>100</v>
      </c>
      <c r="R163" s="7" t="str">
        <f t="shared" ca="1" si="72"/>
        <v>MC</v>
      </c>
      <c r="S163" s="7">
        <f t="shared" ca="1" si="72"/>
        <v>27000</v>
      </c>
      <c r="T163" s="7">
        <f t="shared" ca="1" si="72"/>
        <v>35000</v>
      </c>
      <c r="U163" s="7">
        <f t="shared" ca="1" si="72"/>
        <v>6250</v>
      </c>
      <c r="V163" s="7">
        <f t="shared" ca="1" si="72"/>
        <v>3500</v>
      </c>
      <c r="W163" s="7">
        <f t="shared" ca="1" si="72"/>
        <v>1000</v>
      </c>
      <c r="X163" s="7">
        <f t="shared" ca="1" si="72"/>
        <v>175</v>
      </c>
      <c r="Y163" s="7" t="str">
        <f t="shared" ca="1" si="72"/>
        <v>MC</v>
      </c>
      <c r="Z163" s="7">
        <f t="shared" ca="1" si="72"/>
        <v>1250</v>
      </c>
      <c r="AA163" s="7" t="str">
        <f t="shared" ca="1" si="73"/>
        <v>MC</v>
      </c>
      <c r="AB163" s="7">
        <f t="shared" ca="1" si="73"/>
        <v>2000</v>
      </c>
      <c r="AC163" s="7">
        <f t="shared" ca="1" si="73"/>
        <v>3000</v>
      </c>
      <c r="AD163" s="7">
        <f t="shared" ca="1" si="73"/>
        <v>2250</v>
      </c>
      <c r="AE163" s="7">
        <f t="shared" ca="1" si="73"/>
        <v>2600</v>
      </c>
      <c r="AF163" s="7">
        <f t="shared" ca="1" si="73"/>
        <v>1125</v>
      </c>
      <c r="AG163" s="7">
        <f t="shared" ca="1" si="73"/>
        <v>2750</v>
      </c>
      <c r="AH163" s="7">
        <f t="shared" ca="1" si="73"/>
        <v>300</v>
      </c>
      <c r="AI163" s="7">
        <f t="shared" ca="1" si="73"/>
        <v>200</v>
      </c>
    </row>
    <row r="164" spans="1:35" x14ac:dyDescent="0.35">
      <c r="A164" s="4" t="str">
        <f t="shared" si="74"/>
        <v>est</v>
      </c>
      <c r="B164" s="4" t="str">
        <f t="shared" si="74"/>
        <v>marche_fada n'gourma</v>
      </c>
      <c r="C164" s="10" t="str">
        <f t="shared" si="75"/>
        <v>BNA_dec23!</v>
      </c>
      <c r="D164" s="4" t="str">
        <f t="shared" si="51"/>
        <v>marche_fada n'gourmaBNA_dec23!</v>
      </c>
      <c r="E164" s="10">
        <f t="shared" si="76"/>
        <v>45261</v>
      </c>
      <c r="G164" s="7" t="str">
        <f t="shared" ca="1" si="71"/>
        <v/>
      </c>
      <c r="H164" s="7" t="str">
        <f t="shared" ca="1" si="71"/>
        <v/>
      </c>
      <c r="I164" s="7" t="str">
        <f t="shared" ca="1" si="71"/>
        <v/>
      </c>
      <c r="J164" s="7" t="str">
        <f t="shared" ca="1" si="71"/>
        <v/>
      </c>
      <c r="K164" s="7" t="str">
        <f t="shared" ca="1" si="71"/>
        <v/>
      </c>
      <c r="L164" s="7" t="str">
        <f t="shared" ca="1" si="71"/>
        <v/>
      </c>
      <c r="M164" s="7" t="str">
        <f t="shared" ca="1" si="71"/>
        <v/>
      </c>
      <c r="N164" s="7" t="str">
        <f t="shared" ca="1" si="71"/>
        <v/>
      </c>
      <c r="O164" s="7" t="str">
        <f t="shared" ca="1" si="71"/>
        <v/>
      </c>
      <c r="P164" s="7" t="str">
        <f t="shared" ca="1" si="71"/>
        <v/>
      </c>
      <c r="Q164" s="7" t="str">
        <f t="shared" ca="1" si="72"/>
        <v/>
      </c>
      <c r="R164" s="7" t="str">
        <f t="shared" ca="1" si="72"/>
        <v/>
      </c>
      <c r="S164" s="7" t="str">
        <f t="shared" ca="1" si="72"/>
        <v/>
      </c>
      <c r="T164" s="7" t="str">
        <f t="shared" ca="1" si="72"/>
        <v/>
      </c>
      <c r="U164" s="7" t="str">
        <f t="shared" ca="1" si="72"/>
        <v/>
      </c>
      <c r="V164" s="7" t="str">
        <f t="shared" ca="1" si="72"/>
        <v/>
      </c>
      <c r="W164" s="7" t="str">
        <f t="shared" ca="1" si="72"/>
        <v/>
      </c>
      <c r="X164" s="7" t="str">
        <f t="shared" ca="1" si="72"/>
        <v/>
      </c>
      <c r="Y164" s="7" t="str">
        <f t="shared" ca="1" si="72"/>
        <v/>
      </c>
      <c r="Z164" s="7" t="str">
        <f t="shared" ca="1" si="72"/>
        <v/>
      </c>
      <c r="AA164" s="7" t="str">
        <f t="shared" ca="1" si="73"/>
        <v/>
      </c>
      <c r="AB164" s="7" t="str">
        <f t="shared" ca="1" si="73"/>
        <v/>
      </c>
      <c r="AC164" s="7" t="str">
        <f t="shared" ca="1" si="73"/>
        <v/>
      </c>
      <c r="AD164" s="7" t="str">
        <f t="shared" ca="1" si="73"/>
        <v/>
      </c>
      <c r="AE164" s="7" t="str">
        <f t="shared" ca="1" si="73"/>
        <v/>
      </c>
      <c r="AF164" s="7" t="str">
        <f t="shared" ca="1" si="73"/>
        <v/>
      </c>
      <c r="AG164" s="7" t="str">
        <f t="shared" ca="1" si="73"/>
        <v/>
      </c>
      <c r="AH164" s="7" t="str">
        <f t="shared" ca="1" si="73"/>
        <v/>
      </c>
      <c r="AI164" s="7" t="str">
        <f t="shared" ca="1" si="73"/>
        <v/>
      </c>
    </row>
    <row r="165" spans="1:35" x14ac:dyDescent="0.35">
      <c r="C165" s="10"/>
      <c r="D165" s="4" t="str">
        <f t="shared" si="51"/>
        <v/>
      </c>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row>
    <row r="166" spans="1:35" x14ac:dyDescent="0.35">
      <c r="D166" s="4" t="str">
        <f t="shared" si="51"/>
        <v/>
      </c>
      <c r="E166" s="4" t="s">
        <v>89</v>
      </c>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row>
    <row r="167" spans="1:35" x14ac:dyDescent="0.35">
      <c r="A167" s="4" t="s">
        <v>81</v>
      </c>
      <c r="B167" s="4" t="s">
        <v>90</v>
      </c>
      <c r="C167" s="10" t="str">
        <f t="shared" ref="C167:C174" si="77">C151</f>
        <v>BNA_nov22!</v>
      </c>
      <c r="D167" s="4" t="str">
        <f t="shared" si="51"/>
        <v>marche_gayeriBNA_nov22!</v>
      </c>
      <c r="E167" s="10">
        <f t="shared" ref="E167:E174" si="78">E151</f>
        <v>44866</v>
      </c>
      <c r="G167" s="7" t="str">
        <f t="shared" ref="G167:P180" ca="1" si="79">IFERROR(VLOOKUP($B167,INDIRECT($C167&amp;$A$1),MATCH(G$4,INDIRECT($C167&amp;"$B$7:$BZ$7"),0),FALSE),"")</f>
        <v>-</v>
      </c>
      <c r="H167" s="7" t="str">
        <f t="shared" ca="1" si="79"/>
        <v>-</v>
      </c>
      <c r="I167" s="7" t="str">
        <f t="shared" ca="1" si="79"/>
        <v>-</v>
      </c>
      <c r="J167" s="7" t="str">
        <f t="shared" ca="1" si="79"/>
        <v>-</v>
      </c>
      <c r="K167" s="7" t="str">
        <f t="shared" ca="1" si="79"/>
        <v>-</v>
      </c>
      <c r="L167" s="7" t="str">
        <f t="shared" ca="1" si="79"/>
        <v>-</v>
      </c>
      <c r="M167" s="7" t="str">
        <f t="shared" ca="1" si="79"/>
        <v>-</v>
      </c>
      <c r="N167" s="7" t="str">
        <f t="shared" ca="1" si="79"/>
        <v>-</v>
      </c>
      <c r="O167" s="7" t="str">
        <f t="shared" ca="1" si="79"/>
        <v>-</v>
      </c>
      <c r="P167" s="7" t="str">
        <f t="shared" ca="1" si="79"/>
        <v>-</v>
      </c>
      <c r="Q167" s="7" t="str">
        <f t="shared" ref="Q167:Z180" ca="1" si="80">IFERROR(VLOOKUP($B167,INDIRECT($C167&amp;$A$1),MATCH(Q$4,INDIRECT($C167&amp;"$B$7:$BZ$7"),0),FALSE),"")</f>
        <v>-</v>
      </c>
      <c r="R167" s="7" t="str">
        <f t="shared" ca="1" si="80"/>
        <v>-</v>
      </c>
      <c r="S167" s="7" t="str">
        <f t="shared" ca="1" si="80"/>
        <v>-</v>
      </c>
      <c r="T167" s="7" t="str">
        <f t="shared" ca="1" si="80"/>
        <v>-</v>
      </c>
      <c r="U167" s="7" t="str">
        <f t="shared" ca="1" si="80"/>
        <v>-</v>
      </c>
      <c r="V167" s="7" t="str">
        <f t="shared" ca="1" si="80"/>
        <v>-</v>
      </c>
      <c r="W167" s="7" t="str">
        <f t="shared" ca="1" si="80"/>
        <v>-</v>
      </c>
      <c r="X167" s="7" t="str">
        <f t="shared" ca="1" si="80"/>
        <v>-</v>
      </c>
      <c r="Y167" s="7" t="str">
        <f t="shared" ca="1" si="80"/>
        <v>-</v>
      </c>
      <c r="Z167" s="7" t="str">
        <f t="shared" ca="1" si="80"/>
        <v>-</v>
      </c>
      <c r="AA167" s="7" t="str">
        <f t="shared" ref="AA167:AI180" ca="1" si="81">IFERROR(VLOOKUP($B167,INDIRECT($C167&amp;$A$1),MATCH(AA$4,INDIRECT($C167&amp;"$B$7:$BZ$7"),0),FALSE),"")</f>
        <v>-</v>
      </c>
      <c r="AB167" s="7" t="str">
        <f t="shared" ca="1" si="81"/>
        <v>-</v>
      </c>
      <c r="AC167" s="7" t="str">
        <f t="shared" ca="1" si="81"/>
        <v>-</v>
      </c>
      <c r="AD167" s="7" t="str">
        <f t="shared" ca="1" si="81"/>
        <v>-</v>
      </c>
      <c r="AE167" s="7" t="str">
        <f t="shared" ca="1" si="81"/>
        <v>-</v>
      </c>
      <c r="AF167" s="7" t="str">
        <f t="shared" ca="1" si="81"/>
        <v>-</v>
      </c>
      <c r="AG167" s="7" t="str">
        <f t="shared" ca="1" si="81"/>
        <v>-</v>
      </c>
      <c r="AH167" s="7" t="str">
        <f t="shared" ca="1" si="81"/>
        <v>-</v>
      </c>
      <c r="AI167" s="7" t="str">
        <f t="shared" ca="1" si="81"/>
        <v>-</v>
      </c>
    </row>
    <row r="168" spans="1:35" x14ac:dyDescent="0.35">
      <c r="A168" s="4" t="s">
        <v>81</v>
      </c>
      <c r="B168" s="4" t="s">
        <v>90</v>
      </c>
      <c r="C168" s="10" t="str">
        <f t="shared" si="77"/>
        <v>BNA_dec22!</v>
      </c>
      <c r="D168" s="4" t="str">
        <f t="shared" si="51"/>
        <v>marche_gayeriBNA_dec22!</v>
      </c>
      <c r="E168" s="10">
        <f t="shared" si="78"/>
        <v>44896</v>
      </c>
      <c r="G168" s="7" t="str">
        <f t="shared" ca="1" si="79"/>
        <v>-</v>
      </c>
      <c r="H168" s="7" t="str">
        <f t="shared" ca="1" si="79"/>
        <v>-</v>
      </c>
      <c r="I168" s="7" t="str">
        <f t="shared" ca="1" si="79"/>
        <v>-</v>
      </c>
      <c r="J168" s="7" t="str">
        <f t="shared" ca="1" si="79"/>
        <v>-</v>
      </c>
      <c r="K168" s="7" t="str">
        <f t="shared" ca="1" si="79"/>
        <v>-</v>
      </c>
      <c r="L168" s="7" t="str">
        <f t="shared" ca="1" si="79"/>
        <v>-</v>
      </c>
      <c r="M168" s="7" t="str">
        <f t="shared" ca="1" si="79"/>
        <v>-</v>
      </c>
      <c r="N168" s="7" t="str">
        <f t="shared" ca="1" si="79"/>
        <v>-</v>
      </c>
      <c r="O168" s="7" t="str">
        <f t="shared" ca="1" si="79"/>
        <v>-</v>
      </c>
      <c r="P168" s="7" t="str">
        <f t="shared" ca="1" si="79"/>
        <v>-</v>
      </c>
      <c r="Q168" s="7" t="str">
        <f t="shared" ca="1" si="80"/>
        <v>-</v>
      </c>
      <c r="R168" s="7" t="str">
        <f t="shared" ca="1" si="80"/>
        <v>-</v>
      </c>
      <c r="S168" s="7" t="str">
        <f t="shared" ca="1" si="80"/>
        <v>-</v>
      </c>
      <c r="T168" s="7" t="str">
        <f t="shared" ca="1" si="80"/>
        <v>-</v>
      </c>
      <c r="U168" s="7" t="str">
        <f t="shared" ca="1" si="80"/>
        <v>-</v>
      </c>
      <c r="V168" s="7" t="str">
        <f t="shared" ca="1" si="80"/>
        <v>-</v>
      </c>
      <c r="W168" s="7" t="str">
        <f t="shared" ca="1" si="80"/>
        <v>-</v>
      </c>
      <c r="X168" s="7" t="str">
        <f t="shared" ca="1" si="80"/>
        <v>-</v>
      </c>
      <c r="Y168" s="7" t="str">
        <f t="shared" ca="1" si="80"/>
        <v>-</v>
      </c>
      <c r="Z168" s="7" t="str">
        <f t="shared" ca="1" si="80"/>
        <v>-</v>
      </c>
      <c r="AA168" s="7" t="str">
        <f t="shared" ca="1" si="81"/>
        <v>-</v>
      </c>
      <c r="AB168" s="7" t="str">
        <f t="shared" ca="1" si="81"/>
        <v>-</v>
      </c>
      <c r="AC168" s="7" t="str">
        <f t="shared" ca="1" si="81"/>
        <v>-</v>
      </c>
      <c r="AD168" s="7" t="str">
        <f t="shared" ca="1" si="81"/>
        <v>-</v>
      </c>
      <c r="AE168" s="7" t="str">
        <f t="shared" ca="1" si="81"/>
        <v>-</v>
      </c>
      <c r="AF168" s="7" t="str">
        <f t="shared" ca="1" si="81"/>
        <v>-</v>
      </c>
      <c r="AG168" s="7" t="str">
        <f t="shared" ca="1" si="81"/>
        <v>-</v>
      </c>
      <c r="AH168" s="7" t="str">
        <f t="shared" ca="1" si="81"/>
        <v>-</v>
      </c>
      <c r="AI168" s="7" t="str">
        <f t="shared" ca="1" si="81"/>
        <v>-</v>
      </c>
    </row>
    <row r="169" spans="1:35" x14ac:dyDescent="0.35">
      <c r="A169" s="4" t="s">
        <v>81</v>
      </c>
      <c r="B169" s="4" t="s">
        <v>90</v>
      </c>
      <c r="C169" s="10" t="str">
        <f t="shared" si="77"/>
        <v>BNA_jan23!</v>
      </c>
      <c r="D169" s="4" t="str">
        <f t="shared" si="51"/>
        <v>marche_gayeriBNA_jan23!</v>
      </c>
      <c r="E169" s="10">
        <f t="shared" si="78"/>
        <v>44927</v>
      </c>
      <c r="G169" s="7" t="str">
        <f t="shared" ca="1" si="79"/>
        <v>-</v>
      </c>
      <c r="H169" s="7" t="str">
        <f t="shared" ca="1" si="79"/>
        <v>-</v>
      </c>
      <c r="I169" s="7" t="str">
        <f t="shared" ca="1" si="79"/>
        <v>-</v>
      </c>
      <c r="J169" s="7" t="str">
        <f t="shared" ca="1" si="79"/>
        <v>-</v>
      </c>
      <c r="K169" s="7" t="str">
        <f t="shared" ca="1" si="79"/>
        <v>-</v>
      </c>
      <c r="L169" s="7" t="str">
        <f t="shared" ca="1" si="79"/>
        <v>-</v>
      </c>
      <c r="M169" s="7" t="str">
        <f t="shared" ca="1" si="79"/>
        <v>-</v>
      </c>
      <c r="N169" s="7" t="str">
        <f t="shared" ca="1" si="79"/>
        <v>-</v>
      </c>
      <c r="O169" s="7" t="str">
        <f t="shared" ca="1" si="79"/>
        <v>-</v>
      </c>
      <c r="P169" s="7" t="str">
        <f t="shared" ca="1" si="79"/>
        <v>-</v>
      </c>
      <c r="Q169" s="7" t="str">
        <f t="shared" ca="1" si="80"/>
        <v>-</v>
      </c>
      <c r="R169" s="7" t="str">
        <f t="shared" ca="1" si="80"/>
        <v>-</v>
      </c>
      <c r="S169" s="7" t="str">
        <f t="shared" ca="1" si="80"/>
        <v>-</v>
      </c>
      <c r="T169" s="7" t="str">
        <f t="shared" ca="1" si="80"/>
        <v>-</v>
      </c>
      <c r="U169" s="7" t="str">
        <f t="shared" ca="1" si="80"/>
        <v>-</v>
      </c>
      <c r="V169" s="7" t="str">
        <f t="shared" ca="1" si="80"/>
        <v>-</v>
      </c>
      <c r="W169" s="7" t="str">
        <f t="shared" ca="1" si="80"/>
        <v>-</v>
      </c>
      <c r="X169" s="7" t="str">
        <f t="shared" ca="1" si="80"/>
        <v>-</v>
      </c>
      <c r="Y169" s="7" t="str">
        <f t="shared" ca="1" si="80"/>
        <v>-</v>
      </c>
      <c r="Z169" s="7" t="str">
        <f t="shared" ca="1" si="80"/>
        <v>-</v>
      </c>
      <c r="AA169" s="7" t="str">
        <f t="shared" ca="1" si="81"/>
        <v>-</v>
      </c>
      <c r="AB169" s="7" t="str">
        <f t="shared" ca="1" si="81"/>
        <v>-</v>
      </c>
      <c r="AC169" s="7" t="str">
        <f t="shared" ca="1" si="81"/>
        <v>-</v>
      </c>
      <c r="AD169" s="7" t="str">
        <f t="shared" ca="1" si="81"/>
        <v>-</v>
      </c>
      <c r="AE169" s="7" t="str">
        <f t="shared" ca="1" si="81"/>
        <v>-</v>
      </c>
      <c r="AF169" s="7" t="str">
        <f t="shared" ca="1" si="81"/>
        <v>-</v>
      </c>
      <c r="AG169" s="7" t="str">
        <f t="shared" ca="1" si="81"/>
        <v>-</v>
      </c>
      <c r="AH169" s="7" t="str">
        <f t="shared" ca="1" si="81"/>
        <v>-</v>
      </c>
      <c r="AI169" s="7" t="str">
        <f t="shared" ca="1" si="81"/>
        <v>-</v>
      </c>
    </row>
    <row r="170" spans="1:35" x14ac:dyDescent="0.35">
      <c r="A170" s="4" t="s">
        <v>81</v>
      </c>
      <c r="B170" s="4" t="s">
        <v>90</v>
      </c>
      <c r="C170" s="10" t="str">
        <f t="shared" si="77"/>
        <v>BNA_fev23!</v>
      </c>
      <c r="D170" s="4" t="str">
        <f t="shared" si="51"/>
        <v>marche_gayeriBNA_fev23!</v>
      </c>
      <c r="E170" s="10">
        <f t="shared" si="78"/>
        <v>44958</v>
      </c>
      <c r="G170" s="7" t="str">
        <f t="shared" ca="1" si="79"/>
        <v>-</v>
      </c>
      <c r="H170" s="7" t="str">
        <f t="shared" ca="1" si="79"/>
        <v>-</v>
      </c>
      <c r="I170" s="7" t="str">
        <f t="shared" ca="1" si="79"/>
        <v>-</v>
      </c>
      <c r="J170" s="7" t="str">
        <f t="shared" ca="1" si="79"/>
        <v>-</v>
      </c>
      <c r="K170" s="7" t="str">
        <f t="shared" ca="1" si="79"/>
        <v>-</v>
      </c>
      <c r="L170" s="7" t="str">
        <f t="shared" ca="1" si="79"/>
        <v>-</v>
      </c>
      <c r="M170" s="7" t="str">
        <f t="shared" ca="1" si="79"/>
        <v>-</v>
      </c>
      <c r="N170" s="7" t="str">
        <f t="shared" ca="1" si="79"/>
        <v>-</v>
      </c>
      <c r="O170" s="7" t="str">
        <f t="shared" ca="1" si="79"/>
        <v>-</v>
      </c>
      <c r="P170" s="7" t="str">
        <f t="shared" ca="1" si="79"/>
        <v>-</v>
      </c>
      <c r="Q170" s="7" t="str">
        <f t="shared" ca="1" si="80"/>
        <v>-</v>
      </c>
      <c r="R170" s="7" t="str">
        <f t="shared" ca="1" si="80"/>
        <v>-</v>
      </c>
      <c r="S170" s="7" t="str">
        <f t="shared" ca="1" si="80"/>
        <v>-</v>
      </c>
      <c r="T170" s="7" t="str">
        <f t="shared" ca="1" si="80"/>
        <v>-</v>
      </c>
      <c r="U170" s="7" t="str">
        <f t="shared" ca="1" si="80"/>
        <v>-</v>
      </c>
      <c r="V170" s="7" t="str">
        <f t="shared" ca="1" si="80"/>
        <v>-</v>
      </c>
      <c r="W170" s="7" t="str">
        <f t="shared" ca="1" si="80"/>
        <v>-</v>
      </c>
      <c r="X170" s="7" t="str">
        <f t="shared" ca="1" si="80"/>
        <v>-</v>
      </c>
      <c r="Y170" s="7" t="str">
        <f t="shared" ca="1" si="80"/>
        <v>-</v>
      </c>
      <c r="Z170" s="7" t="str">
        <f t="shared" ca="1" si="80"/>
        <v>-</v>
      </c>
      <c r="AA170" s="7" t="str">
        <f t="shared" ca="1" si="81"/>
        <v>-</v>
      </c>
      <c r="AB170" s="7" t="str">
        <f t="shared" ca="1" si="81"/>
        <v>-</v>
      </c>
      <c r="AC170" s="7" t="str">
        <f t="shared" ca="1" si="81"/>
        <v>-</v>
      </c>
      <c r="AD170" s="7" t="str">
        <f t="shared" ca="1" si="81"/>
        <v>-</v>
      </c>
      <c r="AE170" s="7" t="str">
        <f t="shared" ca="1" si="81"/>
        <v>-</v>
      </c>
      <c r="AF170" s="7" t="str">
        <f t="shared" ca="1" si="81"/>
        <v>-</v>
      </c>
      <c r="AG170" s="7" t="str">
        <f t="shared" ca="1" si="81"/>
        <v>-</v>
      </c>
      <c r="AH170" s="7" t="str">
        <f t="shared" ca="1" si="81"/>
        <v>-</v>
      </c>
      <c r="AI170" s="7" t="str">
        <f t="shared" ca="1" si="81"/>
        <v>-</v>
      </c>
    </row>
    <row r="171" spans="1:35" x14ac:dyDescent="0.35">
      <c r="A171" s="4" t="s">
        <v>81</v>
      </c>
      <c r="B171" s="4" t="s">
        <v>90</v>
      </c>
      <c r="C171" s="10" t="str">
        <f t="shared" si="77"/>
        <v>BNA_mar23!</v>
      </c>
      <c r="D171" s="4" t="str">
        <f t="shared" si="51"/>
        <v>marche_gayeriBNA_mar23!</v>
      </c>
      <c r="E171" s="10">
        <f t="shared" si="78"/>
        <v>44986</v>
      </c>
      <c r="G171" s="7" t="str">
        <f t="shared" ca="1" si="79"/>
        <v>-</v>
      </c>
      <c r="H171" s="7" t="str">
        <f t="shared" ca="1" si="79"/>
        <v>-</v>
      </c>
      <c r="I171" s="7" t="str">
        <f t="shared" ca="1" si="79"/>
        <v>-</v>
      </c>
      <c r="J171" s="7" t="str">
        <f t="shared" ca="1" si="79"/>
        <v>-</v>
      </c>
      <c r="K171" s="7" t="str">
        <f t="shared" ca="1" si="79"/>
        <v>-</v>
      </c>
      <c r="L171" s="7" t="str">
        <f t="shared" ca="1" si="79"/>
        <v>-</v>
      </c>
      <c r="M171" s="7" t="str">
        <f t="shared" ca="1" si="79"/>
        <v>-</v>
      </c>
      <c r="N171" s="7" t="str">
        <f t="shared" ca="1" si="79"/>
        <v>-</v>
      </c>
      <c r="O171" s="7" t="str">
        <f t="shared" ca="1" si="79"/>
        <v>-</v>
      </c>
      <c r="P171" s="7" t="str">
        <f t="shared" ca="1" si="79"/>
        <v>-</v>
      </c>
      <c r="Q171" s="7" t="str">
        <f t="shared" ca="1" si="80"/>
        <v>-</v>
      </c>
      <c r="R171" s="7" t="str">
        <f t="shared" ca="1" si="80"/>
        <v>-</v>
      </c>
      <c r="S171" s="7" t="str">
        <f t="shared" ca="1" si="80"/>
        <v>-</v>
      </c>
      <c r="T171" s="7" t="str">
        <f t="shared" ca="1" si="80"/>
        <v>-</v>
      </c>
      <c r="U171" s="7" t="str">
        <f t="shared" ca="1" si="80"/>
        <v>-</v>
      </c>
      <c r="V171" s="7" t="str">
        <f t="shared" ca="1" si="80"/>
        <v>-</v>
      </c>
      <c r="W171" s="7" t="str">
        <f t="shared" ca="1" si="80"/>
        <v>-</v>
      </c>
      <c r="X171" s="7" t="str">
        <f t="shared" ca="1" si="80"/>
        <v>-</v>
      </c>
      <c r="Y171" s="7" t="str">
        <f t="shared" ca="1" si="80"/>
        <v>-</v>
      </c>
      <c r="Z171" s="7" t="str">
        <f t="shared" ca="1" si="80"/>
        <v>-</v>
      </c>
      <c r="AA171" s="7" t="str">
        <f t="shared" ca="1" si="81"/>
        <v>-</v>
      </c>
      <c r="AB171" s="7" t="str">
        <f t="shared" ca="1" si="81"/>
        <v>-</v>
      </c>
      <c r="AC171" s="7" t="str">
        <f t="shared" ca="1" si="81"/>
        <v>-</v>
      </c>
      <c r="AD171" s="7" t="str">
        <f t="shared" ca="1" si="81"/>
        <v>-</v>
      </c>
      <c r="AE171" s="7" t="str">
        <f t="shared" ca="1" si="81"/>
        <v>-</v>
      </c>
      <c r="AF171" s="7" t="str">
        <f t="shared" ca="1" si="81"/>
        <v>-</v>
      </c>
      <c r="AG171" s="7" t="str">
        <f t="shared" ca="1" si="81"/>
        <v>-</v>
      </c>
      <c r="AH171" s="7" t="str">
        <f t="shared" ca="1" si="81"/>
        <v>-</v>
      </c>
      <c r="AI171" s="7" t="str">
        <f t="shared" ca="1" si="81"/>
        <v>-</v>
      </c>
    </row>
    <row r="172" spans="1:35" x14ac:dyDescent="0.35">
      <c r="A172" s="4" t="s">
        <v>81</v>
      </c>
      <c r="B172" s="4" t="s">
        <v>90</v>
      </c>
      <c r="C172" s="10" t="str">
        <f t="shared" si="77"/>
        <v>BNA_avr23!</v>
      </c>
      <c r="D172" s="4" t="str">
        <f t="shared" si="51"/>
        <v>marche_gayeriBNA_avr23!</v>
      </c>
      <c r="E172" s="10">
        <f t="shared" si="78"/>
        <v>45017</v>
      </c>
      <c r="G172" s="7" t="str">
        <f t="shared" ca="1" si="79"/>
        <v>-</v>
      </c>
      <c r="H172" s="7" t="str">
        <f t="shared" ca="1" si="79"/>
        <v>-</v>
      </c>
      <c r="I172" s="7" t="str">
        <f t="shared" ca="1" si="79"/>
        <v>-</v>
      </c>
      <c r="J172" s="7" t="str">
        <f t="shared" ca="1" si="79"/>
        <v>-</v>
      </c>
      <c r="K172" s="7" t="str">
        <f t="shared" ca="1" si="79"/>
        <v>-</v>
      </c>
      <c r="L172" s="7" t="str">
        <f t="shared" ca="1" si="79"/>
        <v>-</v>
      </c>
      <c r="M172" s="7" t="str">
        <f t="shared" ca="1" si="79"/>
        <v>-</v>
      </c>
      <c r="N172" s="7" t="str">
        <f t="shared" ca="1" si="79"/>
        <v>-</v>
      </c>
      <c r="O172" s="7" t="str">
        <f t="shared" ca="1" si="79"/>
        <v>-</v>
      </c>
      <c r="P172" s="7" t="str">
        <f t="shared" ca="1" si="79"/>
        <v>-</v>
      </c>
      <c r="Q172" s="7" t="str">
        <f t="shared" ca="1" si="80"/>
        <v>-</v>
      </c>
      <c r="R172" s="7" t="str">
        <f t="shared" ca="1" si="80"/>
        <v>-</v>
      </c>
      <c r="S172" s="7" t="str">
        <f t="shared" ca="1" si="80"/>
        <v>-</v>
      </c>
      <c r="T172" s="7" t="str">
        <f t="shared" ca="1" si="80"/>
        <v>-</v>
      </c>
      <c r="U172" s="7" t="str">
        <f t="shared" ca="1" si="80"/>
        <v>-</v>
      </c>
      <c r="V172" s="7" t="str">
        <f t="shared" ca="1" si="80"/>
        <v>-</v>
      </c>
      <c r="W172" s="7" t="str">
        <f t="shared" ca="1" si="80"/>
        <v>-</v>
      </c>
      <c r="X172" s="7" t="str">
        <f t="shared" ca="1" si="80"/>
        <v>-</v>
      </c>
      <c r="Y172" s="7" t="str">
        <f t="shared" ca="1" si="80"/>
        <v>-</v>
      </c>
      <c r="Z172" s="7" t="str">
        <f t="shared" ca="1" si="80"/>
        <v>-</v>
      </c>
      <c r="AA172" s="7" t="str">
        <f t="shared" ca="1" si="81"/>
        <v>-</v>
      </c>
      <c r="AB172" s="7" t="str">
        <f t="shared" ca="1" si="81"/>
        <v>-</v>
      </c>
      <c r="AC172" s="7" t="str">
        <f t="shared" ca="1" si="81"/>
        <v>-</v>
      </c>
      <c r="AD172" s="7" t="str">
        <f t="shared" ca="1" si="81"/>
        <v>-</v>
      </c>
      <c r="AE172" s="7" t="str">
        <f t="shared" ca="1" si="81"/>
        <v>-</v>
      </c>
      <c r="AF172" s="7" t="str">
        <f t="shared" ca="1" si="81"/>
        <v>-</v>
      </c>
      <c r="AG172" s="7" t="str">
        <f t="shared" ca="1" si="81"/>
        <v>-</v>
      </c>
      <c r="AH172" s="7" t="str">
        <f t="shared" ca="1" si="81"/>
        <v>-</v>
      </c>
      <c r="AI172" s="7" t="str">
        <f t="shared" ca="1" si="81"/>
        <v>-</v>
      </c>
    </row>
    <row r="173" spans="1:35" x14ac:dyDescent="0.35">
      <c r="A173" s="4" t="s">
        <v>81</v>
      </c>
      <c r="B173" s="4" t="s">
        <v>90</v>
      </c>
      <c r="C173" s="10" t="str">
        <f t="shared" si="77"/>
        <v>BNA_mai23!</v>
      </c>
      <c r="D173" s="4" t="str">
        <f t="shared" si="51"/>
        <v>marche_gayeriBNA_mai23!</v>
      </c>
      <c r="E173" s="10">
        <f t="shared" si="78"/>
        <v>45047</v>
      </c>
      <c r="G173" s="7">
        <f t="shared" ca="1" si="79"/>
        <v>1000</v>
      </c>
      <c r="H173" s="7" t="str">
        <f t="shared" ca="1" si="79"/>
        <v>MC</v>
      </c>
      <c r="I173" s="7" t="str">
        <f t="shared" ca="1" si="79"/>
        <v>MC</v>
      </c>
      <c r="J173" s="7">
        <f t="shared" ca="1" si="79"/>
        <v>600</v>
      </c>
      <c r="K173" s="7">
        <f t="shared" ca="1" si="79"/>
        <v>500</v>
      </c>
      <c r="L173" s="7">
        <f t="shared" ca="1" si="79"/>
        <v>7500</v>
      </c>
      <c r="M173" s="7">
        <f t="shared" ca="1" si="79"/>
        <v>12500</v>
      </c>
      <c r="N173" s="7" t="str">
        <f t="shared" ca="1" si="79"/>
        <v>MC</v>
      </c>
      <c r="O173" s="7">
        <f t="shared" ca="1" si="79"/>
        <v>5000</v>
      </c>
      <c r="P173" s="7" t="str">
        <f t="shared" ca="1" si="79"/>
        <v>MC</v>
      </c>
      <c r="Q173" s="7" t="str">
        <f t="shared" ca="1" si="80"/>
        <v>MC</v>
      </c>
      <c r="R173" s="7" t="str">
        <f t="shared" ca="1" si="80"/>
        <v>MC</v>
      </c>
      <c r="S173" s="7" t="str">
        <f t="shared" ca="1" si="80"/>
        <v>MC</v>
      </c>
      <c r="T173" s="7" t="str">
        <f t="shared" ca="1" si="80"/>
        <v>MC</v>
      </c>
      <c r="U173" s="7" t="str">
        <f t="shared" ca="1" si="80"/>
        <v>MC</v>
      </c>
      <c r="V173" s="7" t="str">
        <f t="shared" ca="1" si="80"/>
        <v>MC</v>
      </c>
      <c r="W173" s="7">
        <f t="shared" ca="1" si="80"/>
        <v>500</v>
      </c>
      <c r="X173" s="7">
        <f t="shared" ca="1" si="80"/>
        <v>175</v>
      </c>
      <c r="Y173" s="7" t="str">
        <f t="shared" ca="1" si="80"/>
        <v>MC</v>
      </c>
      <c r="Z173" s="7" t="str">
        <f t="shared" ca="1" si="80"/>
        <v>MC</v>
      </c>
      <c r="AA173" s="7" t="str">
        <f t="shared" ca="1" si="81"/>
        <v>MC</v>
      </c>
      <c r="AB173" s="7" t="str">
        <f t="shared" ca="1" si="81"/>
        <v>MC</v>
      </c>
      <c r="AC173" s="7">
        <f t="shared" ca="1" si="81"/>
        <v>3000</v>
      </c>
      <c r="AD173" s="7">
        <f t="shared" ca="1" si="81"/>
        <v>2375</v>
      </c>
      <c r="AE173" s="7" t="str">
        <f t="shared" ca="1" si="81"/>
        <v>MC</v>
      </c>
      <c r="AF173" s="7">
        <f t="shared" ca="1" si="81"/>
        <v>2000</v>
      </c>
      <c r="AG173" s="7">
        <f t="shared" ca="1" si="81"/>
        <v>1500</v>
      </c>
      <c r="AH173" s="7">
        <f t="shared" ca="1" si="81"/>
        <v>325</v>
      </c>
      <c r="AI173" s="7" t="str">
        <f t="shared" ca="1" si="81"/>
        <v>MC</v>
      </c>
    </row>
    <row r="174" spans="1:35" x14ac:dyDescent="0.35">
      <c r="A174" s="4" t="s">
        <v>81</v>
      </c>
      <c r="B174" s="4" t="s">
        <v>90</v>
      </c>
      <c r="C174" s="10" t="str">
        <f t="shared" si="77"/>
        <v>BNA_juin23!</v>
      </c>
      <c r="D174" s="4" t="str">
        <f t="shared" si="51"/>
        <v>marche_gayeriBNA_juin23!</v>
      </c>
      <c r="E174" s="10">
        <f t="shared" si="78"/>
        <v>45078</v>
      </c>
      <c r="G174" s="7">
        <f t="shared" ca="1" si="79"/>
        <v>1250</v>
      </c>
      <c r="H174" s="7" t="str">
        <f t="shared" ca="1" si="79"/>
        <v>MC</v>
      </c>
      <c r="I174" s="7" t="str">
        <f t="shared" ca="1" si="79"/>
        <v>MC</v>
      </c>
      <c r="J174" s="7" t="str">
        <f t="shared" ca="1" si="79"/>
        <v>MC</v>
      </c>
      <c r="K174" s="7">
        <f t="shared" ca="1" si="79"/>
        <v>500</v>
      </c>
      <c r="L174" s="7">
        <f t="shared" ca="1" si="79"/>
        <v>10000</v>
      </c>
      <c r="M174" s="7">
        <f t="shared" ca="1" si="79"/>
        <v>12500</v>
      </c>
      <c r="N174" s="7">
        <f t="shared" ca="1" si="79"/>
        <v>5000</v>
      </c>
      <c r="O174" s="7">
        <f t="shared" ca="1" si="79"/>
        <v>5000</v>
      </c>
      <c r="P174" s="7" t="str">
        <f t="shared" ca="1" si="79"/>
        <v>MC</v>
      </c>
      <c r="Q174" s="7" t="str">
        <f t="shared" ca="1" si="80"/>
        <v>MC</v>
      </c>
      <c r="R174" s="7" t="str">
        <f t="shared" ca="1" si="80"/>
        <v>MC</v>
      </c>
      <c r="S174" s="7" t="str">
        <f t="shared" ca="1" si="80"/>
        <v>MC</v>
      </c>
      <c r="T174" s="7" t="str">
        <f t="shared" ca="1" si="80"/>
        <v>MC</v>
      </c>
      <c r="U174" s="7">
        <f t="shared" ca="1" si="80"/>
        <v>7500</v>
      </c>
      <c r="V174" s="7">
        <f t="shared" ca="1" si="80"/>
        <v>5000</v>
      </c>
      <c r="W174" s="7">
        <f t="shared" ca="1" si="80"/>
        <v>750</v>
      </c>
      <c r="X174" s="7">
        <f t="shared" ca="1" si="80"/>
        <v>150</v>
      </c>
      <c r="Y174" s="7" t="str">
        <f t="shared" ca="1" si="80"/>
        <v>MC</v>
      </c>
      <c r="Z174" s="7" t="str">
        <f t="shared" ca="1" si="80"/>
        <v>MC</v>
      </c>
      <c r="AA174" s="7" t="str">
        <f t="shared" ca="1" si="81"/>
        <v>MC</v>
      </c>
      <c r="AB174" s="7">
        <f t="shared" ca="1" si="81"/>
        <v>2000</v>
      </c>
      <c r="AC174" s="7">
        <f t="shared" ca="1" si="81"/>
        <v>3000</v>
      </c>
      <c r="AD174" s="7">
        <f t="shared" ca="1" si="81"/>
        <v>2000</v>
      </c>
      <c r="AE174" s="7">
        <f t="shared" ca="1" si="81"/>
        <v>2000</v>
      </c>
      <c r="AF174" s="7">
        <f t="shared" ca="1" si="81"/>
        <v>2000</v>
      </c>
      <c r="AG174" s="7" t="str">
        <f t="shared" ca="1" si="81"/>
        <v>MC</v>
      </c>
      <c r="AH174" s="7">
        <f t="shared" ca="1" si="81"/>
        <v>325</v>
      </c>
      <c r="AI174" s="7" t="str">
        <f t="shared" ca="1" si="81"/>
        <v>MC</v>
      </c>
    </row>
    <row r="175" spans="1:35" x14ac:dyDescent="0.35">
      <c r="A175" s="4" t="str">
        <f t="shared" ref="A175:B180" si="82">A174</f>
        <v>est</v>
      </c>
      <c r="B175" s="4" t="str">
        <f t="shared" si="82"/>
        <v>marche_gayeri</v>
      </c>
      <c r="C175" s="10" t="str">
        <f t="shared" ref="C175:C180" si="83">C159</f>
        <v>BNA_juil23!</v>
      </c>
      <c r="D175" s="4" t="str">
        <f t="shared" si="51"/>
        <v>marche_gayeriBNA_juil23!</v>
      </c>
      <c r="E175" s="10">
        <f t="shared" ref="E175:E180" si="84">EDATE(E174,1)</f>
        <v>45108</v>
      </c>
      <c r="G175" s="7">
        <f t="shared" ca="1" si="79"/>
        <v>1000</v>
      </c>
      <c r="H175" s="7" t="str">
        <f t="shared" ca="1" si="79"/>
        <v>MC</v>
      </c>
      <c r="I175" s="7" t="str">
        <f t="shared" ca="1" si="79"/>
        <v>MC</v>
      </c>
      <c r="J175" s="7" t="str">
        <f t="shared" ca="1" si="79"/>
        <v>MC</v>
      </c>
      <c r="K175" s="7">
        <f t="shared" ca="1" si="79"/>
        <v>500</v>
      </c>
      <c r="L175" s="7">
        <f t="shared" ca="1" si="79"/>
        <v>5000</v>
      </c>
      <c r="M175" s="7">
        <f t="shared" ca="1" si="79"/>
        <v>6000</v>
      </c>
      <c r="N175" s="7">
        <f t="shared" ca="1" si="79"/>
        <v>5000</v>
      </c>
      <c r="O175" s="7">
        <f t="shared" ca="1" si="79"/>
        <v>5000</v>
      </c>
      <c r="P175" s="7" t="str">
        <f t="shared" ca="1" si="79"/>
        <v>MC</v>
      </c>
      <c r="Q175" s="7" t="str">
        <f t="shared" ca="1" si="80"/>
        <v>MC</v>
      </c>
      <c r="R175" s="7" t="str">
        <f t="shared" ca="1" si="80"/>
        <v>MC</v>
      </c>
      <c r="S175" s="7" t="str">
        <f t="shared" ca="1" si="80"/>
        <v>MC</v>
      </c>
      <c r="T175" s="7" t="str">
        <f t="shared" ca="1" si="80"/>
        <v>MC</v>
      </c>
      <c r="U175" s="7" t="str">
        <f t="shared" ca="1" si="80"/>
        <v>MC</v>
      </c>
      <c r="V175" s="7" t="str">
        <f t="shared" ca="1" si="80"/>
        <v>MC</v>
      </c>
      <c r="W175" s="7" t="str">
        <f t="shared" ca="1" si="80"/>
        <v>MC</v>
      </c>
      <c r="X175" s="7">
        <f t="shared" ca="1" si="80"/>
        <v>150</v>
      </c>
      <c r="Y175" s="7" t="str">
        <f t="shared" ca="1" si="80"/>
        <v>MC</v>
      </c>
      <c r="Z175" s="7" t="str">
        <f t="shared" ca="1" si="80"/>
        <v>MC</v>
      </c>
      <c r="AA175" s="7" t="str">
        <f t="shared" ca="1" si="81"/>
        <v>MC</v>
      </c>
      <c r="AB175" s="7">
        <f t="shared" ca="1" si="81"/>
        <v>2000</v>
      </c>
      <c r="AC175" s="7">
        <f t="shared" ca="1" si="81"/>
        <v>3000</v>
      </c>
      <c r="AD175" s="7">
        <f t="shared" ca="1" si="81"/>
        <v>2000</v>
      </c>
      <c r="AE175" s="7">
        <f t="shared" ca="1" si="81"/>
        <v>2000</v>
      </c>
      <c r="AF175" s="7">
        <f t="shared" ca="1" si="81"/>
        <v>2000</v>
      </c>
      <c r="AG175" s="7" t="str">
        <f t="shared" ca="1" si="81"/>
        <v>MC</v>
      </c>
      <c r="AH175" s="7">
        <f t="shared" ca="1" si="81"/>
        <v>300</v>
      </c>
      <c r="AI175" s="7" t="str">
        <f t="shared" ca="1" si="81"/>
        <v>MC</v>
      </c>
    </row>
    <row r="176" spans="1:35" x14ac:dyDescent="0.35">
      <c r="A176" s="4" t="str">
        <f t="shared" si="82"/>
        <v>est</v>
      </c>
      <c r="B176" s="4" t="str">
        <f t="shared" si="82"/>
        <v>marche_gayeri</v>
      </c>
      <c r="C176" s="10" t="str">
        <f t="shared" si="83"/>
        <v>BNA_aout23!</v>
      </c>
      <c r="D176" s="4" t="str">
        <f t="shared" si="51"/>
        <v>marche_gayeriBNA_aout23!</v>
      </c>
      <c r="E176" s="10">
        <f t="shared" si="84"/>
        <v>45139</v>
      </c>
      <c r="G176" s="7">
        <f t="shared" ca="1" si="79"/>
        <v>1250</v>
      </c>
      <c r="H176" s="7" t="str">
        <f t="shared" ca="1" si="79"/>
        <v>MC</v>
      </c>
      <c r="I176" s="7" t="str">
        <f t="shared" ca="1" si="79"/>
        <v>MC</v>
      </c>
      <c r="J176" s="7" t="str">
        <f t="shared" ca="1" si="79"/>
        <v>MC</v>
      </c>
      <c r="K176" s="7">
        <f t="shared" ca="1" si="79"/>
        <v>500</v>
      </c>
      <c r="L176" s="7" t="str">
        <f t="shared" ca="1" si="79"/>
        <v>MC</v>
      </c>
      <c r="M176" s="7" t="str">
        <f t="shared" ca="1" si="79"/>
        <v>MC</v>
      </c>
      <c r="N176" s="7" t="str">
        <f t="shared" ca="1" si="79"/>
        <v>MC</v>
      </c>
      <c r="O176" s="7" t="str">
        <f t="shared" ca="1" si="79"/>
        <v>MC</v>
      </c>
      <c r="P176" s="7" t="str">
        <f t="shared" ca="1" si="79"/>
        <v>MC</v>
      </c>
      <c r="Q176" s="7" t="str">
        <f t="shared" ca="1" si="80"/>
        <v>MC</v>
      </c>
      <c r="R176" s="7" t="str">
        <f t="shared" ca="1" si="80"/>
        <v>MC</v>
      </c>
      <c r="S176" s="7" t="str">
        <f t="shared" ca="1" si="80"/>
        <v>MC</v>
      </c>
      <c r="T176" s="7" t="str">
        <f t="shared" ca="1" si="80"/>
        <v>MC</v>
      </c>
      <c r="U176" s="7" t="str">
        <f t="shared" ca="1" si="80"/>
        <v>MC</v>
      </c>
      <c r="V176" s="7" t="str">
        <f t="shared" ca="1" si="80"/>
        <v>MC</v>
      </c>
      <c r="W176" s="7" t="str">
        <f t="shared" ca="1" si="80"/>
        <v>MC</v>
      </c>
      <c r="X176" s="7">
        <f t="shared" ca="1" si="80"/>
        <v>150</v>
      </c>
      <c r="Y176" s="7" t="str">
        <f t="shared" ca="1" si="80"/>
        <v>MC</v>
      </c>
      <c r="Z176" s="7" t="str">
        <f t="shared" ca="1" si="80"/>
        <v>MC</v>
      </c>
      <c r="AA176" s="7" t="str">
        <f t="shared" ca="1" si="81"/>
        <v>MC</v>
      </c>
      <c r="AB176" s="7">
        <f t="shared" ca="1" si="81"/>
        <v>2000</v>
      </c>
      <c r="AC176" s="7">
        <f t="shared" ca="1" si="81"/>
        <v>3000</v>
      </c>
      <c r="AD176" s="7">
        <f t="shared" ca="1" si="81"/>
        <v>2000</v>
      </c>
      <c r="AE176" s="7">
        <f t="shared" ca="1" si="81"/>
        <v>2000</v>
      </c>
      <c r="AF176" s="7">
        <f t="shared" ca="1" si="81"/>
        <v>1875</v>
      </c>
      <c r="AG176" s="7" t="str">
        <f t="shared" ca="1" si="81"/>
        <v>MC</v>
      </c>
      <c r="AH176" s="7">
        <f t="shared" ca="1" si="81"/>
        <v>300</v>
      </c>
      <c r="AI176" s="7" t="str">
        <f t="shared" ca="1" si="81"/>
        <v>MC</v>
      </c>
    </row>
    <row r="177" spans="1:35" x14ac:dyDescent="0.35">
      <c r="A177" s="4" t="str">
        <f t="shared" si="82"/>
        <v>est</v>
      </c>
      <c r="B177" s="4" t="str">
        <f t="shared" si="82"/>
        <v>marche_gayeri</v>
      </c>
      <c r="C177" s="10" t="str">
        <f t="shared" si="83"/>
        <v>BNA_sept23!</v>
      </c>
      <c r="D177" s="4" t="str">
        <f t="shared" si="51"/>
        <v>marche_gayeriBNA_sept23!</v>
      </c>
      <c r="E177" s="10">
        <f t="shared" si="84"/>
        <v>45170</v>
      </c>
      <c r="G177" s="7">
        <f t="shared" ca="1" si="79"/>
        <v>1250</v>
      </c>
      <c r="H177" s="7" t="str">
        <f t="shared" ca="1" si="79"/>
        <v>MC</v>
      </c>
      <c r="I177" s="7" t="str">
        <f t="shared" ca="1" si="79"/>
        <v>MC</v>
      </c>
      <c r="J177" s="7" t="str">
        <f t="shared" ca="1" si="79"/>
        <v>MC</v>
      </c>
      <c r="K177" s="7">
        <f t="shared" ca="1" si="79"/>
        <v>500</v>
      </c>
      <c r="L177" s="7">
        <f t="shared" ca="1" si="79"/>
        <v>5125</v>
      </c>
      <c r="M177" s="7">
        <f t="shared" ca="1" si="79"/>
        <v>7500</v>
      </c>
      <c r="N177" s="7" t="str">
        <f t="shared" ca="1" si="79"/>
        <v>MC</v>
      </c>
      <c r="O177" s="7">
        <f t="shared" ca="1" si="79"/>
        <v>5000</v>
      </c>
      <c r="P177" s="7">
        <f t="shared" ca="1" si="79"/>
        <v>5000</v>
      </c>
      <c r="Q177" s="7">
        <f t="shared" ca="1" si="80"/>
        <v>100</v>
      </c>
      <c r="R177" s="7" t="str">
        <f t="shared" ca="1" si="80"/>
        <v>MC</v>
      </c>
      <c r="S177" s="7" t="str">
        <f t="shared" ca="1" si="80"/>
        <v>MC</v>
      </c>
      <c r="T177" s="7" t="str">
        <f t="shared" ca="1" si="80"/>
        <v>MC</v>
      </c>
      <c r="U177" s="7" t="str">
        <f t="shared" ca="1" si="80"/>
        <v>MC</v>
      </c>
      <c r="V177" s="7" t="str">
        <f t="shared" ca="1" si="80"/>
        <v>MC</v>
      </c>
      <c r="W177" s="7" t="str">
        <f t="shared" ca="1" si="80"/>
        <v>MC</v>
      </c>
      <c r="X177" s="7">
        <f t="shared" ca="1" si="80"/>
        <v>150</v>
      </c>
      <c r="Y177" s="7" t="str">
        <f t="shared" ca="1" si="80"/>
        <v>MC</v>
      </c>
      <c r="Z177" s="7" t="str">
        <f t="shared" ca="1" si="80"/>
        <v>MC</v>
      </c>
      <c r="AA177" s="7" t="str">
        <f t="shared" ca="1" si="81"/>
        <v>MC</v>
      </c>
      <c r="AB177" s="7">
        <f t="shared" ca="1" si="81"/>
        <v>2000</v>
      </c>
      <c r="AC177" s="7">
        <f t="shared" ca="1" si="81"/>
        <v>3000</v>
      </c>
      <c r="AD177" s="7">
        <f t="shared" ca="1" si="81"/>
        <v>2000</v>
      </c>
      <c r="AE177" s="7">
        <f t="shared" ca="1" si="81"/>
        <v>2000</v>
      </c>
      <c r="AF177" s="7">
        <f t="shared" ca="1" si="81"/>
        <v>1500</v>
      </c>
      <c r="AG177" s="7" t="str">
        <f t="shared" ca="1" si="81"/>
        <v>MC</v>
      </c>
      <c r="AH177" s="7">
        <f t="shared" ca="1" si="81"/>
        <v>300</v>
      </c>
      <c r="AI177" s="7" t="str">
        <f t="shared" ca="1" si="81"/>
        <v>MC</v>
      </c>
    </row>
    <row r="178" spans="1:35" x14ac:dyDescent="0.35">
      <c r="A178" s="4" t="str">
        <f t="shared" si="82"/>
        <v>est</v>
      </c>
      <c r="B178" s="4" t="str">
        <f t="shared" si="82"/>
        <v>marche_gayeri</v>
      </c>
      <c r="C178" s="10" t="str">
        <f t="shared" si="83"/>
        <v>BNA_oct23!</v>
      </c>
      <c r="D178" s="4" t="str">
        <f t="shared" si="51"/>
        <v>marche_gayeriBNA_oct23!</v>
      </c>
      <c r="E178" s="10">
        <f t="shared" si="84"/>
        <v>45200</v>
      </c>
      <c r="G178" s="7">
        <f t="shared" ca="1" si="79"/>
        <v>1500</v>
      </c>
      <c r="H178" s="7" t="str">
        <f t="shared" ca="1" si="79"/>
        <v>MC</v>
      </c>
      <c r="I178" s="7" t="str">
        <f t="shared" ca="1" si="79"/>
        <v>MC</v>
      </c>
      <c r="J178" s="7">
        <f t="shared" ca="1" si="79"/>
        <v>500</v>
      </c>
      <c r="K178" s="7" t="str">
        <f t="shared" ca="1" si="79"/>
        <v>MC</v>
      </c>
      <c r="L178" s="7">
        <f t="shared" ca="1" si="79"/>
        <v>5500</v>
      </c>
      <c r="M178" s="7">
        <f t="shared" ca="1" si="79"/>
        <v>7500</v>
      </c>
      <c r="N178" s="7" t="str">
        <f t="shared" ca="1" si="79"/>
        <v>MC</v>
      </c>
      <c r="O178" s="7">
        <f t="shared" ca="1" si="79"/>
        <v>5000</v>
      </c>
      <c r="P178" s="7" t="str">
        <f t="shared" ca="1" si="79"/>
        <v>MC</v>
      </c>
      <c r="Q178" s="7" t="str">
        <f t="shared" ca="1" si="80"/>
        <v>MC</v>
      </c>
      <c r="R178" s="7" t="str">
        <f t="shared" ca="1" si="80"/>
        <v>MC</v>
      </c>
      <c r="S178" s="7" t="str">
        <f t="shared" ca="1" si="80"/>
        <v>MC</v>
      </c>
      <c r="T178" s="7" t="str">
        <f t="shared" ca="1" si="80"/>
        <v>MC</v>
      </c>
      <c r="U178" s="7" t="str">
        <f t="shared" ca="1" si="80"/>
        <v>MC</v>
      </c>
      <c r="V178" s="7" t="str">
        <f t="shared" ca="1" si="80"/>
        <v>MC</v>
      </c>
      <c r="W178" s="7" t="str">
        <f t="shared" ca="1" si="80"/>
        <v>MC</v>
      </c>
      <c r="X178" s="7">
        <f t="shared" ca="1" si="80"/>
        <v>150</v>
      </c>
      <c r="Y178" s="7" t="str">
        <f t="shared" ca="1" si="80"/>
        <v>MC</v>
      </c>
      <c r="Z178" s="7" t="str">
        <f t="shared" ca="1" si="80"/>
        <v>MC</v>
      </c>
      <c r="AA178" s="7" t="str">
        <f t="shared" ca="1" si="81"/>
        <v>MC</v>
      </c>
      <c r="AB178" s="7">
        <f t="shared" ca="1" si="81"/>
        <v>2000</v>
      </c>
      <c r="AC178" s="7">
        <f t="shared" ca="1" si="81"/>
        <v>3000</v>
      </c>
      <c r="AD178" s="7">
        <f t="shared" ca="1" si="81"/>
        <v>2000</v>
      </c>
      <c r="AE178" s="7">
        <f t="shared" ca="1" si="81"/>
        <v>2000</v>
      </c>
      <c r="AF178" s="7">
        <f t="shared" ca="1" si="81"/>
        <v>1500</v>
      </c>
      <c r="AG178" s="7" t="str">
        <f t="shared" ca="1" si="81"/>
        <v>MC</v>
      </c>
      <c r="AH178" s="7">
        <f t="shared" ca="1" si="81"/>
        <v>300</v>
      </c>
      <c r="AI178" s="7" t="str">
        <f t="shared" ca="1" si="81"/>
        <v>MC</v>
      </c>
    </row>
    <row r="179" spans="1:35" x14ac:dyDescent="0.35">
      <c r="A179" s="4" t="str">
        <f t="shared" si="82"/>
        <v>est</v>
      </c>
      <c r="B179" s="4" t="str">
        <f t="shared" si="82"/>
        <v>marche_gayeri</v>
      </c>
      <c r="C179" s="10" t="str">
        <f t="shared" si="83"/>
        <v>BNA_nov23!</v>
      </c>
      <c r="D179" s="4" t="str">
        <f t="shared" si="51"/>
        <v>marche_gayeriBNA_nov23!</v>
      </c>
      <c r="E179" s="10">
        <f t="shared" si="84"/>
        <v>45231</v>
      </c>
      <c r="G179" s="7">
        <f t="shared" ca="1" si="79"/>
        <v>1500</v>
      </c>
      <c r="H179" s="7" t="str">
        <f t="shared" ca="1" si="79"/>
        <v>MC</v>
      </c>
      <c r="I179" s="7" t="str">
        <f t="shared" ca="1" si="79"/>
        <v>MC</v>
      </c>
      <c r="J179" s="7">
        <f t="shared" ca="1" si="79"/>
        <v>500</v>
      </c>
      <c r="K179" s="7" t="str">
        <f t="shared" ca="1" si="79"/>
        <v>MC</v>
      </c>
      <c r="L179" s="7">
        <f t="shared" ca="1" si="79"/>
        <v>5500</v>
      </c>
      <c r="M179" s="7">
        <f t="shared" ca="1" si="79"/>
        <v>7500</v>
      </c>
      <c r="N179" s="7" t="str">
        <f t="shared" ca="1" si="79"/>
        <v>MC</v>
      </c>
      <c r="O179" s="7">
        <f t="shared" ca="1" si="79"/>
        <v>5000</v>
      </c>
      <c r="P179" s="7" t="str">
        <f t="shared" ca="1" si="79"/>
        <v>MC</v>
      </c>
      <c r="Q179" s="7" t="str">
        <f t="shared" ca="1" si="80"/>
        <v>MC</v>
      </c>
      <c r="R179" s="7" t="str">
        <f t="shared" ca="1" si="80"/>
        <v>MC</v>
      </c>
      <c r="S179" s="7" t="str">
        <f t="shared" ca="1" si="80"/>
        <v>MC</v>
      </c>
      <c r="T179" s="7" t="str">
        <f t="shared" ca="1" si="80"/>
        <v>MC</v>
      </c>
      <c r="U179" s="7" t="str">
        <f t="shared" ca="1" si="80"/>
        <v>MC</v>
      </c>
      <c r="V179" s="7" t="str">
        <f t="shared" ca="1" si="80"/>
        <v>MC</v>
      </c>
      <c r="W179" s="7" t="str">
        <f t="shared" ca="1" si="80"/>
        <v>MC</v>
      </c>
      <c r="X179" s="7">
        <f t="shared" ca="1" si="80"/>
        <v>150</v>
      </c>
      <c r="Y179" s="7" t="str">
        <f t="shared" ca="1" si="80"/>
        <v>MC</v>
      </c>
      <c r="Z179" s="7" t="str">
        <f t="shared" ca="1" si="80"/>
        <v>MC</v>
      </c>
      <c r="AA179" s="7" t="str">
        <f t="shared" ca="1" si="81"/>
        <v>MC</v>
      </c>
      <c r="AB179" s="7">
        <f t="shared" ca="1" si="81"/>
        <v>2000</v>
      </c>
      <c r="AC179" s="7">
        <f t="shared" ca="1" si="81"/>
        <v>3000</v>
      </c>
      <c r="AD179" s="7">
        <f t="shared" ca="1" si="81"/>
        <v>2000</v>
      </c>
      <c r="AE179" s="7">
        <f t="shared" ca="1" si="81"/>
        <v>2000</v>
      </c>
      <c r="AF179" s="7">
        <f t="shared" ca="1" si="81"/>
        <v>1500</v>
      </c>
      <c r="AG179" s="7" t="str">
        <f t="shared" ca="1" si="81"/>
        <v>MC</v>
      </c>
      <c r="AH179" s="7">
        <f t="shared" ca="1" si="81"/>
        <v>300</v>
      </c>
      <c r="AI179" s="7" t="str">
        <f t="shared" ca="1" si="81"/>
        <v>MC</v>
      </c>
    </row>
    <row r="180" spans="1:35" x14ac:dyDescent="0.35">
      <c r="A180" s="4" t="str">
        <f t="shared" si="82"/>
        <v>est</v>
      </c>
      <c r="B180" s="4" t="str">
        <f t="shared" si="82"/>
        <v>marche_gayeri</v>
      </c>
      <c r="C180" s="10" t="str">
        <f t="shared" si="83"/>
        <v>BNA_dec23!</v>
      </c>
      <c r="D180" s="4" t="str">
        <f t="shared" si="51"/>
        <v>marche_gayeriBNA_dec23!</v>
      </c>
      <c r="E180" s="10">
        <f t="shared" si="84"/>
        <v>45261</v>
      </c>
      <c r="G180" s="7" t="str">
        <f t="shared" ca="1" si="79"/>
        <v/>
      </c>
      <c r="H180" s="7" t="str">
        <f t="shared" ca="1" si="79"/>
        <v/>
      </c>
      <c r="I180" s="7" t="str">
        <f t="shared" ca="1" si="79"/>
        <v/>
      </c>
      <c r="J180" s="7" t="str">
        <f t="shared" ca="1" si="79"/>
        <v/>
      </c>
      <c r="K180" s="7" t="str">
        <f t="shared" ca="1" si="79"/>
        <v/>
      </c>
      <c r="L180" s="7" t="str">
        <f t="shared" ca="1" si="79"/>
        <v/>
      </c>
      <c r="M180" s="7" t="str">
        <f t="shared" ca="1" si="79"/>
        <v/>
      </c>
      <c r="N180" s="7" t="str">
        <f t="shared" ca="1" si="79"/>
        <v/>
      </c>
      <c r="O180" s="7" t="str">
        <f t="shared" ca="1" si="79"/>
        <v/>
      </c>
      <c r="P180" s="7" t="str">
        <f t="shared" ca="1" si="79"/>
        <v/>
      </c>
      <c r="Q180" s="7" t="str">
        <f t="shared" ca="1" si="80"/>
        <v/>
      </c>
      <c r="R180" s="7" t="str">
        <f t="shared" ca="1" si="80"/>
        <v/>
      </c>
      <c r="S180" s="7" t="str">
        <f t="shared" ca="1" si="80"/>
        <v/>
      </c>
      <c r="T180" s="7" t="str">
        <f t="shared" ca="1" si="80"/>
        <v/>
      </c>
      <c r="U180" s="7" t="str">
        <f t="shared" ca="1" si="80"/>
        <v/>
      </c>
      <c r="V180" s="7" t="str">
        <f t="shared" ca="1" si="80"/>
        <v/>
      </c>
      <c r="W180" s="7" t="str">
        <f t="shared" ca="1" si="80"/>
        <v/>
      </c>
      <c r="X180" s="7" t="str">
        <f t="shared" ca="1" si="80"/>
        <v/>
      </c>
      <c r="Y180" s="7" t="str">
        <f t="shared" ca="1" si="80"/>
        <v/>
      </c>
      <c r="Z180" s="7" t="str">
        <f t="shared" ca="1" si="80"/>
        <v/>
      </c>
      <c r="AA180" s="7" t="str">
        <f t="shared" ca="1" si="81"/>
        <v/>
      </c>
      <c r="AB180" s="7" t="str">
        <f t="shared" ca="1" si="81"/>
        <v/>
      </c>
      <c r="AC180" s="7" t="str">
        <f t="shared" ca="1" si="81"/>
        <v/>
      </c>
      <c r="AD180" s="7" t="str">
        <f t="shared" ca="1" si="81"/>
        <v/>
      </c>
      <c r="AE180" s="7" t="str">
        <f t="shared" ca="1" si="81"/>
        <v/>
      </c>
      <c r="AF180" s="7" t="str">
        <f t="shared" ca="1" si="81"/>
        <v/>
      </c>
      <c r="AG180" s="7" t="str">
        <f t="shared" ca="1" si="81"/>
        <v/>
      </c>
      <c r="AH180" s="7" t="str">
        <f t="shared" ca="1" si="81"/>
        <v/>
      </c>
      <c r="AI180" s="7" t="str">
        <f t="shared" ca="1" si="81"/>
        <v/>
      </c>
    </row>
    <row r="181" spans="1:35" x14ac:dyDescent="0.35">
      <c r="D181" s="4" t="str">
        <f t="shared" si="51"/>
        <v/>
      </c>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row>
    <row r="182" spans="1:35" x14ac:dyDescent="0.35">
      <c r="D182" s="4" t="str">
        <f t="shared" si="51"/>
        <v/>
      </c>
      <c r="E182" s="4" t="s">
        <v>91</v>
      </c>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row>
    <row r="183" spans="1:35" x14ac:dyDescent="0.35">
      <c r="A183" s="4" t="s">
        <v>81</v>
      </c>
      <c r="B183" s="4" t="s">
        <v>92</v>
      </c>
      <c r="C183" s="10" t="str">
        <f t="shared" ref="C183:C190" si="85">C167</f>
        <v>BNA_nov22!</v>
      </c>
      <c r="D183" s="4" t="str">
        <f t="shared" si="51"/>
        <v>marche_matiacoaliBNA_nov22!</v>
      </c>
      <c r="E183" s="10">
        <f t="shared" ref="E183:E190" si="86">E167</f>
        <v>44866</v>
      </c>
      <c r="G183" s="7" t="str">
        <f t="shared" ref="G183:P196" ca="1" si="87">IFERROR(VLOOKUP($B183,INDIRECT($C183&amp;$A$1),MATCH(G$4,INDIRECT($C183&amp;"$B$7:$BZ$7"),0),FALSE),"")</f>
        <v>-</v>
      </c>
      <c r="H183" s="7" t="str">
        <f t="shared" ca="1" si="87"/>
        <v>-</v>
      </c>
      <c r="I183" s="7" t="str">
        <f t="shared" ca="1" si="87"/>
        <v>-</v>
      </c>
      <c r="J183" s="7" t="str">
        <f t="shared" ca="1" si="87"/>
        <v>-</v>
      </c>
      <c r="K183" s="7" t="str">
        <f t="shared" ca="1" si="87"/>
        <v>-</v>
      </c>
      <c r="L183" s="7" t="str">
        <f t="shared" ca="1" si="87"/>
        <v>-</v>
      </c>
      <c r="M183" s="7" t="str">
        <f t="shared" ca="1" si="87"/>
        <v>-</v>
      </c>
      <c r="N183" s="7" t="str">
        <f t="shared" ca="1" si="87"/>
        <v>-</v>
      </c>
      <c r="O183" s="7" t="str">
        <f t="shared" ca="1" si="87"/>
        <v>-</v>
      </c>
      <c r="P183" s="7" t="str">
        <f t="shared" ca="1" si="87"/>
        <v>-</v>
      </c>
      <c r="Q183" s="7" t="str">
        <f t="shared" ref="Q183:Z196" ca="1" si="88">IFERROR(VLOOKUP($B183,INDIRECT($C183&amp;$A$1),MATCH(Q$4,INDIRECT($C183&amp;"$B$7:$BZ$7"),0),FALSE),"")</f>
        <v>-</v>
      </c>
      <c r="R183" s="7" t="str">
        <f t="shared" ca="1" si="88"/>
        <v>-</v>
      </c>
      <c r="S183" s="7" t="str">
        <f t="shared" ca="1" si="88"/>
        <v>-</v>
      </c>
      <c r="T183" s="7" t="str">
        <f t="shared" ca="1" si="88"/>
        <v>-</v>
      </c>
      <c r="U183" s="7" t="str">
        <f t="shared" ca="1" si="88"/>
        <v>-</v>
      </c>
      <c r="V183" s="7" t="str">
        <f t="shared" ca="1" si="88"/>
        <v>-</v>
      </c>
      <c r="W183" s="7" t="str">
        <f t="shared" ca="1" si="88"/>
        <v>-</v>
      </c>
      <c r="X183" s="7" t="str">
        <f t="shared" ca="1" si="88"/>
        <v>-</v>
      </c>
      <c r="Y183" s="7" t="str">
        <f t="shared" ca="1" si="88"/>
        <v>-</v>
      </c>
      <c r="Z183" s="7" t="str">
        <f t="shared" ca="1" si="88"/>
        <v>-</v>
      </c>
      <c r="AA183" s="7" t="str">
        <f t="shared" ref="AA183:AI196" ca="1" si="89">IFERROR(VLOOKUP($B183,INDIRECT($C183&amp;$A$1),MATCH(AA$4,INDIRECT($C183&amp;"$B$7:$BZ$7"),0),FALSE),"")</f>
        <v>-</v>
      </c>
      <c r="AB183" s="7" t="str">
        <f t="shared" ca="1" si="89"/>
        <v>-</v>
      </c>
      <c r="AC183" s="7" t="str">
        <f t="shared" ca="1" si="89"/>
        <v>-</v>
      </c>
      <c r="AD183" s="7" t="str">
        <f t="shared" ca="1" si="89"/>
        <v>-</v>
      </c>
      <c r="AE183" s="7" t="str">
        <f t="shared" ca="1" si="89"/>
        <v>-</v>
      </c>
      <c r="AF183" s="7" t="str">
        <f t="shared" ca="1" si="89"/>
        <v>-</v>
      </c>
      <c r="AG183" s="7" t="str">
        <f t="shared" ca="1" si="89"/>
        <v>-</v>
      </c>
      <c r="AH183" s="7" t="str">
        <f t="shared" ca="1" si="89"/>
        <v>-</v>
      </c>
      <c r="AI183" s="7" t="str">
        <f t="shared" ca="1" si="89"/>
        <v>-</v>
      </c>
    </row>
    <row r="184" spans="1:35" x14ac:dyDescent="0.35">
      <c r="A184" s="4" t="s">
        <v>81</v>
      </c>
      <c r="B184" s="4" t="s">
        <v>92</v>
      </c>
      <c r="C184" s="10" t="str">
        <f t="shared" si="85"/>
        <v>BNA_dec22!</v>
      </c>
      <c r="D184" s="4" t="str">
        <f t="shared" si="51"/>
        <v>marche_matiacoaliBNA_dec22!</v>
      </c>
      <c r="E184" s="10">
        <f t="shared" si="86"/>
        <v>44896</v>
      </c>
      <c r="G184" s="7" t="str">
        <f t="shared" ca="1" si="87"/>
        <v>-</v>
      </c>
      <c r="H184" s="7" t="str">
        <f t="shared" ca="1" si="87"/>
        <v>-</v>
      </c>
      <c r="I184" s="7" t="str">
        <f t="shared" ca="1" si="87"/>
        <v>-</v>
      </c>
      <c r="J184" s="7" t="str">
        <f t="shared" ca="1" si="87"/>
        <v>-</v>
      </c>
      <c r="K184" s="7" t="str">
        <f t="shared" ca="1" si="87"/>
        <v>-</v>
      </c>
      <c r="L184" s="7" t="str">
        <f t="shared" ca="1" si="87"/>
        <v>-</v>
      </c>
      <c r="M184" s="7" t="str">
        <f t="shared" ca="1" si="87"/>
        <v>-</v>
      </c>
      <c r="N184" s="7" t="str">
        <f t="shared" ca="1" si="87"/>
        <v>-</v>
      </c>
      <c r="O184" s="7" t="str">
        <f t="shared" ca="1" si="87"/>
        <v>-</v>
      </c>
      <c r="P184" s="7" t="str">
        <f t="shared" ca="1" si="87"/>
        <v>-</v>
      </c>
      <c r="Q184" s="7" t="str">
        <f t="shared" ca="1" si="88"/>
        <v>-</v>
      </c>
      <c r="R184" s="7" t="str">
        <f t="shared" ca="1" si="88"/>
        <v>-</v>
      </c>
      <c r="S184" s="7" t="str">
        <f t="shared" ca="1" si="88"/>
        <v>-</v>
      </c>
      <c r="T184" s="7" t="str">
        <f t="shared" ca="1" si="88"/>
        <v>-</v>
      </c>
      <c r="U184" s="7" t="str">
        <f t="shared" ca="1" si="88"/>
        <v>-</v>
      </c>
      <c r="V184" s="7" t="str">
        <f t="shared" ca="1" si="88"/>
        <v>-</v>
      </c>
      <c r="W184" s="7" t="str">
        <f t="shared" ca="1" si="88"/>
        <v>-</v>
      </c>
      <c r="X184" s="7" t="str">
        <f t="shared" ca="1" si="88"/>
        <v>-</v>
      </c>
      <c r="Y184" s="7" t="str">
        <f t="shared" ca="1" si="88"/>
        <v>-</v>
      </c>
      <c r="Z184" s="7" t="str">
        <f t="shared" ca="1" si="88"/>
        <v>-</v>
      </c>
      <c r="AA184" s="7" t="str">
        <f t="shared" ca="1" si="89"/>
        <v>-</v>
      </c>
      <c r="AB184" s="7" t="str">
        <f t="shared" ca="1" si="89"/>
        <v>-</v>
      </c>
      <c r="AC184" s="7" t="str">
        <f t="shared" ca="1" si="89"/>
        <v>-</v>
      </c>
      <c r="AD184" s="7" t="str">
        <f t="shared" ca="1" si="89"/>
        <v>-</v>
      </c>
      <c r="AE184" s="7" t="str">
        <f t="shared" ca="1" si="89"/>
        <v>-</v>
      </c>
      <c r="AF184" s="7" t="str">
        <f t="shared" ca="1" si="89"/>
        <v>-</v>
      </c>
      <c r="AG184" s="7" t="str">
        <f t="shared" ca="1" si="89"/>
        <v>-</v>
      </c>
      <c r="AH184" s="7" t="str">
        <f t="shared" ca="1" si="89"/>
        <v>-</v>
      </c>
      <c r="AI184" s="7" t="str">
        <f t="shared" ca="1" si="89"/>
        <v>-</v>
      </c>
    </row>
    <row r="185" spans="1:35" x14ac:dyDescent="0.35">
      <c r="A185" s="4" t="s">
        <v>81</v>
      </c>
      <c r="B185" s="4" t="s">
        <v>92</v>
      </c>
      <c r="C185" s="10" t="str">
        <f t="shared" si="85"/>
        <v>BNA_jan23!</v>
      </c>
      <c r="D185" s="4" t="str">
        <f t="shared" si="51"/>
        <v>marche_matiacoaliBNA_jan23!</v>
      </c>
      <c r="E185" s="10">
        <f t="shared" si="86"/>
        <v>44927</v>
      </c>
      <c r="G185" s="7" t="str">
        <f t="shared" ca="1" si="87"/>
        <v>-</v>
      </c>
      <c r="H185" s="7" t="str">
        <f t="shared" ca="1" si="87"/>
        <v>-</v>
      </c>
      <c r="I185" s="7" t="str">
        <f t="shared" ca="1" si="87"/>
        <v>-</v>
      </c>
      <c r="J185" s="7" t="str">
        <f t="shared" ca="1" si="87"/>
        <v>-</v>
      </c>
      <c r="K185" s="7" t="str">
        <f t="shared" ca="1" si="87"/>
        <v>-</v>
      </c>
      <c r="L185" s="7" t="str">
        <f t="shared" ca="1" si="87"/>
        <v>-</v>
      </c>
      <c r="M185" s="7" t="str">
        <f t="shared" ca="1" si="87"/>
        <v>-</v>
      </c>
      <c r="N185" s="7" t="str">
        <f t="shared" ca="1" si="87"/>
        <v>-</v>
      </c>
      <c r="O185" s="7" t="str">
        <f t="shared" ca="1" si="87"/>
        <v>-</v>
      </c>
      <c r="P185" s="7" t="str">
        <f t="shared" ca="1" si="87"/>
        <v>-</v>
      </c>
      <c r="Q185" s="7" t="str">
        <f t="shared" ca="1" si="88"/>
        <v>-</v>
      </c>
      <c r="R185" s="7" t="str">
        <f t="shared" ca="1" si="88"/>
        <v>-</v>
      </c>
      <c r="S185" s="7" t="str">
        <f t="shared" ca="1" si="88"/>
        <v>-</v>
      </c>
      <c r="T185" s="7" t="str">
        <f t="shared" ca="1" si="88"/>
        <v>-</v>
      </c>
      <c r="U185" s="7" t="str">
        <f t="shared" ca="1" si="88"/>
        <v>-</v>
      </c>
      <c r="V185" s="7" t="str">
        <f t="shared" ca="1" si="88"/>
        <v>-</v>
      </c>
      <c r="W185" s="7" t="str">
        <f t="shared" ca="1" si="88"/>
        <v>-</v>
      </c>
      <c r="X185" s="7" t="str">
        <f t="shared" ca="1" si="88"/>
        <v>-</v>
      </c>
      <c r="Y185" s="7" t="str">
        <f t="shared" ca="1" si="88"/>
        <v>-</v>
      </c>
      <c r="Z185" s="7" t="str">
        <f t="shared" ca="1" si="88"/>
        <v>-</v>
      </c>
      <c r="AA185" s="7" t="str">
        <f t="shared" ca="1" si="89"/>
        <v>-</v>
      </c>
      <c r="AB185" s="7" t="str">
        <f t="shared" ca="1" si="89"/>
        <v>-</v>
      </c>
      <c r="AC185" s="7" t="str">
        <f t="shared" ca="1" si="89"/>
        <v>-</v>
      </c>
      <c r="AD185" s="7" t="str">
        <f t="shared" ca="1" si="89"/>
        <v>-</v>
      </c>
      <c r="AE185" s="7" t="str">
        <f t="shared" ca="1" si="89"/>
        <v>-</v>
      </c>
      <c r="AF185" s="7" t="str">
        <f t="shared" ca="1" si="89"/>
        <v>-</v>
      </c>
      <c r="AG185" s="7" t="str">
        <f t="shared" ca="1" si="89"/>
        <v>-</v>
      </c>
      <c r="AH185" s="7" t="str">
        <f t="shared" ca="1" si="89"/>
        <v>-</v>
      </c>
      <c r="AI185" s="7" t="str">
        <f t="shared" ca="1" si="89"/>
        <v>-</v>
      </c>
    </row>
    <row r="186" spans="1:35" x14ac:dyDescent="0.35">
      <c r="A186" s="4" t="s">
        <v>81</v>
      </c>
      <c r="B186" s="4" t="s">
        <v>92</v>
      </c>
      <c r="C186" s="10" t="str">
        <f t="shared" si="85"/>
        <v>BNA_fev23!</v>
      </c>
      <c r="D186" s="4" t="str">
        <f t="shared" si="51"/>
        <v>marche_matiacoaliBNA_fev23!</v>
      </c>
      <c r="E186" s="10">
        <f t="shared" si="86"/>
        <v>44958</v>
      </c>
      <c r="G186" s="7" t="str">
        <f t="shared" ca="1" si="87"/>
        <v>-</v>
      </c>
      <c r="H186" s="7" t="str">
        <f t="shared" ca="1" si="87"/>
        <v>-</v>
      </c>
      <c r="I186" s="7" t="str">
        <f t="shared" ca="1" si="87"/>
        <v>-</v>
      </c>
      <c r="J186" s="7" t="str">
        <f t="shared" ca="1" si="87"/>
        <v>-</v>
      </c>
      <c r="K186" s="7" t="str">
        <f t="shared" ca="1" si="87"/>
        <v>-</v>
      </c>
      <c r="L186" s="7" t="str">
        <f t="shared" ca="1" si="87"/>
        <v>-</v>
      </c>
      <c r="M186" s="7" t="str">
        <f t="shared" ca="1" si="87"/>
        <v>-</v>
      </c>
      <c r="N186" s="7" t="str">
        <f t="shared" ca="1" si="87"/>
        <v>-</v>
      </c>
      <c r="O186" s="7" t="str">
        <f t="shared" ca="1" si="87"/>
        <v>-</v>
      </c>
      <c r="P186" s="7" t="str">
        <f t="shared" ca="1" si="87"/>
        <v>-</v>
      </c>
      <c r="Q186" s="7" t="str">
        <f t="shared" ca="1" si="88"/>
        <v>-</v>
      </c>
      <c r="R186" s="7" t="str">
        <f t="shared" ca="1" si="88"/>
        <v>-</v>
      </c>
      <c r="S186" s="7" t="str">
        <f t="shared" ca="1" si="88"/>
        <v>-</v>
      </c>
      <c r="T186" s="7" t="str">
        <f t="shared" ca="1" si="88"/>
        <v>-</v>
      </c>
      <c r="U186" s="7" t="str">
        <f t="shared" ca="1" si="88"/>
        <v>-</v>
      </c>
      <c r="V186" s="7" t="str">
        <f t="shared" ca="1" si="88"/>
        <v>-</v>
      </c>
      <c r="W186" s="7" t="str">
        <f t="shared" ca="1" si="88"/>
        <v>-</v>
      </c>
      <c r="X186" s="7" t="str">
        <f t="shared" ca="1" si="88"/>
        <v>-</v>
      </c>
      <c r="Y186" s="7" t="str">
        <f t="shared" ca="1" si="88"/>
        <v>-</v>
      </c>
      <c r="Z186" s="7" t="str">
        <f t="shared" ca="1" si="88"/>
        <v>-</v>
      </c>
      <c r="AA186" s="7" t="str">
        <f t="shared" ca="1" si="89"/>
        <v>-</v>
      </c>
      <c r="AB186" s="7" t="str">
        <f t="shared" ca="1" si="89"/>
        <v>-</v>
      </c>
      <c r="AC186" s="7" t="str">
        <f t="shared" ca="1" si="89"/>
        <v>-</v>
      </c>
      <c r="AD186" s="7" t="str">
        <f t="shared" ca="1" si="89"/>
        <v>-</v>
      </c>
      <c r="AE186" s="7" t="str">
        <f t="shared" ca="1" si="89"/>
        <v>-</v>
      </c>
      <c r="AF186" s="7" t="str">
        <f t="shared" ca="1" si="89"/>
        <v>-</v>
      </c>
      <c r="AG186" s="7" t="str">
        <f t="shared" ca="1" si="89"/>
        <v>-</v>
      </c>
      <c r="AH186" s="7" t="str">
        <f t="shared" ca="1" si="89"/>
        <v>-</v>
      </c>
      <c r="AI186" s="7" t="str">
        <f t="shared" ca="1" si="89"/>
        <v>-</v>
      </c>
    </row>
    <row r="187" spans="1:35" x14ac:dyDescent="0.35">
      <c r="A187" s="4" t="s">
        <v>81</v>
      </c>
      <c r="B187" s="4" t="s">
        <v>92</v>
      </c>
      <c r="C187" s="10" t="str">
        <f t="shared" si="85"/>
        <v>BNA_mar23!</v>
      </c>
      <c r="D187" s="4" t="str">
        <f t="shared" si="51"/>
        <v>marche_matiacoaliBNA_mar23!</v>
      </c>
      <c r="E187" s="10">
        <f t="shared" si="86"/>
        <v>44986</v>
      </c>
      <c r="G187" s="7" t="str">
        <f t="shared" ca="1" si="87"/>
        <v>-</v>
      </c>
      <c r="H187" s="7" t="str">
        <f t="shared" ca="1" si="87"/>
        <v>-</v>
      </c>
      <c r="I187" s="7" t="str">
        <f t="shared" ca="1" si="87"/>
        <v>-</v>
      </c>
      <c r="J187" s="7" t="str">
        <f t="shared" ca="1" si="87"/>
        <v>-</v>
      </c>
      <c r="K187" s="7" t="str">
        <f t="shared" ca="1" si="87"/>
        <v>-</v>
      </c>
      <c r="L187" s="7" t="str">
        <f t="shared" ca="1" si="87"/>
        <v>-</v>
      </c>
      <c r="M187" s="7" t="str">
        <f t="shared" ca="1" si="87"/>
        <v>-</v>
      </c>
      <c r="N187" s="7" t="str">
        <f t="shared" ca="1" si="87"/>
        <v>-</v>
      </c>
      <c r="O187" s="7" t="str">
        <f t="shared" ca="1" si="87"/>
        <v>-</v>
      </c>
      <c r="P187" s="7" t="str">
        <f t="shared" ca="1" si="87"/>
        <v>-</v>
      </c>
      <c r="Q187" s="7" t="str">
        <f t="shared" ca="1" si="88"/>
        <v>-</v>
      </c>
      <c r="R187" s="7" t="str">
        <f t="shared" ca="1" si="88"/>
        <v>-</v>
      </c>
      <c r="S187" s="7" t="str">
        <f t="shared" ca="1" si="88"/>
        <v>-</v>
      </c>
      <c r="T187" s="7" t="str">
        <f t="shared" ca="1" si="88"/>
        <v>-</v>
      </c>
      <c r="U187" s="7" t="str">
        <f t="shared" ca="1" si="88"/>
        <v>-</v>
      </c>
      <c r="V187" s="7" t="str">
        <f t="shared" ca="1" si="88"/>
        <v>-</v>
      </c>
      <c r="W187" s="7" t="str">
        <f t="shared" ca="1" si="88"/>
        <v>-</v>
      </c>
      <c r="X187" s="7" t="str">
        <f t="shared" ca="1" si="88"/>
        <v>-</v>
      </c>
      <c r="Y187" s="7" t="str">
        <f t="shared" ca="1" si="88"/>
        <v>-</v>
      </c>
      <c r="Z187" s="7" t="str">
        <f t="shared" ca="1" si="88"/>
        <v>-</v>
      </c>
      <c r="AA187" s="7" t="str">
        <f t="shared" ca="1" si="89"/>
        <v>-</v>
      </c>
      <c r="AB187" s="7" t="str">
        <f t="shared" ca="1" si="89"/>
        <v>-</v>
      </c>
      <c r="AC187" s="7" t="str">
        <f t="shared" ca="1" si="89"/>
        <v>-</v>
      </c>
      <c r="AD187" s="7" t="str">
        <f t="shared" ca="1" si="89"/>
        <v>-</v>
      </c>
      <c r="AE187" s="7" t="str">
        <f t="shared" ca="1" si="89"/>
        <v>-</v>
      </c>
      <c r="AF187" s="7" t="str">
        <f t="shared" ca="1" si="89"/>
        <v>-</v>
      </c>
      <c r="AG187" s="7" t="str">
        <f t="shared" ca="1" si="89"/>
        <v>-</v>
      </c>
      <c r="AH187" s="7" t="str">
        <f t="shared" ca="1" si="89"/>
        <v>-</v>
      </c>
      <c r="AI187" s="7" t="str">
        <f t="shared" ca="1" si="89"/>
        <v>-</v>
      </c>
    </row>
    <row r="188" spans="1:35" x14ac:dyDescent="0.35">
      <c r="A188" s="4" t="s">
        <v>81</v>
      </c>
      <c r="B188" s="4" t="s">
        <v>92</v>
      </c>
      <c r="C188" s="10" t="str">
        <f t="shared" si="85"/>
        <v>BNA_avr23!</v>
      </c>
      <c r="D188" s="4" t="str">
        <f t="shared" si="51"/>
        <v>marche_matiacoaliBNA_avr23!</v>
      </c>
      <c r="E188" s="10">
        <f t="shared" si="86"/>
        <v>45017</v>
      </c>
      <c r="G188" s="7" t="str">
        <f t="shared" ca="1" si="87"/>
        <v>-</v>
      </c>
      <c r="H188" s="7" t="str">
        <f t="shared" ca="1" si="87"/>
        <v>-</v>
      </c>
      <c r="I188" s="7" t="str">
        <f t="shared" ca="1" si="87"/>
        <v>-</v>
      </c>
      <c r="J188" s="7" t="str">
        <f t="shared" ca="1" si="87"/>
        <v>-</v>
      </c>
      <c r="K188" s="7" t="str">
        <f t="shared" ca="1" si="87"/>
        <v>-</v>
      </c>
      <c r="L188" s="7" t="str">
        <f t="shared" ca="1" si="87"/>
        <v>-</v>
      </c>
      <c r="M188" s="7" t="str">
        <f t="shared" ca="1" si="87"/>
        <v>-</v>
      </c>
      <c r="N188" s="7" t="str">
        <f t="shared" ca="1" si="87"/>
        <v>-</v>
      </c>
      <c r="O188" s="7" t="str">
        <f t="shared" ca="1" si="87"/>
        <v>-</v>
      </c>
      <c r="P188" s="7" t="str">
        <f t="shared" ca="1" si="87"/>
        <v>-</v>
      </c>
      <c r="Q188" s="7" t="str">
        <f t="shared" ca="1" si="88"/>
        <v>-</v>
      </c>
      <c r="R188" s="7" t="str">
        <f t="shared" ca="1" si="88"/>
        <v>-</v>
      </c>
      <c r="S188" s="7" t="str">
        <f t="shared" ca="1" si="88"/>
        <v>-</v>
      </c>
      <c r="T188" s="7" t="str">
        <f t="shared" ca="1" si="88"/>
        <v>-</v>
      </c>
      <c r="U188" s="7" t="str">
        <f t="shared" ca="1" si="88"/>
        <v>-</v>
      </c>
      <c r="V188" s="7" t="str">
        <f t="shared" ca="1" si="88"/>
        <v>-</v>
      </c>
      <c r="W188" s="7" t="str">
        <f t="shared" ca="1" si="88"/>
        <v>-</v>
      </c>
      <c r="X188" s="7" t="str">
        <f t="shared" ca="1" si="88"/>
        <v>-</v>
      </c>
      <c r="Y188" s="7" t="str">
        <f t="shared" ca="1" si="88"/>
        <v>-</v>
      </c>
      <c r="Z188" s="7" t="str">
        <f t="shared" ca="1" si="88"/>
        <v>-</v>
      </c>
      <c r="AA188" s="7" t="str">
        <f t="shared" ca="1" si="89"/>
        <v>-</v>
      </c>
      <c r="AB188" s="7" t="str">
        <f t="shared" ca="1" si="89"/>
        <v>-</v>
      </c>
      <c r="AC188" s="7" t="str">
        <f t="shared" ca="1" si="89"/>
        <v>-</v>
      </c>
      <c r="AD188" s="7" t="str">
        <f t="shared" ca="1" si="89"/>
        <v>-</v>
      </c>
      <c r="AE188" s="7" t="str">
        <f t="shared" ca="1" si="89"/>
        <v>-</v>
      </c>
      <c r="AF188" s="7" t="str">
        <f t="shared" ca="1" si="89"/>
        <v>-</v>
      </c>
      <c r="AG188" s="7" t="str">
        <f t="shared" ca="1" si="89"/>
        <v>-</v>
      </c>
      <c r="AH188" s="7" t="str">
        <f t="shared" ca="1" si="89"/>
        <v>-</v>
      </c>
      <c r="AI188" s="7" t="str">
        <f t="shared" ca="1" si="89"/>
        <v>-</v>
      </c>
    </row>
    <row r="189" spans="1:35" x14ac:dyDescent="0.35">
      <c r="A189" s="4" t="s">
        <v>81</v>
      </c>
      <c r="B189" s="4" t="s">
        <v>92</v>
      </c>
      <c r="C189" s="10" t="str">
        <f t="shared" si="85"/>
        <v>BNA_mai23!</v>
      </c>
      <c r="D189" s="4" t="str">
        <f t="shared" si="51"/>
        <v>marche_matiacoaliBNA_mai23!</v>
      </c>
      <c r="E189" s="10">
        <f t="shared" si="86"/>
        <v>45047</v>
      </c>
      <c r="G189" s="7">
        <f t="shared" ca="1" si="87"/>
        <v>1250</v>
      </c>
      <c r="H189" s="7" t="str">
        <f t="shared" ca="1" si="87"/>
        <v>MC</v>
      </c>
      <c r="I189" s="7" t="str">
        <f t="shared" ca="1" si="87"/>
        <v>MC</v>
      </c>
      <c r="J189" s="7" t="str">
        <f t="shared" ca="1" si="87"/>
        <v>MC</v>
      </c>
      <c r="K189" s="7" t="str">
        <f t="shared" ca="1" si="87"/>
        <v>MC</v>
      </c>
      <c r="L189" s="7" t="str">
        <f t="shared" ca="1" si="87"/>
        <v>MC</v>
      </c>
      <c r="M189" s="7" t="str">
        <f t="shared" ca="1" si="87"/>
        <v>MC</v>
      </c>
      <c r="N189" s="7" t="str">
        <f t="shared" ca="1" si="87"/>
        <v>MC</v>
      </c>
      <c r="O189" s="7" t="str">
        <f t="shared" ca="1" si="87"/>
        <v>MC</v>
      </c>
      <c r="P189" s="7" t="str">
        <f t="shared" ca="1" si="87"/>
        <v>MC</v>
      </c>
      <c r="Q189" s="7" t="str">
        <f t="shared" ca="1" si="88"/>
        <v>MC</v>
      </c>
      <c r="R189" s="7" t="str">
        <f t="shared" ca="1" si="88"/>
        <v>MC</v>
      </c>
      <c r="S189" s="7" t="str">
        <f t="shared" ca="1" si="88"/>
        <v>MC</v>
      </c>
      <c r="T189" s="7" t="str">
        <f t="shared" ca="1" si="88"/>
        <v>MC</v>
      </c>
      <c r="U189" s="7">
        <f t="shared" ca="1" si="88"/>
        <v>8000</v>
      </c>
      <c r="V189" s="7">
        <f t="shared" ca="1" si="88"/>
        <v>6500</v>
      </c>
      <c r="W189" s="7">
        <f t="shared" ca="1" si="88"/>
        <v>500</v>
      </c>
      <c r="X189" s="7" t="str">
        <f t="shared" ca="1" si="88"/>
        <v>MC</v>
      </c>
      <c r="Y189" s="7" t="str">
        <f t="shared" ca="1" si="88"/>
        <v>MC</v>
      </c>
      <c r="Z189" s="7" t="str">
        <f t="shared" ca="1" si="88"/>
        <v>MC</v>
      </c>
      <c r="AA189" s="7" t="str">
        <f t="shared" ca="1" si="89"/>
        <v>MC</v>
      </c>
      <c r="AB189" s="7" t="str">
        <f t="shared" ca="1" si="89"/>
        <v>MC</v>
      </c>
      <c r="AC189" s="7" t="str">
        <f t="shared" ca="1" si="89"/>
        <v>MC</v>
      </c>
      <c r="AD189" s="7" t="str">
        <f t="shared" ca="1" si="89"/>
        <v>MC</v>
      </c>
      <c r="AE189" s="7" t="str">
        <f t="shared" ca="1" si="89"/>
        <v>MC</v>
      </c>
      <c r="AF189" s="7" t="str">
        <f t="shared" ca="1" si="89"/>
        <v>MC</v>
      </c>
      <c r="AG189" s="7" t="str">
        <f t="shared" ca="1" si="89"/>
        <v>MC</v>
      </c>
      <c r="AH189" s="7" t="str">
        <f t="shared" ca="1" si="89"/>
        <v>MC</v>
      </c>
      <c r="AI189" s="7" t="str">
        <f t="shared" ca="1" si="89"/>
        <v>MC</v>
      </c>
    </row>
    <row r="190" spans="1:35" x14ac:dyDescent="0.35">
      <c r="A190" s="4" t="s">
        <v>81</v>
      </c>
      <c r="B190" s="4" t="s">
        <v>92</v>
      </c>
      <c r="C190" s="10" t="str">
        <f t="shared" si="85"/>
        <v>BNA_juin23!</v>
      </c>
      <c r="D190" s="4" t="str">
        <f t="shared" si="51"/>
        <v>marche_matiacoaliBNA_juin23!</v>
      </c>
      <c r="E190" s="10">
        <f t="shared" si="86"/>
        <v>45078</v>
      </c>
      <c r="G190" s="7">
        <f t="shared" ca="1" si="87"/>
        <v>1300</v>
      </c>
      <c r="H190" s="7" t="str">
        <f t="shared" ca="1" si="87"/>
        <v>MC</v>
      </c>
      <c r="I190" s="7" t="str">
        <f t="shared" ca="1" si="87"/>
        <v>MC</v>
      </c>
      <c r="J190" s="7" t="str">
        <f t="shared" ca="1" si="87"/>
        <v>MC</v>
      </c>
      <c r="K190" s="7" t="str">
        <f t="shared" ca="1" si="87"/>
        <v>MC</v>
      </c>
      <c r="L190" s="7">
        <f t="shared" ca="1" si="87"/>
        <v>5250</v>
      </c>
      <c r="M190" s="7">
        <f t="shared" ca="1" si="87"/>
        <v>12500</v>
      </c>
      <c r="N190" s="7" t="str">
        <f t="shared" ca="1" si="87"/>
        <v>MC</v>
      </c>
      <c r="O190" s="7">
        <f t="shared" ca="1" si="87"/>
        <v>2750</v>
      </c>
      <c r="P190" s="7" t="str">
        <f t="shared" ca="1" si="87"/>
        <v>MC</v>
      </c>
      <c r="Q190" s="7" t="str">
        <f t="shared" ca="1" si="88"/>
        <v>MC</v>
      </c>
      <c r="R190" s="7" t="str">
        <f t="shared" ca="1" si="88"/>
        <v>MC</v>
      </c>
      <c r="S190" s="7" t="str">
        <f t="shared" ca="1" si="88"/>
        <v>MC</v>
      </c>
      <c r="T190" s="7" t="str">
        <f t="shared" ca="1" si="88"/>
        <v>MC</v>
      </c>
      <c r="U190" s="7" t="str">
        <f t="shared" ca="1" si="88"/>
        <v>MC</v>
      </c>
      <c r="V190" s="7" t="str">
        <f t="shared" ca="1" si="88"/>
        <v>MC</v>
      </c>
      <c r="W190" s="7" t="str">
        <f t="shared" ca="1" si="88"/>
        <v>MC</v>
      </c>
      <c r="X190" s="7">
        <f t="shared" ca="1" si="88"/>
        <v>200</v>
      </c>
      <c r="Y190" s="7" t="str">
        <f t="shared" ca="1" si="88"/>
        <v>MC</v>
      </c>
      <c r="Z190" s="7" t="str">
        <f t="shared" ca="1" si="88"/>
        <v>MC</v>
      </c>
      <c r="AA190" s="7" t="str">
        <f t="shared" ca="1" si="89"/>
        <v>MC</v>
      </c>
      <c r="AB190" s="7" t="str">
        <f t="shared" ca="1" si="89"/>
        <v>MC</v>
      </c>
      <c r="AC190" s="7" t="str">
        <f t="shared" ca="1" si="89"/>
        <v>MC</v>
      </c>
      <c r="AD190" s="7" t="str">
        <f t="shared" ca="1" si="89"/>
        <v>MC</v>
      </c>
      <c r="AE190" s="7" t="str">
        <f t="shared" ca="1" si="89"/>
        <v>MC</v>
      </c>
      <c r="AF190" s="7" t="str">
        <f t="shared" ca="1" si="89"/>
        <v>MC</v>
      </c>
      <c r="AG190" s="7" t="str">
        <f t="shared" ca="1" si="89"/>
        <v>MC</v>
      </c>
      <c r="AH190" s="7" t="str">
        <f t="shared" ca="1" si="89"/>
        <v>MC</v>
      </c>
      <c r="AI190" s="7" t="str">
        <f t="shared" ca="1" si="89"/>
        <v>MC</v>
      </c>
    </row>
    <row r="191" spans="1:35" x14ac:dyDescent="0.35">
      <c r="A191" s="4" t="str">
        <f t="shared" ref="A191:B196" si="90">A190</f>
        <v>est</v>
      </c>
      <c r="B191" s="4" t="str">
        <f t="shared" si="90"/>
        <v>marche_matiacoali</v>
      </c>
      <c r="C191" s="10" t="str">
        <f t="shared" ref="C191:C196" si="91">C175</f>
        <v>BNA_juil23!</v>
      </c>
      <c r="D191" s="4" t="str">
        <f t="shared" si="51"/>
        <v>marche_matiacoaliBNA_juil23!</v>
      </c>
      <c r="E191" s="10">
        <f t="shared" ref="E191:E196" si="92">EDATE(E190,1)</f>
        <v>45108</v>
      </c>
      <c r="G191" s="7">
        <f t="shared" ca="1" si="87"/>
        <v>1450</v>
      </c>
      <c r="H191" s="7" t="str">
        <f t="shared" ca="1" si="87"/>
        <v>MC</v>
      </c>
      <c r="I191" s="7" t="str">
        <f t="shared" ca="1" si="87"/>
        <v>MC</v>
      </c>
      <c r="J191" s="7">
        <f t="shared" ca="1" si="87"/>
        <v>775</v>
      </c>
      <c r="K191" s="7">
        <f t="shared" ca="1" si="87"/>
        <v>475</v>
      </c>
      <c r="L191" s="7">
        <f t="shared" ca="1" si="87"/>
        <v>7000</v>
      </c>
      <c r="M191" s="7" t="str">
        <f t="shared" ca="1" si="87"/>
        <v>MC</v>
      </c>
      <c r="N191" s="7">
        <f t="shared" ca="1" si="87"/>
        <v>1500</v>
      </c>
      <c r="O191" s="7">
        <f t="shared" ca="1" si="87"/>
        <v>3000</v>
      </c>
      <c r="P191" s="7" t="str">
        <f t="shared" ca="1" si="87"/>
        <v>MC</v>
      </c>
      <c r="Q191" s="7" t="str">
        <f t="shared" ca="1" si="88"/>
        <v>MC</v>
      </c>
      <c r="R191" s="7" t="str">
        <f t="shared" ca="1" si="88"/>
        <v>MC</v>
      </c>
      <c r="S191" s="7" t="str">
        <f t="shared" ca="1" si="88"/>
        <v>MC</v>
      </c>
      <c r="T191" s="7" t="str">
        <f t="shared" ca="1" si="88"/>
        <v>MC</v>
      </c>
      <c r="U191" s="7" t="str">
        <f t="shared" ca="1" si="88"/>
        <v>MC</v>
      </c>
      <c r="V191" s="7" t="str">
        <f t="shared" ca="1" si="88"/>
        <v>MC</v>
      </c>
      <c r="W191" s="7" t="str">
        <f t="shared" ca="1" si="88"/>
        <v>MC</v>
      </c>
      <c r="X191" s="7">
        <f t="shared" ca="1" si="88"/>
        <v>300</v>
      </c>
      <c r="Y191" s="7" t="str">
        <f t="shared" ca="1" si="88"/>
        <v>MC</v>
      </c>
      <c r="Z191" s="7" t="str">
        <f t="shared" ca="1" si="88"/>
        <v>MC</v>
      </c>
      <c r="AA191" s="7" t="str">
        <f t="shared" ca="1" si="89"/>
        <v>MC</v>
      </c>
      <c r="AB191" s="7">
        <f t="shared" ca="1" si="89"/>
        <v>3750</v>
      </c>
      <c r="AC191" s="7">
        <f t="shared" ca="1" si="89"/>
        <v>5000</v>
      </c>
      <c r="AD191" s="7">
        <f t="shared" ca="1" si="89"/>
        <v>3250</v>
      </c>
      <c r="AE191" s="7" t="str">
        <f t="shared" ca="1" si="89"/>
        <v>MC</v>
      </c>
      <c r="AF191" s="7">
        <f t="shared" ca="1" si="89"/>
        <v>4000</v>
      </c>
      <c r="AG191" s="7">
        <f t="shared" ca="1" si="89"/>
        <v>16500</v>
      </c>
      <c r="AH191" s="7" t="str">
        <f t="shared" ca="1" si="89"/>
        <v>MC</v>
      </c>
      <c r="AI191" s="7" t="str">
        <f t="shared" ca="1" si="89"/>
        <v>MC</v>
      </c>
    </row>
    <row r="192" spans="1:35" x14ac:dyDescent="0.35">
      <c r="A192" s="4" t="str">
        <f t="shared" si="90"/>
        <v>est</v>
      </c>
      <c r="B192" s="4" t="str">
        <f t="shared" si="90"/>
        <v>marche_matiacoali</v>
      </c>
      <c r="C192" s="10" t="str">
        <f t="shared" si="91"/>
        <v>BNA_aout23!</v>
      </c>
      <c r="D192" s="4" t="str">
        <f t="shared" si="51"/>
        <v>marche_matiacoaliBNA_aout23!</v>
      </c>
      <c r="E192" s="10">
        <f t="shared" si="92"/>
        <v>45139</v>
      </c>
      <c r="G192" s="7" t="str">
        <f t="shared" ca="1" si="87"/>
        <v>-</v>
      </c>
      <c r="H192" s="7" t="str">
        <f t="shared" ca="1" si="87"/>
        <v>-</v>
      </c>
      <c r="I192" s="7" t="str">
        <f t="shared" ca="1" si="87"/>
        <v>-</v>
      </c>
      <c r="J192" s="7" t="str">
        <f t="shared" ca="1" si="87"/>
        <v>-</v>
      </c>
      <c r="K192" s="7" t="str">
        <f t="shared" ca="1" si="87"/>
        <v>-</v>
      </c>
      <c r="L192" s="7" t="str">
        <f t="shared" ca="1" si="87"/>
        <v>-</v>
      </c>
      <c r="M192" s="7" t="str">
        <f t="shared" ca="1" si="87"/>
        <v>-</v>
      </c>
      <c r="N192" s="7" t="str">
        <f t="shared" ca="1" si="87"/>
        <v>-</v>
      </c>
      <c r="O192" s="7" t="str">
        <f t="shared" ca="1" si="87"/>
        <v>-</v>
      </c>
      <c r="P192" s="7" t="str">
        <f t="shared" ca="1" si="87"/>
        <v>-</v>
      </c>
      <c r="Q192" s="7" t="str">
        <f t="shared" ca="1" si="88"/>
        <v>-</v>
      </c>
      <c r="R192" s="7" t="str">
        <f t="shared" ca="1" si="88"/>
        <v>-</v>
      </c>
      <c r="S192" s="7" t="str">
        <f t="shared" ca="1" si="88"/>
        <v>-</v>
      </c>
      <c r="T192" s="7" t="str">
        <f t="shared" ca="1" si="88"/>
        <v>-</v>
      </c>
      <c r="U192" s="7" t="str">
        <f t="shared" ca="1" si="88"/>
        <v>-</v>
      </c>
      <c r="V192" s="7" t="str">
        <f t="shared" ca="1" si="88"/>
        <v>-</v>
      </c>
      <c r="W192" s="7" t="str">
        <f t="shared" ca="1" si="88"/>
        <v>-</v>
      </c>
      <c r="X192" s="7" t="str">
        <f t="shared" ca="1" si="88"/>
        <v>-</v>
      </c>
      <c r="Y192" s="7" t="str">
        <f t="shared" ca="1" si="88"/>
        <v>-</v>
      </c>
      <c r="Z192" s="7" t="str">
        <f t="shared" ca="1" si="88"/>
        <v>-</v>
      </c>
      <c r="AA192" s="7" t="str">
        <f t="shared" ca="1" si="89"/>
        <v>-</v>
      </c>
      <c r="AB192" s="7" t="str">
        <f t="shared" ca="1" si="89"/>
        <v>-</v>
      </c>
      <c r="AC192" s="7" t="str">
        <f t="shared" ca="1" si="89"/>
        <v>-</v>
      </c>
      <c r="AD192" s="7" t="str">
        <f t="shared" ca="1" si="89"/>
        <v>-</v>
      </c>
      <c r="AE192" s="7" t="str">
        <f t="shared" ca="1" si="89"/>
        <v>-</v>
      </c>
      <c r="AF192" s="7" t="str">
        <f t="shared" ca="1" si="89"/>
        <v>-</v>
      </c>
      <c r="AG192" s="7" t="str">
        <f t="shared" ca="1" si="89"/>
        <v>-</v>
      </c>
      <c r="AH192" s="7" t="str">
        <f t="shared" ca="1" si="89"/>
        <v>-</v>
      </c>
      <c r="AI192" s="7" t="str">
        <f t="shared" ca="1" si="89"/>
        <v>-</v>
      </c>
    </row>
    <row r="193" spans="1:35" x14ac:dyDescent="0.35">
      <c r="A193" s="4" t="str">
        <f t="shared" si="90"/>
        <v>est</v>
      </c>
      <c r="B193" s="4" t="str">
        <f t="shared" si="90"/>
        <v>marche_matiacoali</v>
      </c>
      <c r="C193" s="10" t="str">
        <f t="shared" si="91"/>
        <v>BNA_sept23!</v>
      </c>
      <c r="D193" s="4" t="str">
        <f t="shared" si="51"/>
        <v>marche_matiacoaliBNA_sept23!</v>
      </c>
      <c r="E193" s="10">
        <f t="shared" si="92"/>
        <v>45170</v>
      </c>
      <c r="G193" s="7">
        <f t="shared" ca="1" si="87"/>
        <v>1250</v>
      </c>
      <c r="H193" s="7" t="str">
        <f t="shared" ca="1" si="87"/>
        <v>MC</v>
      </c>
      <c r="I193" s="7" t="str">
        <f t="shared" ca="1" si="87"/>
        <v>MC</v>
      </c>
      <c r="J193" s="7">
        <f t="shared" ca="1" si="87"/>
        <v>500</v>
      </c>
      <c r="K193" s="7">
        <f t="shared" ca="1" si="87"/>
        <v>300</v>
      </c>
      <c r="L193" s="7">
        <f t="shared" ca="1" si="87"/>
        <v>5000</v>
      </c>
      <c r="M193" s="7">
        <f t="shared" ca="1" si="87"/>
        <v>20000</v>
      </c>
      <c r="N193" s="7">
        <f t="shared" ca="1" si="87"/>
        <v>1250</v>
      </c>
      <c r="O193" s="7">
        <f t="shared" ca="1" si="87"/>
        <v>1500</v>
      </c>
      <c r="P193" s="7">
        <f t="shared" ca="1" si="87"/>
        <v>3000</v>
      </c>
      <c r="Q193" s="7" t="str">
        <f t="shared" ca="1" si="88"/>
        <v>MC</v>
      </c>
      <c r="R193" s="7" t="str">
        <f t="shared" ca="1" si="88"/>
        <v>MC</v>
      </c>
      <c r="S193" s="7" t="str">
        <f t="shared" ca="1" si="88"/>
        <v>MC</v>
      </c>
      <c r="T193" s="7" t="str">
        <f t="shared" ca="1" si="88"/>
        <v>MC</v>
      </c>
      <c r="U193" s="7">
        <f t="shared" ca="1" si="88"/>
        <v>9000</v>
      </c>
      <c r="V193" s="7">
        <f t="shared" ca="1" si="88"/>
        <v>3250</v>
      </c>
      <c r="W193" s="7">
        <f t="shared" ca="1" si="88"/>
        <v>750</v>
      </c>
      <c r="X193" s="7">
        <f t="shared" ca="1" si="88"/>
        <v>250</v>
      </c>
      <c r="Y193" s="7" t="str">
        <f t="shared" ca="1" si="88"/>
        <v>MC</v>
      </c>
      <c r="Z193" s="7" t="str">
        <f t="shared" ca="1" si="88"/>
        <v>MC</v>
      </c>
      <c r="AA193" s="7" t="str">
        <f t="shared" ca="1" si="89"/>
        <v>MC</v>
      </c>
      <c r="AB193" s="7">
        <f t="shared" ca="1" si="89"/>
        <v>3000</v>
      </c>
      <c r="AC193" s="7">
        <f t="shared" ca="1" si="89"/>
        <v>3500</v>
      </c>
      <c r="AD193" s="7">
        <f t="shared" ca="1" si="89"/>
        <v>2500</v>
      </c>
      <c r="AE193" s="7" t="str">
        <f t="shared" ca="1" si="89"/>
        <v>MC</v>
      </c>
      <c r="AF193" s="7">
        <f t="shared" ca="1" si="89"/>
        <v>2000</v>
      </c>
      <c r="AG193" s="7">
        <f t="shared" ca="1" si="89"/>
        <v>5000</v>
      </c>
      <c r="AH193" s="7">
        <f t="shared" ca="1" si="89"/>
        <v>250</v>
      </c>
      <c r="AI193" s="7" t="str">
        <f t="shared" ca="1" si="89"/>
        <v>MC</v>
      </c>
    </row>
    <row r="194" spans="1:35" x14ac:dyDescent="0.35">
      <c r="A194" s="4" t="str">
        <f t="shared" si="90"/>
        <v>est</v>
      </c>
      <c r="B194" s="4" t="str">
        <f t="shared" si="90"/>
        <v>marche_matiacoali</v>
      </c>
      <c r="C194" s="10" t="str">
        <f t="shared" si="91"/>
        <v>BNA_oct23!</v>
      </c>
      <c r="D194" s="4" t="str">
        <f t="shared" si="51"/>
        <v>marche_matiacoaliBNA_oct23!</v>
      </c>
      <c r="E194" s="10">
        <f t="shared" si="92"/>
        <v>45200</v>
      </c>
      <c r="G194" s="7" t="str">
        <f t="shared" ca="1" si="87"/>
        <v>MC</v>
      </c>
      <c r="H194" s="7" t="str">
        <f t="shared" ca="1" si="87"/>
        <v>MC</v>
      </c>
      <c r="I194" s="7" t="str">
        <f t="shared" ca="1" si="87"/>
        <v>MC</v>
      </c>
      <c r="J194" s="7">
        <f t="shared" ca="1" si="87"/>
        <v>400</v>
      </c>
      <c r="K194" s="7">
        <f t="shared" ca="1" si="87"/>
        <v>300</v>
      </c>
      <c r="L194" s="7">
        <f t="shared" ca="1" si="87"/>
        <v>5375</v>
      </c>
      <c r="M194" s="7">
        <f t="shared" ca="1" si="87"/>
        <v>14350</v>
      </c>
      <c r="N194" s="7" t="str">
        <f t="shared" ca="1" si="87"/>
        <v>MC</v>
      </c>
      <c r="O194" s="7">
        <f t="shared" ca="1" si="87"/>
        <v>2300</v>
      </c>
      <c r="P194" s="7">
        <f t="shared" ca="1" si="87"/>
        <v>3125</v>
      </c>
      <c r="Q194" s="7">
        <f t="shared" ca="1" si="88"/>
        <v>100</v>
      </c>
      <c r="R194" s="7" t="str">
        <f t="shared" ca="1" si="88"/>
        <v>MC</v>
      </c>
      <c r="S194" s="7" t="str">
        <f t="shared" ca="1" si="88"/>
        <v>MC</v>
      </c>
      <c r="T194" s="7" t="str">
        <f t="shared" ca="1" si="88"/>
        <v>MC</v>
      </c>
      <c r="U194" s="7" t="str">
        <f t="shared" ca="1" si="88"/>
        <v>MC</v>
      </c>
      <c r="V194" s="7" t="str">
        <f t="shared" ca="1" si="88"/>
        <v>MC</v>
      </c>
      <c r="W194" s="7">
        <f t="shared" ca="1" si="88"/>
        <v>475</v>
      </c>
      <c r="X194" s="7">
        <f t="shared" ca="1" si="88"/>
        <v>500</v>
      </c>
      <c r="Y194" s="7" t="str">
        <f t="shared" ca="1" si="88"/>
        <v>MC</v>
      </c>
      <c r="Z194" s="7" t="str">
        <f t="shared" ca="1" si="88"/>
        <v>MC</v>
      </c>
      <c r="AA194" s="7" t="str">
        <f t="shared" ca="1" si="89"/>
        <v>MC</v>
      </c>
      <c r="AB194" s="7" t="str">
        <f t="shared" ca="1" si="89"/>
        <v>MC</v>
      </c>
      <c r="AC194" s="7">
        <f t="shared" ca="1" si="89"/>
        <v>3775</v>
      </c>
      <c r="AD194" s="7">
        <f t="shared" ca="1" si="89"/>
        <v>2000</v>
      </c>
      <c r="AE194" s="7">
        <f t="shared" ca="1" si="89"/>
        <v>1600</v>
      </c>
      <c r="AF194" s="7">
        <f t="shared" ca="1" si="89"/>
        <v>1425</v>
      </c>
      <c r="AG194" s="7">
        <f t="shared" ca="1" si="89"/>
        <v>2000</v>
      </c>
      <c r="AH194" s="7">
        <f t="shared" ca="1" si="89"/>
        <v>300</v>
      </c>
      <c r="AI194" s="7">
        <f t="shared" ca="1" si="89"/>
        <v>1600</v>
      </c>
    </row>
    <row r="195" spans="1:35" x14ac:dyDescent="0.35">
      <c r="A195" s="4" t="str">
        <f t="shared" si="90"/>
        <v>est</v>
      </c>
      <c r="B195" s="4" t="str">
        <f t="shared" si="90"/>
        <v>marche_matiacoali</v>
      </c>
      <c r="C195" s="10" t="str">
        <f t="shared" si="91"/>
        <v>BNA_nov23!</v>
      </c>
      <c r="D195" s="4" t="str">
        <f t="shared" si="51"/>
        <v>marche_matiacoaliBNA_nov23!</v>
      </c>
      <c r="E195" s="10">
        <f t="shared" si="92"/>
        <v>45231</v>
      </c>
      <c r="G195" s="7" t="str">
        <f t="shared" ca="1" si="87"/>
        <v>MC</v>
      </c>
      <c r="H195" s="7" t="str">
        <f t="shared" ca="1" si="87"/>
        <v>MC</v>
      </c>
      <c r="I195" s="7" t="str">
        <f t="shared" ca="1" si="87"/>
        <v>MC</v>
      </c>
      <c r="J195" s="7">
        <f t="shared" ca="1" si="87"/>
        <v>400</v>
      </c>
      <c r="K195" s="7">
        <f t="shared" ca="1" si="87"/>
        <v>300</v>
      </c>
      <c r="L195" s="7">
        <f t="shared" ca="1" si="87"/>
        <v>5375</v>
      </c>
      <c r="M195" s="7">
        <f t="shared" ca="1" si="87"/>
        <v>14350</v>
      </c>
      <c r="N195" s="7" t="str">
        <f t="shared" ca="1" si="87"/>
        <v>MC</v>
      </c>
      <c r="O195" s="7">
        <f t="shared" ca="1" si="87"/>
        <v>2300</v>
      </c>
      <c r="P195" s="7">
        <f t="shared" ca="1" si="87"/>
        <v>3125</v>
      </c>
      <c r="Q195" s="7">
        <f t="shared" ca="1" si="88"/>
        <v>100</v>
      </c>
      <c r="R195" s="7" t="str">
        <f t="shared" ca="1" si="88"/>
        <v>MC</v>
      </c>
      <c r="S195" s="7" t="str">
        <f t="shared" ca="1" si="88"/>
        <v>MC</v>
      </c>
      <c r="T195" s="7" t="str">
        <f t="shared" ca="1" si="88"/>
        <v>MC</v>
      </c>
      <c r="U195" s="7" t="str">
        <f t="shared" ca="1" si="88"/>
        <v>MC</v>
      </c>
      <c r="V195" s="7" t="str">
        <f t="shared" ca="1" si="88"/>
        <v>MC</v>
      </c>
      <c r="W195" s="7">
        <f t="shared" ca="1" si="88"/>
        <v>475</v>
      </c>
      <c r="X195" s="7">
        <f t="shared" ca="1" si="88"/>
        <v>500</v>
      </c>
      <c r="Y195" s="7" t="str">
        <f t="shared" ca="1" si="88"/>
        <v>MC</v>
      </c>
      <c r="Z195" s="7" t="str">
        <f t="shared" ca="1" si="88"/>
        <v>MC</v>
      </c>
      <c r="AA195" s="7" t="str">
        <f t="shared" ca="1" si="89"/>
        <v>MC</v>
      </c>
      <c r="AB195" s="7" t="str">
        <f t="shared" ca="1" si="89"/>
        <v>MC</v>
      </c>
      <c r="AC195" s="7">
        <f t="shared" ca="1" si="89"/>
        <v>3775</v>
      </c>
      <c r="AD195" s="7">
        <f t="shared" ca="1" si="89"/>
        <v>2000</v>
      </c>
      <c r="AE195" s="7">
        <f t="shared" ca="1" si="89"/>
        <v>1600</v>
      </c>
      <c r="AF195" s="7">
        <f t="shared" ca="1" si="89"/>
        <v>1425</v>
      </c>
      <c r="AG195" s="7">
        <f t="shared" ca="1" si="89"/>
        <v>2000</v>
      </c>
      <c r="AH195" s="7">
        <f t="shared" ca="1" si="89"/>
        <v>300</v>
      </c>
      <c r="AI195" s="7">
        <f t="shared" ca="1" si="89"/>
        <v>1600</v>
      </c>
    </row>
    <row r="196" spans="1:35" x14ac:dyDescent="0.35">
      <c r="A196" s="4" t="str">
        <f t="shared" si="90"/>
        <v>est</v>
      </c>
      <c r="B196" s="4" t="str">
        <f t="shared" si="90"/>
        <v>marche_matiacoali</v>
      </c>
      <c r="C196" s="10" t="str">
        <f t="shared" si="91"/>
        <v>BNA_dec23!</v>
      </c>
      <c r="D196" s="4" t="str">
        <f t="shared" si="51"/>
        <v>marche_matiacoaliBNA_dec23!</v>
      </c>
      <c r="E196" s="10">
        <f t="shared" si="92"/>
        <v>45261</v>
      </c>
      <c r="G196" s="7" t="str">
        <f t="shared" ca="1" si="87"/>
        <v/>
      </c>
      <c r="H196" s="7" t="str">
        <f t="shared" ca="1" si="87"/>
        <v/>
      </c>
      <c r="I196" s="7" t="str">
        <f t="shared" ca="1" si="87"/>
        <v/>
      </c>
      <c r="J196" s="7" t="str">
        <f t="shared" ca="1" si="87"/>
        <v/>
      </c>
      <c r="K196" s="7" t="str">
        <f t="shared" ca="1" si="87"/>
        <v/>
      </c>
      <c r="L196" s="7" t="str">
        <f t="shared" ca="1" si="87"/>
        <v/>
      </c>
      <c r="M196" s="7" t="str">
        <f t="shared" ca="1" si="87"/>
        <v/>
      </c>
      <c r="N196" s="7" t="str">
        <f t="shared" ca="1" si="87"/>
        <v/>
      </c>
      <c r="O196" s="7" t="str">
        <f t="shared" ca="1" si="87"/>
        <v/>
      </c>
      <c r="P196" s="7" t="str">
        <f t="shared" ca="1" si="87"/>
        <v/>
      </c>
      <c r="Q196" s="7" t="str">
        <f t="shared" ca="1" si="88"/>
        <v/>
      </c>
      <c r="R196" s="7" t="str">
        <f t="shared" ca="1" si="88"/>
        <v/>
      </c>
      <c r="S196" s="7" t="str">
        <f t="shared" ca="1" si="88"/>
        <v/>
      </c>
      <c r="T196" s="7" t="str">
        <f t="shared" ca="1" si="88"/>
        <v/>
      </c>
      <c r="U196" s="7" t="str">
        <f t="shared" ca="1" si="88"/>
        <v/>
      </c>
      <c r="V196" s="7" t="str">
        <f t="shared" ca="1" si="88"/>
        <v/>
      </c>
      <c r="W196" s="7" t="str">
        <f t="shared" ca="1" si="88"/>
        <v/>
      </c>
      <c r="X196" s="7" t="str">
        <f t="shared" ca="1" si="88"/>
        <v/>
      </c>
      <c r="Y196" s="7" t="str">
        <f t="shared" ca="1" si="88"/>
        <v/>
      </c>
      <c r="Z196" s="7" t="str">
        <f t="shared" ca="1" si="88"/>
        <v/>
      </c>
      <c r="AA196" s="7" t="str">
        <f t="shared" ca="1" si="89"/>
        <v/>
      </c>
      <c r="AB196" s="7" t="str">
        <f t="shared" ca="1" si="89"/>
        <v/>
      </c>
      <c r="AC196" s="7" t="str">
        <f t="shared" ca="1" si="89"/>
        <v/>
      </c>
      <c r="AD196" s="7" t="str">
        <f t="shared" ca="1" si="89"/>
        <v/>
      </c>
      <c r="AE196" s="7" t="str">
        <f t="shared" ca="1" si="89"/>
        <v/>
      </c>
      <c r="AF196" s="7" t="str">
        <f t="shared" ca="1" si="89"/>
        <v/>
      </c>
      <c r="AG196" s="7" t="str">
        <f t="shared" ca="1" si="89"/>
        <v/>
      </c>
      <c r="AH196" s="7" t="str">
        <f t="shared" ca="1" si="89"/>
        <v/>
      </c>
      <c r="AI196" s="7" t="str">
        <f t="shared" ca="1" si="89"/>
        <v/>
      </c>
    </row>
    <row r="197" spans="1:35" x14ac:dyDescent="0.35">
      <c r="D197" s="4" t="str">
        <f t="shared" si="51"/>
        <v/>
      </c>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row>
    <row r="198" spans="1:35" x14ac:dyDescent="0.35">
      <c r="D198" s="4" t="str">
        <f t="shared" si="51"/>
        <v/>
      </c>
      <c r="E198" s="4" t="s">
        <v>93</v>
      </c>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row>
    <row r="199" spans="1:35" x14ac:dyDescent="0.35">
      <c r="A199" s="4" t="s">
        <v>81</v>
      </c>
      <c r="B199" s="4" t="s">
        <v>94</v>
      </c>
      <c r="C199" s="10" t="str">
        <f t="shared" ref="C199:C206" si="93">C183</f>
        <v>BNA_nov22!</v>
      </c>
      <c r="D199" s="4" t="str">
        <f t="shared" si="51"/>
        <v>marche_tibgaBNA_nov22!</v>
      </c>
      <c r="E199" s="10">
        <f t="shared" ref="E199:E206" si="94">E183</f>
        <v>44866</v>
      </c>
      <c r="G199" s="7" t="str">
        <f t="shared" ref="G199:P212" ca="1" si="95">IFERROR(VLOOKUP($B199,INDIRECT($C199&amp;$A$1),MATCH(G$4,INDIRECT($C199&amp;"$B$7:$BZ$7"),0),FALSE),"")</f>
        <v>-</v>
      </c>
      <c r="H199" s="7" t="str">
        <f t="shared" ca="1" si="95"/>
        <v>-</v>
      </c>
      <c r="I199" s="7" t="str">
        <f t="shared" ca="1" si="95"/>
        <v>-</v>
      </c>
      <c r="J199" s="7" t="str">
        <f t="shared" ca="1" si="95"/>
        <v>-</v>
      </c>
      <c r="K199" s="7" t="str">
        <f t="shared" ca="1" si="95"/>
        <v>-</v>
      </c>
      <c r="L199" s="7" t="str">
        <f t="shared" ca="1" si="95"/>
        <v>-</v>
      </c>
      <c r="M199" s="7" t="str">
        <f t="shared" ca="1" si="95"/>
        <v>-</v>
      </c>
      <c r="N199" s="7" t="str">
        <f t="shared" ca="1" si="95"/>
        <v>-</v>
      </c>
      <c r="O199" s="7" t="str">
        <f t="shared" ca="1" si="95"/>
        <v>-</v>
      </c>
      <c r="P199" s="7" t="str">
        <f t="shared" ca="1" si="95"/>
        <v>-</v>
      </c>
      <c r="Q199" s="7" t="str">
        <f t="shared" ref="Q199:Z212" ca="1" si="96">IFERROR(VLOOKUP($B199,INDIRECT($C199&amp;$A$1),MATCH(Q$4,INDIRECT($C199&amp;"$B$7:$BZ$7"),0),FALSE),"")</f>
        <v>-</v>
      </c>
      <c r="R199" s="7" t="str">
        <f t="shared" ca="1" si="96"/>
        <v>-</v>
      </c>
      <c r="S199" s="7" t="str">
        <f t="shared" ca="1" si="96"/>
        <v>-</v>
      </c>
      <c r="T199" s="7" t="str">
        <f t="shared" ca="1" si="96"/>
        <v>-</v>
      </c>
      <c r="U199" s="7" t="str">
        <f t="shared" ca="1" si="96"/>
        <v>-</v>
      </c>
      <c r="V199" s="7" t="str">
        <f t="shared" ca="1" si="96"/>
        <v>-</v>
      </c>
      <c r="W199" s="7" t="str">
        <f t="shared" ca="1" si="96"/>
        <v>-</v>
      </c>
      <c r="X199" s="7" t="str">
        <f t="shared" ca="1" si="96"/>
        <v>-</v>
      </c>
      <c r="Y199" s="7" t="str">
        <f t="shared" ca="1" si="96"/>
        <v>-</v>
      </c>
      <c r="Z199" s="7" t="str">
        <f t="shared" ca="1" si="96"/>
        <v>-</v>
      </c>
      <c r="AA199" s="7" t="str">
        <f t="shared" ref="AA199:AI212" ca="1" si="97">IFERROR(VLOOKUP($B199,INDIRECT($C199&amp;$A$1),MATCH(AA$4,INDIRECT($C199&amp;"$B$7:$BZ$7"),0),FALSE),"")</f>
        <v>-</v>
      </c>
      <c r="AB199" s="7" t="str">
        <f t="shared" ca="1" si="97"/>
        <v>-</v>
      </c>
      <c r="AC199" s="7" t="str">
        <f t="shared" ca="1" si="97"/>
        <v>-</v>
      </c>
      <c r="AD199" s="7" t="str">
        <f t="shared" ca="1" si="97"/>
        <v>-</v>
      </c>
      <c r="AE199" s="7" t="str">
        <f t="shared" ca="1" si="97"/>
        <v>-</v>
      </c>
      <c r="AF199" s="7" t="str">
        <f t="shared" ca="1" si="97"/>
        <v>-</v>
      </c>
      <c r="AG199" s="7" t="str">
        <f t="shared" ca="1" si="97"/>
        <v>-</v>
      </c>
      <c r="AH199" s="7" t="str">
        <f t="shared" ca="1" si="97"/>
        <v>-</v>
      </c>
      <c r="AI199" s="7" t="str">
        <f t="shared" ca="1" si="97"/>
        <v>-</v>
      </c>
    </row>
    <row r="200" spans="1:35" x14ac:dyDescent="0.35">
      <c r="A200" s="4" t="s">
        <v>81</v>
      </c>
      <c r="B200" s="4" t="s">
        <v>94</v>
      </c>
      <c r="C200" s="10" t="str">
        <f t="shared" si="93"/>
        <v>BNA_dec22!</v>
      </c>
      <c r="D200" s="4" t="str">
        <f t="shared" si="51"/>
        <v>marche_tibgaBNA_dec22!</v>
      </c>
      <c r="E200" s="10">
        <f t="shared" si="94"/>
        <v>44896</v>
      </c>
      <c r="G200" s="7" t="str">
        <f t="shared" ca="1" si="95"/>
        <v>-</v>
      </c>
      <c r="H200" s="7" t="str">
        <f t="shared" ca="1" si="95"/>
        <v>-</v>
      </c>
      <c r="I200" s="7" t="str">
        <f t="shared" ca="1" si="95"/>
        <v>-</v>
      </c>
      <c r="J200" s="7" t="str">
        <f t="shared" ca="1" si="95"/>
        <v>-</v>
      </c>
      <c r="K200" s="7" t="str">
        <f t="shared" ca="1" si="95"/>
        <v>-</v>
      </c>
      <c r="L200" s="7" t="str">
        <f t="shared" ca="1" si="95"/>
        <v>-</v>
      </c>
      <c r="M200" s="7" t="str">
        <f t="shared" ca="1" si="95"/>
        <v>-</v>
      </c>
      <c r="N200" s="7" t="str">
        <f t="shared" ca="1" si="95"/>
        <v>-</v>
      </c>
      <c r="O200" s="7" t="str">
        <f t="shared" ca="1" si="95"/>
        <v>-</v>
      </c>
      <c r="P200" s="7" t="str">
        <f t="shared" ca="1" si="95"/>
        <v>-</v>
      </c>
      <c r="Q200" s="7" t="str">
        <f t="shared" ca="1" si="96"/>
        <v>-</v>
      </c>
      <c r="R200" s="7" t="str">
        <f t="shared" ca="1" si="96"/>
        <v>-</v>
      </c>
      <c r="S200" s="7" t="str">
        <f t="shared" ca="1" si="96"/>
        <v>-</v>
      </c>
      <c r="T200" s="7" t="str">
        <f t="shared" ca="1" si="96"/>
        <v>-</v>
      </c>
      <c r="U200" s="7" t="str">
        <f t="shared" ca="1" si="96"/>
        <v>-</v>
      </c>
      <c r="V200" s="7" t="str">
        <f t="shared" ca="1" si="96"/>
        <v>-</v>
      </c>
      <c r="W200" s="7" t="str">
        <f t="shared" ca="1" si="96"/>
        <v>-</v>
      </c>
      <c r="X200" s="7" t="str">
        <f t="shared" ca="1" si="96"/>
        <v>-</v>
      </c>
      <c r="Y200" s="7" t="str">
        <f t="shared" ca="1" si="96"/>
        <v>-</v>
      </c>
      <c r="Z200" s="7" t="str">
        <f t="shared" ca="1" si="96"/>
        <v>-</v>
      </c>
      <c r="AA200" s="7" t="str">
        <f t="shared" ca="1" si="97"/>
        <v>-</v>
      </c>
      <c r="AB200" s="7" t="str">
        <f t="shared" ca="1" si="97"/>
        <v>-</v>
      </c>
      <c r="AC200" s="7" t="str">
        <f t="shared" ca="1" si="97"/>
        <v>-</v>
      </c>
      <c r="AD200" s="7" t="str">
        <f t="shared" ca="1" si="97"/>
        <v>-</v>
      </c>
      <c r="AE200" s="7" t="str">
        <f t="shared" ca="1" si="97"/>
        <v>-</v>
      </c>
      <c r="AF200" s="7" t="str">
        <f t="shared" ca="1" si="97"/>
        <v>-</v>
      </c>
      <c r="AG200" s="7" t="str">
        <f t="shared" ca="1" si="97"/>
        <v>-</v>
      </c>
      <c r="AH200" s="7" t="str">
        <f t="shared" ca="1" si="97"/>
        <v>-</v>
      </c>
      <c r="AI200" s="7" t="str">
        <f t="shared" ca="1" si="97"/>
        <v>-</v>
      </c>
    </row>
    <row r="201" spans="1:35" x14ac:dyDescent="0.35">
      <c r="A201" s="4" t="s">
        <v>81</v>
      </c>
      <c r="B201" s="4" t="s">
        <v>94</v>
      </c>
      <c r="C201" s="10" t="str">
        <f t="shared" si="93"/>
        <v>BNA_jan23!</v>
      </c>
      <c r="D201" s="4" t="str">
        <f t="shared" si="51"/>
        <v>marche_tibgaBNA_jan23!</v>
      </c>
      <c r="E201" s="10">
        <f t="shared" si="94"/>
        <v>44927</v>
      </c>
      <c r="G201" s="7" t="str">
        <f t="shared" ca="1" si="95"/>
        <v>-</v>
      </c>
      <c r="H201" s="7" t="str">
        <f t="shared" ca="1" si="95"/>
        <v>-</v>
      </c>
      <c r="I201" s="7" t="str">
        <f t="shared" ca="1" si="95"/>
        <v>-</v>
      </c>
      <c r="J201" s="7" t="str">
        <f t="shared" ca="1" si="95"/>
        <v>-</v>
      </c>
      <c r="K201" s="7" t="str">
        <f t="shared" ca="1" si="95"/>
        <v>-</v>
      </c>
      <c r="L201" s="7" t="str">
        <f t="shared" ca="1" si="95"/>
        <v>-</v>
      </c>
      <c r="M201" s="7" t="str">
        <f t="shared" ca="1" si="95"/>
        <v>-</v>
      </c>
      <c r="N201" s="7" t="str">
        <f t="shared" ca="1" si="95"/>
        <v>-</v>
      </c>
      <c r="O201" s="7" t="str">
        <f t="shared" ca="1" si="95"/>
        <v>-</v>
      </c>
      <c r="P201" s="7" t="str">
        <f t="shared" ca="1" si="95"/>
        <v>-</v>
      </c>
      <c r="Q201" s="7" t="str">
        <f t="shared" ca="1" si="96"/>
        <v>-</v>
      </c>
      <c r="R201" s="7" t="str">
        <f t="shared" ca="1" si="96"/>
        <v>-</v>
      </c>
      <c r="S201" s="7" t="str">
        <f t="shared" ca="1" si="96"/>
        <v>-</v>
      </c>
      <c r="T201" s="7" t="str">
        <f t="shared" ca="1" si="96"/>
        <v>-</v>
      </c>
      <c r="U201" s="7" t="str">
        <f t="shared" ca="1" si="96"/>
        <v>-</v>
      </c>
      <c r="V201" s="7" t="str">
        <f t="shared" ca="1" si="96"/>
        <v>-</v>
      </c>
      <c r="W201" s="7" t="str">
        <f t="shared" ca="1" si="96"/>
        <v>-</v>
      </c>
      <c r="X201" s="7" t="str">
        <f t="shared" ca="1" si="96"/>
        <v>-</v>
      </c>
      <c r="Y201" s="7" t="str">
        <f t="shared" ca="1" si="96"/>
        <v>-</v>
      </c>
      <c r="Z201" s="7" t="str">
        <f t="shared" ca="1" si="96"/>
        <v>-</v>
      </c>
      <c r="AA201" s="7" t="str">
        <f t="shared" ca="1" si="97"/>
        <v>-</v>
      </c>
      <c r="AB201" s="7" t="str">
        <f t="shared" ca="1" si="97"/>
        <v>-</v>
      </c>
      <c r="AC201" s="7" t="str">
        <f t="shared" ca="1" si="97"/>
        <v>-</v>
      </c>
      <c r="AD201" s="7" t="str">
        <f t="shared" ca="1" si="97"/>
        <v>-</v>
      </c>
      <c r="AE201" s="7" t="str">
        <f t="shared" ca="1" si="97"/>
        <v>-</v>
      </c>
      <c r="AF201" s="7" t="str">
        <f t="shared" ca="1" si="97"/>
        <v>-</v>
      </c>
      <c r="AG201" s="7" t="str">
        <f t="shared" ca="1" si="97"/>
        <v>-</v>
      </c>
      <c r="AH201" s="7" t="str">
        <f t="shared" ca="1" si="97"/>
        <v>-</v>
      </c>
      <c r="AI201" s="7" t="str">
        <f t="shared" ca="1" si="97"/>
        <v>-</v>
      </c>
    </row>
    <row r="202" spans="1:35" x14ac:dyDescent="0.35">
      <c r="A202" s="4" t="s">
        <v>81</v>
      </c>
      <c r="B202" s="4" t="s">
        <v>94</v>
      </c>
      <c r="C202" s="10" t="str">
        <f t="shared" si="93"/>
        <v>BNA_fev23!</v>
      </c>
      <c r="D202" s="4" t="str">
        <f t="shared" si="51"/>
        <v>marche_tibgaBNA_fev23!</v>
      </c>
      <c r="E202" s="10">
        <f t="shared" si="94"/>
        <v>44958</v>
      </c>
      <c r="G202" s="7" t="str">
        <f t="shared" ca="1" si="95"/>
        <v>-</v>
      </c>
      <c r="H202" s="7" t="str">
        <f t="shared" ca="1" si="95"/>
        <v>-</v>
      </c>
      <c r="I202" s="7" t="str">
        <f t="shared" ca="1" si="95"/>
        <v>-</v>
      </c>
      <c r="J202" s="7" t="str">
        <f t="shared" ca="1" si="95"/>
        <v>-</v>
      </c>
      <c r="K202" s="7" t="str">
        <f t="shared" ca="1" si="95"/>
        <v>-</v>
      </c>
      <c r="L202" s="7" t="str">
        <f t="shared" ca="1" si="95"/>
        <v>-</v>
      </c>
      <c r="M202" s="7" t="str">
        <f t="shared" ca="1" si="95"/>
        <v>-</v>
      </c>
      <c r="N202" s="7" t="str">
        <f t="shared" ca="1" si="95"/>
        <v>-</v>
      </c>
      <c r="O202" s="7" t="str">
        <f t="shared" ca="1" si="95"/>
        <v>-</v>
      </c>
      <c r="P202" s="7" t="str">
        <f t="shared" ca="1" si="95"/>
        <v>-</v>
      </c>
      <c r="Q202" s="7" t="str">
        <f t="shared" ca="1" si="96"/>
        <v>-</v>
      </c>
      <c r="R202" s="7" t="str">
        <f t="shared" ca="1" si="96"/>
        <v>-</v>
      </c>
      <c r="S202" s="7" t="str">
        <f t="shared" ca="1" si="96"/>
        <v>-</v>
      </c>
      <c r="T202" s="7" t="str">
        <f t="shared" ca="1" si="96"/>
        <v>-</v>
      </c>
      <c r="U202" s="7" t="str">
        <f t="shared" ca="1" si="96"/>
        <v>-</v>
      </c>
      <c r="V202" s="7" t="str">
        <f t="shared" ca="1" si="96"/>
        <v>-</v>
      </c>
      <c r="W202" s="7" t="str">
        <f t="shared" ca="1" si="96"/>
        <v>-</v>
      </c>
      <c r="X202" s="7" t="str">
        <f t="shared" ca="1" si="96"/>
        <v>-</v>
      </c>
      <c r="Y202" s="7" t="str">
        <f t="shared" ca="1" si="96"/>
        <v>-</v>
      </c>
      <c r="Z202" s="7" t="str">
        <f t="shared" ca="1" si="96"/>
        <v>-</v>
      </c>
      <c r="AA202" s="7" t="str">
        <f t="shared" ca="1" si="97"/>
        <v>-</v>
      </c>
      <c r="AB202" s="7" t="str">
        <f t="shared" ca="1" si="97"/>
        <v>-</v>
      </c>
      <c r="AC202" s="7" t="str">
        <f t="shared" ca="1" si="97"/>
        <v>-</v>
      </c>
      <c r="AD202" s="7" t="str">
        <f t="shared" ca="1" si="97"/>
        <v>-</v>
      </c>
      <c r="AE202" s="7" t="str">
        <f t="shared" ca="1" si="97"/>
        <v>-</v>
      </c>
      <c r="AF202" s="7" t="str">
        <f t="shared" ca="1" si="97"/>
        <v>-</v>
      </c>
      <c r="AG202" s="7" t="str">
        <f t="shared" ca="1" si="97"/>
        <v>-</v>
      </c>
      <c r="AH202" s="7" t="str">
        <f t="shared" ca="1" si="97"/>
        <v>-</v>
      </c>
      <c r="AI202" s="7" t="str">
        <f t="shared" ca="1" si="97"/>
        <v>-</v>
      </c>
    </row>
    <row r="203" spans="1:35" x14ac:dyDescent="0.35">
      <c r="A203" s="4" t="s">
        <v>81</v>
      </c>
      <c r="B203" s="4" t="s">
        <v>94</v>
      </c>
      <c r="C203" s="10" t="str">
        <f t="shared" si="93"/>
        <v>BNA_mar23!</v>
      </c>
      <c r="D203" s="4" t="str">
        <f t="shared" si="51"/>
        <v>marche_tibgaBNA_mar23!</v>
      </c>
      <c r="E203" s="10">
        <f t="shared" si="94"/>
        <v>44986</v>
      </c>
      <c r="G203" s="7" t="str">
        <f t="shared" ca="1" si="95"/>
        <v>-</v>
      </c>
      <c r="H203" s="7" t="str">
        <f t="shared" ca="1" si="95"/>
        <v>-</v>
      </c>
      <c r="I203" s="7" t="str">
        <f t="shared" ca="1" si="95"/>
        <v>-</v>
      </c>
      <c r="J203" s="7" t="str">
        <f t="shared" ca="1" si="95"/>
        <v>-</v>
      </c>
      <c r="K203" s="7" t="str">
        <f t="shared" ca="1" si="95"/>
        <v>-</v>
      </c>
      <c r="L203" s="7" t="str">
        <f t="shared" ca="1" si="95"/>
        <v>-</v>
      </c>
      <c r="M203" s="7" t="str">
        <f t="shared" ca="1" si="95"/>
        <v>-</v>
      </c>
      <c r="N203" s="7" t="str">
        <f t="shared" ca="1" si="95"/>
        <v>-</v>
      </c>
      <c r="O203" s="7" t="str">
        <f t="shared" ca="1" si="95"/>
        <v>-</v>
      </c>
      <c r="P203" s="7" t="str">
        <f t="shared" ca="1" si="95"/>
        <v>-</v>
      </c>
      <c r="Q203" s="7" t="str">
        <f t="shared" ca="1" si="96"/>
        <v>-</v>
      </c>
      <c r="R203" s="7" t="str">
        <f t="shared" ca="1" si="96"/>
        <v>-</v>
      </c>
      <c r="S203" s="7" t="str">
        <f t="shared" ca="1" si="96"/>
        <v>-</v>
      </c>
      <c r="T203" s="7" t="str">
        <f t="shared" ca="1" si="96"/>
        <v>-</v>
      </c>
      <c r="U203" s="7" t="str">
        <f t="shared" ca="1" si="96"/>
        <v>-</v>
      </c>
      <c r="V203" s="7" t="str">
        <f t="shared" ca="1" si="96"/>
        <v>-</v>
      </c>
      <c r="W203" s="7" t="str">
        <f t="shared" ca="1" si="96"/>
        <v>-</v>
      </c>
      <c r="X203" s="7" t="str">
        <f t="shared" ca="1" si="96"/>
        <v>-</v>
      </c>
      <c r="Y203" s="7" t="str">
        <f t="shared" ca="1" si="96"/>
        <v>-</v>
      </c>
      <c r="Z203" s="7" t="str">
        <f t="shared" ca="1" si="96"/>
        <v>-</v>
      </c>
      <c r="AA203" s="7" t="str">
        <f t="shared" ca="1" si="97"/>
        <v>-</v>
      </c>
      <c r="AB203" s="7" t="str">
        <f t="shared" ca="1" si="97"/>
        <v>-</v>
      </c>
      <c r="AC203" s="7" t="str">
        <f t="shared" ca="1" si="97"/>
        <v>-</v>
      </c>
      <c r="AD203" s="7" t="str">
        <f t="shared" ca="1" si="97"/>
        <v>-</v>
      </c>
      <c r="AE203" s="7" t="str">
        <f t="shared" ca="1" si="97"/>
        <v>-</v>
      </c>
      <c r="AF203" s="7" t="str">
        <f t="shared" ca="1" si="97"/>
        <v>-</v>
      </c>
      <c r="AG203" s="7" t="str">
        <f t="shared" ca="1" si="97"/>
        <v>-</v>
      </c>
      <c r="AH203" s="7" t="str">
        <f t="shared" ca="1" si="97"/>
        <v>-</v>
      </c>
      <c r="AI203" s="7" t="str">
        <f t="shared" ca="1" si="97"/>
        <v>-</v>
      </c>
    </row>
    <row r="204" spans="1:35" x14ac:dyDescent="0.35">
      <c r="A204" s="4" t="s">
        <v>81</v>
      </c>
      <c r="B204" s="4" t="s">
        <v>94</v>
      </c>
      <c r="C204" s="10" t="str">
        <f t="shared" si="93"/>
        <v>BNA_avr23!</v>
      </c>
      <c r="D204" s="4" t="str">
        <f t="shared" si="51"/>
        <v>marche_tibgaBNA_avr23!</v>
      </c>
      <c r="E204" s="10">
        <f t="shared" si="94"/>
        <v>45017</v>
      </c>
      <c r="G204" s="7" t="str">
        <f t="shared" ca="1" si="95"/>
        <v>-</v>
      </c>
      <c r="H204" s="7" t="str">
        <f t="shared" ca="1" si="95"/>
        <v>-</v>
      </c>
      <c r="I204" s="7" t="str">
        <f t="shared" ca="1" si="95"/>
        <v>-</v>
      </c>
      <c r="J204" s="7" t="str">
        <f t="shared" ca="1" si="95"/>
        <v>-</v>
      </c>
      <c r="K204" s="7" t="str">
        <f t="shared" ca="1" si="95"/>
        <v>-</v>
      </c>
      <c r="L204" s="7" t="str">
        <f t="shared" ca="1" si="95"/>
        <v>-</v>
      </c>
      <c r="M204" s="7" t="str">
        <f t="shared" ca="1" si="95"/>
        <v>-</v>
      </c>
      <c r="N204" s="7" t="str">
        <f t="shared" ca="1" si="95"/>
        <v>-</v>
      </c>
      <c r="O204" s="7" t="str">
        <f t="shared" ca="1" si="95"/>
        <v>-</v>
      </c>
      <c r="P204" s="7" t="str">
        <f t="shared" ca="1" si="95"/>
        <v>-</v>
      </c>
      <c r="Q204" s="7" t="str">
        <f t="shared" ca="1" si="96"/>
        <v>-</v>
      </c>
      <c r="R204" s="7" t="str">
        <f t="shared" ca="1" si="96"/>
        <v>-</v>
      </c>
      <c r="S204" s="7" t="str">
        <f t="shared" ca="1" si="96"/>
        <v>-</v>
      </c>
      <c r="T204" s="7" t="str">
        <f t="shared" ca="1" si="96"/>
        <v>-</v>
      </c>
      <c r="U204" s="7" t="str">
        <f t="shared" ca="1" si="96"/>
        <v>-</v>
      </c>
      <c r="V204" s="7" t="str">
        <f t="shared" ca="1" si="96"/>
        <v>-</v>
      </c>
      <c r="W204" s="7" t="str">
        <f t="shared" ca="1" si="96"/>
        <v>-</v>
      </c>
      <c r="X204" s="7" t="str">
        <f t="shared" ca="1" si="96"/>
        <v>-</v>
      </c>
      <c r="Y204" s="7" t="str">
        <f t="shared" ca="1" si="96"/>
        <v>-</v>
      </c>
      <c r="Z204" s="7" t="str">
        <f t="shared" ca="1" si="96"/>
        <v>-</v>
      </c>
      <c r="AA204" s="7" t="str">
        <f t="shared" ca="1" si="97"/>
        <v>-</v>
      </c>
      <c r="AB204" s="7" t="str">
        <f t="shared" ca="1" si="97"/>
        <v>-</v>
      </c>
      <c r="AC204" s="7" t="str">
        <f t="shared" ca="1" si="97"/>
        <v>-</v>
      </c>
      <c r="AD204" s="7" t="str">
        <f t="shared" ca="1" si="97"/>
        <v>-</v>
      </c>
      <c r="AE204" s="7" t="str">
        <f t="shared" ca="1" si="97"/>
        <v>-</v>
      </c>
      <c r="AF204" s="7" t="str">
        <f t="shared" ca="1" si="97"/>
        <v>-</v>
      </c>
      <c r="AG204" s="7" t="str">
        <f t="shared" ca="1" si="97"/>
        <v>-</v>
      </c>
      <c r="AH204" s="7" t="str">
        <f t="shared" ca="1" si="97"/>
        <v>-</v>
      </c>
      <c r="AI204" s="7" t="str">
        <f t="shared" ca="1" si="97"/>
        <v>-</v>
      </c>
    </row>
    <row r="205" spans="1:35" x14ac:dyDescent="0.35">
      <c r="A205" s="4" t="s">
        <v>81</v>
      </c>
      <c r="B205" s="4" t="s">
        <v>94</v>
      </c>
      <c r="C205" s="10" t="str">
        <f t="shared" si="93"/>
        <v>BNA_mai23!</v>
      </c>
      <c r="D205" s="4" t="str">
        <f t="shared" si="51"/>
        <v>marche_tibgaBNA_mai23!</v>
      </c>
      <c r="E205" s="10">
        <f t="shared" si="94"/>
        <v>45047</v>
      </c>
      <c r="G205" s="7" t="str">
        <f t="shared" ca="1" si="95"/>
        <v>-</v>
      </c>
      <c r="H205" s="7" t="str">
        <f t="shared" ca="1" si="95"/>
        <v>-</v>
      </c>
      <c r="I205" s="7" t="str">
        <f t="shared" ca="1" si="95"/>
        <v>-</v>
      </c>
      <c r="J205" s="7" t="str">
        <f t="shared" ca="1" si="95"/>
        <v>-</v>
      </c>
      <c r="K205" s="7" t="str">
        <f t="shared" ca="1" si="95"/>
        <v>-</v>
      </c>
      <c r="L205" s="7" t="str">
        <f t="shared" ca="1" si="95"/>
        <v>-</v>
      </c>
      <c r="M205" s="7" t="str">
        <f t="shared" ca="1" si="95"/>
        <v>-</v>
      </c>
      <c r="N205" s="7" t="str">
        <f t="shared" ca="1" si="95"/>
        <v>-</v>
      </c>
      <c r="O205" s="7" t="str">
        <f t="shared" ca="1" si="95"/>
        <v>-</v>
      </c>
      <c r="P205" s="7" t="str">
        <f t="shared" ca="1" si="95"/>
        <v>-</v>
      </c>
      <c r="Q205" s="7" t="str">
        <f t="shared" ca="1" si="96"/>
        <v>-</v>
      </c>
      <c r="R205" s="7" t="str">
        <f t="shared" ca="1" si="96"/>
        <v>-</v>
      </c>
      <c r="S205" s="7" t="str">
        <f t="shared" ca="1" si="96"/>
        <v>-</v>
      </c>
      <c r="T205" s="7" t="str">
        <f t="shared" ca="1" si="96"/>
        <v>-</v>
      </c>
      <c r="U205" s="7" t="str">
        <f t="shared" ca="1" si="96"/>
        <v>-</v>
      </c>
      <c r="V205" s="7" t="str">
        <f t="shared" ca="1" si="96"/>
        <v>-</v>
      </c>
      <c r="W205" s="7" t="str">
        <f t="shared" ca="1" si="96"/>
        <v>-</v>
      </c>
      <c r="X205" s="7" t="str">
        <f t="shared" ca="1" si="96"/>
        <v>-</v>
      </c>
      <c r="Y205" s="7" t="str">
        <f t="shared" ca="1" si="96"/>
        <v>-</v>
      </c>
      <c r="Z205" s="7" t="str">
        <f t="shared" ca="1" si="96"/>
        <v>-</v>
      </c>
      <c r="AA205" s="7" t="str">
        <f t="shared" ca="1" si="97"/>
        <v>-</v>
      </c>
      <c r="AB205" s="7" t="str">
        <f t="shared" ca="1" si="97"/>
        <v>-</v>
      </c>
      <c r="AC205" s="7" t="str">
        <f t="shared" ca="1" si="97"/>
        <v>-</v>
      </c>
      <c r="AD205" s="7" t="str">
        <f t="shared" ca="1" si="97"/>
        <v>-</v>
      </c>
      <c r="AE205" s="7" t="str">
        <f t="shared" ca="1" si="97"/>
        <v>-</v>
      </c>
      <c r="AF205" s="7" t="str">
        <f t="shared" ca="1" si="97"/>
        <v>-</v>
      </c>
      <c r="AG205" s="7" t="str">
        <f t="shared" ca="1" si="97"/>
        <v>-</v>
      </c>
      <c r="AH205" s="7" t="str">
        <f t="shared" ca="1" si="97"/>
        <v>-</v>
      </c>
      <c r="AI205" s="7" t="str">
        <f t="shared" ca="1" si="97"/>
        <v>-</v>
      </c>
    </row>
    <row r="206" spans="1:35" x14ac:dyDescent="0.35">
      <c r="A206" s="4" t="s">
        <v>81</v>
      </c>
      <c r="B206" s="4" t="s">
        <v>94</v>
      </c>
      <c r="C206" s="10" t="str">
        <f t="shared" si="93"/>
        <v>BNA_juin23!</v>
      </c>
      <c r="D206" s="4" t="str">
        <f t="shared" si="51"/>
        <v>marche_tibgaBNA_juin23!</v>
      </c>
      <c r="E206" s="10">
        <f t="shared" si="94"/>
        <v>45078</v>
      </c>
      <c r="G206" s="7">
        <f t="shared" ca="1" si="95"/>
        <v>1250</v>
      </c>
      <c r="H206" s="7" t="str">
        <f t="shared" ca="1" si="95"/>
        <v>MC</v>
      </c>
      <c r="I206" s="7" t="str">
        <f t="shared" ca="1" si="95"/>
        <v>MC</v>
      </c>
      <c r="J206" s="7" t="str">
        <f t="shared" ca="1" si="95"/>
        <v>MC</v>
      </c>
      <c r="K206" s="7">
        <f t="shared" ca="1" si="95"/>
        <v>300</v>
      </c>
      <c r="L206" s="7">
        <f t="shared" ca="1" si="95"/>
        <v>4750</v>
      </c>
      <c r="M206" s="7">
        <f t="shared" ca="1" si="95"/>
        <v>20000</v>
      </c>
      <c r="N206" s="7">
        <f t="shared" ca="1" si="95"/>
        <v>2000</v>
      </c>
      <c r="O206" s="7">
        <f t="shared" ca="1" si="95"/>
        <v>2150</v>
      </c>
      <c r="P206" s="7" t="str">
        <f t="shared" ca="1" si="95"/>
        <v>MC</v>
      </c>
      <c r="Q206" s="7" t="str">
        <f t="shared" ca="1" si="96"/>
        <v>MC</v>
      </c>
      <c r="R206" s="7" t="str">
        <f t="shared" ca="1" si="96"/>
        <v>MC</v>
      </c>
      <c r="S206" s="7" t="str">
        <f t="shared" ca="1" si="96"/>
        <v>MC</v>
      </c>
      <c r="T206" s="7" t="str">
        <f t="shared" ca="1" si="96"/>
        <v>MC</v>
      </c>
      <c r="U206" s="7">
        <f t="shared" ca="1" si="96"/>
        <v>7750</v>
      </c>
      <c r="V206" s="7">
        <f t="shared" ca="1" si="96"/>
        <v>5250</v>
      </c>
      <c r="W206" s="7">
        <f t="shared" ca="1" si="96"/>
        <v>800</v>
      </c>
      <c r="X206" s="7">
        <f t="shared" ca="1" si="96"/>
        <v>200</v>
      </c>
      <c r="Y206" s="7">
        <f t="shared" ca="1" si="96"/>
        <v>500</v>
      </c>
      <c r="Z206" s="7">
        <f t="shared" ca="1" si="96"/>
        <v>750</v>
      </c>
      <c r="AA206" s="7" t="str">
        <f t="shared" ca="1" si="97"/>
        <v>MC</v>
      </c>
      <c r="AB206" s="7">
        <f t="shared" ca="1" si="97"/>
        <v>3000</v>
      </c>
      <c r="AC206" s="7">
        <f t="shared" ca="1" si="97"/>
        <v>4000</v>
      </c>
      <c r="AD206" s="7">
        <f t="shared" ca="1" si="97"/>
        <v>3000</v>
      </c>
      <c r="AE206" s="7" t="str">
        <f t="shared" ca="1" si="97"/>
        <v>MC</v>
      </c>
      <c r="AF206" s="7">
        <f t="shared" ca="1" si="97"/>
        <v>1875</v>
      </c>
      <c r="AG206" s="7">
        <f t="shared" ca="1" si="97"/>
        <v>5000</v>
      </c>
      <c r="AH206" s="7">
        <f t="shared" ca="1" si="97"/>
        <v>250</v>
      </c>
      <c r="AI206" s="7" t="str">
        <f t="shared" ca="1" si="97"/>
        <v>MC</v>
      </c>
    </row>
    <row r="207" spans="1:35" x14ac:dyDescent="0.35">
      <c r="A207" s="4" t="str">
        <f t="shared" ref="A207:B212" si="98">A206</f>
        <v>est</v>
      </c>
      <c r="B207" s="4" t="str">
        <f t="shared" si="98"/>
        <v>marche_tibga</v>
      </c>
      <c r="C207" s="10" t="str">
        <f t="shared" ref="C207:C212" si="99">C191</f>
        <v>BNA_juil23!</v>
      </c>
      <c r="D207" s="4" t="str">
        <f t="shared" si="51"/>
        <v>marche_tibgaBNA_juil23!</v>
      </c>
      <c r="E207" s="10">
        <f t="shared" ref="E207:E212" si="100">EDATE(E206,1)</f>
        <v>45108</v>
      </c>
      <c r="G207" s="7">
        <f t="shared" ca="1" si="95"/>
        <v>1125</v>
      </c>
      <c r="H207" s="7" t="str">
        <f t="shared" ca="1" si="95"/>
        <v>MC</v>
      </c>
      <c r="I207" s="7" t="str">
        <f t="shared" ca="1" si="95"/>
        <v>MC</v>
      </c>
      <c r="J207" s="7" t="str">
        <f t="shared" ca="1" si="95"/>
        <v>MC</v>
      </c>
      <c r="K207" s="7">
        <f t="shared" ca="1" si="95"/>
        <v>300</v>
      </c>
      <c r="L207" s="7">
        <f t="shared" ca="1" si="95"/>
        <v>4000</v>
      </c>
      <c r="M207" s="7">
        <f t="shared" ca="1" si="95"/>
        <v>5000</v>
      </c>
      <c r="N207" s="7">
        <f t="shared" ca="1" si="95"/>
        <v>1625</v>
      </c>
      <c r="O207" s="7">
        <f t="shared" ca="1" si="95"/>
        <v>2000</v>
      </c>
      <c r="P207" s="7" t="str">
        <f t="shared" ca="1" si="95"/>
        <v>MC</v>
      </c>
      <c r="Q207" s="7" t="str">
        <f t="shared" ca="1" si="96"/>
        <v>MC</v>
      </c>
      <c r="R207" s="7" t="str">
        <f t="shared" ca="1" si="96"/>
        <v>MC</v>
      </c>
      <c r="S207" s="7" t="str">
        <f t="shared" ca="1" si="96"/>
        <v>MC</v>
      </c>
      <c r="T207" s="7" t="str">
        <f t="shared" ca="1" si="96"/>
        <v>MC</v>
      </c>
      <c r="U207" s="7">
        <f t="shared" ca="1" si="96"/>
        <v>7500</v>
      </c>
      <c r="V207" s="7">
        <f t="shared" ca="1" si="96"/>
        <v>6000</v>
      </c>
      <c r="W207" s="7">
        <f t="shared" ca="1" si="96"/>
        <v>500</v>
      </c>
      <c r="X207" s="7">
        <f t="shared" ca="1" si="96"/>
        <v>250</v>
      </c>
      <c r="Y207" s="7" t="str">
        <f t="shared" ca="1" si="96"/>
        <v>MC</v>
      </c>
      <c r="Z207" s="7">
        <f t="shared" ca="1" si="96"/>
        <v>1000</v>
      </c>
      <c r="AA207" s="7" t="str">
        <f t="shared" ca="1" si="97"/>
        <v>MC</v>
      </c>
      <c r="AB207" s="7">
        <f t="shared" ca="1" si="97"/>
        <v>2500</v>
      </c>
      <c r="AC207" s="7">
        <f t="shared" ca="1" si="97"/>
        <v>3000</v>
      </c>
      <c r="AD207" s="7">
        <f t="shared" ca="1" si="97"/>
        <v>2500</v>
      </c>
      <c r="AE207" s="7" t="str">
        <f t="shared" ca="1" si="97"/>
        <v>MC</v>
      </c>
      <c r="AF207" s="7">
        <f t="shared" ca="1" si="97"/>
        <v>1625</v>
      </c>
      <c r="AG207" s="7">
        <f t="shared" ca="1" si="97"/>
        <v>3000</v>
      </c>
      <c r="AH207" s="7">
        <f t="shared" ca="1" si="97"/>
        <v>250</v>
      </c>
      <c r="AI207" s="7" t="str">
        <f t="shared" ca="1" si="97"/>
        <v>MC</v>
      </c>
    </row>
    <row r="208" spans="1:35" x14ac:dyDescent="0.35">
      <c r="A208" s="4" t="str">
        <f t="shared" si="98"/>
        <v>est</v>
      </c>
      <c r="B208" s="4" t="str">
        <f t="shared" si="98"/>
        <v>marche_tibga</v>
      </c>
      <c r="C208" s="10" t="str">
        <f t="shared" si="99"/>
        <v>BNA_aout23!</v>
      </c>
      <c r="D208" s="4" t="str">
        <f t="shared" si="51"/>
        <v>marche_tibgaBNA_aout23!</v>
      </c>
      <c r="E208" s="10">
        <f t="shared" si="100"/>
        <v>45139</v>
      </c>
      <c r="G208" s="7" t="str">
        <f t="shared" ca="1" si="95"/>
        <v>MC</v>
      </c>
      <c r="H208" s="7" t="str">
        <f t="shared" ca="1" si="95"/>
        <v>MC</v>
      </c>
      <c r="I208" s="7" t="str">
        <f t="shared" ca="1" si="95"/>
        <v>MC</v>
      </c>
      <c r="J208" s="7" t="str">
        <f t="shared" ca="1" si="95"/>
        <v>MC</v>
      </c>
      <c r="K208" s="7" t="str">
        <f t="shared" ca="1" si="95"/>
        <v>MC</v>
      </c>
      <c r="L208" s="7" t="str">
        <f t="shared" ca="1" si="95"/>
        <v>MC</v>
      </c>
      <c r="M208" s="7" t="str">
        <f t="shared" ca="1" si="95"/>
        <v>MC</v>
      </c>
      <c r="N208" s="7" t="str">
        <f t="shared" ca="1" si="95"/>
        <v>MC</v>
      </c>
      <c r="O208" s="7" t="str">
        <f t="shared" ca="1" si="95"/>
        <v>MC</v>
      </c>
      <c r="P208" s="7" t="str">
        <f t="shared" ca="1" si="95"/>
        <v>MC</v>
      </c>
      <c r="Q208" s="7" t="str">
        <f t="shared" ca="1" si="96"/>
        <v>MC</v>
      </c>
      <c r="R208" s="7" t="str">
        <f t="shared" ca="1" si="96"/>
        <v>MC</v>
      </c>
      <c r="S208" s="7" t="str">
        <f t="shared" ca="1" si="96"/>
        <v>MC</v>
      </c>
      <c r="T208" s="7" t="str">
        <f t="shared" ca="1" si="96"/>
        <v>MC</v>
      </c>
      <c r="U208" s="7" t="str">
        <f t="shared" ca="1" si="96"/>
        <v>MC</v>
      </c>
      <c r="V208" s="7" t="str">
        <f t="shared" ca="1" si="96"/>
        <v>MC</v>
      </c>
      <c r="W208" s="7" t="str">
        <f t="shared" ca="1" si="96"/>
        <v>MC</v>
      </c>
      <c r="X208" s="7" t="str">
        <f t="shared" ca="1" si="96"/>
        <v>MC</v>
      </c>
      <c r="Y208" s="7" t="str">
        <f t="shared" ca="1" si="96"/>
        <v>MC</v>
      </c>
      <c r="Z208" s="7" t="str">
        <f t="shared" ca="1" si="96"/>
        <v>MC</v>
      </c>
      <c r="AA208" s="7" t="str">
        <f t="shared" ca="1" si="97"/>
        <v>MC</v>
      </c>
      <c r="AB208" s="7" t="str">
        <f t="shared" ca="1" si="97"/>
        <v>MC</v>
      </c>
      <c r="AC208" s="7" t="str">
        <f t="shared" ca="1" si="97"/>
        <v>MC</v>
      </c>
      <c r="AD208" s="7" t="str">
        <f t="shared" ca="1" si="97"/>
        <v>MC</v>
      </c>
      <c r="AE208" s="7" t="str">
        <f t="shared" ca="1" si="97"/>
        <v>MC</v>
      </c>
      <c r="AF208" s="7" t="str">
        <f t="shared" ca="1" si="97"/>
        <v>MC</v>
      </c>
      <c r="AG208" s="7" t="str">
        <f t="shared" ca="1" si="97"/>
        <v>MC</v>
      </c>
      <c r="AH208" s="7" t="str">
        <f t="shared" ca="1" si="97"/>
        <v>MC</v>
      </c>
      <c r="AI208" s="7" t="str">
        <f t="shared" ca="1" si="97"/>
        <v>MC</v>
      </c>
    </row>
    <row r="209" spans="1:35" x14ac:dyDescent="0.35">
      <c r="A209" s="4" t="str">
        <f t="shared" si="98"/>
        <v>est</v>
      </c>
      <c r="B209" s="4" t="str">
        <f t="shared" si="98"/>
        <v>marche_tibga</v>
      </c>
      <c r="C209" s="10" t="str">
        <f t="shared" si="99"/>
        <v>BNA_sept23!</v>
      </c>
      <c r="D209" s="4" t="str">
        <f t="shared" si="51"/>
        <v>marche_tibgaBNA_sept23!</v>
      </c>
      <c r="E209" s="10">
        <f t="shared" si="100"/>
        <v>45170</v>
      </c>
      <c r="G209" s="7">
        <f t="shared" ca="1" si="95"/>
        <v>1000</v>
      </c>
      <c r="H209" s="7" t="str">
        <f t="shared" ca="1" si="95"/>
        <v>MC</v>
      </c>
      <c r="I209" s="7" t="str">
        <f t="shared" ca="1" si="95"/>
        <v>MC</v>
      </c>
      <c r="J209" s="7" t="str">
        <f t="shared" ca="1" si="95"/>
        <v>MC</v>
      </c>
      <c r="K209" s="7">
        <f t="shared" ca="1" si="95"/>
        <v>300</v>
      </c>
      <c r="L209" s="7">
        <f t="shared" ca="1" si="95"/>
        <v>5000</v>
      </c>
      <c r="M209" s="7">
        <f t="shared" ca="1" si="95"/>
        <v>10000</v>
      </c>
      <c r="N209" s="7">
        <f t="shared" ca="1" si="95"/>
        <v>1875</v>
      </c>
      <c r="O209" s="7">
        <f t="shared" ca="1" si="95"/>
        <v>2000</v>
      </c>
      <c r="P209" s="7" t="str">
        <f t="shared" ca="1" si="95"/>
        <v>MC</v>
      </c>
      <c r="Q209" s="7" t="str">
        <f t="shared" ca="1" si="96"/>
        <v>MC</v>
      </c>
      <c r="R209" s="7" t="str">
        <f t="shared" ca="1" si="96"/>
        <v>MC</v>
      </c>
      <c r="S209" s="7" t="str">
        <f t="shared" ca="1" si="96"/>
        <v>MC</v>
      </c>
      <c r="T209" s="7" t="str">
        <f t="shared" ca="1" si="96"/>
        <v>MC</v>
      </c>
      <c r="U209" s="7">
        <f t="shared" ca="1" si="96"/>
        <v>7500</v>
      </c>
      <c r="V209" s="7">
        <f t="shared" ca="1" si="96"/>
        <v>6125</v>
      </c>
      <c r="W209" s="7">
        <f t="shared" ca="1" si="96"/>
        <v>500</v>
      </c>
      <c r="X209" s="7">
        <f t="shared" ca="1" si="96"/>
        <v>250</v>
      </c>
      <c r="Y209" s="7" t="str">
        <f t="shared" ca="1" si="96"/>
        <v>MC</v>
      </c>
      <c r="Z209" s="7">
        <f t="shared" ca="1" si="96"/>
        <v>1000</v>
      </c>
      <c r="AA209" s="7" t="str">
        <f t="shared" ca="1" si="97"/>
        <v>MC</v>
      </c>
      <c r="AB209" s="7">
        <f t="shared" ca="1" si="97"/>
        <v>2500</v>
      </c>
      <c r="AC209" s="7">
        <f t="shared" ca="1" si="97"/>
        <v>3000</v>
      </c>
      <c r="AD209" s="7">
        <f t="shared" ca="1" si="97"/>
        <v>2500</v>
      </c>
      <c r="AE209" s="7" t="str">
        <f t="shared" ca="1" si="97"/>
        <v>MC</v>
      </c>
      <c r="AF209" s="7">
        <f t="shared" ca="1" si="97"/>
        <v>1500</v>
      </c>
      <c r="AG209" s="7">
        <f t="shared" ca="1" si="97"/>
        <v>2250</v>
      </c>
      <c r="AH209" s="7">
        <f t="shared" ca="1" si="97"/>
        <v>300</v>
      </c>
      <c r="AI209" s="7" t="str">
        <f t="shared" ca="1" si="97"/>
        <v>MC</v>
      </c>
    </row>
    <row r="210" spans="1:35" x14ac:dyDescent="0.35">
      <c r="A210" s="4" t="str">
        <f t="shared" si="98"/>
        <v>est</v>
      </c>
      <c r="B210" s="4" t="str">
        <f t="shared" si="98"/>
        <v>marche_tibga</v>
      </c>
      <c r="C210" s="10" t="str">
        <f t="shared" si="99"/>
        <v>BNA_oct23!</v>
      </c>
      <c r="D210" s="4" t="str">
        <f t="shared" si="51"/>
        <v>marche_tibgaBNA_oct23!</v>
      </c>
      <c r="E210" s="10">
        <f t="shared" si="100"/>
        <v>45200</v>
      </c>
      <c r="G210" s="7">
        <f t="shared" ca="1" si="95"/>
        <v>1000</v>
      </c>
      <c r="H210" s="7" t="str">
        <f t="shared" ca="1" si="95"/>
        <v>MC</v>
      </c>
      <c r="I210" s="7" t="str">
        <f t="shared" ca="1" si="95"/>
        <v>MC</v>
      </c>
      <c r="J210" s="7" t="str">
        <f t="shared" ca="1" si="95"/>
        <v>MC</v>
      </c>
      <c r="K210" s="7">
        <f t="shared" ca="1" si="95"/>
        <v>300</v>
      </c>
      <c r="L210" s="7">
        <f t="shared" ca="1" si="95"/>
        <v>5000</v>
      </c>
      <c r="M210" s="7">
        <f t="shared" ca="1" si="95"/>
        <v>10000</v>
      </c>
      <c r="N210" s="7">
        <f t="shared" ca="1" si="95"/>
        <v>2000</v>
      </c>
      <c r="O210" s="7">
        <f t="shared" ca="1" si="95"/>
        <v>2000</v>
      </c>
      <c r="P210" s="7" t="str">
        <f t="shared" ca="1" si="95"/>
        <v>MC</v>
      </c>
      <c r="Q210" s="7" t="str">
        <f t="shared" ca="1" si="96"/>
        <v>MC</v>
      </c>
      <c r="R210" s="7" t="str">
        <f t="shared" ca="1" si="96"/>
        <v>MC</v>
      </c>
      <c r="S210" s="7" t="str">
        <f t="shared" ca="1" si="96"/>
        <v>MC</v>
      </c>
      <c r="T210" s="7" t="str">
        <f t="shared" ca="1" si="96"/>
        <v>MC</v>
      </c>
      <c r="U210" s="7">
        <f t="shared" ca="1" si="96"/>
        <v>7625</v>
      </c>
      <c r="V210" s="7">
        <f t="shared" ca="1" si="96"/>
        <v>6500</v>
      </c>
      <c r="W210" s="7">
        <f t="shared" ca="1" si="96"/>
        <v>500</v>
      </c>
      <c r="X210" s="7">
        <f t="shared" ca="1" si="96"/>
        <v>250</v>
      </c>
      <c r="Y210" s="7">
        <f t="shared" ca="1" si="96"/>
        <v>500</v>
      </c>
      <c r="Z210" s="7" t="str">
        <f t="shared" ca="1" si="96"/>
        <v>MC</v>
      </c>
      <c r="AA210" s="7" t="str">
        <f t="shared" ca="1" si="97"/>
        <v>MC</v>
      </c>
      <c r="AB210" s="7">
        <f t="shared" ca="1" si="97"/>
        <v>2500</v>
      </c>
      <c r="AC210" s="7">
        <f t="shared" ca="1" si="97"/>
        <v>3250</v>
      </c>
      <c r="AD210" s="7">
        <f t="shared" ca="1" si="97"/>
        <v>2500</v>
      </c>
      <c r="AE210" s="7" t="str">
        <f t="shared" ca="1" si="97"/>
        <v>MC</v>
      </c>
      <c r="AF210" s="7">
        <f t="shared" ca="1" si="97"/>
        <v>1625</v>
      </c>
      <c r="AG210" s="7">
        <f t="shared" ca="1" si="97"/>
        <v>2250</v>
      </c>
      <c r="AH210" s="7">
        <f t="shared" ca="1" si="97"/>
        <v>300</v>
      </c>
      <c r="AI210" s="7" t="str">
        <f t="shared" ca="1" si="97"/>
        <v>MC</v>
      </c>
    </row>
    <row r="211" spans="1:35" x14ac:dyDescent="0.35">
      <c r="A211" s="4" t="str">
        <f t="shared" si="98"/>
        <v>est</v>
      </c>
      <c r="B211" s="4" t="str">
        <f t="shared" si="98"/>
        <v>marche_tibga</v>
      </c>
      <c r="C211" s="10" t="str">
        <f t="shared" si="99"/>
        <v>BNA_nov23!</v>
      </c>
      <c r="D211" s="4" t="str">
        <f t="shared" si="51"/>
        <v>marche_tibgaBNA_nov23!</v>
      </c>
      <c r="E211" s="10">
        <f t="shared" si="100"/>
        <v>45231</v>
      </c>
      <c r="G211" s="7">
        <f t="shared" ca="1" si="95"/>
        <v>1000</v>
      </c>
      <c r="H211" s="7" t="str">
        <f t="shared" ca="1" si="95"/>
        <v>MC</v>
      </c>
      <c r="I211" s="7" t="str">
        <f t="shared" ca="1" si="95"/>
        <v>MC</v>
      </c>
      <c r="J211" s="7" t="str">
        <f t="shared" ca="1" si="95"/>
        <v>MC</v>
      </c>
      <c r="K211" s="7">
        <f t="shared" ca="1" si="95"/>
        <v>300</v>
      </c>
      <c r="L211" s="7">
        <f t="shared" ca="1" si="95"/>
        <v>5000</v>
      </c>
      <c r="M211" s="7">
        <f t="shared" ca="1" si="95"/>
        <v>10000</v>
      </c>
      <c r="N211" s="7">
        <f t="shared" ca="1" si="95"/>
        <v>2000</v>
      </c>
      <c r="O211" s="7">
        <f t="shared" ca="1" si="95"/>
        <v>2000</v>
      </c>
      <c r="P211" s="7" t="str">
        <f t="shared" ca="1" si="95"/>
        <v>MC</v>
      </c>
      <c r="Q211" s="7" t="str">
        <f t="shared" ca="1" si="96"/>
        <v>MC</v>
      </c>
      <c r="R211" s="7" t="str">
        <f t="shared" ca="1" si="96"/>
        <v>MC</v>
      </c>
      <c r="S211" s="7" t="str">
        <f t="shared" ca="1" si="96"/>
        <v>MC</v>
      </c>
      <c r="T211" s="7" t="str">
        <f t="shared" ca="1" si="96"/>
        <v>MC</v>
      </c>
      <c r="U211" s="7">
        <f t="shared" ca="1" si="96"/>
        <v>7625</v>
      </c>
      <c r="V211" s="7">
        <f t="shared" ca="1" si="96"/>
        <v>6500</v>
      </c>
      <c r="W211" s="7">
        <f t="shared" ca="1" si="96"/>
        <v>500</v>
      </c>
      <c r="X211" s="7">
        <f t="shared" ca="1" si="96"/>
        <v>250</v>
      </c>
      <c r="Y211" s="7">
        <f t="shared" ca="1" si="96"/>
        <v>500</v>
      </c>
      <c r="Z211" s="7" t="str">
        <f t="shared" ca="1" si="96"/>
        <v>MC</v>
      </c>
      <c r="AA211" s="7" t="str">
        <f t="shared" ca="1" si="97"/>
        <v>MC</v>
      </c>
      <c r="AB211" s="7">
        <f t="shared" ca="1" si="97"/>
        <v>2500</v>
      </c>
      <c r="AC211" s="7">
        <f t="shared" ca="1" si="97"/>
        <v>3250</v>
      </c>
      <c r="AD211" s="7">
        <f t="shared" ca="1" si="97"/>
        <v>2500</v>
      </c>
      <c r="AE211" s="7" t="str">
        <f t="shared" ca="1" si="97"/>
        <v>MC</v>
      </c>
      <c r="AF211" s="7">
        <f t="shared" ca="1" si="97"/>
        <v>1625</v>
      </c>
      <c r="AG211" s="7">
        <f t="shared" ca="1" si="97"/>
        <v>2250</v>
      </c>
      <c r="AH211" s="7">
        <f t="shared" ca="1" si="97"/>
        <v>300</v>
      </c>
      <c r="AI211" s="7" t="str">
        <f t="shared" ca="1" si="97"/>
        <v>MC</v>
      </c>
    </row>
    <row r="212" spans="1:35" x14ac:dyDescent="0.35">
      <c r="A212" s="4" t="str">
        <f t="shared" si="98"/>
        <v>est</v>
      </c>
      <c r="B212" s="4" t="str">
        <f t="shared" si="98"/>
        <v>marche_tibga</v>
      </c>
      <c r="C212" s="10" t="str">
        <f t="shared" si="99"/>
        <v>BNA_dec23!</v>
      </c>
      <c r="D212" s="4" t="str">
        <f t="shared" si="51"/>
        <v>marche_tibgaBNA_dec23!</v>
      </c>
      <c r="E212" s="10">
        <f t="shared" si="100"/>
        <v>45261</v>
      </c>
      <c r="G212" s="7" t="str">
        <f t="shared" ca="1" si="95"/>
        <v/>
      </c>
      <c r="H212" s="7" t="str">
        <f t="shared" ca="1" si="95"/>
        <v/>
      </c>
      <c r="I212" s="7" t="str">
        <f t="shared" ca="1" si="95"/>
        <v/>
      </c>
      <c r="J212" s="7" t="str">
        <f t="shared" ca="1" si="95"/>
        <v/>
      </c>
      <c r="K212" s="7" t="str">
        <f t="shared" ca="1" si="95"/>
        <v/>
      </c>
      <c r="L212" s="7" t="str">
        <f t="shared" ca="1" si="95"/>
        <v/>
      </c>
      <c r="M212" s="7" t="str">
        <f t="shared" ca="1" si="95"/>
        <v/>
      </c>
      <c r="N212" s="7" t="str">
        <f t="shared" ca="1" si="95"/>
        <v/>
      </c>
      <c r="O212" s="7" t="str">
        <f t="shared" ca="1" si="95"/>
        <v/>
      </c>
      <c r="P212" s="7" t="str">
        <f t="shared" ca="1" si="95"/>
        <v/>
      </c>
      <c r="Q212" s="7" t="str">
        <f t="shared" ca="1" si="96"/>
        <v/>
      </c>
      <c r="R212" s="7" t="str">
        <f t="shared" ca="1" si="96"/>
        <v/>
      </c>
      <c r="S212" s="7" t="str">
        <f t="shared" ca="1" si="96"/>
        <v/>
      </c>
      <c r="T212" s="7" t="str">
        <f t="shared" ca="1" si="96"/>
        <v/>
      </c>
      <c r="U212" s="7" t="str">
        <f t="shared" ca="1" si="96"/>
        <v/>
      </c>
      <c r="V212" s="7" t="str">
        <f t="shared" ca="1" si="96"/>
        <v/>
      </c>
      <c r="W212" s="7" t="str">
        <f t="shared" ca="1" si="96"/>
        <v/>
      </c>
      <c r="X212" s="7" t="str">
        <f t="shared" ca="1" si="96"/>
        <v/>
      </c>
      <c r="Y212" s="7" t="str">
        <f t="shared" ca="1" si="96"/>
        <v/>
      </c>
      <c r="Z212" s="7" t="str">
        <f t="shared" ca="1" si="96"/>
        <v/>
      </c>
      <c r="AA212" s="7" t="str">
        <f t="shared" ca="1" si="97"/>
        <v/>
      </c>
      <c r="AB212" s="7" t="str">
        <f t="shared" ca="1" si="97"/>
        <v/>
      </c>
      <c r="AC212" s="7" t="str">
        <f t="shared" ca="1" si="97"/>
        <v/>
      </c>
      <c r="AD212" s="7" t="str">
        <f t="shared" ca="1" si="97"/>
        <v/>
      </c>
      <c r="AE212" s="7" t="str">
        <f t="shared" ca="1" si="97"/>
        <v/>
      </c>
      <c r="AF212" s="7" t="str">
        <f t="shared" ca="1" si="97"/>
        <v/>
      </c>
      <c r="AG212" s="7" t="str">
        <f t="shared" ca="1" si="97"/>
        <v/>
      </c>
      <c r="AH212" s="7" t="str">
        <f t="shared" ca="1" si="97"/>
        <v/>
      </c>
      <c r="AI212" s="7" t="str">
        <f t="shared" ca="1" si="97"/>
        <v/>
      </c>
    </row>
    <row r="213" spans="1:35" x14ac:dyDescent="0.35">
      <c r="C213" s="10"/>
      <c r="D213" s="4" t="str">
        <f t="shared" si="51"/>
        <v/>
      </c>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row>
    <row r="214" spans="1:35" x14ac:dyDescent="0.35">
      <c r="D214" s="4" t="str">
        <f t="shared" si="51"/>
        <v/>
      </c>
      <c r="E214" s="4" t="s">
        <v>95</v>
      </c>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row>
    <row r="215" spans="1:35" x14ac:dyDescent="0.35">
      <c r="A215" s="4" t="s">
        <v>96</v>
      </c>
      <c r="B215" s="4" t="s">
        <v>97</v>
      </c>
      <c r="C215" s="10" t="str">
        <f t="shared" ref="C215:C222" si="101">C199</f>
        <v>BNA_nov22!</v>
      </c>
      <c r="D215" s="4" t="str">
        <f t="shared" si="51"/>
        <v>marche_ouahigouyaBNA_nov22!</v>
      </c>
      <c r="E215" s="10">
        <f t="shared" ref="E215:E222" si="102">E199</f>
        <v>44866</v>
      </c>
      <c r="G215" s="7">
        <f t="shared" ref="G215:P228" ca="1" si="103">IFERROR(VLOOKUP($B215,INDIRECT($C215&amp;$A$1),MATCH(G$4,INDIRECT($C215&amp;"$B$7:$BZ$7"),0),FALSE),"")</f>
        <v>1125</v>
      </c>
      <c r="H215" s="7" t="str">
        <f t="shared" ca="1" si="103"/>
        <v>MC</v>
      </c>
      <c r="I215" s="7" t="str">
        <f t="shared" ca="1" si="103"/>
        <v>MC</v>
      </c>
      <c r="J215" s="7">
        <f t="shared" ca="1" si="103"/>
        <v>400</v>
      </c>
      <c r="K215" s="7">
        <f t="shared" ca="1" si="103"/>
        <v>250</v>
      </c>
      <c r="L215" s="7">
        <f t="shared" ca="1" si="103"/>
        <v>6000</v>
      </c>
      <c r="M215" s="7">
        <f t="shared" ca="1" si="103"/>
        <v>14375</v>
      </c>
      <c r="N215" s="7">
        <f t="shared" ca="1" si="103"/>
        <v>1125</v>
      </c>
      <c r="O215" s="7">
        <f t="shared" ca="1" si="103"/>
        <v>4000</v>
      </c>
      <c r="P215" s="7">
        <f t="shared" ca="1" si="103"/>
        <v>7000</v>
      </c>
      <c r="Q215" s="7">
        <f t="shared" ref="Q215:Z228" ca="1" si="104">IFERROR(VLOOKUP($B215,INDIRECT($C215&amp;$A$1),MATCH(Q$4,INDIRECT($C215&amp;"$B$7:$BZ$7"),0),FALSE),"")</f>
        <v>100</v>
      </c>
      <c r="R215" s="7">
        <f t="shared" ca="1" si="104"/>
        <v>15000</v>
      </c>
      <c r="S215" s="7">
        <f t="shared" ca="1" si="104"/>
        <v>25000</v>
      </c>
      <c r="T215" s="7">
        <f t="shared" ca="1" si="104"/>
        <v>30000</v>
      </c>
      <c r="U215" s="7">
        <f t="shared" ca="1" si="104"/>
        <v>5750</v>
      </c>
      <c r="V215" s="7">
        <f t="shared" ca="1" si="104"/>
        <v>4500</v>
      </c>
      <c r="W215" s="7">
        <f t="shared" ca="1" si="104"/>
        <v>1125</v>
      </c>
      <c r="X215" s="7">
        <f t="shared" ca="1" si="104"/>
        <v>200</v>
      </c>
      <c r="Y215" s="7">
        <f t="shared" ca="1" si="104"/>
        <v>750</v>
      </c>
      <c r="Z215" s="7">
        <f t="shared" ca="1" si="104"/>
        <v>1025</v>
      </c>
      <c r="AA215" s="7">
        <f t="shared" ref="AA215:AI228" ca="1" si="105">IFERROR(VLOOKUP($B215,INDIRECT($C215&amp;$A$1),MATCH(AA$4,INDIRECT($C215&amp;"$B$7:$BZ$7"),0),FALSE),"")</f>
        <v>1500</v>
      </c>
      <c r="AB215" s="7">
        <f t="shared" ca="1" si="105"/>
        <v>2000</v>
      </c>
      <c r="AC215" s="7">
        <f t="shared" ca="1" si="105"/>
        <v>3250</v>
      </c>
      <c r="AD215" s="7">
        <f t="shared" ca="1" si="105"/>
        <v>2000</v>
      </c>
      <c r="AE215" s="7">
        <f t="shared" ca="1" si="105"/>
        <v>2000</v>
      </c>
      <c r="AF215" s="7">
        <f t="shared" ca="1" si="105"/>
        <v>1250</v>
      </c>
      <c r="AG215" s="7">
        <f t="shared" ca="1" si="105"/>
        <v>3000</v>
      </c>
      <c r="AH215" s="7">
        <f t="shared" ca="1" si="105"/>
        <v>225</v>
      </c>
      <c r="AI215" s="7" t="str">
        <f t="shared" ca="1" si="105"/>
        <v>MC</v>
      </c>
    </row>
    <row r="216" spans="1:35" x14ac:dyDescent="0.35">
      <c r="A216" s="4" t="s">
        <v>96</v>
      </c>
      <c r="B216" s="4" t="s">
        <v>97</v>
      </c>
      <c r="C216" s="10" t="str">
        <f t="shared" si="101"/>
        <v>BNA_dec22!</v>
      </c>
      <c r="D216" s="4" t="str">
        <f t="shared" si="51"/>
        <v>marche_ouahigouyaBNA_dec22!</v>
      </c>
      <c r="E216" s="10">
        <f t="shared" si="102"/>
        <v>44896</v>
      </c>
      <c r="G216" s="7">
        <f t="shared" ca="1" si="103"/>
        <v>1000</v>
      </c>
      <c r="H216" s="7" t="str">
        <f t="shared" ca="1" si="103"/>
        <v>MC</v>
      </c>
      <c r="I216" s="7" t="str">
        <f t="shared" ca="1" si="103"/>
        <v>MC</v>
      </c>
      <c r="J216" s="7">
        <f t="shared" ca="1" si="103"/>
        <v>450</v>
      </c>
      <c r="K216" s="7">
        <f t="shared" ca="1" si="103"/>
        <v>250</v>
      </c>
      <c r="L216" s="7">
        <f t="shared" ca="1" si="103"/>
        <v>4750</v>
      </c>
      <c r="M216" s="7">
        <f t="shared" ca="1" si="103"/>
        <v>4000</v>
      </c>
      <c r="N216" s="7">
        <f t="shared" ca="1" si="103"/>
        <v>1000</v>
      </c>
      <c r="O216" s="7">
        <f t="shared" ca="1" si="103"/>
        <v>4500</v>
      </c>
      <c r="P216" s="7">
        <f t="shared" ca="1" si="103"/>
        <v>9000</v>
      </c>
      <c r="Q216" s="7">
        <f t="shared" ca="1" si="104"/>
        <v>100</v>
      </c>
      <c r="R216" s="7">
        <f t="shared" ca="1" si="104"/>
        <v>15000</v>
      </c>
      <c r="S216" s="7">
        <f t="shared" ca="1" si="104"/>
        <v>22000</v>
      </c>
      <c r="T216" s="7">
        <f t="shared" ca="1" si="104"/>
        <v>29000</v>
      </c>
      <c r="U216" s="7">
        <f t="shared" ca="1" si="104"/>
        <v>6000</v>
      </c>
      <c r="V216" s="7">
        <f t="shared" ca="1" si="104"/>
        <v>5000</v>
      </c>
      <c r="W216" s="7">
        <f t="shared" ca="1" si="104"/>
        <v>1125</v>
      </c>
      <c r="X216" s="7">
        <f t="shared" ca="1" si="104"/>
        <v>175</v>
      </c>
      <c r="Y216" s="7">
        <f t="shared" ca="1" si="104"/>
        <v>700</v>
      </c>
      <c r="Z216" s="7">
        <f t="shared" ca="1" si="104"/>
        <v>1000</v>
      </c>
      <c r="AA216" s="7">
        <f t="shared" ca="1" si="105"/>
        <v>1500</v>
      </c>
      <c r="AB216" s="7">
        <f t="shared" ca="1" si="105"/>
        <v>800</v>
      </c>
      <c r="AC216" s="7">
        <f t="shared" ca="1" si="105"/>
        <v>3000</v>
      </c>
      <c r="AD216" s="7">
        <f t="shared" ca="1" si="105"/>
        <v>2000</v>
      </c>
      <c r="AE216" s="7">
        <f t="shared" ca="1" si="105"/>
        <v>2000</v>
      </c>
      <c r="AF216" s="7">
        <f t="shared" ca="1" si="105"/>
        <v>850</v>
      </c>
      <c r="AG216" s="7">
        <f t="shared" ca="1" si="105"/>
        <v>3000</v>
      </c>
      <c r="AH216" s="7">
        <f t="shared" ca="1" si="105"/>
        <v>200</v>
      </c>
      <c r="AI216" s="7">
        <f t="shared" ca="1" si="105"/>
        <v>275</v>
      </c>
    </row>
    <row r="217" spans="1:35" x14ac:dyDescent="0.35">
      <c r="A217" s="4" t="s">
        <v>96</v>
      </c>
      <c r="B217" s="4" t="s">
        <v>97</v>
      </c>
      <c r="C217" s="10" t="str">
        <f t="shared" si="101"/>
        <v>BNA_jan23!</v>
      </c>
      <c r="D217" s="4" t="str">
        <f t="shared" si="51"/>
        <v>marche_ouahigouyaBNA_jan23!</v>
      </c>
      <c r="E217" s="10">
        <f t="shared" si="102"/>
        <v>44927</v>
      </c>
      <c r="G217" s="7">
        <f t="shared" ca="1" si="103"/>
        <v>1000</v>
      </c>
      <c r="H217" s="7" t="str">
        <f t="shared" ca="1" si="103"/>
        <v>MC</v>
      </c>
      <c r="I217" s="7" t="str">
        <f t="shared" ca="1" si="103"/>
        <v>MC</v>
      </c>
      <c r="J217" s="7">
        <f t="shared" ca="1" si="103"/>
        <v>450</v>
      </c>
      <c r="K217" s="7">
        <f t="shared" ca="1" si="103"/>
        <v>300</v>
      </c>
      <c r="L217" s="7">
        <f t="shared" ca="1" si="103"/>
        <v>7500</v>
      </c>
      <c r="M217" s="7">
        <f t="shared" ca="1" si="103"/>
        <v>6500</v>
      </c>
      <c r="N217" s="7">
        <f t="shared" ca="1" si="103"/>
        <v>1000</v>
      </c>
      <c r="O217" s="7">
        <f t="shared" ca="1" si="103"/>
        <v>1750</v>
      </c>
      <c r="P217" s="7">
        <f t="shared" ca="1" si="103"/>
        <v>9750</v>
      </c>
      <c r="Q217" s="7">
        <f t="shared" ca="1" si="104"/>
        <v>150</v>
      </c>
      <c r="R217" s="7">
        <f t="shared" ca="1" si="104"/>
        <v>16000</v>
      </c>
      <c r="S217" s="7">
        <f t="shared" ca="1" si="104"/>
        <v>30000</v>
      </c>
      <c r="T217" s="7">
        <f t="shared" ca="1" si="104"/>
        <v>32500</v>
      </c>
      <c r="U217" s="7">
        <f t="shared" ca="1" si="104"/>
        <v>5500</v>
      </c>
      <c r="V217" s="7">
        <f t="shared" ca="1" si="104"/>
        <v>5000</v>
      </c>
      <c r="W217" s="7">
        <f t="shared" ca="1" si="104"/>
        <v>1000</v>
      </c>
      <c r="X217" s="7">
        <f t="shared" ca="1" si="104"/>
        <v>175</v>
      </c>
      <c r="Y217" s="7">
        <f t="shared" ca="1" si="104"/>
        <v>500</v>
      </c>
      <c r="Z217" s="7">
        <f t="shared" ca="1" si="104"/>
        <v>800</v>
      </c>
      <c r="AA217" s="7">
        <f t="shared" ca="1" si="105"/>
        <v>1175</v>
      </c>
      <c r="AB217" s="7">
        <f t="shared" ca="1" si="105"/>
        <v>1000</v>
      </c>
      <c r="AC217" s="7">
        <f t="shared" ca="1" si="105"/>
        <v>3000</v>
      </c>
      <c r="AD217" s="7">
        <f t="shared" ca="1" si="105"/>
        <v>2000</v>
      </c>
      <c r="AE217" s="7">
        <f t="shared" ca="1" si="105"/>
        <v>2000</v>
      </c>
      <c r="AF217" s="7">
        <f t="shared" ca="1" si="105"/>
        <v>1250</v>
      </c>
      <c r="AG217" s="7">
        <f t="shared" ca="1" si="105"/>
        <v>3000</v>
      </c>
      <c r="AH217" s="7">
        <f t="shared" ca="1" si="105"/>
        <v>200</v>
      </c>
      <c r="AI217" s="7">
        <f t="shared" ca="1" si="105"/>
        <v>300</v>
      </c>
    </row>
    <row r="218" spans="1:35" x14ac:dyDescent="0.35">
      <c r="A218" s="4" t="s">
        <v>96</v>
      </c>
      <c r="B218" s="4" t="s">
        <v>97</v>
      </c>
      <c r="C218" s="10" t="str">
        <f t="shared" si="101"/>
        <v>BNA_fev23!</v>
      </c>
      <c r="D218" s="4" t="str">
        <f t="shared" si="51"/>
        <v>marche_ouahigouyaBNA_fev23!</v>
      </c>
      <c r="E218" s="10">
        <f t="shared" si="102"/>
        <v>44958</v>
      </c>
      <c r="G218" s="7">
        <f t="shared" ca="1" si="103"/>
        <v>900</v>
      </c>
      <c r="H218" s="7" t="str">
        <f t="shared" ca="1" si="103"/>
        <v>MC</v>
      </c>
      <c r="I218" s="7" t="str">
        <f t="shared" ca="1" si="103"/>
        <v>MC</v>
      </c>
      <c r="J218" s="7">
        <f t="shared" ca="1" si="103"/>
        <v>450</v>
      </c>
      <c r="K218" s="7">
        <f t="shared" ca="1" si="103"/>
        <v>350</v>
      </c>
      <c r="L218" s="7">
        <f t="shared" ca="1" si="103"/>
        <v>6250</v>
      </c>
      <c r="M218" s="7">
        <f t="shared" ca="1" si="103"/>
        <v>4750</v>
      </c>
      <c r="N218" s="7">
        <f t="shared" ca="1" si="103"/>
        <v>1050</v>
      </c>
      <c r="O218" s="7">
        <f t="shared" ca="1" si="103"/>
        <v>2000</v>
      </c>
      <c r="P218" s="7">
        <f t="shared" ca="1" si="103"/>
        <v>9500</v>
      </c>
      <c r="Q218" s="7">
        <f t="shared" ca="1" si="104"/>
        <v>150</v>
      </c>
      <c r="R218" s="7">
        <f t="shared" ca="1" si="104"/>
        <v>15000</v>
      </c>
      <c r="S218" s="7">
        <f t="shared" ca="1" si="104"/>
        <v>27500</v>
      </c>
      <c r="T218" s="7">
        <f t="shared" ca="1" si="104"/>
        <v>30000</v>
      </c>
      <c r="U218" s="7">
        <f t="shared" ca="1" si="104"/>
        <v>6000</v>
      </c>
      <c r="V218" s="7">
        <f t="shared" ca="1" si="104"/>
        <v>5000</v>
      </c>
      <c r="W218" s="7">
        <f t="shared" ca="1" si="104"/>
        <v>1250</v>
      </c>
      <c r="X218" s="7">
        <f t="shared" ca="1" si="104"/>
        <v>200</v>
      </c>
      <c r="Y218" s="7">
        <f t="shared" ca="1" si="104"/>
        <v>650</v>
      </c>
      <c r="Z218" s="7">
        <f t="shared" ca="1" si="104"/>
        <v>775</v>
      </c>
      <c r="AA218" s="7">
        <f t="shared" ca="1" si="105"/>
        <v>1100</v>
      </c>
      <c r="AB218" s="7">
        <f t="shared" ca="1" si="105"/>
        <v>925</v>
      </c>
      <c r="AC218" s="7">
        <f t="shared" ca="1" si="105"/>
        <v>3000</v>
      </c>
      <c r="AD218" s="7">
        <f t="shared" ca="1" si="105"/>
        <v>2000</v>
      </c>
      <c r="AE218" s="7">
        <f t="shared" ca="1" si="105"/>
        <v>2000</v>
      </c>
      <c r="AF218" s="7">
        <f t="shared" ca="1" si="105"/>
        <v>1200</v>
      </c>
      <c r="AG218" s="7">
        <f t="shared" ca="1" si="105"/>
        <v>3000</v>
      </c>
      <c r="AH218" s="7">
        <f t="shared" ca="1" si="105"/>
        <v>250</v>
      </c>
      <c r="AI218" s="7">
        <f t="shared" ca="1" si="105"/>
        <v>300</v>
      </c>
    </row>
    <row r="219" spans="1:35" x14ac:dyDescent="0.35">
      <c r="A219" s="4" t="s">
        <v>96</v>
      </c>
      <c r="B219" s="4" t="s">
        <v>97</v>
      </c>
      <c r="C219" s="10" t="str">
        <f t="shared" si="101"/>
        <v>BNA_mar23!</v>
      </c>
      <c r="D219" s="4" t="str">
        <f t="shared" si="51"/>
        <v>marche_ouahigouyaBNA_mar23!</v>
      </c>
      <c r="E219" s="10">
        <f t="shared" si="102"/>
        <v>44986</v>
      </c>
      <c r="G219" s="7">
        <f t="shared" ca="1" si="103"/>
        <v>1025</v>
      </c>
      <c r="H219" s="7">
        <f t="shared" ca="1" si="103"/>
        <v>5000</v>
      </c>
      <c r="I219" s="7" t="str">
        <f t="shared" ca="1" si="103"/>
        <v>MC</v>
      </c>
      <c r="J219" s="7">
        <f t="shared" ca="1" si="103"/>
        <v>500</v>
      </c>
      <c r="K219" s="7">
        <f t="shared" ca="1" si="103"/>
        <v>300</v>
      </c>
      <c r="L219" s="7">
        <f t="shared" ca="1" si="103"/>
        <v>4125</v>
      </c>
      <c r="M219" s="7">
        <f t="shared" ca="1" si="103"/>
        <v>3750</v>
      </c>
      <c r="N219" s="7" t="str">
        <f t="shared" ca="1" si="103"/>
        <v>MC</v>
      </c>
      <c r="O219" s="7">
        <f t="shared" ca="1" si="103"/>
        <v>1800</v>
      </c>
      <c r="P219" s="7">
        <f t="shared" ca="1" si="103"/>
        <v>8875</v>
      </c>
      <c r="Q219" s="7">
        <f t="shared" ca="1" si="104"/>
        <v>100</v>
      </c>
      <c r="R219" s="7">
        <f t="shared" ca="1" si="104"/>
        <v>15500</v>
      </c>
      <c r="S219" s="7">
        <f t="shared" ca="1" si="104"/>
        <v>22500</v>
      </c>
      <c r="T219" s="7">
        <f t="shared" ca="1" si="104"/>
        <v>25000</v>
      </c>
      <c r="U219" s="7">
        <f t="shared" ca="1" si="104"/>
        <v>6250</v>
      </c>
      <c r="V219" s="7">
        <f t="shared" ca="1" si="104"/>
        <v>4125</v>
      </c>
      <c r="W219" s="7">
        <f t="shared" ca="1" si="104"/>
        <v>825</v>
      </c>
      <c r="X219" s="7">
        <f t="shared" ca="1" si="104"/>
        <v>137.5</v>
      </c>
      <c r="Y219" s="7">
        <f t="shared" ca="1" si="104"/>
        <v>625</v>
      </c>
      <c r="Z219" s="7" t="str">
        <f t="shared" ca="1" si="104"/>
        <v>MC</v>
      </c>
      <c r="AA219" s="7">
        <f t="shared" ca="1" si="105"/>
        <v>2250</v>
      </c>
      <c r="AB219" s="7">
        <f t="shared" ca="1" si="105"/>
        <v>2125</v>
      </c>
      <c r="AC219" s="7">
        <f t="shared" ca="1" si="105"/>
        <v>2750</v>
      </c>
      <c r="AD219" s="7">
        <f t="shared" ca="1" si="105"/>
        <v>1875</v>
      </c>
      <c r="AE219" s="7">
        <f t="shared" ca="1" si="105"/>
        <v>2000</v>
      </c>
      <c r="AF219" s="7">
        <f t="shared" ca="1" si="105"/>
        <v>2500</v>
      </c>
      <c r="AG219" s="7">
        <f t="shared" ca="1" si="105"/>
        <v>4500</v>
      </c>
      <c r="AH219" s="7">
        <f t="shared" ca="1" si="105"/>
        <v>375</v>
      </c>
      <c r="AI219" s="7">
        <f t="shared" ca="1" si="105"/>
        <v>250</v>
      </c>
    </row>
    <row r="220" spans="1:35" x14ac:dyDescent="0.35">
      <c r="A220" s="4" t="s">
        <v>96</v>
      </c>
      <c r="B220" s="4" t="s">
        <v>97</v>
      </c>
      <c r="C220" s="10" t="str">
        <f t="shared" si="101"/>
        <v>BNA_avr23!</v>
      </c>
      <c r="D220" s="4" t="str">
        <f t="shared" si="51"/>
        <v>marche_ouahigouyaBNA_avr23!</v>
      </c>
      <c r="E220" s="10">
        <f t="shared" si="102"/>
        <v>45017</v>
      </c>
      <c r="G220" s="7">
        <f t="shared" ca="1" si="103"/>
        <v>1000</v>
      </c>
      <c r="H220" s="7">
        <f t="shared" ca="1" si="103"/>
        <v>5000</v>
      </c>
      <c r="I220" s="7" t="str">
        <f t="shared" ca="1" si="103"/>
        <v>MC</v>
      </c>
      <c r="J220" s="7">
        <f t="shared" ca="1" si="103"/>
        <v>500</v>
      </c>
      <c r="K220" s="7">
        <f t="shared" ca="1" si="103"/>
        <v>300</v>
      </c>
      <c r="L220" s="7">
        <f t="shared" ca="1" si="103"/>
        <v>5500</v>
      </c>
      <c r="M220" s="7">
        <f t="shared" ca="1" si="103"/>
        <v>3375</v>
      </c>
      <c r="N220" s="7">
        <f t="shared" ca="1" si="103"/>
        <v>2075</v>
      </c>
      <c r="O220" s="7">
        <f t="shared" ca="1" si="103"/>
        <v>2375</v>
      </c>
      <c r="P220" s="7">
        <f t="shared" ca="1" si="103"/>
        <v>8000</v>
      </c>
      <c r="Q220" s="7">
        <f t="shared" ca="1" si="104"/>
        <v>100</v>
      </c>
      <c r="R220" s="7">
        <f t="shared" ca="1" si="104"/>
        <v>14000</v>
      </c>
      <c r="S220" s="7">
        <f t="shared" ca="1" si="104"/>
        <v>25250</v>
      </c>
      <c r="T220" s="7">
        <f t="shared" ca="1" si="104"/>
        <v>41000</v>
      </c>
      <c r="U220" s="7">
        <f t="shared" ca="1" si="104"/>
        <v>7500</v>
      </c>
      <c r="V220" s="7">
        <f t="shared" ca="1" si="104"/>
        <v>6500</v>
      </c>
      <c r="W220" s="7">
        <f t="shared" ca="1" si="104"/>
        <v>1750</v>
      </c>
      <c r="X220" s="7">
        <f t="shared" ca="1" si="104"/>
        <v>150</v>
      </c>
      <c r="Y220" s="7">
        <f t="shared" ca="1" si="104"/>
        <v>500</v>
      </c>
      <c r="Z220" s="7">
        <f t="shared" ca="1" si="104"/>
        <v>1100</v>
      </c>
      <c r="AA220" s="7">
        <f t="shared" ca="1" si="105"/>
        <v>1875</v>
      </c>
      <c r="AB220" s="7">
        <f t="shared" ca="1" si="105"/>
        <v>2000</v>
      </c>
      <c r="AC220" s="7">
        <f t="shared" ca="1" si="105"/>
        <v>2350</v>
      </c>
      <c r="AD220" s="7">
        <f t="shared" ca="1" si="105"/>
        <v>2875</v>
      </c>
      <c r="AE220" s="7">
        <f t="shared" ca="1" si="105"/>
        <v>4500</v>
      </c>
      <c r="AF220" s="7">
        <f t="shared" ca="1" si="105"/>
        <v>1250</v>
      </c>
      <c r="AG220" s="7">
        <f t="shared" ca="1" si="105"/>
        <v>3750</v>
      </c>
      <c r="AH220" s="7">
        <f t="shared" ca="1" si="105"/>
        <v>275</v>
      </c>
      <c r="AI220" s="7">
        <f t="shared" ca="1" si="105"/>
        <v>225</v>
      </c>
    </row>
    <row r="221" spans="1:35" x14ac:dyDescent="0.35">
      <c r="A221" s="4" t="s">
        <v>96</v>
      </c>
      <c r="B221" s="4" t="s">
        <v>97</v>
      </c>
      <c r="C221" s="10" t="str">
        <f t="shared" si="101"/>
        <v>BNA_mai23!</v>
      </c>
      <c r="D221" s="4" t="str">
        <f t="shared" si="51"/>
        <v>marche_ouahigouyaBNA_mai23!</v>
      </c>
      <c r="E221" s="10">
        <f t="shared" si="102"/>
        <v>45047</v>
      </c>
      <c r="G221" s="7">
        <f t="shared" ca="1" si="103"/>
        <v>1000</v>
      </c>
      <c r="H221" s="7" t="str">
        <f t="shared" ca="1" si="103"/>
        <v>MC</v>
      </c>
      <c r="I221" s="7" t="str">
        <f t="shared" ca="1" si="103"/>
        <v>MC</v>
      </c>
      <c r="J221" s="7">
        <f t="shared" ca="1" si="103"/>
        <v>500</v>
      </c>
      <c r="K221" s="7">
        <f t="shared" ca="1" si="103"/>
        <v>350</v>
      </c>
      <c r="L221" s="7">
        <f t="shared" ca="1" si="103"/>
        <v>5000</v>
      </c>
      <c r="M221" s="7">
        <f t="shared" ca="1" si="103"/>
        <v>3000</v>
      </c>
      <c r="N221" s="7">
        <f t="shared" ca="1" si="103"/>
        <v>1375</v>
      </c>
      <c r="O221" s="7">
        <f t="shared" ca="1" si="103"/>
        <v>2250</v>
      </c>
      <c r="P221" s="7">
        <f t="shared" ca="1" si="103"/>
        <v>7250</v>
      </c>
      <c r="Q221" s="7">
        <f t="shared" ca="1" si="104"/>
        <v>100</v>
      </c>
      <c r="R221" s="7">
        <f t="shared" ca="1" si="104"/>
        <v>15000</v>
      </c>
      <c r="S221" s="7">
        <f t="shared" ca="1" si="104"/>
        <v>28000</v>
      </c>
      <c r="T221" s="7">
        <f t="shared" ca="1" si="104"/>
        <v>35000</v>
      </c>
      <c r="U221" s="7">
        <f t="shared" ca="1" si="104"/>
        <v>5500</v>
      </c>
      <c r="V221" s="7">
        <f t="shared" ca="1" si="104"/>
        <v>4000</v>
      </c>
      <c r="W221" s="7">
        <f t="shared" ca="1" si="104"/>
        <v>2000</v>
      </c>
      <c r="X221" s="7">
        <f t="shared" ca="1" si="104"/>
        <v>150</v>
      </c>
      <c r="Y221" s="7">
        <f t="shared" ca="1" si="104"/>
        <v>875</v>
      </c>
      <c r="Z221" s="7">
        <f t="shared" ca="1" si="104"/>
        <v>1250</v>
      </c>
      <c r="AA221" s="7">
        <f t="shared" ca="1" si="105"/>
        <v>2125</v>
      </c>
      <c r="AB221" s="7">
        <f t="shared" ca="1" si="105"/>
        <v>2000</v>
      </c>
      <c r="AC221" s="7">
        <f t="shared" ca="1" si="105"/>
        <v>3000</v>
      </c>
      <c r="AD221" s="7">
        <f t="shared" ca="1" si="105"/>
        <v>2500</v>
      </c>
      <c r="AE221" s="7">
        <f t="shared" ca="1" si="105"/>
        <v>5000</v>
      </c>
      <c r="AF221" s="7">
        <f t="shared" ca="1" si="105"/>
        <v>1000</v>
      </c>
      <c r="AG221" s="7">
        <f t="shared" ca="1" si="105"/>
        <v>3500</v>
      </c>
      <c r="AH221" s="7">
        <f t="shared" ca="1" si="105"/>
        <v>200</v>
      </c>
      <c r="AI221" s="7">
        <f t="shared" ca="1" si="105"/>
        <v>375</v>
      </c>
    </row>
    <row r="222" spans="1:35" x14ac:dyDescent="0.35">
      <c r="A222" s="4" t="s">
        <v>96</v>
      </c>
      <c r="B222" s="4" t="s">
        <v>97</v>
      </c>
      <c r="C222" s="10" t="str">
        <f t="shared" si="101"/>
        <v>BNA_juin23!</v>
      </c>
      <c r="D222" s="4" t="str">
        <f t="shared" si="51"/>
        <v>marche_ouahigouyaBNA_juin23!</v>
      </c>
      <c r="E222" s="10">
        <f t="shared" si="102"/>
        <v>45078</v>
      </c>
      <c r="G222" s="7">
        <f t="shared" ca="1" si="103"/>
        <v>1100</v>
      </c>
      <c r="H222" s="7" t="str">
        <f t="shared" ca="1" si="103"/>
        <v>MC</v>
      </c>
      <c r="I222" s="7" t="str">
        <f t="shared" ca="1" si="103"/>
        <v>MC</v>
      </c>
      <c r="J222" s="7">
        <f t="shared" ca="1" si="103"/>
        <v>500</v>
      </c>
      <c r="K222" s="7">
        <f t="shared" ca="1" si="103"/>
        <v>300</v>
      </c>
      <c r="L222" s="7">
        <f t="shared" ca="1" si="103"/>
        <v>5500</v>
      </c>
      <c r="M222" s="7">
        <f t="shared" ca="1" si="103"/>
        <v>3250</v>
      </c>
      <c r="N222" s="7">
        <f t="shared" ca="1" si="103"/>
        <v>1500</v>
      </c>
      <c r="O222" s="7">
        <f t="shared" ca="1" si="103"/>
        <v>2500</v>
      </c>
      <c r="P222" s="7">
        <f t="shared" ca="1" si="103"/>
        <v>7900</v>
      </c>
      <c r="Q222" s="7">
        <f t="shared" ca="1" si="104"/>
        <v>100</v>
      </c>
      <c r="R222" s="7" t="str">
        <f t="shared" ca="1" si="104"/>
        <v>MC</v>
      </c>
      <c r="S222" s="7">
        <f t="shared" ca="1" si="104"/>
        <v>28500</v>
      </c>
      <c r="T222" s="7">
        <f t="shared" ca="1" si="104"/>
        <v>35250</v>
      </c>
      <c r="U222" s="7">
        <f t="shared" ca="1" si="104"/>
        <v>6500</v>
      </c>
      <c r="V222" s="7">
        <f t="shared" ca="1" si="104"/>
        <v>4775</v>
      </c>
      <c r="W222" s="7">
        <f t="shared" ca="1" si="104"/>
        <v>1550</v>
      </c>
      <c r="X222" s="7">
        <f t="shared" ca="1" si="104"/>
        <v>150</v>
      </c>
      <c r="Y222" s="7">
        <f t="shared" ca="1" si="104"/>
        <v>650</v>
      </c>
      <c r="Z222" s="7">
        <f t="shared" ca="1" si="104"/>
        <v>1100</v>
      </c>
      <c r="AA222" s="7">
        <f t="shared" ca="1" si="105"/>
        <v>1500</v>
      </c>
      <c r="AB222" s="7">
        <f t="shared" ca="1" si="105"/>
        <v>2600</v>
      </c>
      <c r="AC222" s="7">
        <f t="shared" ca="1" si="105"/>
        <v>3000</v>
      </c>
      <c r="AD222" s="7">
        <f t="shared" ca="1" si="105"/>
        <v>4000</v>
      </c>
      <c r="AE222" s="7">
        <f t="shared" ca="1" si="105"/>
        <v>4250</v>
      </c>
      <c r="AF222" s="7">
        <f t="shared" ca="1" si="105"/>
        <v>1000</v>
      </c>
      <c r="AG222" s="7">
        <f t="shared" ca="1" si="105"/>
        <v>3000</v>
      </c>
      <c r="AH222" s="7">
        <f t="shared" ca="1" si="105"/>
        <v>200</v>
      </c>
      <c r="AI222" s="7">
        <f t="shared" ca="1" si="105"/>
        <v>250</v>
      </c>
    </row>
    <row r="223" spans="1:35" x14ac:dyDescent="0.35">
      <c r="A223" s="4" t="str">
        <f t="shared" ref="A223:B228" si="106">A222</f>
        <v>nord</v>
      </c>
      <c r="B223" s="4" t="str">
        <f t="shared" si="106"/>
        <v>marche_ouahigouya</v>
      </c>
      <c r="C223" s="10" t="str">
        <f t="shared" ref="C223:C228" si="107">C207</f>
        <v>BNA_juil23!</v>
      </c>
      <c r="D223" s="4" t="str">
        <f t="shared" si="51"/>
        <v>marche_ouahigouyaBNA_juil23!</v>
      </c>
      <c r="E223" s="10">
        <f t="shared" ref="E223:E228" si="108">EDATE(E222,1)</f>
        <v>45108</v>
      </c>
      <c r="G223" s="7">
        <f t="shared" ca="1" si="103"/>
        <v>1000</v>
      </c>
      <c r="H223" s="7">
        <f t="shared" ca="1" si="103"/>
        <v>5000</v>
      </c>
      <c r="I223" s="7">
        <f t="shared" ca="1" si="103"/>
        <v>6000</v>
      </c>
      <c r="J223" s="7">
        <f t="shared" ca="1" si="103"/>
        <v>500</v>
      </c>
      <c r="K223" s="7">
        <f t="shared" ca="1" si="103"/>
        <v>300</v>
      </c>
      <c r="L223" s="7">
        <f t="shared" ca="1" si="103"/>
        <v>5000</v>
      </c>
      <c r="M223" s="7">
        <f t="shared" ca="1" si="103"/>
        <v>3000</v>
      </c>
      <c r="N223" s="7">
        <f t="shared" ca="1" si="103"/>
        <v>1500</v>
      </c>
      <c r="O223" s="7">
        <f t="shared" ca="1" si="103"/>
        <v>2100</v>
      </c>
      <c r="P223" s="7">
        <f t="shared" ca="1" si="103"/>
        <v>8000</v>
      </c>
      <c r="Q223" s="7">
        <f t="shared" ca="1" si="104"/>
        <v>100</v>
      </c>
      <c r="R223" s="7">
        <f t="shared" ca="1" si="104"/>
        <v>15000</v>
      </c>
      <c r="S223" s="7">
        <f t="shared" ca="1" si="104"/>
        <v>30000</v>
      </c>
      <c r="T223" s="7">
        <f t="shared" ca="1" si="104"/>
        <v>38500</v>
      </c>
      <c r="U223" s="7">
        <f t="shared" ca="1" si="104"/>
        <v>6000</v>
      </c>
      <c r="V223" s="7">
        <f t="shared" ca="1" si="104"/>
        <v>4375</v>
      </c>
      <c r="W223" s="7">
        <f t="shared" ca="1" si="104"/>
        <v>625</v>
      </c>
      <c r="X223" s="7">
        <f t="shared" ca="1" si="104"/>
        <v>1250</v>
      </c>
      <c r="Y223" s="7">
        <f t="shared" ca="1" si="104"/>
        <v>775</v>
      </c>
      <c r="Z223" s="7">
        <f t="shared" ca="1" si="104"/>
        <v>1100</v>
      </c>
      <c r="AA223" s="7">
        <f t="shared" ca="1" si="105"/>
        <v>1375</v>
      </c>
      <c r="AB223" s="7">
        <f t="shared" ca="1" si="105"/>
        <v>3050</v>
      </c>
      <c r="AC223" s="7">
        <f t="shared" ca="1" si="105"/>
        <v>2750</v>
      </c>
      <c r="AD223" s="7">
        <f t="shared" ca="1" si="105"/>
        <v>2000</v>
      </c>
      <c r="AE223" s="7">
        <f t="shared" ca="1" si="105"/>
        <v>2500</v>
      </c>
      <c r="AF223" s="7">
        <f t="shared" ca="1" si="105"/>
        <v>1000</v>
      </c>
      <c r="AG223" s="7">
        <f t="shared" ca="1" si="105"/>
        <v>3000</v>
      </c>
      <c r="AH223" s="7">
        <f t="shared" ca="1" si="105"/>
        <v>200</v>
      </c>
      <c r="AI223" s="7">
        <f t="shared" ca="1" si="105"/>
        <v>275</v>
      </c>
    </row>
    <row r="224" spans="1:35" x14ac:dyDescent="0.35">
      <c r="A224" s="4" t="str">
        <f t="shared" si="106"/>
        <v>nord</v>
      </c>
      <c r="B224" s="4" t="str">
        <f t="shared" si="106"/>
        <v>marche_ouahigouya</v>
      </c>
      <c r="C224" s="10" t="str">
        <f t="shared" si="107"/>
        <v>BNA_aout23!</v>
      </c>
      <c r="D224" s="4" t="str">
        <f t="shared" si="51"/>
        <v>marche_ouahigouyaBNA_aout23!</v>
      </c>
      <c r="E224" s="10">
        <f t="shared" si="108"/>
        <v>45139</v>
      </c>
      <c r="G224" s="7">
        <f t="shared" ca="1" si="103"/>
        <v>1000</v>
      </c>
      <c r="H224" s="7">
        <f t="shared" ca="1" si="103"/>
        <v>5000</v>
      </c>
      <c r="I224" s="7" t="str">
        <f t="shared" ca="1" si="103"/>
        <v>MC</v>
      </c>
      <c r="J224" s="7">
        <f t="shared" ca="1" si="103"/>
        <v>500</v>
      </c>
      <c r="K224" s="7">
        <f t="shared" ca="1" si="103"/>
        <v>300</v>
      </c>
      <c r="L224" s="7">
        <f t="shared" ca="1" si="103"/>
        <v>4900</v>
      </c>
      <c r="M224" s="7">
        <f t="shared" ca="1" si="103"/>
        <v>3000</v>
      </c>
      <c r="N224" s="7">
        <f t="shared" ca="1" si="103"/>
        <v>1550</v>
      </c>
      <c r="O224" s="7">
        <f t="shared" ca="1" si="103"/>
        <v>2000</v>
      </c>
      <c r="P224" s="7">
        <f t="shared" ca="1" si="103"/>
        <v>8250</v>
      </c>
      <c r="Q224" s="7">
        <f t="shared" ca="1" si="104"/>
        <v>100</v>
      </c>
      <c r="R224" s="7">
        <f t="shared" ca="1" si="104"/>
        <v>15000</v>
      </c>
      <c r="S224" s="7">
        <f t="shared" ca="1" si="104"/>
        <v>30000</v>
      </c>
      <c r="T224" s="7">
        <f t="shared" ca="1" si="104"/>
        <v>38500</v>
      </c>
      <c r="U224" s="7">
        <f t="shared" ca="1" si="104"/>
        <v>6000</v>
      </c>
      <c r="V224" s="7">
        <f t="shared" ca="1" si="104"/>
        <v>4250</v>
      </c>
      <c r="W224" s="7">
        <f t="shared" ca="1" si="104"/>
        <v>425</v>
      </c>
      <c r="X224" s="7">
        <f t="shared" ca="1" si="104"/>
        <v>200</v>
      </c>
      <c r="Y224" s="7">
        <f t="shared" ca="1" si="104"/>
        <v>800</v>
      </c>
      <c r="Z224" s="7">
        <f t="shared" ca="1" si="104"/>
        <v>1000</v>
      </c>
      <c r="AA224" s="7">
        <f t="shared" ca="1" si="105"/>
        <v>1225</v>
      </c>
      <c r="AB224" s="7">
        <f t="shared" ca="1" si="105"/>
        <v>3000</v>
      </c>
      <c r="AC224" s="7">
        <f t="shared" ca="1" si="105"/>
        <v>2725</v>
      </c>
      <c r="AD224" s="7">
        <f t="shared" ca="1" si="105"/>
        <v>2000</v>
      </c>
      <c r="AE224" s="7">
        <f t="shared" ca="1" si="105"/>
        <v>2500</v>
      </c>
      <c r="AF224" s="7">
        <f t="shared" ca="1" si="105"/>
        <v>1150</v>
      </c>
      <c r="AG224" s="7">
        <f t="shared" ca="1" si="105"/>
        <v>3000</v>
      </c>
      <c r="AH224" s="7">
        <f t="shared" ca="1" si="105"/>
        <v>225</v>
      </c>
      <c r="AI224" s="7">
        <f t="shared" ca="1" si="105"/>
        <v>275</v>
      </c>
    </row>
    <row r="225" spans="1:35" x14ac:dyDescent="0.35">
      <c r="A225" s="4" t="str">
        <f t="shared" si="106"/>
        <v>nord</v>
      </c>
      <c r="B225" s="4" t="str">
        <f t="shared" si="106"/>
        <v>marche_ouahigouya</v>
      </c>
      <c r="C225" s="10" t="str">
        <f t="shared" si="107"/>
        <v>BNA_sept23!</v>
      </c>
      <c r="D225" s="4" t="str">
        <f t="shared" si="51"/>
        <v>marche_ouahigouyaBNA_sept23!</v>
      </c>
      <c r="E225" s="10">
        <f t="shared" si="108"/>
        <v>45170</v>
      </c>
      <c r="G225" s="7">
        <f t="shared" ca="1" si="103"/>
        <v>1200</v>
      </c>
      <c r="H225" s="7">
        <f t="shared" ca="1" si="103"/>
        <v>5000</v>
      </c>
      <c r="I225" s="7">
        <f t="shared" ca="1" si="103"/>
        <v>6000</v>
      </c>
      <c r="J225" s="7">
        <f t="shared" ca="1" si="103"/>
        <v>500</v>
      </c>
      <c r="K225" s="7">
        <f t="shared" ca="1" si="103"/>
        <v>300</v>
      </c>
      <c r="L225" s="7">
        <f t="shared" ca="1" si="103"/>
        <v>5000</v>
      </c>
      <c r="M225" s="7">
        <f t="shared" ca="1" si="103"/>
        <v>3000</v>
      </c>
      <c r="N225" s="7">
        <f t="shared" ca="1" si="103"/>
        <v>1550</v>
      </c>
      <c r="O225" s="7">
        <f t="shared" ca="1" si="103"/>
        <v>2000</v>
      </c>
      <c r="P225" s="7">
        <f t="shared" ca="1" si="103"/>
        <v>9750</v>
      </c>
      <c r="Q225" s="7">
        <f t="shared" ca="1" si="104"/>
        <v>100</v>
      </c>
      <c r="R225" s="7">
        <f t="shared" ca="1" si="104"/>
        <v>15000</v>
      </c>
      <c r="S225" s="7">
        <f t="shared" ca="1" si="104"/>
        <v>28500</v>
      </c>
      <c r="T225" s="7">
        <f t="shared" ca="1" si="104"/>
        <v>38500</v>
      </c>
      <c r="U225" s="7">
        <f t="shared" ca="1" si="104"/>
        <v>6000</v>
      </c>
      <c r="V225" s="7">
        <f t="shared" ca="1" si="104"/>
        <v>4400</v>
      </c>
      <c r="W225" s="7">
        <f t="shared" ca="1" si="104"/>
        <v>412.5</v>
      </c>
      <c r="X225" s="7">
        <f t="shared" ca="1" si="104"/>
        <v>250</v>
      </c>
      <c r="Y225" s="7">
        <f t="shared" ca="1" si="104"/>
        <v>575</v>
      </c>
      <c r="Z225" s="7">
        <f t="shared" ca="1" si="104"/>
        <v>1125</v>
      </c>
      <c r="AA225" s="7">
        <f t="shared" ca="1" si="105"/>
        <v>1375</v>
      </c>
      <c r="AB225" s="7">
        <f t="shared" ca="1" si="105"/>
        <v>3000</v>
      </c>
      <c r="AC225" s="7">
        <f t="shared" ca="1" si="105"/>
        <v>2650</v>
      </c>
      <c r="AD225" s="7">
        <f t="shared" ca="1" si="105"/>
        <v>2000</v>
      </c>
      <c r="AE225" s="7">
        <f t="shared" ca="1" si="105"/>
        <v>2750</v>
      </c>
      <c r="AF225" s="7">
        <f t="shared" ca="1" si="105"/>
        <v>1200</v>
      </c>
      <c r="AG225" s="7">
        <f t="shared" ca="1" si="105"/>
        <v>3000</v>
      </c>
      <c r="AH225" s="7">
        <f t="shared" ca="1" si="105"/>
        <v>200</v>
      </c>
      <c r="AI225" s="7">
        <f t="shared" ca="1" si="105"/>
        <v>300</v>
      </c>
    </row>
    <row r="226" spans="1:35" x14ac:dyDescent="0.35">
      <c r="A226" s="4" t="str">
        <f t="shared" si="106"/>
        <v>nord</v>
      </c>
      <c r="B226" s="4" t="str">
        <f t="shared" si="106"/>
        <v>marche_ouahigouya</v>
      </c>
      <c r="C226" s="10" t="str">
        <f t="shared" si="107"/>
        <v>BNA_oct23!</v>
      </c>
      <c r="D226" s="4" t="str">
        <f t="shared" si="51"/>
        <v>marche_ouahigouyaBNA_oct23!</v>
      </c>
      <c r="E226" s="10">
        <f t="shared" si="108"/>
        <v>45200</v>
      </c>
      <c r="G226" s="7">
        <f t="shared" ca="1" si="103"/>
        <v>750</v>
      </c>
      <c r="H226" s="7" t="str">
        <f t="shared" ca="1" si="103"/>
        <v>MC</v>
      </c>
      <c r="I226" s="7" t="str">
        <f t="shared" ca="1" si="103"/>
        <v>MC</v>
      </c>
      <c r="J226" s="7">
        <f t="shared" ca="1" si="103"/>
        <v>500</v>
      </c>
      <c r="K226" s="7">
        <f t="shared" ca="1" si="103"/>
        <v>300</v>
      </c>
      <c r="L226" s="7">
        <f t="shared" ca="1" si="103"/>
        <v>5000</v>
      </c>
      <c r="M226" s="7">
        <f t="shared" ca="1" si="103"/>
        <v>3250</v>
      </c>
      <c r="N226" s="7">
        <f t="shared" ca="1" si="103"/>
        <v>1600</v>
      </c>
      <c r="O226" s="7">
        <f t="shared" ca="1" si="103"/>
        <v>2000</v>
      </c>
      <c r="P226" s="7" t="str">
        <f t="shared" ca="1" si="103"/>
        <v>MC</v>
      </c>
      <c r="Q226" s="7" t="str">
        <f t="shared" ca="1" si="104"/>
        <v>MC</v>
      </c>
      <c r="R226" s="7" t="str">
        <f t="shared" ca="1" si="104"/>
        <v>MC</v>
      </c>
      <c r="S226" s="7" t="str">
        <f t="shared" ca="1" si="104"/>
        <v>MC</v>
      </c>
      <c r="T226" s="7" t="str">
        <f t="shared" ca="1" si="104"/>
        <v>MC</v>
      </c>
      <c r="U226" s="7">
        <f t="shared" ca="1" si="104"/>
        <v>6000</v>
      </c>
      <c r="V226" s="7">
        <f t="shared" ca="1" si="104"/>
        <v>5000</v>
      </c>
      <c r="W226" s="7">
        <f t="shared" ca="1" si="104"/>
        <v>500</v>
      </c>
      <c r="X226" s="7">
        <f t="shared" ca="1" si="104"/>
        <v>125</v>
      </c>
      <c r="Y226" s="7">
        <f t="shared" ca="1" si="104"/>
        <v>500</v>
      </c>
      <c r="Z226" s="7">
        <f t="shared" ca="1" si="104"/>
        <v>750</v>
      </c>
      <c r="AA226" s="7">
        <f t="shared" ca="1" si="105"/>
        <v>1500</v>
      </c>
      <c r="AB226" s="7">
        <f t="shared" ca="1" si="105"/>
        <v>2000</v>
      </c>
      <c r="AC226" s="7">
        <f t="shared" ca="1" si="105"/>
        <v>3000</v>
      </c>
      <c r="AD226" s="7">
        <f t="shared" ca="1" si="105"/>
        <v>2500</v>
      </c>
      <c r="AE226" s="7">
        <f t="shared" ca="1" si="105"/>
        <v>3000</v>
      </c>
      <c r="AF226" s="7">
        <f t="shared" ca="1" si="105"/>
        <v>1100</v>
      </c>
      <c r="AG226" s="7">
        <f t="shared" ca="1" si="105"/>
        <v>3500</v>
      </c>
      <c r="AH226" s="7">
        <f t="shared" ca="1" si="105"/>
        <v>300</v>
      </c>
      <c r="AI226" s="7" t="str">
        <f t="shared" ca="1" si="105"/>
        <v>MC</v>
      </c>
    </row>
    <row r="227" spans="1:35" x14ac:dyDescent="0.35">
      <c r="A227" s="4" t="str">
        <f t="shared" si="106"/>
        <v>nord</v>
      </c>
      <c r="B227" s="4" t="str">
        <f t="shared" si="106"/>
        <v>marche_ouahigouya</v>
      </c>
      <c r="C227" s="10" t="str">
        <f t="shared" si="107"/>
        <v>BNA_nov23!</v>
      </c>
      <c r="D227" s="4" t="str">
        <f t="shared" si="51"/>
        <v>marche_ouahigouyaBNA_nov23!</v>
      </c>
      <c r="E227" s="10">
        <f t="shared" si="108"/>
        <v>45231</v>
      </c>
      <c r="G227" s="7">
        <f t="shared" ca="1" si="103"/>
        <v>750</v>
      </c>
      <c r="H227" s="7" t="str">
        <f t="shared" ca="1" si="103"/>
        <v>MC</v>
      </c>
      <c r="I227" s="7" t="str">
        <f t="shared" ca="1" si="103"/>
        <v>MC</v>
      </c>
      <c r="J227" s="7">
        <f t="shared" ca="1" si="103"/>
        <v>500</v>
      </c>
      <c r="K227" s="7">
        <f t="shared" ca="1" si="103"/>
        <v>300</v>
      </c>
      <c r="L227" s="7">
        <f t="shared" ca="1" si="103"/>
        <v>5000</v>
      </c>
      <c r="M227" s="7">
        <f t="shared" ca="1" si="103"/>
        <v>3250</v>
      </c>
      <c r="N227" s="7">
        <f t="shared" ca="1" si="103"/>
        <v>1600</v>
      </c>
      <c r="O227" s="7">
        <f t="shared" ca="1" si="103"/>
        <v>2000</v>
      </c>
      <c r="P227" s="7" t="str">
        <f t="shared" ca="1" si="103"/>
        <v>MC</v>
      </c>
      <c r="Q227" s="7" t="str">
        <f t="shared" ca="1" si="104"/>
        <v>MC</v>
      </c>
      <c r="R227" s="7" t="str">
        <f t="shared" ca="1" si="104"/>
        <v>MC</v>
      </c>
      <c r="S227" s="7" t="str">
        <f t="shared" ca="1" si="104"/>
        <v>MC</v>
      </c>
      <c r="T227" s="7" t="str">
        <f t="shared" ca="1" si="104"/>
        <v>MC</v>
      </c>
      <c r="U227" s="7">
        <f t="shared" ca="1" si="104"/>
        <v>6000</v>
      </c>
      <c r="V227" s="7">
        <f t="shared" ca="1" si="104"/>
        <v>5000</v>
      </c>
      <c r="W227" s="7">
        <f t="shared" ca="1" si="104"/>
        <v>500</v>
      </c>
      <c r="X227" s="7">
        <f t="shared" ca="1" si="104"/>
        <v>125</v>
      </c>
      <c r="Y227" s="7">
        <f t="shared" ca="1" si="104"/>
        <v>500</v>
      </c>
      <c r="Z227" s="7">
        <f t="shared" ca="1" si="104"/>
        <v>750</v>
      </c>
      <c r="AA227" s="7">
        <f t="shared" ca="1" si="105"/>
        <v>1500</v>
      </c>
      <c r="AB227" s="7">
        <f t="shared" ca="1" si="105"/>
        <v>2000</v>
      </c>
      <c r="AC227" s="7">
        <f t="shared" ca="1" si="105"/>
        <v>3000</v>
      </c>
      <c r="AD227" s="7">
        <f t="shared" ca="1" si="105"/>
        <v>2500</v>
      </c>
      <c r="AE227" s="7">
        <f t="shared" ca="1" si="105"/>
        <v>3000</v>
      </c>
      <c r="AF227" s="7">
        <f t="shared" ca="1" si="105"/>
        <v>1100</v>
      </c>
      <c r="AG227" s="7">
        <f t="shared" ca="1" si="105"/>
        <v>3500</v>
      </c>
      <c r="AH227" s="7">
        <f t="shared" ca="1" si="105"/>
        <v>300</v>
      </c>
      <c r="AI227" s="7" t="str">
        <f t="shared" ca="1" si="105"/>
        <v>MC</v>
      </c>
    </row>
    <row r="228" spans="1:35" x14ac:dyDescent="0.35">
      <c r="A228" s="4" t="str">
        <f t="shared" si="106"/>
        <v>nord</v>
      </c>
      <c r="B228" s="4" t="str">
        <f t="shared" si="106"/>
        <v>marche_ouahigouya</v>
      </c>
      <c r="C228" s="10" t="str">
        <f t="shared" si="107"/>
        <v>BNA_dec23!</v>
      </c>
      <c r="D228" s="4" t="str">
        <f t="shared" si="51"/>
        <v>marche_ouahigouyaBNA_dec23!</v>
      </c>
      <c r="E228" s="10">
        <f t="shared" si="108"/>
        <v>45261</v>
      </c>
      <c r="G228" s="7" t="str">
        <f t="shared" ca="1" si="103"/>
        <v/>
      </c>
      <c r="H228" s="7" t="str">
        <f t="shared" ca="1" si="103"/>
        <v/>
      </c>
      <c r="I228" s="7" t="str">
        <f t="shared" ca="1" si="103"/>
        <v/>
      </c>
      <c r="J228" s="7" t="str">
        <f t="shared" ca="1" si="103"/>
        <v/>
      </c>
      <c r="K228" s="7" t="str">
        <f t="shared" ca="1" si="103"/>
        <v/>
      </c>
      <c r="L228" s="7" t="str">
        <f t="shared" ca="1" si="103"/>
        <v/>
      </c>
      <c r="M228" s="7" t="str">
        <f t="shared" ca="1" si="103"/>
        <v/>
      </c>
      <c r="N228" s="7" t="str">
        <f t="shared" ca="1" si="103"/>
        <v/>
      </c>
      <c r="O228" s="7" t="str">
        <f t="shared" ca="1" si="103"/>
        <v/>
      </c>
      <c r="P228" s="7" t="str">
        <f t="shared" ca="1" si="103"/>
        <v/>
      </c>
      <c r="Q228" s="7" t="str">
        <f t="shared" ca="1" si="104"/>
        <v/>
      </c>
      <c r="R228" s="7" t="str">
        <f t="shared" ca="1" si="104"/>
        <v/>
      </c>
      <c r="S228" s="7" t="str">
        <f t="shared" ca="1" si="104"/>
        <v/>
      </c>
      <c r="T228" s="7" t="str">
        <f t="shared" ca="1" si="104"/>
        <v/>
      </c>
      <c r="U228" s="7" t="str">
        <f t="shared" ca="1" si="104"/>
        <v/>
      </c>
      <c r="V228" s="7" t="str">
        <f t="shared" ca="1" si="104"/>
        <v/>
      </c>
      <c r="W228" s="7" t="str">
        <f t="shared" ca="1" si="104"/>
        <v/>
      </c>
      <c r="X228" s="7" t="str">
        <f t="shared" ca="1" si="104"/>
        <v/>
      </c>
      <c r="Y228" s="7" t="str">
        <f t="shared" ca="1" si="104"/>
        <v/>
      </c>
      <c r="Z228" s="7" t="str">
        <f t="shared" ca="1" si="104"/>
        <v/>
      </c>
      <c r="AA228" s="7" t="str">
        <f t="shared" ca="1" si="105"/>
        <v/>
      </c>
      <c r="AB228" s="7" t="str">
        <f t="shared" ca="1" si="105"/>
        <v/>
      </c>
      <c r="AC228" s="7" t="str">
        <f t="shared" ca="1" si="105"/>
        <v/>
      </c>
      <c r="AD228" s="7" t="str">
        <f t="shared" ca="1" si="105"/>
        <v/>
      </c>
      <c r="AE228" s="7" t="str">
        <f t="shared" ca="1" si="105"/>
        <v/>
      </c>
      <c r="AF228" s="7" t="str">
        <f t="shared" ca="1" si="105"/>
        <v/>
      </c>
      <c r="AG228" s="7" t="str">
        <f t="shared" ca="1" si="105"/>
        <v/>
      </c>
      <c r="AH228" s="7" t="str">
        <f t="shared" ca="1" si="105"/>
        <v/>
      </c>
      <c r="AI228" s="7" t="str">
        <f t="shared" ca="1" si="105"/>
        <v/>
      </c>
    </row>
    <row r="229" spans="1:35" x14ac:dyDescent="0.35">
      <c r="D229" s="4" t="str">
        <f t="shared" si="51"/>
        <v/>
      </c>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row>
    <row r="230" spans="1:35" x14ac:dyDescent="0.35">
      <c r="D230" s="4" t="str">
        <f t="shared" ref="D230:D302" si="109">_xlfn.CONCAT(B230:C230)</f>
        <v/>
      </c>
      <c r="E230" s="4" t="s">
        <v>98</v>
      </c>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row>
    <row r="231" spans="1:35" x14ac:dyDescent="0.35">
      <c r="A231" s="4" t="s">
        <v>99</v>
      </c>
      <c r="B231" s="4" t="s">
        <v>100</v>
      </c>
      <c r="C231" s="10" t="str">
        <f t="shared" ref="C231:C238" si="110">C215</f>
        <v>BNA_nov22!</v>
      </c>
      <c r="D231" s="4" t="str">
        <f t="shared" si="109"/>
        <v>marche_djiboBNA_nov22!</v>
      </c>
      <c r="E231" s="10">
        <f t="shared" ref="E231:E238" si="111">E215</f>
        <v>44866</v>
      </c>
      <c r="G231" s="7" t="str">
        <f t="shared" ref="G231:P244" ca="1" si="112">IFERROR(VLOOKUP($B231,INDIRECT($C231&amp;$A$1),MATCH(G$4,INDIRECT($C231&amp;"$B$7:$BZ$7"),0),FALSE),"")</f>
        <v>-</v>
      </c>
      <c r="H231" s="7" t="str">
        <f t="shared" ca="1" si="112"/>
        <v>-</v>
      </c>
      <c r="I231" s="7" t="str">
        <f t="shared" ca="1" si="112"/>
        <v>-</v>
      </c>
      <c r="J231" s="7" t="str">
        <f t="shared" ca="1" si="112"/>
        <v>-</v>
      </c>
      <c r="K231" s="7" t="str">
        <f t="shared" ca="1" si="112"/>
        <v>-</v>
      </c>
      <c r="L231" s="7" t="str">
        <f t="shared" ca="1" si="112"/>
        <v>-</v>
      </c>
      <c r="M231" s="7" t="str">
        <f t="shared" ca="1" si="112"/>
        <v>-</v>
      </c>
      <c r="N231" s="7" t="str">
        <f t="shared" ca="1" si="112"/>
        <v>-</v>
      </c>
      <c r="O231" s="7" t="str">
        <f t="shared" ca="1" si="112"/>
        <v>-</v>
      </c>
      <c r="P231" s="7" t="str">
        <f t="shared" ca="1" si="112"/>
        <v>-</v>
      </c>
      <c r="Q231" s="7" t="str">
        <f t="shared" ref="Q231:Z244" ca="1" si="113">IFERROR(VLOOKUP($B231,INDIRECT($C231&amp;$A$1),MATCH(Q$4,INDIRECT($C231&amp;"$B$7:$BZ$7"),0),FALSE),"")</f>
        <v>-</v>
      </c>
      <c r="R231" s="7" t="str">
        <f t="shared" ca="1" si="113"/>
        <v>-</v>
      </c>
      <c r="S231" s="7" t="str">
        <f t="shared" ca="1" si="113"/>
        <v>-</v>
      </c>
      <c r="T231" s="7" t="str">
        <f t="shared" ca="1" si="113"/>
        <v>-</v>
      </c>
      <c r="U231" s="7" t="str">
        <f t="shared" ca="1" si="113"/>
        <v>-</v>
      </c>
      <c r="V231" s="7" t="str">
        <f t="shared" ca="1" si="113"/>
        <v>-</v>
      </c>
      <c r="W231" s="7" t="str">
        <f t="shared" ca="1" si="113"/>
        <v>-</v>
      </c>
      <c r="X231" s="7" t="str">
        <f t="shared" ca="1" si="113"/>
        <v>-</v>
      </c>
      <c r="Y231" s="7" t="str">
        <f t="shared" ca="1" si="113"/>
        <v>-</v>
      </c>
      <c r="Z231" s="7" t="str">
        <f t="shared" ca="1" si="113"/>
        <v>-</v>
      </c>
      <c r="AA231" s="7" t="str">
        <f t="shared" ref="AA231:AI244" ca="1" si="114">IFERROR(VLOOKUP($B231,INDIRECT($C231&amp;$A$1),MATCH(AA$4,INDIRECT($C231&amp;"$B$7:$BZ$7"),0),FALSE),"")</f>
        <v>-</v>
      </c>
      <c r="AB231" s="7" t="str">
        <f t="shared" ca="1" si="114"/>
        <v>-</v>
      </c>
      <c r="AC231" s="7" t="str">
        <f t="shared" ca="1" si="114"/>
        <v>-</v>
      </c>
      <c r="AD231" s="7" t="str">
        <f t="shared" ca="1" si="114"/>
        <v>-</v>
      </c>
      <c r="AE231" s="7" t="str">
        <f t="shared" ca="1" si="114"/>
        <v>-</v>
      </c>
      <c r="AF231" s="7" t="str">
        <f t="shared" ca="1" si="114"/>
        <v>-</v>
      </c>
      <c r="AG231" s="7" t="str">
        <f t="shared" ca="1" si="114"/>
        <v>-</v>
      </c>
      <c r="AH231" s="7" t="str">
        <f t="shared" ca="1" si="114"/>
        <v>-</v>
      </c>
      <c r="AI231" s="7" t="str">
        <f t="shared" ca="1" si="114"/>
        <v>-</v>
      </c>
    </row>
    <row r="232" spans="1:35" x14ac:dyDescent="0.35">
      <c r="A232" s="4" t="s">
        <v>99</v>
      </c>
      <c r="B232" s="4" t="s">
        <v>100</v>
      </c>
      <c r="C232" s="10" t="str">
        <f t="shared" si="110"/>
        <v>BNA_dec22!</v>
      </c>
      <c r="D232" s="4" t="str">
        <f t="shared" si="109"/>
        <v>marche_djiboBNA_dec22!</v>
      </c>
      <c r="E232" s="10">
        <f t="shared" si="111"/>
        <v>44896</v>
      </c>
      <c r="G232" s="7" t="str">
        <f t="shared" ca="1" si="112"/>
        <v>-</v>
      </c>
      <c r="H232" s="7" t="str">
        <f t="shared" ca="1" si="112"/>
        <v>-</v>
      </c>
      <c r="I232" s="7" t="str">
        <f t="shared" ca="1" si="112"/>
        <v>-</v>
      </c>
      <c r="J232" s="7" t="str">
        <f t="shared" ca="1" si="112"/>
        <v>-</v>
      </c>
      <c r="K232" s="7" t="str">
        <f t="shared" ca="1" si="112"/>
        <v>-</v>
      </c>
      <c r="L232" s="7" t="str">
        <f t="shared" ca="1" si="112"/>
        <v>-</v>
      </c>
      <c r="M232" s="7" t="str">
        <f t="shared" ca="1" si="112"/>
        <v>-</v>
      </c>
      <c r="N232" s="7" t="str">
        <f t="shared" ca="1" si="112"/>
        <v>-</v>
      </c>
      <c r="O232" s="7" t="str">
        <f t="shared" ca="1" si="112"/>
        <v>-</v>
      </c>
      <c r="P232" s="7" t="str">
        <f t="shared" ca="1" si="112"/>
        <v>-</v>
      </c>
      <c r="Q232" s="7" t="str">
        <f t="shared" ca="1" si="113"/>
        <v>-</v>
      </c>
      <c r="R232" s="7" t="str">
        <f t="shared" ca="1" si="113"/>
        <v>-</v>
      </c>
      <c r="S232" s="7" t="str">
        <f t="shared" ca="1" si="113"/>
        <v>-</v>
      </c>
      <c r="T232" s="7" t="str">
        <f t="shared" ca="1" si="113"/>
        <v>-</v>
      </c>
      <c r="U232" s="7" t="str">
        <f t="shared" ca="1" si="113"/>
        <v>-</v>
      </c>
      <c r="V232" s="7" t="str">
        <f t="shared" ca="1" si="113"/>
        <v>-</v>
      </c>
      <c r="W232" s="7" t="str">
        <f t="shared" ca="1" si="113"/>
        <v>-</v>
      </c>
      <c r="X232" s="7" t="str">
        <f t="shared" ca="1" si="113"/>
        <v>-</v>
      </c>
      <c r="Y232" s="7" t="str">
        <f t="shared" ca="1" si="113"/>
        <v>-</v>
      </c>
      <c r="Z232" s="7" t="str">
        <f t="shared" ca="1" si="113"/>
        <v>-</v>
      </c>
      <c r="AA232" s="7" t="str">
        <f t="shared" ca="1" si="114"/>
        <v>-</v>
      </c>
      <c r="AB232" s="7" t="str">
        <f t="shared" ca="1" si="114"/>
        <v>-</v>
      </c>
      <c r="AC232" s="7" t="str">
        <f t="shared" ca="1" si="114"/>
        <v>-</v>
      </c>
      <c r="AD232" s="7" t="str">
        <f t="shared" ca="1" si="114"/>
        <v>-</v>
      </c>
      <c r="AE232" s="7" t="str">
        <f t="shared" ca="1" si="114"/>
        <v>-</v>
      </c>
      <c r="AF232" s="7" t="str">
        <f t="shared" ca="1" si="114"/>
        <v>-</v>
      </c>
      <c r="AG232" s="7" t="str">
        <f t="shared" ca="1" si="114"/>
        <v>-</v>
      </c>
      <c r="AH232" s="7" t="str">
        <f t="shared" ca="1" si="114"/>
        <v>-</v>
      </c>
      <c r="AI232" s="7" t="str">
        <f t="shared" ca="1" si="114"/>
        <v>-</v>
      </c>
    </row>
    <row r="233" spans="1:35" x14ac:dyDescent="0.35">
      <c r="A233" s="4" t="s">
        <v>99</v>
      </c>
      <c r="B233" s="4" t="s">
        <v>100</v>
      </c>
      <c r="C233" s="10" t="str">
        <f t="shared" si="110"/>
        <v>BNA_jan23!</v>
      </c>
      <c r="D233" s="4" t="str">
        <f t="shared" si="109"/>
        <v>marche_djiboBNA_jan23!</v>
      </c>
      <c r="E233" s="10">
        <f t="shared" si="111"/>
        <v>44927</v>
      </c>
      <c r="G233" s="7" t="str">
        <f t="shared" ca="1" si="112"/>
        <v>-</v>
      </c>
      <c r="H233" s="7" t="str">
        <f t="shared" ca="1" si="112"/>
        <v>-</v>
      </c>
      <c r="I233" s="7" t="str">
        <f t="shared" ca="1" si="112"/>
        <v>-</v>
      </c>
      <c r="J233" s="7" t="str">
        <f t="shared" ca="1" si="112"/>
        <v>-</v>
      </c>
      <c r="K233" s="7" t="str">
        <f t="shared" ca="1" si="112"/>
        <v>-</v>
      </c>
      <c r="L233" s="7" t="str">
        <f t="shared" ca="1" si="112"/>
        <v>-</v>
      </c>
      <c r="M233" s="7" t="str">
        <f t="shared" ca="1" si="112"/>
        <v>-</v>
      </c>
      <c r="N233" s="7" t="str">
        <f t="shared" ca="1" si="112"/>
        <v>-</v>
      </c>
      <c r="O233" s="7" t="str">
        <f t="shared" ca="1" si="112"/>
        <v>-</v>
      </c>
      <c r="P233" s="7" t="str">
        <f t="shared" ca="1" si="112"/>
        <v>-</v>
      </c>
      <c r="Q233" s="7" t="str">
        <f t="shared" ca="1" si="113"/>
        <v>-</v>
      </c>
      <c r="R233" s="7" t="str">
        <f t="shared" ca="1" si="113"/>
        <v>-</v>
      </c>
      <c r="S233" s="7" t="str">
        <f t="shared" ca="1" si="113"/>
        <v>-</v>
      </c>
      <c r="T233" s="7" t="str">
        <f t="shared" ca="1" si="113"/>
        <v>-</v>
      </c>
      <c r="U233" s="7" t="str">
        <f t="shared" ca="1" si="113"/>
        <v>-</v>
      </c>
      <c r="V233" s="7" t="str">
        <f t="shared" ca="1" si="113"/>
        <v>-</v>
      </c>
      <c r="W233" s="7" t="str">
        <f t="shared" ca="1" si="113"/>
        <v>-</v>
      </c>
      <c r="X233" s="7" t="str">
        <f t="shared" ca="1" si="113"/>
        <v>-</v>
      </c>
      <c r="Y233" s="7" t="str">
        <f t="shared" ca="1" si="113"/>
        <v>-</v>
      </c>
      <c r="Z233" s="7" t="str">
        <f t="shared" ca="1" si="113"/>
        <v>-</v>
      </c>
      <c r="AA233" s="7" t="str">
        <f t="shared" ca="1" si="114"/>
        <v>-</v>
      </c>
      <c r="AB233" s="7" t="str">
        <f t="shared" ca="1" si="114"/>
        <v>-</v>
      </c>
      <c r="AC233" s="7" t="str">
        <f t="shared" ca="1" si="114"/>
        <v>-</v>
      </c>
      <c r="AD233" s="7" t="str">
        <f t="shared" ca="1" si="114"/>
        <v>-</v>
      </c>
      <c r="AE233" s="7" t="str">
        <f t="shared" ca="1" si="114"/>
        <v>-</v>
      </c>
      <c r="AF233" s="7" t="str">
        <f t="shared" ca="1" si="114"/>
        <v>-</v>
      </c>
      <c r="AG233" s="7" t="str">
        <f t="shared" ca="1" si="114"/>
        <v>-</v>
      </c>
      <c r="AH233" s="7" t="str">
        <f t="shared" ca="1" si="114"/>
        <v>-</v>
      </c>
      <c r="AI233" s="7" t="str">
        <f t="shared" ca="1" si="114"/>
        <v>-</v>
      </c>
    </row>
    <row r="234" spans="1:35" x14ac:dyDescent="0.35">
      <c r="A234" s="4" t="s">
        <v>99</v>
      </c>
      <c r="B234" s="4" t="s">
        <v>100</v>
      </c>
      <c r="C234" s="10" t="str">
        <f t="shared" si="110"/>
        <v>BNA_fev23!</v>
      </c>
      <c r="D234" s="4" t="str">
        <f t="shared" si="109"/>
        <v>marche_djiboBNA_fev23!</v>
      </c>
      <c r="E234" s="10">
        <f t="shared" si="111"/>
        <v>44958</v>
      </c>
      <c r="G234" s="7" t="str">
        <f t="shared" ca="1" si="112"/>
        <v>-</v>
      </c>
      <c r="H234" s="7" t="str">
        <f t="shared" ca="1" si="112"/>
        <v>-</v>
      </c>
      <c r="I234" s="7" t="str">
        <f t="shared" ca="1" si="112"/>
        <v>-</v>
      </c>
      <c r="J234" s="7" t="str">
        <f t="shared" ca="1" si="112"/>
        <v>-</v>
      </c>
      <c r="K234" s="7" t="str">
        <f t="shared" ca="1" si="112"/>
        <v>-</v>
      </c>
      <c r="L234" s="7" t="str">
        <f t="shared" ca="1" si="112"/>
        <v>-</v>
      </c>
      <c r="M234" s="7" t="str">
        <f t="shared" ca="1" si="112"/>
        <v>-</v>
      </c>
      <c r="N234" s="7" t="str">
        <f t="shared" ca="1" si="112"/>
        <v>-</v>
      </c>
      <c r="O234" s="7" t="str">
        <f t="shared" ca="1" si="112"/>
        <v>-</v>
      </c>
      <c r="P234" s="7" t="str">
        <f t="shared" ca="1" si="112"/>
        <v>-</v>
      </c>
      <c r="Q234" s="7" t="str">
        <f t="shared" ca="1" si="113"/>
        <v>-</v>
      </c>
      <c r="R234" s="7" t="str">
        <f t="shared" ca="1" si="113"/>
        <v>-</v>
      </c>
      <c r="S234" s="7" t="str">
        <f t="shared" ca="1" si="113"/>
        <v>-</v>
      </c>
      <c r="T234" s="7" t="str">
        <f t="shared" ca="1" si="113"/>
        <v>-</v>
      </c>
      <c r="U234" s="7" t="str">
        <f t="shared" ca="1" si="113"/>
        <v>-</v>
      </c>
      <c r="V234" s="7" t="str">
        <f t="shared" ca="1" si="113"/>
        <v>-</v>
      </c>
      <c r="W234" s="7" t="str">
        <f t="shared" ca="1" si="113"/>
        <v>-</v>
      </c>
      <c r="X234" s="7" t="str">
        <f t="shared" ca="1" si="113"/>
        <v>-</v>
      </c>
      <c r="Y234" s="7" t="str">
        <f t="shared" ca="1" si="113"/>
        <v>-</v>
      </c>
      <c r="Z234" s="7" t="str">
        <f t="shared" ca="1" si="113"/>
        <v>-</v>
      </c>
      <c r="AA234" s="7" t="str">
        <f t="shared" ca="1" si="114"/>
        <v>-</v>
      </c>
      <c r="AB234" s="7" t="str">
        <f t="shared" ca="1" si="114"/>
        <v>-</v>
      </c>
      <c r="AC234" s="7" t="str">
        <f t="shared" ca="1" si="114"/>
        <v>-</v>
      </c>
      <c r="AD234" s="7" t="str">
        <f t="shared" ca="1" si="114"/>
        <v>-</v>
      </c>
      <c r="AE234" s="7" t="str">
        <f t="shared" ca="1" si="114"/>
        <v>-</v>
      </c>
      <c r="AF234" s="7" t="str">
        <f t="shared" ca="1" si="114"/>
        <v>-</v>
      </c>
      <c r="AG234" s="7" t="str">
        <f t="shared" ca="1" si="114"/>
        <v>-</v>
      </c>
      <c r="AH234" s="7" t="str">
        <f t="shared" ca="1" si="114"/>
        <v>-</v>
      </c>
      <c r="AI234" s="7" t="str">
        <f t="shared" ca="1" si="114"/>
        <v>-</v>
      </c>
    </row>
    <row r="235" spans="1:35" x14ac:dyDescent="0.35">
      <c r="A235" s="4" t="s">
        <v>99</v>
      </c>
      <c r="B235" s="4" t="s">
        <v>100</v>
      </c>
      <c r="C235" s="10" t="str">
        <f t="shared" si="110"/>
        <v>BNA_mar23!</v>
      </c>
      <c r="D235" s="4" t="str">
        <f t="shared" si="109"/>
        <v>marche_djiboBNA_mar23!</v>
      </c>
      <c r="E235" s="10">
        <f t="shared" si="111"/>
        <v>44986</v>
      </c>
      <c r="G235" s="7" t="str">
        <f t="shared" ca="1" si="112"/>
        <v>-</v>
      </c>
      <c r="H235" s="7" t="str">
        <f t="shared" ca="1" si="112"/>
        <v>-</v>
      </c>
      <c r="I235" s="7" t="str">
        <f t="shared" ca="1" si="112"/>
        <v>-</v>
      </c>
      <c r="J235" s="7" t="str">
        <f t="shared" ca="1" si="112"/>
        <v>-</v>
      </c>
      <c r="K235" s="7" t="str">
        <f t="shared" ca="1" si="112"/>
        <v>-</v>
      </c>
      <c r="L235" s="7" t="str">
        <f t="shared" ca="1" si="112"/>
        <v>-</v>
      </c>
      <c r="M235" s="7" t="str">
        <f t="shared" ca="1" si="112"/>
        <v>-</v>
      </c>
      <c r="N235" s="7" t="str">
        <f t="shared" ca="1" si="112"/>
        <v>-</v>
      </c>
      <c r="O235" s="7" t="str">
        <f t="shared" ca="1" si="112"/>
        <v>-</v>
      </c>
      <c r="P235" s="7" t="str">
        <f t="shared" ca="1" si="112"/>
        <v>-</v>
      </c>
      <c r="Q235" s="7" t="str">
        <f t="shared" ca="1" si="113"/>
        <v>-</v>
      </c>
      <c r="R235" s="7" t="str">
        <f t="shared" ca="1" si="113"/>
        <v>-</v>
      </c>
      <c r="S235" s="7" t="str">
        <f t="shared" ca="1" si="113"/>
        <v>-</v>
      </c>
      <c r="T235" s="7" t="str">
        <f t="shared" ca="1" si="113"/>
        <v>-</v>
      </c>
      <c r="U235" s="7" t="str">
        <f t="shared" ca="1" si="113"/>
        <v>-</v>
      </c>
      <c r="V235" s="7" t="str">
        <f t="shared" ca="1" si="113"/>
        <v>-</v>
      </c>
      <c r="W235" s="7" t="str">
        <f t="shared" ca="1" si="113"/>
        <v>-</v>
      </c>
      <c r="X235" s="7" t="str">
        <f t="shared" ca="1" si="113"/>
        <v>-</v>
      </c>
      <c r="Y235" s="7" t="str">
        <f t="shared" ca="1" si="113"/>
        <v>-</v>
      </c>
      <c r="Z235" s="7" t="str">
        <f t="shared" ca="1" si="113"/>
        <v>-</v>
      </c>
      <c r="AA235" s="7" t="str">
        <f t="shared" ca="1" si="114"/>
        <v>-</v>
      </c>
      <c r="AB235" s="7" t="str">
        <f t="shared" ca="1" si="114"/>
        <v>-</v>
      </c>
      <c r="AC235" s="7" t="str">
        <f t="shared" ca="1" si="114"/>
        <v>-</v>
      </c>
      <c r="AD235" s="7" t="str">
        <f t="shared" ca="1" si="114"/>
        <v>-</v>
      </c>
      <c r="AE235" s="7" t="str">
        <f t="shared" ca="1" si="114"/>
        <v>-</v>
      </c>
      <c r="AF235" s="7" t="str">
        <f t="shared" ca="1" si="114"/>
        <v>-</v>
      </c>
      <c r="AG235" s="7" t="str">
        <f t="shared" ca="1" si="114"/>
        <v>-</v>
      </c>
      <c r="AH235" s="7" t="str">
        <f t="shared" ca="1" si="114"/>
        <v>-</v>
      </c>
      <c r="AI235" s="7" t="str">
        <f t="shared" ca="1" si="114"/>
        <v>-</v>
      </c>
    </row>
    <row r="236" spans="1:35" x14ac:dyDescent="0.35">
      <c r="A236" s="4" t="s">
        <v>99</v>
      </c>
      <c r="B236" s="4" t="s">
        <v>100</v>
      </c>
      <c r="C236" s="10" t="str">
        <f t="shared" si="110"/>
        <v>BNA_avr23!</v>
      </c>
      <c r="D236" s="4" t="str">
        <f t="shared" si="109"/>
        <v>marche_djiboBNA_avr23!</v>
      </c>
      <c r="E236" s="10">
        <f t="shared" si="111"/>
        <v>45017</v>
      </c>
      <c r="G236" s="7" t="str">
        <f t="shared" ca="1" si="112"/>
        <v>-</v>
      </c>
      <c r="H236" s="7" t="str">
        <f t="shared" ca="1" si="112"/>
        <v>-</v>
      </c>
      <c r="I236" s="7" t="str">
        <f t="shared" ca="1" si="112"/>
        <v>-</v>
      </c>
      <c r="J236" s="7" t="str">
        <f t="shared" ca="1" si="112"/>
        <v>-</v>
      </c>
      <c r="K236" s="7" t="str">
        <f t="shared" ca="1" si="112"/>
        <v>-</v>
      </c>
      <c r="L236" s="7" t="str">
        <f t="shared" ca="1" si="112"/>
        <v>-</v>
      </c>
      <c r="M236" s="7" t="str">
        <f t="shared" ca="1" si="112"/>
        <v>-</v>
      </c>
      <c r="N236" s="7" t="str">
        <f t="shared" ca="1" si="112"/>
        <v>-</v>
      </c>
      <c r="O236" s="7" t="str">
        <f t="shared" ca="1" si="112"/>
        <v>-</v>
      </c>
      <c r="P236" s="7" t="str">
        <f t="shared" ca="1" si="112"/>
        <v>-</v>
      </c>
      <c r="Q236" s="7" t="str">
        <f t="shared" ca="1" si="113"/>
        <v>-</v>
      </c>
      <c r="R236" s="7" t="str">
        <f t="shared" ca="1" si="113"/>
        <v>-</v>
      </c>
      <c r="S236" s="7" t="str">
        <f t="shared" ca="1" si="113"/>
        <v>-</v>
      </c>
      <c r="T236" s="7" t="str">
        <f t="shared" ca="1" si="113"/>
        <v>-</v>
      </c>
      <c r="U236" s="7" t="str">
        <f t="shared" ca="1" si="113"/>
        <v>-</v>
      </c>
      <c r="V236" s="7" t="str">
        <f t="shared" ca="1" si="113"/>
        <v>-</v>
      </c>
      <c r="W236" s="7" t="str">
        <f t="shared" ca="1" si="113"/>
        <v>-</v>
      </c>
      <c r="X236" s="7" t="str">
        <f t="shared" ca="1" si="113"/>
        <v>-</v>
      </c>
      <c r="Y236" s="7" t="str">
        <f t="shared" ca="1" si="113"/>
        <v>-</v>
      </c>
      <c r="Z236" s="7" t="str">
        <f t="shared" ca="1" si="113"/>
        <v>-</v>
      </c>
      <c r="AA236" s="7" t="str">
        <f t="shared" ca="1" si="114"/>
        <v>-</v>
      </c>
      <c r="AB236" s="7" t="str">
        <f t="shared" ca="1" si="114"/>
        <v>-</v>
      </c>
      <c r="AC236" s="7" t="str">
        <f t="shared" ca="1" si="114"/>
        <v>-</v>
      </c>
      <c r="AD236" s="7" t="str">
        <f t="shared" ca="1" si="114"/>
        <v>-</v>
      </c>
      <c r="AE236" s="7" t="str">
        <f t="shared" ca="1" si="114"/>
        <v>-</v>
      </c>
      <c r="AF236" s="7" t="str">
        <f t="shared" ca="1" si="114"/>
        <v>-</v>
      </c>
      <c r="AG236" s="7" t="str">
        <f t="shared" ca="1" si="114"/>
        <v>-</v>
      </c>
      <c r="AH236" s="7" t="str">
        <f t="shared" ca="1" si="114"/>
        <v>-</v>
      </c>
      <c r="AI236" s="7" t="str">
        <f t="shared" ca="1" si="114"/>
        <v>-</v>
      </c>
    </row>
    <row r="237" spans="1:35" x14ac:dyDescent="0.35">
      <c r="A237" s="4" t="s">
        <v>99</v>
      </c>
      <c r="B237" s="4" t="s">
        <v>100</v>
      </c>
      <c r="C237" s="10" t="str">
        <f t="shared" si="110"/>
        <v>BNA_mai23!</v>
      </c>
      <c r="D237" s="4" t="str">
        <f t="shared" si="109"/>
        <v>marche_djiboBNA_mai23!</v>
      </c>
      <c r="E237" s="10">
        <f t="shared" si="111"/>
        <v>45047</v>
      </c>
      <c r="G237" s="7" t="str">
        <f t="shared" ca="1" si="112"/>
        <v>-</v>
      </c>
      <c r="H237" s="7" t="str">
        <f t="shared" ca="1" si="112"/>
        <v>-</v>
      </c>
      <c r="I237" s="7" t="str">
        <f t="shared" ca="1" si="112"/>
        <v>-</v>
      </c>
      <c r="J237" s="7" t="str">
        <f t="shared" ca="1" si="112"/>
        <v>-</v>
      </c>
      <c r="K237" s="7" t="str">
        <f t="shared" ca="1" si="112"/>
        <v>-</v>
      </c>
      <c r="L237" s="7" t="str">
        <f t="shared" ca="1" si="112"/>
        <v>-</v>
      </c>
      <c r="M237" s="7" t="str">
        <f t="shared" ca="1" si="112"/>
        <v>-</v>
      </c>
      <c r="N237" s="7" t="str">
        <f t="shared" ca="1" si="112"/>
        <v>-</v>
      </c>
      <c r="O237" s="7" t="str">
        <f t="shared" ca="1" si="112"/>
        <v>-</v>
      </c>
      <c r="P237" s="7" t="str">
        <f t="shared" ca="1" si="112"/>
        <v>-</v>
      </c>
      <c r="Q237" s="7" t="str">
        <f t="shared" ca="1" si="113"/>
        <v>-</v>
      </c>
      <c r="R237" s="7" t="str">
        <f t="shared" ca="1" si="113"/>
        <v>-</v>
      </c>
      <c r="S237" s="7" t="str">
        <f t="shared" ca="1" si="113"/>
        <v>-</v>
      </c>
      <c r="T237" s="7" t="str">
        <f t="shared" ca="1" si="113"/>
        <v>-</v>
      </c>
      <c r="U237" s="7" t="str">
        <f t="shared" ca="1" si="113"/>
        <v>-</v>
      </c>
      <c r="V237" s="7" t="str">
        <f t="shared" ca="1" si="113"/>
        <v>-</v>
      </c>
      <c r="W237" s="7" t="str">
        <f t="shared" ca="1" si="113"/>
        <v>-</v>
      </c>
      <c r="X237" s="7" t="str">
        <f t="shared" ca="1" si="113"/>
        <v>-</v>
      </c>
      <c r="Y237" s="7" t="str">
        <f t="shared" ca="1" si="113"/>
        <v>-</v>
      </c>
      <c r="Z237" s="7" t="str">
        <f t="shared" ca="1" si="113"/>
        <v>-</v>
      </c>
      <c r="AA237" s="7" t="str">
        <f t="shared" ca="1" si="114"/>
        <v>-</v>
      </c>
      <c r="AB237" s="7" t="str">
        <f t="shared" ca="1" si="114"/>
        <v>-</v>
      </c>
      <c r="AC237" s="7" t="str">
        <f t="shared" ca="1" si="114"/>
        <v>-</v>
      </c>
      <c r="AD237" s="7" t="str">
        <f t="shared" ca="1" si="114"/>
        <v>-</v>
      </c>
      <c r="AE237" s="7" t="str">
        <f t="shared" ca="1" si="114"/>
        <v>-</v>
      </c>
      <c r="AF237" s="7" t="str">
        <f t="shared" ca="1" si="114"/>
        <v>-</v>
      </c>
      <c r="AG237" s="7" t="str">
        <f t="shared" ca="1" si="114"/>
        <v>-</v>
      </c>
      <c r="AH237" s="7" t="str">
        <f t="shared" ca="1" si="114"/>
        <v>-</v>
      </c>
      <c r="AI237" s="7" t="str">
        <f t="shared" ca="1" si="114"/>
        <v>-</v>
      </c>
    </row>
    <row r="238" spans="1:35" x14ac:dyDescent="0.35">
      <c r="A238" s="4" t="s">
        <v>99</v>
      </c>
      <c r="B238" s="4" t="s">
        <v>100</v>
      </c>
      <c r="C238" s="10" t="str">
        <f t="shared" si="110"/>
        <v>BNA_juin23!</v>
      </c>
      <c r="D238" s="4" t="str">
        <f t="shared" si="109"/>
        <v>marche_djiboBNA_juin23!</v>
      </c>
      <c r="E238" s="10">
        <f t="shared" si="111"/>
        <v>45078</v>
      </c>
      <c r="G238" s="7" t="str">
        <f t="shared" ca="1" si="112"/>
        <v>-</v>
      </c>
      <c r="H238" s="7" t="str">
        <f t="shared" ca="1" si="112"/>
        <v>-</v>
      </c>
      <c r="I238" s="7" t="str">
        <f t="shared" ca="1" si="112"/>
        <v>-</v>
      </c>
      <c r="J238" s="7" t="str">
        <f t="shared" ca="1" si="112"/>
        <v>-</v>
      </c>
      <c r="K238" s="7" t="str">
        <f t="shared" ca="1" si="112"/>
        <v>-</v>
      </c>
      <c r="L238" s="7" t="str">
        <f t="shared" ca="1" si="112"/>
        <v>-</v>
      </c>
      <c r="M238" s="7" t="str">
        <f t="shared" ca="1" si="112"/>
        <v>-</v>
      </c>
      <c r="N238" s="7" t="str">
        <f t="shared" ca="1" si="112"/>
        <v>-</v>
      </c>
      <c r="O238" s="7" t="str">
        <f t="shared" ca="1" si="112"/>
        <v>-</v>
      </c>
      <c r="P238" s="7" t="str">
        <f t="shared" ca="1" si="112"/>
        <v>-</v>
      </c>
      <c r="Q238" s="7" t="str">
        <f t="shared" ca="1" si="113"/>
        <v>-</v>
      </c>
      <c r="R238" s="7" t="str">
        <f t="shared" ca="1" si="113"/>
        <v>-</v>
      </c>
      <c r="S238" s="7" t="str">
        <f t="shared" ca="1" si="113"/>
        <v>-</v>
      </c>
      <c r="T238" s="7" t="str">
        <f t="shared" ca="1" si="113"/>
        <v>-</v>
      </c>
      <c r="U238" s="7" t="str">
        <f t="shared" ca="1" si="113"/>
        <v>-</v>
      </c>
      <c r="V238" s="7" t="str">
        <f t="shared" ca="1" si="113"/>
        <v>-</v>
      </c>
      <c r="W238" s="7" t="str">
        <f t="shared" ca="1" si="113"/>
        <v>-</v>
      </c>
      <c r="X238" s="7" t="str">
        <f t="shared" ca="1" si="113"/>
        <v>-</v>
      </c>
      <c r="Y238" s="7" t="str">
        <f t="shared" ca="1" si="113"/>
        <v>-</v>
      </c>
      <c r="Z238" s="7" t="str">
        <f t="shared" ca="1" si="113"/>
        <v>-</v>
      </c>
      <c r="AA238" s="7" t="str">
        <f t="shared" ca="1" si="114"/>
        <v>-</v>
      </c>
      <c r="AB238" s="7" t="str">
        <f t="shared" ca="1" si="114"/>
        <v>-</v>
      </c>
      <c r="AC238" s="7" t="str">
        <f t="shared" ca="1" si="114"/>
        <v>-</v>
      </c>
      <c r="AD238" s="7" t="str">
        <f t="shared" ca="1" si="114"/>
        <v>-</v>
      </c>
      <c r="AE238" s="7" t="str">
        <f t="shared" ca="1" si="114"/>
        <v>-</v>
      </c>
      <c r="AF238" s="7" t="str">
        <f t="shared" ca="1" si="114"/>
        <v>-</v>
      </c>
      <c r="AG238" s="7" t="str">
        <f t="shared" ca="1" si="114"/>
        <v>-</v>
      </c>
      <c r="AH238" s="7" t="str">
        <f t="shared" ca="1" si="114"/>
        <v>-</v>
      </c>
      <c r="AI238" s="7" t="str">
        <f t="shared" ca="1" si="114"/>
        <v>-</v>
      </c>
    </row>
    <row r="239" spans="1:35" x14ac:dyDescent="0.35">
      <c r="A239" s="4" t="str">
        <f t="shared" ref="A239:B244" si="115">A238</f>
        <v>sahel</v>
      </c>
      <c r="B239" s="4" t="str">
        <f t="shared" si="115"/>
        <v>marche_djibo</v>
      </c>
      <c r="C239" s="10" t="str">
        <f t="shared" ref="C239:C244" si="116">C223</f>
        <v>BNA_juil23!</v>
      </c>
      <c r="D239" s="4" t="str">
        <f t="shared" si="109"/>
        <v>marche_djiboBNA_juil23!</v>
      </c>
      <c r="E239" s="10">
        <f t="shared" ref="E239:E244" si="117">EDATE(E238,1)</f>
        <v>45108</v>
      </c>
      <c r="G239" s="7">
        <f t="shared" ca="1" si="112"/>
        <v>2000</v>
      </c>
      <c r="H239" s="7">
        <f t="shared" ca="1" si="112"/>
        <v>6000</v>
      </c>
      <c r="I239" s="7" t="str">
        <f t="shared" ca="1" si="112"/>
        <v>MC</v>
      </c>
      <c r="J239" s="7" t="str">
        <f t="shared" ca="1" si="112"/>
        <v>MC</v>
      </c>
      <c r="K239" s="7">
        <f t="shared" ca="1" si="112"/>
        <v>450</v>
      </c>
      <c r="L239" s="7">
        <f t="shared" ca="1" si="112"/>
        <v>11000</v>
      </c>
      <c r="M239" s="7">
        <f t="shared" ca="1" si="112"/>
        <v>9000</v>
      </c>
      <c r="N239" s="7" t="str">
        <f t="shared" ca="1" si="112"/>
        <v>MC</v>
      </c>
      <c r="O239" s="7" t="str">
        <f t="shared" ca="1" si="112"/>
        <v>MC</v>
      </c>
      <c r="P239" s="7" t="str">
        <f t="shared" ca="1" si="112"/>
        <v>MC</v>
      </c>
      <c r="Q239" s="7" t="str">
        <f t="shared" ca="1" si="113"/>
        <v>MC</v>
      </c>
      <c r="R239" s="7" t="str">
        <f t="shared" ca="1" si="113"/>
        <v>MC</v>
      </c>
      <c r="S239" s="7" t="str">
        <f t="shared" ca="1" si="113"/>
        <v>MC</v>
      </c>
      <c r="T239" s="7" t="str">
        <f t="shared" ca="1" si="113"/>
        <v>MC</v>
      </c>
      <c r="U239" s="7">
        <f t="shared" ca="1" si="113"/>
        <v>7000</v>
      </c>
      <c r="V239" s="7">
        <f t="shared" ca="1" si="113"/>
        <v>6500</v>
      </c>
      <c r="W239" s="7" t="str">
        <f t="shared" ca="1" si="113"/>
        <v>MC</v>
      </c>
      <c r="X239" s="7">
        <f t="shared" ca="1" si="113"/>
        <v>400</v>
      </c>
      <c r="Y239" s="7" t="str">
        <f t="shared" ca="1" si="113"/>
        <v>MC</v>
      </c>
      <c r="Z239" s="7" t="str">
        <f t="shared" ca="1" si="113"/>
        <v>MC</v>
      </c>
      <c r="AA239" s="7" t="str">
        <f t="shared" ca="1" si="114"/>
        <v>MC</v>
      </c>
      <c r="AB239" s="7">
        <f t="shared" ca="1" si="114"/>
        <v>6000</v>
      </c>
      <c r="AC239" s="7">
        <f t="shared" ca="1" si="114"/>
        <v>3500</v>
      </c>
      <c r="AD239" s="7">
        <f t="shared" ca="1" si="114"/>
        <v>2750</v>
      </c>
      <c r="AE239" s="7">
        <f t="shared" ca="1" si="114"/>
        <v>2750</v>
      </c>
      <c r="AF239" s="7">
        <f t="shared" ca="1" si="114"/>
        <v>2000</v>
      </c>
      <c r="AG239" s="7" t="str">
        <f t="shared" ca="1" si="114"/>
        <v>MC</v>
      </c>
      <c r="AH239" s="7" t="str">
        <f t="shared" ca="1" si="114"/>
        <v>MC</v>
      </c>
      <c r="AI239" s="7" t="str">
        <f t="shared" ca="1" si="114"/>
        <v>MC</v>
      </c>
    </row>
    <row r="240" spans="1:35" x14ac:dyDescent="0.35">
      <c r="A240" s="4" t="str">
        <f t="shared" si="115"/>
        <v>sahel</v>
      </c>
      <c r="B240" s="4" t="str">
        <f t="shared" si="115"/>
        <v>marche_djibo</v>
      </c>
      <c r="C240" s="10" t="str">
        <f t="shared" si="116"/>
        <v>BNA_aout23!</v>
      </c>
      <c r="D240" s="4" t="str">
        <f t="shared" si="109"/>
        <v>marche_djiboBNA_aout23!</v>
      </c>
      <c r="E240" s="10">
        <f t="shared" si="117"/>
        <v>45139</v>
      </c>
      <c r="G240" s="7">
        <f t="shared" ca="1" si="112"/>
        <v>1750</v>
      </c>
      <c r="H240" s="7" t="str">
        <f t="shared" ca="1" si="112"/>
        <v>MC</v>
      </c>
      <c r="I240" s="7" t="str">
        <f t="shared" ca="1" si="112"/>
        <v>MC</v>
      </c>
      <c r="J240" s="7" t="str">
        <f t="shared" ca="1" si="112"/>
        <v>MC</v>
      </c>
      <c r="K240" s="7">
        <f t="shared" ca="1" si="112"/>
        <v>500</v>
      </c>
      <c r="L240" s="7">
        <f t="shared" ca="1" si="112"/>
        <v>8500</v>
      </c>
      <c r="M240" s="7" t="str">
        <f t="shared" ca="1" si="112"/>
        <v>MC</v>
      </c>
      <c r="N240" s="7">
        <f t="shared" ca="1" si="112"/>
        <v>2000</v>
      </c>
      <c r="O240" s="7" t="str">
        <f t="shared" ca="1" si="112"/>
        <v>MC</v>
      </c>
      <c r="P240" s="7" t="str">
        <f t="shared" ca="1" si="112"/>
        <v>MC</v>
      </c>
      <c r="Q240" s="7" t="str">
        <f t="shared" ca="1" si="113"/>
        <v>MC</v>
      </c>
      <c r="R240" s="7" t="str">
        <f t="shared" ca="1" si="113"/>
        <v>MC</v>
      </c>
      <c r="S240" s="7" t="str">
        <f t="shared" ca="1" si="113"/>
        <v>MC</v>
      </c>
      <c r="T240" s="7" t="str">
        <f t="shared" ca="1" si="113"/>
        <v>MC</v>
      </c>
      <c r="U240" s="7">
        <f t="shared" ca="1" si="113"/>
        <v>6875</v>
      </c>
      <c r="V240" s="7">
        <f t="shared" ca="1" si="113"/>
        <v>5500</v>
      </c>
      <c r="W240" s="7" t="str">
        <f t="shared" ca="1" si="113"/>
        <v>MC</v>
      </c>
      <c r="X240" s="7">
        <f t="shared" ca="1" si="113"/>
        <v>350</v>
      </c>
      <c r="Y240" s="7" t="str">
        <f t="shared" ca="1" si="113"/>
        <v>MC</v>
      </c>
      <c r="Z240" s="7" t="str">
        <f t="shared" ca="1" si="113"/>
        <v>MC</v>
      </c>
      <c r="AA240" s="7" t="str">
        <f t="shared" ca="1" si="114"/>
        <v>MC</v>
      </c>
      <c r="AB240" s="7">
        <f t="shared" ca="1" si="114"/>
        <v>3000</v>
      </c>
      <c r="AC240" s="7">
        <f t="shared" ca="1" si="114"/>
        <v>4000</v>
      </c>
      <c r="AD240" s="7" t="str">
        <f t="shared" ca="1" si="114"/>
        <v>MC</v>
      </c>
      <c r="AE240" s="7" t="str">
        <f t="shared" ca="1" si="114"/>
        <v>MC</v>
      </c>
      <c r="AF240" s="7" t="str">
        <f t="shared" ca="1" si="114"/>
        <v>MC</v>
      </c>
      <c r="AG240" s="7" t="str">
        <f t="shared" ca="1" si="114"/>
        <v>MC</v>
      </c>
      <c r="AH240" s="7" t="str">
        <f t="shared" ca="1" si="114"/>
        <v>MC</v>
      </c>
      <c r="AI240" s="7" t="str">
        <f t="shared" ca="1" si="114"/>
        <v>MC</v>
      </c>
    </row>
    <row r="241" spans="1:35" x14ac:dyDescent="0.35">
      <c r="A241" s="4" t="str">
        <f t="shared" si="115"/>
        <v>sahel</v>
      </c>
      <c r="B241" s="4" t="str">
        <f t="shared" si="115"/>
        <v>marche_djibo</v>
      </c>
      <c r="C241" s="10" t="str">
        <f t="shared" si="116"/>
        <v>BNA_sept23!</v>
      </c>
      <c r="D241" s="4" t="str">
        <f t="shared" si="109"/>
        <v>marche_djiboBNA_sept23!</v>
      </c>
      <c r="E241" s="10">
        <f t="shared" si="117"/>
        <v>45170</v>
      </c>
      <c r="G241" s="7">
        <f t="shared" ca="1" si="112"/>
        <v>2000</v>
      </c>
      <c r="H241" s="7">
        <f t="shared" ca="1" si="112"/>
        <v>5000</v>
      </c>
      <c r="I241" s="7" t="str">
        <f t="shared" ca="1" si="112"/>
        <v>MC</v>
      </c>
      <c r="J241" s="7" t="str">
        <f t="shared" ca="1" si="112"/>
        <v>MC</v>
      </c>
      <c r="K241" s="7" t="str">
        <f t="shared" ca="1" si="112"/>
        <v>MC</v>
      </c>
      <c r="L241" s="7" t="str">
        <f t="shared" ca="1" si="112"/>
        <v>MC</v>
      </c>
      <c r="M241" s="7" t="str">
        <f t="shared" ca="1" si="112"/>
        <v>MC</v>
      </c>
      <c r="N241" s="7">
        <f t="shared" ca="1" si="112"/>
        <v>2000</v>
      </c>
      <c r="O241" s="7">
        <f t="shared" ca="1" si="112"/>
        <v>3500</v>
      </c>
      <c r="P241" s="7" t="str">
        <f t="shared" ca="1" si="112"/>
        <v>MC</v>
      </c>
      <c r="Q241" s="7" t="str">
        <f t="shared" ca="1" si="113"/>
        <v>MC</v>
      </c>
      <c r="R241" s="7" t="str">
        <f t="shared" ca="1" si="113"/>
        <v>MC</v>
      </c>
      <c r="S241" s="7" t="str">
        <f t="shared" ca="1" si="113"/>
        <v>MC</v>
      </c>
      <c r="T241" s="7" t="str">
        <f t="shared" ca="1" si="113"/>
        <v>MC</v>
      </c>
      <c r="U241" s="7">
        <f t="shared" ca="1" si="113"/>
        <v>7250</v>
      </c>
      <c r="V241" s="7">
        <f t="shared" ca="1" si="113"/>
        <v>6000</v>
      </c>
      <c r="W241" s="7" t="str">
        <f t="shared" ca="1" si="113"/>
        <v>MC</v>
      </c>
      <c r="X241" s="7">
        <f t="shared" ca="1" si="113"/>
        <v>300</v>
      </c>
      <c r="Y241" s="7" t="str">
        <f t="shared" ca="1" si="113"/>
        <v>MC</v>
      </c>
      <c r="Z241" s="7" t="str">
        <f t="shared" ca="1" si="113"/>
        <v>MC</v>
      </c>
      <c r="AA241" s="7" t="str">
        <f t="shared" ca="1" si="114"/>
        <v>MC</v>
      </c>
      <c r="AB241" s="7">
        <f t="shared" ca="1" si="114"/>
        <v>4000</v>
      </c>
      <c r="AC241" s="7">
        <f t="shared" ca="1" si="114"/>
        <v>3500</v>
      </c>
      <c r="AD241" s="7">
        <f t="shared" ca="1" si="114"/>
        <v>3000</v>
      </c>
      <c r="AE241" s="7" t="str">
        <f t="shared" ca="1" si="114"/>
        <v>MC</v>
      </c>
      <c r="AF241" s="7" t="str">
        <f t="shared" ca="1" si="114"/>
        <v>MC</v>
      </c>
      <c r="AG241" s="7" t="str">
        <f t="shared" ca="1" si="114"/>
        <v>MC</v>
      </c>
      <c r="AH241" s="7" t="str">
        <f t="shared" ca="1" si="114"/>
        <v>MC</v>
      </c>
      <c r="AI241" s="7" t="str">
        <f t="shared" ca="1" si="114"/>
        <v>MC</v>
      </c>
    </row>
    <row r="242" spans="1:35" x14ac:dyDescent="0.35">
      <c r="A242" s="4" t="str">
        <f t="shared" si="115"/>
        <v>sahel</v>
      </c>
      <c r="B242" s="4" t="str">
        <f t="shared" si="115"/>
        <v>marche_djibo</v>
      </c>
      <c r="C242" s="10" t="str">
        <f t="shared" si="116"/>
        <v>BNA_oct23!</v>
      </c>
      <c r="D242" s="4" t="str">
        <f t="shared" si="109"/>
        <v>marche_djiboBNA_oct23!</v>
      </c>
      <c r="E242" s="10">
        <f t="shared" si="117"/>
        <v>45200</v>
      </c>
      <c r="G242" s="7" t="str">
        <f t="shared" ca="1" si="112"/>
        <v>MC</v>
      </c>
      <c r="H242" s="7" t="str">
        <f t="shared" ca="1" si="112"/>
        <v>MC</v>
      </c>
      <c r="I242" s="7" t="str">
        <f t="shared" ca="1" si="112"/>
        <v>MC</v>
      </c>
      <c r="J242" s="7" t="str">
        <f t="shared" ca="1" si="112"/>
        <v>MC</v>
      </c>
      <c r="K242" s="7" t="str">
        <f t="shared" ca="1" si="112"/>
        <v>MC</v>
      </c>
      <c r="L242" s="7" t="str">
        <f t="shared" ca="1" si="112"/>
        <v>MC</v>
      </c>
      <c r="M242" s="7" t="str">
        <f t="shared" ca="1" si="112"/>
        <v>MC</v>
      </c>
      <c r="N242" s="7" t="str">
        <f t="shared" ca="1" si="112"/>
        <v>MC</v>
      </c>
      <c r="O242" s="7" t="str">
        <f t="shared" ca="1" si="112"/>
        <v>MC</v>
      </c>
      <c r="P242" s="7" t="str">
        <f t="shared" ca="1" si="112"/>
        <v>MC</v>
      </c>
      <c r="Q242" s="7" t="str">
        <f t="shared" ca="1" si="113"/>
        <v>MC</v>
      </c>
      <c r="R242" s="7" t="str">
        <f t="shared" ca="1" si="113"/>
        <v>MC</v>
      </c>
      <c r="S242" s="7" t="str">
        <f t="shared" ca="1" si="113"/>
        <v>MC</v>
      </c>
      <c r="T242" s="7" t="str">
        <f t="shared" ca="1" si="113"/>
        <v>MC</v>
      </c>
      <c r="U242" s="7" t="str">
        <f t="shared" ca="1" si="113"/>
        <v>MC</v>
      </c>
      <c r="V242" s="7" t="str">
        <f t="shared" ca="1" si="113"/>
        <v>MC</v>
      </c>
      <c r="W242" s="7" t="str">
        <f t="shared" ca="1" si="113"/>
        <v>MC</v>
      </c>
      <c r="X242" s="7" t="str">
        <f t="shared" ca="1" si="113"/>
        <v>MC</v>
      </c>
      <c r="Y242" s="7" t="str">
        <f t="shared" ca="1" si="113"/>
        <v>MC</v>
      </c>
      <c r="Z242" s="7" t="str">
        <f t="shared" ca="1" si="113"/>
        <v>MC</v>
      </c>
      <c r="AA242" s="7" t="str">
        <f t="shared" ca="1" si="114"/>
        <v>MC</v>
      </c>
      <c r="AB242" s="7" t="str">
        <f t="shared" ca="1" si="114"/>
        <v>MC</v>
      </c>
      <c r="AC242" s="7" t="str">
        <f t="shared" ca="1" si="114"/>
        <v>MC</v>
      </c>
      <c r="AD242" s="7" t="str">
        <f t="shared" ca="1" si="114"/>
        <v>MC</v>
      </c>
      <c r="AE242" s="7" t="str">
        <f t="shared" ca="1" si="114"/>
        <v>MC</v>
      </c>
      <c r="AF242" s="7" t="str">
        <f t="shared" ca="1" si="114"/>
        <v>MC</v>
      </c>
      <c r="AG242" s="7" t="str">
        <f t="shared" ca="1" si="114"/>
        <v>MC</v>
      </c>
      <c r="AH242" s="7" t="str">
        <f t="shared" ca="1" si="114"/>
        <v>MC</v>
      </c>
      <c r="AI242" s="7" t="str">
        <f t="shared" ca="1" si="114"/>
        <v>MC</v>
      </c>
    </row>
    <row r="243" spans="1:35" x14ac:dyDescent="0.35">
      <c r="A243" s="4" t="str">
        <f t="shared" si="115"/>
        <v>sahel</v>
      </c>
      <c r="B243" s="4" t="str">
        <f t="shared" si="115"/>
        <v>marche_djibo</v>
      </c>
      <c r="C243" s="10" t="str">
        <f t="shared" si="116"/>
        <v>BNA_nov23!</v>
      </c>
      <c r="D243" s="4" t="str">
        <f t="shared" si="109"/>
        <v>marche_djiboBNA_nov23!</v>
      </c>
      <c r="E243" s="10">
        <f t="shared" si="117"/>
        <v>45231</v>
      </c>
      <c r="G243" s="7" t="str">
        <f t="shared" ca="1" si="112"/>
        <v>MC</v>
      </c>
      <c r="H243" s="7" t="str">
        <f t="shared" ca="1" si="112"/>
        <v>MC</v>
      </c>
      <c r="I243" s="7" t="str">
        <f t="shared" ca="1" si="112"/>
        <v>MC</v>
      </c>
      <c r="J243" s="7" t="str">
        <f t="shared" ca="1" si="112"/>
        <v>MC</v>
      </c>
      <c r="K243" s="7" t="str">
        <f t="shared" ca="1" si="112"/>
        <v>MC</v>
      </c>
      <c r="L243" s="7" t="str">
        <f t="shared" ca="1" si="112"/>
        <v>MC</v>
      </c>
      <c r="M243" s="7" t="str">
        <f t="shared" ca="1" si="112"/>
        <v>MC</v>
      </c>
      <c r="N243" s="7" t="str">
        <f t="shared" ca="1" si="112"/>
        <v>MC</v>
      </c>
      <c r="O243" s="7" t="str">
        <f t="shared" ca="1" si="112"/>
        <v>MC</v>
      </c>
      <c r="P243" s="7" t="str">
        <f t="shared" ca="1" si="112"/>
        <v>MC</v>
      </c>
      <c r="Q243" s="7" t="str">
        <f t="shared" ca="1" si="113"/>
        <v>MC</v>
      </c>
      <c r="R243" s="7" t="str">
        <f t="shared" ca="1" si="113"/>
        <v>MC</v>
      </c>
      <c r="S243" s="7" t="str">
        <f t="shared" ca="1" si="113"/>
        <v>MC</v>
      </c>
      <c r="T243" s="7" t="str">
        <f t="shared" ca="1" si="113"/>
        <v>MC</v>
      </c>
      <c r="U243" s="7" t="str">
        <f t="shared" ca="1" si="113"/>
        <v>MC</v>
      </c>
      <c r="V243" s="7" t="str">
        <f t="shared" ca="1" si="113"/>
        <v>MC</v>
      </c>
      <c r="W243" s="7" t="str">
        <f t="shared" ca="1" si="113"/>
        <v>MC</v>
      </c>
      <c r="X243" s="7" t="str">
        <f t="shared" ca="1" si="113"/>
        <v>MC</v>
      </c>
      <c r="Y243" s="7" t="str">
        <f t="shared" ca="1" si="113"/>
        <v>MC</v>
      </c>
      <c r="Z243" s="7" t="str">
        <f t="shared" ca="1" si="113"/>
        <v>MC</v>
      </c>
      <c r="AA243" s="7" t="str">
        <f t="shared" ca="1" si="114"/>
        <v>MC</v>
      </c>
      <c r="AB243" s="7" t="str">
        <f t="shared" ca="1" si="114"/>
        <v>MC</v>
      </c>
      <c r="AC243" s="7" t="str">
        <f t="shared" ca="1" si="114"/>
        <v>MC</v>
      </c>
      <c r="AD243" s="7" t="str">
        <f t="shared" ca="1" si="114"/>
        <v>MC</v>
      </c>
      <c r="AE243" s="7" t="str">
        <f t="shared" ca="1" si="114"/>
        <v>MC</v>
      </c>
      <c r="AF243" s="7" t="str">
        <f t="shared" ca="1" si="114"/>
        <v>MC</v>
      </c>
      <c r="AG243" s="7" t="str">
        <f t="shared" ca="1" si="114"/>
        <v>MC</v>
      </c>
      <c r="AH243" s="7" t="str">
        <f t="shared" ca="1" si="114"/>
        <v>MC</v>
      </c>
      <c r="AI243" s="7" t="str">
        <f t="shared" ca="1" si="114"/>
        <v>MC</v>
      </c>
    </row>
    <row r="244" spans="1:35" x14ac:dyDescent="0.35">
      <c r="A244" s="4" t="str">
        <f t="shared" si="115"/>
        <v>sahel</v>
      </c>
      <c r="B244" s="4" t="str">
        <f t="shared" si="115"/>
        <v>marche_djibo</v>
      </c>
      <c r="C244" s="10" t="str">
        <f t="shared" si="116"/>
        <v>BNA_dec23!</v>
      </c>
      <c r="D244" s="4" t="str">
        <f t="shared" si="109"/>
        <v>marche_djiboBNA_dec23!</v>
      </c>
      <c r="E244" s="10">
        <f t="shared" si="117"/>
        <v>45261</v>
      </c>
      <c r="G244" s="7" t="str">
        <f t="shared" ca="1" si="112"/>
        <v/>
      </c>
      <c r="H244" s="7" t="str">
        <f t="shared" ca="1" si="112"/>
        <v/>
      </c>
      <c r="I244" s="7" t="str">
        <f t="shared" ca="1" si="112"/>
        <v/>
      </c>
      <c r="J244" s="7" t="str">
        <f t="shared" ca="1" si="112"/>
        <v/>
      </c>
      <c r="K244" s="7" t="str">
        <f t="shared" ca="1" si="112"/>
        <v/>
      </c>
      <c r="L244" s="7" t="str">
        <f t="shared" ca="1" si="112"/>
        <v/>
      </c>
      <c r="M244" s="7" t="str">
        <f t="shared" ca="1" si="112"/>
        <v/>
      </c>
      <c r="N244" s="7" t="str">
        <f t="shared" ca="1" si="112"/>
        <v/>
      </c>
      <c r="O244" s="7" t="str">
        <f t="shared" ca="1" si="112"/>
        <v/>
      </c>
      <c r="P244" s="7" t="str">
        <f t="shared" ca="1" si="112"/>
        <v/>
      </c>
      <c r="Q244" s="7" t="str">
        <f t="shared" ca="1" si="113"/>
        <v/>
      </c>
      <c r="R244" s="7" t="str">
        <f t="shared" ca="1" si="113"/>
        <v/>
      </c>
      <c r="S244" s="7" t="str">
        <f t="shared" ca="1" si="113"/>
        <v/>
      </c>
      <c r="T244" s="7" t="str">
        <f t="shared" ca="1" si="113"/>
        <v/>
      </c>
      <c r="U244" s="7" t="str">
        <f t="shared" ca="1" si="113"/>
        <v/>
      </c>
      <c r="V244" s="7" t="str">
        <f t="shared" ca="1" si="113"/>
        <v/>
      </c>
      <c r="W244" s="7" t="str">
        <f t="shared" ca="1" si="113"/>
        <v/>
      </c>
      <c r="X244" s="7" t="str">
        <f t="shared" ca="1" si="113"/>
        <v/>
      </c>
      <c r="Y244" s="7" t="str">
        <f t="shared" ca="1" si="113"/>
        <v/>
      </c>
      <c r="Z244" s="7" t="str">
        <f t="shared" ca="1" si="113"/>
        <v/>
      </c>
      <c r="AA244" s="7" t="str">
        <f t="shared" ca="1" si="114"/>
        <v/>
      </c>
      <c r="AB244" s="7" t="str">
        <f t="shared" ca="1" si="114"/>
        <v/>
      </c>
      <c r="AC244" s="7" t="str">
        <f t="shared" ca="1" si="114"/>
        <v/>
      </c>
      <c r="AD244" s="7" t="str">
        <f t="shared" ca="1" si="114"/>
        <v/>
      </c>
      <c r="AE244" s="7" t="str">
        <f t="shared" ca="1" si="114"/>
        <v/>
      </c>
      <c r="AF244" s="7" t="str">
        <f t="shared" ca="1" si="114"/>
        <v/>
      </c>
      <c r="AG244" s="7" t="str">
        <f t="shared" ca="1" si="114"/>
        <v/>
      </c>
      <c r="AH244" s="7" t="str">
        <f t="shared" ca="1" si="114"/>
        <v/>
      </c>
      <c r="AI244" s="7" t="str">
        <f t="shared" ca="1" si="114"/>
        <v/>
      </c>
    </row>
    <row r="245" spans="1:35" x14ac:dyDescent="0.35">
      <c r="D245" s="4" t="str">
        <f t="shared" si="109"/>
        <v/>
      </c>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row>
    <row r="246" spans="1:35" x14ac:dyDescent="0.35">
      <c r="D246" s="4" t="str">
        <f t="shared" si="109"/>
        <v/>
      </c>
      <c r="E246" s="4" t="s">
        <v>101</v>
      </c>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row>
    <row r="247" spans="1:35" x14ac:dyDescent="0.35">
      <c r="A247" s="4" t="s">
        <v>99</v>
      </c>
      <c r="B247" s="4" t="s">
        <v>102</v>
      </c>
      <c r="C247" s="10" t="str">
        <f t="shared" ref="C247:C254" si="118">C231</f>
        <v>BNA_nov22!</v>
      </c>
      <c r="D247" s="4" t="str">
        <f t="shared" si="109"/>
        <v>marche_gorgadjiBNA_nov22!</v>
      </c>
      <c r="E247" s="10">
        <f t="shared" ref="E247:E254" si="119">E231</f>
        <v>44866</v>
      </c>
      <c r="G247" s="7" t="str">
        <f t="shared" ref="G247:P260" ca="1" si="120">IFERROR(VLOOKUP($B247,INDIRECT($C247&amp;$A$1),MATCH(G$4,INDIRECT($C247&amp;"$B$7:$BZ$7"),0),FALSE),"")</f>
        <v>-</v>
      </c>
      <c r="H247" s="7" t="str">
        <f t="shared" ca="1" si="120"/>
        <v>-</v>
      </c>
      <c r="I247" s="7" t="str">
        <f t="shared" ca="1" si="120"/>
        <v>-</v>
      </c>
      <c r="J247" s="7" t="str">
        <f t="shared" ca="1" si="120"/>
        <v>-</v>
      </c>
      <c r="K247" s="7" t="str">
        <f t="shared" ca="1" si="120"/>
        <v>-</v>
      </c>
      <c r="L247" s="7" t="str">
        <f t="shared" ca="1" si="120"/>
        <v>-</v>
      </c>
      <c r="M247" s="7" t="str">
        <f t="shared" ca="1" si="120"/>
        <v>-</v>
      </c>
      <c r="N247" s="7" t="str">
        <f t="shared" ca="1" si="120"/>
        <v>-</v>
      </c>
      <c r="O247" s="7" t="str">
        <f t="shared" ca="1" si="120"/>
        <v>-</v>
      </c>
      <c r="P247" s="7" t="str">
        <f t="shared" ca="1" si="120"/>
        <v>-</v>
      </c>
      <c r="Q247" s="7" t="str">
        <f t="shared" ref="Q247:Z260" ca="1" si="121">IFERROR(VLOOKUP($B247,INDIRECT($C247&amp;$A$1),MATCH(Q$4,INDIRECT($C247&amp;"$B$7:$BZ$7"),0),FALSE),"")</f>
        <v>-</v>
      </c>
      <c r="R247" s="7" t="str">
        <f t="shared" ca="1" si="121"/>
        <v>-</v>
      </c>
      <c r="S247" s="7" t="str">
        <f t="shared" ca="1" si="121"/>
        <v>-</v>
      </c>
      <c r="T247" s="7" t="str">
        <f t="shared" ca="1" si="121"/>
        <v>-</v>
      </c>
      <c r="U247" s="7" t="str">
        <f t="shared" ca="1" si="121"/>
        <v>-</v>
      </c>
      <c r="V247" s="7" t="str">
        <f t="shared" ca="1" si="121"/>
        <v>-</v>
      </c>
      <c r="W247" s="7" t="str">
        <f t="shared" ca="1" si="121"/>
        <v>-</v>
      </c>
      <c r="X247" s="7" t="str">
        <f t="shared" ca="1" si="121"/>
        <v>-</v>
      </c>
      <c r="Y247" s="7" t="str">
        <f t="shared" ca="1" si="121"/>
        <v>-</v>
      </c>
      <c r="Z247" s="7" t="str">
        <f t="shared" ca="1" si="121"/>
        <v>-</v>
      </c>
      <c r="AA247" s="7" t="str">
        <f t="shared" ref="AA247:AI260" ca="1" si="122">IFERROR(VLOOKUP($B247,INDIRECT($C247&amp;$A$1),MATCH(AA$4,INDIRECT($C247&amp;"$B$7:$BZ$7"),0),FALSE),"")</f>
        <v>-</v>
      </c>
      <c r="AB247" s="7" t="str">
        <f t="shared" ca="1" si="122"/>
        <v>-</v>
      </c>
      <c r="AC247" s="7" t="str">
        <f t="shared" ca="1" si="122"/>
        <v>-</v>
      </c>
      <c r="AD247" s="7" t="str">
        <f t="shared" ca="1" si="122"/>
        <v>-</v>
      </c>
      <c r="AE247" s="7" t="str">
        <f t="shared" ca="1" si="122"/>
        <v>-</v>
      </c>
      <c r="AF247" s="7" t="str">
        <f t="shared" ca="1" si="122"/>
        <v>-</v>
      </c>
      <c r="AG247" s="7" t="str">
        <f t="shared" ca="1" si="122"/>
        <v>-</v>
      </c>
      <c r="AH247" s="7" t="str">
        <f t="shared" ca="1" si="122"/>
        <v>-</v>
      </c>
      <c r="AI247" s="7" t="str">
        <f t="shared" ca="1" si="122"/>
        <v>-</v>
      </c>
    </row>
    <row r="248" spans="1:35" x14ac:dyDescent="0.35">
      <c r="A248" s="4" t="s">
        <v>99</v>
      </c>
      <c r="B248" s="4" t="s">
        <v>102</v>
      </c>
      <c r="C248" s="10" t="str">
        <f t="shared" si="118"/>
        <v>BNA_dec22!</v>
      </c>
      <c r="D248" s="4" t="str">
        <f t="shared" si="109"/>
        <v>marche_gorgadjiBNA_dec22!</v>
      </c>
      <c r="E248" s="10">
        <f t="shared" si="119"/>
        <v>44896</v>
      </c>
      <c r="G248" s="7" t="str">
        <f t="shared" ca="1" si="120"/>
        <v>-</v>
      </c>
      <c r="H248" s="7" t="str">
        <f t="shared" ca="1" si="120"/>
        <v>-</v>
      </c>
      <c r="I248" s="7" t="str">
        <f t="shared" ca="1" si="120"/>
        <v>-</v>
      </c>
      <c r="J248" s="7" t="str">
        <f t="shared" ca="1" si="120"/>
        <v>-</v>
      </c>
      <c r="K248" s="7" t="str">
        <f t="shared" ca="1" si="120"/>
        <v>-</v>
      </c>
      <c r="L248" s="7" t="str">
        <f t="shared" ca="1" si="120"/>
        <v>-</v>
      </c>
      <c r="M248" s="7" t="str">
        <f t="shared" ca="1" si="120"/>
        <v>-</v>
      </c>
      <c r="N248" s="7" t="str">
        <f t="shared" ca="1" si="120"/>
        <v>-</v>
      </c>
      <c r="O248" s="7" t="str">
        <f t="shared" ca="1" si="120"/>
        <v>-</v>
      </c>
      <c r="P248" s="7" t="str">
        <f t="shared" ca="1" si="120"/>
        <v>-</v>
      </c>
      <c r="Q248" s="7" t="str">
        <f t="shared" ca="1" si="121"/>
        <v>-</v>
      </c>
      <c r="R248" s="7" t="str">
        <f t="shared" ca="1" si="121"/>
        <v>-</v>
      </c>
      <c r="S248" s="7" t="str">
        <f t="shared" ca="1" si="121"/>
        <v>-</v>
      </c>
      <c r="T248" s="7" t="str">
        <f t="shared" ca="1" si="121"/>
        <v>-</v>
      </c>
      <c r="U248" s="7" t="str">
        <f t="shared" ca="1" si="121"/>
        <v>-</v>
      </c>
      <c r="V248" s="7" t="str">
        <f t="shared" ca="1" si="121"/>
        <v>-</v>
      </c>
      <c r="W248" s="7" t="str">
        <f t="shared" ca="1" si="121"/>
        <v>-</v>
      </c>
      <c r="X248" s="7" t="str">
        <f t="shared" ca="1" si="121"/>
        <v>-</v>
      </c>
      <c r="Y248" s="7" t="str">
        <f t="shared" ca="1" si="121"/>
        <v>-</v>
      </c>
      <c r="Z248" s="7" t="str">
        <f t="shared" ca="1" si="121"/>
        <v>-</v>
      </c>
      <c r="AA248" s="7" t="str">
        <f t="shared" ca="1" si="122"/>
        <v>-</v>
      </c>
      <c r="AB248" s="7" t="str">
        <f t="shared" ca="1" si="122"/>
        <v>-</v>
      </c>
      <c r="AC248" s="7" t="str">
        <f t="shared" ca="1" si="122"/>
        <v>-</v>
      </c>
      <c r="AD248" s="7" t="str">
        <f t="shared" ca="1" si="122"/>
        <v>-</v>
      </c>
      <c r="AE248" s="7" t="str">
        <f t="shared" ca="1" si="122"/>
        <v>-</v>
      </c>
      <c r="AF248" s="7" t="str">
        <f t="shared" ca="1" si="122"/>
        <v>-</v>
      </c>
      <c r="AG248" s="7" t="str">
        <f t="shared" ca="1" si="122"/>
        <v>-</v>
      </c>
      <c r="AH248" s="7" t="str">
        <f t="shared" ca="1" si="122"/>
        <v>-</v>
      </c>
      <c r="AI248" s="7" t="str">
        <f t="shared" ca="1" si="122"/>
        <v>-</v>
      </c>
    </row>
    <row r="249" spans="1:35" x14ac:dyDescent="0.35">
      <c r="A249" s="4" t="s">
        <v>99</v>
      </c>
      <c r="B249" s="4" t="s">
        <v>102</v>
      </c>
      <c r="C249" s="10" t="str">
        <f t="shared" si="118"/>
        <v>BNA_jan23!</v>
      </c>
      <c r="D249" s="4" t="str">
        <f t="shared" si="109"/>
        <v>marche_gorgadjiBNA_jan23!</v>
      </c>
      <c r="E249" s="10">
        <f t="shared" si="119"/>
        <v>44927</v>
      </c>
      <c r="G249" s="7" t="str">
        <f t="shared" ca="1" si="120"/>
        <v>-</v>
      </c>
      <c r="H249" s="7" t="str">
        <f t="shared" ca="1" si="120"/>
        <v>-</v>
      </c>
      <c r="I249" s="7" t="str">
        <f t="shared" ca="1" si="120"/>
        <v>-</v>
      </c>
      <c r="J249" s="7" t="str">
        <f t="shared" ca="1" si="120"/>
        <v>-</v>
      </c>
      <c r="K249" s="7" t="str">
        <f t="shared" ca="1" si="120"/>
        <v>-</v>
      </c>
      <c r="L249" s="7" t="str">
        <f t="shared" ca="1" si="120"/>
        <v>-</v>
      </c>
      <c r="M249" s="7" t="str">
        <f t="shared" ca="1" si="120"/>
        <v>-</v>
      </c>
      <c r="N249" s="7" t="str">
        <f t="shared" ca="1" si="120"/>
        <v>-</v>
      </c>
      <c r="O249" s="7" t="str">
        <f t="shared" ca="1" si="120"/>
        <v>-</v>
      </c>
      <c r="P249" s="7" t="str">
        <f t="shared" ca="1" si="120"/>
        <v>-</v>
      </c>
      <c r="Q249" s="7" t="str">
        <f t="shared" ca="1" si="121"/>
        <v>-</v>
      </c>
      <c r="R249" s="7" t="str">
        <f t="shared" ca="1" si="121"/>
        <v>-</v>
      </c>
      <c r="S249" s="7" t="str">
        <f t="shared" ca="1" si="121"/>
        <v>-</v>
      </c>
      <c r="T249" s="7" t="str">
        <f t="shared" ca="1" si="121"/>
        <v>-</v>
      </c>
      <c r="U249" s="7" t="str">
        <f t="shared" ca="1" si="121"/>
        <v>-</v>
      </c>
      <c r="V249" s="7" t="str">
        <f t="shared" ca="1" si="121"/>
        <v>-</v>
      </c>
      <c r="W249" s="7" t="str">
        <f t="shared" ca="1" si="121"/>
        <v>-</v>
      </c>
      <c r="X249" s="7" t="str">
        <f t="shared" ca="1" si="121"/>
        <v>-</v>
      </c>
      <c r="Y249" s="7" t="str">
        <f t="shared" ca="1" si="121"/>
        <v>-</v>
      </c>
      <c r="Z249" s="7" t="str">
        <f t="shared" ca="1" si="121"/>
        <v>-</v>
      </c>
      <c r="AA249" s="7" t="str">
        <f t="shared" ca="1" si="122"/>
        <v>-</v>
      </c>
      <c r="AB249" s="7" t="str">
        <f t="shared" ca="1" si="122"/>
        <v>-</v>
      </c>
      <c r="AC249" s="7" t="str">
        <f t="shared" ca="1" si="122"/>
        <v>-</v>
      </c>
      <c r="AD249" s="7" t="str">
        <f t="shared" ca="1" si="122"/>
        <v>-</v>
      </c>
      <c r="AE249" s="7" t="str">
        <f t="shared" ca="1" si="122"/>
        <v>-</v>
      </c>
      <c r="AF249" s="7" t="str">
        <f t="shared" ca="1" si="122"/>
        <v>-</v>
      </c>
      <c r="AG249" s="7" t="str">
        <f t="shared" ca="1" si="122"/>
        <v>-</v>
      </c>
      <c r="AH249" s="7" t="str">
        <f t="shared" ca="1" si="122"/>
        <v>-</v>
      </c>
      <c r="AI249" s="7" t="str">
        <f t="shared" ca="1" si="122"/>
        <v>-</v>
      </c>
    </row>
    <row r="250" spans="1:35" x14ac:dyDescent="0.35">
      <c r="A250" s="4" t="s">
        <v>99</v>
      </c>
      <c r="B250" s="4" t="s">
        <v>102</v>
      </c>
      <c r="C250" s="10" t="str">
        <f t="shared" si="118"/>
        <v>BNA_fev23!</v>
      </c>
      <c r="D250" s="4" t="str">
        <f t="shared" si="109"/>
        <v>marche_gorgadjiBNA_fev23!</v>
      </c>
      <c r="E250" s="10">
        <f t="shared" si="119"/>
        <v>44958</v>
      </c>
      <c r="G250" s="7" t="str">
        <f t="shared" ca="1" si="120"/>
        <v>-</v>
      </c>
      <c r="H250" s="7" t="str">
        <f t="shared" ca="1" si="120"/>
        <v>-</v>
      </c>
      <c r="I250" s="7" t="str">
        <f t="shared" ca="1" si="120"/>
        <v>-</v>
      </c>
      <c r="J250" s="7" t="str">
        <f t="shared" ca="1" si="120"/>
        <v>-</v>
      </c>
      <c r="K250" s="7" t="str">
        <f t="shared" ca="1" si="120"/>
        <v>-</v>
      </c>
      <c r="L250" s="7" t="str">
        <f t="shared" ca="1" si="120"/>
        <v>-</v>
      </c>
      <c r="M250" s="7" t="str">
        <f t="shared" ca="1" si="120"/>
        <v>-</v>
      </c>
      <c r="N250" s="7" t="str">
        <f t="shared" ca="1" si="120"/>
        <v>-</v>
      </c>
      <c r="O250" s="7" t="str">
        <f t="shared" ca="1" si="120"/>
        <v>-</v>
      </c>
      <c r="P250" s="7" t="str">
        <f t="shared" ca="1" si="120"/>
        <v>-</v>
      </c>
      <c r="Q250" s="7" t="str">
        <f t="shared" ca="1" si="121"/>
        <v>-</v>
      </c>
      <c r="R250" s="7" t="str">
        <f t="shared" ca="1" si="121"/>
        <v>-</v>
      </c>
      <c r="S250" s="7" t="str">
        <f t="shared" ca="1" si="121"/>
        <v>-</v>
      </c>
      <c r="T250" s="7" t="str">
        <f t="shared" ca="1" si="121"/>
        <v>-</v>
      </c>
      <c r="U250" s="7" t="str">
        <f t="shared" ca="1" si="121"/>
        <v>-</v>
      </c>
      <c r="V250" s="7" t="str">
        <f t="shared" ca="1" si="121"/>
        <v>-</v>
      </c>
      <c r="W250" s="7" t="str">
        <f t="shared" ca="1" si="121"/>
        <v>-</v>
      </c>
      <c r="X250" s="7" t="str">
        <f t="shared" ca="1" si="121"/>
        <v>-</v>
      </c>
      <c r="Y250" s="7" t="str">
        <f t="shared" ca="1" si="121"/>
        <v>-</v>
      </c>
      <c r="Z250" s="7" t="str">
        <f t="shared" ca="1" si="121"/>
        <v>-</v>
      </c>
      <c r="AA250" s="7" t="str">
        <f t="shared" ca="1" si="122"/>
        <v>-</v>
      </c>
      <c r="AB250" s="7" t="str">
        <f t="shared" ca="1" si="122"/>
        <v>-</v>
      </c>
      <c r="AC250" s="7" t="str">
        <f t="shared" ca="1" si="122"/>
        <v>-</v>
      </c>
      <c r="AD250" s="7" t="str">
        <f t="shared" ca="1" si="122"/>
        <v>-</v>
      </c>
      <c r="AE250" s="7" t="str">
        <f t="shared" ca="1" si="122"/>
        <v>-</v>
      </c>
      <c r="AF250" s="7" t="str">
        <f t="shared" ca="1" si="122"/>
        <v>-</v>
      </c>
      <c r="AG250" s="7" t="str">
        <f t="shared" ca="1" si="122"/>
        <v>-</v>
      </c>
      <c r="AH250" s="7" t="str">
        <f t="shared" ca="1" si="122"/>
        <v>-</v>
      </c>
      <c r="AI250" s="7" t="str">
        <f t="shared" ca="1" si="122"/>
        <v>-</v>
      </c>
    </row>
    <row r="251" spans="1:35" x14ac:dyDescent="0.35">
      <c r="A251" s="4" t="s">
        <v>99</v>
      </c>
      <c r="B251" s="4" t="s">
        <v>102</v>
      </c>
      <c r="C251" s="10" t="str">
        <f t="shared" si="118"/>
        <v>BNA_mar23!</v>
      </c>
      <c r="D251" s="4" t="str">
        <f t="shared" si="109"/>
        <v>marche_gorgadjiBNA_mar23!</v>
      </c>
      <c r="E251" s="10">
        <f t="shared" si="119"/>
        <v>44986</v>
      </c>
      <c r="G251" s="7" t="str">
        <f t="shared" ca="1" si="120"/>
        <v>-</v>
      </c>
      <c r="H251" s="7" t="str">
        <f t="shared" ca="1" si="120"/>
        <v>-</v>
      </c>
      <c r="I251" s="7" t="str">
        <f t="shared" ca="1" si="120"/>
        <v>-</v>
      </c>
      <c r="J251" s="7" t="str">
        <f t="shared" ca="1" si="120"/>
        <v>-</v>
      </c>
      <c r="K251" s="7" t="str">
        <f t="shared" ca="1" si="120"/>
        <v>-</v>
      </c>
      <c r="L251" s="7" t="str">
        <f t="shared" ca="1" si="120"/>
        <v>-</v>
      </c>
      <c r="M251" s="7" t="str">
        <f t="shared" ca="1" si="120"/>
        <v>-</v>
      </c>
      <c r="N251" s="7" t="str">
        <f t="shared" ca="1" si="120"/>
        <v>-</v>
      </c>
      <c r="O251" s="7" t="str">
        <f t="shared" ca="1" si="120"/>
        <v>-</v>
      </c>
      <c r="P251" s="7" t="str">
        <f t="shared" ca="1" si="120"/>
        <v>-</v>
      </c>
      <c r="Q251" s="7" t="str">
        <f t="shared" ca="1" si="121"/>
        <v>-</v>
      </c>
      <c r="R251" s="7" t="str">
        <f t="shared" ca="1" si="121"/>
        <v>-</v>
      </c>
      <c r="S251" s="7" t="str">
        <f t="shared" ca="1" si="121"/>
        <v>-</v>
      </c>
      <c r="T251" s="7" t="str">
        <f t="shared" ca="1" si="121"/>
        <v>-</v>
      </c>
      <c r="U251" s="7" t="str">
        <f t="shared" ca="1" si="121"/>
        <v>-</v>
      </c>
      <c r="V251" s="7" t="str">
        <f t="shared" ca="1" si="121"/>
        <v>-</v>
      </c>
      <c r="W251" s="7" t="str">
        <f t="shared" ca="1" si="121"/>
        <v>-</v>
      </c>
      <c r="X251" s="7" t="str">
        <f t="shared" ca="1" si="121"/>
        <v>-</v>
      </c>
      <c r="Y251" s="7" t="str">
        <f t="shared" ca="1" si="121"/>
        <v>-</v>
      </c>
      <c r="Z251" s="7" t="str">
        <f t="shared" ca="1" si="121"/>
        <v>-</v>
      </c>
      <c r="AA251" s="7" t="str">
        <f t="shared" ca="1" si="122"/>
        <v>-</v>
      </c>
      <c r="AB251" s="7" t="str">
        <f t="shared" ca="1" si="122"/>
        <v>-</v>
      </c>
      <c r="AC251" s="7" t="str">
        <f t="shared" ca="1" si="122"/>
        <v>-</v>
      </c>
      <c r="AD251" s="7" t="str">
        <f t="shared" ca="1" si="122"/>
        <v>-</v>
      </c>
      <c r="AE251" s="7" t="str">
        <f t="shared" ca="1" si="122"/>
        <v>-</v>
      </c>
      <c r="AF251" s="7" t="str">
        <f t="shared" ca="1" si="122"/>
        <v>-</v>
      </c>
      <c r="AG251" s="7" t="str">
        <f t="shared" ca="1" si="122"/>
        <v>-</v>
      </c>
      <c r="AH251" s="7" t="str">
        <f t="shared" ca="1" si="122"/>
        <v>-</v>
      </c>
      <c r="AI251" s="7" t="str">
        <f t="shared" ca="1" si="122"/>
        <v>-</v>
      </c>
    </row>
    <row r="252" spans="1:35" x14ac:dyDescent="0.35">
      <c r="A252" s="4" t="s">
        <v>99</v>
      </c>
      <c r="B252" s="4" t="s">
        <v>102</v>
      </c>
      <c r="C252" s="10" t="str">
        <f t="shared" si="118"/>
        <v>BNA_avr23!</v>
      </c>
      <c r="D252" s="4" t="str">
        <f t="shared" si="109"/>
        <v>marche_gorgadjiBNA_avr23!</v>
      </c>
      <c r="E252" s="10">
        <f t="shared" si="119"/>
        <v>45017</v>
      </c>
      <c r="G252" s="7" t="str">
        <f t="shared" ca="1" si="120"/>
        <v>-</v>
      </c>
      <c r="H252" s="7" t="str">
        <f t="shared" ca="1" si="120"/>
        <v>-</v>
      </c>
      <c r="I252" s="7" t="str">
        <f t="shared" ca="1" si="120"/>
        <v>-</v>
      </c>
      <c r="J252" s="7" t="str">
        <f t="shared" ca="1" si="120"/>
        <v>-</v>
      </c>
      <c r="K252" s="7" t="str">
        <f t="shared" ca="1" si="120"/>
        <v>-</v>
      </c>
      <c r="L252" s="7" t="str">
        <f t="shared" ca="1" si="120"/>
        <v>-</v>
      </c>
      <c r="M252" s="7" t="str">
        <f t="shared" ca="1" si="120"/>
        <v>-</v>
      </c>
      <c r="N252" s="7" t="str">
        <f t="shared" ca="1" si="120"/>
        <v>-</v>
      </c>
      <c r="O252" s="7" t="str">
        <f t="shared" ca="1" si="120"/>
        <v>-</v>
      </c>
      <c r="P252" s="7" t="str">
        <f t="shared" ca="1" si="120"/>
        <v>-</v>
      </c>
      <c r="Q252" s="7" t="str">
        <f t="shared" ca="1" si="121"/>
        <v>-</v>
      </c>
      <c r="R252" s="7" t="str">
        <f t="shared" ca="1" si="121"/>
        <v>-</v>
      </c>
      <c r="S252" s="7" t="str">
        <f t="shared" ca="1" si="121"/>
        <v>-</v>
      </c>
      <c r="T252" s="7" t="str">
        <f t="shared" ca="1" si="121"/>
        <v>-</v>
      </c>
      <c r="U252" s="7" t="str">
        <f t="shared" ca="1" si="121"/>
        <v>-</v>
      </c>
      <c r="V252" s="7" t="str">
        <f t="shared" ca="1" si="121"/>
        <v>-</v>
      </c>
      <c r="W252" s="7" t="str">
        <f t="shared" ca="1" si="121"/>
        <v>-</v>
      </c>
      <c r="X252" s="7" t="str">
        <f t="shared" ca="1" si="121"/>
        <v>-</v>
      </c>
      <c r="Y252" s="7" t="str">
        <f t="shared" ca="1" si="121"/>
        <v>-</v>
      </c>
      <c r="Z252" s="7" t="str">
        <f t="shared" ca="1" si="121"/>
        <v>-</v>
      </c>
      <c r="AA252" s="7" t="str">
        <f t="shared" ca="1" si="122"/>
        <v>-</v>
      </c>
      <c r="AB252" s="7" t="str">
        <f t="shared" ca="1" si="122"/>
        <v>-</v>
      </c>
      <c r="AC252" s="7" t="str">
        <f t="shared" ca="1" si="122"/>
        <v>-</v>
      </c>
      <c r="AD252" s="7" t="str">
        <f t="shared" ca="1" si="122"/>
        <v>-</v>
      </c>
      <c r="AE252" s="7" t="str">
        <f t="shared" ca="1" si="122"/>
        <v>-</v>
      </c>
      <c r="AF252" s="7" t="str">
        <f t="shared" ca="1" si="122"/>
        <v>-</v>
      </c>
      <c r="AG252" s="7" t="str">
        <f t="shared" ca="1" si="122"/>
        <v>-</v>
      </c>
      <c r="AH252" s="7" t="str">
        <f t="shared" ca="1" si="122"/>
        <v>-</v>
      </c>
      <c r="AI252" s="7" t="str">
        <f t="shared" ca="1" si="122"/>
        <v>-</v>
      </c>
    </row>
    <row r="253" spans="1:35" x14ac:dyDescent="0.35">
      <c r="A253" s="4" t="s">
        <v>99</v>
      </c>
      <c r="B253" s="4" t="s">
        <v>102</v>
      </c>
      <c r="C253" s="10" t="str">
        <f t="shared" si="118"/>
        <v>BNA_mai23!</v>
      </c>
      <c r="D253" s="4" t="str">
        <f t="shared" si="109"/>
        <v>marche_gorgadjiBNA_mai23!</v>
      </c>
      <c r="E253" s="10">
        <f t="shared" si="119"/>
        <v>45047</v>
      </c>
      <c r="G253" s="7">
        <f t="shared" ca="1" si="120"/>
        <v>1250</v>
      </c>
      <c r="H253" s="7">
        <f t="shared" ca="1" si="120"/>
        <v>3250</v>
      </c>
      <c r="I253" s="7" t="str">
        <f t="shared" ca="1" si="120"/>
        <v>MC</v>
      </c>
      <c r="J253" s="7" t="str">
        <f t="shared" ca="1" si="120"/>
        <v>MC</v>
      </c>
      <c r="K253" s="7" t="str">
        <f t="shared" ca="1" si="120"/>
        <v>MC</v>
      </c>
      <c r="L253" s="7">
        <f t="shared" ca="1" si="120"/>
        <v>7000</v>
      </c>
      <c r="M253" s="7">
        <f t="shared" ca="1" si="120"/>
        <v>5000</v>
      </c>
      <c r="N253" s="7">
        <f t="shared" ca="1" si="120"/>
        <v>1000</v>
      </c>
      <c r="O253" s="7">
        <f t="shared" ca="1" si="120"/>
        <v>1250</v>
      </c>
      <c r="P253" s="7" t="str">
        <f t="shared" ca="1" si="120"/>
        <v>MC</v>
      </c>
      <c r="Q253" s="7" t="str">
        <f t="shared" ca="1" si="121"/>
        <v>MC</v>
      </c>
      <c r="R253" s="7" t="str">
        <f t="shared" ca="1" si="121"/>
        <v>MC</v>
      </c>
      <c r="S253" s="7" t="str">
        <f t="shared" ca="1" si="121"/>
        <v>MC</v>
      </c>
      <c r="T253" s="7" t="str">
        <f t="shared" ca="1" si="121"/>
        <v>MC</v>
      </c>
      <c r="U253" s="7" t="str">
        <f t="shared" ca="1" si="121"/>
        <v>MC</v>
      </c>
      <c r="V253" s="7" t="str">
        <f t="shared" ca="1" si="121"/>
        <v>MC</v>
      </c>
      <c r="W253" s="7">
        <f t="shared" ca="1" si="121"/>
        <v>1000</v>
      </c>
      <c r="X253" s="7">
        <f t="shared" ca="1" si="121"/>
        <v>200</v>
      </c>
      <c r="Y253" s="7">
        <f t="shared" ca="1" si="121"/>
        <v>875</v>
      </c>
      <c r="Z253" s="7">
        <f t="shared" ca="1" si="121"/>
        <v>1500</v>
      </c>
      <c r="AA253" s="7">
        <f t="shared" ca="1" si="122"/>
        <v>2000</v>
      </c>
      <c r="AB253" s="7">
        <f t="shared" ca="1" si="122"/>
        <v>1000</v>
      </c>
      <c r="AC253" s="7">
        <f t="shared" ca="1" si="122"/>
        <v>4000</v>
      </c>
      <c r="AD253" s="7">
        <f t="shared" ca="1" si="122"/>
        <v>2500</v>
      </c>
      <c r="AE253" s="7">
        <f t="shared" ca="1" si="122"/>
        <v>2500</v>
      </c>
      <c r="AF253" s="7">
        <f t="shared" ca="1" si="122"/>
        <v>1500</v>
      </c>
      <c r="AG253" s="7" t="str">
        <f t="shared" ca="1" si="122"/>
        <v>MC</v>
      </c>
      <c r="AH253" s="7" t="str">
        <f t="shared" ca="1" si="122"/>
        <v>MC</v>
      </c>
      <c r="AI253" s="7" t="str">
        <f t="shared" ca="1" si="122"/>
        <v>MC</v>
      </c>
    </row>
    <row r="254" spans="1:35" x14ac:dyDescent="0.35">
      <c r="A254" s="4" t="s">
        <v>99</v>
      </c>
      <c r="B254" s="4" t="s">
        <v>102</v>
      </c>
      <c r="C254" s="10" t="str">
        <f t="shared" si="118"/>
        <v>BNA_juin23!</v>
      </c>
      <c r="D254" s="4" t="str">
        <f t="shared" si="109"/>
        <v>marche_gorgadjiBNA_juin23!</v>
      </c>
      <c r="E254" s="10">
        <f t="shared" si="119"/>
        <v>45078</v>
      </c>
      <c r="G254" s="7" t="str">
        <f t="shared" ca="1" si="120"/>
        <v>-</v>
      </c>
      <c r="H254" s="7" t="str">
        <f t="shared" ca="1" si="120"/>
        <v>-</v>
      </c>
      <c r="I254" s="7" t="str">
        <f t="shared" ca="1" si="120"/>
        <v>-</v>
      </c>
      <c r="J254" s="7" t="str">
        <f t="shared" ca="1" si="120"/>
        <v>-</v>
      </c>
      <c r="K254" s="7" t="str">
        <f t="shared" ca="1" si="120"/>
        <v>-</v>
      </c>
      <c r="L254" s="7" t="str">
        <f t="shared" ca="1" si="120"/>
        <v>-</v>
      </c>
      <c r="M254" s="7" t="str">
        <f t="shared" ca="1" si="120"/>
        <v>-</v>
      </c>
      <c r="N254" s="7" t="str">
        <f t="shared" ca="1" si="120"/>
        <v>-</v>
      </c>
      <c r="O254" s="7" t="str">
        <f t="shared" ca="1" si="120"/>
        <v>-</v>
      </c>
      <c r="P254" s="7" t="str">
        <f t="shared" ca="1" si="120"/>
        <v>-</v>
      </c>
      <c r="Q254" s="7" t="str">
        <f t="shared" ca="1" si="121"/>
        <v>-</v>
      </c>
      <c r="R254" s="7" t="str">
        <f t="shared" ca="1" si="121"/>
        <v>-</v>
      </c>
      <c r="S254" s="7" t="str">
        <f t="shared" ca="1" si="121"/>
        <v>-</v>
      </c>
      <c r="T254" s="7" t="str">
        <f t="shared" ca="1" si="121"/>
        <v>-</v>
      </c>
      <c r="U254" s="7" t="str">
        <f t="shared" ca="1" si="121"/>
        <v>-</v>
      </c>
      <c r="V254" s="7" t="str">
        <f t="shared" ca="1" si="121"/>
        <v>-</v>
      </c>
      <c r="W254" s="7" t="str">
        <f t="shared" ca="1" si="121"/>
        <v>-</v>
      </c>
      <c r="X254" s="7" t="str">
        <f t="shared" ca="1" si="121"/>
        <v>-</v>
      </c>
      <c r="Y254" s="7" t="str">
        <f t="shared" ca="1" si="121"/>
        <v>-</v>
      </c>
      <c r="Z254" s="7" t="str">
        <f t="shared" ca="1" si="121"/>
        <v>-</v>
      </c>
      <c r="AA254" s="7" t="str">
        <f t="shared" ca="1" si="122"/>
        <v>-</v>
      </c>
      <c r="AB254" s="7" t="str">
        <f t="shared" ca="1" si="122"/>
        <v>-</v>
      </c>
      <c r="AC254" s="7" t="str">
        <f t="shared" ca="1" si="122"/>
        <v>-</v>
      </c>
      <c r="AD254" s="7" t="str">
        <f t="shared" ca="1" si="122"/>
        <v>-</v>
      </c>
      <c r="AE254" s="7" t="str">
        <f t="shared" ca="1" si="122"/>
        <v>-</v>
      </c>
      <c r="AF254" s="7" t="str">
        <f t="shared" ca="1" si="122"/>
        <v>-</v>
      </c>
      <c r="AG254" s="7" t="str">
        <f t="shared" ca="1" si="122"/>
        <v>-</v>
      </c>
      <c r="AH254" s="7" t="str">
        <f t="shared" ca="1" si="122"/>
        <v>-</v>
      </c>
      <c r="AI254" s="7" t="str">
        <f t="shared" ca="1" si="122"/>
        <v>-</v>
      </c>
    </row>
    <row r="255" spans="1:35" x14ac:dyDescent="0.35">
      <c r="A255" s="4" t="str">
        <f t="shared" ref="A255:B260" si="123">A254</f>
        <v>sahel</v>
      </c>
      <c r="B255" s="4" t="str">
        <f t="shared" si="123"/>
        <v>marche_gorgadji</v>
      </c>
      <c r="C255" s="10" t="str">
        <f t="shared" ref="C255:C260" si="124">C239</f>
        <v>BNA_juil23!</v>
      </c>
      <c r="D255" s="4" t="str">
        <f t="shared" ref="D255:D260" si="125">_xlfn.CONCAT(B255:C255)</f>
        <v>marche_gorgadjiBNA_juil23!</v>
      </c>
      <c r="E255" s="10">
        <f t="shared" ref="E255:E260" si="126">EDATE(E254,1)</f>
        <v>45108</v>
      </c>
      <c r="G255" s="7">
        <f t="shared" ca="1" si="120"/>
        <v>2125</v>
      </c>
      <c r="H255" s="7">
        <f t="shared" ca="1" si="120"/>
        <v>4250</v>
      </c>
      <c r="I255" s="7" t="str">
        <f t="shared" ca="1" si="120"/>
        <v>MC</v>
      </c>
      <c r="J255" s="7">
        <f t="shared" ca="1" si="120"/>
        <v>550</v>
      </c>
      <c r="K255" s="7" t="str">
        <f t="shared" ca="1" si="120"/>
        <v>MC</v>
      </c>
      <c r="L255" s="7">
        <f t="shared" ca="1" si="120"/>
        <v>6250</v>
      </c>
      <c r="M255" s="7">
        <f t="shared" ca="1" si="120"/>
        <v>12875</v>
      </c>
      <c r="N255" s="7">
        <f t="shared" ca="1" si="120"/>
        <v>1000</v>
      </c>
      <c r="O255" s="7">
        <f t="shared" ca="1" si="120"/>
        <v>1500</v>
      </c>
      <c r="P255" s="7" t="str">
        <f t="shared" ca="1" si="120"/>
        <v>MC</v>
      </c>
      <c r="Q255" s="7" t="str">
        <f t="shared" ca="1" si="121"/>
        <v>MC</v>
      </c>
      <c r="R255" s="7" t="str">
        <f t="shared" ca="1" si="121"/>
        <v>MC</v>
      </c>
      <c r="S255" s="7" t="str">
        <f t="shared" ca="1" si="121"/>
        <v>MC</v>
      </c>
      <c r="T255" s="7" t="str">
        <f t="shared" ca="1" si="121"/>
        <v>MC</v>
      </c>
      <c r="U255" s="7" t="str">
        <f t="shared" ca="1" si="121"/>
        <v>MC</v>
      </c>
      <c r="V255" s="7" t="str">
        <f t="shared" ca="1" si="121"/>
        <v>MC</v>
      </c>
      <c r="W255" s="7" t="str">
        <f t="shared" ca="1" si="121"/>
        <v>MC</v>
      </c>
      <c r="X255" s="7" t="str">
        <f t="shared" ca="1" si="121"/>
        <v>MC</v>
      </c>
      <c r="Y255" s="7" t="str">
        <f t="shared" ca="1" si="121"/>
        <v>MC</v>
      </c>
      <c r="Z255" s="7" t="str">
        <f t="shared" ca="1" si="121"/>
        <v>MC</v>
      </c>
      <c r="AA255" s="7" t="str">
        <f t="shared" ca="1" si="122"/>
        <v>MC</v>
      </c>
      <c r="AB255" s="7" t="str">
        <f t="shared" ca="1" si="122"/>
        <v>MC</v>
      </c>
      <c r="AC255" s="7">
        <f t="shared" ca="1" si="122"/>
        <v>2700</v>
      </c>
      <c r="AD255" s="7">
        <f t="shared" ca="1" si="122"/>
        <v>2600</v>
      </c>
      <c r="AE255" s="7" t="str">
        <f t="shared" ca="1" si="122"/>
        <v>MC</v>
      </c>
      <c r="AF255" s="7" t="str">
        <f t="shared" ca="1" si="122"/>
        <v>MC</v>
      </c>
      <c r="AG255" s="7" t="str">
        <f t="shared" ca="1" si="122"/>
        <v>MC</v>
      </c>
      <c r="AH255" s="7" t="str">
        <f t="shared" ca="1" si="122"/>
        <v>MC</v>
      </c>
      <c r="AI255" s="7" t="str">
        <f t="shared" ca="1" si="122"/>
        <v>MC</v>
      </c>
    </row>
    <row r="256" spans="1:35" x14ac:dyDescent="0.35">
      <c r="A256" s="4" t="str">
        <f t="shared" si="123"/>
        <v>sahel</v>
      </c>
      <c r="B256" s="4" t="str">
        <f t="shared" si="123"/>
        <v>marche_gorgadji</v>
      </c>
      <c r="C256" s="10" t="str">
        <f t="shared" si="124"/>
        <v>BNA_aout23!</v>
      </c>
      <c r="D256" s="4" t="str">
        <f t="shared" si="125"/>
        <v>marche_gorgadjiBNA_aout23!</v>
      </c>
      <c r="E256" s="10">
        <f t="shared" si="126"/>
        <v>45139</v>
      </c>
      <c r="G256" s="7">
        <f t="shared" ca="1" si="120"/>
        <v>1000</v>
      </c>
      <c r="H256" s="7" t="str">
        <f t="shared" ca="1" si="120"/>
        <v>MC</v>
      </c>
      <c r="I256" s="7" t="str">
        <f t="shared" ca="1" si="120"/>
        <v>MC</v>
      </c>
      <c r="J256" s="7">
        <f t="shared" ca="1" si="120"/>
        <v>575</v>
      </c>
      <c r="K256" s="7" t="str">
        <f t="shared" ca="1" si="120"/>
        <v>MC</v>
      </c>
      <c r="L256" s="7">
        <f t="shared" ca="1" si="120"/>
        <v>6000</v>
      </c>
      <c r="M256" s="7" t="str">
        <f t="shared" ca="1" si="120"/>
        <v>MC</v>
      </c>
      <c r="N256" s="7">
        <f t="shared" ca="1" si="120"/>
        <v>650</v>
      </c>
      <c r="O256" s="7">
        <f t="shared" ca="1" si="120"/>
        <v>1500</v>
      </c>
      <c r="P256" s="7" t="str">
        <f t="shared" ca="1" si="120"/>
        <v>MC</v>
      </c>
      <c r="Q256" s="7" t="str">
        <f t="shared" ca="1" si="121"/>
        <v>MC</v>
      </c>
      <c r="R256" s="7" t="str">
        <f t="shared" ca="1" si="121"/>
        <v>MC</v>
      </c>
      <c r="S256" s="7" t="str">
        <f t="shared" ca="1" si="121"/>
        <v>MC</v>
      </c>
      <c r="T256" s="7" t="str">
        <f t="shared" ca="1" si="121"/>
        <v>MC</v>
      </c>
      <c r="U256" s="7" t="str">
        <f t="shared" ca="1" si="121"/>
        <v>MC</v>
      </c>
      <c r="V256" s="7">
        <f t="shared" ca="1" si="121"/>
        <v>5500</v>
      </c>
      <c r="W256" s="7" t="str">
        <f t="shared" ca="1" si="121"/>
        <v>MC</v>
      </c>
      <c r="X256" s="7">
        <f t="shared" ca="1" si="121"/>
        <v>162.5</v>
      </c>
      <c r="Y256" s="7" t="str">
        <f t="shared" ca="1" si="121"/>
        <v>MC</v>
      </c>
      <c r="Z256" s="7" t="str">
        <f t="shared" ca="1" si="121"/>
        <v>MC</v>
      </c>
      <c r="AA256" s="7" t="str">
        <f t="shared" ca="1" si="122"/>
        <v>MC</v>
      </c>
      <c r="AB256" s="7">
        <f t="shared" ca="1" si="122"/>
        <v>2000</v>
      </c>
      <c r="AC256" s="7">
        <f t="shared" ca="1" si="122"/>
        <v>2875</v>
      </c>
      <c r="AD256" s="7">
        <f t="shared" ca="1" si="122"/>
        <v>2625</v>
      </c>
      <c r="AE256" s="7" t="str">
        <f t="shared" ca="1" si="122"/>
        <v>MC</v>
      </c>
      <c r="AF256" s="7">
        <f t="shared" ca="1" si="122"/>
        <v>5000</v>
      </c>
      <c r="AG256" s="7">
        <f t="shared" ca="1" si="122"/>
        <v>6875</v>
      </c>
      <c r="AH256" s="7" t="str">
        <f t="shared" ca="1" si="122"/>
        <v>MC</v>
      </c>
      <c r="AI256" s="7" t="str">
        <f t="shared" ca="1" si="122"/>
        <v>MC</v>
      </c>
    </row>
    <row r="257" spans="1:35" x14ac:dyDescent="0.35">
      <c r="A257" s="4" t="str">
        <f t="shared" si="123"/>
        <v>sahel</v>
      </c>
      <c r="B257" s="4" t="str">
        <f t="shared" si="123"/>
        <v>marche_gorgadji</v>
      </c>
      <c r="C257" s="10" t="str">
        <f t="shared" si="124"/>
        <v>BNA_sept23!</v>
      </c>
      <c r="D257" s="4" t="str">
        <f t="shared" si="125"/>
        <v>marche_gorgadjiBNA_sept23!</v>
      </c>
      <c r="E257" s="10">
        <f t="shared" si="126"/>
        <v>45170</v>
      </c>
      <c r="G257" s="7">
        <f t="shared" ca="1" si="120"/>
        <v>1400</v>
      </c>
      <c r="H257" s="7">
        <f t="shared" ca="1" si="120"/>
        <v>5000</v>
      </c>
      <c r="I257" s="7" t="str">
        <f t="shared" ca="1" si="120"/>
        <v>MC</v>
      </c>
      <c r="J257" s="7">
        <f t="shared" ca="1" si="120"/>
        <v>700</v>
      </c>
      <c r="K257" s="7">
        <f t="shared" ca="1" si="120"/>
        <v>425</v>
      </c>
      <c r="L257" s="7">
        <f t="shared" ca="1" si="120"/>
        <v>7000</v>
      </c>
      <c r="M257" s="7" t="str">
        <f t="shared" ca="1" si="120"/>
        <v>MC</v>
      </c>
      <c r="N257" s="7">
        <f t="shared" ca="1" si="120"/>
        <v>975</v>
      </c>
      <c r="O257" s="7">
        <f t="shared" ca="1" si="120"/>
        <v>1500</v>
      </c>
      <c r="P257" s="7" t="str">
        <f t="shared" ca="1" si="120"/>
        <v>MC</v>
      </c>
      <c r="Q257" s="7" t="str">
        <f t="shared" ca="1" si="121"/>
        <v>MC</v>
      </c>
      <c r="R257" s="7" t="str">
        <f t="shared" ca="1" si="121"/>
        <v>MC</v>
      </c>
      <c r="S257" s="7" t="str">
        <f t="shared" ca="1" si="121"/>
        <v>MC</v>
      </c>
      <c r="T257" s="7" t="str">
        <f t="shared" ca="1" si="121"/>
        <v>MC</v>
      </c>
      <c r="U257" s="7" t="str">
        <f t="shared" ca="1" si="121"/>
        <v>MC</v>
      </c>
      <c r="V257" s="7">
        <f t="shared" ca="1" si="121"/>
        <v>7250</v>
      </c>
      <c r="W257" s="7" t="str">
        <f t="shared" ca="1" si="121"/>
        <v>MC</v>
      </c>
      <c r="X257" s="7">
        <f t="shared" ca="1" si="121"/>
        <v>337.5</v>
      </c>
      <c r="Y257" s="7" t="str">
        <f t="shared" ca="1" si="121"/>
        <v>MC</v>
      </c>
      <c r="Z257" s="7" t="str">
        <f t="shared" ca="1" si="121"/>
        <v>MC</v>
      </c>
      <c r="AA257" s="7" t="str">
        <f t="shared" ca="1" si="122"/>
        <v>MC</v>
      </c>
      <c r="AB257" s="7">
        <f t="shared" ca="1" si="122"/>
        <v>2500</v>
      </c>
      <c r="AC257" s="7">
        <f t="shared" ca="1" si="122"/>
        <v>3500</v>
      </c>
      <c r="AD257" s="7">
        <f t="shared" ca="1" si="122"/>
        <v>3250</v>
      </c>
      <c r="AE257" s="7" t="str">
        <f t="shared" ca="1" si="122"/>
        <v>MC</v>
      </c>
      <c r="AF257" s="7">
        <f t="shared" ca="1" si="122"/>
        <v>5250</v>
      </c>
      <c r="AG257" s="7">
        <f t="shared" ca="1" si="122"/>
        <v>8000</v>
      </c>
      <c r="AH257" s="7">
        <f t="shared" ca="1" si="122"/>
        <v>475</v>
      </c>
      <c r="AI257" s="7" t="str">
        <f t="shared" ca="1" si="122"/>
        <v>MC</v>
      </c>
    </row>
    <row r="258" spans="1:35" x14ac:dyDescent="0.35">
      <c r="A258" s="4" t="str">
        <f t="shared" si="123"/>
        <v>sahel</v>
      </c>
      <c r="B258" s="4" t="str">
        <f t="shared" si="123"/>
        <v>marche_gorgadji</v>
      </c>
      <c r="C258" s="10" t="str">
        <f t="shared" si="124"/>
        <v>BNA_oct23!</v>
      </c>
      <c r="D258" s="4" t="str">
        <f t="shared" si="125"/>
        <v>marche_gorgadjiBNA_oct23!</v>
      </c>
      <c r="E258" s="10">
        <f t="shared" si="126"/>
        <v>45200</v>
      </c>
      <c r="G258" s="7">
        <f t="shared" ca="1" si="120"/>
        <v>1450</v>
      </c>
      <c r="H258" s="7" t="str">
        <f t="shared" ca="1" si="120"/>
        <v>MC</v>
      </c>
      <c r="I258" s="7" t="str">
        <f t="shared" ca="1" si="120"/>
        <v>MC</v>
      </c>
      <c r="J258" s="7">
        <f t="shared" ca="1" si="120"/>
        <v>600</v>
      </c>
      <c r="K258" s="7">
        <f t="shared" ca="1" si="120"/>
        <v>337.5</v>
      </c>
      <c r="L258" s="7">
        <f t="shared" ca="1" si="120"/>
        <v>6125</v>
      </c>
      <c r="M258" s="7" t="str">
        <f t="shared" ca="1" si="120"/>
        <v>MC</v>
      </c>
      <c r="N258" s="7">
        <f t="shared" ca="1" si="120"/>
        <v>600</v>
      </c>
      <c r="O258" s="7">
        <f t="shared" ca="1" si="120"/>
        <v>1250</v>
      </c>
      <c r="P258" s="7" t="str">
        <f t="shared" ca="1" si="120"/>
        <v>MC</v>
      </c>
      <c r="Q258" s="7" t="str">
        <f t="shared" ca="1" si="121"/>
        <v>MC</v>
      </c>
      <c r="R258" s="7" t="str">
        <f t="shared" ca="1" si="121"/>
        <v>MC</v>
      </c>
      <c r="S258" s="7" t="str">
        <f t="shared" ca="1" si="121"/>
        <v>MC</v>
      </c>
      <c r="T258" s="7" t="str">
        <f t="shared" ca="1" si="121"/>
        <v>MC</v>
      </c>
      <c r="U258" s="7" t="str">
        <f t="shared" ca="1" si="121"/>
        <v>MC</v>
      </c>
      <c r="V258" s="7" t="str">
        <f t="shared" ca="1" si="121"/>
        <v>MC</v>
      </c>
      <c r="W258" s="7" t="str">
        <f t="shared" ca="1" si="121"/>
        <v>MC</v>
      </c>
      <c r="X258" s="7">
        <f t="shared" ca="1" si="121"/>
        <v>287.5</v>
      </c>
      <c r="Y258" s="7" t="str">
        <f t="shared" ca="1" si="121"/>
        <v>MC</v>
      </c>
      <c r="Z258" s="7" t="str">
        <f t="shared" ca="1" si="121"/>
        <v>MC</v>
      </c>
      <c r="AA258" s="7" t="str">
        <f t="shared" ca="1" si="122"/>
        <v>MC</v>
      </c>
      <c r="AB258" s="7">
        <f t="shared" ca="1" si="122"/>
        <v>2125</v>
      </c>
      <c r="AC258" s="7">
        <f t="shared" ca="1" si="122"/>
        <v>2500</v>
      </c>
      <c r="AD258" s="7">
        <f t="shared" ca="1" si="122"/>
        <v>2875</v>
      </c>
      <c r="AE258" s="7" t="str">
        <f t="shared" ca="1" si="122"/>
        <v>MC</v>
      </c>
      <c r="AF258" s="7">
        <f t="shared" ca="1" si="122"/>
        <v>2500</v>
      </c>
      <c r="AG258" s="7">
        <f t="shared" ca="1" si="122"/>
        <v>7675</v>
      </c>
      <c r="AH258" s="7" t="str">
        <f t="shared" ca="1" si="122"/>
        <v>MC</v>
      </c>
      <c r="AI258" s="7" t="str">
        <f t="shared" ca="1" si="122"/>
        <v>MC</v>
      </c>
    </row>
    <row r="259" spans="1:35" x14ac:dyDescent="0.35">
      <c r="A259" s="4" t="str">
        <f t="shared" si="123"/>
        <v>sahel</v>
      </c>
      <c r="B259" s="4" t="str">
        <f t="shared" si="123"/>
        <v>marche_gorgadji</v>
      </c>
      <c r="C259" s="10" t="str">
        <f t="shared" si="124"/>
        <v>BNA_nov23!</v>
      </c>
      <c r="D259" s="4" t="str">
        <f t="shared" si="125"/>
        <v>marche_gorgadjiBNA_nov23!</v>
      </c>
      <c r="E259" s="10">
        <f t="shared" si="126"/>
        <v>45231</v>
      </c>
      <c r="G259" s="7">
        <f t="shared" ca="1" si="120"/>
        <v>1450</v>
      </c>
      <c r="H259" s="7" t="str">
        <f t="shared" ca="1" si="120"/>
        <v>MC</v>
      </c>
      <c r="I259" s="7" t="str">
        <f t="shared" ca="1" si="120"/>
        <v>MC</v>
      </c>
      <c r="J259" s="7">
        <f t="shared" ca="1" si="120"/>
        <v>600</v>
      </c>
      <c r="K259" s="7">
        <f t="shared" ca="1" si="120"/>
        <v>337.5</v>
      </c>
      <c r="L259" s="7">
        <f t="shared" ca="1" si="120"/>
        <v>6125</v>
      </c>
      <c r="M259" s="7" t="str">
        <f t="shared" ca="1" si="120"/>
        <v>MC</v>
      </c>
      <c r="N259" s="7">
        <f t="shared" ca="1" si="120"/>
        <v>600</v>
      </c>
      <c r="O259" s="7">
        <f t="shared" ca="1" si="120"/>
        <v>1250</v>
      </c>
      <c r="P259" s="7" t="str">
        <f t="shared" ca="1" si="120"/>
        <v>MC</v>
      </c>
      <c r="Q259" s="7" t="str">
        <f t="shared" ca="1" si="121"/>
        <v>MC</v>
      </c>
      <c r="R259" s="7" t="str">
        <f t="shared" ca="1" si="121"/>
        <v>MC</v>
      </c>
      <c r="S259" s="7" t="str">
        <f t="shared" ca="1" si="121"/>
        <v>MC</v>
      </c>
      <c r="T259" s="7" t="str">
        <f t="shared" ca="1" si="121"/>
        <v>MC</v>
      </c>
      <c r="U259" s="7" t="str">
        <f t="shared" ca="1" si="121"/>
        <v>MC</v>
      </c>
      <c r="V259" s="7" t="str">
        <f t="shared" ca="1" si="121"/>
        <v>MC</v>
      </c>
      <c r="W259" s="7" t="str">
        <f t="shared" ca="1" si="121"/>
        <v>MC</v>
      </c>
      <c r="X259" s="7">
        <f t="shared" ca="1" si="121"/>
        <v>287.5</v>
      </c>
      <c r="Y259" s="7" t="str">
        <f t="shared" ca="1" si="121"/>
        <v>MC</v>
      </c>
      <c r="Z259" s="7" t="str">
        <f t="shared" ca="1" si="121"/>
        <v>MC</v>
      </c>
      <c r="AA259" s="7" t="str">
        <f t="shared" ca="1" si="122"/>
        <v>MC</v>
      </c>
      <c r="AB259" s="7">
        <f t="shared" ca="1" si="122"/>
        <v>2125</v>
      </c>
      <c r="AC259" s="7">
        <f t="shared" ca="1" si="122"/>
        <v>2500</v>
      </c>
      <c r="AD259" s="7">
        <f t="shared" ca="1" si="122"/>
        <v>2875</v>
      </c>
      <c r="AE259" s="7" t="str">
        <f t="shared" ca="1" si="122"/>
        <v>MC</v>
      </c>
      <c r="AF259" s="7">
        <f t="shared" ca="1" si="122"/>
        <v>2500</v>
      </c>
      <c r="AG259" s="7">
        <f t="shared" ca="1" si="122"/>
        <v>7675</v>
      </c>
      <c r="AH259" s="7" t="str">
        <f t="shared" ca="1" si="122"/>
        <v>MC</v>
      </c>
      <c r="AI259" s="7" t="str">
        <f t="shared" ca="1" si="122"/>
        <v>MC</v>
      </c>
    </row>
    <row r="260" spans="1:35" x14ac:dyDescent="0.35">
      <c r="A260" s="4" t="str">
        <f t="shared" si="123"/>
        <v>sahel</v>
      </c>
      <c r="B260" s="4" t="str">
        <f t="shared" si="123"/>
        <v>marche_gorgadji</v>
      </c>
      <c r="C260" s="10" t="str">
        <f t="shared" si="124"/>
        <v>BNA_dec23!</v>
      </c>
      <c r="D260" s="4" t="str">
        <f t="shared" si="125"/>
        <v>marche_gorgadjiBNA_dec23!</v>
      </c>
      <c r="E260" s="10">
        <f t="shared" si="126"/>
        <v>45261</v>
      </c>
      <c r="G260" s="7" t="str">
        <f t="shared" ca="1" si="120"/>
        <v/>
      </c>
      <c r="H260" s="7" t="str">
        <f t="shared" ca="1" si="120"/>
        <v/>
      </c>
      <c r="I260" s="7" t="str">
        <f t="shared" ca="1" si="120"/>
        <v/>
      </c>
      <c r="J260" s="7" t="str">
        <f t="shared" ca="1" si="120"/>
        <v/>
      </c>
      <c r="K260" s="7" t="str">
        <f t="shared" ca="1" si="120"/>
        <v/>
      </c>
      <c r="L260" s="7" t="str">
        <f t="shared" ca="1" si="120"/>
        <v/>
      </c>
      <c r="M260" s="7" t="str">
        <f t="shared" ca="1" si="120"/>
        <v/>
      </c>
      <c r="N260" s="7" t="str">
        <f t="shared" ca="1" si="120"/>
        <v/>
      </c>
      <c r="O260" s="7" t="str">
        <f t="shared" ca="1" si="120"/>
        <v/>
      </c>
      <c r="P260" s="7" t="str">
        <f t="shared" ca="1" si="120"/>
        <v/>
      </c>
      <c r="Q260" s="7" t="str">
        <f t="shared" ca="1" si="121"/>
        <v/>
      </c>
      <c r="R260" s="7" t="str">
        <f t="shared" ca="1" si="121"/>
        <v/>
      </c>
      <c r="S260" s="7" t="str">
        <f t="shared" ca="1" si="121"/>
        <v/>
      </c>
      <c r="T260" s="7" t="str">
        <f t="shared" ca="1" si="121"/>
        <v/>
      </c>
      <c r="U260" s="7" t="str">
        <f t="shared" ca="1" si="121"/>
        <v/>
      </c>
      <c r="V260" s="7" t="str">
        <f t="shared" ca="1" si="121"/>
        <v/>
      </c>
      <c r="W260" s="7" t="str">
        <f t="shared" ca="1" si="121"/>
        <v/>
      </c>
      <c r="X260" s="7" t="str">
        <f t="shared" ca="1" si="121"/>
        <v/>
      </c>
      <c r="Y260" s="7" t="str">
        <f t="shared" ca="1" si="121"/>
        <v/>
      </c>
      <c r="Z260" s="7" t="str">
        <f t="shared" ca="1" si="121"/>
        <v/>
      </c>
      <c r="AA260" s="7" t="str">
        <f t="shared" ca="1" si="122"/>
        <v/>
      </c>
      <c r="AB260" s="7" t="str">
        <f t="shared" ca="1" si="122"/>
        <v/>
      </c>
      <c r="AC260" s="7" t="str">
        <f t="shared" ca="1" si="122"/>
        <v/>
      </c>
      <c r="AD260" s="7" t="str">
        <f t="shared" ca="1" si="122"/>
        <v/>
      </c>
      <c r="AE260" s="7" t="str">
        <f t="shared" ca="1" si="122"/>
        <v/>
      </c>
      <c r="AF260" s="7" t="str">
        <f t="shared" ca="1" si="122"/>
        <v/>
      </c>
      <c r="AG260" s="7" t="str">
        <f t="shared" ca="1" si="122"/>
        <v/>
      </c>
      <c r="AH260" s="7" t="str">
        <f t="shared" ca="1" si="122"/>
        <v/>
      </c>
      <c r="AI260" s="7" t="str">
        <f t="shared" ca="1" si="122"/>
        <v/>
      </c>
    </row>
    <row r="261" spans="1:35" x14ac:dyDescent="0.35">
      <c r="C261" s="10"/>
      <c r="D261" s="4" t="str">
        <f t="shared" si="109"/>
        <v/>
      </c>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row>
    <row r="262" spans="1:35" x14ac:dyDescent="0.35">
      <c r="D262" s="4" t="str">
        <f t="shared" si="109"/>
        <v/>
      </c>
      <c r="E262" s="4" t="s">
        <v>103</v>
      </c>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row>
    <row r="263" spans="1:35" x14ac:dyDescent="0.35">
      <c r="A263" s="4" t="s">
        <v>99</v>
      </c>
      <c r="B263" s="4" t="s">
        <v>104</v>
      </c>
      <c r="C263" s="10" t="str">
        <f t="shared" ref="C263:C270" si="127">C247</f>
        <v>BNA_nov22!</v>
      </c>
      <c r="D263" s="4" t="str">
        <f t="shared" si="109"/>
        <v>marche_gorom-goromBNA_nov22!</v>
      </c>
      <c r="E263" s="10">
        <f t="shared" ref="E263:E270" si="128">E247</f>
        <v>44866</v>
      </c>
      <c r="G263" s="7" t="str">
        <f t="shared" ref="G263:P276" ca="1" si="129">IFERROR(VLOOKUP($B263,INDIRECT($C263&amp;$A$1),MATCH(G$4,INDIRECT($C263&amp;"$B$7:$BZ$7"),0),FALSE),"")</f>
        <v>-</v>
      </c>
      <c r="H263" s="7" t="str">
        <f t="shared" ca="1" si="129"/>
        <v>-</v>
      </c>
      <c r="I263" s="7" t="str">
        <f t="shared" ca="1" si="129"/>
        <v>-</v>
      </c>
      <c r="J263" s="7" t="str">
        <f t="shared" ca="1" si="129"/>
        <v>-</v>
      </c>
      <c r="K263" s="7" t="str">
        <f t="shared" ca="1" si="129"/>
        <v>-</v>
      </c>
      <c r="L263" s="7" t="str">
        <f t="shared" ca="1" si="129"/>
        <v>-</v>
      </c>
      <c r="M263" s="7" t="str">
        <f t="shared" ca="1" si="129"/>
        <v>-</v>
      </c>
      <c r="N263" s="7" t="str">
        <f t="shared" ca="1" si="129"/>
        <v>-</v>
      </c>
      <c r="O263" s="7" t="str">
        <f t="shared" ca="1" si="129"/>
        <v>-</v>
      </c>
      <c r="P263" s="7" t="str">
        <f t="shared" ca="1" si="129"/>
        <v>-</v>
      </c>
      <c r="Q263" s="7" t="str">
        <f t="shared" ref="Q263:Z276" ca="1" si="130">IFERROR(VLOOKUP($B263,INDIRECT($C263&amp;$A$1),MATCH(Q$4,INDIRECT($C263&amp;"$B$7:$BZ$7"),0),FALSE),"")</f>
        <v>-</v>
      </c>
      <c r="R263" s="7" t="str">
        <f t="shared" ca="1" si="130"/>
        <v>-</v>
      </c>
      <c r="S263" s="7" t="str">
        <f t="shared" ca="1" si="130"/>
        <v>-</v>
      </c>
      <c r="T263" s="7" t="str">
        <f t="shared" ca="1" si="130"/>
        <v>-</v>
      </c>
      <c r="U263" s="7" t="str">
        <f t="shared" ca="1" si="130"/>
        <v>-</v>
      </c>
      <c r="V263" s="7" t="str">
        <f t="shared" ca="1" si="130"/>
        <v>-</v>
      </c>
      <c r="W263" s="7" t="str">
        <f t="shared" ca="1" si="130"/>
        <v>-</v>
      </c>
      <c r="X263" s="7" t="str">
        <f t="shared" ca="1" si="130"/>
        <v>-</v>
      </c>
      <c r="Y263" s="7" t="str">
        <f t="shared" ca="1" si="130"/>
        <v>-</v>
      </c>
      <c r="Z263" s="7" t="str">
        <f t="shared" ca="1" si="130"/>
        <v>-</v>
      </c>
      <c r="AA263" s="7" t="str">
        <f t="shared" ref="AA263:AI276" ca="1" si="131">IFERROR(VLOOKUP($B263,INDIRECT($C263&amp;$A$1),MATCH(AA$4,INDIRECT($C263&amp;"$B$7:$BZ$7"),0),FALSE),"")</f>
        <v>-</v>
      </c>
      <c r="AB263" s="7" t="str">
        <f t="shared" ca="1" si="131"/>
        <v>-</v>
      </c>
      <c r="AC263" s="7" t="str">
        <f t="shared" ca="1" si="131"/>
        <v>-</v>
      </c>
      <c r="AD263" s="7" t="str">
        <f t="shared" ca="1" si="131"/>
        <v>-</v>
      </c>
      <c r="AE263" s="7" t="str">
        <f t="shared" ca="1" si="131"/>
        <v>-</v>
      </c>
      <c r="AF263" s="7" t="str">
        <f t="shared" ca="1" si="131"/>
        <v>-</v>
      </c>
      <c r="AG263" s="7" t="str">
        <f t="shared" ca="1" si="131"/>
        <v>-</v>
      </c>
      <c r="AH263" s="7" t="str">
        <f t="shared" ca="1" si="131"/>
        <v>-</v>
      </c>
      <c r="AI263" s="7" t="str">
        <f t="shared" ca="1" si="131"/>
        <v>-</v>
      </c>
    </row>
    <row r="264" spans="1:35" x14ac:dyDescent="0.35">
      <c r="A264" s="4" t="s">
        <v>99</v>
      </c>
      <c r="B264" s="4" t="s">
        <v>104</v>
      </c>
      <c r="C264" s="10" t="str">
        <f t="shared" si="127"/>
        <v>BNA_dec22!</v>
      </c>
      <c r="D264" s="4" t="str">
        <f t="shared" si="109"/>
        <v>marche_gorom-goromBNA_dec22!</v>
      </c>
      <c r="E264" s="10">
        <f t="shared" si="128"/>
        <v>44896</v>
      </c>
      <c r="G264" s="7" t="str">
        <f t="shared" ca="1" si="129"/>
        <v>-</v>
      </c>
      <c r="H264" s="7" t="str">
        <f t="shared" ca="1" si="129"/>
        <v>-</v>
      </c>
      <c r="I264" s="7" t="str">
        <f t="shared" ca="1" si="129"/>
        <v>-</v>
      </c>
      <c r="J264" s="7" t="str">
        <f t="shared" ca="1" si="129"/>
        <v>-</v>
      </c>
      <c r="K264" s="7" t="str">
        <f t="shared" ca="1" si="129"/>
        <v>-</v>
      </c>
      <c r="L264" s="7" t="str">
        <f t="shared" ca="1" si="129"/>
        <v>-</v>
      </c>
      <c r="M264" s="7" t="str">
        <f t="shared" ca="1" si="129"/>
        <v>-</v>
      </c>
      <c r="N264" s="7" t="str">
        <f t="shared" ca="1" si="129"/>
        <v>-</v>
      </c>
      <c r="O264" s="7" t="str">
        <f t="shared" ca="1" si="129"/>
        <v>-</v>
      </c>
      <c r="P264" s="7" t="str">
        <f t="shared" ca="1" si="129"/>
        <v>-</v>
      </c>
      <c r="Q264" s="7" t="str">
        <f t="shared" ca="1" si="130"/>
        <v>-</v>
      </c>
      <c r="R264" s="7" t="str">
        <f t="shared" ca="1" si="130"/>
        <v>-</v>
      </c>
      <c r="S264" s="7" t="str">
        <f t="shared" ca="1" si="130"/>
        <v>-</v>
      </c>
      <c r="T264" s="7" t="str">
        <f t="shared" ca="1" si="130"/>
        <v>-</v>
      </c>
      <c r="U264" s="7" t="str">
        <f t="shared" ca="1" si="130"/>
        <v>-</v>
      </c>
      <c r="V264" s="7" t="str">
        <f t="shared" ca="1" si="130"/>
        <v>-</v>
      </c>
      <c r="W264" s="7" t="str">
        <f t="shared" ca="1" si="130"/>
        <v>-</v>
      </c>
      <c r="X264" s="7" t="str">
        <f t="shared" ca="1" si="130"/>
        <v>-</v>
      </c>
      <c r="Y264" s="7" t="str">
        <f t="shared" ca="1" si="130"/>
        <v>-</v>
      </c>
      <c r="Z264" s="7" t="str">
        <f t="shared" ca="1" si="130"/>
        <v>-</v>
      </c>
      <c r="AA264" s="7" t="str">
        <f t="shared" ca="1" si="131"/>
        <v>-</v>
      </c>
      <c r="AB264" s="7" t="str">
        <f t="shared" ca="1" si="131"/>
        <v>-</v>
      </c>
      <c r="AC264" s="7" t="str">
        <f t="shared" ca="1" si="131"/>
        <v>-</v>
      </c>
      <c r="AD264" s="7" t="str">
        <f t="shared" ca="1" si="131"/>
        <v>-</v>
      </c>
      <c r="AE264" s="7" t="str">
        <f t="shared" ca="1" si="131"/>
        <v>-</v>
      </c>
      <c r="AF264" s="7" t="str">
        <f t="shared" ca="1" si="131"/>
        <v>-</v>
      </c>
      <c r="AG264" s="7" t="str">
        <f t="shared" ca="1" si="131"/>
        <v>-</v>
      </c>
      <c r="AH264" s="7" t="str">
        <f t="shared" ca="1" si="131"/>
        <v>-</v>
      </c>
      <c r="AI264" s="7" t="str">
        <f t="shared" ca="1" si="131"/>
        <v>-</v>
      </c>
    </row>
    <row r="265" spans="1:35" x14ac:dyDescent="0.35">
      <c r="A265" s="4" t="s">
        <v>99</v>
      </c>
      <c r="B265" s="4" t="s">
        <v>104</v>
      </c>
      <c r="C265" s="10" t="str">
        <f t="shared" si="127"/>
        <v>BNA_jan23!</v>
      </c>
      <c r="D265" s="4" t="str">
        <f t="shared" si="109"/>
        <v>marche_gorom-goromBNA_jan23!</v>
      </c>
      <c r="E265" s="10">
        <f t="shared" si="128"/>
        <v>44927</v>
      </c>
      <c r="G265" s="7" t="str">
        <f t="shared" ca="1" si="129"/>
        <v>-</v>
      </c>
      <c r="H265" s="7" t="str">
        <f t="shared" ca="1" si="129"/>
        <v>-</v>
      </c>
      <c r="I265" s="7" t="str">
        <f t="shared" ca="1" si="129"/>
        <v>-</v>
      </c>
      <c r="J265" s="7" t="str">
        <f t="shared" ca="1" si="129"/>
        <v>-</v>
      </c>
      <c r="K265" s="7" t="str">
        <f t="shared" ca="1" si="129"/>
        <v>-</v>
      </c>
      <c r="L265" s="7" t="str">
        <f t="shared" ca="1" si="129"/>
        <v>-</v>
      </c>
      <c r="M265" s="7" t="str">
        <f t="shared" ca="1" si="129"/>
        <v>-</v>
      </c>
      <c r="N265" s="7" t="str">
        <f t="shared" ca="1" si="129"/>
        <v>-</v>
      </c>
      <c r="O265" s="7" t="str">
        <f t="shared" ca="1" si="129"/>
        <v>-</v>
      </c>
      <c r="P265" s="7" t="str">
        <f t="shared" ca="1" si="129"/>
        <v>-</v>
      </c>
      <c r="Q265" s="7" t="str">
        <f t="shared" ca="1" si="130"/>
        <v>-</v>
      </c>
      <c r="R265" s="7" t="str">
        <f t="shared" ca="1" si="130"/>
        <v>-</v>
      </c>
      <c r="S265" s="7" t="str">
        <f t="shared" ca="1" si="130"/>
        <v>-</v>
      </c>
      <c r="T265" s="7" t="str">
        <f t="shared" ca="1" si="130"/>
        <v>-</v>
      </c>
      <c r="U265" s="7" t="str">
        <f t="shared" ca="1" si="130"/>
        <v>-</v>
      </c>
      <c r="V265" s="7" t="str">
        <f t="shared" ca="1" si="130"/>
        <v>-</v>
      </c>
      <c r="W265" s="7" t="str">
        <f t="shared" ca="1" si="130"/>
        <v>-</v>
      </c>
      <c r="X265" s="7" t="str">
        <f t="shared" ca="1" si="130"/>
        <v>-</v>
      </c>
      <c r="Y265" s="7" t="str">
        <f t="shared" ca="1" si="130"/>
        <v>-</v>
      </c>
      <c r="Z265" s="7" t="str">
        <f t="shared" ca="1" si="130"/>
        <v>-</v>
      </c>
      <c r="AA265" s="7" t="str">
        <f t="shared" ca="1" si="131"/>
        <v>-</v>
      </c>
      <c r="AB265" s="7" t="str">
        <f t="shared" ca="1" si="131"/>
        <v>-</v>
      </c>
      <c r="AC265" s="7" t="str">
        <f t="shared" ca="1" si="131"/>
        <v>-</v>
      </c>
      <c r="AD265" s="7" t="str">
        <f t="shared" ca="1" si="131"/>
        <v>-</v>
      </c>
      <c r="AE265" s="7" t="str">
        <f t="shared" ca="1" si="131"/>
        <v>-</v>
      </c>
      <c r="AF265" s="7" t="str">
        <f t="shared" ca="1" si="131"/>
        <v>-</v>
      </c>
      <c r="AG265" s="7" t="str">
        <f t="shared" ca="1" si="131"/>
        <v>-</v>
      </c>
      <c r="AH265" s="7" t="str">
        <f t="shared" ca="1" si="131"/>
        <v>-</v>
      </c>
      <c r="AI265" s="7" t="str">
        <f t="shared" ca="1" si="131"/>
        <v>-</v>
      </c>
    </row>
    <row r="266" spans="1:35" x14ac:dyDescent="0.35">
      <c r="A266" s="4" t="s">
        <v>99</v>
      </c>
      <c r="B266" s="4" t="s">
        <v>104</v>
      </c>
      <c r="C266" s="10" t="str">
        <f t="shared" si="127"/>
        <v>BNA_fev23!</v>
      </c>
      <c r="D266" s="4" t="str">
        <f t="shared" si="109"/>
        <v>marche_gorom-goromBNA_fev23!</v>
      </c>
      <c r="E266" s="10">
        <f t="shared" si="128"/>
        <v>44958</v>
      </c>
      <c r="G266" s="7" t="str">
        <f t="shared" ca="1" si="129"/>
        <v>-</v>
      </c>
      <c r="H266" s="7" t="str">
        <f t="shared" ca="1" si="129"/>
        <v>-</v>
      </c>
      <c r="I266" s="7" t="str">
        <f t="shared" ca="1" si="129"/>
        <v>-</v>
      </c>
      <c r="J266" s="7" t="str">
        <f t="shared" ca="1" si="129"/>
        <v>-</v>
      </c>
      <c r="K266" s="7" t="str">
        <f t="shared" ca="1" si="129"/>
        <v>-</v>
      </c>
      <c r="L266" s="7" t="str">
        <f t="shared" ca="1" si="129"/>
        <v>-</v>
      </c>
      <c r="M266" s="7" t="str">
        <f t="shared" ca="1" si="129"/>
        <v>-</v>
      </c>
      <c r="N266" s="7" t="str">
        <f t="shared" ca="1" si="129"/>
        <v>-</v>
      </c>
      <c r="O266" s="7" t="str">
        <f t="shared" ca="1" si="129"/>
        <v>-</v>
      </c>
      <c r="P266" s="7" t="str">
        <f t="shared" ca="1" si="129"/>
        <v>-</v>
      </c>
      <c r="Q266" s="7" t="str">
        <f t="shared" ca="1" si="130"/>
        <v>-</v>
      </c>
      <c r="R266" s="7" t="str">
        <f t="shared" ca="1" si="130"/>
        <v>-</v>
      </c>
      <c r="S266" s="7" t="str">
        <f t="shared" ca="1" si="130"/>
        <v>-</v>
      </c>
      <c r="T266" s="7" t="str">
        <f t="shared" ca="1" si="130"/>
        <v>-</v>
      </c>
      <c r="U266" s="7" t="str">
        <f t="shared" ca="1" si="130"/>
        <v>-</v>
      </c>
      <c r="V266" s="7" t="str">
        <f t="shared" ca="1" si="130"/>
        <v>-</v>
      </c>
      <c r="W266" s="7" t="str">
        <f t="shared" ca="1" si="130"/>
        <v>-</v>
      </c>
      <c r="X266" s="7" t="str">
        <f t="shared" ca="1" si="130"/>
        <v>-</v>
      </c>
      <c r="Y266" s="7" t="str">
        <f t="shared" ca="1" si="130"/>
        <v>-</v>
      </c>
      <c r="Z266" s="7" t="str">
        <f t="shared" ca="1" si="130"/>
        <v>-</v>
      </c>
      <c r="AA266" s="7" t="str">
        <f t="shared" ca="1" si="131"/>
        <v>-</v>
      </c>
      <c r="AB266" s="7" t="str">
        <f t="shared" ca="1" si="131"/>
        <v>-</v>
      </c>
      <c r="AC266" s="7" t="str">
        <f t="shared" ca="1" si="131"/>
        <v>-</v>
      </c>
      <c r="AD266" s="7" t="str">
        <f t="shared" ca="1" si="131"/>
        <v>-</v>
      </c>
      <c r="AE266" s="7" t="str">
        <f t="shared" ca="1" si="131"/>
        <v>-</v>
      </c>
      <c r="AF266" s="7" t="str">
        <f t="shared" ca="1" si="131"/>
        <v>-</v>
      </c>
      <c r="AG266" s="7" t="str">
        <f t="shared" ca="1" si="131"/>
        <v>-</v>
      </c>
      <c r="AH266" s="7" t="str">
        <f t="shared" ca="1" si="131"/>
        <v>-</v>
      </c>
      <c r="AI266" s="7" t="str">
        <f t="shared" ca="1" si="131"/>
        <v>-</v>
      </c>
    </row>
    <row r="267" spans="1:35" x14ac:dyDescent="0.35">
      <c r="A267" s="4" t="s">
        <v>99</v>
      </c>
      <c r="B267" s="4" t="s">
        <v>104</v>
      </c>
      <c r="C267" s="10" t="str">
        <f t="shared" si="127"/>
        <v>BNA_mar23!</v>
      </c>
      <c r="D267" s="4" t="str">
        <f t="shared" si="109"/>
        <v>marche_gorom-goromBNA_mar23!</v>
      </c>
      <c r="E267" s="10">
        <f t="shared" si="128"/>
        <v>44986</v>
      </c>
      <c r="G267" s="7" t="str">
        <f t="shared" ca="1" si="129"/>
        <v>-</v>
      </c>
      <c r="H267" s="7" t="str">
        <f t="shared" ca="1" si="129"/>
        <v>-</v>
      </c>
      <c r="I267" s="7" t="str">
        <f t="shared" ca="1" si="129"/>
        <v>-</v>
      </c>
      <c r="J267" s="7" t="str">
        <f t="shared" ca="1" si="129"/>
        <v>-</v>
      </c>
      <c r="K267" s="7" t="str">
        <f t="shared" ca="1" si="129"/>
        <v>-</v>
      </c>
      <c r="L267" s="7" t="str">
        <f t="shared" ca="1" si="129"/>
        <v>-</v>
      </c>
      <c r="M267" s="7" t="str">
        <f t="shared" ca="1" si="129"/>
        <v>-</v>
      </c>
      <c r="N267" s="7" t="str">
        <f t="shared" ca="1" si="129"/>
        <v>-</v>
      </c>
      <c r="O267" s="7" t="str">
        <f t="shared" ca="1" si="129"/>
        <v>-</v>
      </c>
      <c r="P267" s="7" t="str">
        <f t="shared" ca="1" si="129"/>
        <v>-</v>
      </c>
      <c r="Q267" s="7" t="str">
        <f t="shared" ca="1" si="130"/>
        <v>-</v>
      </c>
      <c r="R267" s="7" t="str">
        <f t="shared" ca="1" si="130"/>
        <v>-</v>
      </c>
      <c r="S267" s="7" t="str">
        <f t="shared" ca="1" si="130"/>
        <v>-</v>
      </c>
      <c r="T267" s="7" t="str">
        <f t="shared" ca="1" si="130"/>
        <v>-</v>
      </c>
      <c r="U267" s="7" t="str">
        <f t="shared" ca="1" si="130"/>
        <v>-</v>
      </c>
      <c r="V267" s="7" t="str">
        <f t="shared" ca="1" si="130"/>
        <v>-</v>
      </c>
      <c r="W267" s="7" t="str">
        <f t="shared" ca="1" si="130"/>
        <v>-</v>
      </c>
      <c r="X267" s="7" t="str">
        <f t="shared" ca="1" si="130"/>
        <v>-</v>
      </c>
      <c r="Y267" s="7" t="str">
        <f t="shared" ca="1" si="130"/>
        <v>-</v>
      </c>
      <c r="Z267" s="7" t="str">
        <f t="shared" ca="1" si="130"/>
        <v>-</v>
      </c>
      <c r="AA267" s="7" t="str">
        <f t="shared" ca="1" si="131"/>
        <v>-</v>
      </c>
      <c r="AB267" s="7" t="str">
        <f t="shared" ca="1" si="131"/>
        <v>-</v>
      </c>
      <c r="AC267" s="7" t="str">
        <f t="shared" ca="1" si="131"/>
        <v>-</v>
      </c>
      <c r="AD267" s="7" t="str">
        <f t="shared" ca="1" si="131"/>
        <v>-</v>
      </c>
      <c r="AE267" s="7" t="str">
        <f t="shared" ca="1" si="131"/>
        <v>-</v>
      </c>
      <c r="AF267" s="7" t="str">
        <f t="shared" ca="1" si="131"/>
        <v>-</v>
      </c>
      <c r="AG267" s="7" t="str">
        <f t="shared" ca="1" si="131"/>
        <v>-</v>
      </c>
      <c r="AH267" s="7" t="str">
        <f t="shared" ca="1" si="131"/>
        <v>-</v>
      </c>
      <c r="AI267" s="7" t="str">
        <f t="shared" ca="1" si="131"/>
        <v>-</v>
      </c>
    </row>
    <row r="268" spans="1:35" x14ac:dyDescent="0.35">
      <c r="A268" s="4" t="s">
        <v>99</v>
      </c>
      <c r="B268" s="4" t="s">
        <v>104</v>
      </c>
      <c r="C268" s="10" t="str">
        <f t="shared" si="127"/>
        <v>BNA_avr23!</v>
      </c>
      <c r="D268" s="4" t="str">
        <f t="shared" si="109"/>
        <v>marche_gorom-goromBNA_avr23!</v>
      </c>
      <c r="E268" s="10">
        <f t="shared" si="128"/>
        <v>45017</v>
      </c>
      <c r="G268" s="7" t="str">
        <f t="shared" ca="1" si="129"/>
        <v>-</v>
      </c>
      <c r="H268" s="7" t="str">
        <f t="shared" ca="1" si="129"/>
        <v>-</v>
      </c>
      <c r="I268" s="7" t="str">
        <f t="shared" ca="1" si="129"/>
        <v>-</v>
      </c>
      <c r="J268" s="7" t="str">
        <f t="shared" ca="1" si="129"/>
        <v>-</v>
      </c>
      <c r="K268" s="7" t="str">
        <f t="shared" ca="1" si="129"/>
        <v>-</v>
      </c>
      <c r="L268" s="7" t="str">
        <f t="shared" ca="1" si="129"/>
        <v>-</v>
      </c>
      <c r="M268" s="7" t="str">
        <f t="shared" ca="1" si="129"/>
        <v>-</v>
      </c>
      <c r="N268" s="7" t="str">
        <f t="shared" ca="1" si="129"/>
        <v>-</v>
      </c>
      <c r="O268" s="7" t="str">
        <f t="shared" ca="1" si="129"/>
        <v>-</v>
      </c>
      <c r="P268" s="7" t="str">
        <f t="shared" ca="1" si="129"/>
        <v>-</v>
      </c>
      <c r="Q268" s="7" t="str">
        <f t="shared" ca="1" si="130"/>
        <v>-</v>
      </c>
      <c r="R268" s="7" t="str">
        <f t="shared" ca="1" si="130"/>
        <v>-</v>
      </c>
      <c r="S268" s="7" t="str">
        <f t="shared" ca="1" si="130"/>
        <v>-</v>
      </c>
      <c r="T268" s="7" t="str">
        <f t="shared" ca="1" si="130"/>
        <v>-</v>
      </c>
      <c r="U268" s="7" t="str">
        <f t="shared" ca="1" si="130"/>
        <v>-</v>
      </c>
      <c r="V268" s="7" t="str">
        <f t="shared" ca="1" si="130"/>
        <v>-</v>
      </c>
      <c r="W268" s="7" t="str">
        <f t="shared" ca="1" si="130"/>
        <v>-</v>
      </c>
      <c r="X268" s="7" t="str">
        <f t="shared" ca="1" si="130"/>
        <v>-</v>
      </c>
      <c r="Y268" s="7" t="str">
        <f t="shared" ca="1" si="130"/>
        <v>-</v>
      </c>
      <c r="Z268" s="7" t="str">
        <f t="shared" ca="1" si="130"/>
        <v>-</v>
      </c>
      <c r="AA268" s="7" t="str">
        <f t="shared" ca="1" si="131"/>
        <v>-</v>
      </c>
      <c r="AB268" s="7" t="str">
        <f t="shared" ca="1" si="131"/>
        <v>-</v>
      </c>
      <c r="AC268" s="7" t="str">
        <f t="shared" ca="1" si="131"/>
        <v>-</v>
      </c>
      <c r="AD268" s="7" t="str">
        <f t="shared" ca="1" si="131"/>
        <v>-</v>
      </c>
      <c r="AE268" s="7" t="str">
        <f t="shared" ca="1" si="131"/>
        <v>-</v>
      </c>
      <c r="AF268" s="7" t="str">
        <f t="shared" ca="1" si="131"/>
        <v>-</v>
      </c>
      <c r="AG268" s="7" t="str">
        <f t="shared" ca="1" si="131"/>
        <v>-</v>
      </c>
      <c r="AH268" s="7" t="str">
        <f t="shared" ca="1" si="131"/>
        <v>-</v>
      </c>
      <c r="AI268" s="7" t="str">
        <f t="shared" ca="1" si="131"/>
        <v>-</v>
      </c>
    </row>
    <row r="269" spans="1:35" x14ac:dyDescent="0.35">
      <c r="A269" s="4" t="s">
        <v>99</v>
      </c>
      <c r="B269" s="4" t="s">
        <v>104</v>
      </c>
      <c r="C269" s="10" t="str">
        <f t="shared" si="127"/>
        <v>BNA_mai23!</v>
      </c>
      <c r="D269" s="4" t="str">
        <f t="shared" si="109"/>
        <v>marche_gorom-goromBNA_mai23!</v>
      </c>
      <c r="E269" s="10">
        <f t="shared" si="128"/>
        <v>45047</v>
      </c>
      <c r="G269" s="7">
        <f t="shared" ca="1" si="129"/>
        <v>1375</v>
      </c>
      <c r="H269" s="7">
        <f t="shared" ca="1" si="129"/>
        <v>4500</v>
      </c>
      <c r="I269" s="7">
        <f t="shared" ca="1" si="129"/>
        <v>5000</v>
      </c>
      <c r="J269" s="7">
        <f t="shared" ca="1" si="129"/>
        <v>500</v>
      </c>
      <c r="K269" s="7">
        <f t="shared" ca="1" si="129"/>
        <v>350</v>
      </c>
      <c r="L269" s="7">
        <f t="shared" ca="1" si="129"/>
        <v>7000</v>
      </c>
      <c r="M269" s="7">
        <f t="shared" ca="1" si="129"/>
        <v>15000</v>
      </c>
      <c r="N269" s="7">
        <f t="shared" ca="1" si="129"/>
        <v>1000</v>
      </c>
      <c r="O269" s="7">
        <f t="shared" ca="1" si="129"/>
        <v>3500</v>
      </c>
      <c r="P269" s="7" t="str">
        <f t="shared" ca="1" si="129"/>
        <v>MC</v>
      </c>
      <c r="Q269" s="7" t="str">
        <f t="shared" ca="1" si="130"/>
        <v>MC</v>
      </c>
      <c r="R269" s="7" t="str">
        <f t="shared" ca="1" si="130"/>
        <v>MC</v>
      </c>
      <c r="S269" s="7" t="str">
        <f t="shared" ca="1" si="130"/>
        <v>MC</v>
      </c>
      <c r="T269" s="7" t="str">
        <f t="shared" ca="1" si="130"/>
        <v>MC</v>
      </c>
      <c r="U269" s="7">
        <f t="shared" ca="1" si="130"/>
        <v>8500</v>
      </c>
      <c r="V269" s="7">
        <f t="shared" ca="1" si="130"/>
        <v>6750</v>
      </c>
      <c r="W269" s="7">
        <f t="shared" ca="1" si="130"/>
        <v>1750</v>
      </c>
      <c r="X269" s="7">
        <f t="shared" ca="1" si="130"/>
        <v>200</v>
      </c>
      <c r="Y269" s="7" t="str">
        <f t="shared" ca="1" si="130"/>
        <v>MC</v>
      </c>
      <c r="Z269" s="7" t="str">
        <f t="shared" ca="1" si="130"/>
        <v>MC</v>
      </c>
      <c r="AA269" s="7">
        <f t="shared" ca="1" si="131"/>
        <v>1500</v>
      </c>
      <c r="AB269" s="7">
        <f t="shared" ca="1" si="131"/>
        <v>1500</v>
      </c>
      <c r="AC269" s="7">
        <f t="shared" ca="1" si="131"/>
        <v>3500</v>
      </c>
      <c r="AD269" s="7">
        <f t="shared" ca="1" si="131"/>
        <v>3000</v>
      </c>
      <c r="AE269" s="7">
        <f t="shared" ca="1" si="131"/>
        <v>3500</v>
      </c>
      <c r="AF269" s="7">
        <f t="shared" ca="1" si="131"/>
        <v>6000</v>
      </c>
      <c r="AG269" s="7">
        <f t="shared" ca="1" si="131"/>
        <v>7000</v>
      </c>
      <c r="AH269" s="7">
        <f t="shared" ca="1" si="131"/>
        <v>500</v>
      </c>
      <c r="AI269" s="7" t="str">
        <f t="shared" ca="1" si="131"/>
        <v>MC</v>
      </c>
    </row>
    <row r="270" spans="1:35" x14ac:dyDescent="0.35">
      <c r="A270" s="4" t="s">
        <v>99</v>
      </c>
      <c r="B270" s="4" t="s">
        <v>104</v>
      </c>
      <c r="C270" s="10" t="str">
        <f t="shared" si="127"/>
        <v>BNA_juin23!</v>
      </c>
      <c r="D270" s="4" t="str">
        <f t="shared" si="109"/>
        <v>marche_gorom-goromBNA_juin23!</v>
      </c>
      <c r="E270" s="10">
        <f t="shared" si="128"/>
        <v>45078</v>
      </c>
      <c r="G270" s="7">
        <f t="shared" ca="1" si="129"/>
        <v>1500</v>
      </c>
      <c r="H270" s="7">
        <f t="shared" ca="1" si="129"/>
        <v>4500</v>
      </c>
      <c r="I270" s="7">
        <f t="shared" ca="1" si="129"/>
        <v>5000</v>
      </c>
      <c r="J270" s="7">
        <f t="shared" ca="1" si="129"/>
        <v>550</v>
      </c>
      <c r="K270" s="7">
        <f t="shared" ca="1" si="129"/>
        <v>350</v>
      </c>
      <c r="L270" s="7">
        <f t="shared" ca="1" si="129"/>
        <v>7000</v>
      </c>
      <c r="M270" s="7">
        <f t="shared" ca="1" si="129"/>
        <v>15000</v>
      </c>
      <c r="N270" s="7">
        <f t="shared" ca="1" si="129"/>
        <v>1500</v>
      </c>
      <c r="O270" s="7">
        <f t="shared" ca="1" si="129"/>
        <v>2500</v>
      </c>
      <c r="P270" s="7">
        <f t="shared" ca="1" si="129"/>
        <v>4500</v>
      </c>
      <c r="Q270" s="7">
        <f t="shared" ca="1" si="130"/>
        <v>100</v>
      </c>
      <c r="R270" s="7" t="str">
        <f t="shared" ca="1" si="130"/>
        <v>MC</v>
      </c>
      <c r="S270" s="7" t="str">
        <f t="shared" ca="1" si="130"/>
        <v>MC</v>
      </c>
      <c r="T270" s="7" t="str">
        <f t="shared" ca="1" si="130"/>
        <v>MC</v>
      </c>
      <c r="U270" s="7">
        <f t="shared" ca="1" si="130"/>
        <v>8500</v>
      </c>
      <c r="V270" s="7">
        <f t="shared" ca="1" si="130"/>
        <v>7500</v>
      </c>
      <c r="W270" s="7">
        <f t="shared" ca="1" si="130"/>
        <v>2375</v>
      </c>
      <c r="X270" s="7">
        <f t="shared" ca="1" si="130"/>
        <v>237.5</v>
      </c>
      <c r="Y270" s="7">
        <f t="shared" ca="1" si="130"/>
        <v>750</v>
      </c>
      <c r="Z270" s="7">
        <f t="shared" ca="1" si="130"/>
        <v>1250</v>
      </c>
      <c r="AA270" s="7">
        <f t="shared" ca="1" si="131"/>
        <v>2000</v>
      </c>
      <c r="AB270" s="7">
        <f t="shared" ca="1" si="131"/>
        <v>2000</v>
      </c>
      <c r="AC270" s="7">
        <f t="shared" ca="1" si="131"/>
        <v>3750</v>
      </c>
      <c r="AD270" s="7">
        <f t="shared" ca="1" si="131"/>
        <v>3000</v>
      </c>
      <c r="AE270" s="7">
        <f t="shared" ca="1" si="131"/>
        <v>3000</v>
      </c>
      <c r="AF270" s="7">
        <f t="shared" ca="1" si="131"/>
        <v>3750</v>
      </c>
      <c r="AG270" s="7">
        <f t="shared" ca="1" si="131"/>
        <v>7000</v>
      </c>
      <c r="AH270" s="7">
        <f t="shared" ca="1" si="131"/>
        <v>500</v>
      </c>
      <c r="AI270" s="7">
        <f t="shared" ca="1" si="131"/>
        <v>200</v>
      </c>
    </row>
    <row r="271" spans="1:35" x14ac:dyDescent="0.35">
      <c r="A271" s="4" t="str">
        <f t="shared" ref="A271:B276" si="132">A270</f>
        <v>sahel</v>
      </c>
      <c r="B271" s="4" t="str">
        <f t="shared" si="132"/>
        <v>marche_gorom-gorom</v>
      </c>
      <c r="C271" s="10" t="str">
        <f t="shared" ref="C271:C276" si="133">C255</f>
        <v>BNA_juil23!</v>
      </c>
      <c r="D271" s="4" t="str">
        <f t="shared" ref="D271:D276" si="134">_xlfn.CONCAT(B271:C271)</f>
        <v>marche_gorom-goromBNA_juil23!</v>
      </c>
      <c r="E271" s="10">
        <f t="shared" ref="E271:E276" si="135">EDATE(E270,1)</f>
        <v>45108</v>
      </c>
      <c r="G271" s="7">
        <f t="shared" ca="1" si="129"/>
        <v>1675</v>
      </c>
      <c r="H271" s="7">
        <f t="shared" ca="1" si="129"/>
        <v>5000</v>
      </c>
      <c r="I271" s="7" t="str">
        <f t="shared" ca="1" si="129"/>
        <v>MC</v>
      </c>
      <c r="J271" s="7">
        <f t="shared" ca="1" si="129"/>
        <v>500</v>
      </c>
      <c r="K271" s="7">
        <f t="shared" ca="1" si="129"/>
        <v>325</v>
      </c>
      <c r="L271" s="7">
        <f t="shared" ca="1" si="129"/>
        <v>7250</v>
      </c>
      <c r="M271" s="7">
        <f t="shared" ca="1" si="129"/>
        <v>18750</v>
      </c>
      <c r="N271" s="7">
        <f t="shared" ca="1" si="129"/>
        <v>1500</v>
      </c>
      <c r="O271" s="7">
        <f t="shared" ca="1" si="129"/>
        <v>3000</v>
      </c>
      <c r="P271" s="7">
        <f t="shared" ca="1" si="129"/>
        <v>5000</v>
      </c>
      <c r="Q271" s="7">
        <f t="shared" ca="1" si="130"/>
        <v>100</v>
      </c>
      <c r="R271" s="7" t="str">
        <f t="shared" ca="1" si="130"/>
        <v>MC</v>
      </c>
      <c r="S271" s="7" t="str">
        <f t="shared" ca="1" si="130"/>
        <v>MC</v>
      </c>
      <c r="T271" s="7" t="str">
        <f t="shared" ca="1" si="130"/>
        <v>MC</v>
      </c>
      <c r="U271" s="7">
        <f t="shared" ca="1" si="130"/>
        <v>9500</v>
      </c>
      <c r="V271" s="7">
        <f t="shared" ca="1" si="130"/>
        <v>8000</v>
      </c>
      <c r="W271" s="7">
        <f t="shared" ca="1" si="130"/>
        <v>2250</v>
      </c>
      <c r="X271" s="7">
        <f t="shared" ca="1" si="130"/>
        <v>250</v>
      </c>
      <c r="Y271" s="7">
        <f t="shared" ca="1" si="130"/>
        <v>750</v>
      </c>
      <c r="Z271" s="7">
        <f t="shared" ca="1" si="130"/>
        <v>1500</v>
      </c>
      <c r="AA271" s="7">
        <f t="shared" ca="1" si="131"/>
        <v>2250</v>
      </c>
      <c r="AB271" s="7">
        <f t="shared" ca="1" si="131"/>
        <v>1500</v>
      </c>
      <c r="AC271" s="7">
        <f t="shared" ca="1" si="131"/>
        <v>3500</v>
      </c>
      <c r="AD271" s="7">
        <f t="shared" ca="1" si="131"/>
        <v>3000</v>
      </c>
      <c r="AE271" s="7">
        <f t="shared" ca="1" si="131"/>
        <v>3000</v>
      </c>
      <c r="AF271" s="7">
        <f t="shared" ca="1" si="131"/>
        <v>6000</v>
      </c>
      <c r="AG271" s="7">
        <f t="shared" ca="1" si="131"/>
        <v>7000</v>
      </c>
      <c r="AH271" s="7">
        <f t="shared" ca="1" si="131"/>
        <v>700</v>
      </c>
      <c r="AI271" s="7">
        <f t="shared" ca="1" si="131"/>
        <v>200</v>
      </c>
    </row>
    <row r="272" spans="1:35" x14ac:dyDescent="0.35">
      <c r="A272" s="4" t="str">
        <f t="shared" si="132"/>
        <v>sahel</v>
      </c>
      <c r="B272" s="4" t="str">
        <f t="shared" si="132"/>
        <v>marche_gorom-gorom</v>
      </c>
      <c r="C272" s="10" t="str">
        <f t="shared" si="133"/>
        <v>BNA_aout23!</v>
      </c>
      <c r="D272" s="4" t="str">
        <f t="shared" si="134"/>
        <v>marche_gorom-goromBNA_aout23!</v>
      </c>
      <c r="E272" s="10">
        <f t="shared" si="135"/>
        <v>45139</v>
      </c>
      <c r="G272" s="7">
        <f t="shared" ca="1" si="129"/>
        <v>2000</v>
      </c>
      <c r="H272" s="7">
        <f t="shared" ca="1" si="129"/>
        <v>5000</v>
      </c>
      <c r="I272" s="7">
        <f t="shared" ca="1" si="129"/>
        <v>6000</v>
      </c>
      <c r="J272" s="7">
        <f t="shared" ca="1" si="129"/>
        <v>500</v>
      </c>
      <c r="K272" s="7">
        <f t="shared" ca="1" si="129"/>
        <v>350</v>
      </c>
      <c r="L272" s="7">
        <f t="shared" ca="1" si="129"/>
        <v>7500</v>
      </c>
      <c r="M272" s="7">
        <f t="shared" ca="1" si="129"/>
        <v>21000</v>
      </c>
      <c r="N272" s="7">
        <f t="shared" ca="1" si="129"/>
        <v>1500</v>
      </c>
      <c r="O272" s="7">
        <f t="shared" ca="1" si="129"/>
        <v>2500</v>
      </c>
      <c r="P272" s="7">
        <f t="shared" ca="1" si="129"/>
        <v>5000</v>
      </c>
      <c r="Q272" s="7">
        <f t="shared" ca="1" si="130"/>
        <v>100</v>
      </c>
      <c r="R272" s="7" t="str">
        <f t="shared" ca="1" si="130"/>
        <v>MC</v>
      </c>
      <c r="S272" s="7" t="str">
        <f t="shared" ca="1" si="130"/>
        <v>MC</v>
      </c>
      <c r="T272" s="7" t="str">
        <f t="shared" ca="1" si="130"/>
        <v>MC</v>
      </c>
      <c r="U272" s="7">
        <f t="shared" ca="1" si="130"/>
        <v>8500</v>
      </c>
      <c r="V272" s="7">
        <f t="shared" ca="1" si="130"/>
        <v>7500</v>
      </c>
      <c r="W272" s="7">
        <f t="shared" ca="1" si="130"/>
        <v>2000</v>
      </c>
      <c r="X272" s="7">
        <f t="shared" ca="1" si="130"/>
        <v>250</v>
      </c>
      <c r="Y272" s="7">
        <f t="shared" ca="1" si="130"/>
        <v>750</v>
      </c>
      <c r="Z272" s="7">
        <f t="shared" ca="1" si="130"/>
        <v>1250</v>
      </c>
      <c r="AA272" s="7">
        <f t="shared" ca="1" si="131"/>
        <v>2000</v>
      </c>
      <c r="AB272" s="7">
        <f t="shared" ca="1" si="131"/>
        <v>2500</v>
      </c>
      <c r="AC272" s="7">
        <f t="shared" ca="1" si="131"/>
        <v>4500</v>
      </c>
      <c r="AD272" s="7">
        <f t="shared" ca="1" si="131"/>
        <v>3000</v>
      </c>
      <c r="AE272" s="7">
        <f t="shared" ca="1" si="131"/>
        <v>3000</v>
      </c>
      <c r="AF272" s="7">
        <f t="shared" ca="1" si="131"/>
        <v>5000</v>
      </c>
      <c r="AG272" s="7">
        <f t="shared" ca="1" si="131"/>
        <v>7500</v>
      </c>
      <c r="AH272" s="7">
        <f t="shared" ca="1" si="131"/>
        <v>600</v>
      </c>
      <c r="AI272" s="7">
        <f t="shared" ca="1" si="131"/>
        <v>200</v>
      </c>
    </row>
    <row r="273" spans="1:35" x14ac:dyDescent="0.35">
      <c r="A273" s="4" t="str">
        <f t="shared" si="132"/>
        <v>sahel</v>
      </c>
      <c r="B273" s="4" t="str">
        <f t="shared" si="132"/>
        <v>marche_gorom-gorom</v>
      </c>
      <c r="C273" s="10" t="str">
        <f t="shared" si="133"/>
        <v>BNA_sept23!</v>
      </c>
      <c r="D273" s="4" t="str">
        <f t="shared" si="134"/>
        <v>marche_gorom-goromBNA_sept23!</v>
      </c>
      <c r="E273" s="10">
        <f t="shared" si="135"/>
        <v>45170</v>
      </c>
      <c r="G273" s="7">
        <f t="shared" ca="1" si="129"/>
        <v>1700</v>
      </c>
      <c r="H273" s="7">
        <f t="shared" ca="1" si="129"/>
        <v>4750</v>
      </c>
      <c r="I273" s="7">
        <f t="shared" ca="1" si="129"/>
        <v>5000</v>
      </c>
      <c r="J273" s="7">
        <f t="shared" ca="1" si="129"/>
        <v>650</v>
      </c>
      <c r="K273" s="7">
        <f t="shared" ca="1" si="129"/>
        <v>350</v>
      </c>
      <c r="L273" s="7">
        <f t="shared" ca="1" si="129"/>
        <v>7000</v>
      </c>
      <c r="M273" s="7">
        <f t="shared" ca="1" si="129"/>
        <v>14000</v>
      </c>
      <c r="N273" s="7" t="str">
        <f t="shared" ca="1" si="129"/>
        <v>MC</v>
      </c>
      <c r="O273" s="7" t="str">
        <f t="shared" ca="1" si="129"/>
        <v>MC</v>
      </c>
      <c r="P273" s="7" t="str">
        <f t="shared" ca="1" si="129"/>
        <v>MC</v>
      </c>
      <c r="Q273" s="7" t="str">
        <f t="shared" ca="1" si="130"/>
        <v>MC</v>
      </c>
      <c r="R273" s="7" t="str">
        <f t="shared" ca="1" si="130"/>
        <v>MC</v>
      </c>
      <c r="S273" s="7" t="str">
        <f t="shared" ca="1" si="130"/>
        <v>MC</v>
      </c>
      <c r="T273" s="7" t="str">
        <f t="shared" ca="1" si="130"/>
        <v>MC</v>
      </c>
      <c r="U273" s="7">
        <f t="shared" ca="1" si="130"/>
        <v>8500</v>
      </c>
      <c r="V273" s="7">
        <f t="shared" ca="1" si="130"/>
        <v>7000</v>
      </c>
      <c r="W273" s="7">
        <f t="shared" ca="1" si="130"/>
        <v>2500</v>
      </c>
      <c r="X273" s="7">
        <f t="shared" ca="1" si="130"/>
        <v>250</v>
      </c>
      <c r="Y273" s="7" t="str">
        <f t="shared" ca="1" si="130"/>
        <v>MC</v>
      </c>
      <c r="Z273" s="7" t="str">
        <f t="shared" ca="1" si="130"/>
        <v>MC</v>
      </c>
      <c r="AA273" s="7">
        <f t="shared" ca="1" si="131"/>
        <v>1500</v>
      </c>
      <c r="AB273" s="7">
        <f t="shared" ca="1" si="131"/>
        <v>2125</v>
      </c>
      <c r="AC273" s="7">
        <f t="shared" ca="1" si="131"/>
        <v>4000</v>
      </c>
      <c r="AD273" s="7">
        <f t="shared" ca="1" si="131"/>
        <v>3000</v>
      </c>
      <c r="AE273" s="7">
        <f t="shared" ca="1" si="131"/>
        <v>2500</v>
      </c>
      <c r="AF273" s="7">
        <f t="shared" ca="1" si="131"/>
        <v>1500</v>
      </c>
      <c r="AG273" s="7">
        <f t="shared" ca="1" si="131"/>
        <v>6750</v>
      </c>
      <c r="AH273" s="7">
        <f t="shared" ca="1" si="131"/>
        <v>725</v>
      </c>
      <c r="AI273" s="7" t="str">
        <f t="shared" ca="1" si="131"/>
        <v>MC</v>
      </c>
    </row>
    <row r="274" spans="1:35" x14ac:dyDescent="0.35">
      <c r="A274" s="4" t="str">
        <f t="shared" si="132"/>
        <v>sahel</v>
      </c>
      <c r="B274" s="4" t="str">
        <f t="shared" si="132"/>
        <v>marche_gorom-gorom</v>
      </c>
      <c r="C274" s="10" t="str">
        <f t="shared" si="133"/>
        <v>BNA_oct23!</v>
      </c>
      <c r="D274" s="4" t="str">
        <f t="shared" si="134"/>
        <v>marche_gorom-goromBNA_oct23!</v>
      </c>
      <c r="E274" s="10">
        <f t="shared" si="135"/>
        <v>45200</v>
      </c>
      <c r="G274" s="7" t="str">
        <f t="shared" ca="1" si="129"/>
        <v>-</v>
      </c>
      <c r="H274" s="7" t="str">
        <f t="shared" ca="1" si="129"/>
        <v>-</v>
      </c>
      <c r="I274" s="7" t="str">
        <f t="shared" ca="1" si="129"/>
        <v>-</v>
      </c>
      <c r="J274" s="7" t="str">
        <f t="shared" ca="1" si="129"/>
        <v>-</v>
      </c>
      <c r="K274" s="7" t="str">
        <f t="shared" ca="1" si="129"/>
        <v>-</v>
      </c>
      <c r="L274" s="7" t="str">
        <f t="shared" ca="1" si="129"/>
        <v>-</v>
      </c>
      <c r="M274" s="7" t="str">
        <f t="shared" ca="1" si="129"/>
        <v>-</v>
      </c>
      <c r="N274" s="7" t="str">
        <f t="shared" ca="1" si="129"/>
        <v>-</v>
      </c>
      <c r="O274" s="7" t="str">
        <f t="shared" ca="1" si="129"/>
        <v>-</v>
      </c>
      <c r="P274" s="7" t="str">
        <f t="shared" ca="1" si="129"/>
        <v>-</v>
      </c>
      <c r="Q274" s="7" t="str">
        <f t="shared" ca="1" si="130"/>
        <v>-</v>
      </c>
      <c r="R274" s="7" t="str">
        <f t="shared" ca="1" si="130"/>
        <v>-</v>
      </c>
      <c r="S274" s="7" t="str">
        <f t="shared" ca="1" si="130"/>
        <v>-</v>
      </c>
      <c r="T274" s="7" t="str">
        <f t="shared" ca="1" si="130"/>
        <v>-</v>
      </c>
      <c r="U274" s="7" t="str">
        <f t="shared" ca="1" si="130"/>
        <v>-</v>
      </c>
      <c r="V274" s="7" t="str">
        <f t="shared" ca="1" si="130"/>
        <v>-</v>
      </c>
      <c r="W274" s="7" t="str">
        <f t="shared" ca="1" si="130"/>
        <v>-</v>
      </c>
      <c r="X274" s="7" t="str">
        <f t="shared" ca="1" si="130"/>
        <v>-</v>
      </c>
      <c r="Y274" s="7" t="str">
        <f t="shared" ca="1" si="130"/>
        <v>-</v>
      </c>
      <c r="Z274" s="7" t="str">
        <f t="shared" ca="1" si="130"/>
        <v>-</v>
      </c>
      <c r="AA274" s="7" t="str">
        <f t="shared" ca="1" si="131"/>
        <v>-</v>
      </c>
      <c r="AB274" s="7" t="str">
        <f t="shared" ca="1" si="131"/>
        <v>-</v>
      </c>
      <c r="AC274" s="7" t="str">
        <f t="shared" ca="1" si="131"/>
        <v>-</v>
      </c>
      <c r="AD274" s="7" t="str">
        <f t="shared" ca="1" si="131"/>
        <v>-</v>
      </c>
      <c r="AE274" s="7" t="str">
        <f t="shared" ca="1" si="131"/>
        <v>-</v>
      </c>
      <c r="AF274" s="7" t="str">
        <f t="shared" ca="1" si="131"/>
        <v>-</v>
      </c>
      <c r="AG274" s="7" t="str">
        <f t="shared" ca="1" si="131"/>
        <v>-</v>
      </c>
      <c r="AH274" s="7" t="str">
        <f t="shared" ca="1" si="131"/>
        <v>-</v>
      </c>
      <c r="AI274" s="7" t="str">
        <f t="shared" ca="1" si="131"/>
        <v>-</v>
      </c>
    </row>
    <row r="275" spans="1:35" x14ac:dyDescent="0.35">
      <c r="A275" s="4" t="str">
        <f t="shared" si="132"/>
        <v>sahel</v>
      </c>
      <c r="B275" s="4" t="str">
        <f t="shared" si="132"/>
        <v>marche_gorom-gorom</v>
      </c>
      <c r="C275" s="10" t="str">
        <f t="shared" si="133"/>
        <v>BNA_nov23!</v>
      </c>
      <c r="D275" s="4" t="str">
        <f t="shared" si="134"/>
        <v>marche_gorom-goromBNA_nov23!</v>
      </c>
      <c r="E275" s="10">
        <f t="shared" si="135"/>
        <v>45231</v>
      </c>
      <c r="G275" s="7" t="str">
        <f t="shared" ca="1" si="129"/>
        <v>-</v>
      </c>
      <c r="H275" s="7" t="str">
        <f t="shared" ca="1" si="129"/>
        <v>-</v>
      </c>
      <c r="I275" s="7" t="str">
        <f t="shared" ca="1" si="129"/>
        <v>-</v>
      </c>
      <c r="J275" s="7" t="str">
        <f t="shared" ca="1" si="129"/>
        <v>-</v>
      </c>
      <c r="K275" s="7" t="str">
        <f t="shared" ca="1" si="129"/>
        <v>-</v>
      </c>
      <c r="L275" s="7" t="str">
        <f t="shared" ca="1" si="129"/>
        <v>-</v>
      </c>
      <c r="M275" s="7" t="str">
        <f t="shared" ca="1" si="129"/>
        <v>-</v>
      </c>
      <c r="N275" s="7" t="str">
        <f t="shared" ca="1" si="129"/>
        <v>-</v>
      </c>
      <c r="O275" s="7" t="str">
        <f t="shared" ca="1" si="129"/>
        <v>-</v>
      </c>
      <c r="P275" s="7" t="str">
        <f t="shared" ca="1" si="129"/>
        <v>-</v>
      </c>
      <c r="Q275" s="7" t="str">
        <f t="shared" ca="1" si="130"/>
        <v>-</v>
      </c>
      <c r="R275" s="7" t="str">
        <f t="shared" ca="1" si="130"/>
        <v>-</v>
      </c>
      <c r="S275" s="7" t="str">
        <f t="shared" ca="1" si="130"/>
        <v>-</v>
      </c>
      <c r="T275" s="7" t="str">
        <f t="shared" ca="1" si="130"/>
        <v>-</v>
      </c>
      <c r="U275" s="7" t="str">
        <f t="shared" ca="1" si="130"/>
        <v>-</v>
      </c>
      <c r="V275" s="7" t="str">
        <f t="shared" ca="1" si="130"/>
        <v>-</v>
      </c>
      <c r="W275" s="7" t="str">
        <f t="shared" ca="1" si="130"/>
        <v>-</v>
      </c>
      <c r="X275" s="7" t="str">
        <f t="shared" ca="1" si="130"/>
        <v>-</v>
      </c>
      <c r="Y275" s="7" t="str">
        <f t="shared" ca="1" si="130"/>
        <v>-</v>
      </c>
      <c r="Z275" s="7" t="str">
        <f t="shared" ca="1" si="130"/>
        <v>-</v>
      </c>
      <c r="AA275" s="7" t="str">
        <f t="shared" ca="1" si="131"/>
        <v>-</v>
      </c>
      <c r="AB275" s="7" t="str">
        <f t="shared" ca="1" si="131"/>
        <v>-</v>
      </c>
      <c r="AC275" s="7" t="str">
        <f t="shared" ca="1" si="131"/>
        <v>-</v>
      </c>
      <c r="AD275" s="7" t="str">
        <f t="shared" ca="1" si="131"/>
        <v>-</v>
      </c>
      <c r="AE275" s="7" t="str">
        <f t="shared" ca="1" si="131"/>
        <v>-</v>
      </c>
      <c r="AF275" s="7" t="str">
        <f t="shared" ca="1" si="131"/>
        <v>-</v>
      </c>
      <c r="AG275" s="7" t="str">
        <f t="shared" ca="1" si="131"/>
        <v>-</v>
      </c>
      <c r="AH275" s="7" t="str">
        <f t="shared" ca="1" si="131"/>
        <v>-</v>
      </c>
      <c r="AI275" s="7" t="str">
        <f t="shared" ca="1" si="131"/>
        <v>-</v>
      </c>
    </row>
    <row r="276" spans="1:35" x14ac:dyDescent="0.35">
      <c r="A276" s="4" t="str">
        <f t="shared" si="132"/>
        <v>sahel</v>
      </c>
      <c r="B276" s="4" t="str">
        <f t="shared" si="132"/>
        <v>marche_gorom-gorom</v>
      </c>
      <c r="C276" s="10" t="str">
        <f t="shared" si="133"/>
        <v>BNA_dec23!</v>
      </c>
      <c r="D276" s="4" t="str">
        <f t="shared" si="134"/>
        <v>marche_gorom-goromBNA_dec23!</v>
      </c>
      <c r="E276" s="10">
        <f t="shared" si="135"/>
        <v>45261</v>
      </c>
      <c r="G276" s="7" t="str">
        <f t="shared" ca="1" si="129"/>
        <v/>
      </c>
      <c r="H276" s="7" t="str">
        <f t="shared" ca="1" si="129"/>
        <v/>
      </c>
      <c r="I276" s="7" t="str">
        <f t="shared" ca="1" si="129"/>
        <v/>
      </c>
      <c r="J276" s="7" t="str">
        <f t="shared" ca="1" si="129"/>
        <v/>
      </c>
      <c r="K276" s="7" t="str">
        <f t="shared" ca="1" si="129"/>
        <v/>
      </c>
      <c r="L276" s="7" t="str">
        <f t="shared" ca="1" si="129"/>
        <v/>
      </c>
      <c r="M276" s="7" t="str">
        <f t="shared" ca="1" si="129"/>
        <v/>
      </c>
      <c r="N276" s="7" t="str">
        <f t="shared" ca="1" si="129"/>
        <v/>
      </c>
      <c r="O276" s="7" t="str">
        <f t="shared" ca="1" si="129"/>
        <v/>
      </c>
      <c r="P276" s="7" t="str">
        <f t="shared" ca="1" si="129"/>
        <v/>
      </c>
      <c r="Q276" s="7" t="str">
        <f t="shared" ca="1" si="130"/>
        <v/>
      </c>
      <c r="R276" s="7" t="str">
        <f t="shared" ca="1" si="130"/>
        <v/>
      </c>
      <c r="S276" s="7" t="str">
        <f t="shared" ca="1" si="130"/>
        <v/>
      </c>
      <c r="T276" s="7" t="str">
        <f t="shared" ca="1" si="130"/>
        <v/>
      </c>
      <c r="U276" s="7" t="str">
        <f t="shared" ca="1" si="130"/>
        <v/>
      </c>
      <c r="V276" s="7" t="str">
        <f t="shared" ca="1" si="130"/>
        <v/>
      </c>
      <c r="W276" s="7" t="str">
        <f t="shared" ca="1" si="130"/>
        <v/>
      </c>
      <c r="X276" s="7" t="str">
        <f t="shared" ca="1" si="130"/>
        <v/>
      </c>
      <c r="Y276" s="7" t="str">
        <f t="shared" ca="1" si="130"/>
        <v/>
      </c>
      <c r="Z276" s="7" t="str">
        <f t="shared" ca="1" si="130"/>
        <v/>
      </c>
      <c r="AA276" s="7" t="str">
        <f t="shared" ca="1" si="131"/>
        <v/>
      </c>
      <c r="AB276" s="7" t="str">
        <f t="shared" ca="1" si="131"/>
        <v/>
      </c>
      <c r="AC276" s="7" t="str">
        <f t="shared" ca="1" si="131"/>
        <v/>
      </c>
      <c r="AD276" s="7" t="str">
        <f t="shared" ca="1" si="131"/>
        <v/>
      </c>
      <c r="AE276" s="7" t="str">
        <f t="shared" ca="1" si="131"/>
        <v/>
      </c>
      <c r="AF276" s="7" t="str">
        <f t="shared" ca="1" si="131"/>
        <v/>
      </c>
      <c r="AG276" s="7" t="str">
        <f t="shared" ca="1" si="131"/>
        <v/>
      </c>
      <c r="AH276" s="7" t="str">
        <f t="shared" ca="1" si="131"/>
        <v/>
      </c>
      <c r="AI276" s="7" t="str">
        <f t="shared" ca="1" si="131"/>
        <v/>
      </c>
    </row>
    <row r="278" spans="1:35" x14ac:dyDescent="0.35">
      <c r="D278" s="4" t="str">
        <f t="shared" si="109"/>
        <v/>
      </c>
      <c r="E278" s="4" t="s">
        <v>105</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row>
    <row r="279" spans="1:35" x14ac:dyDescent="0.35">
      <c r="A279" s="4" t="s">
        <v>99</v>
      </c>
      <c r="B279" s="4" t="s">
        <v>106</v>
      </c>
      <c r="C279" s="10" t="str">
        <f t="shared" ref="C279:C286" si="136">C263</f>
        <v>BNA_nov22!</v>
      </c>
      <c r="D279" s="4" t="str">
        <f t="shared" si="109"/>
        <v>marche_sebbaBNA_nov22!</v>
      </c>
      <c r="E279" s="10">
        <f t="shared" ref="E279:E286" si="137">E263</f>
        <v>44866</v>
      </c>
      <c r="G279" s="7" t="str">
        <f t="shared" ref="G279:P292" ca="1" si="138">IFERROR(VLOOKUP($B279,INDIRECT($C279&amp;$A$1),MATCH(G$4,INDIRECT($C279&amp;"$B$7:$BZ$7"),0),FALSE),"")</f>
        <v>-</v>
      </c>
      <c r="H279" s="7" t="str">
        <f t="shared" ca="1" si="138"/>
        <v>-</v>
      </c>
      <c r="I279" s="7" t="str">
        <f t="shared" ca="1" si="138"/>
        <v>-</v>
      </c>
      <c r="J279" s="7" t="str">
        <f t="shared" ca="1" si="138"/>
        <v>-</v>
      </c>
      <c r="K279" s="7" t="str">
        <f t="shared" ca="1" si="138"/>
        <v>-</v>
      </c>
      <c r="L279" s="7" t="str">
        <f t="shared" ca="1" si="138"/>
        <v>-</v>
      </c>
      <c r="M279" s="7" t="str">
        <f t="shared" ca="1" si="138"/>
        <v>-</v>
      </c>
      <c r="N279" s="7" t="str">
        <f t="shared" ca="1" si="138"/>
        <v>-</v>
      </c>
      <c r="O279" s="7" t="str">
        <f t="shared" ca="1" si="138"/>
        <v>-</v>
      </c>
      <c r="P279" s="7" t="str">
        <f t="shared" ca="1" si="138"/>
        <v>-</v>
      </c>
      <c r="Q279" s="7" t="str">
        <f t="shared" ref="Q279:Z292" ca="1" si="139">IFERROR(VLOOKUP($B279,INDIRECT($C279&amp;$A$1),MATCH(Q$4,INDIRECT($C279&amp;"$B$7:$BZ$7"),0),FALSE),"")</f>
        <v>-</v>
      </c>
      <c r="R279" s="7" t="str">
        <f t="shared" ca="1" si="139"/>
        <v>-</v>
      </c>
      <c r="S279" s="7" t="str">
        <f t="shared" ca="1" si="139"/>
        <v>-</v>
      </c>
      <c r="T279" s="7" t="str">
        <f t="shared" ca="1" si="139"/>
        <v>-</v>
      </c>
      <c r="U279" s="7" t="str">
        <f t="shared" ca="1" si="139"/>
        <v>-</v>
      </c>
      <c r="V279" s="7" t="str">
        <f t="shared" ca="1" si="139"/>
        <v>-</v>
      </c>
      <c r="W279" s="7" t="str">
        <f t="shared" ca="1" si="139"/>
        <v>-</v>
      </c>
      <c r="X279" s="7" t="str">
        <f t="shared" ca="1" si="139"/>
        <v>-</v>
      </c>
      <c r="Y279" s="7" t="str">
        <f t="shared" ca="1" si="139"/>
        <v>-</v>
      </c>
      <c r="Z279" s="7" t="str">
        <f t="shared" ca="1" si="139"/>
        <v>-</v>
      </c>
      <c r="AA279" s="7" t="str">
        <f t="shared" ref="AA279:AI292" ca="1" si="140">IFERROR(VLOOKUP($B279,INDIRECT($C279&amp;$A$1),MATCH(AA$4,INDIRECT($C279&amp;"$B$7:$BZ$7"),0),FALSE),"")</f>
        <v>-</v>
      </c>
      <c r="AB279" s="7" t="str">
        <f t="shared" ca="1" si="140"/>
        <v>-</v>
      </c>
      <c r="AC279" s="7" t="str">
        <f t="shared" ca="1" si="140"/>
        <v>-</v>
      </c>
      <c r="AD279" s="7" t="str">
        <f t="shared" ca="1" si="140"/>
        <v>-</v>
      </c>
      <c r="AE279" s="7" t="str">
        <f t="shared" ca="1" si="140"/>
        <v>-</v>
      </c>
      <c r="AF279" s="7" t="str">
        <f t="shared" ca="1" si="140"/>
        <v>-</v>
      </c>
      <c r="AG279" s="7" t="str">
        <f t="shared" ca="1" si="140"/>
        <v>-</v>
      </c>
      <c r="AH279" s="7" t="str">
        <f t="shared" ca="1" si="140"/>
        <v>-</v>
      </c>
      <c r="AI279" s="7" t="str">
        <f t="shared" ca="1" si="140"/>
        <v>-</v>
      </c>
    </row>
    <row r="280" spans="1:35" x14ac:dyDescent="0.35">
      <c r="A280" s="4" t="s">
        <v>99</v>
      </c>
      <c r="B280" s="4" t="s">
        <v>106</v>
      </c>
      <c r="C280" s="10" t="str">
        <f t="shared" si="136"/>
        <v>BNA_dec22!</v>
      </c>
      <c r="D280" s="4" t="str">
        <f t="shared" si="109"/>
        <v>marche_sebbaBNA_dec22!</v>
      </c>
      <c r="E280" s="10">
        <f t="shared" si="137"/>
        <v>44896</v>
      </c>
      <c r="G280" s="7" t="str">
        <f t="shared" ca="1" si="138"/>
        <v>-</v>
      </c>
      <c r="H280" s="7" t="str">
        <f t="shared" ca="1" si="138"/>
        <v>-</v>
      </c>
      <c r="I280" s="7" t="str">
        <f t="shared" ca="1" si="138"/>
        <v>-</v>
      </c>
      <c r="J280" s="7" t="str">
        <f t="shared" ca="1" si="138"/>
        <v>-</v>
      </c>
      <c r="K280" s="7" t="str">
        <f t="shared" ca="1" si="138"/>
        <v>-</v>
      </c>
      <c r="L280" s="7" t="str">
        <f t="shared" ca="1" si="138"/>
        <v>-</v>
      </c>
      <c r="M280" s="7" t="str">
        <f t="shared" ca="1" si="138"/>
        <v>-</v>
      </c>
      <c r="N280" s="7" t="str">
        <f t="shared" ca="1" si="138"/>
        <v>-</v>
      </c>
      <c r="O280" s="7" t="str">
        <f t="shared" ca="1" si="138"/>
        <v>-</v>
      </c>
      <c r="P280" s="7" t="str">
        <f t="shared" ca="1" si="138"/>
        <v>-</v>
      </c>
      <c r="Q280" s="7" t="str">
        <f t="shared" ca="1" si="139"/>
        <v>-</v>
      </c>
      <c r="R280" s="7" t="str">
        <f t="shared" ca="1" si="139"/>
        <v>-</v>
      </c>
      <c r="S280" s="7" t="str">
        <f t="shared" ca="1" si="139"/>
        <v>-</v>
      </c>
      <c r="T280" s="7" t="str">
        <f t="shared" ca="1" si="139"/>
        <v>-</v>
      </c>
      <c r="U280" s="7" t="str">
        <f t="shared" ca="1" si="139"/>
        <v>-</v>
      </c>
      <c r="V280" s="7" t="str">
        <f t="shared" ca="1" si="139"/>
        <v>-</v>
      </c>
      <c r="W280" s="7" t="str">
        <f t="shared" ca="1" si="139"/>
        <v>-</v>
      </c>
      <c r="X280" s="7" t="str">
        <f t="shared" ca="1" si="139"/>
        <v>-</v>
      </c>
      <c r="Y280" s="7" t="str">
        <f t="shared" ca="1" si="139"/>
        <v>-</v>
      </c>
      <c r="Z280" s="7" t="str">
        <f t="shared" ca="1" si="139"/>
        <v>-</v>
      </c>
      <c r="AA280" s="7" t="str">
        <f t="shared" ca="1" si="140"/>
        <v>-</v>
      </c>
      <c r="AB280" s="7" t="str">
        <f t="shared" ca="1" si="140"/>
        <v>-</v>
      </c>
      <c r="AC280" s="7" t="str">
        <f t="shared" ca="1" si="140"/>
        <v>-</v>
      </c>
      <c r="AD280" s="7" t="str">
        <f t="shared" ca="1" si="140"/>
        <v>-</v>
      </c>
      <c r="AE280" s="7" t="str">
        <f t="shared" ca="1" si="140"/>
        <v>-</v>
      </c>
      <c r="AF280" s="7" t="str">
        <f t="shared" ca="1" si="140"/>
        <v>-</v>
      </c>
      <c r="AG280" s="7" t="str">
        <f t="shared" ca="1" si="140"/>
        <v>-</v>
      </c>
      <c r="AH280" s="7" t="str">
        <f t="shared" ca="1" si="140"/>
        <v>-</v>
      </c>
      <c r="AI280" s="7" t="str">
        <f t="shared" ca="1" si="140"/>
        <v>-</v>
      </c>
    </row>
    <row r="281" spans="1:35" x14ac:dyDescent="0.35">
      <c r="A281" s="4" t="s">
        <v>99</v>
      </c>
      <c r="B281" s="4" t="s">
        <v>106</v>
      </c>
      <c r="C281" s="10" t="str">
        <f t="shared" si="136"/>
        <v>BNA_jan23!</v>
      </c>
      <c r="D281" s="4" t="str">
        <f t="shared" si="109"/>
        <v>marche_sebbaBNA_jan23!</v>
      </c>
      <c r="E281" s="10">
        <f t="shared" si="137"/>
        <v>44927</v>
      </c>
      <c r="G281" s="7" t="str">
        <f t="shared" ca="1" si="138"/>
        <v>-</v>
      </c>
      <c r="H281" s="7" t="str">
        <f t="shared" ca="1" si="138"/>
        <v>-</v>
      </c>
      <c r="I281" s="7" t="str">
        <f t="shared" ca="1" si="138"/>
        <v>-</v>
      </c>
      <c r="J281" s="7" t="str">
        <f t="shared" ca="1" si="138"/>
        <v>-</v>
      </c>
      <c r="K281" s="7" t="str">
        <f t="shared" ca="1" si="138"/>
        <v>-</v>
      </c>
      <c r="L281" s="7" t="str">
        <f t="shared" ca="1" si="138"/>
        <v>-</v>
      </c>
      <c r="M281" s="7" t="str">
        <f t="shared" ca="1" si="138"/>
        <v>-</v>
      </c>
      <c r="N281" s="7" t="str">
        <f t="shared" ca="1" si="138"/>
        <v>-</v>
      </c>
      <c r="O281" s="7" t="str">
        <f t="shared" ca="1" si="138"/>
        <v>-</v>
      </c>
      <c r="P281" s="7" t="str">
        <f t="shared" ca="1" si="138"/>
        <v>-</v>
      </c>
      <c r="Q281" s="7" t="str">
        <f t="shared" ca="1" si="139"/>
        <v>-</v>
      </c>
      <c r="R281" s="7" t="str">
        <f t="shared" ca="1" si="139"/>
        <v>-</v>
      </c>
      <c r="S281" s="7" t="str">
        <f t="shared" ca="1" si="139"/>
        <v>-</v>
      </c>
      <c r="T281" s="7" t="str">
        <f t="shared" ca="1" si="139"/>
        <v>-</v>
      </c>
      <c r="U281" s="7" t="str">
        <f t="shared" ca="1" si="139"/>
        <v>-</v>
      </c>
      <c r="V281" s="7" t="str">
        <f t="shared" ca="1" si="139"/>
        <v>-</v>
      </c>
      <c r="W281" s="7" t="str">
        <f t="shared" ca="1" si="139"/>
        <v>-</v>
      </c>
      <c r="X281" s="7" t="str">
        <f t="shared" ca="1" si="139"/>
        <v>-</v>
      </c>
      <c r="Y281" s="7" t="str">
        <f t="shared" ca="1" si="139"/>
        <v>-</v>
      </c>
      <c r="Z281" s="7" t="str">
        <f t="shared" ca="1" si="139"/>
        <v>-</v>
      </c>
      <c r="AA281" s="7" t="str">
        <f t="shared" ca="1" si="140"/>
        <v>-</v>
      </c>
      <c r="AB281" s="7" t="str">
        <f t="shared" ca="1" si="140"/>
        <v>-</v>
      </c>
      <c r="AC281" s="7" t="str">
        <f t="shared" ca="1" si="140"/>
        <v>-</v>
      </c>
      <c r="AD281" s="7" t="str">
        <f t="shared" ca="1" si="140"/>
        <v>-</v>
      </c>
      <c r="AE281" s="7" t="str">
        <f t="shared" ca="1" si="140"/>
        <v>-</v>
      </c>
      <c r="AF281" s="7" t="str">
        <f t="shared" ca="1" si="140"/>
        <v>-</v>
      </c>
      <c r="AG281" s="7" t="str">
        <f t="shared" ca="1" si="140"/>
        <v>-</v>
      </c>
      <c r="AH281" s="7" t="str">
        <f t="shared" ca="1" si="140"/>
        <v>-</v>
      </c>
      <c r="AI281" s="7" t="str">
        <f t="shared" ca="1" si="140"/>
        <v>-</v>
      </c>
    </row>
    <row r="282" spans="1:35" x14ac:dyDescent="0.35">
      <c r="A282" s="4" t="s">
        <v>99</v>
      </c>
      <c r="B282" s="4" t="s">
        <v>106</v>
      </c>
      <c r="C282" s="10" t="str">
        <f t="shared" si="136"/>
        <v>BNA_fev23!</v>
      </c>
      <c r="D282" s="4" t="str">
        <f t="shared" si="109"/>
        <v>marche_sebbaBNA_fev23!</v>
      </c>
      <c r="E282" s="10">
        <f t="shared" si="137"/>
        <v>44958</v>
      </c>
      <c r="G282" s="7" t="str">
        <f t="shared" ca="1" si="138"/>
        <v>-</v>
      </c>
      <c r="H282" s="7" t="str">
        <f t="shared" ca="1" si="138"/>
        <v>-</v>
      </c>
      <c r="I282" s="7" t="str">
        <f t="shared" ca="1" si="138"/>
        <v>-</v>
      </c>
      <c r="J282" s="7" t="str">
        <f t="shared" ca="1" si="138"/>
        <v>-</v>
      </c>
      <c r="K282" s="7" t="str">
        <f t="shared" ca="1" si="138"/>
        <v>-</v>
      </c>
      <c r="L282" s="7" t="str">
        <f t="shared" ca="1" si="138"/>
        <v>-</v>
      </c>
      <c r="M282" s="7" t="str">
        <f t="shared" ca="1" si="138"/>
        <v>-</v>
      </c>
      <c r="N282" s="7" t="str">
        <f t="shared" ca="1" si="138"/>
        <v>-</v>
      </c>
      <c r="O282" s="7" t="str">
        <f t="shared" ca="1" si="138"/>
        <v>-</v>
      </c>
      <c r="P282" s="7" t="str">
        <f t="shared" ca="1" si="138"/>
        <v>-</v>
      </c>
      <c r="Q282" s="7" t="str">
        <f t="shared" ca="1" si="139"/>
        <v>-</v>
      </c>
      <c r="R282" s="7" t="str">
        <f t="shared" ca="1" si="139"/>
        <v>-</v>
      </c>
      <c r="S282" s="7" t="str">
        <f t="shared" ca="1" si="139"/>
        <v>-</v>
      </c>
      <c r="T282" s="7" t="str">
        <f t="shared" ca="1" si="139"/>
        <v>-</v>
      </c>
      <c r="U282" s="7" t="str">
        <f t="shared" ca="1" si="139"/>
        <v>-</v>
      </c>
      <c r="V282" s="7" t="str">
        <f t="shared" ca="1" si="139"/>
        <v>-</v>
      </c>
      <c r="W282" s="7" t="str">
        <f t="shared" ca="1" si="139"/>
        <v>-</v>
      </c>
      <c r="X282" s="7" t="str">
        <f t="shared" ca="1" si="139"/>
        <v>-</v>
      </c>
      <c r="Y282" s="7" t="str">
        <f t="shared" ca="1" si="139"/>
        <v>-</v>
      </c>
      <c r="Z282" s="7" t="str">
        <f t="shared" ca="1" si="139"/>
        <v>-</v>
      </c>
      <c r="AA282" s="7" t="str">
        <f t="shared" ca="1" si="140"/>
        <v>-</v>
      </c>
      <c r="AB282" s="7" t="str">
        <f t="shared" ca="1" si="140"/>
        <v>-</v>
      </c>
      <c r="AC282" s="7" t="str">
        <f t="shared" ca="1" si="140"/>
        <v>-</v>
      </c>
      <c r="AD282" s="7" t="str">
        <f t="shared" ca="1" si="140"/>
        <v>-</v>
      </c>
      <c r="AE282" s="7" t="str">
        <f t="shared" ca="1" si="140"/>
        <v>-</v>
      </c>
      <c r="AF282" s="7" t="str">
        <f t="shared" ca="1" si="140"/>
        <v>-</v>
      </c>
      <c r="AG282" s="7" t="str">
        <f t="shared" ca="1" si="140"/>
        <v>-</v>
      </c>
      <c r="AH282" s="7" t="str">
        <f t="shared" ca="1" si="140"/>
        <v>-</v>
      </c>
      <c r="AI282" s="7" t="str">
        <f t="shared" ca="1" si="140"/>
        <v>-</v>
      </c>
    </row>
    <row r="283" spans="1:35" x14ac:dyDescent="0.35">
      <c r="A283" s="4" t="s">
        <v>99</v>
      </c>
      <c r="B283" s="4" t="s">
        <v>106</v>
      </c>
      <c r="C283" s="10" t="str">
        <f t="shared" si="136"/>
        <v>BNA_mar23!</v>
      </c>
      <c r="D283" s="4" t="str">
        <f t="shared" si="109"/>
        <v>marche_sebbaBNA_mar23!</v>
      </c>
      <c r="E283" s="10">
        <f t="shared" si="137"/>
        <v>44986</v>
      </c>
      <c r="G283" s="7" t="str">
        <f t="shared" ca="1" si="138"/>
        <v>-</v>
      </c>
      <c r="H283" s="7" t="str">
        <f t="shared" ca="1" si="138"/>
        <v>-</v>
      </c>
      <c r="I283" s="7" t="str">
        <f t="shared" ca="1" si="138"/>
        <v>-</v>
      </c>
      <c r="J283" s="7" t="str">
        <f t="shared" ca="1" si="138"/>
        <v>-</v>
      </c>
      <c r="K283" s="7" t="str">
        <f t="shared" ca="1" si="138"/>
        <v>-</v>
      </c>
      <c r="L283" s="7" t="str">
        <f t="shared" ca="1" si="138"/>
        <v>-</v>
      </c>
      <c r="M283" s="7" t="str">
        <f t="shared" ca="1" si="138"/>
        <v>-</v>
      </c>
      <c r="N283" s="7" t="str">
        <f t="shared" ca="1" si="138"/>
        <v>-</v>
      </c>
      <c r="O283" s="7" t="str">
        <f t="shared" ca="1" si="138"/>
        <v>-</v>
      </c>
      <c r="P283" s="7" t="str">
        <f t="shared" ca="1" si="138"/>
        <v>-</v>
      </c>
      <c r="Q283" s="7" t="str">
        <f t="shared" ca="1" si="139"/>
        <v>-</v>
      </c>
      <c r="R283" s="7" t="str">
        <f t="shared" ca="1" si="139"/>
        <v>-</v>
      </c>
      <c r="S283" s="7" t="str">
        <f t="shared" ca="1" si="139"/>
        <v>-</v>
      </c>
      <c r="T283" s="7" t="str">
        <f t="shared" ca="1" si="139"/>
        <v>-</v>
      </c>
      <c r="U283" s="7" t="str">
        <f t="shared" ca="1" si="139"/>
        <v>-</v>
      </c>
      <c r="V283" s="7" t="str">
        <f t="shared" ca="1" si="139"/>
        <v>-</v>
      </c>
      <c r="W283" s="7" t="str">
        <f t="shared" ca="1" si="139"/>
        <v>-</v>
      </c>
      <c r="X283" s="7" t="str">
        <f t="shared" ca="1" si="139"/>
        <v>-</v>
      </c>
      <c r="Y283" s="7" t="str">
        <f t="shared" ca="1" si="139"/>
        <v>-</v>
      </c>
      <c r="Z283" s="7" t="str">
        <f t="shared" ca="1" si="139"/>
        <v>-</v>
      </c>
      <c r="AA283" s="7" t="str">
        <f t="shared" ca="1" si="140"/>
        <v>-</v>
      </c>
      <c r="AB283" s="7" t="str">
        <f t="shared" ca="1" si="140"/>
        <v>-</v>
      </c>
      <c r="AC283" s="7" t="str">
        <f t="shared" ca="1" si="140"/>
        <v>-</v>
      </c>
      <c r="AD283" s="7" t="str">
        <f t="shared" ca="1" si="140"/>
        <v>-</v>
      </c>
      <c r="AE283" s="7" t="str">
        <f t="shared" ca="1" si="140"/>
        <v>-</v>
      </c>
      <c r="AF283" s="7" t="str">
        <f t="shared" ca="1" si="140"/>
        <v>-</v>
      </c>
      <c r="AG283" s="7" t="str">
        <f t="shared" ca="1" si="140"/>
        <v>-</v>
      </c>
      <c r="AH283" s="7" t="str">
        <f t="shared" ca="1" si="140"/>
        <v>-</v>
      </c>
      <c r="AI283" s="7" t="str">
        <f t="shared" ca="1" si="140"/>
        <v>-</v>
      </c>
    </row>
    <row r="284" spans="1:35" x14ac:dyDescent="0.35">
      <c r="A284" s="4" t="s">
        <v>99</v>
      </c>
      <c r="B284" s="4" t="s">
        <v>106</v>
      </c>
      <c r="C284" s="10" t="str">
        <f t="shared" si="136"/>
        <v>BNA_avr23!</v>
      </c>
      <c r="D284" s="4" t="str">
        <f t="shared" si="109"/>
        <v>marche_sebbaBNA_avr23!</v>
      </c>
      <c r="E284" s="10">
        <f t="shared" si="137"/>
        <v>45017</v>
      </c>
      <c r="G284" s="7" t="str">
        <f t="shared" ca="1" si="138"/>
        <v>-</v>
      </c>
      <c r="H284" s="7" t="str">
        <f t="shared" ca="1" si="138"/>
        <v>-</v>
      </c>
      <c r="I284" s="7" t="str">
        <f t="shared" ca="1" si="138"/>
        <v>-</v>
      </c>
      <c r="J284" s="7" t="str">
        <f t="shared" ca="1" si="138"/>
        <v>-</v>
      </c>
      <c r="K284" s="7" t="str">
        <f t="shared" ca="1" si="138"/>
        <v>-</v>
      </c>
      <c r="L284" s="7" t="str">
        <f t="shared" ca="1" si="138"/>
        <v>-</v>
      </c>
      <c r="M284" s="7" t="str">
        <f t="shared" ca="1" si="138"/>
        <v>-</v>
      </c>
      <c r="N284" s="7" t="str">
        <f t="shared" ca="1" si="138"/>
        <v>-</v>
      </c>
      <c r="O284" s="7" t="str">
        <f t="shared" ca="1" si="138"/>
        <v>-</v>
      </c>
      <c r="P284" s="7" t="str">
        <f t="shared" ca="1" si="138"/>
        <v>-</v>
      </c>
      <c r="Q284" s="7" t="str">
        <f t="shared" ca="1" si="139"/>
        <v>-</v>
      </c>
      <c r="R284" s="7" t="str">
        <f t="shared" ca="1" si="139"/>
        <v>-</v>
      </c>
      <c r="S284" s="7" t="str">
        <f t="shared" ca="1" si="139"/>
        <v>-</v>
      </c>
      <c r="T284" s="7" t="str">
        <f t="shared" ca="1" si="139"/>
        <v>-</v>
      </c>
      <c r="U284" s="7" t="str">
        <f t="shared" ca="1" si="139"/>
        <v>-</v>
      </c>
      <c r="V284" s="7" t="str">
        <f t="shared" ca="1" si="139"/>
        <v>-</v>
      </c>
      <c r="W284" s="7" t="str">
        <f t="shared" ca="1" si="139"/>
        <v>-</v>
      </c>
      <c r="X284" s="7" t="str">
        <f t="shared" ca="1" si="139"/>
        <v>-</v>
      </c>
      <c r="Y284" s="7" t="str">
        <f t="shared" ca="1" si="139"/>
        <v>-</v>
      </c>
      <c r="Z284" s="7" t="str">
        <f t="shared" ca="1" si="139"/>
        <v>-</v>
      </c>
      <c r="AA284" s="7" t="str">
        <f t="shared" ca="1" si="140"/>
        <v>-</v>
      </c>
      <c r="AB284" s="7" t="str">
        <f t="shared" ca="1" si="140"/>
        <v>-</v>
      </c>
      <c r="AC284" s="7" t="str">
        <f t="shared" ca="1" si="140"/>
        <v>-</v>
      </c>
      <c r="AD284" s="7" t="str">
        <f t="shared" ca="1" si="140"/>
        <v>-</v>
      </c>
      <c r="AE284" s="7" t="str">
        <f t="shared" ca="1" si="140"/>
        <v>-</v>
      </c>
      <c r="AF284" s="7" t="str">
        <f t="shared" ca="1" si="140"/>
        <v>-</v>
      </c>
      <c r="AG284" s="7" t="str">
        <f t="shared" ca="1" si="140"/>
        <v>-</v>
      </c>
      <c r="AH284" s="7" t="str">
        <f t="shared" ca="1" si="140"/>
        <v>-</v>
      </c>
      <c r="AI284" s="7" t="str">
        <f t="shared" ca="1" si="140"/>
        <v>-</v>
      </c>
    </row>
    <row r="285" spans="1:35" x14ac:dyDescent="0.35">
      <c r="A285" s="4" t="s">
        <v>99</v>
      </c>
      <c r="B285" s="4" t="s">
        <v>106</v>
      </c>
      <c r="C285" s="10" t="str">
        <f t="shared" si="136"/>
        <v>BNA_mai23!</v>
      </c>
      <c r="D285" s="4" t="str">
        <f t="shared" si="109"/>
        <v>marche_sebbaBNA_mai23!</v>
      </c>
      <c r="E285" s="10">
        <f t="shared" si="137"/>
        <v>45047</v>
      </c>
      <c r="G285" s="7">
        <f t="shared" ca="1" si="138"/>
        <v>3250</v>
      </c>
      <c r="H285" s="7">
        <f t="shared" ca="1" si="138"/>
        <v>1600</v>
      </c>
      <c r="I285" s="7">
        <f t="shared" ca="1" si="138"/>
        <v>2000</v>
      </c>
      <c r="J285" s="7">
        <f t="shared" ca="1" si="138"/>
        <v>1500</v>
      </c>
      <c r="K285" s="7" t="str">
        <f t="shared" ca="1" si="138"/>
        <v>MC</v>
      </c>
      <c r="L285" s="7" t="str">
        <f t="shared" ca="1" si="138"/>
        <v>MC</v>
      </c>
      <c r="M285" s="7" t="str">
        <f t="shared" ca="1" si="138"/>
        <v>MC</v>
      </c>
      <c r="N285" s="7" t="str">
        <f t="shared" ca="1" si="138"/>
        <v>MC</v>
      </c>
      <c r="O285" s="7" t="str">
        <f t="shared" ca="1" si="138"/>
        <v>MC</v>
      </c>
      <c r="P285" s="7">
        <f t="shared" ca="1" si="138"/>
        <v>7750</v>
      </c>
      <c r="Q285" s="7" t="str">
        <f t="shared" ca="1" si="139"/>
        <v>MC</v>
      </c>
      <c r="R285" s="7" t="str">
        <f t="shared" ca="1" si="139"/>
        <v>MC</v>
      </c>
      <c r="S285" s="7" t="str">
        <f t="shared" ca="1" si="139"/>
        <v>MC</v>
      </c>
      <c r="T285" s="7" t="str">
        <f t="shared" ca="1" si="139"/>
        <v>MC</v>
      </c>
      <c r="U285" s="7" t="str">
        <f t="shared" ca="1" si="139"/>
        <v>MC</v>
      </c>
      <c r="V285" s="7" t="str">
        <f t="shared" ca="1" si="139"/>
        <v>MC</v>
      </c>
      <c r="W285" s="7" t="str">
        <f t="shared" ca="1" si="139"/>
        <v>MC</v>
      </c>
      <c r="X285" s="7" t="str">
        <f t="shared" ca="1" si="139"/>
        <v>MC</v>
      </c>
      <c r="Y285" s="7" t="str">
        <f t="shared" ca="1" si="139"/>
        <v>MC</v>
      </c>
      <c r="Z285" s="7" t="str">
        <f t="shared" ca="1" si="139"/>
        <v>MC</v>
      </c>
      <c r="AA285" s="7" t="str">
        <f t="shared" ca="1" si="140"/>
        <v>MC</v>
      </c>
      <c r="AB285" s="7" t="str">
        <f t="shared" ca="1" si="140"/>
        <v>MC</v>
      </c>
      <c r="AC285" s="7" t="str">
        <f t="shared" ca="1" si="140"/>
        <v>MC</v>
      </c>
      <c r="AD285" s="7" t="str">
        <f t="shared" ca="1" si="140"/>
        <v>MC</v>
      </c>
      <c r="AE285" s="7" t="str">
        <f t="shared" ca="1" si="140"/>
        <v>MC</v>
      </c>
      <c r="AF285" s="7">
        <f t="shared" ca="1" si="140"/>
        <v>1750</v>
      </c>
      <c r="AG285" s="7" t="str">
        <f t="shared" ca="1" si="140"/>
        <v>MC</v>
      </c>
      <c r="AH285" s="7">
        <f t="shared" ca="1" si="140"/>
        <v>1000</v>
      </c>
      <c r="AI285" s="7">
        <f t="shared" ca="1" si="140"/>
        <v>875</v>
      </c>
    </row>
    <row r="286" spans="1:35" x14ac:dyDescent="0.35">
      <c r="A286" s="4" t="s">
        <v>99</v>
      </c>
      <c r="B286" s="4" t="s">
        <v>106</v>
      </c>
      <c r="C286" s="10" t="str">
        <f t="shared" si="136"/>
        <v>BNA_juin23!</v>
      </c>
      <c r="D286" s="4" t="str">
        <f t="shared" si="109"/>
        <v>marche_sebbaBNA_juin23!</v>
      </c>
      <c r="E286" s="10">
        <f t="shared" si="137"/>
        <v>45078</v>
      </c>
      <c r="G286" s="7">
        <f t="shared" ca="1" si="138"/>
        <v>7000</v>
      </c>
      <c r="H286" s="7">
        <f t="shared" ca="1" si="138"/>
        <v>1750</v>
      </c>
      <c r="I286" s="7">
        <f t="shared" ca="1" si="138"/>
        <v>2000</v>
      </c>
      <c r="J286" s="7">
        <f t="shared" ca="1" si="138"/>
        <v>675</v>
      </c>
      <c r="K286" s="7">
        <f t="shared" ca="1" si="138"/>
        <v>1500</v>
      </c>
      <c r="L286" s="7" t="str">
        <f t="shared" ca="1" si="138"/>
        <v>MC</v>
      </c>
      <c r="M286" s="7" t="str">
        <f t="shared" ca="1" si="138"/>
        <v>MC</v>
      </c>
      <c r="N286" s="7" t="str">
        <f t="shared" ca="1" si="138"/>
        <v>MC</v>
      </c>
      <c r="O286" s="7" t="str">
        <f t="shared" ca="1" si="138"/>
        <v>MC</v>
      </c>
      <c r="P286" s="7">
        <f t="shared" ca="1" si="138"/>
        <v>9000</v>
      </c>
      <c r="Q286" s="7">
        <f t="shared" ca="1" si="139"/>
        <v>375</v>
      </c>
      <c r="R286" s="7" t="str">
        <f t="shared" ca="1" si="139"/>
        <v>MC</v>
      </c>
      <c r="S286" s="7" t="str">
        <f t="shared" ca="1" si="139"/>
        <v>MC</v>
      </c>
      <c r="T286" s="7" t="str">
        <f t="shared" ca="1" si="139"/>
        <v>MC</v>
      </c>
      <c r="U286" s="7" t="str">
        <f t="shared" ca="1" si="139"/>
        <v>MC</v>
      </c>
      <c r="V286" s="7" t="str">
        <f t="shared" ca="1" si="139"/>
        <v>MC</v>
      </c>
      <c r="W286" s="7" t="str">
        <f t="shared" ca="1" si="139"/>
        <v>MC</v>
      </c>
      <c r="X286" s="7" t="str">
        <f t="shared" ca="1" si="139"/>
        <v>MC</v>
      </c>
      <c r="Y286" s="7" t="str">
        <f t="shared" ca="1" si="139"/>
        <v>MC</v>
      </c>
      <c r="Z286" s="7" t="str">
        <f t="shared" ca="1" si="139"/>
        <v>MC</v>
      </c>
      <c r="AA286" s="7" t="str">
        <f t="shared" ca="1" si="140"/>
        <v>MC</v>
      </c>
      <c r="AB286" s="7" t="str">
        <f t="shared" ca="1" si="140"/>
        <v>MC</v>
      </c>
      <c r="AC286" s="7" t="str">
        <f t="shared" ca="1" si="140"/>
        <v>MC</v>
      </c>
      <c r="AD286" s="7" t="str">
        <f t="shared" ca="1" si="140"/>
        <v>MC</v>
      </c>
      <c r="AE286" s="7" t="str">
        <f t="shared" ca="1" si="140"/>
        <v>MC</v>
      </c>
      <c r="AF286" s="7">
        <f t="shared" ca="1" si="140"/>
        <v>1250</v>
      </c>
      <c r="AG286" s="7" t="str">
        <f t="shared" ca="1" si="140"/>
        <v>MC</v>
      </c>
      <c r="AH286" s="7">
        <f t="shared" ca="1" si="140"/>
        <v>1500</v>
      </c>
      <c r="AI286" s="7">
        <f t="shared" ca="1" si="140"/>
        <v>1125</v>
      </c>
    </row>
    <row r="287" spans="1:35" x14ac:dyDescent="0.35">
      <c r="A287" s="4" t="str">
        <f t="shared" ref="A287:B292" si="141">A286</f>
        <v>sahel</v>
      </c>
      <c r="B287" s="4" t="str">
        <f t="shared" si="141"/>
        <v>marche_sebba</v>
      </c>
      <c r="C287" s="10" t="str">
        <f t="shared" ref="C287:C292" si="142">C271</f>
        <v>BNA_juil23!</v>
      </c>
      <c r="D287" s="4" t="str">
        <f t="shared" ref="D287:D292" si="143">_xlfn.CONCAT(B287:C287)</f>
        <v>marche_sebbaBNA_juil23!</v>
      </c>
      <c r="E287" s="10">
        <f t="shared" ref="E287:E292" si="144">EDATE(E286,1)</f>
        <v>45108</v>
      </c>
      <c r="G287" s="7" t="str">
        <f t="shared" ca="1" si="138"/>
        <v>-</v>
      </c>
      <c r="H287" s="7" t="str">
        <f t="shared" ca="1" si="138"/>
        <v>-</v>
      </c>
      <c r="I287" s="7" t="str">
        <f t="shared" ca="1" si="138"/>
        <v>-</v>
      </c>
      <c r="J287" s="7" t="str">
        <f t="shared" ca="1" si="138"/>
        <v>-</v>
      </c>
      <c r="K287" s="7" t="str">
        <f t="shared" ca="1" si="138"/>
        <v>-</v>
      </c>
      <c r="L287" s="7" t="str">
        <f t="shared" ca="1" si="138"/>
        <v>-</v>
      </c>
      <c r="M287" s="7" t="str">
        <f t="shared" ca="1" si="138"/>
        <v>-</v>
      </c>
      <c r="N287" s="7" t="str">
        <f t="shared" ca="1" si="138"/>
        <v>-</v>
      </c>
      <c r="O287" s="7" t="str">
        <f t="shared" ca="1" si="138"/>
        <v>-</v>
      </c>
      <c r="P287" s="7" t="str">
        <f t="shared" ca="1" si="138"/>
        <v>-</v>
      </c>
      <c r="Q287" s="7" t="str">
        <f t="shared" ca="1" si="139"/>
        <v>-</v>
      </c>
      <c r="R287" s="7" t="str">
        <f t="shared" ca="1" si="139"/>
        <v>-</v>
      </c>
      <c r="S287" s="7" t="str">
        <f t="shared" ca="1" si="139"/>
        <v>-</v>
      </c>
      <c r="T287" s="7" t="str">
        <f t="shared" ca="1" si="139"/>
        <v>-</v>
      </c>
      <c r="U287" s="7" t="str">
        <f t="shared" ca="1" si="139"/>
        <v>-</v>
      </c>
      <c r="V287" s="7" t="str">
        <f t="shared" ca="1" si="139"/>
        <v>-</v>
      </c>
      <c r="W287" s="7" t="str">
        <f t="shared" ca="1" si="139"/>
        <v>-</v>
      </c>
      <c r="X287" s="7" t="str">
        <f t="shared" ca="1" si="139"/>
        <v>-</v>
      </c>
      <c r="Y287" s="7" t="str">
        <f t="shared" ca="1" si="139"/>
        <v>-</v>
      </c>
      <c r="Z287" s="7" t="str">
        <f t="shared" ca="1" si="139"/>
        <v>-</v>
      </c>
      <c r="AA287" s="7" t="str">
        <f t="shared" ca="1" si="140"/>
        <v>-</v>
      </c>
      <c r="AB287" s="7" t="str">
        <f t="shared" ca="1" si="140"/>
        <v>-</v>
      </c>
      <c r="AC287" s="7" t="str">
        <f t="shared" ca="1" si="140"/>
        <v>-</v>
      </c>
      <c r="AD287" s="7" t="str">
        <f t="shared" ca="1" si="140"/>
        <v>-</v>
      </c>
      <c r="AE287" s="7" t="str">
        <f t="shared" ca="1" si="140"/>
        <v>-</v>
      </c>
      <c r="AF287" s="7" t="str">
        <f t="shared" ca="1" si="140"/>
        <v>-</v>
      </c>
      <c r="AG287" s="7" t="str">
        <f t="shared" ca="1" si="140"/>
        <v>-</v>
      </c>
      <c r="AH287" s="7" t="str">
        <f t="shared" ca="1" si="140"/>
        <v>-</v>
      </c>
      <c r="AI287" s="7" t="str">
        <f t="shared" ca="1" si="140"/>
        <v>-</v>
      </c>
    </row>
    <row r="288" spans="1:35" x14ac:dyDescent="0.35">
      <c r="A288" s="4" t="str">
        <f t="shared" si="141"/>
        <v>sahel</v>
      </c>
      <c r="B288" s="4" t="str">
        <f t="shared" si="141"/>
        <v>marche_sebba</v>
      </c>
      <c r="C288" s="10" t="str">
        <f t="shared" si="142"/>
        <v>BNA_aout23!</v>
      </c>
      <c r="D288" s="4" t="str">
        <f t="shared" si="143"/>
        <v>marche_sebbaBNA_aout23!</v>
      </c>
      <c r="E288" s="10">
        <f t="shared" si="144"/>
        <v>45139</v>
      </c>
      <c r="G288" s="7">
        <f t="shared" ca="1" si="138"/>
        <v>3250</v>
      </c>
      <c r="H288" s="7">
        <f t="shared" ca="1" si="138"/>
        <v>1875</v>
      </c>
      <c r="I288" s="7">
        <f t="shared" ca="1" si="138"/>
        <v>2125</v>
      </c>
      <c r="J288" s="7" t="str">
        <f t="shared" ca="1" si="138"/>
        <v>MC</v>
      </c>
      <c r="K288" s="7" t="str">
        <f t="shared" ca="1" si="138"/>
        <v>MC</v>
      </c>
      <c r="L288" s="7" t="str">
        <f t="shared" ca="1" si="138"/>
        <v>MC</v>
      </c>
      <c r="M288" s="7" t="str">
        <f t="shared" ca="1" si="138"/>
        <v>MC</v>
      </c>
      <c r="N288" s="7" t="str">
        <f t="shared" ca="1" si="138"/>
        <v>MC</v>
      </c>
      <c r="O288" s="7" t="str">
        <f t="shared" ca="1" si="138"/>
        <v>MC</v>
      </c>
      <c r="P288" s="7">
        <f t="shared" ca="1" si="138"/>
        <v>8250</v>
      </c>
      <c r="Q288" s="7" t="str">
        <f t="shared" ca="1" si="139"/>
        <v>MC</v>
      </c>
      <c r="R288" s="7" t="str">
        <f t="shared" ca="1" si="139"/>
        <v>MC</v>
      </c>
      <c r="S288" s="7" t="str">
        <f t="shared" ca="1" si="139"/>
        <v>MC</v>
      </c>
      <c r="T288" s="7" t="str">
        <f t="shared" ca="1" si="139"/>
        <v>MC</v>
      </c>
      <c r="U288" s="7" t="str">
        <f t="shared" ca="1" si="139"/>
        <v>MC</v>
      </c>
      <c r="V288" s="7" t="str">
        <f t="shared" ca="1" si="139"/>
        <v>MC</v>
      </c>
      <c r="W288" s="7" t="str">
        <f t="shared" ca="1" si="139"/>
        <v>MC</v>
      </c>
      <c r="X288" s="7" t="str">
        <f t="shared" ca="1" si="139"/>
        <v>MC</v>
      </c>
      <c r="Y288" s="7" t="str">
        <f t="shared" ca="1" si="139"/>
        <v>MC</v>
      </c>
      <c r="Z288" s="7" t="str">
        <f t="shared" ca="1" si="139"/>
        <v>MC</v>
      </c>
      <c r="AA288" s="7" t="str">
        <f t="shared" ca="1" si="140"/>
        <v>MC</v>
      </c>
      <c r="AB288" s="7" t="str">
        <f t="shared" ca="1" si="140"/>
        <v>MC</v>
      </c>
      <c r="AC288" s="7" t="str">
        <f t="shared" ca="1" si="140"/>
        <v>MC</v>
      </c>
      <c r="AD288" s="7" t="str">
        <f t="shared" ca="1" si="140"/>
        <v>MC</v>
      </c>
      <c r="AE288" s="7" t="str">
        <f t="shared" ca="1" si="140"/>
        <v>MC</v>
      </c>
      <c r="AF288" s="7">
        <f t="shared" ca="1" si="140"/>
        <v>1250</v>
      </c>
      <c r="AG288" s="7" t="str">
        <f t="shared" ca="1" si="140"/>
        <v>MC</v>
      </c>
      <c r="AH288" s="7" t="str">
        <f t="shared" ca="1" si="140"/>
        <v>MC</v>
      </c>
      <c r="AI288" s="7" t="str">
        <f t="shared" ca="1" si="140"/>
        <v>MC</v>
      </c>
    </row>
    <row r="289" spans="1:35" x14ac:dyDescent="0.35">
      <c r="A289" s="4" t="str">
        <f t="shared" si="141"/>
        <v>sahel</v>
      </c>
      <c r="B289" s="4" t="str">
        <f t="shared" si="141"/>
        <v>marche_sebba</v>
      </c>
      <c r="C289" s="10" t="str">
        <f t="shared" si="142"/>
        <v>BNA_sept23!</v>
      </c>
      <c r="D289" s="4" t="str">
        <f t="shared" si="143"/>
        <v>marche_sebbaBNA_sept23!</v>
      </c>
      <c r="E289" s="10">
        <f t="shared" si="144"/>
        <v>45170</v>
      </c>
      <c r="G289" s="7">
        <f t="shared" ca="1" si="138"/>
        <v>3000</v>
      </c>
      <c r="H289" s="7">
        <f t="shared" ca="1" si="138"/>
        <v>1750</v>
      </c>
      <c r="I289" s="7">
        <f t="shared" ca="1" si="138"/>
        <v>2000</v>
      </c>
      <c r="J289" s="7" t="str">
        <f t="shared" ca="1" si="138"/>
        <v>MC</v>
      </c>
      <c r="K289" s="7" t="str">
        <f t="shared" ca="1" si="138"/>
        <v>MC</v>
      </c>
      <c r="L289" s="7" t="str">
        <f t="shared" ca="1" si="138"/>
        <v>MC</v>
      </c>
      <c r="M289" s="7" t="str">
        <f t="shared" ca="1" si="138"/>
        <v>MC</v>
      </c>
      <c r="N289" s="7" t="str">
        <f t="shared" ca="1" si="138"/>
        <v>MC</v>
      </c>
      <c r="O289" s="7" t="str">
        <f t="shared" ca="1" si="138"/>
        <v>MC</v>
      </c>
      <c r="P289" s="7">
        <f t="shared" ca="1" si="138"/>
        <v>8500</v>
      </c>
      <c r="Q289" s="7">
        <f t="shared" ca="1" si="139"/>
        <v>550</v>
      </c>
      <c r="R289" s="7" t="str">
        <f t="shared" ca="1" si="139"/>
        <v>MC</v>
      </c>
      <c r="S289" s="7" t="str">
        <f t="shared" ca="1" si="139"/>
        <v>MC</v>
      </c>
      <c r="T289" s="7" t="str">
        <f t="shared" ca="1" si="139"/>
        <v>MC</v>
      </c>
      <c r="U289" s="7" t="str">
        <f t="shared" ca="1" si="139"/>
        <v>MC</v>
      </c>
      <c r="V289" s="7" t="str">
        <f t="shared" ca="1" si="139"/>
        <v>MC</v>
      </c>
      <c r="W289" s="7" t="str">
        <f t="shared" ca="1" si="139"/>
        <v>MC</v>
      </c>
      <c r="X289" s="7" t="str">
        <f t="shared" ca="1" si="139"/>
        <v>MC</v>
      </c>
      <c r="Y289" s="7" t="str">
        <f t="shared" ca="1" si="139"/>
        <v>MC</v>
      </c>
      <c r="Z289" s="7" t="str">
        <f t="shared" ca="1" si="139"/>
        <v>MC</v>
      </c>
      <c r="AA289" s="7" t="str">
        <f t="shared" ca="1" si="140"/>
        <v>MC</v>
      </c>
      <c r="AB289" s="7" t="str">
        <f t="shared" ca="1" si="140"/>
        <v>MC</v>
      </c>
      <c r="AC289" s="7" t="str">
        <f t="shared" ca="1" si="140"/>
        <v>MC</v>
      </c>
      <c r="AD289" s="7" t="str">
        <f t="shared" ca="1" si="140"/>
        <v>MC</v>
      </c>
      <c r="AE289" s="7" t="str">
        <f t="shared" ca="1" si="140"/>
        <v>MC</v>
      </c>
      <c r="AF289" s="7">
        <f t="shared" ca="1" si="140"/>
        <v>2000</v>
      </c>
      <c r="AG289" s="7" t="str">
        <f t="shared" ca="1" si="140"/>
        <v>MC</v>
      </c>
      <c r="AH289" s="7">
        <f t="shared" ca="1" si="140"/>
        <v>675</v>
      </c>
      <c r="AI289" s="7">
        <f t="shared" ca="1" si="140"/>
        <v>750</v>
      </c>
    </row>
    <row r="290" spans="1:35" x14ac:dyDescent="0.35">
      <c r="A290" s="4" t="str">
        <f t="shared" si="141"/>
        <v>sahel</v>
      </c>
      <c r="B290" s="4" t="str">
        <f t="shared" si="141"/>
        <v>marche_sebba</v>
      </c>
      <c r="C290" s="10" t="str">
        <f t="shared" si="142"/>
        <v>BNA_oct23!</v>
      </c>
      <c r="D290" s="4" t="str">
        <f t="shared" si="143"/>
        <v>marche_sebbaBNA_oct23!</v>
      </c>
      <c r="E290" s="10">
        <f t="shared" si="144"/>
        <v>45200</v>
      </c>
      <c r="G290" s="7">
        <f t="shared" ca="1" si="138"/>
        <v>3000</v>
      </c>
      <c r="H290" s="7">
        <f t="shared" ca="1" si="138"/>
        <v>1750</v>
      </c>
      <c r="I290" s="7">
        <f t="shared" ca="1" si="138"/>
        <v>2000</v>
      </c>
      <c r="J290" s="7" t="str">
        <f t="shared" ca="1" si="138"/>
        <v>MC</v>
      </c>
      <c r="K290" s="7" t="str">
        <f t="shared" ca="1" si="138"/>
        <v>MC</v>
      </c>
      <c r="L290" s="7" t="str">
        <f t="shared" ca="1" si="138"/>
        <v>MC</v>
      </c>
      <c r="M290" s="7" t="str">
        <f t="shared" ca="1" si="138"/>
        <v>MC</v>
      </c>
      <c r="N290" s="7" t="str">
        <f t="shared" ca="1" si="138"/>
        <v>MC</v>
      </c>
      <c r="O290" s="7" t="str">
        <f t="shared" ca="1" si="138"/>
        <v>MC</v>
      </c>
      <c r="P290" s="7">
        <f t="shared" ca="1" si="138"/>
        <v>7250</v>
      </c>
      <c r="Q290" s="7">
        <f t="shared" ca="1" si="139"/>
        <v>600</v>
      </c>
      <c r="R290" s="7" t="str">
        <f t="shared" ca="1" si="139"/>
        <v>MC</v>
      </c>
      <c r="S290" s="7" t="str">
        <f t="shared" ca="1" si="139"/>
        <v>MC</v>
      </c>
      <c r="T290" s="7" t="str">
        <f t="shared" ca="1" si="139"/>
        <v>MC</v>
      </c>
      <c r="U290" s="7" t="str">
        <f t="shared" ca="1" si="139"/>
        <v>MC</v>
      </c>
      <c r="V290" s="7" t="str">
        <f t="shared" ca="1" si="139"/>
        <v>MC</v>
      </c>
      <c r="W290" s="7" t="str">
        <f t="shared" ca="1" si="139"/>
        <v>MC</v>
      </c>
      <c r="X290" s="7" t="str">
        <f t="shared" ca="1" si="139"/>
        <v>MC</v>
      </c>
      <c r="Y290" s="7" t="str">
        <f t="shared" ca="1" si="139"/>
        <v>MC</v>
      </c>
      <c r="Z290" s="7" t="str">
        <f t="shared" ca="1" si="139"/>
        <v>MC</v>
      </c>
      <c r="AA290" s="7" t="str">
        <f t="shared" ca="1" si="140"/>
        <v>MC</v>
      </c>
      <c r="AB290" s="7" t="str">
        <f t="shared" ca="1" si="140"/>
        <v>MC</v>
      </c>
      <c r="AC290" s="7" t="str">
        <f t="shared" ca="1" si="140"/>
        <v>MC</v>
      </c>
      <c r="AD290" s="7" t="str">
        <f t="shared" ca="1" si="140"/>
        <v>MC</v>
      </c>
      <c r="AE290" s="7" t="str">
        <f t="shared" ca="1" si="140"/>
        <v>MC</v>
      </c>
      <c r="AF290" s="7">
        <f t="shared" ca="1" si="140"/>
        <v>1750</v>
      </c>
      <c r="AG290" s="7" t="str">
        <f t="shared" ca="1" si="140"/>
        <v>MC</v>
      </c>
      <c r="AH290" s="7">
        <f t="shared" ca="1" si="140"/>
        <v>450</v>
      </c>
      <c r="AI290" s="7">
        <f t="shared" ca="1" si="140"/>
        <v>1000</v>
      </c>
    </row>
    <row r="291" spans="1:35" x14ac:dyDescent="0.35">
      <c r="A291" s="4" t="str">
        <f t="shared" si="141"/>
        <v>sahel</v>
      </c>
      <c r="B291" s="4" t="str">
        <f t="shared" si="141"/>
        <v>marche_sebba</v>
      </c>
      <c r="C291" s="10" t="str">
        <f t="shared" si="142"/>
        <v>BNA_nov23!</v>
      </c>
      <c r="D291" s="4" t="str">
        <f t="shared" si="143"/>
        <v>marche_sebbaBNA_nov23!</v>
      </c>
      <c r="E291" s="10">
        <f t="shared" si="144"/>
        <v>45231</v>
      </c>
      <c r="G291" s="7">
        <f t="shared" ca="1" si="138"/>
        <v>3000</v>
      </c>
      <c r="H291" s="7">
        <f t="shared" ca="1" si="138"/>
        <v>1750</v>
      </c>
      <c r="I291" s="7">
        <f t="shared" ca="1" si="138"/>
        <v>2000</v>
      </c>
      <c r="J291" s="7" t="str">
        <f t="shared" ca="1" si="138"/>
        <v>MC</v>
      </c>
      <c r="K291" s="7" t="str">
        <f t="shared" ca="1" si="138"/>
        <v>MC</v>
      </c>
      <c r="L291" s="7" t="str">
        <f t="shared" ca="1" si="138"/>
        <v>MC</v>
      </c>
      <c r="M291" s="7" t="str">
        <f t="shared" ca="1" si="138"/>
        <v>MC</v>
      </c>
      <c r="N291" s="7" t="str">
        <f t="shared" ca="1" si="138"/>
        <v>MC</v>
      </c>
      <c r="O291" s="7" t="str">
        <f t="shared" ca="1" si="138"/>
        <v>MC</v>
      </c>
      <c r="P291" s="7">
        <f t="shared" ca="1" si="138"/>
        <v>7250</v>
      </c>
      <c r="Q291" s="7">
        <f t="shared" ca="1" si="139"/>
        <v>600</v>
      </c>
      <c r="R291" s="7" t="str">
        <f t="shared" ca="1" si="139"/>
        <v>MC</v>
      </c>
      <c r="S291" s="7" t="str">
        <f t="shared" ca="1" si="139"/>
        <v>MC</v>
      </c>
      <c r="T291" s="7" t="str">
        <f t="shared" ca="1" si="139"/>
        <v>MC</v>
      </c>
      <c r="U291" s="7" t="str">
        <f t="shared" ca="1" si="139"/>
        <v>MC</v>
      </c>
      <c r="V291" s="7" t="str">
        <f t="shared" ca="1" si="139"/>
        <v>MC</v>
      </c>
      <c r="W291" s="7" t="str">
        <f t="shared" ca="1" si="139"/>
        <v>MC</v>
      </c>
      <c r="X291" s="7" t="str">
        <f t="shared" ca="1" si="139"/>
        <v>MC</v>
      </c>
      <c r="Y291" s="7" t="str">
        <f t="shared" ca="1" si="139"/>
        <v>MC</v>
      </c>
      <c r="Z291" s="7" t="str">
        <f t="shared" ca="1" si="139"/>
        <v>MC</v>
      </c>
      <c r="AA291" s="7" t="str">
        <f t="shared" ca="1" si="140"/>
        <v>MC</v>
      </c>
      <c r="AB291" s="7" t="str">
        <f t="shared" ca="1" si="140"/>
        <v>MC</v>
      </c>
      <c r="AC291" s="7" t="str">
        <f t="shared" ca="1" si="140"/>
        <v>MC</v>
      </c>
      <c r="AD291" s="7" t="str">
        <f t="shared" ca="1" si="140"/>
        <v>MC</v>
      </c>
      <c r="AE291" s="7" t="str">
        <f t="shared" ca="1" si="140"/>
        <v>MC</v>
      </c>
      <c r="AF291" s="7">
        <f t="shared" ca="1" si="140"/>
        <v>1750</v>
      </c>
      <c r="AG291" s="7" t="str">
        <f t="shared" ca="1" si="140"/>
        <v>MC</v>
      </c>
      <c r="AH291" s="7">
        <f t="shared" ca="1" si="140"/>
        <v>450</v>
      </c>
      <c r="AI291" s="7">
        <f t="shared" ca="1" si="140"/>
        <v>1000</v>
      </c>
    </row>
    <row r="292" spans="1:35" x14ac:dyDescent="0.35">
      <c r="A292" s="4" t="str">
        <f t="shared" si="141"/>
        <v>sahel</v>
      </c>
      <c r="B292" s="4" t="str">
        <f t="shared" si="141"/>
        <v>marche_sebba</v>
      </c>
      <c r="C292" s="10" t="str">
        <f t="shared" si="142"/>
        <v>BNA_dec23!</v>
      </c>
      <c r="D292" s="4" t="str">
        <f t="shared" si="143"/>
        <v>marche_sebbaBNA_dec23!</v>
      </c>
      <c r="E292" s="10">
        <f t="shared" si="144"/>
        <v>45261</v>
      </c>
      <c r="G292" s="7" t="str">
        <f t="shared" ca="1" si="138"/>
        <v/>
      </c>
      <c r="H292" s="7" t="str">
        <f t="shared" ca="1" si="138"/>
        <v/>
      </c>
      <c r="I292" s="7" t="str">
        <f t="shared" ca="1" si="138"/>
        <v/>
      </c>
      <c r="J292" s="7" t="str">
        <f t="shared" ca="1" si="138"/>
        <v/>
      </c>
      <c r="K292" s="7" t="str">
        <f t="shared" ca="1" si="138"/>
        <v/>
      </c>
      <c r="L292" s="7" t="str">
        <f t="shared" ca="1" si="138"/>
        <v/>
      </c>
      <c r="M292" s="7" t="str">
        <f t="shared" ca="1" si="138"/>
        <v/>
      </c>
      <c r="N292" s="7" t="str">
        <f t="shared" ca="1" si="138"/>
        <v/>
      </c>
      <c r="O292" s="7" t="str">
        <f t="shared" ca="1" si="138"/>
        <v/>
      </c>
      <c r="P292" s="7" t="str">
        <f t="shared" ca="1" si="138"/>
        <v/>
      </c>
      <c r="Q292" s="7" t="str">
        <f t="shared" ca="1" si="139"/>
        <v/>
      </c>
      <c r="R292" s="7" t="str">
        <f t="shared" ca="1" si="139"/>
        <v/>
      </c>
      <c r="S292" s="7" t="str">
        <f t="shared" ca="1" si="139"/>
        <v/>
      </c>
      <c r="T292" s="7" t="str">
        <f t="shared" ca="1" si="139"/>
        <v/>
      </c>
      <c r="U292" s="7" t="str">
        <f t="shared" ca="1" si="139"/>
        <v/>
      </c>
      <c r="V292" s="7" t="str">
        <f t="shared" ca="1" si="139"/>
        <v/>
      </c>
      <c r="W292" s="7" t="str">
        <f t="shared" ca="1" si="139"/>
        <v/>
      </c>
      <c r="X292" s="7" t="str">
        <f t="shared" ca="1" si="139"/>
        <v/>
      </c>
      <c r="Y292" s="7" t="str">
        <f t="shared" ca="1" si="139"/>
        <v/>
      </c>
      <c r="Z292" s="7" t="str">
        <f t="shared" ca="1" si="139"/>
        <v/>
      </c>
      <c r="AA292" s="7" t="str">
        <f t="shared" ca="1" si="140"/>
        <v/>
      </c>
      <c r="AB292" s="7" t="str">
        <f t="shared" ca="1" si="140"/>
        <v/>
      </c>
      <c r="AC292" s="7" t="str">
        <f t="shared" ca="1" si="140"/>
        <v/>
      </c>
      <c r="AD292" s="7" t="str">
        <f t="shared" ca="1" si="140"/>
        <v/>
      </c>
      <c r="AE292" s="7" t="str">
        <f t="shared" ca="1" si="140"/>
        <v/>
      </c>
      <c r="AF292" s="7" t="str">
        <f t="shared" ca="1" si="140"/>
        <v/>
      </c>
      <c r="AG292" s="7" t="str">
        <f t="shared" ca="1" si="140"/>
        <v/>
      </c>
      <c r="AH292" s="7" t="str">
        <f t="shared" ca="1" si="140"/>
        <v/>
      </c>
      <c r="AI292" s="7" t="str">
        <f t="shared" ca="1" si="140"/>
        <v/>
      </c>
    </row>
    <row r="293" spans="1:35" x14ac:dyDescent="0.35">
      <c r="D293" s="4" t="str">
        <f t="shared" si="109"/>
        <v/>
      </c>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row>
    <row r="294" spans="1:35" x14ac:dyDescent="0.35">
      <c r="D294" s="4" t="str">
        <f t="shared" si="109"/>
        <v/>
      </c>
      <c r="E294" s="4" t="s">
        <v>107</v>
      </c>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row>
    <row r="295" spans="1:35" x14ac:dyDescent="0.35">
      <c r="A295" s="4" t="s">
        <v>108</v>
      </c>
      <c r="B295" s="4" t="s">
        <v>109</v>
      </c>
      <c r="C295" s="10" t="str">
        <f t="shared" ref="C295:C302" si="145">C279</f>
        <v>BNA_nov22!</v>
      </c>
      <c r="D295" s="4" t="str">
        <f t="shared" si="109"/>
        <v>marche_gaouaBNA_nov22!</v>
      </c>
      <c r="E295" s="10">
        <f t="shared" ref="E295:E302" si="146">E279</f>
        <v>44866</v>
      </c>
      <c r="G295" s="7" t="str">
        <f t="shared" ref="G295:P308" ca="1" si="147">IFERROR(VLOOKUP($B295,INDIRECT($C295&amp;$A$1),MATCH(G$4,INDIRECT($C295&amp;"$B$7:$BZ$7"),0),FALSE),"")</f>
        <v>-</v>
      </c>
      <c r="H295" s="7" t="str">
        <f t="shared" ca="1" si="147"/>
        <v>-</v>
      </c>
      <c r="I295" s="7" t="str">
        <f t="shared" ca="1" si="147"/>
        <v>-</v>
      </c>
      <c r="J295" s="7" t="str">
        <f t="shared" ca="1" si="147"/>
        <v>-</v>
      </c>
      <c r="K295" s="7" t="str">
        <f t="shared" ca="1" si="147"/>
        <v>-</v>
      </c>
      <c r="L295" s="7" t="str">
        <f t="shared" ca="1" si="147"/>
        <v>-</v>
      </c>
      <c r="M295" s="7" t="str">
        <f t="shared" ca="1" si="147"/>
        <v>-</v>
      </c>
      <c r="N295" s="7" t="str">
        <f t="shared" ca="1" si="147"/>
        <v>-</v>
      </c>
      <c r="O295" s="7" t="str">
        <f t="shared" ca="1" si="147"/>
        <v>-</v>
      </c>
      <c r="P295" s="7" t="str">
        <f t="shared" ca="1" si="147"/>
        <v>-</v>
      </c>
      <c r="Q295" s="7" t="str">
        <f t="shared" ref="Q295:Z308" ca="1" si="148">IFERROR(VLOOKUP($B295,INDIRECT($C295&amp;$A$1),MATCH(Q$4,INDIRECT($C295&amp;"$B$7:$BZ$7"),0),FALSE),"")</f>
        <v>-</v>
      </c>
      <c r="R295" s="7" t="str">
        <f t="shared" ca="1" si="148"/>
        <v>-</v>
      </c>
      <c r="S295" s="7" t="str">
        <f t="shared" ca="1" si="148"/>
        <v>-</v>
      </c>
      <c r="T295" s="7" t="str">
        <f t="shared" ca="1" si="148"/>
        <v>-</v>
      </c>
      <c r="U295" s="7" t="str">
        <f t="shared" ca="1" si="148"/>
        <v>-</v>
      </c>
      <c r="V295" s="7" t="str">
        <f t="shared" ca="1" si="148"/>
        <v>-</v>
      </c>
      <c r="W295" s="7" t="str">
        <f t="shared" ca="1" si="148"/>
        <v>-</v>
      </c>
      <c r="X295" s="7" t="str">
        <f t="shared" ca="1" si="148"/>
        <v>-</v>
      </c>
      <c r="Y295" s="7" t="str">
        <f t="shared" ca="1" si="148"/>
        <v>-</v>
      </c>
      <c r="Z295" s="7" t="str">
        <f t="shared" ca="1" si="148"/>
        <v>-</v>
      </c>
      <c r="AA295" s="7" t="str">
        <f t="shared" ref="AA295:AI308" ca="1" si="149">IFERROR(VLOOKUP($B295,INDIRECT($C295&amp;$A$1),MATCH(AA$4,INDIRECT($C295&amp;"$B$7:$BZ$7"),0),FALSE),"")</f>
        <v>-</v>
      </c>
      <c r="AB295" s="7" t="str">
        <f t="shared" ca="1" si="149"/>
        <v>-</v>
      </c>
      <c r="AC295" s="7" t="str">
        <f t="shared" ca="1" si="149"/>
        <v>-</v>
      </c>
      <c r="AD295" s="7" t="str">
        <f t="shared" ca="1" si="149"/>
        <v>-</v>
      </c>
      <c r="AE295" s="7" t="str">
        <f t="shared" ca="1" si="149"/>
        <v>-</v>
      </c>
      <c r="AF295" s="7" t="str">
        <f t="shared" ca="1" si="149"/>
        <v>-</v>
      </c>
      <c r="AG295" s="7" t="str">
        <f t="shared" ca="1" si="149"/>
        <v>-</v>
      </c>
      <c r="AH295" s="7" t="str">
        <f t="shared" ca="1" si="149"/>
        <v>-</v>
      </c>
      <c r="AI295" s="7" t="str">
        <f t="shared" ca="1" si="149"/>
        <v>-</v>
      </c>
    </row>
    <row r="296" spans="1:35" x14ac:dyDescent="0.35">
      <c r="A296" s="4" t="s">
        <v>108</v>
      </c>
      <c r="B296" s="4" t="s">
        <v>109</v>
      </c>
      <c r="C296" s="10" t="str">
        <f t="shared" si="145"/>
        <v>BNA_dec22!</v>
      </c>
      <c r="D296" s="4" t="str">
        <f t="shared" si="109"/>
        <v>marche_gaouaBNA_dec22!</v>
      </c>
      <c r="E296" s="10">
        <f t="shared" si="146"/>
        <v>44896</v>
      </c>
      <c r="G296" s="7" t="str">
        <f t="shared" ca="1" si="147"/>
        <v>-</v>
      </c>
      <c r="H296" s="7" t="str">
        <f t="shared" ca="1" si="147"/>
        <v>-</v>
      </c>
      <c r="I296" s="7" t="str">
        <f t="shared" ca="1" si="147"/>
        <v>-</v>
      </c>
      <c r="J296" s="7" t="str">
        <f t="shared" ca="1" si="147"/>
        <v>-</v>
      </c>
      <c r="K296" s="7" t="str">
        <f t="shared" ca="1" si="147"/>
        <v>-</v>
      </c>
      <c r="L296" s="7" t="str">
        <f t="shared" ca="1" si="147"/>
        <v>-</v>
      </c>
      <c r="M296" s="7" t="str">
        <f t="shared" ca="1" si="147"/>
        <v>-</v>
      </c>
      <c r="N296" s="7" t="str">
        <f t="shared" ca="1" si="147"/>
        <v>-</v>
      </c>
      <c r="O296" s="7" t="str">
        <f t="shared" ca="1" si="147"/>
        <v>-</v>
      </c>
      <c r="P296" s="7" t="str">
        <f t="shared" ca="1" si="147"/>
        <v>-</v>
      </c>
      <c r="Q296" s="7" t="str">
        <f t="shared" ca="1" si="148"/>
        <v>-</v>
      </c>
      <c r="R296" s="7" t="str">
        <f t="shared" ca="1" si="148"/>
        <v>-</v>
      </c>
      <c r="S296" s="7" t="str">
        <f t="shared" ca="1" si="148"/>
        <v>-</v>
      </c>
      <c r="T296" s="7" t="str">
        <f t="shared" ca="1" si="148"/>
        <v>-</v>
      </c>
      <c r="U296" s="7" t="str">
        <f t="shared" ca="1" si="148"/>
        <v>-</v>
      </c>
      <c r="V296" s="7" t="str">
        <f t="shared" ca="1" si="148"/>
        <v>-</v>
      </c>
      <c r="W296" s="7" t="str">
        <f t="shared" ca="1" si="148"/>
        <v>-</v>
      </c>
      <c r="X296" s="7" t="str">
        <f t="shared" ca="1" si="148"/>
        <v>-</v>
      </c>
      <c r="Y296" s="7" t="str">
        <f t="shared" ca="1" si="148"/>
        <v>-</v>
      </c>
      <c r="Z296" s="7" t="str">
        <f t="shared" ca="1" si="148"/>
        <v>-</v>
      </c>
      <c r="AA296" s="7" t="str">
        <f t="shared" ca="1" si="149"/>
        <v>-</v>
      </c>
      <c r="AB296" s="7" t="str">
        <f t="shared" ca="1" si="149"/>
        <v>-</v>
      </c>
      <c r="AC296" s="7" t="str">
        <f t="shared" ca="1" si="149"/>
        <v>-</v>
      </c>
      <c r="AD296" s="7" t="str">
        <f t="shared" ca="1" si="149"/>
        <v>-</v>
      </c>
      <c r="AE296" s="7" t="str">
        <f t="shared" ca="1" si="149"/>
        <v>-</v>
      </c>
      <c r="AF296" s="7" t="str">
        <f t="shared" ca="1" si="149"/>
        <v>-</v>
      </c>
      <c r="AG296" s="7" t="str">
        <f t="shared" ca="1" si="149"/>
        <v>-</v>
      </c>
      <c r="AH296" s="7" t="str">
        <f t="shared" ca="1" si="149"/>
        <v>-</v>
      </c>
      <c r="AI296" s="7" t="str">
        <f t="shared" ca="1" si="149"/>
        <v>-</v>
      </c>
    </row>
    <row r="297" spans="1:35" x14ac:dyDescent="0.35">
      <c r="A297" s="4" t="s">
        <v>108</v>
      </c>
      <c r="B297" s="4" t="s">
        <v>109</v>
      </c>
      <c r="C297" s="10" t="str">
        <f t="shared" si="145"/>
        <v>BNA_jan23!</v>
      </c>
      <c r="D297" s="4" t="str">
        <f t="shared" si="109"/>
        <v>marche_gaouaBNA_jan23!</v>
      </c>
      <c r="E297" s="10">
        <f t="shared" si="146"/>
        <v>44927</v>
      </c>
      <c r="G297" s="7" t="str">
        <f t="shared" ca="1" si="147"/>
        <v>MC</v>
      </c>
      <c r="H297" s="7" t="str">
        <f t="shared" ca="1" si="147"/>
        <v>MC</v>
      </c>
      <c r="I297" s="7" t="str">
        <f t="shared" ca="1" si="147"/>
        <v>MC</v>
      </c>
      <c r="J297" s="7">
        <f t="shared" ca="1" si="147"/>
        <v>500</v>
      </c>
      <c r="K297" s="7">
        <f t="shared" ca="1" si="147"/>
        <v>282.5</v>
      </c>
      <c r="L297" s="7">
        <f t="shared" ca="1" si="147"/>
        <v>5000</v>
      </c>
      <c r="M297" s="7" t="str">
        <f t="shared" ca="1" si="147"/>
        <v>MC</v>
      </c>
      <c r="N297" s="7">
        <f t="shared" ca="1" si="147"/>
        <v>1000</v>
      </c>
      <c r="O297" s="7">
        <f t="shared" ca="1" si="147"/>
        <v>2500</v>
      </c>
      <c r="P297" s="7">
        <f t="shared" ca="1" si="147"/>
        <v>6500</v>
      </c>
      <c r="Q297" s="7">
        <f t="shared" ca="1" si="148"/>
        <v>100</v>
      </c>
      <c r="R297" s="7" t="str">
        <f t="shared" ca="1" si="148"/>
        <v>MC</v>
      </c>
      <c r="S297" s="7">
        <f t="shared" ca="1" si="148"/>
        <v>15750</v>
      </c>
      <c r="T297" s="7">
        <f t="shared" ca="1" si="148"/>
        <v>22500</v>
      </c>
      <c r="U297" s="7">
        <f t="shared" ca="1" si="148"/>
        <v>7500</v>
      </c>
      <c r="V297" s="7">
        <f t="shared" ca="1" si="148"/>
        <v>6500</v>
      </c>
      <c r="W297" s="7">
        <f t="shared" ca="1" si="148"/>
        <v>500</v>
      </c>
      <c r="X297" s="7">
        <f t="shared" ca="1" si="148"/>
        <v>200</v>
      </c>
      <c r="Y297" s="7" t="str">
        <f t="shared" ca="1" si="148"/>
        <v>MC</v>
      </c>
      <c r="Z297" s="7">
        <f t="shared" ca="1" si="148"/>
        <v>1500</v>
      </c>
      <c r="AA297" s="7">
        <f t="shared" ca="1" si="149"/>
        <v>2000</v>
      </c>
      <c r="AB297" s="7" t="str">
        <f t="shared" ca="1" si="149"/>
        <v>MC</v>
      </c>
      <c r="AC297" s="7" t="str">
        <f t="shared" ca="1" si="149"/>
        <v>MC</v>
      </c>
      <c r="AD297" s="7" t="str">
        <f t="shared" ca="1" si="149"/>
        <v>MC</v>
      </c>
      <c r="AE297" s="7" t="str">
        <f t="shared" ca="1" si="149"/>
        <v>MC</v>
      </c>
      <c r="AF297" s="7" t="str">
        <f t="shared" ca="1" si="149"/>
        <v>MC</v>
      </c>
      <c r="AG297" s="7">
        <f t="shared" ca="1" si="149"/>
        <v>5000</v>
      </c>
      <c r="AH297" s="7" t="str">
        <f t="shared" ca="1" si="149"/>
        <v>MC</v>
      </c>
      <c r="AI297" s="7">
        <f t="shared" ca="1" si="149"/>
        <v>1000</v>
      </c>
    </row>
    <row r="298" spans="1:35" x14ac:dyDescent="0.35">
      <c r="A298" s="4" t="s">
        <v>108</v>
      </c>
      <c r="B298" s="4" t="s">
        <v>109</v>
      </c>
      <c r="C298" s="10" t="str">
        <f t="shared" si="145"/>
        <v>BNA_fev23!</v>
      </c>
      <c r="D298" s="4" t="str">
        <f t="shared" si="109"/>
        <v>marche_gaouaBNA_fev23!</v>
      </c>
      <c r="E298" s="10">
        <f t="shared" si="146"/>
        <v>44958</v>
      </c>
      <c r="G298" s="7" t="str">
        <f t="shared" ca="1" si="147"/>
        <v>MC</v>
      </c>
      <c r="H298" s="7" t="str">
        <f t="shared" ca="1" si="147"/>
        <v>MC</v>
      </c>
      <c r="I298" s="7" t="str">
        <f t="shared" ca="1" si="147"/>
        <v>MC</v>
      </c>
      <c r="J298" s="7">
        <f t="shared" ca="1" si="147"/>
        <v>500</v>
      </c>
      <c r="K298" s="7">
        <f t="shared" ca="1" si="147"/>
        <v>265</v>
      </c>
      <c r="L298" s="7">
        <f t="shared" ca="1" si="147"/>
        <v>5000</v>
      </c>
      <c r="M298" s="7" t="str">
        <f t="shared" ca="1" si="147"/>
        <v>MC</v>
      </c>
      <c r="N298" s="7">
        <f t="shared" ca="1" si="147"/>
        <v>1000</v>
      </c>
      <c r="O298" s="7">
        <f t="shared" ca="1" si="147"/>
        <v>2500</v>
      </c>
      <c r="P298" s="7">
        <f t="shared" ca="1" si="147"/>
        <v>6250</v>
      </c>
      <c r="Q298" s="7">
        <f t="shared" ca="1" si="148"/>
        <v>100</v>
      </c>
      <c r="R298" s="7" t="str">
        <f t="shared" ca="1" si="148"/>
        <v>MC</v>
      </c>
      <c r="S298" s="7">
        <f t="shared" ca="1" si="148"/>
        <v>16750</v>
      </c>
      <c r="T298" s="7">
        <f t="shared" ca="1" si="148"/>
        <v>23000</v>
      </c>
      <c r="U298" s="7">
        <f t="shared" ca="1" si="148"/>
        <v>8000</v>
      </c>
      <c r="V298" s="7">
        <f t="shared" ca="1" si="148"/>
        <v>7000</v>
      </c>
      <c r="W298" s="7">
        <f t="shared" ca="1" si="148"/>
        <v>500</v>
      </c>
      <c r="X298" s="7">
        <f t="shared" ca="1" si="148"/>
        <v>200</v>
      </c>
      <c r="Y298" s="7" t="str">
        <f t="shared" ca="1" si="148"/>
        <v>MC</v>
      </c>
      <c r="Z298" s="7">
        <f t="shared" ca="1" si="148"/>
        <v>1500</v>
      </c>
      <c r="AA298" s="7">
        <f t="shared" ca="1" si="149"/>
        <v>2000</v>
      </c>
      <c r="AB298" s="7" t="str">
        <f t="shared" ca="1" si="149"/>
        <v>MC</v>
      </c>
      <c r="AC298" s="7" t="str">
        <f t="shared" ca="1" si="149"/>
        <v>MC</v>
      </c>
      <c r="AD298" s="7" t="str">
        <f t="shared" ca="1" si="149"/>
        <v>MC</v>
      </c>
      <c r="AE298" s="7" t="str">
        <f t="shared" ca="1" si="149"/>
        <v>MC</v>
      </c>
      <c r="AF298" s="7" t="str">
        <f t="shared" ca="1" si="149"/>
        <v>MC</v>
      </c>
      <c r="AG298" s="7">
        <f t="shared" ca="1" si="149"/>
        <v>5000</v>
      </c>
      <c r="AH298" s="7" t="str">
        <f t="shared" ca="1" si="149"/>
        <v>MC</v>
      </c>
      <c r="AI298" s="7" t="str">
        <f t="shared" ca="1" si="149"/>
        <v>MC</v>
      </c>
    </row>
    <row r="299" spans="1:35" x14ac:dyDescent="0.35">
      <c r="A299" s="4" t="s">
        <v>108</v>
      </c>
      <c r="B299" s="4" t="s">
        <v>109</v>
      </c>
      <c r="C299" s="10" t="str">
        <f t="shared" si="145"/>
        <v>BNA_mar23!</v>
      </c>
      <c r="D299" s="4" t="str">
        <f t="shared" si="109"/>
        <v>marche_gaouaBNA_mar23!</v>
      </c>
      <c r="E299" s="10">
        <f t="shared" si="146"/>
        <v>44986</v>
      </c>
      <c r="G299" s="7" t="str">
        <f t="shared" ca="1" si="147"/>
        <v>-</v>
      </c>
      <c r="H299" s="7" t="str">
        <f t="shared" ca="1" si="147"/>
        <v>-</v>
      </c>
      <c r="I299" s="7" t="str">
        <f t="shared" ca="1" si="147"/>
        <v>-</v>
      </c>
      <c r="J299" s="7" t="str">
        <f t="shared" ca="1" si="147"/>
        <v>-</v>
      </c>
      <c r="K299" s="7" t="str">
        <f t="shared" ca="1" si="147"/>
        <v>-</v>
      </c>
      <c r="L299" s="7" t="str">
        <f t="shared" ca="1" si="147"/>
        <v>-</v>
      </c>
      <c r="M299" s="7" t="str">
        <f t="shared" ca="1" si="147"/>
        <v>-</v>
      </c>
      <c r="N299" s="7" t="str">
        <f t="shared" ca="1" si="147"/>
        <v>-</v>
      </c>
      <c r="O299" s="7" t="str">
        <f t="shared" ca="1" si="147"/>
        <v>-</v>
      </c>
      <c r="P299" s="7" t="str">
        <f t="shared" ca="1" si="147"/>
        <v>-</v>
      </c>
      <c r="Q299" s="7" t="str">
        <f t="shared" ca="1" si="148"/>
        <v>-</v>
      </c>
      <c r="R299" s="7" t="str">
        <f t="shared" ca="1" si="148"/>
        <v>-</v>
      </c>
      <c r="S299" s="7" t="str">
        <f t="shared" ca="1" si="148"/>
        <v>-</v>
      </c>
      <c r="T299" s="7" t="str">
        <f t="shared" ca="1" si="148"/>
        <v>-</v>
      </c>
      <c r="U299" s="7" t="str">
        <f t="shared" ca="1" si="148"/>
        <v>-</v>
      </c>
      <c r="V299" s="7" t="str">
        <f t="shared" ca="1" si="148"/>
        <v>-</v>
      </c>
      <c r="W299" s="7" t="str">
        <f t="shared" ca="1" si="148"/>
        <v>-</v>
      </c>
      <c r="X299" s="7" t="str">
        <f t="shared" ca="1" si="148"/>
        <v>-</v>
      </c>
      <c r="Y299" s="7" t="str">
        <f t="shared" ca="1" si="148"/>
        <v>-</v>
      </c>
      <c r="Z299" s="7" t="str">
        <f t="shared" ca="1" si="148"/>
        <v>-</v>
      </c>
      <c r="AA299" s="7" t="str">
        <f t="shared" ca="1" si="149"/>
        <v>-</v>
      </c>
      <c r="AB299" s="7" t="str">
        <f t="shared" ca="1" si="149"/>
        <v>-</v>
      </c>
      <c r="AC299" s="7" t="str">
        <f t="shared" ca="1" si="149"/>
        <v>-</v>
      </c>
      <c r="AD299" s="7" t="str">
        <f t="shared" ca="1" si="149"/>
        <v>-</v>
      </c>
      <c r="AE299" s="7" t="str">
        <f t="shared" ca="1" si="149"/>
        <v>-</v>
      </c>
      <c r="AF299" s="7" t="str">
        <f t="shared" ca="1" si="149"/>
        <v>-</v>
      </c>
      <c r="AG299" s="7" t="str">
        <f t="shared" ca="1" si="149"/>
        <v>-</v>
      </c>
      <c r="AH299" s="7" t="str">
        <f t="shared" ca="1" si="149"/>
        <v>-</v>
      </c>
      <c r="AI299" s="7" t="str">
        <f t="shared" ca="1" si="149"/>
        <v>-</v>
      </c>
    </row>
    <row r="300" spans="1:35" x14ac:dyDescent="0.35">
      <c r="A300" s="4" t="s">
        <v>108</v>
      </c>
      <c r="B300" s="4" t="s">
        <v>109</v>
      </c>
      <c r="C300" s="10" t="str">
        <f t="shared" si="145"/>
        <v>BNA_avr23!</v>
      </c>
      <c r="D300" s="4" t="str">
        <f t="shared" si="109"/>
        <v>marche_gaouaBNA_avr23!</v>
      </c>
      <c r="E300" s="10">
        <f t="shared" si="146"/>
        <v>45017</v>
      </c>
      <c r="G300" s="7">
        <f t="shared" ca="1" si="147"/>
        <v>1100</v>
      </c>
      <c r="H300" s="7">
        <f t="shared" ca="1" si="147"/>
        <v>1000</v>
      </c>
      <c r="I300" s="7" t="str">
        <f t="shared" ca="1" si="147"/>
        <v>MC</v>
      </c>
      <c r="J300" s="7">
        <f t="shared" ca="1" si="147"/>
        <v>500</v>
      </c>
      <c r="K300" s="7">
        <f t="shared" ca="1" si="147"/>
        <v>300</v>
      </c>
      <c r="L300" s="7">
        <f t="shared" ca="1" si="147"/>
        <v>5500</v>
      </c>
      <c r="M300" s="7">
        <f t="shared" ca="1" si="147"/>
        <v>4750</v>
      </c>
      <c r="N300" s="7" t="str">
        <f t="shared" ca="1" si="147"/>
        <v>MC</v>
      </c>
      <c r="O300" s="7" t="str">
        <f t="shared" ca="1" si="147"/>
        <v>MC</v>
      </c>
      <c r="P300" s="7">
        <f t="shared" ca="1" si="147"/>
        <v>7000</v>
      </c>
      <c r="Q300" s="7">
        <f t="shared" ca="1" si="148"/>
        <v>100</v>
      </c>
      <c r="R300" s="7" t="str">
        <f t="shared" ca="1" si="148"/>
        <v>MC</v>
      </c>
      <c r="S300" s="7">
        <f t="shared" ca="1" si="148"/>
        <v>16400</v>
      </c>
      <c r="T300" s="7">
        <f t="shared" ca="1" si="148"/>
        <v>22500</v>
      </c>
      <c r="U300" s="7">
        <f t="shared" ca="1" si="148"/>
        <v>8000</v>
      </c>
      <c r="V300" s="7">
        <f t="shared" ca="1" si="148"/>
        <v>7000</v>
      </c>
      <c r="W300" s="7">
        <f t="shared" ca="1" si="148"/>
        <v>1000</v>
      </c>
      <c r="X300" s="7">
        <f t="shared" ca="1" si="148"/>
        <v>150</v>
      </c>
      <c r="Y300" s="7" t="str">
        <f t="shared" ca="1" si="148"/>
        <v>MC</v>
      </c>
      <c r="Z300" s="7">
        <f t="shared" ca="1" si="148"/>
        <v>1000</v>
      </c>
      <c r="AA300" s="7">
        <f t="shared" ca="1" si="149"/>
        <v>1500</v>
      </c>
      <c r="AB300" s="7" t="str">
        <f t="shared" ca="1" si="149"/>
        <v>MC</v>
      </c>
      <c r="AC300" s="7">
        <f t="shared" ca="1" si="149"/>
        <v>3000</v>
      </c>
      <c r="AD300" s="7">
        <f t="shared" ca="1" si="149"/>
        <v>2500</v>
      </c>
      <c r="AE300" s="7" t="str">
        <f t="shared" ca="1" si="149"/>
        <v>MC</v>
      </c>
      <c r="AF300" s="7">
        <f t="shared" ca="1" si="149"/>
        <v>500</v>
      </c>
      <c r="AG300" s="7" t="str">
        <f t="shared" ca="1" si="149"/>
        <v>MC</v>
      </c>
      <c r="AH300" s="7" t="str">
        <f t="shared" ca="1" si="149"/>
        <v>MC</v>
      </c>
      <c r="AI300" s="7">
        <f t="shared" ca="1" si="149"/>
        <v>1000</v>
      </c>
    </row>
    <row r="301" spans="1:35" x14ac:dyDescent="0.35">
      <c r="A301" s="4" t="s">
        <v>108</v>
      </c>
      <c r="B301" s="4" t="s">
        <v>109</v>
      </c>
      <c r="C301" s="10" t="str">
        <f t="shared" si="145"/>
        <v>BNA_mai23!</v>
      </c>
      <c r="D301" s="4" t="str">
        <f t="shared" si="109"/>
        <v>marche_gaouaBNA_mai23!</v>
      </c>
      <c r="E301" s="10">
        <f t="shared" si="146"/>
        <v>45047</v>
      </c>
      <c r="G301" s="7" t="str">
        <f t="shared" ca="1" si="147"/>
        <v>-</v>
      </c>
      <c r="H301" s="7" t="str">
        <f t="shared" ca="1" si="147"/>
        <v>-</v>
      </c>
      <c r="I301" s="7" t="str">
        <f t="shared" ca="1" si="147"/>
        <v>-</v>
      </c>
      <c r="J301" s="7" t="str">
        <f t="shared" ca="1" si="147"/>
        <v>-</v>
      </c>
      <c r="K301" s="7" t="str">
        <f t="shared" ca="1" si="147"/>
        <v>-</v>
      </c>
      <c r="L301" s="7" t="str">
        <f t="shared" ca="1" si="147"/>
        <v>-</v>
      </c>
      <c r="M301" s="7" t="str">
        <f t="shared" ca="1" si="147"/>
        <v>-</v>
      </c>
      <c r="N301" s="7" t="str">
        <f t="shared" ca="1" si="147"/>
        <v>-</v>
      </c>
      <c r="O301" s="7" t="str">
        <f t="shared" ca="1" si="147"/>
        <v>-</v>
      </c>
      <c r="P301" s="7" t="str">
        <f t="shared" ca="1" si="147"/>
        <v>-</v>
      </c>
      <c r="Q301" s="7" t="str">
        <f t="shared" ca="1" si="148"/>
        <v>-</v>
      </c>
      <c r="R301" s="7" t="str">
        <f t="shared" ca="1" si="148"/>
        <v>-</v>
      </c>
      <c r="S301" s="7" t="str">
        <f t="shared" ca="1" si="148"/>
        <v>-</v>
      </c>
      <c r="T301" s="7" t="str">
        <f t="shared" ca="1" si="148"/>
        <v>-</v>
      </c>
      <c r="U301" s="7" t="str">
        <f t="shared" ca="1" si="148"/>
        <v>-</v>
      </c>
      <c r="V301" s="7" t="str">
        <f t="shared" ca="1" si="148"/>
        <v>-</v>
      </c>
      <c r="W301" s="7" t="str">
        <f t="shared" ca="1" si="148"/>
        <v>-</v>
      </c>
      <c r="X301" s="7" t="str">
        <f t="shared" ca="1" si="148"/>
        <v>-</v>
      </c>
      <c r="Y301" s="7" t="str">
        <f t="shared" ca="1" si="148"/>
        <v>-</v>
      </c>
      <c r="Z301" s="7" t="str">
        <f t="shared" ca="1" si="148"/>
        <v>-</v>
      </c>
      <c r="AA301" s="7" t="str">
        <f t="shared" ca="1" si="149"/>
        <v>-</v>
      </c>
      <c r="AB301" s="7" t="str">
        <f t="shared" ca="1" si="149"/>
        <v>-</v>
      </c>
      <c r="AC301" s="7" t="str">
        <f t="shared" ca="1" si="149"/>
        <v>-</v>
      </c>
      <c r="AD301" s="7" t="str">
        <f t="shared" ca="1" si="149"/>
        <v>-</v>
      </c>
      <c r="AE301" s="7" t="str">
        <f t="shared" ca="1" si="149"/>
        <v>-</v>
      </c>
      <c r="AF301" s="7" t="str">
        <f t="shared" ca="1" si="149"/>
        <v>-</v>
      </c>
      <c r="AG301" s="7" t="str">
        <f t="shared" ca="1" si="149"/>
        <v>-</v>
      </c>
      <c r="AH301" s="7" t="str">
        <f t="shared" ca="1" si="149"/>
        <v>-</v>
      </c>
      <c r="AI301" s="7" t="str">
        <f t="shared" ca="1" si="149"/>
        <v>-</v>
      </c>
    </row>
    <row r="302" spans="1:35" x14ac:dyDescent="0.35">
      <c r="A302" s="4" t="s">
        <v>108</v>
      </c>
      <c r="B302" s="4" t="s">
        <v>109</v>
      </c>
      <c r="C302" s="10" t="str">
        <f t="shared" si="145"/>
        <v>BNA_juin23!</v>
      </c>
      <c r="D302" s="4" t="str">
        <f t="shared" si="109"/>
        <v>marche_gaouaBNA_juin23!</v>
      </c>
      <c r="E302" s="10">
        <f t="shared" si="146"/>
        <v>45078</v>
      </c>
      <c r="G302" s="7" t="str">
        <f t="shared" ca="1" si="147"/>
        <v>-</v>
      </c>
      <c r="H302" s="7" t="str">
        <f t="shared" ca="1" si="147"/>
        <v>-</v>
      </c>
      <c r="I302" s="7" t="str">
        <f t="shared" ca="1" si="147"/>
        <v>-</v>
      </c>
      <c r="J302" s="7" t="str">
        <f t="shared" ca="1" si="147"/>
        <v>-</v>
      </c>
      <c r="K302" s="7" t="str">
        <f t="shared" ca="1" si="147"/>
        <v>-</v>
      </c>
      <c r="L302" s="7" t="str">
        <f t="shared" ca="1" si="147"/>
        <v>-</v>
      </c>
      <c r="M302" s="7" t="str">
        <f t="shared" ca="1" si="147"/>
        <v>-</v>
      </c>
      <c r="N302" s="7" t="str">
        <f t="shared" ca="1" si="147"/>
        <v>-</v>
      </c>
      <c r="O302" s="7" t="str">
        <f t="shared" ca="1" si="147"/>
        <v>-</v>
      </c>
      <c r="P302" s="7" t="str">
        <f t="shared" ca="1" si="147"/>
        <v>-</v>
      </c>
      <c r="Q302" s="7" t="str">
        <f t="shared" ca="1" si="148"/>
        <v>-</v>
      </c>
      <c r="R302" s="7" t="str">
        <f t="shared" ca="1" si="148"/>
        <v>-</v>
      </c>
      <c r="S302" s="7" t="str">
        <f t="shared" ca="1" si="148"/>
        <v>-</v>
      </c>
      <c r="T302" s="7" t="str">
        <f t="shared" ca="1" si="148"/>
        <v>-</v>
      </c>
      <c r="U302" s="7" t="str">
        <f t="shared" ca="1" si="148"/>
        <v>-</v>
      </c>
      <c r="V302" s="7" t="str">
        <f t="shared" ca="1" si="148"/>
        <v>-</v>
      </c>
      <c r="W302" s="7" t="str">
        <f t="shared" ca="1" si="148"/>
        <v>-</v>
      </c>
      <c r="X302" s="7" t="str">
        <f t="shared" ca="1" si="148"/>
        <v>-</v>
      </c>
      <c r="Y302" s="7" t="str">
        <f t="shared" ca="1" si="148"/>
        <v>-</v>
      </c>
      <c r="Z302" s="7" t="str">
        <f t="shared" ca="1" si="148"/>
        <v>-</v>
      </c>
      <c r="AA302" s="7" t="str">
        <f t="shared" ca="1" si="149"/>
        <v>-</v>
      </c>
      <c r="AB302" s="7" t="str">
        <f t="shared" ca="1" si="149"/>
        <v>-</v>
      </c>
      <c r="AC302" s="7" t="str">
        <f t="shared" ca="1" si="149"/>
        <v>-</v>
      </c>
      <c r="AD302" s="7" t="str">
        <f t="shared" ca="1" si="149"/>
        <v>-</v>
      </c>
      <c r="AE302" s="7" t="str">
        <f t="shared" ca="1" si="149"/>
        <v>-</v>
      </c>
      <c r="AF302" s="7" t="str">
        <f t="shared" ca="1" si="149"/>
        <v>-</v>
      </c>
      <c r="AG302" s="7" t="str">
        <f t="shared" ca="1" si="149"/>
        <v>-</v>
      </c>
      <c r="AH302" s="7" t="str">
        <f t="shared" ca="1" si="149"/>
        <v>-</v>
      </c>
      <c r="AI302" s="7" t="str">
        <f t="shared" ca="1" si="149"/>
        <v>-</v>
      </c>
    </row>
    <row r="303" spans="1:35" x14ac:dyDescent="0.35">
      <c r="A303" s="4" t="str">
        <f t="shared" ref="A303:B308" si="150">A302</f>
        <v>sud_ouest</v>
      </c>
      <c r="B303" s="4" t="str">
        <f t="shared" si="150"/>
        <v>marche_gaoua</v>
      </c>
      <c r="C303" s="10" t="str">
        <f t="shared" ref="C303:C308" si="151">C287</f>
        <v>BNA_juil23!</v>
      </c>
      <c r="D303" s="4" t="str">
        <f t="shared" ref="D303:D308" si="152">_xlfn.CONCAT(B303:C303)</f>
        <v>marche_gaouaBNA_juil23!</v>
      </c>
      <c r="E303" s="10">
        <f t="shared" ref="E303:E308" si="153">EDATE(E302,1)</f>
        <v>45108</v>
      </c>
      <c r="G303" s="7" t="str">
        <f t="shared" ca="1" si="147"/>
        <v>-</v>
      </c>
      <c r="H303" s="7" t="str">
        <f t="shared" ca="1" si="147"/>
        <v>-</v>
      </c>
      <c r="I303" s="7" t="str">
        <f t="shared" ca="1" si="147"/>
        <v>-</v>
      </c>
      <c r="J303" s="7" t="str">
        <f t="shared" ca="1" si="147"/>
        <v>-</v>
      </c>
      <c r="K303" s="7" t="str">
        <f t="shared" ca="1" si="147"/>
        <v>-</v>
      </c>
      <c r="L303" s="7" t="str">
        <f t="shared" ca="1" si="147"/>
        <v>-</v>
      </c>
      <c r="M303" s="7" t="str">
        <f t="shared" ca="1" si="147"/>
        <v>-</v>
      </c>
      <c r="N303" s="7" t="str">
        <f t="shared" ca="1" si="147"/>
        <v>-</v>
      </c>
      <c r="O303" s="7" t="str">
        <f t="shared" ca="1" si="147"/>
        <v>-</v>
      </c>
      <c r="P303" s="7" t="str">
        <f t="shared" ca="1" si="147"/>
        <v>-</v>
      </c>
      <c r="Q303" s="7" t="str">
        <f t="shared" ca="1" si="148"/>
        <v>-</v>
      </c>
      <c r="R303" s="7" t="str">
        <f t="shared" ca="1" si="148"/>
        <v>-</v>
      </c>
      <c r="S303" s="7" t="str">
        <f t="shared" ca="1" si="148"/>
        <v>-</v>
      </c>
      <c r="T303" s="7" t="str">
        <f t="shared" ca="1" si="148"/>
        <v>-</v>
      </c>
      <c r="U303" s="7" t="str">
        <f t="shared" ca="1" si="148"/>
        <v>-</v>
      </c>
      <c r="V303" s="7" t="str">
        <f t="shared" ca="1" si="148"/>
        <v>-</v>
      </c>
      <c r="W303" s="7" t="str">
        <f t="shared" ca="1" si="148"/>
        <v>-</v>
      </c>
      <c r="X303" s="7" t="str">
        <f t="shared" ca="1" si="148"/>
        <v>-</v>
      </c>
      <c r="Y303" s="7" t="str">
        <f t="shared" ca="1" si="148"/>
        <v>-</v>
      </c>
      <c r="Z303" s="7" t="str">
        <f t="shared" ca="1" si="148"/>
        <v>-</v>
      </c>
      <c r="AA303" s="7" t="str">
        <f t="shared" ca="1" si="149"/>
        <v>-</v>
      </c>
      <c r="AB303" s="7" t="str">
        <f t="shared" ca="1" si="149"/>
        <v>-</v>
      </c>
      <c r="AC303" s="7" t="str">
        <f t="shared" ca="1" si="149"/>
        <v>-</v>
      </c>
      <c r="AD303" s="7" t="str">
        <f t="shared" ca="1" si="149"/>
        <v>-</v>
      </c>
      <c r="AE303" s="7" t="str">
        <f t="shared" ca="1" si="149"/>
        <v>-</v>
      </c>
      <c r="AF303" s="7" t="str">
        <f t="shared" ca="1" si="149"/>
        <v>-</v>
      </c>
      <c r="AG303" s="7" t="str">
        <f t="shared" ca="1" si="149"/>
        <v>-</v>
      </c>
      <c r="AH303" s="7" t="str">
        <f t="shared" ca="1" si="149"/>
        <v>-</v>
      </c>
      <c r="AI303" s="7" t="str">
        <f t="shared" ca="1" si="149"/>
        <v>-</v>
      </c>
    </row>
    <row r="304" spans="1:35" x14ac:dyDescent="0.35">
      <c r="A304" s="4" t="str">
        <f t="shared" si="150"/>
        <v>sud_ouest</v>
      </c>
      <c r="B304" s="4" t="str">
        <f t="shared" si="150"/>
        <v>marche_gaoua</v>
      </c>
      <c r="C304" s="10" t="str">
        <f t="shared" si="151"/>
        <v>BNA_aout23!</v>
      </c>
      <c r="D304" s="4" t="str">
        <f t="shared" si="152"/>
        <v>marche_gaouaBNA_aout23!</v>
      </c>
      <c r="E304" s="10">
        <f t="shared" si="153"/>
        <v>45139</v>
      </c>
      <c r="G304" s="7" t="str">
        <f t="shared" ca="1" si="147"/>
        <v>-</v>
      </c>
      <c r="H304" s="7" t="str">
        <f t="shared" ca="1" si="147"/>
        <v>-</v>
      </c>
      <c r="I304" s="7" t="str">
        <f t="shared" ca="1" si="147"/>
        <v>-</v>
      </c>
      <c r="J304" s="7" t="str">
        <f t="shared" ca="1" si="147"/>
        <v>-</v>
      </c>
      <c r="K304" s="7" t="str">
        <f t="shared" ca="1" si="147"/>
        <v>-</v>
      </c>
      <c r="L304" s="7" t="str">
        <f t="shared" ca="1" si="147"/>
        <v>-</v>
      </c>
      <c r="M304" s="7" t="str">
        <f t="shared" ca="1" si="147"/>
        <v>-</v>
      </c>
      <c r="N304" s="7" t="str">
        <f t="shared" ca="1" si="147"/>
        <v>-</v>
      </c>
      <c r="O304" s="7" t="str">
        <f t="shared" ca="1" si="147"/>
        <v>-</v>
      </c>
      <c r="P304" s="7" t="str">
        <f t="shared" ca="1" si="147"/>
        <v>-</v>
      </c>
      <c r="Q304" s="7" t="str">
        <f t="shared" ca="1" si="148"/>
        <v>-</v>
      </c>
      <c r="R304" s="7" t="str">
        <f t="shared" ca="1" si="148"/>
        <v>-</v>
      </c>
      <c r="S304" s="7" t="str">
        <f t="shared" ca="1" si="148"/>
        <v>-</v>
      </c>
      <c r="T304" s="7" t="str">
        <f t="shared" ca="1" si="148"/>
        <v>-</v>
      </c>
      <c r="U304" s="7" t="str">
        <f t="shared" ca="1" si="148"/>
        <v>-</v>
      </c>
      <c r="V304" s="7" t="str">
        <f t="shared" ca="1" si="148"/>
        <v>-</v>
      </c>
      <c r="W304" s="7" t="str">
        <f t="shared" ca="1" si="148"/>
        <v>-</v>
      </c>
      <c r="X304" s="7" t="str">
        <f t="shared" ca="1" si="148"/>
        <v>-</v>
      </c>
      <c r="Y304" s="7" t="str">
        <f t="shared" ca="1" si="148"/>
        <v>-</v>
      </c>
      <c r="Z304" s="7" t="str">
        <f t="shared" ca="1" si="148"/>
        <v>-</v>
      </c>
      <c r="AA304" s="7" t="str">
        <f t="shared" ca="1" si="149"/>
        <v>-</v>
      </c>
      <c r="AB304" s="7" t="str">
        <f t="shared" ca="1" si="149"/>
        <v>-</v>
      </c>
      <c r="AC304" s="7" t="str">
        <f t="shared" ca="1" si="149"/>
        <v>-</v>
      </c>
      <c r="AD304" s="7" t="str">
        <f t="shared" ca="1" si="149"/>
        <v>-</v>
      </c>
      <c r="AE304" s="7" t="str">
        <f t="shared" ca="1" si="149"/>
        <v>-</v>
      </c>
      <c r="AF304" s="7" t="str">
        <f t="shared" ca="1" si="149"/>
        <v>-</v>
      </c>
      <c r="AG304" s="7" t="str">
        <f t="shared" ca="1" si="149"/>
        <v>-</v>
      </c>
      <c r="AH304" s="7" t="str">
        <f t="shared" ca="1" si="149"/>
        <v>-</v>
      </c>
      <c r="AI304" s="7" t="str">
        <f t="shared" ca="1" si="149"/>
        <v>-</v>
      </c>
    </row>
    <row r="305" spans="1:35" x14ac:dyDescent="0.35">
      <c r="A305" s="4" t="str">
        <f t="shared" si="150"/>
        <v>sud_ouest</v>
      </c>
      <c r="B305" s="4" t="str">
        <f t="shared" si="150"/>
        <v>marche_gaoua</v>
      </c>
      <c r="C305" s="10" t="str">
        <f t="shared" si="151"/>
        <v>BNA_sept23!</v>
      </c>
      <c r="D305" s="4" t="str">
        <f t="shared" si="152"/>
        <v>marche_gaouaBNA_sept23!</v>
      </c>
      <c r="E305" s="10">
        <f t="shared" si="153"/>
        <v>45170</v>
      </c>
      <c r="G305" s="7" t="str">
        <f t="shared" ca="1" si="147"/>
        <v>-</v>
      </c>
      <c r="H305" s="7" t="str">
        <f t="shared" ca="1" si="147"/>
        <v>-</v>
      </c>
      <c r="I305" s="7" t="str">
        <f t="shared" ca="1" si="147"/>
        <v>-</v>
      </c>
      <c r="J305" s="7" t="str">
        <f t="shared" ca="1" si="147"/>
        <v>-</v>
      </c>
      <c r="K305" s="7" t="str">
        <f t="shared" ca="1" si="147"/>
        <v>-</v>
      </c>
      <c r="L305" s="7" t="str">
        <f t="shared" ca="1" si="147"/>
        <v>-</v>
      </c>
      <c r="M305" s="7" t="str">
        <f t="shared" ca="1" si="147"/>
        <v>-</v>
      </c>
      <c r="N305" s="7" t="str">
        <f t="shared" ca="1" si="147"/>
        <v>-</v>
      </c>
      <c r="O305" s="7" t="str">
        <f t="shared" ca="1" si="147"/>
        <v>-</v>
      </c>
      <c r="P305" s="7" t="str">
        <f t="shared" ca="1" si="147"/>
        <v>-</v>
      </c>
      <c r="Q305" s="7" t="str">
        <f t="shared" ca="1" si="148"/>
        <v>-</v>
      </c>
      <c r="R305" s="7" t="str">
        <f t="shared" ca="1" si="148"/>
        <v>-</v>
      </c>
      <c r="S305" s="7" t="str">
        <f t="shared" ca="1" si="148"/>
        <v>-</v>
      </c>
      <c r="T305" s="7" t="str">
        <f t="shared" ca="1" si="148"/>
        <v>-</v>
      </c>
      <c r="U305" s="7" t="str">
        <f t="shared" ca="1" si="148"/>
        <v>-</v>
      </c>
      <c r="V305" s="7" t="str">
        <f t="shared" ca="1" si="148"/>
        <v>-</v>
      </c>
      <c r="W305" s="7" t="str">
        <f t="shared" ca="1" si="148"/>
        <v>-</v>
      </c>
      <c r="X305" s="7" t="str">
        <f t="shared" ca="1" si="148"/>
        <v>-</v>
      </c>
      <c r="Y305" s="7" t="str">
        <f t="shared" ca="1" si="148"/>
        <v>-</v>
      </c>
      <c r="Z305" s="7" t="str">
        <f t="shared" ca="1" si="148"/>
        <v>-</v>
      </c>
      <c r="AA305" s="7" t="str">
        <f t="shared" ca="1" si="149"/>
        <v>-</v>
      </c>
      <c r="AB305" s="7" t="str">
        <f t="shared" ca="1" si="149"/>
        <v>-</v>
      </c>
      <c r="AC305" s="7" t="str">
        <f t="shared" ca="1" si="149"/>
        <v>-</v>
      </c>
      <c r="AD305" s="7" t="str">
        <f t="shared" ca="1" si="149"/>
        <v>-</v>
      </c>
      <c r="AE305" s="7" t="str">
        <f t="shared" ca="1" si="149"/>
        <v>-</v>
      </c>
      <c r="AF305" s="7" t="str">
        <f t="shared" ca="1" si="149"/>
        <v>-</v>
      </c>
      <c r="AG305" s="7" t="str">
        <f t="shared" ca="1" si="149"/>
        <v>-</v>
      </c>
      <c r="AH305" s="7" t="str">
        <f t="shared" ca="1" si="149"/>
        <v>-</v>
      </c>
      <c r="AI305" s="7" t="str">
        <f t="shared" ca="1" si="149"/>
        <v>-</v>
      </c>
    </row>
    <row r="306" spans="1:35" x14ac:dyDescent="0.35">
      <c r="A306" s="4" t="str">
        <f t="shared" si="150"/>
        <v>sud_ouest</v>
      </c>
      <c r="B306" s="4" t="str">
        <f t="shared" si="150"/>
        <v>marche_gaoua</v>
      </c>
      <c r="C306" s="10" t="str">
        <f t="shared" si="151"/>
        <v>BNA_oct23!</v>
      </c>
      <c r="D306" s="4" t="str">
        <f t="shared" si="152"/>
        <v>marche_gaouaBNA_oct23!</v>
      </c>
      <c r="E306" s="10">
        <f t="shared" si="153"/>
        <v>45200</v>
      </c>
      <c r="G306" s="7" t="str">
        <f t="shared" ca="1" si="147"/>
        <v>-</v>
      </c>
      <c r="H306" s="7" t="str">
        <f t="shared" ca="1" si="147"/>
        <v>-</v>
      </c>
      <c r="I306" s="7" t="str">
        <f t="shared" ca="1" si="147"/>
        <v>-</v>
      </c>
      <c r="J306" s="7" t="str">
        <f t="shared" ca="1" si="147"/>
        <v>-</v>
      </c>
      <c r="K306" s="7" t="str">
        <f t="shared" ca="1" si="147"/>
        <v>-</v>
      </c>
      <c r="L306" s="7" t="str">
        <f t="shared" ca="1" si="147"/>
        <v>-</v>
      </c>
      <c r="M306" s="7" t="str">
        <f t="shared" ca="1" si="147"/>
        <v>-</v>
      </c>
      <c r="N306" s="7" t="str">
        <f t="shared" ca="1" si="147"/>
        <v>-</v>
      </c>
      <c r="O306" s="7" t="str">
        <f t="shared" ca="1" si="147"/>
        <v>-</v>
      </c>
      <c r="P306" s="7" t="str">
        <f t="shared" ca="1" si="147"/>
        <v>-</v>
      </c>
      <c r="Q306" s="7" t="str">
        <f t="shared" ca="1" si="148"/>
        <v>-</v>
      </c>
      <c r="R306" s="7" t="str">
        <f t="shared" ca="1" si="148"/>
        <v>-</v>
      </c>
      <c r="S306" s="7" t="str">
        <f t="shared" ca="1" si="148"/>
        <v>-</v>
      </c>
      <c r="T306" s="7" t="str">
        <f t="shared" ca="1" si="148"/>
        <v>-</v>
      </c>
      <c r="U306" s="7" t="str">
        <f t="shared" ca="1" si="148"/>
        <v>-</v>
      </c>
      <c r="V306" s="7" t="str">
        <f t="shared" ca="1" si="148"/>
        <v>-</v>
      </c>
      <c r="W306" s="7" t="str">
        <f t="shared" ca="1" si="148"/>
        <v>-</v>
      </c>
      <c r="X306" s="7" t="str">
        <f t="shared" ca="1" si="148"/>
        <v>-</v>
      </c>
      <c r="Y306" s="7" t="str">
        <f t="shared" ca="1" si="148"/>
        <v>-</v>
      </c>
      <c r="Z306" s="7" t="str">
        <f t="shared" ca="1" si="148"/>
        <v>-</v>
      </c>
      <c r="AA306" s="7" t="str">
        <f t="shared" ca="1" si="149"/>
        <v>-</v>
      </c>
      <c r="AB306" s="7" t="str">
        <f t="shared" ca="1" si="149"/>
        <v>-</v>
      </c>
      <c r="AC306" s="7" t="str">
        <f t="shared" ca="1" si="149"/>
        <v>-</v>
      </c>
      <c r="AD306" s="7" t="str">
        <f t="shared" ca="1" si="149"/>
        <v>-</v>
      </c>
      <c r="AE306" s="7" t="str">
        <f t="shared" ca="1" si="149"/>
        <v>-</v>
      </c>
      <c r="AF306" s="7" t="str">
        <f t="shared" ca="1" si="149"/>
        <v>-</v>
      </c>
      <c r="AG306" s="7" t="str">
        <f t="shared" ca="1" si="149"/>
        <v>-</v>
      </c>
      <c r="AH306" s="7" t="str">
        <f t="shared" ca="1" si="149"/>
        <v>-</v>
      </c>
      <c r="AI306" s="7" t="str">
        <f t="shared" ca="1" si="149"/>
        <v>-</v>
      </c>
    </row>
    <row r="307" spans="1:35" x14ac:dyDescent="0.35">
      <c r="A307" s="4" t="str">
        <f t="shared" si="150"/>
        <v>sud_ouest</v>
      </c>
      <c r="B307" s="4" t="str">
        <f t="shared" si="150"/>
        <v>marche_gaoua</v>
      </c>
      <c r="C307" s="10" t="str">
        <f t="shared" si="151"/>
        <v>BNA_nov23!</v>
      </c>
      <c r="D307" s="4" t="str">
        <f t="shared" si="152"/>
        <v>marche_gaouaBNA_nov23!</v>
      </c>
      <c r="E307" s="10">
        <f t="shared" si="153"/>
        <v>45231</v>
      </c>
      <c r="G307" s="7" t="str">
        <f t="shared" ca="1" si="147"/>
        <v>-</v>
      </c>
      <c r="H307" s="7" t="str">
        <f ca="1">IFERROR(VLOOKUP($B307,INDIRECT($C307&amp;$A$1),MATCH(H$4,INDIRECT($C307&amp;"$B$7:$BZ$7"),0),FALSE),"")</f>
        <v>-</v>
      </c>
      <c r="I307" s="7" t="str">
        <f t="shared" ca="1" si="147"/>
        <v>-</v>
      </c>
      <c r="J307" s="7" t="str">
        <f t="shared" ca="1" si="147"/>
        <v>-</v>
      </c>
      <c r="K307" s="7" t="str">
        <f t="shared" ca="1" si="147"/>
        <v>-</v>
      </c>
      <c r="L307" s="7" t="str">
        <f t="shared" ca="1" si="147"/>
        <v>-</v>
      </c>
      <c r="M307" s="7" t="str">
        <f t="shared" ca="1" si="147"/>
        <v>-</v>
      </c>
      <c r="N307" s="7" t="str">
        <f t="shared" ca="1" si="147"/>
        <v>-</v>
      </c>
      <c r="O307" s="7" t="str">
        <f t="shared" ca="1" si="147"/>
        <v>-</v>
      </c>
      <c r="P307" s="7" t="str">
        <f t="shared" ca="1" si="147"/>
        <v>-</v>
      </c>
      <c r="Q307" s="7" t="str">
        <f t="shared" ca="1" si="148"/>
        <v>-</v>
      </c>
      <c r="R307" s="7" t="str">
        <f t="shared" ca="1" si="148"/>
        <v>-</v>
      </c>
      <c r="S307" s="7" t="str">
        <f t="shared" ca="1" si="148"/>
        <v>-</v>
      </c>
      <c r="T307" s="7" t="str">
        <f t="shared" ca="1" si="148"/>
        <v>-</v>
      </c>
      <c r="U307" s="7" t="str">
        <f t="shared" ca="1" si="148"/>
        <v>-</v>
      </c>
      <c r="V307" s="7" t="str">
        <f t="shared" ca="1" si="148"/>
        <v>-</v>
      </c>
      <c r="W307" s="7" t="str">
        <f t="shared" ca="1" si="148"/>
        <v>-</v>
      </c>
      <c r="X307" s="7" t="str">
        <f t="shared" ca="1" si="148"/>
        <v>-</v>
      </c>
      <c r="Y307" s="7" t="str">
        <f t="shared" ca="1" si="148"/>
        <v>-</v>
      </c>
      <c r="Z307" s="7" t="str">
        <f t="shared" ca="1" si="148"/>
        <v>-</v>
      </c>
      <c r="AA307" s="7" t="str">
        <f t="shared" ca="1" si="149"/>
        <v>-</v>
      </c>
      <c r="AB307" s="7" t="str">
        <f t="shared" ca="1" si="149"/>
        <v>-</v>
      </c>
      <c r="AC307" s="7" t="str">
        <f t="shared" ca="1" si="149"/>
        <v>-</v>
      </c>
      <c r="AD307" s="7" t="str">
        <f t="shared" ca="1" si="149"/>
        <v>-</v>
      </c>
      <c r="AE307" s="7" t="str">
        <f t="shared" ca="1" si="149"/>
        <v>-</v>
      </c>
      <c r="AF307" s="7" t="str">
        <f t="shared" ca="1" si="149"/>
        <v>-</v>
      </c>
      <c r="AG307" s="7" t="str">
        <f t="shared" ca="1" si="149"/>
        <v>-</v>
      </c>
      <c r="AH307" s="7" t="str">
        <f t="shared" ca="1" si="149"/>
        <v>-</v>
      </c>
      <c r="AI307" s="7" t="str">
        <f t="shared" ca="1" si="149"/>
        <v>-</v>
      </c>
    </row>
    <row r="308" spans="1:35" x14ac:dyDescent="0.35">
      <c r="A308" s="4" t="str">
        <f t="shared" si="150"/>
        <v>sud_ouest</v>
      </c>
      <c r="B308" s="4" t="str">
        <f t="shared" si="150"/>
        <v>marche_gaoua</v>
      </c>
      <c r="C308" s="10" t="str">
        <f t="shared" si="151"/>
        <v>BNA_dec23!</v>
      </c>
      <c r="D308" s="4" t="str">
        <f t="shared" si="152"/>
        <v>marche_gaouaBNA_dec23!</v>
      </c>
      <c r="E308" s="10">
        <f t="shared" si="153"/>
        <v>45261</v>
      </c>
      <c r="G308" s="7" t="str">
        <f t="shared" ca="1" si="147"/>
        <v/>
      </c>
      <c r="H308" s="7" t="str">
        <f t="shared" ca="1" si="147"/>
        <v/>
      </c>
      <c r="I308" s="7" t="str">
        <f t="shared" ca="1" si="147"/>
        <v/>
      </c>
      <c r="J308" s="7" t="str">
        <f t="shared" ca="1" si="147"/>
        <v/>
      </c>
      <c r="K308" s="7" t="str">
        <f t="shared" ca="1" si="147"/>
        <v/>
      </c>
      <c r="L308" s="7" t="str">
        <f t="shared" ca="1" si="147"/>
        <v/>
      </c>
      <c r="M308" s="7" t="str">
        <f t="shared" ca="1" si="147"/>
        <v/>
      </c>
      <c r="N308" s="7" t="str">
        <f t="shared" ca="1" si="147"/>
        <v/>
      </c>
      <c r="O308" s="7" t="str">
        <f t="shared" ca="1" si="147"/>
        <v/>
      </c>
      <c r="P308" s="7" t="str">
        <f t="shared" ca="1" si="147"/>
        <v/>
      </c>
      <c r="Q308" s="7" t="str">
        <f t="shared" ca="1" si="148"/>
        <v/>
      </c>
      <c r="R308" s="7" t="str">
        <f t="shared" ca="1" si="148"/>
        <v/>
      </c>
      <c r="S308" s="7" t="str">
        <f t="shared" ca="1" si="148"/>
        <v/>
      </c>
      <c r="T308" s="7" t="str">
        <f t="shared" ca="1" si="148"/>
        <v/>
      </c>
      <c r="U308" s="7" t="str">
        <f t="shared" ca="1" si="148"/>
        <v/>
      </c>
      <c r="V308" s="7" t="str">
        <f t="shared" ca="1" si="148"/>
        <v/>
      </c>
      <c r="W308" s="7" t="str">
        <f t="shared" ca="1" si="148"/>
        <v/>
      </c>
      <c r="X308" s="7" t="str">
        <f t="shared" ca="1" si="148"/>
        <v/>
      </c>
      <c r="Y308" s="7" t="str">
        <f t="shared" ca="1" si="148"/>
        <v/>
      </c>
      <c r="Z308" s="7" t="str">
        <f t="shared" ca="1" si="148"/>
        <v/>
      </c>
      <c r="AA308" s="7" t="str">
        <f t="shared" ca="1" si="149"/>
        <v/>
      </c>
      <c r="AB308" s="7" t="str">
        <f t="shared" ca="1" si="149"/>
        <v/>
      </c>
      <c r="AC308" s="7" t="str">
        <f t="shared" ca="1" si="149"/>
        <v/>
      </c>
      <c r="AD308" s="7" t="str">
        <f t="shared" ca="1" si="149"/>
        <v/>
      </c>
      <c r="AE308" s="7" t="str">
        <f t="shared" ca="1" si="149"/>
        <v/>
      </c>
      <c r="AF308" s="7" t="str">
        <f t="shared" ca="1" si="149"/>
        <v/>
      </c>
      <c r="AG308" s="7" t="str">
        <f t="shared" ca="1" si="149"/>
        <v/>
      </c>
      <c r="AH308" s="7" t="str">
        <f t="shared" ca="1" si="149"/>
        <v/>
      </c>
      <c r="AI308" s="7" t="str">
        <f t="shared" ca="1" si="149"/>
        <v/>
      </c>
    </row>
    <row r="309" spans="1:35" x14ac:dyDescent="0.35">
      <c r="C309" s="10"/>
    </row>
    <row r="311" spans="1:35" x14ac:dyDescent="0.35">
      <c r="C311" s="10"/>
    </row>
    <row r="312" spans="1:35" x14ac:dyDescent="0.35">
      <c r="C312" s="10"/>
    </row>
    <row r="313" spans="1:35" x14ac:dyDescent="0.35">
      <c r="C313" s="10"/>
    </row>
    <row r="314" spans="1:35" x14ac:dyDescent="0.35">
      <c r="C314" s="10"/>
    </row>
    <row r="315" spans="1:35" x14ac:dyDescent="0.35">
      <c r="C315" s="10"/>
    </row>
    <row r="316" spans="1:35" x14ac:dyDescent="0.35">
      <c r="C316" s="10"/>
    </row>
    <row r="317" spans="1:35" x14ac:dyDescent="0.35">
      <c r="C317" s="10"/>
    </row>
    <row r="318" spans="1:35" x14ac:dyDescent="0.35">
      <c r="C318" s="10"/>
    </row>
    <row r="319" spans="1:35" x14ac:dyDescent="0.35">
      <c r="C319" s="10"/>
    </row>
    <row r="320" spans="1:35" x14ac:dyDescent="0.35">
      <c r="C320" s="10"/>
    </row>
    <row r="321" spans="3:3" x14ac:dyDescent="0.35">
      <c r="C321" s="10"/>
    </row>
    <row r="322" spans="3:3" x14ac:dyDescent="0.35">
      <c r="C322" s="10"/>
    </row>
    <row r="323" spans="3:3" x14ac:dyDescent="0.35">
      <c r="C323" s="10"/>
    </row>
    <row r="324" spans="3:3" x14ac:dyDescent="0.35">
      <c r="C324" s="10"/>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DE07B-7DB2-4C15-B20E-5820CA72C785}">
  <sheetPr>
    <tabColor theme="6"/>
  </sheetPr>
  <dimension ref="A1:AJ116"/>
  <sheetViews>
    <sheetView zoomScale="85" zoomScaleNormal="85" workbookViewId="0">
      <selection activeCell="D2" sqref="D2"/>
    </sheetView>
  </sheetViews>
  <sheetFormatPr baseColWidth="10" defaultColWidth="11.453125" defaultRowHeight="14.5" x14ac:dyDescent="0.35"/>
  <cols>
    <col min="1" max="6" width="10.81640625" style="4"/>
  </cols>
  <sheetData>
    <row r="1" spans="1:36" x14ac:dyDescent="0.35">
      <c r="A1" s="11">
        <f>BNA_nov23!$C$6</f>
        <v>45231</v>
      </c>
    </row>
    <row r="2" spans="1:36" x14ac:dyDescent="0.35">
      <c r="A2" s="10"/>
      <c r="D2" s="4" t="s">
        <v>3573</v>
      </c>
    </row>
    <row r="4" spans="1:36" x14ac:dyDescent="0.35">
      <c r="H4" s="6" t="s">
        <v>34</v>
      </c>
      <c r="I4" s="6" t="s">
        <v>35</v>
      </c>
      <c r="J4" s="6" t="s">
        <v>36</v>
      </c>
      <c r="K4" s="6" t="s">
        <v>37</v>
      </c>
      <c r="L4" s="6" t="s">
        <v>38</v>
      </c>
      <c r="M4" s="6" t="s">
        <v>39</v>
      </c>
      <c r="N4" s="6" t="s">
        <v>40</v>
      </c>
      <c r="O4" s="6" t="s">
        <v>41</v>
      </c>
      <c r="P4" s="6" t="s">
        <v>42</v>
      </c>
      <c r="Q4" s="6" t="s">
        <v>43</v>
      </c>
      <c r="R4" s="6" t="s">
        <v>44</v>
      </c>
      <c r="S4" s="6" t="s">
        <v>45</v>
      </c>
      <c r="T4" s="6" t="s">
        <v>46</v>
      </c>
      <c r="U4" s="6" t="s">
        <v>47</v>
      </c>
      <c r="V4" s="6" t="s">
        <v>48</v>
      </c>
      <c r="W4" s="6" t="s">
        <v>49</v>
      </c>
      <c r="X4" s="6" t="s">
        <v>50</v>
      </c>
      <c r="Y4" s="6" t="s">
        <v>51</v>
      </c>
      <c r="Z4" s="6" t="s">
        <v>52</v>
      </c>
      <c r="AA4" s="6" t="s">
        <v>53</v>
      </c>
      <c r="AB4" s="6" t="s">
        <v>54</v>
      </c>
      <c r="AC4" s="6" t="s">
        <v>55</v>
      </c>
      <c r="AD4" s="6" t="s">
        <v>56</v>
      </c>
      <c r="AE4" s="6" t="s">
        <v>57</v>
      </c>
      <c r="AF4" s="6" t="s">
        <v>58</v>
      </c>
      <c r="AG4" s="6" t="s">
        <v>59</v>
      </c>
      <c r="AH4" s="6" t="s">
        <v>60</v>
      </c>
      <c r="AI4" s="6" t="s">
        <v>61</v>
      </c>
      <c r="AJ4" s="6" t="s">
        <v>62</v>
      </c>
    </row>
    <row r="6" spans="1:36" x14ac:dyDescent="0.35">
      <c r="F6" s="4" t="s">
        <v>63</v>
      </c>
    </row>
    <row r="7" spans="1:36" x14ac:dyDescent="0.35">
      <c r="A7" s="4" t="s">
        <v>64</v>
      </c>
      <c r="B7" s="4" t="s">
        <v>65</v>
      </c>
      <c r="C7" s="10">
        <f>EDATE(D7,-1)</f>
        <v>45200</v>
      </c>
      <c r="D7" s="10">
        <f>$A$1</f>
        <v>45231</v>
      </c>
      <c r="E7" s="10" t="str">
        <f>_xlfn.CONCAT(B7,D7)</f>
        <v>marche_dedougou45231</v>
      </c>
      <c r="F7" s="10" t="s">
        <v>3574</v>
      </c>
      <c r="H7" s="13">
        <f ca="1">IF(OR(SUMIFS(BNA_Historique_prix!G:G,BNA_Historique_prix!$B:$B,$B7,BNA_Historique_prix!$E:$E,$D7)=0,SUMIFS(BNA_Historique_prix!G:G,BNA_Historique_prix!$B:$B,$B7,BNA_Historique_prix!$E:$E,$C7)=0),"-",IFERROR((SUMIFS(BNA_Historique_prix!G:G,BNA_Historique_prix!$B:$B,$B7,BNA_Historique_prix!$E:$E,$D7)-SUMIFS(BNA_Historique_prix!G:G,BNA_Historique_prix!$B:$B,$B7,BNA_Historique_prix!$E:$E,$C7))/SUMIFS(BNA_Historique_prix!G:G,BNA_Historique_prix!$B:$B,$B7,BNA_Historique_prix!$E:$E,$C7),""))</f>
        <v>0</v>
      </c>
      <c r="I7" s="13" t="str">
        <f ca="1">IF(OR(SUMIFS(BNA_Historique_prix!H:H,BNA_Historique_prix!$B:$B,$B7,BNA_Historique_prix!$E:$E,$D7)=0,SUMIFS(BNA_Historique_prix!H:H,BNA_Historique_prix!$B:$B,$B7,BNA_Historique_prix!$E:$E,$C7)=0),"-",IFERROR((SUMIFS(BNA_Historique_prix!H:H,BNA_Historique_prix!$B:$B,$B7,BNA_Historique_prix!$E:$E,$D7)-SUMIFS(BNA_Historique_prix!H:H,BNA_Historique_prix!$B:$B,$B7,BNA_Historique_prix!$E:$E,$C7))/SUMIFS(BNA_Historique_prix!H:H,BNA_Historique_prix!$B:$B,$B7,BNA_Historique_prix!$E:$E,$C7),""))</f>
        <v>-</v>
      </c>
      <c r="J7" s="13" t="str">
        <f ca="1">IF(OR(SUMIFS(BNA_Historique_prix!I:I,BNA_Historique_prix!$B:$B,$B7,BNA_Historique_prix!$E:$E,$D7)=0,SUMIFS(BNA_Historique_prix!I:I,BNA_Historique_prix!$B:$B,$B7,BNA_Historique_prix!$E:$E,$C7)=0),"-",IFERROR((SUMIFS(BNA_Historique_prix!I:I,BNA_Historique_prix!$B:$B,$B7,BNA_Historique_prix!$E:$E,$D7)-SUMIFS(BNA_Historique_prix!I:I,BNA_Historique_prix!$B:$B,$B7,BNA_Historique_prix!$E:$E,$C7))/SUMIFS(BNA_Historique_prix!I:I,BNA_Historique_prix!$B:$B,$B7,BNA_Historique_prix!$E:$E,$C7),""))</f>
        <v>-</v>
      </c>
      <c r="K7" s="13">
        <f ca="1">IF(OR(SUMIFS(BNA_Historique_prix!J:J,BNA_Historique_prix!$B:$B,$B7,BNA_Historique_prix!$E:$E,$D7)=0,SUMIFS(BNA_Historique_prix!J:J,BNA_Historique_prix!$B:$B,$B7,BNA_Historique_prix!$E:$E,$C7)=0),"-",IFERROR((SUMIFS(BNA_Historique_prix!J:J,BNA_Historique_prix!$B:$B,$B7,BNA_Historique_prix!$E:$E,$D7)-SUMIFS(BNA_Historique_prix!J:J,BNA_Historique_prix!$B:$B,$B7,BNA_Historique_prix!$E:$E,$C7))/SUMIFS(BNA_Historique_prix!J:J,BNA_Historique_prix!$B:$B,$B7,BNA_Historique_prix!$E:$E,$C7),""))</f>
        <v>0</v>
      </c>
      <c r="L7" s="13">
        <f ca="1">IF(OR(SUMIFS(BNA_Historique_prix!K:K,BNA_Historique_prix!$B:$B,$B7,BNA_Historique_prix!$E:$E,$D7)=0,SUMIFS(BNA_Historique_prix!K:K,BNA_Historique_prix!$B:$B,$B7,BNA_Historique_prix!$E:$E,$C7)=0),"-",IFERROR((SUMIFS(BNA_Historique_prix!K:K,BNA_Historique_prix!$B:$B,$B7,BNA_Historique_prix!$E:$E,$D7)-SUMIFS(BNA_Historique_prix!K:K,BNA_Historique_prix!$B:$B,$B7,BNA_Historique_prix!$E:$E,$C7))/SUMIFS(BNA_Historique_prix!K:K,BNA_Historique_prix!$B:$B,$B7,BNA_Historique_prix!$E:$E,$C7),""))</f>
        <v>0</v>
      </c>
      <c r="M7" s="13">
        <f ca="1">IF(OR(SUMIFS(BNA_Historique_prix!L:L,BNA_Historique_prix!$B:$B,$B7,BNA_Historique_prix!$E:$E,$D7)=0,SUMIFS(BNA_Historique_prix!L:L,BNA_Historique_prix!$B:$B,$B7,BNA_Historique_prix!$E:$E,$C7)=0),"-",IFERROR((SUMIFS(BNA_Historique_prix!L:L,BNA_Historique_prix!$B:$B,$B7,BNA_Historique_prix!$E:$E,$D7)-SUMIFS(BNA_Historique_prix!L:L,BNA_Historique_prix!$B:$B,$B7,BNA_Historique_prix!$E:$E,$C7))/SUMIFS(BNA_Historique_prix!L:L,BNA_Historique_prix!$B:$B,$B7,BNA_Historique_prix!$E:$E,$C7),""))</f>
        <v>0</v>
      </c>
      <c r="N7" s="13" t="str">
        <f ca="1">IF(OR(SUMIFS(BNA_Historique_prix!M:M,BNA_Historique_prix!$B:$B,$B7,BNA_Historique_prix!$E:$E,$D7)=0,SUMIFS(BNA_Historique_prix!M:M,BNA_Historique_prix!$B:$B,$B7,BNA_Historique_prix!$E:$E,$C7)=0),"-",IFERROR((SUMIFS(BNA_Historique_prix!M:M,BNA_Historique_prix!$B:$B,$B7,BNA_Historique_prix!$E:$E,$D7)-SUMIFS(BNA_Historique_prix!M:M,BNA_Historique_prix!$B:$B,$B7,BNA_Historique_prix!$E:$E,$C7))/SUMIFS(BNA_Historique_prix!M:M,BNA_Historique_prix!$B:$B,$B7,BNA_Historique_prix!$E:$E,$C7),""))</f>
        <v>-</v>
      </c>
      <c r="O7" s="13">
        <f ca="1">IF(OR(SUMIFS(BNA_Historique_prix!N:N,BNA_Historique_prix!$B:$B,$B7,BNA_Historique_prix!$E:$E,$D7)=0,SUMIFS(BNA_Historique_prix!N:N,BNA_Historique_prix!$B:$B,$B7,BNA_Historique_prix!$E:$E,$C7)=0),"-",IFERROR((SUMIFS(BNA_Historique_prix!N:N,BNA_Historique_prix!$B:$B,$B7,BNA_Historique_prix!$E:$E,$D7)-SUMIFS(BNA_Historique_prix!N:N,BNA_Historique_prix!$B:$B,$B7,BNA_Historique_prix!$E:$E,$C7))/SUMIFS(BNA_Historique_prix!N:N,BNA_Historique_prix!$B:$B,$B7,BNA_Historique_prix!$E:$E,$C7),""))</f>
        <v>0</v>
      </c>
      <c r="P7" s="13">
        <f ca="1">IF(OR(SUMIFS(BNA_Historique_prix!O:O,BNA_Historique_prix!$B:$B,$B7,BNA_Historique_prix!$E:$E,$D7)=0,SUMIFS(BNA_Historique_prix!O:O,BNA_Historique_prix!$B:$B,$B7,BNA_Historique_prix!$E:$E,$C7)=0),"-",IFERROR((SUMIFS(BNA_Historique_prix!O:O,BNA_Historique_prix!$B:$B,$B7,BNA_Historique_prix!$E:$E,$D7)-SUMIFS(BNA_Historique_prix!O:O,BNA_Historique_prix!$B:$B,$B7,BNA_Historique_prix!$E:$E,$C7))/SUMIFS(BNA_Historique_prix!O:O,BNA_Historique_prix!$B:$B,$B7,BNA_Historique_prix!$E:$E,$C7),""))</f>
        <v>0</v>
      </c>
      <c r="Q7" s="13">
        <f ca="1">IF(OR(SUMIFS(BNA_Historique_prix!P:P,BNA_Historique_prix!$B:$B,$B7,BNA_Historique_prix!$E:$E,$D7)=0,SUMIFS(BNA_Historique_prix!P:P,BNA_Historique_prix!$B:$B,$B7,BNA_Historique_prix!$E:$E,$C7)=0),"-",IFERROR((SUMIFS(BNA_Historique_prix!P:P,BNA_Historique_prix!$B:$B,$B7,BNA_Historique_prix!$E:$E,$D7)-SUMIFS(BNA_Historique_prix!P:P,BNA_Historique_prix!$B:$B,$B7,BNA_Historique_prix!$E:$E,$C7))/SUMIFS(BNA_Historique_prix!P:P,BNA_Historique_prix!$B:$B,$B7,BNA_Historique_prix!$E:$E,$C7),""))</f>
        <v>0</v>
      </c>
      <c r="R7" s="13">
        <f ca="1">IF(OR(SUMIFS(BNA_Historique_prix!Q:Q,BNA_Historique_prix!$B:$B,$B7,BNA_Historique_prix!$E:$E,$D7)=0,SUMIFS(BNA_Historique_prix!Q:Q,BNA_Historique_prix!$B:$B,$B7,BNA_Historique_prix!$E:$E,$C7)=0),"-",IFERROR((SUMIFS(BNA_Historique_prix!Q:Q,BNA_Historique_prix!$B:$B,$B7,BNA_Historique_prix!$E:$E,$D7)-SUMIFS(BNA_Historique_prix!Q:Q,BNA_Historique_prix!$B:$B,$B7,BNA_Historique_prix!$E:$E,$C7))/SUMIFS(BNA_Historique_prix!Q:Q,BNA_Historique_prix!$B:$B,$B7,BNA_Historique_prix!$E:$E,$C7),""))</f>
        <v>0</v>
      </c>
      <c r="S7" s="13" t="str">
        <f ca="1">IF(OR(SUMIFS(BNA_Historique_prix!R:R,BNA_Historique_prix!$B:$B,$B7,BNA_Historique_prix!$E:$E,$D7)=0,SUMIFS(BNA_Historique_prix!R:R,BNA_Historique_prix!$B:$B,$B7,BNA_Historique_prix!$E:$E,$C7)=0),"-",IFERROR((SUMIFS(BNA_Historique_prix!R:R,BNA_Historique_prix!$B:$B,$B7,BNA_Historique_prix!$E:$E,$D7)-SUMIFS(BNA_Historique_prix!R:R,BNA_Historique_prix!$B:$B,$B7,BNA_Historique_prix!$E:$E,$C7))/SUMIFS(BNA_Historique_prix!R:R,BNA_Historique_prix!$B:$B,$B7,BNA_Historique_prix!$E:$E,$C7),""))</f>
        <v>-</v>
      </c>
      <c r="T7" s="13">
        <f ca="1">IF(OR(SUMIFS(BNA_Historique_prix!S:S,BNA_Historique_prix!$B:$B,$B7,BNA_Historique_prix!$E:$E,$D7)=0,SUMIFS(BNA_Historique_prix!S:S,BNA_Historique_prix!$B:$B,$B7,BNA_Historique_prix!$E:$E,$C7)=0),"-",IFERROR((SUMIFS(BNA_Historique_prix!S:S,BNA_Historique_prix!$B:$B,$B7,BNA_Historique_prix!$E:$E,$D7)-SUMIFS(BNA_Historique_prix!S:S,BNA_Historique_prix!$B:$B,$B7,BNA_Historique_prix!$E:$E,$C7))/SUMIFS(BNA_Historique_prix!S:S,BNA_Historique_prix!$B:$B,$B7,BNA_Historique_prix!$E:$E,$C7),""))</f>
        <v>0</v>
      </c>
      <c r="U7" s="13">
        <f ca="1">IF(OR(SUMIFS(BNA_Historique_prix!T:T,BNA_Historique_prix!$B:$B,$B7,BNA_Historique_prix!$E:$E,$D7)=0,SUMIFS(BNA_Historique_prix!T:T,BNA_Historique_prix!$B:$B,$B7,BNA_Historique_prix!$E:$E,$C7)=0),"-",IFERROR((SUMIFS(BNA_Historique_prix!T:T,BNA_Historique_prix!$B:$B,$B7,BNA_Historique_prix!$E:$E,$D7)-SUMIFS(BNA_Historique_prix!T:T,BNA_Historique_prix!$B:$B,$B7,BNA_Historique_prix!$E:$E,$C7))/SUMIFS(BNA_Historique_prix!T:T,BNA_Historique_prix!$B:$B,$B7,BNA_Historique_prix!$E:$E,$C7),""))</f>
        <v>0</v>
      </c>
      <c r="V7" s="13">
        <f ca="1">IF(OR(SUMIFS(BNA_Historique_prix!U:U,BNA_Historique_prix!$B:$B,$B7,BNA_Historique_prix!$E:$E,$D7)=0,SUMIFS(BNA_Historique_prix!U:U,BNA_Historique_prix!$B:$B,$B7,BNA_Historique_prix!$E:$E,$C7)=0),"-",IFERROR((SUMIFS(BNA_Historique_prix!U:U,BNA_Historique_prix!$B:$B,$B7,BNA_Historique_prix!$E:$E,$D7)-SUMIFS(BNA_Historique_prix!U:U,BNA_Historique_prix!$B:$B,$B7,BNA_Historique_prix!$E:$E,$C7))/SUMIFS(BNA_Historique_prix!U:U,BNA_Historique_prix!$B:$B,$B7,BNA_Historique_prix!$E:$E,$C7),""))</f>
        <v>0</v>
      </c>
      <c r="W7" s="13">
        <f ca="1">IF(OR(SUMIFS(BNA_Historique_prix!V:V,BNA_Historique_prix!$B:$B,$B7,BNA_Historique_prix!$E:$E,$D7)=0,SUMIFS(BNA_Historique_prix!V:V,BNA_Historique_prix!$B:$B,$B7,BNA_Historique_prix!$E:$E,$C7)=0),"-",IFERROR((SUMIFS(BNA_Historique_prix!V:V,BNA_Historique_prix!$B:$B,$B7,BNA_Historique_prix!$E:$E,$D7)-SUMIFS(BNA_Historique_prix!V:V,BNA_Historique_prix!$B:$B,$B7,BNA_Historique_prix!$E:$E,$C7))/SUMIFS(BNA_Historique_prix!V:V,BNA_Historique_prix!$B:$B,$B7,BNA_Historique_prix!$E:$E,$C7),""))</f>
        <v>0</v>
      </c>
      <c r="X7" s="13">
        <f ca="1">IF(OR(SUMIFS(BNA_Historique_prix!W:W,BNA_Historique_prix!$B:$B,$B7,BNA_Historique_prix!$E:$E,$D7)=0,SUMIFS(BNA_Historique_prix!W:W,BNA_Historique_prix!$B:$B,$B7,BNA_Historique_prix!$E:$E,$C7)=0),"-",IFERROR((SUMIFS(BNA_Historique_prix!W:W,BNA_Historique_prix!$B:$B,$B7,BNA_Historique_prix!$E:$E,$D7)-SUMIFS(BNA_Historique_prix!W:W,BNA_Historique_prix!$B:$B,$B7,BNA_Historique_prix!$E:$E,$C7))/SUMIFS(BNA_Historique_prix!W:W,BNA_Historique_prix!$B:$B,$B7,BNA_Historique_prix!$E:$E,$C7),""))</f>
        <v>0</v>
      </c>
      <c r="Y7" s="13">
        <f ca="1">IF(OR(SUMIFS(BNA_Historique_prix!X:X,BNA_Historique_prix!$B:$B,$B7,BNA_Historique_prix!$E:$E,$D7)=0,SUMIFS(BNA_Historique_prix!X:X,BNA_Historique_prix!$B:$B,$B7,BNA_Historique_prix!$E:$E,$C7)=0),"-",IFERROR((SUMIFS(BNA_Historique_prix!X:X,BNA_Historique_prix!$B:$B,$B7,BNA_Historique_prix!$E:$E,$D7)-SUMIFS(BNA_Historique_prix!X:X,BNA_Historique_prix!$B:$B,$B7,BNA_Historique_prix!$E:$E,$C7))/SUMIFS(BNA_Historique_prix!X:X,BNA_Historique_prix!$B:$B,$B7,BNA_Historique_prix!$E:$E,$C7),""))</f>
        <v>0</v>
      </c>
      <c r="Z7" s="13">
        <f ca="1">IF(OR(SUMIFS(BNA_Historique_prix!Y:Y,BNA_Historique_prix!$B:$B,$B7,BNA_Historique_prix!$E:$E,$D7)=0,SUMIFS(BNA_Historique_prix!Y:Y,BNA_Historique_prix!$B:$B,$B7,BNA_Historique_prix!$E:$E,$C7)=0),"-",IFERROR((SUMIFS(BNA_Historique_prix!Y:Y,BNA_Historique_prix!$B:$B,$B7,BNA_Historique_prix!$E:$E,$D7)-SUMIFS(BNA_Historique_prix!Y:Y,BNA_Historique_prix!$B:$B,$B7,BNA_Historique_prix!$E:$E,$C7))/SUMIFS(BNA_Historique_prix!Y:Y,BNA_Historique_prix!$B:$B,$B7,BNA_Historique_prix!$E:$E,$C7),""))</f>
        <v>0</v>
      </c>
      <c r="AA7" s="13">
        <f ca="1">IF(OR(SUMIFS(BNA_Historique_prix!Z:Z,BNA_Historique_prix!$B:$B,$B7,BNA_Historique_prix!$E:$E,$D7)=0,SUMIFS(BNA_Historique_prix!Z:Z,BNA_Historique_prix!$B:$B,$B7,BNA_Historique_prix!$E:$E,$C7)=0),"-",IFERROR((SUMIFS(BNA_Historique_prix!Z:Z,BNA_Historique_prix!$B:$B,$B7,BNA_Historique_prix!$E:$E,$D7)-SUMIFS(BNA_Historique_prix!Z:Z,BNA_Historique_prix!$B:$B,$B7,BNA_Historique_prix!$E:$E,$C7))/SUMIFS(BNA_Historique_prix!Z:Z,BNA_Historique_prix!$B:$B,$B7,BNA_Historique_prix!$E:$E,$C7),""))</f>
        <v>0</v>
      </c>
      <c r="AB7" s="13">
        <f ca="1">IF(OR(SUMIFS(BNA_Historique_prix!AA:AA,BNA_Historique_prix!$B:$B,$B7,BNA_Historique_prix!$E:$E,$D7)=0,SUMIFS(BNA_Historique_prix!AA:AA,BNA_Historique_prix!$B:$B,$B7,BNA_Historique_prix!$E:$E,$C7)=0),"-",IFERROR((SUMIFS(BNA_Historique_prix!AA:AA,BNA_Historique_prix!$B:$B,$B7,BNA_Historique_prix!$E:$E,$D7)-SUMIFS(BNA_Historique_prix!AA:AA,BNA_Historique_prix!$B:$B,$B7,BNA_Historique_prix!$E:$E,$C7))/SUMIFS(BNA_Historique_prix!AA:AA,BNA_Historique_prix!$B:$B,$B7,BNA_Historique_prix!$E:$E,$C7),""))</f>
        <v>0</v>
      </c>
      <c r="AC7" s="13">
        <f ca="1">IF(OR(SUMIFS(BNA_Historique_prix!AB:AB,BNA_Historique_prix!$B:$B,$B7,BNA_Historique_prix!$E:$E,$D7)=0,SUMIFS(BNA_Historique_prix!AB:AB,BNA_Historique_prix!$B:$B,$B7,BNA_Historique_prix!$E:$E,$C7)=0),"-",IFERROR((SUMIFS(BNA_Historique_prix!AB:AB,BNA_Historique_prix!$B:$B,$B7,BNA_Historique_prix!$E:$E,$D7)-SUMIFS(BNA_Historique_prix!AB:AB,BNA_Historique_prix!$B:$B,$B7,BNA_Historique_prix!$E:$E,$C7))/SUMIFS(BNA_Historique_prix!AB:AB,BNA_Historique_prix!$B:$B,$B7,BNA_Historique_prix!$E:$E,$C7),""))</f>
        <v>0</v>
      </c>
      <c r="AD7" s="13">
        <f ca="1">IF(OR(SUMIFS(BNA_Historique_prix!AC:AC,BNA_Historique_prix!$B:$B,$B7,BNA_Historique_prix!$E:$E,$D7)=0,SUMIFS(BNA_Historique_prix!AC:AC,BNA_Historique_prix!$B:$B,$B7,BNA_Historique_prix!$E:$E,$C7)=0),"-",IFERROR((SUMIFS(BNA_Historique_prix!AC:AC,BNA_Historique_prix!$B:$B,$B7,BNA_Historique_prix!$E:$E,$D7)-SUMIFS(BNA_Historique_prix!AC:AC,BNA_Historique_prix!$B:$B,$B7,BNA_Historique_prix!$E:$E,$C7))/SUMIFS(BNA_Historique_prix!AC:AC,BNA_Historique_prix!$B:$B,$B7,BNA_Historique_prix!$E:$E,$C7),""))</f>
        <v>0</v>
      </c>
      <c r="AE7" s="13">
        <f ca="1">IF(OR(SUMIFS(BNA_Historique_prix!AD:AD,BNA_Historique_prix!$B:$B,$B7,BNA_Historique_prix!$E:$E,$D7)=0,SUMIFS(BNA_Historique_prix!AD:AD,BNA_Historique_prix!$B:$B,$B7,BNA_Historique_prix!$E:$E,$C7)=0),"-",IFERROR((SUMIFS(BNA_Historique_prix!AD:AD,BNA_Historique_prix!$B:$B,$B7,BNA_Historique_prix!$E:$E,$D7)-SUMIFS(BNA_Historique_prix!AD:AD,BNA_Historique_prix!$B:$B,$B7,BNA_Historique_prix!$E:$E,$C7))/SUMIFS(BNA_Historique_prix!AD:AD,BNA_Historique_prix!$B:$B,$B7,BNA_Historique_prix!$E:$E,$C7),""))</f>
        <v>0</v>
      </c>
      <c r="AF7" s="13">
        <f ca="1">IF(OR(SUMIFS(BNA_Historique_prix!AE:AE,BNA_Historique_prix!$B:$B,$B7,BNA_Historique_prix!$E:$E,$D7)=0,SUMIFS(BNA_Historique_prix!AE:AE,BNA_Historique_prix!$B:$B,$B7,BNA_Historique_prix!$E:$E,$C7)=0),"-",IFERROR((SUMIFS(BNA_Historique_prix!AE:AE,BNA_Historique_prix!$B:$B,$B7,BNA_Historique_prix!$E:$E,$D7)-SUMIFS(BNA_Historique_prix!AE:AE,BNA_Historique_prix!$B:$B,$B7,BNA_Historique_prix!$E:$E,$C7))/SUMIFS(BNA_Historique_prix!AE:AE,BNA_Historique_prix!$B:$B,$B7,BNA_Historique_prix!$E:$E,$C7),""))</f>
        <v>0</v>
      </c>
      <c r="AG7" s="13">
        <f ca="1">IF(OR(SUMIFS(BNA_Historique_prix!AF:AF,BNA_Historique_prix!$B:$B,$B7,BNA_Historique_prix!$E:$E,$D7)=0,SUMIFS(BNA_Historique_prix!AF:AF,BNA_Historique_prix!$B:$B,$B7,BNA_Historique_prix!$E:$E,$C7)=0),"-",IFERROR((SUMIFS(BNA_Historique_prix!AF:AF,BNA_Historique_prix!$B:$B,$B7,BNA_Historique_prix!$E:$E,$D7)-SUMIFS(BNA_Historique_prix!AF:AF,BNA_Historique_prix!$B:$B,$B7,BNA_Historique_prix!$E:$E,$C7))/SUMIFS(BNA_Historique_prix!AF:AF,BNA_Historique_prix!$B:$B,$B7,BNA_Historique_prix!$E:$E,$C7),""))</f>
        <v>0</v>
      </c>
      <c r="AH7" s="13">
        <f ca="1">IF(OR(SUMIFS(BNA_Historique_prix!AG:AG,BNA_Historique_prix!$B:$B,$B7,BNA_Historique_prix!$E:$E,$D7)=0,SUMIFS(BNA_Historique_prix!AG:AG,BNA_Historique_prix!$B:$B,$B7,BNA_Historique_prix!$E:$E,$C7)=0),"-",IFERROR((SUMIFS(BNA_Historique_prix!AG:AG,BNA_Historique_prix!$B:$B,$B7,BNA_Historique_prix!$E:$E,$D7)-SUMIFS(BNA_Historique_prix!AG:AG,BNA_Historique_prix!$B:$B,$B7,BNA_Historique_prix!$E:$E,$C7))/SUMIFS(BNA_Historique_prix!AG:AG,BNA_Historique_prix!$B:$B,$B7,BNA_Historique_prix!$E:$E,$C7),""))</f>
        <v>0</v>
      </c>
      <c r="AI7" s="13">
        <f ca="1">IF(OR(SUMIFS(BNA_Historique_prix!AH:AH,BNA_Historique_prix!$B:$B,$B7,BNA_Historique_prix!$E:$E,$D7)=0,SUMIFS(BNA_Historique_prix!AH:AH,BNA_Historique_prix!$B:$B,$B7,BNA_Historique_prix!$E:$E,$C7)=0),"-",IFERROR((SUMIFS(BNA_Historique_prix!AH:AH,BNA_Historique_prix!$B:$B,$B7,BNA_Historique_prix!$E:$E,$D7)-SUMIFS(BNA_Historique_prix!AH:AH,BNA_Historique_prix!$B:$B,$B7,BNA_Historique_prix!$E:$E,$C7))/SUMIFS(BNA_Historique_prix!AH:AH,BNA_Historique_prix!$B:$B,$B7,BNA_Historique_prix!$E:$E,$C7),""))</f>
        <v>0</v>
      </c>
      <c r="AJ7" s="13">
        <f ca="1">IF(OR(SUMIFS(BNA_Historique_prix!AI:AI,BNA_Historique_prix!$B:$B,$B7,BNA_Historique_prix!$E:$E,$D7)=0,SUMIFS(BNA_Historique_prix!AI:AI,BNA_Historique_prix!$B:$B,$B7,BNA_Historique_prix!$E:$E,$C7)=0),"-",IFERROR((SUMIFS(BNA_Historique_prix!AI:AI,BNA_Historique_prix!$B:$B,$B7,BNA_Historique_prix!$E:$E,$D7)-SUMIFS(BNA_Historique_prix!AI:AI,BNA_Historique_prix!$B:$B,$B7,BNA_Historique_prix!$E:$E,$C7))/SUMIFS(BNA_Historique_prix!AI:AI,BNA_Historique_prix!$B:$B,$B7,BNA_Historique_prix!$E:$E,$C7),""))</f>
        <v>0</v>
      </c>
    </row>
    <row r="8" spans="1:36" x14ac:dyDescent="0.35">
      <c r="A8" s="4" t="s">
        <v>64</v>
      </c>
      <c r="B8" s="4" t="s">
        <v>65</v>
      </c>
      <c r="C8" s="10">
        <f>EDATE(D8,-2)</f>
        <v>45170</v>
      </c>
      <c r="D8" s="10">
        <f>$A$1</f>
        <v>45231</v>
      </c>
      <c r="E8" s="10"/>
      <c r="F8" s="10" t="s">
        <v>3575</v>
      </c>
      <c r="H8" s="13">
        <f ca="1">IF(OR(SUMIFS(BNA_Historique_prix!G:G,BNA_Historique_prix!$B:$B,$B8,BNA_Historique_prix!$E:$E,$D8)=0,SUMIFS(BNA_Historique_prix!G:G,BNA_Historique_prix!$B:$B,$B8,BNA_Historique_prix!$E:$E,$C8)=0),"-",IFERROR((SUMIFS(BNA_Historique_prix!G:G,BNA_Historique_prix!$B:$B,$B8,BNA_Historique_prix!$E:$E,$D8)-SUMIFS(BNA_Historique_prix!G:G,BNA_Historique_prix!$B:$B,$B8,BNA_Historique_prix!$E:$E,$C8))/SUMIFS(BNA_Historique_prix!G:G,BNA_Historique_prix!$B:$B,$B8,BNA_Historique_prix!$E:$E,$C8),""))</f>
        <v>0.2</v>
      </c>
      <c r="I8" s="13" t="str">
        <f ca="1">IF(OR(SUMIFS(BNA_Historique_prix!H:H,BNA_Historique_prix!$B:$B,$B8,BNA_Historique_prix!$E:$E,$D8)=0,SUMIFS(BNA_Historique_prix!H:H,BNA_Historique_prix!$B:$B,$B8,BNA_Historique_prix!$E:$E,$C8)=0),"-",IFERROR((SUMIFS(BNA_Historique_prix!H:H,BNA_Historique_prix!$B:$B,$B8,BNA_Historique_prix!$E:$E,$D8)-SUMIFS(BNA_Historique_prix!H:H,BNA_Historique_prix!$B:$B,$B8,BNA_Historique_prix!$E:$E,$C8))/SUMIFS(BNA_Historique_prix!H:H,BNA_Historique_prix!$B:$B,$B8,BNA_Historique_prix!$E:$E,$C8),""))</f>
        <v>-</v>
      </c>
      <c r="J8" s="13" t="str">
        <f ca="1">IF(OR(SUMIFS(BNA_Historique_prix!I:I,BNA_Historique_prix!$B:$B,$B8,BNA_Historique_prix!$E:$E,$D8)=0,SUMIFS(BNA_Historique_prix!I:I,BNA_Historique_prix!$B:$B,$B8,BNA_Historique_prix!$E:$E,$C8)=0),"-",IFERROR((SUMIFS(BNA_Historique_prix!I:I,BNA_Historique_prix!$B:$B,$B8,BNA_Historique_prix!$E:$E,$D8)-SUMIFS(BNA_Historique_prix!I:I,BNA_Historique_prix!$B:$B,$B8,BNA_Historique_prix!$E:$E,$C8))/SUMIFS(BNA_Historique_prix!I:I,BNA_Historique_prix!$B:$B,$B8,BNA_Historique_prix!$E:$E,$C8),""))</f>
        <v>-</v>
      </c>
      <c r="K8" s="13">
        <f ca="1">IF(OR(SUMIFS(BNA_Historique_prix!J:J,BNA_Historique_prix!$B:$B,$B8,BNA_Historique_prix!$E:$E,$D8)=0,SUMIFS(BNA_Historique_prix!J:J,BNA_Historique_prix!$B:$B,$B8,BNA_Historique_prix!$E:$E,$C8)=0),"-",IFERROR((SUMIFS(BNA_Historique_prix!J:J,BNA_Historique_prix!$B:$B,$B8,BNA_Historique_prix!$E:$E,$D8)-SUMIFS(BNA_Historique_prix!J:J,BNA_Historique_prix!$B:$B,$B8,BNA_Historique_prix!$E:$E,$C8))/SUMIFS(BNA_Historique_prix!J:J,BNA_Historique_prix!$B:$B,$B8,BNA_Historique_prix!$E:$E,$C8),""))</f>
        <v>0</v>
      </c>
      <c r="L8" s="13">
        <f ca="1">IF(OR(SUMIFS(BNA_Historique_prix!K:K,BNA_Historique_prix!$B:$B,$B8,BNA_Historique_prix!$E:$E,$D8)=0,SUMIFS(BNA_Historique_prix!K:K,BNA_Historique_prix!$B:$B,$B8,BNA_Historique_prix!$E:$E,$C8)=0),"-",IFERROR((SUMIFS(BNA_Historique_prix!K:K,BNA_Historique_prix!$B:$B,$B8,BNA_Historique_prix!$E:$E,$D8)-SUMIFS(BNA_Historique_prix!K:K,BNA_Historique_prix!$B:$B,$B8,BNA_Historique_prix!$E:$E,$C8))/SUMIFS(BNA_Historique_prix!K:K,BNA_Historique_prix!$B:$B,$B8,BNA_Historique_prix!$E:$E,$C8),""))</f>
        <v>0</v>
      </c>
      <c r="M8" s="13">
        <f ca="1">IF(OR(SUMIFS(BNA_Historique_prix!L:L,BNA_Historique_prix!$B:$B,$B8,BNA_Historique_prix!$E:$E,$D8)=0,SUMIFS(BNA_Historique_prix!L:L,BNA_Historique_prix!$B:$B,$B8,BNA_Historique_prix!$E:$E,$C8)=0),"-",IFERROR((SUMIFS(BNA_Historique_prix!L:L,BNA_Historique_prix!$B:$B,$B8,BNA_Historique_prix!$E:$E,$D8)-SUMIFS(BNA_Historique_prix!L:L,BNA_Historique_prix!$B:$B,$B8,BNA_Historique_prix!$E:$E,$C8))/SUMIFS(BNA_Historique_prix!L:L,BNA_Historique_prix!$B:$B,$B8,BNA_Historique_prix!$E:$E,$C8),""))</f>
        <v>0</v>
      </c>
      <c r="N8" s="13" t="str">
        <f ca="1">IF(OR(SUMIFS(BNA_Historique_prix!M:M,BNA_Historique_prix!$B:$B,$B8,BNA_Historique_prix!$E:$E,$D8)=0,SUMIFS(BNA_Historique_prix!M:M,BNA_Historique_prix!$B:$B,$B8,BNA_Historique_prix!$E:$E,$C8)=0),"-",IFERROR((SUMIFS(BNA_Historique_prix!M:M,BNA_Historique_prix!$B:$B,$B8,BNA_Historique_prix!$E:$E,$D8)-SUMIFS(BNA_Historique_prix!M:M,BNA_Historique_prix!$B:$B,$B8,BNA_Historique_prix!$E:$E,$C8))/SUMIFS(BNA_Historique_prix!M:M,BNA_Historique_prix!$B:$B,$B8,BNA_Historique_prix!$E:$E,$C8),""))</f>
        <v>-</v>
      </c>
      <c r="O8" s="13">
        <f ca="1">IF(OR(SUMIFS(BNA_Historique_prix!N:N,BNA_Historique_prix!$B:$B,$B8,BNA_Historique_prix!$E:$E,$D8)=0,SUMIFS(BNA_Historique_prix!N:N,BNA_Historique_prix!$B:$B,$B8,BNA_Historique_prix!$E:$E,$C8)=0),"-",IFERROR((SUMIFS(BNA_Historique_prix!N:N,BNA_Historique_prix!$B:$B,$B8,BNA_Historique_prix!$E:$E,$D8)-SUMIFS(BNA_Historique_prix!N:N,BNA_Historique_prix!$B:$B,$B8,BNA_Historique_prix!$E:$E,$C8))/SUMIFS(BNA_Historique_prix!N:N,BNA_Historique_prix!$B:$B,$B8,BNA_Historique_prix!$E:$E,$C8),""))</f>
        <v>0</v>
      </c>
      <c r="P8" s="13">
        <f ca="1">IF(OR(SUMIFS(BNA_Historique_prix!O:O,BNA_Historique_prix!$B:$B,$B8,BNA_Historique_prix!$E:$E,$D8)=0,SUMIFS(BNA_Historique_prix!O:O,BNA_Historique_prix!$B:$B,$B8,BNA_Historique_prix!$E:$E,$C8)=0),"-",IFERROR((SUMIFS(BNA_Historique_prix!O:O,BNA_Historique_prix!$B:$B,$B8,BNA_Historique_prix!$E:$E,$D8)-SUMIFS(BNA_Historique_prix!O:O,BNA_Historique_prix!$B:$B,$B8,BNA_Historique_prix!$E:$E,$C8))/SUMIFS(BNA_Historique_prix!O:O,BNA_Historique_prix!$B:$B,$B8,BNA_Historique_prix!$E:$E,$C8),""))</f>
        <v>0</v>
      </c>
      <c r="Q8" s="13">
        <f ca="1">IF(OR(SUMIFS(BNA_Historique_prix!P:P,BNA_Historique_prix!$B:$B,$B8,BNA_Historique_prix!$E:$E,$D8)=0,SUMIFS(BNA_Historique_prix!P:P,BNA_Historique_prix!$B:$B,$B8,BNA_Historique_prix!$E:$E,$C8)=0),"-",IFERROR((SUMIFS(BNA_Historique_prix!P:P,BNA_Historique_prix!$B:$B,$B8,BNA_Historique_prix!$E:$E,$D8)-SUMIFS(BNA_Historique_prix!P:P,BNA_Historique_prix!$B:$B,$B8,BNA_Historique_prix!$E:$E,$C8))/SUMIFS(BNA_Historique_prix!P:P,BNA_Historique_prix!$B:$B,$B8,BNA_Historique_prix!$E:$E,$C8),""))</f>
        <v>-0.16666666666666666</v>
      </c>
      <c r="R8" s="13">
        <f ca="1">IF(OR(SUMIFS(BNA_Historique_prix!Q:Q,BNA_Historique_prix!$B:$B,$B8,BNA_Historique_prix!$E:$E,$D8)=0,SUMIFS(BNA_Historique_prix!Q:Q,BNA_Historique_prix!$B:$B,$B8,BNA_Historique_prix!$E:$E,$C8)=0),"-",IFERROR((SUMIFS(BNA_Historique_prix!Q:Q,BNA_Historique_prix!$B:$B,$B8,BNA_Historique_prix!$E:$E,$D8)-SUMIFS(BNA_Historique_prix!Q:Q,BNA_Historique_prix!$B:$B,$B8,BNA_Historique_prix!$E:$E,$C8))/SUMIFS(BNA_Historique_prix!Q:Q,BNA_Historique_prix!$B:$B,$B8,BNA_Historique_prix!$E:$E,$C8),""))</f>
        <v>0</v>
      </c>
      <c r="S8" s="13" t="str">
        <f ca="1">IF(OR(SUMIFS(BNA_Historique_prix!R:R,BNA_Historique_prix!$B:$B,$B8,BNA_Historique_prix!$E:$E,$D8)=0,SUMIFS(BNA_Historique_prix!R:R,BNA_Historique_prix!$B:$B,$B8,BNA_Historique_prix!$E:$E,$C8)=0),"-",IFERROR((SUMIFS(BNA_Historique_prix!R:R,BNA_Historique_prix!$B:$B,$B8,BNA_Historique_prix!$E:$E,$D8)-SUMIFS(BNA_Historique_prix!R:R,BNA_Historique_prix!$B:$B,$B8,BNA_Historique_prix!$E:$E,$C8))/SUMIFS(BNA_Historique_prix!R:R,BNA_Historique_prix!$B:$B,$B8,BNA_Historique_prix!$E:$E,$C8),""))</f>
        <v>-</v>
      </c>
      <c r="T8" s="13">
        <f ca="1">IF(OR(SUMIFS(BNA_Historique_prix!S:S,BNA_Historique_prix!$B:$B,$B8,BNA_Historique_prix!$E:$E,$D8)=0,SUMIFS(BNA_Historique_prix!S:S,BNA_Historique_prix!$B:$B,$B8,BNA_Historique_prix!$E:$E,$C8)=0),"-",IFERROR((SUMIFS(BNA_Historique_prix!S:S,BNA_Historique_prix!$B:$B,$B8,BNA_Historique_prix!$E:$E,$D8)-SUMIFS(BNA_Historique_prix!S:S,BNA_Historique_prix!$B:$B,$B8,BNA_Historique_prix!$E:$E,$C8))/SUMIFS(BNA_Historique_prix!S:S,BNA_Historique_prix!$B:$B,$B8,BNA_Historique_prix!$E:$E,$C8),""))</f>
        <v>6.6666666666666666E-2</v>
      </c>
      <c r="U8" s="13">
        <f ca="1">IF(OR(SUMIFS(BNA_Historique_prix!T:T,BNA_Historique_prix!$B:$B,$B8,BNA_Historique_prix!$E:$E,$D8)=0,SUMIFS(BNA_Historique_prix!T:T,BNA_Historique_prix!$B:$B,$B8,BNA_Historique_prix!$E:$E,$C8)=0),"-",IFERROR((SUMIFS(BNA_Historique_prix!T:T,BNA_Historique_prix!$B:$B,$B8,BNA_Historique_prix!$E:$E,$D8)-SUMIFS(BNA_Historique_prix!T:T,BNA_Historique_prix!$B:$B,$B8,BNA_Historique_prix!$E:$E,$C8))/SUMIFS(BNA_Historique_prix!T:T,BNA_Historique_prix!$B:$B,$B8,BNA_Historique_prix!$E:$E,$C8),""))</f>
        <v>3.5714285714285712E-2</v>
      </c>
      <c r="V8" s="13">
        <f ca="1">IF(OR(SUMIFS(BNA_Historique_prix!U:U,BNA_Historique_prix!$B:$B,$B8,BNA_Historique_prix!$E:$E,$D8)=0,SUMIFS(BNA_Historique_prix!U:U,BNA_Historique_prix!$B:$B,$B8,BNA_Historique_prix!$E:$E,$C8)=0),"-",IFERROR((SUMIFS(BNA_Historique_prix!U:U,BNA_Historique_prix!$B:$B,$B8,BNA_Historique_prix!$E:$E,$D8)-SUMIFS(BNA_Historique_prix!U:U,BNA_Historique_prix!$B:$B,$B8,BNA_Historique_prix!$E:$E,$C8))/SUMIFS(BNA_Historique_prix!U:U,BNA_Historique_prix!$B:$B,$B8,BNA_Historique_prix!$E:$E,$C8),""))</f>
        <v>3.4482758620689655E-2</v>
      </c>
      <c r="W8" s="13">
        <f ca="1">IF(OR(SUMIFS(BNA_Historique_prix!V:V,BNA_Historique_prix!$B:$B,$B8,BNA_Historique_prix!$E:$E,$D8)=0,SUMIFS(BNA_Historique_prix!V:V,BNA_Historique_prix!$B:$B,$B8,BNA_Historique_prix!$E:$E,$C8)=0),"-",IFERROR((SUMIFS(BNA_Historique_prix!V:V,BNA_Historique_prix!$B:$B,$B8,BNA_Historique_prix!$E:$E,$D8)-SUMIFS(BNA_Historique_prix!V:V,BNA_Historique_prix!$B:$B,$B8,BNA_Historique_prix!$E:$E,$C8))/SUMIFS(BNA_Historique_prix!V:V,BNA_Historique_prix!$B:$B,$B8,BNA_Historique_prix!$E:$E,$C8),""))</f>
        <v>0</v>
      </c>
      <c r="X8" s="13">
        <f ca="1">IF(OR(SUMIFS(BNA_Historique_prix!W:W,BNA_Historique_prix!$B:$B,$B8,BNA_Historique_prix!$E:$E,$D8)=0,SUMIFS(BNA_Historique_prix!W:W,BNA_Historique_prix!$B:$B,$B8,BNA_Historique_prix!$E:$E,$C8)=0),"-",IFERROR((SUMIFS(BNA_Historique_prix!W:W,BNA_Historique_prix!$B:$B,$B8,BNA_Historique_prix!$E:$E,$D8)-SUMIFS(BNA_Historique_prix!W:W,BNA_Historique_prix!$B:$B,$B8,BNA_Historique_prix!$E:$E,$C8))/SUMIFS(BNA_Historique_prix!W:W,BNA_Historique_prix!$B:$B,$B8,BNA_Historique_prix!$E:$E,$C8),""))</f>
        <v>0.25</v>
      </c>
      <c r="Y8" s="13">
        <f ca="1">IF(OR(SUMIFS(BNA_Historique_prix!X:X,BNA_Historique_prix!$B:$B,$B8,BNA_Historique_prix!$E:$E,$D8)=0,SUMIFS(BNA_Historique_prix!X:X,BNA_Historique_prix!$B:$B,$B8,BNA_Historique_prix!$E:$E,$C8)=0),"-",IFERROR((SUMIFS(BNA_Historique_prix!X:X,BNA_Historique_prix!$B:$B,$B8,BNA_Historique_prix!$E:$E,$D8)-SUMIFS(BNA_Historique_prix!X:X,BNA_Historique_prix!$B:$B,$B8,BNA_Historique_prix!$E:$E,$C8))/SUMIFS(BNA_Historique_prix!X:X,BNA_Historique_prix!$B:$B,$B8,BNA_Historique_prix!$E:$E,$C8),""))</f>
        <v>0</v>
      </c>
      <c r="Z8" s="13">
        <f ca="1">IF(OR(SUMIFS(BNA_Historique_prix!Y:Y,BNA_Historique_prix!$B:$B,$B8,BNA_Historique_prix!$E:$E,$D8)=0,SUMIFS(BNA_Historique_prix!Y:Y,BNA_Historique_prix!$B:$B,$B8,BNA_Historique_prix!$E:$E,$C8)=0),"-",IFERROR((SUMIFS(BNA_Historique_prix!Y:Y,BNA_Historique_prix!$B:$B,$B8,BNA_Historique_prix!$E:$E,$D8)-SUMIFS(BNA_Historique_prix!Y:Y,BNA_Historique_prix!$B:$B,$B8,BNA_Historique_prix!$E:$E,$C8))/SUMIFS(BNA_Historique_prix!Y:Y,BNA_Historique_prix!$B:$B,$B8,BNA_Historique_prix!$E:$E,$C8),""))</f>
        <v>0.15384615384615385</v>
      </c>
      <c r="AA8" s="13">
        <f ca="1">IF(OR(SUMIFS(BNA_Historique_prix!Z:Z,BNA_Historique_prix!$B:$B,$B8,BNA_Historique_prix!$E:$E,$D8)=0,SUMIFS(BNA_Historique_prix!Z:Z,BNA_Historique_prix!$B:$B,$B8,BNA_Historique_prix!$E:$E,$C8)=0),"-",IFERROR((SUMIFS(BNA_Historique_prix!Z:Z,BNA_Historique_prix!$B:$B,$B8,BNA_Historique_prix!$E:$E,$D8)-SUMIFS(BNA_Historique_prix!Z:Z,BNA_Historique_prix!$B:$B,$B8,BNA_Historique_prix!$E:$E,$C8))/SUMIFS(BNA_Historique_prix!Z:Z,BNA_Historique_prix!$B:$B,$B8,BNA_Historique_prix!$E:$E,$C8),""))</f>
        <v>0</v>
      </c>
      <c r="AB8" s="13">
        <f ca="1">IF(OR(SUMIFS(BNA_Historique_prix!AA:AA,BNA_Historique_prix!$B:$B,$B8,BNA_Historique_prix!$E:$E,$D8)=0,SUMIFS(BNA_Historique_prix!AA:AA,BNA_Historique_prix!$B:$B,$B8,BNA_Historique_prix!$E:$E,$C8)=0),"-",IFERROR((SUMIFS(BNA_Historique_prix!AA:AA,BNA_Historique_prix!$B:$B,$B8,BNA_Historique_prix!$E:$E,$D8)-SUMIFS(BNA_Historique_prix!AA:AA,BNA_Historique_prix!$B:$B,$B8,BNA_Historique_prix!$E:$E,$C8))/SUMIFS(BNA_Historique_prix!AA:AA,BNA_Historique_prix!$B:$B,$B8,BNA_Historique_prix!$E:$E,$C8),""))</f>
        <v>9.0909090909090912E-2</v>
      </c>
      <c r="AC8" s="13">
        <f ca="1">IF(OR(SUMIFS(BNA_Historique_prix!AB:AB,BNA_Historique_prix!$B:$B,$B8,BNA_Historique_prix!$E:$E,$D8)=0,SUMIFS(BNA_Historique_prix!AB:AB,BNA_Historique_prix!$B:$B,$B8,BNA_Historique_prix!$E:$E,$C8)=0),"-",IFERROR((SUMIFS(BNA_Historique_prix!AB:AB,BNA_Historique_prix!$B:$B,$B8,BNA_Historique_prix!$E:$E,$D8)-SUMIFS(BNA_Historique_prix!AB:AB,BNA_Historique_prix!$B:$B,$B8,BNA_Historique_prix!$E:$E,$C8))/SUMIFS(BNA_Historique_prix!AB:AB,BNA_Historique_prix!$B:$B,$B8,BNA_Historique_prix!$E:$E,$C8),""))</f>
        <v>0</v>
      </c>
      <c r="AD8" s="13">
        <f ca="1">IF(OR(SUMIFS(BNA_Historique_prix!AC:AC,BNA_Historique_prix!$B:$B,$B8,BNA_Historique_prix!$E:$E,$D8)=0,SUMIFS(BNA_Historique_prix!AC:AC,BNA_Historique_prix!$B:$B,$B8,BNA_Historique_prix!$E:$E,$C8)=0),"-",IFERROR((SUMIFS(BNA_Historique_prix!AC:AC,BNA_Historique_prix!$B:$B,$B8,BNA_Historique_prix!$E:$E,$D8)-SUMIFS(BNA_Historique_prix!AC:AC,BNA_Historique_prix!$B:$B,$B8,BNA_Historique_prix!$E:$E,$C8))/SUMIFS(BNA_Historique_prix!AC:AC,BNA_Historique_prix!$B:$B,$B8,BNA_Historique_prix!$E:$E,$C8),""))</f>
        <v>0</v>
      </c>
      <c r="AE8" s="13">
        <f ca="1">IF(OR(SUMIFS(BNA_Historique_prix!AD:AD,BNA_Historique_prix!$B:$B,$B8,BNA_Historique_prix!$E:$E,$D8)=0,SUMIFS(BNA_Historique_prix!AD:AD,BNA_Historique_prix!$B:$B,$B8,BNA_Historique_prix!$E:$E,$C8)=0),"-",IFERROR((SUMIFS(BNA_Historique_prix!AD:AD,BNA_Historique_prix!$B:$B,$B8,BNA_Historique_prix!$E:$E,$D8)-SUMIFS(BNA_Historique_prix!AD:AD,BNA_Historique_prix!$B:$B,$B8,BNA_Historique_prix!$E:$E,$C8))/SUMIFS(BNA_Historique_prix!AD:AD,BNA_Historique_prix!$B:$B,$B8,BNA_Historique_prix!$E:$E,$C8),""))</f>
        <v>0</v>
      </c>
      <c r="AF8" s="13">
        <f ca="1">IF(OR(SUMIFS(BNA_Historique_prix!AE:AE,BNA_Historique_prix!$B:$B,$B8,BNA_Historique_prix!$E:$E,$D8)=0,SUMIFS(BNA_Historique_prix!AE:AE,BNA_Historique_prix!$B:$B,$B8,BNA_Historique_prix!$E:$E,$C8)=0),"-",IFERROR((SUMIFS(BNA_Historique_prix!AE:AE,BNA_Historique_prix!$B:$B,$B8,BNA_Historique_prix!$E:$E,$D8)-SUMIFS(BNA_Historique_prix!AE:AE,BNA_Historique_prix!$B:$B,$B8,BNA_Historique_prix!$E:$E,$C8))/SUMIFS(BNA_Historique_prix!AE:AE,BNA_Historique_prix!$B:$B,$B8,BNA_Historique_prix!$E:$E,$C8),""))</f>
        <v>0.2</v>
      </c>
      <c r="AG8" s="13">
        <f ca="1">IF(OR(SUMIFS(BNA_Historique_prix!AF:AF,BNA_Historique_prix!$B:$B,$B8,BNA_Historique_prix!$E:$E,$D8)=0,SUMIFS(BNA_Historique_prix!AF:AF,BNA_Historique_prix!$B:$B,$B8,BNA_Historique_prix!$E:$E,$C8)=0),"-",IFERROR((SUMIFS(BNA_Historique_prix!AF:AF,BNA_Historique_prix!$B:$B,$B8,BNA_Historique_prix!$E:$E,$D8)-SUMIFS(BNA_Historique_prix!AF:AF,BNA_Historique_prix!$B:$B,$B8,BNA_Historique_prix!$E:$E,$C8))/SUMIFS(BNA_Historique_prix!AF:AF,BNA_Historique_prix!$B:$B,$B8,BNA_Historique_prix!$E:$E,$C8),""))</f>
        <v>0</v>
      </c>
      <c r="AH8" s="13">
        <f ca="1">IF(OR(SUMIFS(BNA_Historique_prix!AG:AG,BNA_Historique_prix!$B:$B,$B8,BNA_Historique_prix!$E:$E,$D8)=0,SUMIFS(BNA_Historique_prix!AG:AG,BNA_Historique_prix!$B:$B,$B8,BNA_Historique_prix!$E:$E,$C8)=0),"-",IFERROR((SUMIFS(BNA_Historique_prix!AG:AG,BNA_Historique_prix!$B:$B,$B8,BNA_Historique_prix!$E:$E,$D8)-SUMIFS(BNA_Historique_prix!AG:AG,BNA_Historique_prix!$B:$B,$B8,BNA_Historique_prix!$E:$E,$C8))/SUMIFS(BNA_Historique_prix!AG:AG,BNA_Historique_prix!$B:$B,$B8,BNA_Historique_prix!$E:$E,$C8),""))</f>
        <v>0</v>
      </c>
      <c r="AI8" s="13">
        <f ca="1">IF(OR(SUMIFS(BNA_Historique_prix!AH:AH,BNA_Historique_prix!$B:$B,$B8,BNA_Historique_prix!$E:$E,$D8)=0,SUMIFS(BNA_Historique_prix!AH:AH,BNA_Historique_prix!$B:$B,$B8,BNA_Historique_prix!$E:$E,$C8)=0),"-",IFERROR((SUMIFS(BNA_Historique_prix!AH:AH,BNA_Historique_prix!$B:$B,$B8,BNA_Historique_prix!$E:$E,$D8)-SUMIFS(BNA_Historique_prix!AH:AH,BNA_Historique_prix!$B:$B,$B8,BNA_Historique_prix!$E:$E,$C8))/SUMIFS(BNA_Historique_prix!AH:AH,BNA_Historique_prix!$B:$B,$B8,BNA_Historique_prix!$E:$E,$C8),""))</f>
        <v>0</v>
      </c>
      <c r="AJ8" s="13">
        <f ca="1">IF(OR(SUMIFS(BNA_Historique_prix!AI:AI,BNA_Historique_prix!$B:$B,$B8,BNA_Historique_prix!$E:$E,$D8)=0,SUMIFS(BNA_Historique_prix!AI:AI,BNA_Historique_prix!$B:$B,$B8,BNA_Historique_prix!$E:$E,$C8)=0),"-",IFERROR((SUMIFS(BNA_Historique_prix!AI:AI,BNA_Historique_prix!$B:$B,$B8,BNA_Historique_prix!$E:$E,$D8)-SUMIFS(BNA_Historique_prix!AI:AI,BNA_Historique_prix!$B:$B,$B8,BNA_Historique_prix!$E:$E,$C8))/SUMIFS(BNA_Historique_prix!AI:AI,BNA_Historique_prix!$B:$B,$B8,BNA_Historique_prix!$E:$E,$C8),""))</f>
        <v>0</v>
      </c>
    </row>
    <row r="9" spans="1:36" x14ac:dyDescent="0.35">
      <c r="A9" s="4" t="s">
        <v>64</v>
      </c>
      <c r="B9" s="4" t="s">
        <v>65</v>
      </c>
      <c r="C9" s="10">
        <f>EDATE(D9,-12)</f>
        <v>44866</v>
      </c>
      <c r="D9" s="10">
        <f>$A$1</f>
        <v>45231</v>
      </c>
      <c r="E9" s="10"/>
      <c r="F9" s="10" t="s">
        <v>3576</v>
      </c>
      <c r="H9" s="13">
        <f ca="1">IF(OR(SUMIFS(BNA_Historique_prix!G:G,BNA_Historique_prix!$B:$B,$B9,BNA_Historique_prix!$E:$E,$D9)=0,SUMIFS(BNA_Historique_prix!G:G,BNA_Historique_prix!$B:$B,$B9,BNA_Historique_prix!$E:$E,$C9)=0),"-",IFERROR((SUMIFS(BNA_Historique_prix!G:G,BNA_Historique_prix!$B:$B,$B9,BNA_Historique_prix!$E:$E,$D9)-SUMIFS(BNA_Historique_prix!G:G,BNA_Historique_prix!$B:$B,$B9,BNA_Historique_prix!$E:$E,$C9))/SUMIFS(BNA_Historique_prix!G:G,BNA_Historique_prix!$B:$B,$B9,BNA_Historique_prix!$E:$E,$C9),""))</f>
        <v>0.2</v>
      </c>
      <c r="I9" s="13" t="str">
        <f ca="1">IF(OR(SUMIFS(BNA_Historique_prix!H:H,BNA_Historique_prix!$B:$B,$B9,BNA_Historique_prix!$E:$E,$D9)=0,SUMIFS(BNA_Historique_prix!H:H,BNA_Historique_prix!$B:$B,$B9,BNA_Historique_prix!$E:$E,$C9)=0),"-",IFERROR((SUMIFS(BNA_Historique_prix!H:H,BNA_Historique_prix!$B:$B,$B9,BNA_Historique_prix!$E:$E,$D9)-SUMIFS(BNA_Historique_prix!H:H,BNA_Historique_prix!$B:$B,$B9,BNA_Historique_prix!$E:$E,$C9))/SUMIFS(BNA_Historique_prix!H:H,BNA_Historique_prix!$B:$B,$B9,BNA_Historique_prix!$E:$E,$C9),""))</f>
        <v>-</v>
      </c>
      <c r="J9" s="13" t="str">
        <f ca="1">IF(OR(SUMIFS(BNA_Historique_prix!I:I,BNA_Historique_prix!$B:$B,$B9,BNA_Historique_prix!$E:$E,$D9)=0,SUMIFS(BNA_Historique_prix!I:I,BNA_Historique_prix!$B:$B,$B9,BNA_Historique_prix!$E:$E,$C9)=0),"-",IFERROR((SUMIFS(BNA_Historique_prix!I:I,BNA_Historique_prix!$B:$B,$B9,BNA_Historique_prix!$E:$E,$D9)-SUMIFS(BNA_Historique_prix!I:I,BNA_Historique_prix!$B:$B,$B9,BNA_Historique_prix!$E:$E,$C9))/SUMIFS(BNA_Historique_prix!I:I,BNA_Historique_prix!$B:$B,$B9,BNA_Historique_prix!$E:$E,$C9),""))</f>
        <v>-</v>
      </c>
      <c r="K9" s="13">
        <f ca="1">IF(OR(SUMIFS(BNA_Historique_prix!J:J,BNA_Historique_prix!$B:$B,$B9,BNA_Historique_prix!$E:$E,$D9)=0,SUMIFS(BNA_Historique_prix!J:J,BNA_Historique_prix!$B:$B,$B9,BNA_Historique_prix!$E:$E,$C9)=0),"-",IFERROR((SUMIFS(BNA_Historique_prix!J:J,BNA_Historique_prix!$B:$B,$B9,BNA_Historique_prix!$E:$E,$D9)-SUMIFS(BNA_Historique_prix!J:J,BNA_Historique_prix!$B:$B,$B9,BNA_Historique_prix!$E:$E,$C9))/SUMIFS(BNA_Historique_prix!J:J,BNA_Historique_prix!$B:$B,$B9,BNA_Historique_prix!$E:$E,$C9),""))</f>
        <v>0.1111111111111111</v>
      </c>
      <c r="L9" s="13">
        <f ca="1">IF(OR(SUMIFS(BNA_Historique_prix!K:K,BNA_Historique_prix!$B:$B,$B9,BNA_Historique_prix!$E:$E,$D9)=0,SUMIFS(BNA_Historique_prix!K:K,BNA_Historique_prix!$B:$B,$B9,BNA_Historique_prix!$E:$E,$C9)=0),"-",IFERROR((SUMIFS(BNA_Historique_prix!K:K,BNA_Historique_prix!$B:$B,$B9,BNA_Historique_prix!$E:$E,$D9)-SUMIFS(BNA_Historique_prix!K:K,BNA_Historique_prix!$B:$B,$B9,BNA_Historique_prix!$E:$E,$C9))/SUMIFS(BNA_Historique_prix!K:K,BNA_Historique_prix!$B:$B,$B9,BNA_Historique_prix!$E:$E,$C9),""))</f>
        <v>0.2</v>
      </c>
      <c r="M9" s="13">
        <f ca="1">IF(OR(SUMIFS(BNA_Historique_prix!L:L,BNA_Historique_prix!$B:$B,$B9,BNA_Historique_prix!$E:$E,$D9)=0,SUMIFS(BNA_Historique_prix!L:L,BNA_Historique_prix!$B:$B,$B9,BNA_Historique_prix!$E:$E,$C9)=0),"-",IFERROR((SUMIFS(BNA_Historique_prix!L:L,BNA_Historique_prix!$B:$B,$B9,BNA_Historique_prix!$E:$E,$D9)-SUMIFS(BNA_Historique_prix!L:L,BNA_Historique_prix!$B:$B,$B9,BNA_Historique_prix!$E:$E,$C9))/SUMIFS(BNA_Historique_prix!L:L,BNA_Historique_prix!$B:$B,$B9,BNA_Historique_prix!$E:$E,$C9),""))</f>
        <v>0</v>
      </c>
      <c r="N9" s="13" t="str">
        <f ca="1">IF(OR(SUMIFS(BNA_Historique_prix!M:M,BNA_Historique_prix!$B:$B,$B9,BNA_Historique_prix!$E:$E,$D9)=0,SUMIFS(BNA_Historique_prix!M:M,BNA_Historique_prix!$B:$B,$B9,BNA_Historique_prix!$E:$E,$C9)=0),"-",IFERROR((SUMIFS(BNA_Historique_prix!M:M,BNA_Historique_prix!$B:$B,$B9,BNA_Historique_prix!$E:$E,$D9)-SUMIFS(BNA_Historique_prix!M:M,BNA_Historique_prix!$B:$B,$B9,BNA_Historique_prix!$E:$E,$C9))/SUMIFS(BNA_Historique_prix!M:M,BNA_Historique_prix!$B:$B,$B9,BNA_Historique_prix!$E:$E,$C9),""))</f>
        <v>-</v>
      </c>
      <c r="O9" s="13">
        <f ca="1">IF(OR(SUMIFS(BNA_Historique_prix!N:N,BNA_Historique_prix!$B:$B,$B9,BNA_Historique_prix!$E:$E,$D9)=0,SUMIFS(BNA_Historique_prix!N:N,BNA_Historique_prix!$B:$B,$B9,BNA_Historique_prix!$E:$E,$C9)=0),"-",IFERROR((SUMIFS(BNA_Historique_prix!N:N,BNA_Historique_prix!$B:$B,$B9,BNA_Historique_prix!$E:$E,$D9)-SUMIFS(BNA_Historique_prix!N:N,BNA_Historique_prix!$B:$B,$B9,BNA_Historique_prix!$E:$E,$C9))/SUMIFS(BNA_Historique_prix!N:N,BNA_Historique_prix!$B:$B,$B9,BNA_Historique_prix!$E:$E,$C9),""))</f>
        <v>0.25</v>
      </c>
      <c r="P9" s="13">
        <f ca="1">IF(OR(SUMIFS(BNA_Historique_prix!O:O,BNA_Historique_prix!$B:$B,$B9,BNA_Historique_prix!$E:$E,$D9)=0,SUMIFS(BNA_Historique_prix!O:O,BNA_Historique_prix!$B:$B,$B9,BNA_Historique_prix!$E:$E,$C9)=0),"-",IFERROR((SUMIFS(BNA_Historique_prix!O:O,BNA_Historique_prix!$B:$B,$B9,BNA_Historique_prix!$E:$E,$D9)-SUMIFS(BNA_Historique_prix!O:O,BNA_Historique_prix!$B:$B,$B9,BNA_Historique_prix!$E:$E,$C9))/SUMIFS(BNA_Historique_prix!O:O,BNA_Historique_prix!$B:$B,$B9,BNA_Historique_prix!$E:$E,$C9),""))</f>
        <v>3</v>
      </c>
      <c r="Q9" s="13">
        <f ca="1">IF(OR(SUMIFS(BNA_Historique_prix!P:P,BNA_Historique_prix!$B:$B,$B9,BNA_Historique_prix!$E:$E,$D9)=0,SUMIFS(BNA_Historique_prix!P:P,BNA_Historique_prix!$B:$B,$B9,BNA_Historique_prix!$E:$E,$C9)=0),"-",IFERROR((SUMIFS(BNA_Historique_prix!P:P,BNA_Historique_prix!$B:$B,$B9,BNA_Historique_prix!$E:$E,$D9)-SUMIFS(BNA_Historique_prix!P:P,BNA_Historique_prix!$B:$B,$B9,BNA_Historique_prix!$E:$E,$C9))/SUMIFS(BNA_Historique_prix!P:P,BNA_Historique_prix!$B:$B,$B9,BNA_Historique_prix!$E:$E,$C9),""))</f>
        <v>0.25</v>
      </c>
      <c r="R9" s="13">
        <f ca="1">IF(OR(SUMIFS(BNA_Historique_prix!Q:Q,BNA_Historique_prix!$B:$B,$B9,BNA_Historique_prix!$E:$E,$D9)=0,SUMIFS(BNA_Historique_prix!Q:Q,BNA_Historique_prix!$B:$B,$B9,BNA_Historique_prix!$E:$E,$C9)=0),"-",IFERROR((SUMIFS(BNA_Historique_prix!Q:Q,BNA_Historique_prix!$B:$B,$B9,BNA_Historique_prix!$E:$E,$D9)-SUMIFS(BNA_Historique_prix!Q:Q,BNA_Historique_prix!$B:$B,$B9,BNA_Historique_prix!$E:$E,$C9))/SUMIFS(BNA_Historique_prix!Q:Q,BNA_Historique_prix!$B:$B,$B9,BNA_Historique_prix!$E:$E,$C9),""))</f>
        <v>0</v>
      </c>
      <c r="S9" s="13" t="str">
        <f ca="1">IF(OR(SUMIFS(BNA_Historique_prix!R:R,BNA_Historique_prix!$B:$B,$B9,BNA_Historique_prix!$E:$E,$D9)=0,SUMIFS(BNA_Historique_prix!R:R,BNA_Historique_prix!$B:$B,$B9,BNA_Historique_prix!$E:$E,$C9)=0),"-",IFERROR((SUMIFS(BNA_Historique_prix!R:R,BNA_Historique_prix!$B:$B,$B9,BNA_Historique_prix!$E:$E,$D9)-SUMIFS(BNA_Historique_prix!R:R,BNA_Historique_prix!$B:$B,$B9,BNA_Historique_prix!$E:$E,$C9))/SUMIFS(BNA_Historique_prix!R:R,BNA_Historique_prix!$B:$B,$B9,BNA_Historique_prix!$E:$E,$C9),""))</f>
        <v>-</v>
      </c>
      <c r="T9" s="13">
        <f ca="1">IF(OR(SUMIFS(BNA_Historique_prix!S:S,BNA_Historique_prix!$B:$B,$B9,BNA_Historique_prix!$E:$E,$D9)=0,SUMIFS(BNA_Historique_prix!S:S,BNA_Historique_prix!$B:$B,$B9,BNA_Historique_prix!$E:$E,$C9)=0),"-",IFERROR((SUMIFS(BNA_Historique_prix!S:S,BNA_Historique_prix!$B:$B,$B9,BNA_Historique_prix!$E:$E,$D9)-SUMIFS(BNA_Historique_prix!S:S,BNA_Historique_prix!$B:$B,$B9,BNA_Historique_prix!$E:$E,$C9))/SUMIFS(BNA_Historique_prix!S:S,BNA_Historique_prix!$B:$B,$B9,BNA_Historique_prix!$E:$E,$C9),""))</f>
        <v>0.23076923076923078</v>
      </c>
      <c r="U9" s="13">
        <f ca="1">IF(OR(SUMIFS(BNA_Historique_prix!T:T,BNA_Historique_prix!$B:$B,$B9,BNA_Historique_prix!$E:$E,$D9)=0,SUMIFS(BNA_Historique_prix!T:T,BNA_Historique_prix!$B:$B,$B9,BNA_Historique_prix!$E:$E,$C9)=0),"-",IFERROR((SUMIFS(BNA_Historique_prix!T:T,BNA_Historique_prix!$B:$B,$B9,BNA_Historique_prix!$E:$E,$D9)-SUMIFS(BNA_Historique_prix!T:T,BNA_Historique_prix!$B:$B,$B9,BNA_Historique_prix!$E:$E,$C9))/SUMIFS(BNA_Historique_prix!T:T,BNA_Historique_prix!$B:$B,$B9,BNA_Historique_prix!$E:$E,$C9),""))</f>
        <v>0.31818181818181818</v>
      </c>
      <c r="V9" s="13">
        <f ca="1">IF(OR(SUMIFS(BNA_Historique_prix!U:U,BNA_Historique_prix!$B:$B,$B9,BNA_Historique_prix!$E:$E,$D9)=0,SUMIFS(BNA_Historique_prix!U:U,BNA_Historique_prix!$B:$B,$B9,BNA_Historique_prix!$E:$E,$C9)=0),"-",IFERROR((SUMIFS(BNA_Historique_prix!U:U,BNA_Historique_prix!$B:$B,$B9,BNA_Historique_prix!$E:$E,$D9)-SUMIFS(BNA_Historique_prix!U:U,BNA_Historique_prix!$B:$B,$B9,BNA_Historique_prix!$E:$E,$C9))/SUMIFS(BNA_Historique_prix!U:U,BNA_Historique_prix!$B:$B,$B9,BNA_Historique_prix!$E:$E,$C9),""))</f>
        <v>0.5</v>
      </c>
      <c r="W9" s="13">
        <f ca="1">IF(OR(SUMIFS(BNA_Historique_prix!V:V,BNA_Historique_prix!$B:$B,$B9,BNA_Historique_prix!$E:$E,$D9)=0,SUMIFS(BNA_Historique_prix!V:V,BNA_Historique_prix!$B:$B,$B9,BNA_Historique_prix!$E:$E,$C9)=0),"-",IFERROR((SUMIFS(BNA_Historique_prix!V:V,BNA_Historique_prix!$B:$B,$B9,BNA_Historique_prix!$E:$E,$D9)-SUMIFS(BNA_Historique_prix!V:V,BNA_Historique_prix!$B:$B,$B9,BNA_Historique_prix!$E:$E,$C9))/SUMIFS(BNA_Historique_prix!V:V,BNA_Historique_prix!$B:$B,$B9,BNA_Historique_prix!$E:$E,$C9),""))</f>
        <v>0.5714285714285714</v>
      </c>
      <c r="X9" s="13">
        <f ca="1">IF(OR(SUMIFS(BNA_Historique_prix!W:W,BNA_Historique_prix!$B:$B,$B9,BNA_Historique_prix!$E:$E,$D9)=0,SUMIFS(BNA_Historique_prix!W:W,BNA_Historique_prix!$B:$B,$B9,BNA_Historique_prix!$E:$E,$C9)=0),"-",IFERROR((SUMIFS(BNA_Historique_prix!W:W,BNA_Historique_prix!$B:$B,$B9,BNA_Historique_prix!$E:$E,$D9)-SUMIFS(BNA_Historique_prix!W:W,BNA_Historique_prix!$B:$B,$B9,BNA_Historique_prix!$E:$E,$C9))/SUMIFS(BNA_Historique_prix!W:W,BNA_Historique_prix!$B:$B,$B9,BNA_Historique_prix!$E:$E,$C9),""))</f>
        <v>-0.66666666666666663</v>
      </c>
      <c r="Y9" s="13">
        <f ca="1">IF(OR(SUMIFS(BNA_Historique_prix!X:X,BNA_Historique_prix!$B:$B,$B9,BNA_Historique_prix!$E:$E,$D9)=0,SUMIFS(BNA_Historique_prix!X:X,BNA_Historique_prix!$B:$B,$B9,BNA_Historique_prix!$E:$E,$C9)=0),"-",IFERROR((SUMIFS(BNA_Historique_prix!X:X,BNA_Historique_prix!$B:$B,$B9,BNA_Historique_prix!$E:$E,$D9)-SUMIFS(BNA_Historique_prix!X:X,BNA_Historique_prix!$B:$B,$B9,BNA_Historique_prix!$E:$E,$C9))/SUMIFS(BNA_Historique_prix!X:X,BNA_Historique_prix!$B:$B,$B9,BNA_Historique_prix!$E:$E,$C9),""))</f>
        <v>0.25</v>
      </c>
      <c r="Z9" s="13">
        <f ca="1">IF(OR(SUMIFS(BNA_Historique_prix!Y:Y,BNA_Historique_prix!$B:$B,$B9,BNA_Historique_prix!$E:$E,$D9)=0,SUMIFS(BNA_Historique_prix!Y:Y,BNA_Historique_prix!$B:$B,$B9,BNA_Historique_prix!$E:$E,$C9)=0),"-",IFERROR((SUMIFS(BNA_Historique_prix!Y:Y,BNA_Historique_prix!$B:$B,$B9,BNA_Historique_prix!$E:$E,$D9)-SUMIFS(BNA_Historique_prix!Y:Y,BNA_Historique_prix!$B:$B,$B9,BNA_Historique_prix!$E:$E,$C9))/SUMIFS(BNA_Historique_prix!Y:Y,BNA_Historique_prix!$B:$B,$B9,BNA_Historique_prix!$E:$E,$C9),""))</f>
        <v>0.5</v>
      </c>
      <c r="AA9" s="13">
        <f ca="1">IF(OR(SUMIFS(BNA_Historique_prix!Z:Z,BNA_Historique_prix!$B:$B,$B9,BNA_Historique_prix!$E:$E,$D9)=0,SUMIFS(BNA_Historique_prix!Z:Z,BNA_Historique_prix!$B:$B,$B9,BNA_Historique_prix!$E:$E,$C9)=0),"-",IFERROR((SUMIFS(BNA_Historique_prix!Z:Z,BNA_Historique_prix!$B:$B,$B9,BNA_Historique_prix!$E:$E,$D9)-SUMIFS(BNA_Historique_prix!Z:Z,BNA_Historique_prix!$B:$B,$B9,BNA_Historique_prix!$E:$E,$C9))/SUMIFS(BNA_Historique_prix!Z:Z,BNA_Historique_prix!$B:$B,$B9,BNA_Historique_prix!$E:$E,$C9),""))</f>
        <v>0.13333333333333333</v>
      </c>
      <c r="AB9" s="13">
        <f ca="1">IF(OR(SUMIFS(BNA_Historique_prix!AA:AA,BNA_Historique_prix!$B:$B,$B9,BNA_Historique_prix!$E:$E,$D9)=0,SUMIFS(BNA_Historique_prix!AA:AA,BNA_Historique_prix!$B:$B,$B9,BNA_Historique_prix!$E:$E,$C9)=0),"-",IFERROR((SUMIFS(BNA_Historique_prix!AA:AA,BNA_Historique_prix!$B:$B,$B9,BNA_Historique_prix!$E:$E,$D9)-SUMIFS(BNA_Historique_prix!AA:AA,BNA_Historique_prix!$B:$B,$B9,BNA_Historique_prix!$E:$E,$C9))/SUMIFS(BNA_Historique_prix!AA:AA,BNA_Historique_prix!$B:$B,$B9,BNA_Historique_prix!$E:$E,$C9),""))</f>
        <v>0.2</v>
      </c>
      <c r="AC9" s="13">
        <f ca="1">IF(OR(SUMIFS(BNA_Historique_prix!AB:AB,BNA_Historique_prix!$B:$B,$B9,BNA_Historique_prix!$E:$E,$D9)=0,SUMIFS(BNA_Historique_prix!AB:AB,BNA_Historique_prix!$B:$B,$B9,BNA_Historique_prix!$E:$E,$C9)=0),"-",IFERROR((SUMIFS(BNA_Historique_prix!AB:AB,BNA_Historique_prix!$B:$B,$B9,BNA_Historique_prix!$E:$E,$D9)-SUMIFS(BNA_Historique_prix!AB:AB,BNA_Historique_prix!$B:$B,$B9,BNA_Historique_prix!$E:$E,$C9))/SUMIFS(BNA_Historique_prix!AB:AB,BNA_Historique_prix!$B:$B,$B9,BNA_Historique_prix!$E:$E,$C9),""))</f>
        <v>0.33333333333333331</v>
      </c>
      <c r="AD9" s="13">
        <f ca="1">IF(OR(SUMIFS(BNA_Historique_prix!AC:AC,BNA_Historique_prix!$B:$B,$B9,BNA_Historique_prix!$E:$E,$D9)=0,SUMIFS(BNA_Historique_prix!AC:AC,BNA_Historique_prix!$B:$B,$B9,BNA_Historique_prix!$E:$E,$C9)=0),"-",IFERROR((SUMIFS(BNA_Historique_prix!AC:AC,BNA_Historique_prix!$B:$B,$B9,BNA_Historique_prix!$E:$E,$D9)-SUMIFS(BNA_Historique_prix!AC:AC,BNA_Historique_prix!$B:$B,$B9,BNA_Historique_prix!$E:$E,$C9))/SUMIFS(BNA_Historique_prix!AC:AC,BNA_Historique_prix!$B:$B,$B9,BNA_Historique_prix!$E:$E,$C9),""))</f>
        <v>0</v>
      </c>
      <c r="AE9" s="13">
        <f ca="1">IF(OR(SUMIFS(BNA_Historique_prix!AD:AD,BNA_Historique_prix!$B:$B,$B9,BNA_Historique_prix!$E:$E,$D9)=0,SUMIFS(BNA_Historique_prix!AD:AD,BNA_Historique_prix!$B:$B,$B9,BNA_Historique_prix!$E:$E,$C9)=0),"-",IFERROR((SUMIFS(BNA_Historique_prix!AD:AD,BNA_Historique_prix!$B:$B,$B9,BNA_Historique_prix!$E:$E,$D9)-SUMIFS(BNA_Historique_prix!AD:AD,BNA_Historique_prix!$B:$B,$B9,BNA_Historique_prix!$E:$E,$C9))/SUMIFS(BNA_Historique_prix!AD:AD,BNA_Historique_prix!$B:$B,$B9,BNA_Historique_prix!$E:$E,$C9),""))</f>
        <v>0</v>
      </c>
      <c r="AF9" s="13">
        <f ca="1">IF(OR(SUMIFS(BNA_Historique_prix!AE:AE,BNA_Historique_prix!$B:$B,$B9,BNA_Historique_prix!$E:$E,$D9)=0,SUMIFS(BNA_Historique_prix!AE:AE,BNA_Historique_prix!$B:$B,$B9,BNA_Historique_prix!$E:$E,$C9)=0),"-",IFERROR((SUMIFS(BNA_Historique_prix!AE:AE,BNA_Historique_prix!$B:$B,$B9,BNA_Historique_prix!$E:$E,$D9)-SUMIFS(BNA_Historique_prix!AE:AE,BNA_Historique_prix!$B:$B,$B9,BNA_Historique_prix!$E:$E,$C9))/SUMIFS(BNA_Historique_prix!AE:AE,BNA_Historique_prix!$B:$B,$B9,BNA_Historique_prix!$E:$E,$C9),""))</f>
        <v>0</v>
      </c>
      <c r="AG9" s="13">
        <f ca="1">IF(OR(SUMIFS(BNA_Historique_prix!AF:AF,BNA_Historique_prix!$B:$B,$B9,BNA_Historique_prix!$E:$E,$D9)=0,SUMIFS(BNA_Historique_prix!AF:AF,BNA_Historique_prix!$B:$B,$B9,BNA_Historique_prix!$E:$E,$C9)=0),"-",IFERROR((SUMIFS(BNA_Historique_prix!AF:AF,BNA_Historique_prix!$B:$B,$B9,BNA_Historique_prix!$E:$E,$D9)-SUMIFS(BNA_Historique_prix!AF:AF,BNA_Historique_prix!$B:$B,$B9,BNA_Historique_prix!$E:$E,$C9))/SUMIFS(BNA_Historique_prix!AF:AF,BNA_Historique_prix!$B:$B,$B9,BNA_Historique_prix!$E:$E,$C9),""))</f>
        <v>-0.16666666666666666</v>
      </c>
      <c r="AH9" s="13">
        <f ca="1">IF(OR(SUMIFS(BNA_Historique_prix!AG:AG,BNA_Historique_prix!$B:$B,$B9,BNA_Historique_prix!$E:$E,$D9)=0,SUMIFS(BNA_Historique_prix!AG:AG,BNA_Historique_prix!$B:$B,$B9,BNA_Historique_prix!$E:$E,$C9)=0),"-",IFERROR((SUMIFS(BNA_Historique_prix!AG:AG,BNA_Historique_prix!$B:$B,$B9,BNA_Historique_prix!$E:$E,$D9)-SUMIFS(BNA_Historique_prix!AG:AG,BNA_Historique_prix!$B:$B,$B9,BNA_Historique_prix!$E:$E,$C9))/SUMIFS(BNA_Historique_prix!AG:AG,BNA_Historique_prix!$B:$B,$B9,BNA_Historique_prix!$E:$E,$C9),""))</f>
        <v>0.33333333333333331</v>
      </c>
      <c r="AI9" s="13">
        <f ca="1">IF(OR(SUMIFS(BNA_Historique_prix!AH:AH,BNA_Historique_prix!$B:$B,$B9,BNA_Historique_prix!$E:$E,$D9)=0,SUMIFS(BNA_Historique_prix!AH:AH,BNA_Historique_prix!$B:$B,$B9,BNA_Historique_prix!$E:$E,$C9)=0),"-",IFERROR((SUMIFS(BNA_Historique_prix!AH:AH,BNA_Historique_prix!$B:$B,$B9,BNA_Historique_prix!$E:$E,$D9)-SUMIFS(BNA_Historique_prix!AH:AH,BNA_Historique_prix!$B:$B,$B9,BNA_Historique_prix!$E:$E,$C9))/SUMIFS(BNA_Historique_prix!AH:AH,BNA_Historique_prix!$B:$B,$B9,BNA_Historique_prix!$E:$E,$C9),""))</f>
        <v>0</v>
      </c>
      <c r="AJ9" s="13" t="str">
        <f ca="1">IF(OR(SUMIFS(BNA_Historique_prix!AI:AI,BNA_Historique_prix!$B:$B,$B9,BNA_Historique_prix!$E:$E,$D9)=0,SUMIFS(BNA_Historique_prix!AI:AI,BNA_Historique_prix!$B:$B,$B9,BNA_Historique_prix!$E:$E,$C9)=0),"-",IFERROR((SUMIFS(BNA_Historique_prix!AI:AI,BNA_Historique_prix!$B:$B,$B9,BNA_Historique_prix!$E:$E,$D9)-SUMIFS(BNA_Historique_prix!AI:AI,BNA_Historique_prix!$B:$B,$B9,BNA_Historique_prix!$E:$E,$C9))/SUMIFS(BNA_Historique_prix!AI:AI,BNA_Historique_prix!$B:$B,$B9,BNA_Historique_prix!$E:$E,$C9),""))</f>
        <v>-</v>
      </c>
    </row>
    <row r="11" spans="1:36" x14ac:dyDescent="0.35">
      <c r="F11" s="4" t="s">
        <v>70</v>
      </c>
    </row>
    <row r="12" spans="1:36" x14ac:dyDescent="0.35">
      <c r="A12" s="4" t="s">
        <v>64</v>
      </c>
      <c r="B12" s="4" t="s">
        <v>71</v>
      </c>
      <c r="C12" s="10">
        <f t="shared" ref="C12:D14" si="0">C7</f>
        <v>45200</v>
      </c>
      <c r="D12" s="10">
        <f t="shared" si="0"/>
        <v>45231</v>
      </c>
      <c r="E12" s="10" t="str">
        <f>_xlfn.CONCAT(B12,D12)</f>
        <v>marché_tougan45231</v>
      </c>
      <c r="F12" s="10" t="str">
        <f>F7</f>
        <v>% var mensuelle</v>
      </c>
      <c r="H12" s="13" t="str">
        <f ca="1">IF(OR(SUMIFS(BNA_Historique_prix!G:G,BNA_Historique_prix!$B:$B,$B12,BNA_Historique_prix!$E:$E,$D12)=0,SUMIFS(BNA_Historique_prix!G:G,BNA_Historique_prix!$B:$B,$B12,BNA_Historique_prix!$E:$E,$C12)=0),"-",IFERROR((SUMIFS(BNA_Historique_prix!G:G,BNA_Historique_prix!$B:$B,$B12,BNA_Historique_prix!$E:$E,$D12)-SUMIFS(BNA_Historique_prix!G:G,BNA_Historique_prix!$B:$B,$B12,BNA_Historique_prix!$E:$E,$C12))/SUMIFS(BNA_Historique_prix!G:G,BNA_Historique_prix!$B:$B,$B12,BNA_Historique_prix!$E:$E,$C12),""))</f>
        <v>-</v>
      </c>
      <c r="I12" s="13" t="str">
        <f ca="1">IF(OR(SUMIFS(BNA_Historique_prix!H:H,BNA_Historique_prix!$B:$B,$B12,BNA_Historique_prix!$E:$E,$D12)=0,SUMIFS(BNA_Historique_prix!H:H,BNA_Historique_prix!$B:$B,$B12,BNA_Historique_prix!$E:$E,$C12)=0),"-",IFERROR((SUMIFS(BNA_Historique_prix!H:H,BNA_Historique_prix!$B:$B,$B12,BNA_Historique_prix!$E:$E,$D12)-SUMIFS(BNA_Historique_prix!H:H,BNA_Historique_prix!$B:$B,$B12,BNA_Historique_prix!$E:$E,$C12))/SUMIFS(BNA_Historique_prix!H:H,BNA_Historique_prix!$B:$B,$B12,BNA_Historique_prix!$E:$E,$C12),""))</f>
        <v>-</v>
      </c>
      <c r="J12" s="13" t="str">
        <f ca="1">IF(OR(SUMIFS(BNA_Historique_prix!I:I,BNA_Historique_prix!$B:$B,$B12,BNA_Historique_prix!$E:$E,$D12)=0,SUMIFS(BNA_Historique_prix!I:I,BNA_Historique_prix!$B:$B,$B12,BNA_Historique_prix!$E:$E,$C12)=0),"-",IFERROR((SUMIFS(BNA_Historique_prix!I:I,BNA_Historique_prix!$B:$B,$B12,BNA_Historique_prix!$E:$E,$D12)-SUMIFS(BNA_Historique_prix!I:I,BNA_Historique_prix!$B:$B,$B12,BNA_Historique_prix!$E:$E,$C12))/SUMIFS(BNA_Historique_prix!I:I,BNA_Historique_prix!$B:$B,$B12,BNA_Historique_prix!$E:$E,$C12),""))</f>
        <v>-</v>
      </c>
      <c r="K12" s="13">
        <f ca="1">IF(OR(SUMIFS(BNA_Historique_prix!J:J,BNA_Historique_prix!$B:$B,$B12,BNA_Historique_prix!$E:$E,$D12)=0,SUMIFS(BNA_Historique_prix!J:J,BNA_Historique_prix!$B:$B,$B12,BNA_Historique_prix!$E:$E,$C12)=0),"-",IFERROR((SUMIFS(BNA_Historique_prix!J:J,BNA_Historique_prix!$B:$B,$B12,BNA_Historique_prix!$E:$E,$D12)-SUMIFS(BNA_Historique_prix!J:J,BNA_Historique_prix!$B:$B,$B12,BNA_Historique_prix!$E:$E,$C12))/SUMIFS(BNA_Historique_prix!J:J,BNA_Historique_prix!$B:$B,$B12,BNA_Historique_prix!$E:$E,$C12),""))</f>
        <v>0</v>
      </c>
      <c r="L12" s="13">
        <f ca="1">IF(OR(SUMIFS(BNA_Historique_prix!K:K,BNA_Historique_prix!$B:$B,$B12,BNA_Historique_prix!$E:$E,$D12)=0,SUMIFS(BNA_Historique_prix!K:K,BNA_Historique_prix!$B:$B,$B12,BNA_Historique_prix!$E:$E,$C12)=0),"-",IFERROR((SUMIFS(BNA_Historique_prix!K:K,BNA_Historique_prix!$B:$B,$B12,BNA_Historique_prix!$E:$E,$D12)-SUMIFS(BNA_Historique_prix!K:K,BNA_Historique_prix!$B:$B,$B12,BNA_Historique_prix!$E:$E,$C12))/SUMIFS(BNA_Historique_prix!K:K,BNA_Historique_prix!$B:$B,$B12,BNA_Historique_prix!$E:$E,$C12),""))</f>
        <v>0</v>
      </c>
      <c r="M12" s="13">
        <f ca="1">IF(OR(SUMIFS(BNA_Historique_prix!L:L,BNA_Historique_prix!$B:$B,$B12,BNA_Historique_prix!$E:$E,$D12)=0,SUMIFS(BNA_Historique_prix!L:L,BNA_Historique_prix!$B:$B,$B12,BNA_Historique_prix!$E:$E,$C12)=0),"-",IFERROR((SUMIFS(BNA_Historique_prix!L:L,BNA_Historique_prix!$B:$B,$B12,BNA_Historique_prix!$E:$E,$D12)-SUMIFS(BNA_Historique_prix!L:L,BNA_Historique_prix!$B:$B,$B12,BNA_Historique_prix!$E:$E,$C12))/SUMIFS(BNA_Historique_prix!L:L,BNA_Historique_prix!$B:$B,$B12,BNA_Historique_prix!$E:$E,$C12),""))</f>
        <v>0</v>
      </c>
      <c r="N12" s="13">
        <f ca="1">IF(OR(SUMIFS(BNA_Historique_prix!M:M,BNA_Historique_prix!$B:$B,$B12,BNA_Historique_prix!$E:$E,$D12)=0,SUMIFS(BNA_Historique_prix!M:M,BNA_Historique_prix!$B:$B,$B12,BNA_Historique_prix!$E:$E,$C12)=0),"-",IFERROR((SUMIFS(BNA_Historique_prix!M:M,BNA_Historique_prix!$B:$B,$B12,BNA_Historique_prix!$E:$E,$D12)-SUMIFS(BNA_Historique_prix!M:M,BNA_Historique_prix!$B:$B,$B12,BNA_Historique_prix!$E:$E,$C12))/SUMIFS(BNA_Historique_prix!M:M,BNA_Historique_prix!$B:$B,$B12,BNA_Historique_prix!$E:$E,$C12),""))</f>
        <v>0</v>
      </c>
      <c r="O12" s="13">
        <f ca="1">IF(OR(SUMIFS(BNA_Historique_prix!N:N,BNA_Historique_prix!$B:$B,$B12,BNA_Historique_prix!$E:$E,$D12)=0,SUMIFS(BNA_Historique_prix!N:N,BNA_Historique_prix!$B:$B,$B12,BNA_Historique_prix!$E:$E,$C12)=0),"-",IFERROR((SUMIFS(BNA_Historique_prix!N:N,BNA_Historique_prix!$B:$B,$B12,BNA_Historique_prix!$E:$E,$D12)-SUMIFS(BNA_Historique_prix!N:N,BNA_Historique_prix!$B:$B,$B12,BNA_Historique_prix!$E:$E,$C12))/SUMIFS(BNA_Historique_prix!N:N,BNA_Historique_prix!$B:$B,$B12,BNA_Historique_prix!$E:$E,$C12),""))</f>
        <v>0</v>
      </c>
      <c r="P12" s="13">
        <f ca="1">IF(OR(SUMIFS(BNA_Historique_prix!O:O,BNA_Historique_prix!$B:$B,$B12,BNA_Historique_prix!$E:$E,$D12)=0,SUMIFS(BNA_Historique_prix!O:O,BNA_Historique_prix!$B:$B,$B12,BNA_Historique_prix!$E:$E,$C12)=0),"-",IFERROR((SUMIFS(BNA_Historique_prix!O:O,BNA_Historique_prix!$B:$B,$B12,BNA_Historique_prix!$E:$E,$D12)-SUMIFS(BNA_Historique_prix!O:O,BNA_Historique_prix!$B:$B,$B12,BNA_Historique_prix!$E:$E,$C12))/SUMIFS(BNA_Historique_prix!O:O,BNA_Historique_prix!$B:$B,$B12,BNA_Historique_prix!$E:$E,$C12),""))</f>
        <v>0</v>
      </c>
      <c r="Q12" s="13">
        <f ca="1">IF(OR(SUMIFS(BNA_Historique_prix!P:P,BNA_Historique_prix!$B:$B,$B12,BNA_Historique_prix!$E:$E,$D12)=0,SUMIFS(BNA_Historique_prix!P:P,BNA_Historique_prix!$B:$B,$B12,BNA_Historique_prix!$E:$E,$C12)=0),"-",IFERROR((SUMIFS(BNA_Historique_prix!P:P,BNA_Historique_prix!$B:$B,$B12,BNA_Historique_prix!$E:$E,$D12)-SUMIFS(BNA_Historique_prix!P:P,BNA_Historique_prix!$B:$B,$B12,BNA_Historique_prix!$E:$E,$C12))/SUMIFS(BNA_Historique_prix!P:P,BNA_Historique_prix!$B:$B,$B12,BNA_Historique_prix!$E:$E,$C12),""))</f>
        <v>0</v>
      </c>
      <c r="R12" s="13">
        <f ca="1">IF(OR(SUMIFS(BNA_Historique_prix!Q:Q,BNA_Historique_prix!$B:$B,$B12,BNA_Historique_prix!$E:$E,$D12)=0,SUMIFS(BNA_Historique_prix!Q:Q,BNA_Historique_prix!$B:$B,$B12,BNA_Historique_prix!$E:$E,$C12)=0),"-",IFERROR((SUMIFS(BNA_Historique_prix!Q:Q,BNA_Historique_prix!$B:$B,$B12,BNA_Historique_prix!$E:$E,$D12)-SUMIFS(BNA_Historique_prix!Q:Q,BNA_Historique_prix!$B:$B,$B12,BNA_Historique_prix!$E:$E,$C12))/SUMIFS(BNA_Historique_prix!Q:Q,BNA_Historique_prix!$B:$B,$B12,BNA_Historique_prix!$E:$E,$C12),""))</f>
        <v>0</v>
      </c>
      <c r="S12" s="13" t="str">
        <f ca="1">IF(OR(SUMIFS(BNA_Historique_prix!R:R,BNA_Historique_prix!$B:$B,$B12,BNA_Historique_prix!$E:$E,$D12)=0,SUMIFS(BNA_Historique_prix!R:R,BNA_Historique_prix!$B:$B,$B12,BNA_Historique_prix!$E:$E,$C12)=0),"-",IFERROR((SUMIFS(BNA_Historique_prix!R:R,BNA_Historique_prix!$B:$B,$B12,BNA_Historique_prix!$E:$E,$D12)-SUMIFS(BNA_Historique_prix!R:R,BNA_Historique_prix!$B:$B,$B12,BNA_Historique_prix!$E:$E,$C12))/SUMIFS(BNA_Historique_prix!R:R,BNA_Historique_prix!$B:$B,$B12,BNA_Historique_prix!$E:$E,$C12),""))</f>
        <v>-</v>
      </c>
      <c r="T12" s="13">
        <f ca="1">IF(OR(SUMIFS(BNA_Historique_prix!S:S,BNA_Historique_prix!$B:$B,$B12,BNA_Historique_prix!$E:$E,$D12)=0,SUMIFS(BNA_Historique_prix!S:S,BNA_Historique_prix!$B:$B,$B12,BNA_Historique_prix!$E:$E,$C12)=0),"-",IFERROR((SUMIFS(BNA_Historique_prix!S:S,BNA_Historique_prix!$B:$B,$B12,BNA_Historique_prix!$E:$E,$D12)-SUMIFS(BNA_Historique_prix!S:S,BNA_Historique_prix!$B:$B,$B12,BNA_Historique_prix!$E:$E,$C12))/SUMIFS(BNA_Historique_prix!S:S,BNA_Historique_prix!$B:$B,$B12,BNA_Historique_prix!$E:$E,$C12),""))</f>
        <v>0</v>
      </c>
      <c r="U12" s="13">
        <f ca="1">IF(OR(SUMIFS(BNA_Historique_prix!T:T,BNA_Historique_prix!$B:$B,$B12,BNA_Historique_prix!$E:$E,$D12)=0,SUMIFS(BNA_Historique_prix!T:T,BNA_Historique_prix!$B:$B,$B12,BNA_Historique_prix!$E:$E,$C12)=0),"-",IFERROR((SUMIFS(BNA_Historique_prix!T:T,BNA_Historique_prix!$B:$B,$B12,BNA_Historique_prix!$E:$E,$D12)-SUMIFS(BNA_Historique_prix!T:T,BNA_Historique_prix!$B:$B,$B12,BNA_Historique_prix!$E:$E,$C12))/SUMIFS(BNA_Historique_prix!T:T,BNA_Historique_prix!$B:$B,$B12,BNA_Historique_prix!$E:$E,$C12),""))</f>
        <v>0</v>
      </c>
      <c r="V12" s="13" t="str">
        <f ca="1">IF(OR(SUMIFS(BNA_Historique_prix!U:U,BNA_Historique_prix!$B:$B,$B12,BNA_Historique_prix!$E:$E,$D12)=0,SUMIFS(BNA_Historique_prix!U:U,BNA_Historique_prix!$B:$B,$B12,BNA_Historique_prix!$E:$E,$C12)=0),"-",IFERROR((SUMIFS(BNA_Historique_prix!U:U,BNA_Historique_prix!$B:$B,$B12,BNA_Historique_prix!$E:$E,$D12)-SUMIFS(BNA_Historique_prix!U:U,BNA_Historique_prix!$B:$B,$B12,BNA_Historique_prix!$E:$E,$C12))/SUMIFS(BNA_Historique_prix!U:U,BNA_Historique_prix!$B:$B,$B12,BNA_Historique_prix!$E:$E,$C12),""))</f>
        <v>-</v>
      </c>
      <c r="W12" s="13" t="str">
        <f ca="1">IF(OR(SUMIFS(BNA_Historique_prix!V:V,BNA_Historique_prix!$B:$B,$B12,BNA_Historique_prix!$E:$E,$D12)=0,SUMIFS(BNA_Historique_prix!V:V,BNA_Historique_prix!$B:$B,$B12,BNA_Historique_prix!$E:$E,$C12)=0),"-",IFERROR((SUMIFS(BNA_Historique_prix!V:V,BNA_Historique_prix!$B:$B,$B12,BNA_Historique_prix!$E:$E,$D12)-SUMIFS(BNA_Historique_prix!V:V,BNA_Historique_prix!$B:$B,$B12,BNA_Historique_prix!$E:$E,$C12))/SUMIFS(BNA_Historique_prix!V:V,BNA_Historique_prix!$B:$B,$B12,BNA_Historique_prix!$E:$E,$C12),""))</f>
        <v>-</v>
      </c>
      <c r="X12" s="13" t="str">
        <f ca="1">IF(OR(SUMIFS(BNA_Historique_prix!W:W,BNA_Historique_prix!$B:$B,$B12,BNA_Historique_prix!$E:$E,$D12)=0,SUMIFS(BNA_Historique_prix!W:W,BNA_Historique_prix!$B:$B,$B12,BNA_Historique_prix!$E:$E,$C12)=0),"-",IFERROR((SUMIFS(BNA_Historique_prix!W:W,BNA_Historique_prix!$B:$B,$B12,BNA_Historique_prix!$E:$E,$D12)-SUMIFS(BNA_Historique_prix!W:W,BNA_Historique_prix!$B:$B,$B12,BNA_Historique_prix!$E:$E,$C12))/SUMIFS(BNA_Historique_prix!W:W,BNA_Historique_prix!$B:$B,$B12,BNA_Historique_prix!$E:$E,$C12),""))</f>
        <v>-</v>
      </c>
      <c r="Y12" s="13">
        <f ca="1">IF(OR(SUMIFS(BNA_Historique_prix!X:X,BNA_Historique_prix!$B:$B,$B12,BNA_Historique_prix!$E:$E,$D12)=0,SUMIFS(BNA_Historique_prix!X:X,BNA_Historique_prix!$B:$B,$B12,BNA_Historique_prix!$E:$E,$C12)=0),"-",IFERROR((SUMIFS(BNA_Historique_prix!X:X,BNA_Historique_prix!$B:$B,$B12,BNA_Historique_prix!$E:$E,$D12)-SUMIFS(BNA_Historique_prix!X:X,BNA_Historique_prix!$B:$B,$B12,BNA_Historique_prix!$E:$E,$C12))/SUMIFS(BNA_Historique_prix!X:X,BNA_Historique_prix!$B:$B,$B12,BNA_Historique_prix!$E:$E,$C12),""))</f>
        <v>0</v>
      </c>
      <c r="Z12" s="13" t="str">
        <f ca="1">IF(OR(SUMIFS(BNA_Historique_prix!Y:Y,BNA_Historique_prix!$B:$B,$B12,BNA_Historique_prix!$E:$E,$D12)=0,SUMIFS(BNA_Historique_prix!Y:Y,BNA_Historique_prix!$B:$B,$B12,BNA_Historique_prix!$E:$E,$C12)=0),"-",IFERROR((SUMIFS(BNA_Historique_prix!Y:Y,BNA_Historique_prix!$B:$B,$B12,BNA_Historique_prix!$E:$E,$D12)-SUMIFS(BNA_Historique_prix!Y:Y,BNA_Historique_prix!$B:$B,$B12,BNA_Historique_prix!$E:$E,$C12))/SUMIFS(BNA_Historique_prix!Y:Y,BNA_Historique_prix!$B:$B,$B12,BNA_Historique_prix!$E:$E,$C12),""))</f>
        <v>-</v>
      </c>
      <c r="AA12" s="13" t="str">
        <f ca="1">IF(OR(SUMIFS(BNA_Historique_prix!Z:Z,BNA_Historique_prix!$B:$B,$B12,BNA_Historique_prix!$E:$E,$D12)=0,SUMIFS(BNA_Historique_prix!Z:Z,BNA_Historique_prix!$B:$B,$B12,BNA_Historique_prix!$E:$E,$C12)=0),"-",IFERROR((SUMIFS(BNA_Historique_prix!Z:Z,BNA_Historique_prix!$B:$B,$B12,BNA_Historique_prix!$E:$E,$D12)-SUMIFS(BNA_Historique_prix!Z:Z,BNA_Historique_prix!$B:$B,$B12,BNA_Historique_prix!$E:$E,$C12))/SUMIFS(BNA_Historique_prix!Z:Z,BNA_Historique_prix!$B:$B,$B12,BNA_Historique_prix!$E:$E,$C12),""))</f>
        <v>-</v>
      </c>
      <c r="AB12" s="13" t="str">
        <f ca="1">IF(OR(SUMIFS(BNA_Historique_prix!AA:AA,BNA_Historique_prix!$B:$B,$B12,BNA_Historique_prix!$E:$E,$D12)=0,SUMIFS(BNA_Historique_prix!AA:AA,BNA_Historique_prix!$B:$B,$B12,BNA_Historique_prix!$E:$E,$C12)=0),"-",IFERROR((SUMIFS(BNA_Historique_prix!AA:AA,BNA_Historique_prix!$B:$B,$B12,BNA_Historique_prix!$E:$E,$D12)-SUMIFS(BNA_Historique_prix!AA:AA,BNA_Historique_prix!$B:$B,$B12,BNA_Historique_prix!$E:$E,$C12))/SUMIFS(BNA_Historique_prix!AA:AA,BNA_Historique_prix!$B:$B,$B12,BNA_Historique_prix!$E:$E,$C12),""))</f>
        <v>-</v>
      </c>
      <c r="AC12" s="13">
        <f ca="1">IF(OR(SUMIFS(BNA_Historique_prix!AB:AB,BNA_Historique_prix!$B:$B,$B12,BNA_Historique_prix!$E:$E,$D12)=0,SUMIFS(BNA_Historique_prix!AB:AB,BNA_Historique_prix!$B:$B,$B12,BNA_Historique_prix!$E:$E,$C12)=0),"-",IFERROR((SUMIFS(BNA_Historique_prix!AB:AB,BNA_Historique_prix!$B:$B,$B12,BNA_Historique_prix!$E:$E,$D12)-SUMIFS(BNA_Historique_prix!AB:AB,BNA_Historique_prix!$B:$B,$B12,BNA_Historique_prix!$E:$E,$C12))/SUMIFS(BNA_Historique_prix!AB:AB,BNA_Historique_prix!$B:$B,$B12,BNA_Historique_prix!$E:$E,$C12),""))</f>
        <v>0</v>
      </c>
      <c r="AD12" s="13">
        <f ca="1">IF(OR(SUMIFS(BNA_Historique_prix!AC:AC,BNA_Historique_prix!$B:$B,$B12,BNA_Historique_prix!$E:$E,$D12)=0,SUMIFS(BNA_Historique_prix!AC:AC,BNA_Historique_prix!$B:$B,$B12,BNA_Historique_prix!$E:$E,$C12)=0),"-",IFERROR((SUMIFS(BNA_Historique_prix!AC:AC,BNA_Historique_prix!$B:$B,$B12,BNA_Historique_prix!$E:$E,$D12)-SUMIFS(BNA_Historique_prix!AC:AC,BNA_Historique_prix!$B:$B,$B12,BNA_Historique_prix!$E:$E,$C12))/SUMIFS(BNA_Historique_prix!AC:AC,BNA_Historique_prix!$B:$B,$B12,BNA_Historique_prix!$E:$E,$C12),""))</f>
        <v>0</v>
      </c>
      <c r="AE12" s="13">
        <f ca="1">IF(OR(SUMIFS(BNA_Historique_prix!AD:AD,BNA_Historique_prix!$B:$B,$B12,BNA_Historique_prix!$E:$E,$D12)=0,SUMIFS(BNA_Historique_prix!AD:AD,BNA_Historique_prix!$B:$B,$B12,BNA_Historique_prix!$E:$E,$C12)=0),"-",IFERROR((SUMIFS(BNA_Historique_prix!AD:AD,BNA_Historique_prix!$B:$B,$B12,BNA_Historique_prix!$E:$E,$D12)-SUMIFS(BNA_Historique_prix!AD:AD,BNA_Historique_prix!$B:$B,$B12,BNA_Historique_prix!$E:$E,$C12))/SUMIFS(BNA_Historique_prix!AD:AD,BNA_Historique_prix!$B:$B,$B12,BNA_Historique_prix!$E:$E,$C12),""))</f>
        <v>0</v>
      </c>
      <c r="AF12" s="13" t="str">
        <f ca="1">IF(OR(SUMIFS(BNA_Historique_prix!AE:AE,BNA_Historique_prix!$B:$B,$B12,BNA_Historique_prix!$E:$E,$D12)=0,SUMIFS(BNA_Historique_prix!AE:AE,BNA_Historique_prix!$B:$B,$B12,BNA_Historique_prix!$E:$E,$C12)=0),"-",IFERROR((SUMIFS(BNA_Historique_prix!AE:AE,BNA_Historique_prix!$B:$B,$B12,BNA_Historique_prix!$E:$E,$D12)-SUMIFS(BNA_Historique_prix!AE:AE,BNA_Historique_prix!$B:$B,$B12,BNA_Historique_prix!$E:$E,$C12))/SUMIFS(BNA_Historique_prix!AE:AE,BNA_Historique_prix!$B:$B,$B12,BNA_Historique_prix!$E:$E,$C12),""))</f>
        <v>-</v>
      </c>
      <c r="AG12" s="13">
        <f ca="1">IF(OR(SUMIFS(BNA_Historique_prix!AF:AF,BNA_Historique_prix!$B:$B,$B12,BNA_Historique_prix!$E:$E,$D12)=0,SUMIFS(BNA_Historique_prix!AF:AF,BNA_Historique_prix!$B:$B,$B12,BNA_Historique_prix!$E:$E,$C12)=0),"-",IFERROR((SUMIFS(BNA_Historique_prix!AF:AF,BNA_Historique_prix!$B:$B,$B12,BNA_Historique_prix!$E:$E,$D12)-SUMIFS(BNA_Historique_prix!AF:AF,BNA_Historique_prix!$B:$B,$B12,BNA_Historique_prix!$E:$E,$C12))/SUMIFS(BNA_Historique_prix!AF:AF,BNA_Historique_prix!$B:$B,$B12,BNA_Historique_prix!$E:$E,$C12),""))</f>
        <v>0</v>
      </c>
      <c r="AH12" s="13">
        <f ca="1">IF(OR(SUMIFS(BNA_Historique_prix!AG:AG,BNA_Historique_prix!$B:$B,$B12,BNA_Historique_prix!$E:$E,$D12)=0,SUMIFS(BNA_Historique_prix!AG:AG,BNA_Historique_prix!$B:$B,$B12,BNA_Historique_prix!$E:$E,$C12)=0),"-",IFERROR((SUMIFS(BNA_Historique_prix!AG:AG,BNA_Historique_prix!$B:$B,$B12,BNA_Historique_prix!$E:$E,$D12)-SUMIFS(BNA_Historique_prix!AG:AG,BNA_Historique_prix!$B:$B,$B12,BNA_Historique_prix!$E:$E,$C12))/SUMIFS(BNA_Historique_prix!AG:AG,BNA_Historique_prix!$B:$B,$B12,BNA_Historique_prix!$E:$E,$C12),""))</f>
        <v>0</v>
      </c>
      <c r="AI12" s="13" t="str">
        <f ca="1">IF(OR(SUMIFS(BNA_Historique_prix!AH:AH,BNA_Historique_prix!$B:$B,$B12,BNA_Historique_prix!$E:$E,$D12)=0,SUMIFS(BNA_Historique_prix!AH:AH,BNA_Historique_prix!$B:$B,$B12,BNA_Historique_prix!$E:$E,$C12)=0),"-",IFERROR((SUMIFS(BNA_Historique_prix!AH:AH,BNA_Historique_prix!$B:$B,$B12,BNA_Historique_prix!$E:$E,$D12)-SUMIFS(BNA_Historique_prix!AH:AH,BNA_Historique_prix!$B:$B,$B12,BNA_Historique_prix!$E:$E,$C12))/SUMIFS(BNA_Historique_prix!AH:AH,BNA_Historique_prix!$B:$B,$B12,BNA_Historique_prix!$E:$E,$C12),""))</f>
        <v>-</v>
      </c>
      <c r="AJ12" s="13">
        <f ca="1">IF(OR(SUMIFS(BNA_Historique_prix!AI:AI,BNA_Historique_prix!$B:$B,$B12,BNA_Historique_prix!$E:$E,$D12)=0,SUMIFS(BNA_Historique_prix!AI:AI,BNA_Historique_prix!$B:$B,$B12,BNA_Historique_prix!$E:$E,$C12)=0),"-",IFERROR((SUMIFS(BNA_Historique_prix!AI:AI,BNA_Historique_prix!$B:$B,$B12,BNA_Historique_prix!$E:$E,$D12)-SUMIFS(BNA_Historique_prix!AI:AI,BNA_Historique_prix!$B:$B,$B12,BNA_Historique_prix!$E:$E,$C12))/SUMIFS(BNA_Historique_prix!AI:AI,BNA_Historique_prix!$B:$B,$B12,BNA_Historique_prix!$E:$E,$C12),""))</f>
        <v>0</v>
      </c>
    </row>
    <row r="13" spans="1:36" x14ac:dyDescent="0.35">
      <c r="A13" s="4" t="s">
        <v>64</v>
      </c>
      <c r="B13" s="4" t="s">
        <v>71</v>
      </c>
      <c r="C13" s="10">
        <f t="shared" si="0"/>
        <v>45170</v>
      </c>
      <c r="D13" s="10">
        <f t="shared" si="0"/>
        <v>45231</v>
      </c>
      <c r="E13" s="10"/>
      <c r="F13" s="10" t="str">
        <f>F8</f>
        <v>% var trimestrielle</v>
      </c>
      <c r="H13" s="13" t="str">
        <f ca="1">IF(OR(SUMIFS(BNA_Historique_prix!G:G,BNA_Historique_prix!$B:$B,$B13,BNA_Historique_prix!$E:$E,$D13)=0,SUMIFS(BNA_Historique_prix!G:G,BNA_Historique_prix!$B:$B,$B13,BNA_Historique_prix!$E:$E,$C13)=0),"-",IFERROR((SUMIFS(BNA_Historique_prix!G:G,BNA_Historique_prix!$B:$B,$B13,BNA_Historique_prix!$E:$E,$D13)-SUMIFS(BNA_Historique_prix!G:G,BNA_Historique_prix!$B:$B,$B13,BNA_Historique_prix!$E:$E,$C13))/SUMIFS(BNA_Historique_prix!G:G,BNA_Historique_prix!$B:$B,$B13,BNA_Historique_prix!$E:$E,$C13),""))</f>
        <v>-</v>
      </c>
      <c r="I13" s="13" t="str">
        <f ca="1">IF(OR(SUMIFS(BNA_Historique_prix!H:H,BNA_Historique_prix!$B:$B,$B13,BNA_Historique_prix!$E:$E,$D13)=0,SUMIFS(BNA_Historique_prix!H:H,BNA_Historique_prix!$B:$B,$B13,BNA_Historique_prix!$E:$E,$C13)=0),"-",IFERROR((SUMIFS(BNA_Historique_prix!H:H,BNA_Historique_prix!$B:$B,$B13,BNA_Historique_prix!$E:$E,$D13)-SUMIFS(BNA_Historique_prix!H:H,BNA_Historique_prix!$B:$B,$B13,BNA_Historique_prix!$E:$E,$C13))/SUMIFS(BNA_Historique_prix!H:H,BNA_Historique_prix!$B:$B,$B13,BNA_Historique_prix!$E:$E,$C13),""))</f>
        <v>-</v>
      </c>
      <c r="J13" s="13" t="str">
        <f ca="1">IF(OR(SUMIFS(BNA_Historique_prix!I:I,BNA_Historique_prix!$B:$B,$B13,BNA_Historique_prix!$E:$E,$D13)=0,SUMIFS(BNA_Historique_prix!I:I,BNA_Historique_prix!$B:$B,$B13,BNA_Historique_prix!$E:$E,$C13)=0),"-",IFERROR((SUMIFS(BNA_Historique_prix!I:I,BNA_Historique_prix!$B:$B,$B13,BNA_Historique_prix!$E:$E,$D13)-SUMIFS(BNA_Historique_prix!I:I,BNA_Historique_prix!$B:$B,$B13,BNA_Historique_prix!$E:$E,$C13))/SUMIFS(BNA_Historique_prix!I:I,BNA_Historique_prix!$B:$B,$B13,BNA_Historique_prix!$E:$E,$C13),""))</f>
        <v>-</v>
      </c>
      <c r="K13" s="13">
        <f ca="1">IF(OR(SUMIFS(BNA_Historique_prix!J:J,BNA_Historique_prix!$B:$B,$B13,BNA_Historique_prix!$E:$E,$D13)=0,SUMIFS(BNA_Historique_prix!J:J,BNA_Historique_prix!$B:$B,$B13,BNA_Historique_prix!$E:$E,$C13)=0),"-",IFERROR((SUMIFS(BNA_Historique_prix!J:J,BNA_Historique_prix!$B:$B,$B13,BNA_Historique_prix!$E:$E,$D13)-SUMIFS(BNA_Historique_prix!J:J,BNA_Historique_prix!$B:$B,$B13,BNA_Historique_prix!$E:$E,$C13))/SUMIFS(BNA_Historique_prix!J:J,BNA_Historique_prix!$B:$B,$B13,BNA_Historique_prix!$E:$E,$C13),""))</f>
        <v>0</v>
      </c>
      <c r="L13" s="13">
        <f ca="1">IF(OR(SUMIFS(BNA_Historique_prix!K:K,BNA_Historique_prix!$B:$B,$B13,BNA_Historique_prix!$E:$E,$D13)=0,SUMIFS(BNA_Historique_prix!K:K,BNA_Historique_prix!$B:$B,$B13,BNA_Historique_prix!$E:$E,$C13)=0),"-",IFERROR((SUMIFS(BNA_Historique_prix!K:K,BNA_Historique_prix!$B:$B,$B13,BNA_Historique_prix!$E:$E,$D13)-SUMIFS(BNA_Historique_prix!K:K,BNA_Historique_prix!$B:$B,$B13,BNA_Historique_prix!$E:$E,$C13))/SUMIFS(BNA_Historique_prix!K:K,BNA_Historique_prix!$B:$B,$B13,BNA_Historique_prix!$E:$E,$C13),""))</f>
        <v>-3.4482758620689655E-2</v>
      </c>
      <c r="M13" s="13">
        <f ca="1">IF(OR(SUMIFS(BNA_Historique_prix!L:L,BNA_Historique_prix!$B:$B,$B13,BNA_Historique_prix!$E:$E,$D13)=0,SUMIFS(BNA_Historique_prix!L:L,BNA_Historique_prix!$B:$B,$B13,BNA_Historique_prix!$E:$E,$C13)=0),"-",IFERROR((SUMIFS(BNA_Historique_prix!L:L,BNA_Historique_prix!$B:$B,$B13,BNA_Historique_prix!$E:$E,$D13)-SUMIFS(BNA_Historique_prix!L:L,BNA_Historique_prix!$B:$B,$B13,BNA_Historique_prix!$E:$E,$C13))/SUMIFS(BNA_Historique_prix!L:L,BNA_Historique_prix!$B:$B,$B13,BNA_Historique_prix!$E:$E,$C13),""))</f>
        <v>8.3333333333333329E-2</v>
      </c>
      <c r="N13" s="13">
        <f ca="1">IF(OR(SUMIFS(BNA_Historique_prix!M:M,BNA_Historique_prix!$B:$B,$B13,BNA_Historique_prix!$E:$E,$D13)=0,SUMIFS(BNA_Historique_prix!M:M,BNA_Historique_prix!$B:$B,$B13,BNA_Historique_prix!$E:$E,$C13)=0),"-",IFERROR((SUMIFS(BNA_Historique_prix!M:M,BNA_Historique_prix!$B:$B,$B13,BNA_Historique_prix!$E:$E,$D13)-SUMIFS(BNA_Historique_prix!M:M,BNA_Historique_prix!$B:$B,$B13,BNA_Historique_prix!$E:$E,$C13))/SUMIFS(BNA_Historique_prix!M:M,BNA_Historique_prix!$B:$B,$B13,BNA_Historique_prix!$E:$E,$C13),""))</f>
        <v>0.35714285714285715</v>
      </c>
      <c r="O13" s="13">
        <f ca="1">IF(OR(SUMIFS(BNA_Historique_prix!N:N,BNA_Historique_prix!$B:$B,$B13,BNA_Historique_prix!$E:$E,$D13)=0,SUMIFS(BNA_Historique_prix!N:N,BNA_Historique_prix!$B:$B,$B13,BNA_Historique_prix!$E:$E,$C13)=0),"-",IFERROR((SUMIFS(BNA_Historique_prix!N:N,BNA_Historique_prix!$B:$B,$B13,BNA_Historique_prix!$E:$E,$D13)-SUMIFS(BNA_Historique_prix!N:N,BNA_Historique_prix!$B:$B,$B13,BNA_Historique_prix!$E:$E,$C13))/SUMIFS(BNA_Historique_prix!N:N,BNA_Historique_prix!$B:$B,$B13,BNA_Historique_prix!$E:$E,$C13),""))</f>
        <v>0.25</v>
      </c>
      <c r="P13" s="13">
        <f ca="1">IF(OR(SUMIFS(BNA_Historique_prix!O:O,BNA_Historique_prix!$B:$B,$B13,BNA_Historique_prix!$E:$E,$D13)=0,SUMIFS(BNA_Historique_prix!O:O,BNA_Historique_prix!$B:$B,$B13,BNA_Historique_prix!$E:$E,$C13)=0),"-",IFERROR((SUMIFS(BNA_Historique_prix!O:O,BNA_Historique_prix!$B:$B,$B13,BNA_Historique_prix!$E:$E,$D13)-SUMIFS(BNA_Historique_prix!O:O,BNA_Historique_prix!$B:$B,$B13,BNA_Historique_prix!$E:$E,$C13))/SUMIFS(BNA_Historique_prix!O:O,BNA_Historique_prix!$B:$B,$B13,BNA_Historique_prix!$E:$E,$C13),""))</f>
        <v>0</v>
      </c>
      <c r="Q13" s="13">
        <f ca="1">IF(OR(SUMIFS(BNA_Historique_prix!P:P,BNA_Historique_prix!$B:$B,$B13,BNA_Historique_prix!$E:$E,$D13)=0,SUMIFS(BNA_Historique_prix!P:P,BNA_Historique_prix!$B:$B,$B13,BNA_Historique_prix!$E:$E,$C13)=0),"-",IFERROR((SUMIFS(BNA_Historique_prix!P:P,BNA_Historique_prix!$B:$B,$B13,BNA_Historique_prix!$E:$E,$D13)-SUMIFS(BNA_Historique_prix!P:P,BNA_Historique_prix!$B:$B,$B13,BNA_Historique_prix!$E:$E,$C13))/SUMIFS(BNA_Historique_prix!P:P,BNA_Historique_prix!$B:$B,$B13,BNA_Historique_prix!$E:$E,$C13),""))</f>
        <v>2.564102564102564E-2</v>
      </c>
      <c r="R13" s="13">
        <f ca="1">IF(OR(SUMIFS(BNA_Historique_prix!Q:Q,BNA_Historique_prix!$B:$B,$B13,BNA_Historique_prix!$E:$E,$D13)=0,SUMIFS(BNA_Historique_prix!Q:Q,BNA_Historique_prix!$B:$B,$B13,BNA_Historique_prix!$E:$E,$C13)=0),"-",IFERROR((SUMIFS(BNA_Historique_prix!Q:Q,BNA_Historique_prix!$B:$B,$B13,BNA_Historique_prix!$E:$E,$D13)-SUMIFS(BNA_Historique_prix!Q:Q,BNA_Historique_prix!$B:$B,$B13,BNA_Historique_prix!$E:$E,$C13))/SUMIFS(BNA_Historique_prix!Q:Q,BNA_Historique_prix!$B:$B,$B13,BNA_Historique_prix!$E:$E,$C13),""))</f>
        <v>0</v>
      </c>
      <c r="S13" s="13" t="str">
        <f ca="1">IF(OR(SUMIFS(BNA_Historique_prix!R:R,BNA_Historique_prix!$B:$B,$B13,BNA_Historique_prix!$E:$E,$D13)=0,SUMIFS(BNA_Historique_prix!R:R,BNA_Historique_prix!$B:$B,$B13,BNA_Historique_prix!$E:$E,$C13)=0),"-",IFERROR((SUMIFS(BNA_Historique_prix!R:R,BNA_Historique_prix!$B:$B,$B13,BNA_Historique_prix!$E:$E,$D13)-SUMIFS(BNA_Historique_prix!R:R,BNA_Historique_prix!$B:$B,$B13,BNA_Historique_prix!$E:$E,$C13))/SUMIFS(BNA_Historique_prix!R:R,BNA_Historique_prix!$B:$B,$B13,BNA_Historique_prix!$E:$E,$C13),""))</f>
        <v>-</v>
      </c>
      <c r="T13" s="13">
        <f ca="1">IF(OR(SUMIFS(BNA_Historique_prix!S:S,BNA_Historique_prix!$B:$B,$B13,BNA_Historique_prix!$E:$E,$D13)=0,SUMIFS(BNA_Historique_prix!S:S,BNA_Historique_prix!$B:$B,$B13,BNA_Historique_prix!$E:$E,$C13)=0),"-",IFERROR((SUMIFS(BNA_Historique_prix!S:S,BNA_Historique_prix!$B:$B,$B13,BNA_Historique_prix!$E:$E,$D13)-SUMIFS(BNA_Historique_prix!S:S,BNA_Historique_prix!$B:$B,$B13,BNA_Historique_prix!$E:$E,$C13))/SUMIFS(BNA_Historique_prix!S:S,BNA_Historique_prix!$B:$B,$B13,BNA_Historique_prix!$E:$E,$C13),""))</f>
        <v>0.25</v>
      </c>
      <c r="U13" s="13">
        <f ca="1">IF(OR(SUMIFS(BNA_Historique_prix!T:T,BNA_Historique_prix!$B:$B,$B13,BNA_Historique_prix!$E:$E,$D13)=0,SUMIFS(BNA_Historique_prix!T:T,BNA_Historique_prix!$B:$B,$B13,BNA_Historique_prix!$E:$E,$C13)=0),"-",IFERROR((SUMIFS(BNA_Historique_prix!T:T,BNA_Historique_prix!$B:$B,$B13,BNA_Historique_prix!$E:$E,$D13)-SUMIFS(BNA_Historique_prix!T:T,BNA_Historique_prix!$B:$B,$B13,BNA_Historique_prix!$E:$E,$C13))/SUMIFS(BNA_Historique_prix!T:T,BNA_Historique_prix!$B:$B,$B13,BNA_Historique_prix!$E:$E,$C13),""))</f>
        <v>2.0134228187919462E-2</v>
      </c>
      <c r="V13" s="13" t="str">
        <f ca="1">IF(OR(SUMIFS(BNA_Historique_prix!U:U,BNA_Historique_prix!$B:$B,$B13,BNA_Historique_prix!$E:$E,$D13)=0,SUMIFS(BNA_Historique_prix!U:U,BNA_Historique_prix!$B:$B,$B13,BNA_Historique_prix!$E:$E,$C13)=0),"-",IFERROR((SUMIFS(BNA_Historique_prix!U:U,BNA_Historique_prix!$B:$B,$B13,BNA_Historique_prix!$E:$E,$D13)-SUMIFS(BNA_Historique_prix!U:U,BNA_Historique_prix!$B:$B,$B13,BNA_Historique_prix!$E:$E,$C13))/SUMIFS(BNA_Historique_prix!U:U,BNA_Historique_prix!$B:$B,$B13,BNA_Historique_prix!$E:$E,$C13),""))</f>
        <v>-</v>
      </c>
      <c r="W13" s="13" t="str">
        <f ca="1">IF(OR(SUMIFS(BNA_Historique_prix!V:V,BNA_Historique_prix!$B:$B,$B13,BNA_Historique_prix!$E:$E,$D13)=0,SUMIFS(BNA_Historique_prix!V:V,BNA_Historique_prix!$B:$B,$B13,BNA_Historique_prix!$E:$E,$C13)=0),"-",IFERROR((SUMIFS(BNA_Historique_prix!V:V,BNA_Historique_prix!$B:$B,$B13,BNA_Historique_prix!$E:$E,$D13)-SUMIFS(BNA_Historique_prix!V:V,BNA_Historique_prix!$B:$B,$B13,BNA_Historique_prix!$E:$E,$C13))/SUMIFS(BNA_Historique_prix!V:V,BNA_Historique_prix!$B:$B,$B13,BNA_Historique_prix!$E:$E,$C13),""))</f>
        <v>-</v>
      </c>
      <c r="X13" s="13" t="str">
        <f ca="1">IF(OR(SUMIFS(BNA_Historique_prix!W:W,BNA_Historique_prix!$B:$B,$B13,BNA_Historique_prix!$E:$E,$D13)=0,SUMIFS(BNA_Historique_prix!W:W,BNA_Historique_prix!$B:$B,$B13,BNA_Historique_prix!$E:$E,$C13)=0),"-",IFERROR((SUMIFS(BNA_Historique_prix!W:W,BNA_Historique_prix!$B:$B,$B13,BNA_Historique_prix!$E:$E,$D13)-SUMIFS(BNA_Historique_prix!W:W,BNA_Historique_prix!$B:$B,$B13,BNA_Historique_prix!$E:$E,$C13))/SUMIFS(BNA_Historique_prix!W:W,BNA_Historique_prix!$B:$B,$B13,BNA_Historique_prix!$E:$E,$C13),""))</f>
        <v>-</v>
      </c>
      <c r="Y13" s="13">
        <f ca="1">IF(OR(SUMIFS(BNA_Historique_prix!X:X,BNA_Historique_prix!$B:$B,$B13,BNA_Historique_prix!$E:$E,$D13)=0,SUMIFS(BNA_Historique_prix!X:X,BNA_Historique_prix!$B:$B,$B13,BNA_Historique_prix!$E:$E,$C13)=0),"-",IFERROR((SUMIFS(BNA_Historique_prix!X:X,BNA_Historique_prix!$B:$B,$B13,BNA_Historique_prix!$E:$E,$D13)-SUMIFS(BNA_Historique_prix!X:X,BNA_Historique_prix!$B:$B,$B13,BNA_Historique_prix!$E:$E,$C13))/SUMIFS(BNA_Historique_prix!X:X,BNA_Historique_prix!$B:$B,$B13,BNA_Historique_prix!$E:$E,$C13),""))</f>
        <v>0.36</v>
      </c>
      <c r="Z13" s="13" t="str">
        <f ca="1">IF(OR(SUMIFS(BNA_Historique_prix!Y:Y,BNA_Historique_prix!$B:$B,$B13,BNA_Historique_prix!$E:$E,$D13)=0,SUMIFS(BNA_Historique_prix!Y:Y,BNA_Historique_prix!$B:$B,$B13,BNA_Historique_prix!$E:$E,$C13)=0),"-",IFERROR((SUMIFS(BNA_Historique_prix!Y:Y,BNA_Historique_prix!$B:$B,$B13,BNA_Historique_prix!$E:$E,$D13)-SUMIFS(BNA_Historique_prix!Y:Y,BNA_Historique_prix!$B:$B,$B13,BNA_Historique_prix!$E:$E,$C13))/SUMIFS(BNA_Historique_prix!Y:Y,BNA_Historique_prix!$B:$B,$B13,BNA_Historique_prix!$E:$E,$C13),""))</f>
        <v>-</v>
      </c>
      <c r="AA13" s="13" t="str">
        <f ca="1">IF(OR(SUMIFS(BNA_Historique_prix!Z:Z,BNA_Historique_prix!$B:$B,$B13,BNA_Historique_prix!$E:$E,$D13)=0,SUMIFS(BNA_Historique_prix!Z:Z,BNA_Historique_prix!$B:$B,$B13,BNA_Historique_prix!$E:$E,$C13)=0),"-",IFERROR((SUMIFS(BNA_Historique_prix!Z:Z,BNA_Historique_prix!$B:$B,$B13,BNA_Historique_prix!$E:$E,$D13)-SUMIFS(BNA_Historique_prix!Z:Z,BNA_Historique_prix!$B:$B,$B13,BNA_Historique_prix!$E:$E,$C13))/SUMIFS(BNA_Historique_prix!Z:Z,BNA_Historique_prix!$B:$B,$B13,BNA_Historique_prix!$E:$E,$C13),""))</f>
        <v>-</v>
      </c>
      <c r="AB13" s="13" t="str">
        <f ca="1">IF(OR(SUMIFS(BNA_Historique_prix!AA:AA,BNA_Historique_prix!$B:$B,$B13,BNA_Historique_prix!$E:$E,$D13)=0,SUMIFS(BNA_Historique_prix!AA:AA,BNA_Historique_prix!$B:$B,$B13,BNA_Historique_prix!$E:$E,$C13)=0),"-",IFERROR((SUMIFS(BNA_Historique_prix!AA:AA,BNA_Historique_prix!$B:$B,$B13,BNA_Historique_prix!$E:$E,$D13)-SUMIFS(BNA_Historique_prix!AA:AA,BNA_Historique_prix!$B:$B,$B13,BNA_Historique_prix!$E:$E,$C13))/SUMIFS(BNA_Historique_prix!AA:AA,BNA_Historique_prix!$B:$B,$B13,BNA_Historique_prix!$E:$E,$C13),""))</f>
        <v>-</v>
      </c>
      <c r="AC13" s="13">
        <f ca="1">IF(OR(SUMIFS(BNA_Historique_prix!AB:AB,BNA_Historique_prix!$B:$B,$B13,BNA_Historique_prix!$E:$E,$D13)=0,SUMIFS(BNA_Historique_prix!AB:AB,BNA_Historique_prix!$B:$B,$B13,BNA_Historique_prix!$E:$E,$C13)=0),"-",IFERROR((SUMIFS(BNA_Historique_prix!AB:AB,BNA_Historique_prix!$B:$B,$B13,BNA_Historique_prix!$E:$E,$D13)-SUMIFS(BNA_Historique_prix!AB:AB,BNA_Historique_prix!$B:$B,$B13,BNA_Historique_prix!$E:$E,$C13))/SUMIFS(BNA_Historique_prix!AB:AB,BNA_Historique_prix!$B:$B,$B13,BNA_Historique_prix!$E:$E,$C13),""))</f>
        <v>0.1111111111111111</v>
      </c>
      <c r="AD13" s="13">
        <f ca="1">IF(OR(SUMIFS(BNA_Historique_prix!AC:AC,BNA_Historique_prix!$B:$B,$B13,BNA_Historique_prix!$E:$E,$D13)=0,SUMIFS(BNA_Historique_prix!AC:AC,BNA_Historique_prix!$B:$B,$B13,BNA_Historique_prix!$E:$E,$C13)=0),"-",IFERROR((SUMIFS(BNA_Historique_prix!AC:AC,BNA_Historique_prix!$B:$B,$B13,BNA_Historique_prix!$E:$E,$D13)-SUMIFS(BNA_Historique_prix!AC:AC,BNA_Historique_prix!$B:$B,$B13,BNA_Historique_prix!$E:$E,$C13))/SUMIFS(BNA_Historique_prix!AC:AC,BNA_Historique_prix!$B:$B,$B13,BNA_Historique_prix!$E:$E,$C13),""))</f>
        <v>0</v>
      </c>
      <c r="AE13" s="13">
        <f ca="1">IF(OR(SUMIFS(BNA_Historique_prix!AD:AD,BNA_Historique_prix!$B:$B,$B13,BNA_Historique_prix!$E:$E,$D13)=0,SUMIFS(BNA_Historique_prix!AD:AD,BNA_Historique_prix!$B:$B,$B13,BNA_Historique_prix!$E:$E,$C13)=0),"-",IFERROR((SUMIFS(BNA_Historique_prix!AD:AD,BNA_Historique_prix!$B:$B,$B13,BNA_Historique_prix!$E:$E,$D13)-SUMIFS(BNA_Historique_prix!AD:AD,BNA_Historique_prix!$B:$B,$B13,BNA_Historique_prix!$E:$E,$C13))/SUMIFS(BNA_Historique_prix!AD:AD,BNA_Historique_prix!$B:$B,$B13,BNA_Historique_prix!$E:$E,$C13),""))</f>
        <v>-7.1428571428571425E-2</v>
      </c>
      <c r="AF13" s="13" t="str">
        <f ca="1">IF(OR(SUMIFS(BNA_Historique_prix!AE:AE,BNA_Historique_prix!$B:$B,$B13,BNA_Historique_prix!$E:$E,$D13)=0,SUMIFS(BNA_Historique_prix!AE:AE,BNA_Historique_prix!$B:$B,$B13,BNA_Historique_prix!$E:$E,$C13)=0),"-",IFERROR((SUMIFS(BNA_Historique_prix!AE:AE,BNA_Historique_prix!$B:$B,$B13,BNA_Historique_prix!$E:$E,$D13)-SUMIFS(BNA_Historique_prix!AE:AE,BNA_Historique_prix!$B:$B,$B13,BNA_Historique_prix!$E:$E,$C13))/SUMIFS(BNA_Historique_prix!AE:AE,BNA_Historique_prix!$B:$B,$B13,BNA_Historique_prix!$E:$E,$C13),""))</f>
        <v>-</v>
      </c>
      <c r="AG13" s="13">
        <f ca="1">IF(OR(SUMIFS(BNA_Historique_prix!AF:AF,BNA_Historique_prix!$B:$B,$B13,BNA_Historique_prix!$E:$E,$D13)=0,SUMIFS(BNA_Historique_prix!AF:AF,BNA_Historique_prix!$B:$B,$B13,BNA_Historique_prix!$E:$E,$C13)=0),"-",IFERROR((SUMIFS(BNA_Historique_prix!AF:AF,BNA_Historique_prix!$B:$B,$B13,BNA_Historique_prix!$E:$E,$D13)-SUMIFS(BNA_Historique_prix!AF:AF,BNA_Historique_prix!$B:$B,$B13,BNA_Historique_prix!$E:$E,$C13))/SUMIFS(BNA_Historique_prix!AF:AF,BNA_Historique_prix!$B:$B,$B13,BNA_Historique_prix!$E:$E,$C13),""))</f>
        <v>0.2</v>
      </c>
      <c r="AH13" s="13">
        <f ca="1">IF(OR(SUMIFS(BNA_Historique_prix!AG:AG,BNA_Historique_prix!$B:$B,$B13,BNA_Historique_prix!$E:$E,$D13)=0,SUMIFS(BNA_Historique_prix!AG:AG,BNA_Historique_prix!$B:$B,$B13,BNA_Historique_prix!$E:$E,$C13)=0),"-",IFERROR((SUMIFS(BNA_Historique_prix!AG:AG,BNA_Historique_prix!$B:$B,$B13,BNA_Historique_prix!$E:$E,$D13)-SUMIFS(BNA_Historique_prix!AG:AG,BNA_Historique_prix!$B:$B,$B13,BNA_Historique_prix!$E:$E,$C13))/SUMIFS(BNA_Historique_prix!AG:AG,BNA_Historique_prix!$B:$B,$B13,BNA_Historique_prix!$E:$E,$C13),""))</f>
        <v>0.12</v>
      </c>
      <c r="AI13" s="13" t="str">
        <f ca="1">IF(OR(SUMIFS(BNA_Historique_prix!AH:AH,BNA_Historique_prix!$B:$B,$B13,BNA_Historique_prix!$E:$E,$D13)=0,SUMIFS(BNA_Historique_prix!AH:AH,BNA_Historique_prix!$B:$B,$B13,BNA_Historique_prix!$E:$E,$C13)=0),"-",IFERROR((SUMIFS(BNA_Historique_prix!AH:AH,BNA_Historique_prix!$B:$B,$B13,BNA_Historique_prix!$E:$E,$D13)-SUMIFS(BNA_Historique_prix!AH:AH,BNA_Historique_prix!$B:$B,$B13,BNA_Historique_prix!$E:$E,$C13))/SUMIFS(BNA_Historique_prix!AH:AH,BNA_Historique_prix!$B:$B,$B13,BNA_Historique_prix!$E:$E,$C13),""))</f>
        <v>-</v>
      </c>
      <c r="AJ13" s="13">
        <f ca="1">IF(OR(SUMIFS(BNA_Historique_prix!AI:AI,BNA_Historique_prix!$B:$B,$B13,BNA_Historique_prix!$E:$E,$D13)=0,SUMIFS(BNA_Historique_prix!AI:AI,BNA_Historique_prix!$B:$B,$B13,BNA_Historique_prix!$E:$E,$C13)=0),"-",IFERROR((SUMIFS(BNA_Historique_prix!AI:AI,BNA_Historique_prix!$B:$B,$B13,BNA_Historique_prix!$E:$E,$D13)-SUMIFS(BNA_Historique_prix!AI:AI,BNA_Historique_prix!$B:$B,$B13,BNA_Historique_prix!$E:$E,$C13))/SUMIFS(BNA_Historique_prix!AI:AI,BNA_Historique_prix!$B:$B,$B13,BNA_Historique_prix!$E:$E,$C13),""))</f>
        <v>1.4</v>
      </c>
    </row>
    <row r="14" spans="1:36" x14ac:dyDescent="0.35">
      <c r="A14" s="4" t="s">
        <v>64</v>
      </c>
      <c r="B14" s="4" t="s">
        <v>71</v>
      </c>
      <c r="C14" s="10">
        <f t="shared" si="0"/>
        <v>44866</v>
      </c>
      <c r="D14" s="10">
        <f t="shared" si="0"/>
        <v>45231</v>
      </c>
      <c r="E14" s="10"/>
      <c r="F14" s="10" t="str">
        <f>F9</f>
        <v>% var annuelle</v>
      </c>
      <c r="H14" s="13" t="str">
        <f ca="1">IF(OR(SUMIFS(BNA_Historique_prix!G:G,BNA_Historique_prix!$B:$B,$B14,BNA_Historique_prix!$E:$E,$D14)=0,SUMIFS(BNA_Historique_prix!G:G,BNA_Historique_prix!$B:$B,$B14,BNA_Historique_prix!$E:$E,$C14)=0),"-",IFERROR((SUMIFS(BNA_Historique_prix!G:G,BNA_Historique_prix!$B:$B,$B14,BNA_Historique_prix!$E:$E,$D14)-SUMIFS(BNA_Historique_prix!G:G,BNA_Historique_prix!$B:$B,$B14,BNA_Historique_prix!$E:$E,$C14))/SUMIFS(BNA_Historique_prix!G:G,BNA_Historique_prix!$B:$B,$B14,BNA_Historique_prix!$E:$E,$C14),""))</f>
        <v>-</v>
      </c>
      <c r="I14" s="13" t="str">
        <f ca="1">IF(OR(SUMIFS(BNA_Historique_prix!H:H,BNA_Historique_prix!$B:$B,$B14,BNA_Historique_prix!$E:$E,$D14)=0,SUMIFS(BNA_Historique_prix!H:H,BNA_Historique_prix!$B:$B,$B14,BNA_Historique_prix!$E:$E,$C14)=0),"-",IFERROR((SUMIFS(BNA_Historique_prix!H:H,BNA_Historique_prix!$B:$B,$B14,BNA_Historique_prix!$E:$E,$D14)-SUMIFS(BNA_Historique_prix!H:H,BNA_Historique_prix!$B:$B,$B14,BNA_Historique_prix!$E:$E,$C14))/SUMIFS(BNA_Historique_prix!H:H,BNA_Historique_prix!$B:$B,$B14,BNA_Historique_prix!$E:$E,$C14),""))</f>
        <v>-</v>
      </c>
      <c r="J14" s="13" t="str">
        <f ca="1">IF(OR(SUMIFS(BNA_Historique_prix!I:I,BNA_Historique_prix!$B:$B,$B14,BNA_Historique_prix!$E:$E,$D14)=0,SUMIFS(BNA_Historique_prix!I:I,BNA_Historique_prix!$B:$B,$B14,BNA_Historique_prix!$E:$E,$C14)=0),"-",IFERROR((SUMIFS(BNA_Historique_prix!I:I,BNA_Historique_prix!$B:$B,$B14,BNA_Historique_prix!$E:$E,$D14)-SUMIFS(BNA_Historique_prix!I:I,BNA_Historique_prix!$B:$B,$B14,BNA_Historique_prix!$E:$E,$C14))/SUMIFS(BNA_Historique_prix!I:I,BNA_Historique_prix!$B:$B,$B14,BNA_Historique_prix!$E:$E,$C14),""))</f>
        <v>-</v>
      </c>
      <c r="K14" s="13">
        <f ca="1">IF(OR(SUMIFS(BNA_Historique_prix!J:J,BNA_Historique_prix!$B:$B,$B14,BNA_Historique_prix!$E:$E,$D14)=0,SUMIFS(BNA_Historique_prix!J:J,BNA_Historique_prix!$B:$B,$B14,BNA_Historique_prix!$E:$E,$C14)=0),"-",IFERROR((SUMIFS(BNA_Historique_prix!J:J,BNA_Historique_prix!$B:$B,$B14,BNA_Historique_prix!$E:$E,$D14)-SUMIFS(BNA_Historique_prix!J:J,BNA_Historique_prix!$B:$B,$B14,BNA_Historique_prix!$E:$E,$C14))/SUMIFS(BNA_Historique_prix!J:J,BNA_Historique_prix!$B:$B,$B14,BNA_Historique_prix!$E:$E,$C14),""))</f>
        <v>0.1</v>
      </c>
      <c r="L14" s="13">
        <f ca="1">IF(OR(SUMIFS(BNA_Historique_prix!K:K,BNA_Historique_prix!$B:$B,$B14,BNA_Historique_prix!$E:$E,$D14)=0,SUMIFS(BNA_Historique_prix!K:K,BNA_Historique_prix!$B:$B,$B14,BNA_Historique_prix!$E:$E,$C14)=0),"-",IFERROR((SUMIFS(BNA_Historique_prix!K:K,BNA_Historique_prix!$B:$B,$B14,BNA_Historique_prix!$E:$E,$D14)-SUMIFS(BNA_Historique_prix!K:K,BNA_Historique_prix!$B:$B,$B14,BNA_Historique_prix!$E:$E,$C14))/SUMIFS(BNA_Historique_prix!K:K,BNA_Historique_prix!$B:$B,$B14,BNA_Historique_prix!$E:$E,$C14),""))</f>
        <v>0.27272727272727271</v>
      </c>
      <c r="M14" s="13">
        <f ca="1">IF(OR(SUMIFS(BNA_Historique_prix!L:L,BNA_Historique_prix!$B:$B,$B14,BNA_Historique_prix!$E:$E,$D14)=0,SUMIFS(BNA_Historique_prix!L:L,BNA_Historique_prix!$B:$B,$B14,BNA_Historique_prix!$E:$E,$C14)=0),"-",IFERROR((SUMIFS(BNA_Historique_prix!L:L,BNA_Historique_prix!$B:$B,$B14,BNA_Historique_prix!$E:$E,$D14)-SUMIFS(BNA_Historique_prix!L:L,BNA_Historique_prix!$B:$B,$B14,BNA_Historique_prix!$E:$E,$C14))/SUMIFS(BNA_Historique_prix!L:L,BNA_Historique_prix!$B:$B,$B14,BNA_Historique_prix!$E:$E,$C14),""))</f>
        <v>0.3</v>
      </c>
      <c r="N14" s="13">
        <f ca="1">IF(OR(SUMIFS(BNA_Historique_prix!M:M,BNA_Historique_prix!$B:$B,$B14,BNA_Historique_prix!$E:$E,$D14)=0,SUMIFS(BNA_Historique_prix!M:M,BNA_Historique_prix!$B:$B,$B14,BNA_Historique_prix!$E:$E,$C14)=0),"-",IFERROR((SUMIFS(BNA_Historique_prix!M:M,BNA_Historique_prix!$B:$B,$B14,BNA_Historique_prix!$E:$E,$D14)-SUMIFS(BNA_Historique_prix!M:M,BNA_Historique_prix!$B:$B,$B14,BNA_Historique_prix!$E:$E,$C14))/SUMIFS(BNA_Historique_prix!M:M,BNA_Historique_prix!$B:$B,$B14,BNA_Historique_prix!$E:$E,$C14),""))</f>
        <v>5.333333333333333</v>
      </c>
      <c r="O14" s="13">
        <f ca="1">IF(OR(SUMIFS(BNA_Historique_prix!N:N,BNA_Historique_prix!$B:$B,$B14,BNA_Historique_prix!$E:$E,$D14)=0,SUMIFS(BNA_Historique_prix!N:N,BNA_Historique_prix!$B:$B,$B14,BNA_Historique_prix!$E:$E,$C14)=0),"-",IFERROR((SUMIFS(BNA_Historique_prix!N:N,BNA_Historique_prix!$B:$B,$B14,BNA_Historique_prix!$E:$E,$D14)-SUMIFS(BNA_Historique_prix!N:N,BNA_Historique_prix!$B:$B,$B14,BNA_Historique_prix!$E:$E,$C14))/SUMIFS(BNA_Historique_prix!N:N,BNA_Historique_prix!$B:$B,$B14,BNA_Historique_prix!$E:$E,$C14),""))</f>
        <v>0</v>
      </c>
      <c r="P14" s="13">
        <f ca="1">IF(OR(SUMIFS(BNA_Historique_prix!O:O,BNA_Historique_prix!$B:$B,$B14,BNA_Historique_prix!$E:$E,$D14)=0,SUMIFS(BNA_Historique_prix!O:O,BNA_Historique_prix!$B:$B,$B14,BNA_Historique_prix!$E:$E,$C14)=0),"-",IFERROR((SUMIFS(BNA_Historique_prix!O:O,BNA_Historique_prix!$B:$B,$B14,BNA_Historique_prix!$E:$E,$D14)-SUMIFS(BNA_Historique_prix!O:O,BNA_Historique_prix!$B:$B,$B14,BNA_Historique_prix!$E:$E,$C14))/SUMIFS(BNA_Historique_prix!O:O,BNA_Historique_prix!$B:$B,$B14,BNA_Historique_prix!$E:$E,$C14),""))</f>
        <v>1.5714285714285714</v>
      </c>
      <c r="Q14" s="13">
        <f ca="1">IF(OR(SUMIFS(BNA_Historique_prix!P:P,BNA_Historique_prix!$B:$B,$B14,BNA_Historique_prix!$E:$E,$D14)=0,SUMIFS(BNA_Historique_prix!P:P,BNA_Historique_prix!$B:$B,$B14,BNA_Historique_prix!$E:$E,$C14)=0),"-",IFERROR((SUMIFS(BNA_Historique_prix!P:P,BNA_Historique_prix!$B:$B,$B14,BNA_Historique_prix!$E:$E,$D14)-SUMIFS(BNA_Historique_prix!P:P,BNA_Historique_prix!$B:$B,$B14,BNA_Historique_prix!$E:$E,$C14))/SUMIFS(BNA_Historique_prix!P:P,BNA_Historique_prix!$B:$B,$B14,BNA_Historique_prix!$E:$E,$C14),""))</f>
        <v>1.7586206896551724</v>
      </c>
      <c r="R14" s="13">
        <f ca="1">IF(OR(SUMIFS(BNA_Historique_prix!Q:Q,BNA_Historique_prix!$B:$B,$B14,BNA_Historique_prix!$E:$E,$D14)=0,SUMIFS(BNA_Historique_prix!Q:Q,BNA_Historique_prix!$B:$B,$B14,BNA_Historique_prix!$E:$E,$C14)=0),"-",IFERROR((SUMIFS(BNA_Historique_prix!Q:Q,BNA_Historique_prix!$B:$B,$B14,BNA_Historique_prix!$E:$E,$D14)-SUMIFS(BNA_Historique_prix!Q:Q,BNA_Historique_prix!$B:$B,$B14,BNA_Historique_prix!$E:$E,$C14))/SUMIFS(BNA_Historique_prix!Q:Q,BNA_Historique_prix!$B:$B,$B14,BNA_Historique_prix!$E:$E,$C14),""))</f>
        <v>1</v>
      </c>
      <c r="S14" s="13" t="str">
        <f ca="1">IF(OR(SUMIFS(BNA_Historique_prix!R:R,BNA_Historique_prix!$B:$B,$B14,BNA_Historique_prix!$E:$E,$D14)=0,SUMIFS(BNA_Historique_prix!R:R,BNA_Historique_prix!$B:$B,$B14,BNA_Historique_prix!$E:$E,$C14)=0),"-",IFERROR((SUMIFS(BNA_Historique_prix!R:R,BNA_Historique_prix!$B:$B,$B14,BNA_Historique_prix!$E:$E,$D14)-SUMIFS(BNA_Historique_prix!R:R,BNA_Historique_prix!$B:$B,$B14,BNA_Historique_prix!$E:$E,$C14))/SUMIFS(BNA_Historique_prix!R:R,BNA_Historique_prix!$B:$B,$B14,BNA_Historique_prix!$E:$E,$C14),""))</f>
        <v>-</v>
      </c>
      <c r="T14" s="13">
        <f ca="1">IF(OR(SUMIFS(BNA_Historique_prix!S:S,BNA_Historique_prix!$B:$B,$B14,BNA_Historique_prix!$E:$E,$D14)=0,SUMIFS(BNA_Historique_prix!S:S,BNA_Historique_prix!$B:$B,$B14,BNA_Historique_prix!$E:$E,$C14)=0),"-",IFERROR((SUMIFS(BNA_Historique_prix!S:S,BNA_Historique_prix!$B:$B,$B14,BNA_Historique_prix!$E:$E,$D14)-SUMIFS(BNA_Historique_prix!S:S,BNA_Historique_prix!$B:$B,$B14,BNA_Historique_prix!$E:$E,$C14))/SUMIFS(BNA_Historique_prix!S:S,BNA_Historique_prix!$B:$B,$B14,BNA_Historique_prix!$E:$E,$C14),""))</f>
        <v>9.0909090909090912E-2</v>
      </c>
      <c r="U14" s="13">
        <f ca="1">IF(OR(SUMIFS(BNA_Historique_prix!T:T,BNA_Historique_prix!$B:$B,$B14,BNA_Historique_prix!$E:$E,$D14)=0,SUMIFS(BNA_Historique_prix!T:T,BNA_Historique_prix!$B:$B,$B14,BNA_Historique_prix!$E:$E,$C14)=0),"-",IFERROR((SUMIFS(BNA_Historique_prix!T:T,BNA_Historique_prix!$B:$B,$B14,BNA_Historique_prix!$E:$E,$D14)-SUMIFS(BNA_Historique_prix!T:T,BNA_Historique_prix!$B:$B,$B14,BNA_Historique_prix!$E:$E,$C14))/SUMIFS(BNA_Historique_prix!T:T,BNA_Historique_prix!$B:$B,$B14,BNA_Historique_prix!$E:$E,$C14),""))</f>
        <v>0.38181818181818183</v>
      </c>
      <c r="V14" s="13" t="str">
        <f ca="1">IF(OR(SUMIFS(BNA_Historique_prix!U:U,BNA_Historique_prix!$B:$B,$B14,BNA_Historique_prix!$E:$E,$D14)=0,SUMIFS(BNA_Historique_prix!U:U,BNA_Historique_prix!$B:$B,$B14,BNA_Historique_prix!$E:$E,$C14)=0),"-",IFERROR((SUMIFS(BNA_Historique_prix!U:U,BNA_Historique_prix!$B:$B,$B14,BNA_Historique_prix!$E:$E,$D14)-SUMIFS(BNA_Historique_prix!U:U,BNA_Historique_prix!$B:$B,$B14,BNA_Historique_prix!$E:$E,$C14))/SUMIFS(BNA_Historique_prix!U:U,BNA_Historique_prix!$B:$B,$B14,BNA_Historique_prix!$E:$E,$C14),""))</f>
        <v>-</v>
      </c>
      <c r="W14" s="13" t="str">
        <f ca="1">IF(OR(SUMIFS(BNA_Historique_prix!V:V,BNA_Historique_prix!$B:$B,$B14,BNA_Historique_prix!$E:$E,$D14)=0,SUMIFS(BNA_Historique_prix!V:V,BNA_Historique_prix!$B:$B,$B14,BNA_Historique_prix!$E:$E,$C14)=0),"-",IFERROR((SUMIFS(BNA_Historique_prix!V:V,BNA_Historique_prix!$B:$B,$B14,BNA_Historique_prix!$E:$E,$D14)-SUMIFS(BNA_Historique_prix!V:V,BNA_Historique_prix!$B:$B,$B14,BNA_Historique_prix!$E:$E,$C14))/SUMIFS(BNA_Historique_prix!V:V,BNA_Historique_prix!$B:$B,$B14,BNA_Historique_prix!$E:$E,$C14),""))</f>
        <v>-</v>
      </c>
      <c r="X14" s="13" t="str">
        <f ca="1">IF(OR(SUMIFS(BNA_Historique_prix!W:W,BNA_Historique_prix!$B:$B,$B14,BNA_Historique_prix!$E:$E,$D14)=0,SUMIFS(BNA_Historique_prix!W:W,BNA_Historique_prix!$B:$B,$B14,BNA_Historique_prix!$E:$E,$C14)=0),"-",IFERROR((SUMIFS(BNA_Historique_prix!W:W,BNA_Historique_prix!$B:$B,$B14,BNA_Historique_prix!$E:$E,$D14)-SUMIFS(BNA_Historique_prix!W:W,BNA_Historique_prix!$B:$B,$B14,BNA_Historique_prix!$E:$E,$C14))/SUMIFS(BNA_Historique_prix!W:W,BNA_Historique_prix!$B:$B,$B14,BNA_Historique_prix!$E:$E,$C14),""))</f>
        <v>-</v>
      </c>
      <c r="Y14" s="13">
        <f ca="1">IF(OR(SUMIFS(BNA_Historique_prix!X:X,BNA_Historique_prix!$B:$B,$B14,BNA_Historique_prix!$E:$E,$D14)=0,SUMIFS(BNA_Historique_prix!X:X,BNA_Historique_prix!$B:$B,$B14,BNA_Historique_prix!$E:$E,$C14)=0),"-",IFERROR((SUMIFS(BNA_Historique_prix!X:X,BNA_Historique_prix!$B:$B,$B14,BNA_Historique_prix!$E:$E,$D14)-SUMIFS(BNA_Historique_prix!X:X,BNA_Historique_prix!$B:$B,$B14,BNA_Historique_prix!$E:$E,$C14))/SUMIFS(BNA_Historique_prix!X:X,BNA_Historique_prix!$B:$B,$B14,BNA_Historique_prix!$E:$E,$C14),""))</f>
        <v>3.25</v>
      </c>
      <c r="Z14" s="13" t="str">
        <f ca="1">IF(OR(SUMIFS(BNA_Historique_prix!Y:Y,BNA_Historique_prix!$B:$B,$B14,BNA_Historique_prix!$E:$E,$D14)=0,SUMIFS(BNA_Historique_prix!Y:Y,BNA_Historique_prix!$B:$B,$B14,BNA_Historique_prix!$E:$E,$C14)=0),"-",IFERROR((SUMIFS(BNA_Historique_prix!Y:Y,BNA_Historique_prix!$B:$B,$B14,BNA_Historique_prix!$E:$E,$D14)-SUMIFS(BNA_Historique_prix!Y:Y,BNA_Historique_prix!$B:$B,$B14,BNA_Historique_prix!$E:$E,$C14))/SUMIFS(BNA_Historique_prix!Y:Y,BNA_Historique_prix!$B:$B,$B14,BNA_Historique_prix!$E:$E,$C14),""))</f>
        <v>-</v>
      </c>
      <c r="AA14" s="13" t="str">
        <f ca="1">IF(OR(SUMIFS(BNA_Historique_prix!Z:Z,BNA_Historique_prix!$B:$B,$B14,BNA_Historique_prix!$E:$E,$D14)=0,SUMIFS(BNA_Historique_prix!Z:Z,BNA_Historique_prix!$B:$B,$B14,BNA_Historique_prix!$E:$E,$C14)=0),"-",IFERROR((SUMIFS(BNA_Historique_prix!Z:Z,BNA_Historique_prix!$B:$B,$B14,BNA_Historique_prix!$E:$E,$D14)-SUMIFS(BNA_Historique_prix!Z:Z,BNA_Historique_prix!$B:$B,$B14,BNA_Historique_prix!$E:$E,$C14))/SUMIFS(BNA_Historique_prix!Z:Z,BNA_Historique_prix!$B:$B,$B14,BNA_Historique_prix!$E:$E,$C14),""))</f>
        <v>-</v>
      </c>
      <c r="AB14" s="13" t="str">
        <f ca="1">IF(OR(SUMIFS(BNA_Historique_prix!AA:AA,BNA_Historique_prix!$B:$B,$B14,BNA_Historique_prix!$E:$E,$D14)=0,SUMIFS(BNA_Historique_prix!AA:AA,BNA_Historique_prix!$B:$B,$B14,BNA_Historique_prix!$E:$E,$C14)=0),"-",IFERROR((SUMIFS(BNA_Historique_prix!AA:AA,BNA_Historique_prix!$B:$B,$B14,BNA_Historique_prix!$E:$E,$D14)-SUMIFS(BNA_Historique_prix!AA:AA,BNA_Historique_prix!$B:$B,$B14,BNA_Historique_prix!$E:$E,$C14))/SUMIFS(BNA_Historique_prix!AA:AA,BNA_Historique_prix!$B:$B,$B14,BNA_Historique_prix!$E:$E,$C14),""))</f>
        <v>-</v>
      </c>
      <c r="AC14" s="13">
        <f ca="1">IF(OR(SUMIFS(BNA_Historique_prix!AB:AB,BNA_Historique_prix!$B:$B,$B14,BNA_Historique_prix!$E:$E,$D14)=0,SUMIFS(BNA_Historique_prix!AB:AB,BNA_Historique_prix!$B:$B,$B14,BNA_Historique_prix!$E:$E,$C14)=0),"-",IFERROR((SUMIFS(BNA_Historique_prix!AB:AB,BNA_Historique_prix!$B:$B,$B14,BNA_Historique_prix!$E:$E,$D14)-SUMIFS(BNA_Historique_prix!AB:AB,BNA_Historique_prix!$B:$B,$B14,BNA_Historique_prix!$E:$E,$C14))/SUMIFS(BNA_Historique_prix!AB:AB,BNA_Historique_prix!$B:$B,$B14,BNA_Historique_prix!$E:$E,$C14),""))</f>
        <v>2.2000000000000002</v>
      </c>
      <c r="AD14" s="13">
        <f ca="1">IF(OR(SUMIFS(BNA_Historique_prix!AC:AC,BNA_Historique_prix!$B:$B,$B14,BNA_Historique_prix!$E:$E,$D14)=0,SUMIFS(BNA_Historique_prix!AC:AC,BNA_Historique_prix!$B:$B,$B14,BNA_Historique_prix!$E:$E,$C14)=0),"-",IFERROR((SUMIFS(BNA_Historique_prix!AC:AC,BNA_Historique_prix!$B:$B,$B14,BNA_Historique_prix!$E:$E,$D14)-SUMIFS(BNA_Historique_prix!AC:AC,BNA_Historique_prix!$B:$B,$B14,BNA_Historique_prix!$E:$E,$C14))/SUMIFS(BNA_Historique_prix!AC:AC,BNA_Historique_prix!$B:$B,$B14,BNA_Historique_prix!$E:$E,$C14),""))</f>
        <v>0.16666666666666666</v>
      </c>
      <c r="AE14" s="13">
        <f ca="1">IF(OR(SUMIFS(BNA_Historique_prix!AD:AD,BNA_Historique_prix!$B:$B,$B14,BNA_Historique_prix!$E:$E,$D14)=0,SUMIFS(BNA_Historique_prix!AD:AD,BNA_Historique_prix!$B:$B,$B14,BNA_Historique_prix!$E:$E,$C14)=0),"-",IFERROR((SUMIFS(BNA_Historique_prix!AD:AD,BNA_Historique_prix!$B:$B,$B14,BNA_Historique_prix!$E:$E,$D14)-SUMIFS(BNA_Historique_prix!AD:AD,BNA_Historique_prix!$B:$B,$B14,BNA_Historique_prix!$E:$E,$C14))/SUMIFS(BNA_Historique_prix!AD:AD,BNA_Historique_prix!$B:$B,$B14,BNA_Historique_prix!$E:$E,$C14),""))</f>
        <v>-0.74</v>
      </c>
      <c r="AF14" s="13" t="str">
        <f ca="1">IF(OR(SUMIFS(BNA_Historique_prix!AE:AE,BNA_Historique_prix!$B:$B,$B14,BNA_Historique_prix!$E:$E,$D14)=0,SUMIFS(BNA_Historique_prix!AE:AE,BNA_Historique_prix!$B:$B,$B14,BNA_Historique_prix!$E:$E,$C14)=0),"-",IFERROR((SUMIFS(BNA_Historique_prix!AE:AE,BNA_Historique_prix!$B:$B,$B14,BNA_Historique_prix!$E:$E,$D14)-SUMIFS(BNA_Historique_prix!AE:AE,BNA_Historique_prix!$B:$B,$B14,BNA_Historique_prix!$E:$E,$C14))/SUMIFS(BNA_Historique_prix!AE:AE,BNA_Historique_prix!$B:$B,$B14,BNA_Historique_prix!$E:$E,$C14),""))</f>
        <v>-</v>
      </c>
      <c r="AG14" s="13">
        <f ca="1">IF(OR(SUMIFS(BNA_Historique_prix!AF:AF,BNA_Historique_prix!$B:$B,$B14,BNA_Historique_prix!$E:$E,$D14)=0,SUMIFS(BNA_Historique_prix!AF:AF,BNA_Historique_prix!$B:$B,$B14,BNA_Historique_prix!$E:$E,$C14)=0),"-",IFERROR((SUMIFS(BNA_Historique_prix!AF:AF,BNA_Historique_prix!$B:$B,$B14,BNA_Historique_prix!$E:$E,$D14)-SUMIFS(BNA_Historique_prix!AF:AF,BNA_Historique_prix!$B:$B,$B14,BNA_Historique_prix!$E:$E,$C14))/SUMIFS(BNA_Historique_prix!AF:AF,BNA_Historique_prix!$B:$B,$B14,BNA_Historique_prix!$E:$E,$C14),""))</f>
        <v>-0.2</v>
      </c>
      <c r="AH14" s="13">
        <f ca="1">IF(OR(SUMIFS(BNA_Historique_prix!AG:AG,BNA_Historique_prix!$B:$B,$B14,BNA_Historique_prix!$E:$E,$D14)=0,SUMIFS(BNA_Historique_prix!AG:AG,BNA_Historique_prix!$B:$B,$B14,BNA_Historique_prix!$E:$E,$C14)=0),"-",IFERROR((SUMIFS(BNA_Historique_prix!AG:AG,BNA_Historique_prix!$B:$B,$B14,BNA_Historique_prix!$E:$E,$D14)-SUMIFS(BNA_Historique_prix!AG:AG,BNA_Historique_prix!$B:$B,$B14,BNA_Historique_prix!$E:$E,$C14))/SUMIFS(BNA_Historique_prix!AG:AG,BNA_Historique_prix!$B:$B,$B14,BNA_Historique_prix!$E:$E,$C14),""))</f>
        <v>0.4</v>
      </c>
      <c r="AI14" s="13" t="str">
        <f ca="1">IF(OR(SUMIFS(BNA_Historique_prix!AH:AH,BNA_Historique_prix!$B:$B,$B14,BNA_Historique_prix!$E:$E,$D14)=0,SUMIFS(BNA_Historique_prix!AH:AH,BNA_Historique_prix!$B:$B,$B14,BNA_Historique_prix!$E:$E,$C14)=0),"-",IFERROR((SUMIFS(BNA_Historique_prix!AH:AH,BNA_Historique_prix!$B:$B,$B14,BNA_Historique_prix!$E:$E,$D14)-SUMIFS(BNA_Historique_prix!AH:AH,BNA_Historique_prix!$B:$B,$B14,BNA_Historique_prix!$E:$E,$C14))/SUMIFS(BNA_Historique_prix!AH:AH,BNA_Historique_prix!$B:$B,$B14,BNA_Historique_prix!$E:$E,$C14),""))</f>
        <v>-</v>
      </c>
      <c r="AJ14" s="13" t="str">
        <f ca="1">IF(OR(SUMIFS(BNA_Historique_prix!AI:AI,BNA_Historique_prix!$B:$B,$B14,BNA_Historique_prix!$E:$E,$D14)=0,SUMIFS(BNA_Historique_prix!AI:AI,BNA_Historique_prix!$B:$B,$B14,BNA_Historique_prix!$E:$E,$C14)=0),"-",IFERROR((SUMIFS(BNA_Historique_prix!AI:AI,BNA_Historique_prix!$B:$B,$B14,BNA_Historique_prix!$E:$E,$D14)-SUMIFS(BNA_Historique_prix!AI:AI,BNA_Historique_prix!$B:$B,$B14,BNA_Historique_prix!$E:$E,$C14))/SUMIFS(BNA_Historique_prix!AI:AI,BNA_Historique_prix!$B:$B,$B14,BNA_Historique_prix!$E:$E,$C14),""))</f>
        <v>-</v>
      </c>
    </row>
    <row r="16" spans="1:36" x14ac:dyDescent="0.35">
      <c r="F16" s="4" t="s">
        <v>72</v>
      </c>
    </row>
    <row r="17" spans="1:36" x14ac:dyDescent="0.35">
      <c r="A17" s="4" t="s">
        <v>73</v>
      </c>
      <c r="B17" s="4" t="s">
        <v>74</v>
      </c>
      <c r="C17" s="10">
        <f t="shared" ref="C17:D19" si="1">C12</f>
        <v>45200</v>
      </c>
      <c r="D17" s="10">
        <f t="shared" si="1"/>
        <v>45231</v>
      </c>
      <c r="E17" s="10" t="str">
        <f>_xlfn.CONCAT(B17,D17)</f>
        <v>marche_barsalogho45231</v>
      </c>
      <c r="F17" s="10" t="str">
        <f>F12</f>
        <v>% var mensuelle</v>
      </c>
      <c r="H17" s="13">
        <f ca="1">IF(OR(SUMIFS(BNA_Historique_prix!G:G,BNA_Historique_prix!$B:$B,$B17,BNA_Historique_prix!$E:$E,$D17)=0,SUMIFS(BNA_Historique_prix!G:G,BNA_Historique_prix!$B:$B,$B17,BNA_Historique_prix!$E:$E,$C17)=0),"-",IFERROR((SUMIFS(BNA_Historique_prix!G:G,BNA_Historique_prix!$B:$B,$B17,BNA_Historique_prix!$E:$E,$D17)-SUMIFS(BNA_Historique_prix!G:G,BNA_Historique_prix!$B:$B,$B17,BNA_Historique_prix!$E:$E,$C17))/SUMIFS(BNA_Historique_prix!G:G,BNA_Historique_prix!$B:$B,$B17,BNA_Historique_prix!$E:$E,$C17),""))</f>
        <v>0</v>
      </c>
      <c r="I17" s="13" t="str">
        <f ca="1">IF(OR(SUMIFS(BNA_Historique_prix!H:H,BNA_Historique_prix!$B:$B,$B17,BNA_Historique_prix!$E:$E,$D17)=0,SUMIFS(BNA_Historique_prix!H:H,BNA_Historique_prix!$B:$B,$B17,BNA_Historique_prix!$E:$E,$C17)=0),"-",IFERROR((SUMIFS(BNA_Historique_prix!H:H,BNA_Historique_prix!$B:$B,$B17,BNA_Historique_prix!$E:$E,$D17)-SUMIFS(BNA_Historique_prix!H:H,BNA_Historique_prix!$B:$B,$B17,BNA_Historique_prix!$E:$E,$C17))/SUMIFS(BNA_Historique_prix!H:H,BNA_Historique_prix!$B:$B,$B17,BNA_Historique_prix!$E:$E,$C17),""))</f>
        <v>-</v>
      </c>
      <c r="J17" s="13" t="str">
        <f ca="1">IF(OR(SUMIFS(BNA_Historique_prix!I:I,BNA_Historique_prix!$B:$B,$B17,BNA_Historique_prix!$E:$E,$D17)=0,SUMIFS(BNA_Historique_prix!I:I,BNA_Historique_prix!$B:$B,$B17,BNA_Historique_prix!$E:$E,$C17)=0),"-",IFERROR((SUMIFS(BNA_Historique_prix!I:I,BNA_Historique_prix!$B:$B,$B17,BNA_Historique_prix!$E:$E,$D17)-SUMIFS(BNA_Historique_prix!I:I,BNA_Historique_prix!$B:$B,$B17,BNA_Historique_prix!$E:$E,$C17))/SUMIFS(BNA_Historique_prix!I:I,BNA_Historique_prix!$B:$B,$B17,BNA_Historique_prix!$E:$E,$C17),""))</f>
        <v>-</v>
      </c>
      <c r="K17" s="13" t="str">
        <f ca="1">IF(OR(SUMIFS(BNA_Historique_prix!J:J,BNA_Historique_prix!$B:$B,$B17,BNA_Historique_prix!$E:$E,$D17)=0,SUMIFS(BNA_Historique_prix!J:J,BNA_Historique_prix!$B:$B,$B17,BNA_Historique_prix!$E:$E,$C17)=0),"-",IFERROR((SUMIFS(BNA_Historique_prix!J:J,BNA_Historique_prix!$B:$B,$B17,BNA_Historique_prix!$E:$E,$D17)-SUMIFS(BNA_Historique_prix!J:J,BNA_Historique_prix!$B:$B,$B17,BNA_Historique_prix!$E:$E,$C17))/SUMIFS(BNA_Historique_prix!J:J,BNA_Historique_prix!$B:$B,$B17,BNA_Historique_prix!$E:$E,$C17),""))</f>
        <v>-</v>
      </c>
      <c r="L17" s="13">
        <f ca="1">IF(OR(SUMIFS(BNA_Historique_prix!K:K,BNA_Historique_prix!$B:$B,$B17,BNA_Historique_prix!$E:$E,$D17)=0,SUMIFS(BNA_Historique_prix!K:K,BNA_Historique_prix!$B:$B,$B17,BNA_Historique_prix!$E:$E,$C17)=0),"-",IFERROR((SUMIFS(BNA_Historique_prix!K:K,BNA_Historique_prix!$B:$B,$B17,BNA_Historique_prix!$E:$E,$D17)-SUMIFS(BNA_Historique_prix!K:K,BNA_Historique_prix!$B:$B,$B17,BNA_Historique_prix!$E:$E,$C17))/SUMIFS(BNA_Historique_prix!K:K,BNA_Historique_prix!$B:$B,$B17,BNA_Historique_prix!$E:$E,$C17),""))</f>
        <v>0</v>
      </c>
      <c r="M17" s="13" t="str">
        <f ca="1">IF(OR(SUMIFS(BNA_Historique_prix!L:L,BNA_Historique_prix!$B:$B,$B17,BNA_Historique_prix!$E:$E,$D17)=0,SUMIFS(BNA_Historique_prix!L:L,BNA_Historique_prix!$B:$B,$B17,BNA_Historique_prix!$E:$E,$C17)=0),"-",IFERROR((SUMIFS(BNA_Historique_prix!L:L,BNA_Historique_prix!$B:$B,$B17,BNA_Historique_prix!$E:$E,$D17)-SUMIFS(BNA_Historique_prix!L:L,BNA_Historique_prix!$B:$B,$B17,BNA_Historique_prix!$E:$E,$C17))/SUMIFS(BNA_Historique_prix!L:L,BNA_Historique_prix!$B:$B,$B17,BNA_Historique_prix!$E:$E,$C17),""))</f>
        <v>-</v>
      </c>
      <c r="N17" s="13" t="str">
        <f ca="1">IF(OR(SUMIFS(BNA_Historique_prix!M:M,BNA_Historique_prix!$B:$B,$B17,BNA_Historique_prix!$E:$E,$D17)=0,SUMIFS(BNA_Historique_prix!M:M,BNA_Historique_prix!$B:$B,$B17,BNA_Historique_prix!$E:$E,$C17)=0),"-",IFERROR((SUMIFS(BNA_Historique_prix!M:M,BNA_Historique_prix!$B:$B,$B17,BNA_Historique_prix!$E:$E,$D17)-SUMIFS(BNA_Historique_prix!M:M,BNA_Historique_prix!$B:$B,$B17,BNA_Historique_prix!$E:$E,$C17))/SUMIFS(BNA_Historique_prix!M:M,BNA_Historique_prix!$B:$B,$B17,BNA_Historique_prix!$E:$E,$C17),""))</f>
        <v>-</v>
      </c>
      <c r="O17" s="13" t="str">
        <f ca="1">IF(OR(SUMIFS(BNA_Historique_prix!N:N,BNA_Historique_prix!$B:$B,$B17,BNA_Historique_prix!$E:$E,$D17)=0,SUMIFS(BNA_Historique_prix!N:N,BNA_Historique_prix!$B:$B,$B17,BNA_Historique_prix!$E:$E,$C17)=0),"-",IFERROR((SUMIFS(BNA_Historique_prix!N:N,BNA_Historique_prix!$B:$B,$B17,BNA_Historique_prix!$E:$E,$D17)-SUMIFS(BNA_Historique_prix!N:N,BNA_Historique_prix!$B:$B,$B17,BNA_Historique_prix!$E:$E,$C17))/SUMIFS(BNA_Historique_prix!N:N,BNA_Historique_prix!$B:$B,$B17,BNA_Historique_prix!$E:$E,$C17),""))</f>
        <v>-</v>
      </c>
      <c r="P17" s="13" t="str">
        <f ca="1">IF(OR(SUMIFS(BNA_Historique_prix!O:O,BNA_Historique_prix!$B:$B,$B17,BNA_Historique_prix!$E:$E,$D17)=0,SUMIFS(BNA_Historique_prix!O:O,BNA_Historique_prix!$B:$B,$B17,BNA_Historique_prix!$E:$E,$C17)=0),"-",IFERROR((SUMIFS(BNA_Historique_prix!O:O,BNA_Historique_prix!$B:$B,$B17,BNA_Historique_prix!$E:$E,$D17)-SUMIFS(BNA_Historique_prix!O:O,BNA_Historique_prix!$B:$B,$B17,BNA_Historique_prix!$E:$E,$C17))/SUMIFS(BNA_Historique_prix!O:O,BNA_Historique_prix!$B:$B,$B17,BNA_Historique_prix!$E:$E,$C17),""))</f>
        <v>-</v>
      </c>
      <c r="Q17" s="13" t="str">
        <f ca="1">IF(OR(SUMIFS(BNA_Historique_prix!P:P,BNA_Historique_prix!$B:$B,$B17,BNA_Historique_prix!$E:$E,$D17)=0,SUMIFS(BNA_Historique_prix!P:P,BNA_Historique_prix!$B:$B,$B17,BNA_Historique_prix!$E:$E,$C17)=0),"-",IFERROR((SUMIFS(BNA_Historique_prix!P:P,BNA_Historique_prix!$B:$B,$B17,BNA_Historique_prix!$E:$E,$D17)-SUMIFS(BNA_Historique_prix!P:P,BNA_Historique_prix!$B:$B,$B17,BNA_Historique_prix!$E:$E,$C17))/SUMIFS(BNA_Historique_prix!P:P,BNA_Historique_prix!$B:$B,$B17,BNA_Historique_prix!$E:$E,$C17),""))</f>
        <v>-</v>
      </c>
      <c r="R17" s="13" t="str">
        <f ca="1">IF(OR(SUMIFS(BNA_Historique_prix!Q:Q,BNA_Historique_prix!$B:$B,$B17,BNA_Historique_prix!$E:$E,$D17)=0,SUMIFS(BNA_Historique_prix!Q:Q,BNA_Historique_prix!$B:$B,$B17,BNA_Historique_prix!$E:$E,$C17)=0),"-",IFERROR((SUMIFS(BNA_Historique_prix!Q:Q,BNA_Historique_prix!$B:$B,$B17,BNA_Historique_prix!$E:$E,$D17)-SUMIFS(BNA_Historique_prix!Q:Q,BNA_Historique_prix!$B:$B,$B17,BNA_Historique_prix!$E:$E,$C17))/SUMIFS(BNA_Historique_prix!Q:Q,BNA_Historique_prix!$B:$B,$B17,BNA_Historique_prix!$E:$E,$C17),""))</f>
        <v>-</v>
      </c>
      <c r="S17" s="13" t="str">
        <f ca="1">IF(OR(SUMIFS(BNA_Historique_prix!R:R,BNA_Historique_prix!$B:$B,$B17,BNA_Historique_prix!$E:$E,$D17)=0,SUMIFS(BNA_Historique_prix!R:R,BNA_Historique_prix!$B:$B,$B17,BNA_Historique_prix!$E:$E,$C17)=0),"-",IFERROR((SUMIFS(BNA_Historique_prix!R:R,BNA_Historique_prix!$B:$B,$B17,BNA_Historique_prix!$E:$E,$D17)-SUMIFS(BNA_Historique_prix!R:R,BNA_Historique_prix!$B:$B,$B17,BNA_Historique_prix!$E:$E,$C17))/SUMIFS(BNA_Historique_prix!R:R,BNA_Historique_prix!$B:$B,$B17,BNA_Historique_prix!$E:$E,$C17),""))</f>
        <v>-</v>
      </c>
      <c r="T17" s="13" t="str">
        <f ca="1">IF(OR(SUMIFS(BNA_Historique_prix!S:S,BNA_Historique_prix!$B:$B,$B17,BNA_Historique_prix!$E:$E,$D17)=0,SUMIFS(BNA_Historique_prix!S:S,BNA_Historique_prix!$B:$B,$B17,BNA_Historique_prix!$E:$E,$C17)=0),"-",IFERROR((SUMIFS(BNA_Historique_prix!S:S,BNA_Historique_prix!$B:$B,$B17,BNA_Historique_prix!$E:$E,$D17)-SUMIFS(BNA_Historique_prix!S:S,BNA_Historique_prix!$B:$B,$B17,BNA_Historique_prix!$E:$E,$C17))/SUMIFS(BNA_Historique_prix!S:S,BNA_Historique_prix!$B:$B,$B17,BNA_Historique_prix!$E:$E,$C17),""))</f>
        <v>-</v>
      </c>
      <c r="U17" s="13" t="str">
        <f ca="1">IF(OR(SUMIFS(BNA_Historique_prix!T:T,BNA_Historique_prix!$B:$B,$B17,BNA_Historique_prix!$E:$E,$D17)=0,SUMIFS(BNA_Historique_prix!T:T,BNA_Historique_prix!$B:$B,$B17,BNA_Historique_prix!$E:$E,$C17)=0),"-",IFERROR((SUMIFS(BNA_Historique_prix!T:T,BNA_Historique_prix!$B:$B,$B17,BNA_Historique_prix!$E:$E,$D17)-SUMIFS(BNA_Historique_prix!T:T,BNA_Historique_prix!$B:$B,$B17,BNA_Historique_prix!$E:$E,$C17))/SUMIFS(BNA_Historique_prix!T:T,BNA_Historique_prix!$B:$B,$B17,BNA_Historique_prix!$E:$E,$C17),""))</f>
        <v>-</v>
      </c>
      <c r="V17" s="13" t="str">
        <f ca="1">IF(OR(SUMIFS(BNA_Historique_prix!U:U,BNA_Historique_prix!$B:$B,$B17,BNA_Historique_prix!$E:$E,$D17)=0,SUMIFS(BNA_Historique_prix!U:U,BNA_Historique_prix!$B:$B,$B17,BNA_Historique_prix!$E:$E,$C17)=0),"-",IFERROR((SUMIFS(BNA_Historique_prix!U:U,BNA_Historique_prix!$B:$B,$B17,BNA_Historique_prix!$E:$E,$D17)-SUMIFS(BNA_Historique_prix!U:U,BNA_Historique_prix!$B:$B,$B17,BNA_Historique_prix!$E:$E,$C17))/SUMIFS(BNA_Historique_prix!U:U,BNA_Historique_prix!$B:$B,$B17,BNA_Historique_prix!$E:$E,$C17),""))</f>
        <v>-</v>
      </c>
      <c r="W17" s="13" t="str">
        <f ca="1">IF(OR(SUMIFS(BNA_Historique_prix!V:V,BNA_Historique_prix!$B:$B,$B17,BNA_Historique_prix!$E:$E,$D17)=0,SUMIFS(BNA_Historique_prix!V:V,BNA_Historique_prix!$B:$B,$B17,BNA_Historique_prix!$E:$E,$C17)=0),"-",IFERROR((SUMIFS(BNA_Historique_prix!V:V,BNA_Historique_prix!$B:$B,$B17,BNA_Historique_prix!$E:$E,$D17)-SUMIFS(BNA_Historique_prix!V:V,BNA_Historique_prix!$B:$B,$B17,BNA_Historique_prix!$E:$E,$C17))/SUMIFS(BNA_Historique_prix!V:V,BNA_Historique_prix!$B:$B,$B17,BNA_Historique_prix!$E:$E,$C17),""))</f>
        <v>-</v>
      </c>
      <c r="X17" s="13">
        <f ca="1">IF(OR(SUMIFS(BNA_Historique_prix!W:W,BNA_Historique_prix!$B:$B,$B17,BNA_Historique_prix!$E:$E,$D17)=0,SUMIFS(BNA_Historique_prix!W:W,BNA_Historique_prix!$B:$B,$B17,BNA_Historique_prix!$E:$E,$C17)=0),"-",IFERROR((SUMIFS(BNA_Historique_prix!W:W,BNA_Historique_prix!$B:$B,$B17,BNA_Historique_prix!$E:$E,$D17)-SUMIFS(BNA_Historique_prix!W:W,BNA_Historique_prix!$B:$B,$B17,BNA_Historique_prix!$E:$E,$C17))/SUMIFS(BNA_Historique_prix!W:W,BNA_Historique_prix!$B:$B,$B17,BNA_Historique_prix!$E:$E,$C17),""))</f>
        <v>0</v>
      </c>
      <c r="Y17" s="13">
        <f ca="1">IF(OR(SUMIFS(BNA_Historique_prix!X:X,BNA_Historique_prix!$B:$B,$B17,BNA_Historique_prix!$E:$E,$D17)=0,SUMIFS(BNA_Historique_prix!X:X,BNA_Historique_prix!$B:$B,$B17,BNA_Historique_prix!$E:$E,$C17)=0),"-",IFERROR((SUMIFS(BNA_Historique_prix!X:X,BNA_Historique_prix!$B:$B,$B17,BNA_Historique_prix!$E:$E,$D17)-SUMIFS(BNA_Historique_prix!X:X,BNA_Historique_prix!$B:$B,$B17,BNA_Historique_prix!$E:$E,$C17))/SUMIFS(BNA_Historique_prix!X:X,BNA_Historique_prix!$B:$B,$B17,BNA_Historique_prix!$E:$E,$C17),""))</f>
        <v>0</v>
      </c>
      <c r="Z17" s="13" t="str">
        <f ca="1">IF(OR(SUMIFS(BNA_Historique_prix!Y:Y,BNA_Historique_prix!$B:$B,$B17,BNA_Historique_prix!$E:$E,$D17)=0,SUMIFS(BNA_Historique_prix!Y:Y,BNA_Historique_prix!$B:$B,$B17,BNA_Historique_prix!$E:$E,$C17)=0),"-",IFERROR((SUMIFS(BNA_Historique_prix!Y:Y,BNA_Historique_prix!$B:$B,$B17,BNA_Historique_prix!$E:$E,$D17)-SUMIFS(BNA_Historique_prix!Y:Y,BNA_Historique_prix!$B:$B,$B17,BNA_Historique_prix!$E:$E,$C17))/SUMIFS(BNA_Historique_prix!Y:Y,BNA_Historique_prix!$B:$B,$B17,BNA_Historique_prix!$E:$E,$C17),""))</f>
        <v>-</v>
      </c>
      <c r="AA17" s="13" t="str">
        <f ca="1">IF(OR(SUMIFS(BNA_Historique_prix!Z:Z,BNA_Historique_prix!$B:$B,$B17,BNA_Historique_prix!$E:$E,$D17)=0,SUMIFS(BNA_Historique_prix!Z:Z,BNA_Historique_prix!$B:$B,$B17,BNA_Historique_prix!$E:$E,$C17)=0),"-",IFERROR((SUMIFS(BNA_Historique_prix!Z:Z,BNA_Historique_prix!$B:$B,$B17,BNA_Historique_prix!$E:$E,$D17)-SUMIFS(BNA_Historique_prix!Z:Z,BNA_Historique_prix!$B:$B,$B17,BNA_Historique_prix!$E:$E,$C17))/SUMIFS(BNA_Historique_prix!Z:Z,BNA_Historique_prix!$B:$B,$B17,BNA_Historique_prix!$E:$E,$C17),""))</f>
        <v>-</v>
      </c>
      <c r="AB17" s="13" t="str">
        <f ca="1">IF(OR(SUMIFS(BNA_Historique_prix!AA:AA,BNA_Historique_prix!$B:$B,$B17,BNA_Historique_prix!$E:$E,$D17)=0,SUMIFS(BNA_Historique_prix!AA:AA,BNA_Historique_prix!$B:$B,$B17,BNA_Historique_prix!$E:$E,$C17)=0),"-",IFERROR((SUMIFS(BNA_Historique_prix!AA:AA,BNA_Historique_prix!$B:$B,$B17,BNA_Historique_prix!$E:$E,$D17)-SUMIFS(BNA_Historique_prix!AA:AA,BNA_Historique_prix!$B:$B,$B17,BNA_Historique_prix!$E:$E,$C17))/SUMIFS(BNA_Historique_prix!AA:AA,BNA_Historique_prix!$B:$B,$B17,BNA_Historique_prix!$E:$E,$C17),""))</f>
        <v>-</v>
      </c>
      <c r="AC17" s="13">
        <f ca="1">IF(OR(SUMIFS(BNA_Historique_prix!AB:AB,BNA_Historique_prix!$B:$B,$B17,BNA_Historique_prix!$E:$E,$D17)=0,SUMIFS(BNA_Historique_prix!AB:AB,BNA_Historique_prix!$B:$B,$B17,BNA_Historique_prix!$E:$E,$C17)=0),"-",IFERROR((SUMIFS(BNA_Historique_prix!AB:AB,BNA_Historique_prix!$B:$B,$B17,BNA_Historique_prix!$E:$E,$D17)-SUMIFS(BNA_Historique_prix!AB:AB,BNA_Historique_prix!$B:$B,$B17,BNA_Historique_prix!$E:$E,$C17))/SUMIFS(BNA_Historique_prix!AB:AB,BNA_Historique_prix!$B:$B,$B17,BNA_Historique_prix!$E:$E,$C17),""))</f>
        <v>0</v>
      </c>
      <c r="AD17" s="13">
        <f ca="1">IF(OR(SUMIFS(BNA_Historique_prix!AC:AC,BNA_Historique_prix!$B:$B,$B17,BNA_Historique_prix!$E:$E,$D17)=0,SUMIFS(BNA_Historique_prix!AC:AC,BNA_Historique_prix!$B:$B,$B17,BNA_Historique_prix!$E:$E,$C17)=0),"-",IFERROR((SUMIFS(BNA_Historique_prix!AC:AC,BNA_Historique_prix!$B:$B,$B17,BNA_Historique_prix!$E:$E,$D17)-SUMIFS(BNA_Historique_prix!AC:AC,BNA_Historique_prix!$B:$B,$B17,BNA_Historique_prix!$E:$E,$C17))/SUMIFS(BNA_Historique_prix!AC:AC,BNA_Historique_prix!$B:$B,$B17,BNA_Historique_prix!$E:$E,$C17),""))</f>
        <v>0</v>
      </c>
      <c r="AE17" s="13" t="str">
        <f ca="1">IF(OR(SUMIFS(BNA_Historique_prix!AD:AD,BNA_Historique_prix!$B:$B,$B17,BNA_Historique_prix!$E:$E,$D17)=0,SUMIFS(BNA_Historique_prix!AD:AD,BNA_Historique_prix!$B:$B,$B17,BNA_Historique_prix!$E:$E,$C17)=0),"-",IFERROR((SUMIFS(BNA_Historique_prix!AD:AD,BNA_Historique_prix!$B:$B,$B17,BNA_Historique_prix!$E:$E,$D17)-SUMIFS(BNA_Historique_prix!AD:AD,BNA_Historique_prix!$B:$B,$B17,BNA_Historique_prix!$E:$E,$C17))/SUMIFS(BNA_Historique_prix!AD:AD,BNA_Historique_prix!$B:$B,$B17,BNA_Historique_prix!$E:$E,$C17),""))</f>
        <v>-</v>
      </c>
      <c r="AF17" s="13" t="str">
        <f ca="1">IF(OR(SUMIFS(BNA_Historique_prix!AE:AE,BNA_Historique_prix!$B:$B,$B17,BNA_Historique_prix!$E:$E,$D17)=0,SUMIFS(BNA_Historique_prix!AE:AE,BNA_Historique_prix!$B:$B,$B17,BNA_Historique_prix!$E:$E,$C17)=0),"-",IFERROR((SUMIFS(BNA_Historique_prix!AE:AE,BNA_Historique_prix!$B:$B,$B17,BNA_Historique_prix!$E:$E,$D17)-SUMIFS(BNA_Historique_prix!AE:AE,BNA_Historique_prix!$B:$B,$B17,BNA_Historique_prix!$E:$E,$C17))/SUMIFS(BNA_Historique_prix!AE:AE,BNA_Historique_prix!$B:$B,$B17,BNA_Historique_prix!$E:$E,$C17),""))</f>
        <v>-</v>
      </c>
      <c r="AG17" s="13">
        <f ca="1">IF(OR(SUMIFS(BNA_Historique_prix!AF:AF,BNA_Historique_prix!$B:$B,$B17,BNA_Historique_prix!$E:$E,$D17)=0,SUMIFS(BNA_Historique_prix!AF:AF,BNA_Historique_prix!$B:$B,$B17,BNA_Historique_prix!$E:$E,$C17)=0),"-",IFERROR((SUMIFS(BNA_Historique_prix!AF:AF,BNA_Historique_prix!$B:$B,$B17,BNA_Historique_prix!$E:$E,$D17)-SUMIFS(BNA_Historique_prix!AF:AF,BNA_Historique_prix!$B:$B,$B17,BNA_Historique_prix!$E:$E,$C17))/SUMIFS(BNA_Historique_prix!AF:AF,BNA_Historique_prix!$B:$B,$B17,BNA_Historique_prix!$E:$E,$C17),""))</f>
        <v>0</v>
      </c>
      <c r="AH17" s="13">
        <f ca="1">IF(OR(SUMIFS(BNA_Historique_prix!AG:AG,BNA_Historique_prix!$B:$B,$B17,BNA_Historique_prix!$E:$E,$D17)=0,SUMIFS(BNA_Historique_prix!AG:AG,BNA_Historique_prix!$B:$B,$B17,BNA_Historique_prix!$E:$E,$C17)=0),"-",IFERROR((SUMIFS(BNA_Historique_prix!AG:AG,BNA_Historique_prix!$B:$B,$B17,BNA_Historique_prix!$E:$E,$D17)-SUMIFS(BNA_Historique_prix!AG:AG,BNA_Historique_prix!$B:$B,$B17,BNA_Historique_prix!$E:$E,$C17))/SUMIFS(BNA_Historique_prix!AG:AG,BNA_Historique_prix!$B:$B,$B17,BNA_Historique_prix!$E:$E,$C17),""))</f>
        <v>0</v>
      </c>
      <c r="AI17" s="13">
        <f ca="1">IF(OR(SUMIFS(BNA_Historique_prix!AH:AH,BNA_Historique_prix!$B:$B,$B17,BNA_Historique_prix!$E:$E,$D17)=0,SUMIFS(BNA_Historique_prix!AH:AH,BNA_Historique_prix!$B:$B,$B17,BNA_Historique_prix!$E:$E,$C17)=0),"-",IFERROR((SUMIFS(BNA_Historique_prix!AH:AH,BNA_Historique_prix!$B:$B,$B17,BNA_Historique_prix!$E:$E,$D17)-SUMIFS(BNA_Historique_prix!AH:AH,BNA_Historique_prix!$B:$B,$B17,BNA_Historique_prix!$E:$E,$C17))/SUMIFS(BNA_Historique_prix!AH:AH,BNA_Historique_prix!$B:$B,$B17,BNA_Historique_prix!$E:$E,$C17),""))</f>
        <v>0</v>
      </c>
      <c r="AJ17" s="13" t="str">
        <f ca="1">IF(OR(SUMIFS(BNA_Historique_prix!AI:AI,BNA_Historique_prix!$B:$B,$B17,BNA_Historique_prix!$E:$E,$D17)=0,SUMIFS(BNA_Historique_prix!AI:AI,BNA_Historique_prix!$B:$B,$B17,BNA_Historique_prix!$E:$E,$C17)=0),"-",IFERROR((SUMIFS(BNA_Historique_prix!AI:AI,BNA_Historique_prix!$B:$B,$B17,BNA_Historique_prix!$E:$E,$D17)-SUMIFS(BNA_Historique_prix!AI:AI,BNA_Historique_prix!$B:$B,$B17,BNA_Historique_prix!$E:$E,$C17))/SUMIFS(BNA_Historique_prix!AI:AI,BNA_Historique_prix!$B:$B,$B17,BNA_Historique_prix!$E:$E,$C17),""))</f>
        <v>-</v>
      </c>
    </row>
    <row r="18" spans="1:36" x14ac:dyDescent="0.35">
      <c r="A18" s="4" t="s">
        <v>73</v>
      </c>
      <c r="B18" s="4" t="s">
        <v>74</v>
      </c>
      <c r="C18" s="10">
        <f t="shared" si="1"/>
        <v>45170</v>
      </c>
      <c r="D18" s="10">
        <f t="shared" si="1"/>
        <v>45231</v>
      </c>
      <c r="E18" s="10"/>
      <c r="F18" s="10" t="str">
        <f>F13</f>
        <v>% var trimestrielle</v>
      </c>
      <c r="H18" s="13">
        <f ca="1">IF(OR(SUMIFS(BNA_Historique_prix!G:G,BNA_Historique_prix!$B:$B,$B18,BNA_Historique_prix!$E:$E,$D18)=0,SUMIFS(BNA_Historique_prix!G:G,BNA_Historique_prix!$B:$B,$B18,BNA_Historique_prix!$E:$E,$C18)=0),"-",IFERROR((SUMIFS(BNA_Historique_prix!G:G,BNA_Historique_prix!$B:$B,$B18,BNA_Historique_prix!$E:$E,$D18)-SUMIFS(BNA_Historique_prix!G:G,BNA_Historique_prix!$B:$B,$B18,BNA_Historique_prix!$E:$E,$C18))/SUMIFS(BNA_Historique_prix!G:G,BNA_Historique_prix!$B:$B,$B18,BNA_Historique_prix!$E:$E,$C18),""))</f>
        <v>0</v>
      </c>
      <c r="I18" s="13" t="str">
        <f ca="1">IF(OR(SUMIFS(BNA_Historique_prix!H:H,BNA_Historique_prix!$B:$B,$B18,BNA_Historique_prix!$E:$E,$D18)=0,SUMIFS(BNA_Historique_prix!H:H,BNA_Historique_prix!$B:$B,$B18,BNA_Historique_prix!$E:$E,$C18)=0),"-",IFERROR((SUMIFS(BNA_Historique_prix!H:H,BNA_Historique_prix!$B:$B,$B18,BNA_Historique_prix!$E:$E,$D18)-SUMIFS(BNA_Historique_prix!H:H,BNA_Historique_prix!$B:$B,$B18,BNA_Historique_prix!$E:$E,$C18))/SUMIFS(BNA_Historique_prix!H:H,BNA_Historique_prix!$B:$B,$B18,BNA_Historique_prix!$E:$E,$C18),""))</f>
        <v>-</v>
      </c>
      <c r="J18" s="13" t="str">
        <f ca="1">IF(OR(SUMIFS(BNA_Historique_prix!I:I,BNA_Historique_prix!$B:$B,$B18,BNA_Historique_prix!$E:$E,$D18)=0,SUMIFS(BNA_Historique_prix!I:I,BNA_Historique_prix!$B:$B,$B18,BNA_Historique_prix!$E:$E,$C18)=0),"-",IFERROR((SUMIFS(BNA_Historique_prix!I:I,BNA_Historique_prix!$B:$B,$B18,BNA_Historique_prix!$E:$E,$D18)-SUMIFS(BNA_Historique_prix!I:I,BNA_Historique_prix!$B:$B,$B18,BNA_Historique_prix!$E:$E,$C18))/SUMIFS(BNA_Historique_prix!I:I,BNA_Historique_prix!$B:$B,$B18,BNA_Historique_prix!$E:$E,$C18),""))</f>
        <v>-</v>
      </c>
      <c r="K18" s="13" t="str">
        <f ca="1">IF(OR(SUMIFS(BNA_Historique_prix!J:J,BNA_Historique_prix!$B:$B,$B18,BNA_Historique_prix!$E:$E,$D18)=0,SUMIFS(BNA_Historique_prix!J:J,BNA_Historique_prix!$B:$B,$B18,BNA_Historique_prix!$E:$E,$C18)=0),"-",IFERROR((SUMIFS(BNA_Historique_prix!J:J,BNA_Historique_prix!$B:$B,$B18,BNA_Historique_prix!$E:$E,$D18)-SUMIFS(BNA_Historique_prix!J:J,BNA_Historique_prix!$B:$B,$B18,BNA_Historique_prix!$E:$E,$C18))/SUMIFS(BNA_Historique_prix!J:J,BNA_Historique_prix!$B:$B,$B18,BNA_Historique_prix!$E:$E,$C18),""))</f>
        <v>-</v>
      </c>
      <c r="L18" s="13">
        <f ca="1">IF(OR(SUMIFS(BNA_Historique_prix!K:K,BNA_Historique_prix!$B:$B,$B18,BNA_Historique_prix!$E:$E,$D18)=0,SUMIFS(BNA_Historique_prix!K:K,BNA_Historique_prix!$B:$B,$B18,BNA_Historique_prix!$E:$E,$C18)=0),"-",IFERROR((SUMIFS(BNA_Historique_prix!K:K,BNA_Historique_prix!$B:$B,$B18,BNA_Historique_prix!$E:$E,$D18)-SUMIFS(BNA_Historique_prix!K:K,BNA_Historique_prix!$B:$B,$B18,BNA_Historique_prix!$E:$E,$C18))/SUMIFS(BNA_Historique_prix!K:K,BNA_Historique_prix!$B:$B,$B18,BNA_Historique_prix!$E:$E,$C18),""))</f>
        <v>0</v>
      </c>
      <c r="M18" s="13" t="str">
        <f ca="1">IF(OR(SUMIFS(BNA_Historique_prix!L:L,BNA_Historique_prix!$B:$B,$B18,BNA_Historique_prix!$E:$E,$D18)=0,SUMIFS(BNA_Historique_prix!L:L,BNA_Historique_prix!$B:$B,$B18,BNA_Historique_prix!$E:$E,$C18)=0),"-",IFERROR((SUMIFS(BNA_Historique_prix!L:L,BNA_Historique_prix!$B:$B,$B18,BNA_Historique_prix!$E:$E,$D18)-SUMIFS(BNA_Historique_prix!L:L,BNA_Historique_prix!$B:$B,$B18,BNA_Historique_prix!$E:$E,$C18))/SUMIFS(BNA_Historique_prix!L:L,BNA_Historique_prix!$B:$B,$B18,BNA_Historique_prix!$E:$E,$C18),""))</f>
        <v>-</v>
      </c>
      <c r="N18" s="13" t="str">
        <f ca="1">IF(OR(SUMIFS(BNA_Historique_prix!M:M,BNA_Historique_prix!$B:$B,$B18,BNA_Historique_prix!$E:$E,$D18)=0,SUMIFS(BNA_Historique_prix!M:M,BNA_Historique_prix!$B:$B,$B18,BNA_Historique_prix!$E:$E,$C18)=0),"-",IFERROR((SUMIFS(BNA_Historique_prix!M:M,BNA_Historique_prix!$B:$B,$B18,BNA_Historique_prix!$E:$E,$D18)-SUMIFS(BNA_Historique_prix!M:M,BNA_Historique_prix!$B:$B,$B18,BNA_Historique_prix!$E:$E,$C18))/SUMIFS(BNA_Historique_prix!M:M,BNA_Historique_prix!$B:$B,$B18,BNA_Historique_prix!$E:$E,$C18),""))</f>
        <v>-</v>
      </c>
      <c r="O18" s="13" t="str">
        <f ca="1">IF(OR(SUMIFS(BNA_Historique_prix!N:N,BNA_Historique_prix!$B:$B,$B18,BNA_Historique_prix!$E:$E,$D18)=0,SUMIFS(BNA_Historique_prix!N:N,BNA_Historique_prix!$B:$B,$B18,BNA_Historique_prix!$E:$E,$C18)=0),"-",IFERROR((SUMIFS(BNA_Historique_prix!N:N,BNA_Historique_prix!$B:$B,$B18,BNA_Historique_prix!$E:$E,$D18)-SUMIFS(BNA_Historique_prix!N:N,BNA_Historique_prix!$B:$B,$B18,BNA_Historique_prix!$E:$E,$C18))/SUMIFS(BNA_Historique_prix!N:N,BNA_Historique_prix!$B:$B,$B18,BNA_Historique_prix!$E:$E,$C18),""))</f>
        <v>-</v>
      </c>
      <c r="P18" s="13" t="str">
        <f ca="1">IF(OR(SUMIFS(BNA_Historique_prix!O:O,BNA_Historique_prix!$B:$B,$B18,BNA_Historique_prix!$E:$E,$D18)=0,SUMIFS(BNA_Historique_prix!O:O,BNA_Historique_prix!$B:$B,$B18,BNA_Historique_prix!$E:$E,$C18)=0),"-",IFERROR((SUMIFS(BNA_Historique_prix!O:O,BNA_Historique_prix!$B:$B,$B18,BNA_Historique_prix!$E:$E,$D18)-SUMIFS(BNA_Historique_prix!O:O,BNA_Historique_prix!$B:$B,$B18,BNA_Historique_prix!$E:$E,$C18))/SUMIFS(BNA_Historique_prix!O:O,BNA_Historique_prix!$B:$B,$B18,BNA_Historique_prix!$E:$E,$C18),""))</f>
        <v>-</v>
      </c>
      <c r="Q18" s="13" t="str">
        <f ca="1">IF(OR(SUMIFS(BNA_Historique_prix!P:P,BNA_Historique_prix!$B:$B,$B18,BNA_Historique_prix!$E:$E,$D18)=0,SUMIFS(BNA_Historique_prix!P:P,BNA_Historique_prix!$B:$B,$B18,BNA_Historique_prix!$E:$E,$C18)=0),"-",IFERROR((SUMIFS(BNA_Historique_prix!P:P,BNA_Historique_prix!$B:$B,$B18,BNA_Historique_prix!$E:$E,$D18)-SUMIFS(BNA_Historique_prix!P:P,BNA_Historique_prix!$B:$B,$B18,BNA_Historique_prix!$E:$E,$C18))/SUMIFS(BNA_Historique_prix!P:P,BNA_Historique_prix!$B:$B,$B18,BNA_Historique_prix!$E:$E,$C18),""))</f>
        <v>-</v>
      </c>
      <c r="R18" s="13" t="str">
        <f ca="1">IF(OR(SUMIFS(BNA_Historique_prix!Q:Q,BNA_Historique_prix!$B:$B,$B18,BNA_Historique_prix!$E:$E,$D18)=0,SUMIFS(BNA_Historique_prix!Q:Q,BNA_Historique_prix!$B:$B,$B18,BNA_Historique_prix!$E:$E,$C18)=0),"-",IFERROR((SUMIFS(BNA_Historique_prix!Q:Q,BNA_Historique_prix!$B:$B,$B18,BNA_Historique_prix!$E:$E,$D18)-SUMIFS(BNA_Historique_prix!Q:Q,BNA_Historique_prix!$B:$B,$B18,BNA_Historique_prix!$E:$E,$C18))/SUMIFS(BNA_Historique_prix!Q:Q,BNA_Historique_prix!$B:$B,$B18,BNA_Historique_prix!$E:$E,$C18),""))</f>
        <v>-</v>
      </c>
      <c r="S18" s="13" t="str">
        <f ca="1">IF(OR(SUMIFS(BNA_Historique_prix!R:R,BNA_Historique_prix!$B:$B,$B18,BNA_Historique_prix!$E:$E,$D18)=0,SUMIFS(BNA_Historique_prix!R:R,BNA_Historique_prix!$B:$B,$B18,BNA_Historique_prix!$E:$E,$C18)=0),"-",IFERROR((SUMIFS(BNA_Historique_prix!R:R,BNA_Historique_prix!$B:$B,$B18,BNA_Historique_prix!$E:$E,$D18)-SUMIFS(BNA_Historique_prix!R:R,BNA_Historique_prix!$B:$B,$B18,BNA_Historique_prix!$E:$E,$C18))/SUMIFS(BNA_Historique_prix!R:R,BNA_Historique_prix!$B:$B,$B18,BNA_Historique_prix!$E:$E,$C18),""))</f>
        <v>-</v>
      </c>
      <c r="T18" s="13" t="str">
        <f ca="1">IF(OR(SUMIFS(BNA_Historique_prix!S:S,BNA_Historique_prix!$B:$B,$B18,BNA_Historique_prix!$E:$E,$D18)=0,SUMIFS(BNA_Historique_prix!S:S,BNA_Historique_prix!$B:$B,$B18,BNA_Historique_prix!$E:$E,$C18)=0),"-",IFERROR((SUMIFS(BNA_Historique_prix!S:S,BNA_Historique_prix!$B:$B,$B18,BNA_Historique_prix!$E:$E,$D18)-SUMIFS(BNA_Historique_prix!S:S,BNA_Historique_prix!$B:$B,$B18,BNA_Historique_prix!$E:$E,$C18))/SUMIFS(BNA_Historique_prix!S:S,BNA_Historique_prix!$B:$B,$B18,BNA_Historique_prix!$E:$E,$C18),""))</f>
        <v>-</v>
      </c>
      <c r="U18" s="13" t="str">
        <f ca="1">IF(OR(SUMIFS(BNA_Historique_prix!T:T,BNA_Historique_prix!$B:$B,$B18,BNA_Historique_prix!$E:$E,$D18)=0,SUMIFS(BNA_Historique_prix!T:T,BNA_Historique_prix!$B:$B,$B18,BNA_Historique_prix!$E:$E,$C18)=0),"-",IFERROR((SUMIFS(BNA_Historique_prix!T:T,BNA_Historique_prix!$B:$B,$B18,BNA_Historique_prix!$E:$E,$D18)-SUMIFS(BNA_Historique_prix!T:T,BNA_Historique_prix!$B:$B,$B18,BNA_Historique_prix!$E:$E,$C18))/SUMIFS(BNA_Historique_prix!T:T,BNA_Historique_prix!$B:$B,$B18,BNA_Historique_prix!$E:$E,$C18),""))</f>
        <v>-</v>
      </c>
      <c r="V18" s="13" t="str">
        <f ca="1">IF(OR(SUMIFS(BNA_Historique_prix!U:U,BNA_Historique_prix!$B:$B,$B18,BNA_Historique_prix!$E:$E,$D18)=0,SUMIFS(BNA_Historique_prix!U:U,BNA_Historique_prix!$B:$B,$B18,BNA_Historique_prix!$E:$E,$C18)=0),"-",IFERROR((SUMIFS(BNA_Historique_prix!U:U,BNA_Historique_prix!$B:$B,$B18,BNA_Historique_prix!$E:$E,$D18)-SUMIFS(BNA_Historique_prix!U:U,BNA_Historique_prix!$B:$B,$B18,BNA_Historique_prix!$E:$E,$C18))/SUMIFS(BNA_Historique_prix!U:U,BNA_Historique_prix!$B:$B,$B18,BNA_Historique_prix!$E:$E,$C18),""))</f>
        <v>-</v>
      </c>
      <c r="W18" s="13" t="str">
        <f ca="1">IF(OR(SUMIFS(BNA_Historique_prix!V:V,BNA_Historique_prix!$B:$B,$B18,BNA_Historique_prix!$E:$E,$D18)=0,SUMIFS(BNA_Historique_prix!V:V,BNA_Historique_prix!$B:$B,$B18,BNA_Historique_prix!$E:$E,$C18)=0),"-",IFERROR((SUMIFS(BNA_Historique_prix!V:V,BNA_Historique_prix!$B:$B,$B18,BNA_Historique_prix!$E:$E,$D18)-SUMIFS(BNA_Historique_prix!V:V,BNA_Historique_prix!$B:$B,$B18,BNA_Historique_prix!$E:$E,$C18))/SUMIFS(BNA_Historique_prix!V:V,BNA_Historique_prix!$B:$B,$B18,BNA_Historique_prix!$E:$E,$C18),""))</f>
        <v>-</v>
      </c>
      <c r="X18" s="13">
        <f ca="1">IF(OR(SUMIFS(BNA_Historique_prix!W:W,BNA_Historique_prix!$B:$B,$B18,BNA_Historique_prix!$E:$E,$D18)=0,SUMIFS(BNA_Historique_prix!W:W,BNA_Historique_prix!$B:$B,$B18,BNA_Historique_prix!$E:$E,$C18)=0),"-",IFERROR((SUMIFS(BNA_Historique_prix!W:W,BNA_Historique_prix!$B:$B,$B18,BNA_Historique_prix!$E:$E,$D18)-SUMIFS(BNA_Historique_prix!W:W,BNA_Historique_prix!$B:$B,$B18,BNA_Historique_prix!$E:$E,$C18))/SUMIFS(BNA_Historique_prix!W:W,BNA_Historique_prix!$B:$B,$B18,BNA_Historique_prix!$E:$E,$C18),""))</f>
        <v>0.23529411764705882</v>
      </c>
      <c r="Y18" s="13">
        <f ca="1">IF(OR(SUMIFS(BNA_Historique_prix!X:X,BNA_Historique_prix!$B:$B,$B18,BNA_Historique_prix!$E:$E,$D18)=0,SUMIFS(BNA_Historique_prix!X:X,BNA_Historique_prix!$B:$B,$B18,BNA_Historique_prix!$E:$E,$C18)=0),"-",IFERROR((SUMIFS(BNA_Historique_prix!X:X,BNA_Historique_prix!$B:$B,$B18,BNA_Historique_prix!$E:$E,$D18)-SUMIFS(BNA_Historique_prix!X:X,BNA_Historique_prix!$B:$B,$B18,BNA_Historique_prix!$E:$E,$C18))/SUMIFS(BNA_Historique_prix!X:X,BNA_Historique_prix!$B:$B,$B18,BNA_Historique_prix!$E:$E,$C18),""))</f>
        <v>-6.25E-2</v>
      </c>
      <c r="Z18" s="13" t="str">
        <f ca="1">IF(OR(SUMIFS(BNA_Historique_prix!Y:Y,BNA_Historique_prix!$B:$B,$B18,BNA_Historique_prix!$E:$E,$D18)=0,SUMIFS(BNA_Historique_prix!Y:Y,BNA_Historique_prix!$B:$B,$B18,BNA_Historique_prix!$E:$E,$C18)=0),"-",IFERROR((SUMIFS(BNA_Historique_prix!Y:Y,BNA_Historique_prix!$B:$B,$B18,BNA_Historique_prix!$E:$E,$D18)-SUMIFS(BNA_Historique_prix!Y:Y,BNA_Historique_prix!$B:$B,$B18,BNA_Historique_prix!$E:$E,$C18))/SUMIFS(BNA_Historique_prix!Y:Y,BNA_Historique_prix!$B:$B,$B18,BNA_Historique_prix!$E:$E,$C18),""))</f>
        <v>-</v>
      </c>
      <c r="AA18" s="13" t="str">
        <f ca="1">IF(OR(SUMIFS(BNA_Historique_prix!Z:Z,BNA_Historique_prix!$B:$B,$B18,BNA_Historique_prix!$E:$E,$D18)=0,SUMIFS(BNA_Historique_prix!Z:Z,BNA_Historique_prix!$B:$B,$B18,BNA_Historique_prix!$E:$E,$C18)=0),"-",IFERROR((SUMIFS(BNA_Historique_prix!Z:Z,BNA_Historique_prix!$B:$B,$B18,BNA_Historique_prix!$E:$E,$D18)-SUMIFS(BNA_Historique_prix!Z:Z,BNA_Historique_prix!$B:$B,$B18,BNA_Historique_prix!$E:$E,$C18))/SUMIFS(BNA_Historique_prix!Z:Z,BNA_Historique_prix!$B:$B,$B18,BNA_Historique_prix!$E:$E,$C18),""))</f>
        <v>-</v>
      </c>
      <c r="AB18" s="13" t="str">
        <f ca="1">IF(OR(SUMIFS(BNA_Historique_prix!AA:AA,BNA_Historique_prix!$B:$B,$B18,BNA_Historique_prix!$E:$E,$D18)=0,SUMIFS(BNA_Historique_prix!AA:AA,BNA_Historique_prix!$B:$B,$B18,BNA_Historique_prix!$E:$E,$C18)=0),"-",IFERROR((SUMIFS(BNA_Historique_prix!AA:AA,BNA_Historique_prix!$B:$B,$B18,BNA_Historique_prix!$E:$E,$D18)-SUMIFS(BNA_Historique_prix!AA:AA,BNA_Historique_prix!$B:$B,$B18,BNA_Historique_prix!$E:$E,$C18))/SUMIFS(BNA_Historique_prix!AA:AA,BNA_Historique_prix!$B:$B,$B18,BNA_Historique_prix!$E:$E,$C18),""))</f>
        <v>-</v>
      </c>
      <c r="AC18" s="13">
        <f ca="1">IF(OR(SUMIFS(BNA_Historique_prix!AB:AB,BNA_Historique_prix!$B:$B,$B18,BNA_Historique_prix!$E:$E,$D18)=0,SUMIFS(BNA_Historique_prix!AB:AB,BNA_Historique_prix!$B:$B,$B18,BNA_Historique_prix!$E:$E,$C18)=0),"-",IFERROR((SUMIFS(BNA_Historique_prix!AB:AB,BNA_Historique_prix!$B:$B,$B18,BNA_Historique_prix!$E:$E,$D18)-SUMIFS(BNA_Historique_prix!AB:AB,BNA_Historique_prix!$B:$B,$B18,BNA_Historique_prix!$E:$E,$C18))/SUMIFS(BNA_Historique_prix!AB:AB,BNA_Historique_prix!$B:$B,$B18,BNA_Historique_prix!$E:$E,$C18),""))</f>
        <v>0</v>
      </c>
      <c r="AD18" s="13">
        <f ca="1">IF(OR(SUMIFS(BNA_Historique_prix!AC:AC,BNA_Historique_prix!$B:$B,$B18,BNA_Historique_prix!$E:$E,$D18)=0,SUMIFS(BNA_Historique_prix!AC:AC,BNA_Historique_prix!$B:$B,$B18,BNA_Historique_prix!$E:$E,$C18)=0),"-",IFERROR((SUMIFS(BNA_Historique_prix!AC:AC,BNA_Historique_prix!$B:$B,$B18,BNA_Historique_prix!$E:$E,$D18)-SUMIFS(BNA_Historique_prix!AC:AC,BNA_Historique_prix!$B:$B,$B18,BNA_Historique_prix!$E:$E,$C18))/SUMIFS(BNA_Historique_prix!AC:AC,BNA_Historique_prix!$B:$B,$B18,BNA_Historique_prix!$E:$E,$C18),""))</f>
        <v>-0.13157894736842105</v>
      </c>
      <c r="AE18" s="13" t="str">
        <f ca="1">IF(OR(SUMIFS(BNA_Historique_prix!AD:AD,BNA_Historique_prix!$B:$B,$B18,BNA_Historique_prix!$E:$E,$D18)=0,SUMIFS(BNA_Historique_prix!AD:AD,BNA_Historique_prix!$B:$B,$B18,BNA_Historique_prix!$E:$E,$C18)=0),"-",IFERROR((SUMIFS(BNA_Historique_prix!AD:AD,BNA_Historique_prix!$B:$B,$B18,BNA_Historique_prix!$E:$E,$D18)-SUMIFS(BNA_Historique_prix!AD:AD,BNA_Historique_prix!$B:$B,$B18,BNA_Historique_prix!$E:$E,$C18))/SUMIFS(BNA_Historique_prix!AD:AD,BNA_Historique_prix!$B:$B,$B18,BNA_Historique_prix!$E:$E,$C18),""))</f>
        <v>-</v>
      </c>
      <c r="AF18" s="13" t="str">
        <f ca="1">IF(OR(SUMIFS(BNA_Historique_prix!AE:AE,BNA_Historique_prix!$B:$B,$B18,BNA_Historique_prix!$E:$E,$D18)=0,SUMIFS(BNA_Historique_prix!AE:AE,BNA_Historique_prix!$B:$B,$B18,BNA_Historique_prix!$E:$E,$C18)=0),"-",IFERROR((SUMIFS(BNA_Historique_prix!AE:AE,BNA_Historique_prix!$B:$B,$B18,BNA_Historique_prix!$E:$E,$D18)-SUMIFS(BNA_Historique_prix!AE:AE,BNA_Historique_prix!$B:$B,$B18,BNA_Historique_prix!$E:$E,$C18))/SUMIFS(BNA_Historique_prix!AE:AE,BNA_Historique_prix!$B:$B,$B18,BNA_Historique_prix!$E:$E,$C18),""))</f>
        <v>-</v>
      </c>
      <c r="AG18" s="13">
        <f ca="1">IF(OR(SUMIFS(BNA_Historique_prix!AF:AF,BNA_Historique_prix!$B:$B,$B18,BNA_Historique_prix!$E:$E,$D18)=0,SUMIFS(BNA_Historique_prix!AF:AF,BNA_Historique_prix!$B:$B,$B18,BNA_Historique_prix!$E:$E,$C18)=0),"-",IFERROR((SUMIFS(BNA_Historique_prix!AF:AF,BNA_Historique_prix!$B:$B,$B18,BNA_Historique_prix!$E:$E,$D18)-SUMIFS(BNA_Historique_prix!AF:AF,BNA_Historique_prix!$B:$B,$B18,BNA_Historique_prix!$E:$E,$C18))/SUMIFS(BNA_Historique_prix!AF:AF,BNA_Historique_prix!$B:$B,$B18,BNA_Historique_prix!$E:$E,$C18),""))</f>
        <v>0</v>
      </c>
      <c r="AH18" s="13">
        <f ca="1">IF(OR(SUMIFS(BNA_Historique_prix!AG:AG,BNA_Historique_prix!$B:$B,$B18,BNA_Historique_prix!$E:$E,$D18)=0,SUMIFS(BNA_Historique_prix!AG:AG,BNA_Historique_prix!$B:$B,$B18,BNA_Historique_prix!$E:$E,$C18)=0),"-",IFERROR((SUMIFS(BNA_Historique_prix!AG:AG,BNA_Historique_prix!$B:$B,$B18,BNA_Historique_prix!$E:$E,$D18)-SUMIFS(BNA_Historique_prix!AG:AG,BNA_Historique_prix!$B:$B,$B18,BNA_Historique_prix!$E:$E,$C18))/SUMIFS(BNA_Historique_prix!AG:AG,BNA_Historique_prix!$B:$B,$B18,BNA_Historique_prix!$E:$E,$C18),""))</f>
        <v>-0.1</v>
      </c>
      <c r="AI18" s="13">
        <f ca="1">IF(OR(SUMIFS(BNA_Historique_prix!AH:AH,BNA_Historique_prix!$B:$B,$B18,BNA_Historique_prix!$E:$E,$D18)=0,SUMIFS(BNA_Historique_prix!AH:AH,BNA_Historique_prix!$B:$B,$B18,BNA_Historique_prix!$E:$E,$C18)=0),"-",IFERROR((SUMIFS(BNA_Historique_prix!AH:AH,BNA_Historique_prix!$B:$B,$B18,BNA_Historique_prix!$E:$E,$D18)-SUMIFS(BNA_Historique_prix!AH:AH,BNA_Historique_prix!$B:$B,$B18,BNA_Historique_prix!$E:$E,$C18))/SUMIFS(BNA_Historique_prix!AH:AH,BNA_Historique_prix!$B:$B,$B18,BNA_Historique_prix!$E:$E,$C18),""))</f>
        <v>-0.16666666666666666</v>
      </c>
      <c r="AJ18" s="13" t="str">
        <f ca="1">IF(OR(SUMIFS(BNA_Historique_prix!AI:AI,BNA_Historique_prix!$B:$B,$B18,BNA_Historique_prix!$E:$E,$D18)=0,SUMIFS(BNA_Historique_prix!AI:AI,BNA_Historique_prix!$B:$B,$B18,BNA_Historique_prix!$E:$E,$C18)=0),"-",IFERROR((SUMIFS(BNA_Historique_prix!AI:AI,BNA_Historique_prix!$B:$B,$B18,BNA_Historique_prix!$E:$E,$D18)-SUMIFS(BNA_Historique_prix!AI:AI,BNA_Historique_prix!$B:$B,$B18,BNA_Historique_prix!$E:$E,$C18))/SUMIFS(BNA_Historique_prix!AI:AI,BNA_Historique_prix!$B:$B,$B18,BNA_Historique_prix!$E:$E,$C18),""))</f>
        <v>-</v>
      </c>
    </row>
    <row r="19" spans="1:36" x14ac:dyDescent="0.35">
      <c r="A19" s="4" t="s">
        <v>73</v>
      </c>
      <c r="B19" s="4" t="s">
        <v>74</v>
      </c>
      <c r="C19" s="10">
        <f t="shared" si="1"/>
        <v>44866</v>
      </c>
      <c r="D19" s="10">
        <f t="shared" si="1"/>
        <v>45231</v>
      </c>
      <c r="E19" s="10"/>
      <c r="F19" s="10" t="str">
        <f>F14</f>
        <v>% var annuelle</v>
      </c>
      <c r="H19" s="13" t="str">
        <f ca="1">IF(OR(SUMIFS(BNA_Historique_prix!G:G,BNA_Historique_prix!$B:$B,$B19,BNA_Historique_prix!$E:$E,$D19)=0,SUMIFS(BNA_Historique_prix!G:G,BNA_Historique_prix!$B:$B,$B19,BNA_Historique_prix!$E:$E,$C19)=0),"-",IFERROR((SUMIFS(BNA_Historique_prix!G:G,BNA_Historique_prix!$B:$B,$B19,BNA_Historique_prix!$E:$E,$D19)-SUMIFS(BNA_Historique_prix!G:G,BNA_Historique_prix!$B:$B,$B19,BNA_Historique_prix!$E:$E,$C19))/SUMIFS(BNA_Historique_prix!G:G,BNA_Historique_prix!$B:$B,$B19,BNA_Historique_prix!$E:$E,$C19),""))</f>
        <v>-</v>
      </c>
      <c r="I19" s="13" t="str">
        <f ca="1">IF(OR(SUMIFS(BNA_Historique_prix!H:H,BNA_Historique_prix!$B:$B,$B19,BNA_Historique_prix!$E:$E,$D19)=0,SUMIFS(BNA_Historique_prix!H:H,BNA_Historique_prix!$B:$B,$B19,BNA_Historique_prix!$E:$E,$C19)=0),"-",IFERROR((SUMIFS(BNA_Historique_prix!H:H,BNA_Historique_prix!$B:$B,$B19,BNA_Historique_prix!$E:$E,$D19)-SUMIFS(BNA_Historique_prix!H:H,BNA_Historique_prix!$B:$B,$B19,BNA_Historique_prix!$E:$E,$C19))/SUMIFS(BNA_Historique_prix!H:H,BNA_Historique_prix!$B:$B,$B19,BNA_Historique_prix!$E:$E,$C19),""))</f>
        <v>-</v>
      </c>
      <c r="J19" s="13" t="str">
        <f ca="1">IF(OR(SUMIFS(BNA_Historique_prix!I:I,BNA_Historique_prix!$B:$B,$B19,BNA_Historique_prix!$E:$E,$D19)=0,SUMIFS(BNA_Historique_prix!I:I,BNA_Historique_prix!$B:$B,$B19,BNA_Historique_prix!$E:$E,$C19)=0),"-",IFERROR((SUMIFS(BNA_Historique_prix!I:I,BNA_Historique_prix!$B:$B,$B19,BNA_Historique_prix!$E:$E,$D19)-SUMIFS(BNA_Historique_prix!I:I,BNA_Historique_prix!$B:$B,$B19,BNA_Historique_prix!$E:$E,$C19))/SUMIFS(BNA_Historique_prix!I:I,BNA_Historique_prix!$B:$B,$B19,BNA_Historique_prix!$E:$E,$C19),""))</f>
        <v>-</v>
      </c>
      <c r="K19" s="13" t="str">
        <f ca="1">IF(OR(SUMIFS(BNA_Historique_prix!J:J,BNA_Historique_prix!$B:$B,$B19,BNA_Historique_prix!$E:$E,$D19)=0,SUMIFS(BNA_Historique_prix!J:J,BNA_Historique_prix!$B:$B,$B19,BNA_Historique_prix!$E:$E,$C19)=0),"-",IFERROR((SUMIFS(BNA_Historique_prix!J:J,BNA_Historique_prix!$B:$B,$B19,BNA_Historique_prix!$E:$E,$D19)-SUMIFS(BNA_Historique_prix!J:J,BNA_Historique_prix!$B:$B,$B19,BNA_Historique_prix!$E:$E,$C19))/SUMIFS(BNA_Historique_prix!J:J,BNA_Historique_prix!$B:$B,$B19,BNA_Historique_prix!$E:$E,$C19),""))</f>
        <v>-</v>
      </c>
      <c r="L19" s="13" t="str">
        <f ca="1">IF(OR(SUMIFS(BNA_Historique_prix!K:K,BNA_Historique_prix!$B:$B,$B19,BNA_Historique_prix!$E:$E,$D19)=0,SUMIFS(BNA_Historique_prix!K:K,BNA_Historique_prix!$B:$B,$B19,BNA_Historique_prix!$E:$E,$C19)=0),"-",IFERROR((SUMIFS(BNA_Historique_prix!K:K,BNA_Historique_prix!$B:$B,$B19,BNA_Historique_prix!$E:$E,$D19)-SUMIFS(BNA_Historique_prix!K:K,BNA_Historique_prix!$B:$B,$B19,BNA_Historique_prix!$E:$E,$C19))/SUMIFS(BNA_Historique_prix!K:K,BNA_Historique_prix!$B:$B,$B19,BNA_Historique_prix!$E:$E,$C19),""))</f>
        <v>-</v>
      </c>
      <c r="M19" s="13" t="str">
        <f ca="1">IF(OR(SUMIFS(BNA_Historique_prix!L:L,BNA_Historique_prix!$B:$B,$B19,BNA_Historique_prix!$E:$E,$D19)=0,SUMIFS(BNA_Historique_prix!L:L,BNA_Historique_prix!$B:$B,$B19,BNA_Historique_prix!$E:$E,$C19)=0),"-",IFERROR((SUMIFS(BNA_Historique_prix!L:L,BNA_Historique_prix!$B:$B,$B19,BNA_Historique_prix!$E:$E,$D19)-SUMIFS(BNA_Historique_prix!L:L,BNA_Historique_prix!$B:$B,$B19,BNA_Historique_prix!$E:$E,$C19))/SUMIFS(BNA_Historique_prix!L:L,BNA_Historique_prix!$B:$B,$B19,BNA_Historique_prix!$E:$E,$C19),""))</f>
        <v>-</v>
      </c>
      <c r="N19" s="13" t="str">
        <f ca="1">IF(OR(SUMIFS(BNA_Historique_prix!M:M,BNA_Historique_prix!$B:$B,$B19,BNA_Historique_prix!$E:$E,$D19)=0,SUMIFS(BNA_Historique_prix!M:M,BNA_Historique_prix!$B:$B,$B19,BNA_Historique_prix!$E:$E,$C19)=0),"-",IFERROR((SUMIFS(BNA_Historique_prix!M:M,BNA_Historique_prix!$B:$B,$B19,BNA_Historique_prix!$E:$E,$D19)-SUMIFS(BNA_Historique_prix!M:M,BNA_Historique_prix!$B:$B,$B19,BNA_Historique_prix!$E:$E,$C19))/SUMIFS(BNA_Historique_prix!M:M,BNA_Historique_prix!$B:$B,$B19,BNA_Historique_prix!$E:$E,$C19),""))</f>
        <v>-</v>
      </c>
      <c r="O19" s="13" t="str">
        <f ca="1">IF(OR(SUMIFS(BNA_Historique_prix!N:N,BNA_Historique_prix!$B:$B,$B19,BNA_Historique_prix!$E:$E,$D19)=0,SUMIFS(BNA_Historique_prix!N:N,BNA_Historique_prix!$B:$B,$B19,BNA_Historique_prix!$E:$E,$C19)=0),"-",IFERROR((SUMIFS(BNA_Historique_prix!N:N,BNA_Historique_prix!$B:$B,$B19,BNA_Historique_prix!$E:$E,$D19)-SUMIFS(BNA_Historique_prix!N:N,BNA_Historique_prix!$B:$B,$B19,BNA_Historique_prix!$E:$E,$C19))/SUMIFS(BNA_Historique_prix!N:N,BNA_Historique_prix!$B:$B,$B19,BNA_Historique_prix!$E:$E,$C19),""))</f>
        <v>-</v>
      </c>
      <c r="P19" s="13" t="str">
        <f ca="1">IF(OR(SUMIFS(BNA_Historique_prix!O:O,BNA_Historique_prix!$B:$B,$B19,BNA_Historique_prix!$E:$E,$D19)=0,SUMIFS(BNA_Historique_prix!O:O,BNA_Historique_prix!$B:$B,$B19,BNA_Historique_prix!$E:$E,$C19)=0),"-",IFERROR((SUMIFS(BNA_Historique_prix!O:O,BNA_Historique_prix!$B:$B,$B19,BNA_Historique_prix!$E:$E,$D19)-SUMIFS(BNA_Historique_prix!O:O,BNA_Historique_prix!$B:$B,$B19,BNA_Historique_prix!$E:$E,$C19))/SUMIFS(BNA_Historique_prix!O:O,BNA_Historique_prix!$B:$B,$B19,BNA_Historique_prix!$E:$E,$C19),""))</f>
        <v>-</v>
      </c>
      <c r="Q19" s="13" t="str">
        <f ca="1">IF(OR(SUMIFS(BNA_Historique_prix!P:P,BNA_Historique_prix!$B:$B,$B19,BNA_Historique_prix!$E:$E,$D19)=0,SUMIFS(BNA_Historique_prix!P:P,BNA_Historique_prix!$B:$B,$B19,BNA_Historique_prix!$E:$E,$C19)=0),"-",IFERROR((SUMIFS(BNA_Historique_prix!P:P,BNA_Historique_prix!$B:$B,$B19,BNA_Historique_prix!$E:$E,$D19)-SUMIFS(BNA_Historique_prix!P:P,BNA_Historique_prix!$B:$B,$B19,BNA_Historique_prix!$E:$E,$C19))/SUMIFS(BNA_Historique_prix!P:P,BNA_Historique_prix!$B:$B,$B19,BNA_Historique_prix!$E:$E,$C19),""))</f>
        <v>-</v>
      </c>
      <c r="R19" s="13" t="str">
        <f ca="1">IF(OR(SUMIFS(BNA_Historique_prix!Q:Q,BNA_Historique_prix!$B:$B,$B19,BNA_Historique_prix!$E:$E,$D19)=0,SUMIFS(BNA_Historique_prix!Q:Q,BNA_Historique_prix!$B:$B,$B19,BNA_Historique_prix!$E:$E,$C19)=0),"-",IFERROR((SUMIFS(BNA_Historique_prix!Q:Q,BNA_Historique_prix!$B:$B,$B19,BNA_Historique_prix!$E:$E,$D19)-SUMIFS(BNA_Historique_prix!Q:Q,BNA_Historique_prix!$B:$B,$B19,BNA_Historique_prix!$E:$E,$C19))/SUMIFS(BNA_Historique_prix!Q:Q,BNA_Historique_prix!$B:$B,$B19,BNA_Historique_prix!$E:$E,$C19),""))</f>
        <v>-</v>
      </c>
      <c r="S19" s="13" t="str">
        <f ca="1">IF(OR(SUMIFS(BNA_Historique_prix!R:R,BNA_Historique_prix!$B:$B,$B19,BNA_Historique_prix!$E:$E,$D19)=0,SUMIFS(BNA_Historique_prix!R:R,BNA_Historique_prix!$B:$B,$B19,BNA_Historique_prix!$E:$E,$C19)=0),"-",IFERROR((SUMIFS(BNA_Historique_prix!R:R,BNA_Historique_prix!$B:$B,$B19,BNA_Historique_prix!$E:$E,$D19)-SUMIFS(BNA_Historique_prix!R:R,BNA_Historique_prix!$B:$B,$B19,BNA_Historique_prix!$E:$E,$C19))/SUMIFS(BNA_Historique_prix!R:R,BNA_Historique_prix!$B:$B,$B19,BNA_Historique_prix!$E:$E,$C19),""))</f>
        <v>-</v>
      </c>
      <c r="T19" s="13" t="str">
        <f ca="1">IF(OR(SUMIFS(BNA_Historique_prix!S:S,BNA_Historique_prix!$B:$B,$B19,BNA_Historique_prix!$E:$E,$D19)=0,SUMIFS(BNA_Historique_prix!S:S,BNA_Historique_prix!$B:$B,$B19,BNA_Historique_prix!$E:$E,$C19)=0),"-",IFERROR((SUMIFS(BNA_Historique_prix!S:S,BNA_Historique_prix!$B:$B,$B19,BNA_Historique_prix!$E:$E,$D19)-SUMIFS(BNA_Historique_prix!S:S,BNA_Historique_prix!$B:$B,$B19,BNA_Historique_prix!$E:$E,$C19))/SUMIFS(BNA_Historique_prix!S:S,BNA_Historique_prix!$B:$B,$B19,BNA_Historique_prix!$E:$E,$C19),""))</f>
        <v>-</v>
      </c>
      <c r="U19" s="13" t="str">
        <f ca="1">IF(OR(SUMIFS(BNA_Historique_prix!T:T,BNA_Historique_prix!$B:$B,$B19,BNA_Historique_prix!$E:$E,$D19)=0,SUMIFS(BNA_Historique_prix!T:T,BNA_Historique_prix!$B:$B,$B19,BNA_Historique_prix!$E:$E,$C19)=0),"-",IFERROR((SUMIFS(BNA_Historique_prix!T:T,BNA_Historique_prix!$B:$B,$B19,BNA_Historique_prix!$E:$E,$D19)-SUMIFS(BNA_Historique_prix!T:T,BNA_Historique_prix!$B:$B,$B19,BNA_Historique_prix!$E:$E,$C19))/SUMIFS(BNA_Historique_prix!T:T,BNA_Historique_prix!$B:$B,$B19,BNA_Historique_prix!$E:$E,$C19),""))</f>
        <v>-</v>
      </c>
      <c r="V19" s="13" t="str">
        <f ca="1">IF(OR(SUMIFS(BNA_Historique_prix!U:U,BNA_Historique_prix!$B:$B,$B19,BNA_Historique_prix!$E:$E,$D19)=0,SUMIFS(BNA_Historique_prix!U:U,BNA_Historique_prix!$B:$B,$B19,BNA_Historique_prix!$E:$E,$C19)=0),"-",IFERROR((SUMIFS(BNA_Historique_prix!U:U,BNA_Historique_prix!$B:$B,$B19,BNA_Historique_prix!$E:$E,$D19)-SUMIFS(BNA_Historique_prix!U:U,BNA_Historique_prix!$B:$B,$B19,BNA_Historique_prix!$E:$E,$C19))/SUMIFS(BNA_Historique_prix!U:U,BNA_Historique_prix!$B:$B,$B19,BNA_Historique_prix!$E:$E,$C19),""))</f>
        <v>-</v>
      </c>
      <c r="W19" s="13" t="str">
        <f ca="1">IF(OR(SUMIFS(BNA_Historique_prix!V:V,BNA_Historique_prix!$B:$B,$B19,BNA_Historique_prix!$E:$E,$D19)=0,SUMIFS(BNA_Historique_prix!V:V,BNA_Historique_prix!$B:$B,$B19,BNA_Historique_prix!$E:$E,$C19)=0),"-",IFERROR((SUMIFS(BNA_Historique_prix!V:V,BNA_Historique_prix!$B:$B,$B19,BNA_Historique_prix!$E:$E,$D19)-SUMIFS(BNA_Historique_prix!V:V,BNA_Historique_prix!$B:$B,$B19,BNA_Historique_prix!$E:$E,$C19))/SUMIFS(BNA_Historique_prix!V:V,BNA_Historique_prix!$B:$B,$B19,BNA_Historique_prix!$E:$E,$C19),""))</f>
        <v>-</v>
      </c>
      <c r="X19" s="13" t="str">
        <f ca="1">IF(OR(SUMIFS(BNA_Historique_prix!W:W,BNA_Historique_prix!$B:$B,$B19,BNA_Historique_prix!$E:$E,$D19)=0,SUMIFS(BNA_Historique_prix!W:W,BNA_Historique_prix!$B:$B,$B19,BNA_Historique_prix!$E:$E,$C19)=0),"-",IFERROR((SUMIFS(BNA_Historique_prix!W:W,BNA_Historique_prix!$B:$B,$B19,BNA_Historique_prix!$E:$E,$D19)-SUMIFS(BNA_Historique_prix!W:W,BNA_Historique_prix!$B:$B,$B19,BNA_Historique_prix!$E:$E,$C19))/SUMIFS(BNA_Historique_prix!W:W,BNA_Historique_prix!$B:$B,$B19,BNA_Historique_prix!$E:$E,$C19),""))</f>
        <v>-</v>
      </c>
      <c r="Y19" s="13" t="str">
        <f ca="1">IF(OR(SUMIFS(BNA_Historique_prix!X:X,BNA_Historique_prix!$B:$B,$B19,BNA_Historique_prix!$E:$E,$D19)=0,SUMIFS(BNA_Historique_prix!X:X,BNA_Historique_prix!$B:$B,$B19,BNA_Historique_prix!$E:$E,$C19)=0),"-",IFERROR((SUMIFS(BNA_Historique_prix!X:X,BNA_Historique_prix!$B:$B,$B19,BNA_Historique_prix!$E:$E,$D19)-SUMIFS(BNA_Historique_prix!X:X,BNA_Historique_prix!$B:$B,$B19,BNA_Historique_prix!$E:$E,$C19))/SUMIFS(BNA_Historique_prix!X:X,BNA_Historique_prix!$B:$B,$B19,BNA_Historique_prix!$E:$E,$C19),""))</f>
        <v>-</v>
      </c>
      <c r="Z19" s="13" t="str">
        <f ca="1">IF(OR(SUMIFS(BNA_Historique_prix!Y:Y,BNA_Historique_prix!$B:$B,$B19,BNA_Historique_prix!$E:$E,$D19)=0,SUMIFS(BNA_Historique_prix!Y:Y,BNA_Historique_prix!$B:$B,$B19,BNA_Historique_prix!$E:$E,$C19)=0),"-",IFERROR((SUMIFS(BNA_Historique_prix!Y:Y,BNA_Historique_prix!$B:$B,$B19,BNA_Historique_prix!$E:$E,$D19)-SUMIFS(BNA_Historique_prix!Y:Y,BNA_Historique_prix!$B:$B,$B19,BNA_Historique_prix!$E:$E,$C19))/SUMIFS(BNA_Historique_prix!Y:Y,BNA_Historique_prix!$B:$B,$B19,BNA_Historique_prix!$E:$E,$C19),""))</f>
        <v>-</v>
      </c>
      <c r="AA19" s="13" t="str">
        <f ca="1">IF(OR(SUMIFS(BNA_Historique_prix!Z:Z,BNA_Historique_prix!$B:$B,$B19,BNA_Historique_prix!$E:$E,$D19)=0,SUMIFS(BNA_Historique_prix!Z:Z,BNA_Historique_prix!$B:$B,$B19,BNA_Historique_prix!$E:$E,$C19)=0),"-",IFERROR((SUMIFS(BNA_Historique_prix!Z:Z,BNA_Historique_prix!$B:$B,$B19,BNA_Historique_prix!$E:$E,$D19)-SUMIFS(BNA_Historique_prix!Z:Z,BNA_Historique_prix!$B:$B,$B19,BNA_Historique_prix!$E:$E,$C19))/SUMIFS(BNA_Historique_prix!Z:Z,BNA_Historique_prix!$B:$B,$B19,BNA_Historique_prix!$E:$E,$C19),""))</f>
        <v>-</v>
      </c>
      <c r="AB19" s="13" t="str">
        <f ca="1">IF(OR(SUMIFS(BNA_Historique_prix!AA:AA,BNA_Historique_prix!$B:$B,$B19,BNA_Historique_prix!$E:$E,$D19)=0,SUMIFS(BNA_Historique_prix!AA:AA,BNA_Historique_prix!$B:$B,$B19,BNA_Historique_prix!$E:$E,$C19)=0),"-",IFERROR((SUMIFS(BNA_Historique_prix!AA:AA,BNA_Historique_prix!$B:$B,$B19,BNA_Historique_prix!$E:$E,$D19)-SUMIFS(BNA_Historique_prix!AA:AA,BNA_Historique_prix!$B:$B,$B19,BNA_Historique_prix!$E:$E,$C19))/SUMIFS(BNA_Historique_prix!AA:AA,BNA_Historique_prix!$B:$B,$B19,BNA_Historique_prix!$E:$E,$C19),""))</f>
        <v>-</v>
      </c>
      <c r="AC19" s="13" t="str">
        <f ca="1">IF(OR(SUMIFS(BNA_Historique_prix!AB:AB,BNA_Historique_prix!$B:$B,$B19,BNA_Historique_prix!$E:$E,$D19)=0,SUMIFS(BNA_Historique_prix!AB:AB,BNA_Historique_prix!$B:$B,$B19,BNA_Historique_prix!$E:$E,$C19)=0),"-",IFERROR((SUMIFS(BNA_Historique_prix!AB:AB,BNA_Historique_prix!$B:$B,$B19,BNA_Historique_prix!$E:$E,$D19)-SUMIFS(BNA_Historique_prix!AB:AB,BNA_Historique_prix!$B:$B,$B19,BNA_Historique_prix!$E:$E,$C19))/SUMIFS(BNA_Historique_prix!AB:AB,BNA_Historique_prix!$B:$B,$B19,BNA_Historique_prix!$E:$E,$C19),""))</f>
        <v>-</v>
      </c>
      <c r="AD19" s="13" t="str">
        <f ca="1">IF(OR(SUMIFS(BNA_Historique_prix!AC:AC,BNA_Historique_prix!$B:$B,$B19,BNA_Historique_prix!$E:$E,$D19)=0,SUMIFS(BNA_Historique_prix!AC:AC,BNA_Historique_prix!$B:$B,$B19,BNA_Historique_prix!$E:$E,$C19)=0),"-",IFERROR((SUMIFS(BNA_Historique_prix!AC:AC,BNA_Historique_prix!$B:$B,$B19,BNA_Historique_prix!$E:$E,$D19)-SUMIFS(BNA_Historique_prix!AC:AC,BNA_Historique_prix!$B:$B,$B19,BNA_Historique_prix!$E:$E,$C19))/SUMIFS(BNA_Historique_prix!AC:AC,BNA_Historique_prix!$B:$B,$B19,BNA_Historique_prix!$E:$E,$C19),""))</f>
        <v>-</v>
      </c>
      <c r="AE19" s="13" t="str">
        <f ca="1">IF(OR(SUMIFS(BNA_Historique_prix!AD:AD,BNA_Historique_prix!$B:$B,$B19,BNA_Historique_prix!$E:$E,$D19)=0,SUMIFS(BNA_Historique_prix!AD:AD,BNA_Historique_prix!$B:$B,$B19,BNA_Historique_prix!$E:$E,$C19)=0),"-",IFERROR((SUMIFS(BNA_Historique_prix!AD:AD,BNA_Historique_prix!$B:$B,$B19,BNA_Historique_prix!$E:$E,$D19)-SUMIFS(BNA_Historique_prix!AD:AD,BNA_Historique_prix!$B:$B,$B19,BNA_Historique_prix!$E:$E,$C19))/SUMIFS(BNA_Historique_prix!AD:AD,BNA_Historique_prix!$B:$B,$B19,BNA_Historique_prix!$E:$E,$C19),""))</f>
        <v>-</v>
      </c>
      <c r="AF19" s="13" t="str">
        <f ca="1">IF(OR(SUMIFS(BNA_Historique_prix!AE:AE,BNA_Historique_prix!$B:$B,$B19,BNA_Historique_prix!$E:$E,$D19)=0,SUMIFS(BNA_Historique_prix!AE:AE,BNA_Historique_prix!$B:$B,$B19,BNA_Historique_prix!$E:$E,$C19)=0),"-",IFERROR((SUMIFS(BNA_Historique_prix!AE:AE,BNA_Historique_prix!$B:$B,$B19,BNA_Historique_prix!$E:$E,$D19)-SUMIFS(BNA_Historique_prix!AE:AE,BNA_Historique_prix!$B:$B,$B19,BNA_Historique_prix!$E:$E,$C19))/SUMIFS(BNA_Historique_prix!AE:AE,BNA_Historique_prix!$B:$B,$B19,BNA_Historique_prix!$E:$E,$C19),""))</f>
        <v>-</v>
      </c>
      <c r="AG19" s="13" t="str">
        <f ca="1">IF(OR(SUMIFS(BNA_Historique_prix!AF:AF,BNA_Historique_prix!$B:$B,$B19,BNA_Historique_prix!$E:$E,$D19)=0,SUMIFS(BNA_Historique_prix!AF:AF,BNA_Historique_prix!$B:$B,$B19,BNA_Historique_prix!$E:$E,$C19)=0),"-",IFERROR((SUMIFS(BNA_Historique_prix!AF:AF,BNA_Historique_prix!$B:$B,$B19,BNA_Historique_prix!$E:$E,$D19)-SUMIFS(BNA_Historique_prix!AF:AF,BNA_Historique_prix!$B:$B,$B19,BNA_Historique_prix!$E:$E,$C19))/SUMIFS(BNA_Historique_prix!AF:AF,BNA_Historique_prix!$B:$B,$B19,BNA_Historique_prix!$E:$E,$C19),""))</f>
        <v>-</v>
      </c>
      <c r="AH19" s="13" t="str">
        <f ca="1">IF(OR(SUMIFS(BNA_Historique_prix!AG:AG,BNA_Historique_prix!$B:$B,$B19,BNA_Historique_prix!$E:$E,$D19)=0,SUMIFS(BNA_Historique_prix!AG:AG,BNA_Historique_prix!$B:$B,$B19,BNA_Historique_prix!$E:$E,$C19)=0),"-",IFERROR((SUMIFS(BNA_Historique_prix!AG:AG,BNA_Historique_prix!$B:$B,$B19,BNA_Historique_prix!$E:$E,$D19)-SUMIFS(BNA_Historique_prix!AG:AG,BNA_Historique_prix!$B:$B,$B19,BNA_Historique_prix!$E:$E,$C19))/SUMIFS(BNA_Historique_prix!AG:AG,BNA_Historique_prix!$B:$B,$B19,BNA_Historique_prix!$E:$E,$C19),""))</f>
        <v>-</v>
      </c>
      <c r="AI19" s="13" t="str">
        <f ca="1">IF(OR(SUMIFS(BNA_Historique_prix!AH:AH,BNA_Historique_prix!$B:$B,$B19,BNA_Historique_prix!$E:$E,$D19)=0,SUMIFS(BNA_Historique_prix!AH:AH,BNA_Historique_prix!$B:$B,$B19,BNA_Historique_prix!$E:$E,$C19)=0),"-",IFERROR((SUMIFS(BNA_Historique_prix!AH:AH,BNA_Historique_prix!$B:$B,$B19,BNA_Historique_prix!$E:$E,$D19)-SUMIFS(BNA_Historique_prix!AH:AH,BNA_Historique_prix!$B:$B,$B19,BNA_Historique_prix!$E:$E,$C19))/SUMIFS(BNA_Historique_prix!AH:AH,BNA_Historique_prix!$B:$B,$B19,BNA_Historique_prix!$E:$E,$C19),""))</f>
        <v>-</v>
      </c>
      <c r="AJ19" s="13" t="str">
        <f ca="1">IF(OR(SUMIFS(BNA_Historique_prix!AI:AI,BNA_Historique_prix!$B:$B,$B19,BNA_Historique_prix!$E:$E,$D19)=0,SUMIFS(BNA_Historique_prix!AI:AI,BNA_Historique_prix!$B:$B,$B19,BNA_Historique_prix!$E:$E,$C19)=0),"-",IFERROR((SUMIFS(BNA_Historique_prix!AI:AI,BNA_Historique_prix!$B:$B,$B19,BNA_Historique_prix!$E:$E,$D19)-SUMIFS(BNA_Historique_prix!AI:AI,BNA_Historique_prix!$B:$B,$B19,BNA_Historique_prix!$E:$E,$C19))/SUMIFS(BNA_Historique_prix!AI:AI,BNA_Historique_prix!$B:$B,$B19,BNA_Historique_prix!$E:$E,$C19),""))</f>
        <v>-</v>
      </c>
    </row>
    <row r="21" spans="1:36" x14ac:dyDescent="0.35">
      <c r="F21" s="4" t="s">
        <v>76</v>
      </c>
    </row>
    <row r="22" spans="1:36" x14ac:dyDescent="0.35">
      <c r="A22" s="4" t="s">
        <v>73</v>
      </c>
      <c r="B22" s="4" t="s">
        <v>77</v>
      </c>
      <c r="C22" s="10">
        <f t="shared" ref="C22:D24" si="2">C17</f>
        <v>45200</v>
      </c>
      <c r="D22" s="10">
        <f t="shared" si="2"/>
        <v>45231</v>
      </c>
      <c r="E22" s="10" t="str">
        <f>_xlfn.CONCAT(B22,D22)</f>
        <v>marche_boussouma45231</v>
      </c>
      <c r="F22" s="10" t="str">
        <f>F17</f>
        <v>% var mensuelle</v>
      </c>
      <c r="H22" s="13">
        <f ca="1">IF(OR(SUMIFS(BNA_Historique_prix!G:G,BNA_Historique_prix!$B:$B,$B22,BNA_Historique_prix!$E:$E,$D22)=0,SUMIFS(BNA_Historique_prix!G:G,BNA_Historique_prix!$B:$B,$B22,BNA_Historique_prix!$E:$E,$C22)=0),"-",IFERROR((SUMIFS(BNA_Historique_prix!G:G,BNA_Historique_prix!$B:$B,$B22,BNA_Historique_prix!$E:$E,$D22)-SUMIFS(BNA_Historique_prix!G:G,BNA_Historique_prix!$B:$B,$B22,BNA_Historique_prix!$E:$E,$C22))/SUMIFS(BNA_Historique_prix!G:G,BNA_Historique_prix!$B:$B,$B22,BNA_Historique_prix!$E:$E,$C22),""))</f>
        <v>0</v>
      </c>
      <c r="I22" s="13">
        <f ca="1">IF(OR(SUMIFS(BNA_Historique_prix!H:H,BNA_Historique_prix!$B:$B,$B22,BNA_Historique_prix!$E:$E,$D22)=0,SUMIFS(BNA_Historique_prix!H:H,BNA_Historique_prix!$B:$B,$B22,BNA_Historique_prix!$E:$E,$C22)=0),"-",IFERROR((SUMIFS(BNA_Historique_prix!H:H,BNA_Historique_prix!$B:$B,$B22,BNA_Historique_prix!$E:$E,$D22)-SUMIFS(BNA_Historique_prix!H:H,BNA_Historique_prix!$B:$B,$B22,BNA_Historique_prix!$E:$E,$C22))/SUMIFS(BNA_Historique_prix!H:H,BNA_Historique_prix!$B:$B,$B22,BNA_Historique_prix!$E:$E,$C22),""))</f>
        <v>0</v>
      </c>
      <c r="J22" s="13" t="str">
        <f ca="1">IF(OR(SUMIFS(BNA_Historique_prix!I:I,BNA_Historique_prix!$B:$B,$B22,BNA_Historique_prix!$E:$E,$D22)=0,SUMIFS(BNA_Historique_prix!I:I,BNA_Historique_prix!$B:$B,$B22,BNA_Historique_prix!$E:$E,$C22)=0),"-",IFERROR((SUMIFS(BNA_Historique_prix!I:I,BNA_Historique_prix!$B:$B,$B22,BNA_Historique_prix!$E:$E,$D22)-SUMIFS(BNA_Historique_prix!I:I,BNA_Historique_prix!$B:$B,$B22,BNA_Historique_prix!$E:$E,$C22))/SUMIFS(BNA_Historique_prix!I:I,BNA_Historique_prix!$B:$B,$B22,BNA_Historique_prix!$E:$E,$C22),""))</f>
        <v>-</v>
      </c>
      <c r="K22" s="13">
        <f ca="1">IF(OR(SUMIFS(BNA_Historique_prix!J:J,BNA_Historique_prix!$B:$B,$B22,BNA_Historique_prix!$E:$E,$D22)=0,SUMIFS(BNA_Historique_prix!J:J,BNA_Historique_prix!$B:$B,$B22,BNA_Historique_prix!$E:$E,$C22)=0),"-",IFERROR((SUMIFS(BNA_Historique_prix!J:J,BNA_Historique_prix!$B:$B,$B22,BNA_Historique_prix!$E:$E,$D22)-SUMIFS(BNA_Historique_prix!J:J,BNA_Historique_prix!$B:$B,$B22,BNA_Historique_prix!$E:$E,$C22))/SUMIFS(BNA_Historique_prix!J:J,BNA_Historique_prix!$B:$B,$B22,BNA_Historique_prix!$E:$E,$C22),""))</f>
        <v>0</v>
      </c>
      <c r="L22" s="13">
        <f ca="1">IF(OR(SUMIFS(BNA_Historique_prix!K:K,BNA_Historique_prix!$B:$B,$B22,BNA_Historique_prix!$E:$E,$D22)=0,SUMIFS(BNA_Historique_prix!K:K,BNA_Historique_prix!$B:$B,$B22,BNA_Historique_prix!$E:$E,$C22)=0),"-",IFERROR((SUMIFS(BNA_Historique_prix!K:K,BNA_Historique_prix!$B:$B,$B22,BNA_Historique_prix!$E:$E,$D22)-SUMIFS(BNA_Historique_prix!K:K,BNA_Historique_prix!$B:$B,$B22,BNA_Historique_prix!$E:$E,$C22))/SUMIFS(BNA_Historique_prix!K:K,BNA_Historique_prix!$B:$B,$B22,BNA_Historique_prix!$E:$E,$C22),""))</f>
        <v>0</v>
      </c>
      <c r="M22" s="13">
        <f ca="1">IF(OR(SUMIFS(BNA_Historique_prix!L:L,BNA_Historique_prix!$B:$B,$B22,BNA_Historique_prix!$E:$E,$D22)=0,SUMIFS(BNA_Historique_prix!L:L,BNA_Historique_prix!$B:$B,$B22,BNA_Historique_prix!$E:$E,$C22)=0),"-",IFERROR((SUMIFS(BNA_Historique_prix!L:L,BNA_Historique_prix!$B:$B,$B22,BNA_Historique_prix!$E:$E,$D22)-SUMIFS(BNA_Historique_prix!L:L,BNA_Historique_prix!$B:$B,$B22,BNA_Historique_prix!$E:$E,$C22))/SUMIFS(BNA_Historique_prix!L:L,BNA_Historique_prix!$B:$B,$B22,BNA_Historique_prix!$E:$E,$C22),""))</f>
        <v>0</v>
      </c>
      <c r="N22" s="13">
        <f ca="1">IF(OR(SUMIFS(BNA_Historique_prix!M:M,BNA_Historique_prix!$B:$B,$B22,BNA_Historique_prix!$E:$E,$D22)=0,SUMIFS(BNA_Historique_prix!M:M,BNA_Historique_prix!$B:$B,$B22,BNA_Historique_prix!$E:$E,$C22)=0),"-",IFERROR((SUMIFS(BNA_Historique_prix!M:M,BNA_Historique_prix!$B:$B,$B22,BNA_Historique_prix!$E:$E,$D22)-SUMIFS(BNA_Historique_prix!M:M,BNA_Historique_prix!$B:$B,$B22,BNA_Historique_prix!$E:$E,$C22))/SUMIFS(BNA_Historique_prix!M:M,BNA_Historique_prix!$B:$B,$B22,BNA_Historique_prix!$E:$E,$C22),""))</f>
        <v>0</v>
      </c>
      <c r="O22" s="13">
        <f ca="1">IF(OR(SUMIFS(BNA_Historique_prix!N:N,BNA_Historique_prix!$B:$B,$B22,BNA_Historique_prix!$E:$E,$D22)=0,SUMIFS(BNA_Historique_prix!N:N,BNA_Historique_prix!$B:$B,$B22,BNA_Historique_prix!$E:$E,$C22)=0),"-",IFERROR((SUMIFS(BNA_Historique_prix!N:N,BNA_Historique_prix!$B:$B,$B22,BNA_Historique_prix!$E:$E,$D22)-SUMIFS(BNA_Historique_prix!N:N,BNA_Historique_prix!$B:$B,$B22,BNA_Historique_prix!$E:$E,$C22))/SUMIFS(BNA_Historique_prix!N:N,BNA_Historique_prix!$B:$B,$B22,BNA_Historique_prix!$E:$E,$C22),""))</f>
        <v>0</v>
      </c>
      <c r="P22" s="13">
        <f ca="1">IF(OR(SUMIFS(BNA_Historique_prix!O:O,BNA_Historique_prix!$B:$B,$B22,BNA_Historique_prix!$E:$E,$D22)=0,SUMIFS(BNA_Historique_prix!O:O,BNA_Historique_prix!$B:$B,$B22,BNA_Historique_prix!$E:$E,$C22)=0),"-",IFERROR((SUMIFS(BNA_Historique_prix!O:O,BNA_Historique_prix!$B:$B,$B22,BNA_Historique_prix!$E:$E,$D22)-SUMIFS(BNA_Historique_prix!O:O,BNA_Historique_prix!$B:$B,$B22,BNA_Historique_prix!$E:$E,$C22))/SUMIFS(BNA_Historique_prix!O:O,BNA_Historique_prix!$B:$B,$B22,BNA_Historique_prix!$E:$E,$C22),""))</f>
        <v>0</v>
      </c>
      <c r="Q22" s="13">
        <f ca="1">IF(OR(SUMIFS(BNA_Historique_prix!P:P,BNA_Historique_prix!$B:$B,$B22,BNA_Historique_prix!$E:$E,$D22)=0,SUMIFS(BNA_Historique_prix!P:P,BNA_Historique_prix!$B:$B,$B22,BNA_Historique_prix!$E:$E,$C22)=0),"-",IFERROR((SUMIFS(BNA_Historique_prix!P:P,BNA_Historique_prix!$B:$B,$B22,BNA_Historique_prix!$E:$E,$D22)-SUMIFS(BNA_Historique_prix!P:P,BNA_Historique_prix!$B:$B,$B22,BNA_Historique_prix!$E:$E,$C22))/SUMIFS(BNA_Historique_prix!P:P,BNA_Historique_prix!$B:$B,$B22,BNA_Historique_prix!$E:$E,$C22),""))</f>
        <v>0</v>
      </c>
      <c r="R22" s="13">
        <f ca="1">IF(OR(SUMIFS(BNA_Historique_prix!Q:Q,BNA_Historique_prix!$B:$B,$B22,BNA_Historique_prix!$E:$E,$D22)=0,SUMIFS(BNA_Historique_prix!Q:Q,BNA_Historique_prix!$B:$B,$B22,BNA_Historique_prix!$E:$E,$C22)=0),"-",IFERROR((SUMIFS(BNA_Historique_prix!Q:Q,BNA_Historique_prix!$B:$B,$B22,BNA_Historique_prix!$E:$E,$D22)-SUMIFS(BNA_Historique_prix!Q:Q,BNA_Historique_prix!$B:$B,$B22,BNA_Historique_prix!$E:$E,$C22))/SUMIFS(BNA_Historique_prix!Q:Q,BNA_Historique_prix!$B:$B,$B22,BNA_Historique_prix!$E:$E,$C22),""))</f>
        <v>0</v>
      </c>
      <c r="S22" s="13" t="str">
        <f ca="1">IF(OR(SUMIFS(BNA_Historique_prix!R:R,BNA_Historique_prix!$B:$B,$B22,BNA_Historique_prix!$E:$E,$D22)=0,SUMIFS(BNA_Historique_prix!R:R,BNA_Historique_prix!$B:$B,$B22,BNA_Historique_prix!$E:$E,$C22)=0),"-",IFERROR((SUMIFS(BNA_Historique_prix!R:R,BNA_Historique_prix!$B:$B,$B22,BNA_Historique_prix!$E:$E,$D22)-SUMIFS(BNA_Historique_prix!R:R,BNA_Historique_prix!$B:$B,$B22,BNA_Historique_prix!$E:$E,$C22))/SUMIFS(BNA_Historique_prix!R:R,BNA_Historique_prix!$B:$B,$B22,BNA_Historique_prix!$E:$E,$C22),""))</f>
        <v>-</v>
      </c>
      <c r="T22" s="13">
        <f ca="1">IF(OR(SUMIFS(BNA_Historique_prix!S:S,BNA_Historique_prix!$B:$B,$B22,BNA_Historique_prix!$E:$E,$D22)=0,SUMIFS(BNA_Historique_prix!S:S,BNA_Historique_prix!$B:$B,$B22,BNA_Historique_prix!$E:$E,$C22)=0),"-",IFERROR((SUMIFS(BNA_Historique_prix!S:S,BNA_Historique_prix!$B:$B,$B22,BNA_Historique_prix!$E:$E,$D22)-SUMIFS(BNA_Historique_prix!S:S,BNA_Historique_prix!$B:$B,$B22,BNA_Historique_prix!$E:$E,$C22))/SUMIFS(BNA_Historique_prix!S:S,BNA_Historique_prix!$B:$B,$B22,BNA_Historique_prix!$E:$E,$C22),""))</f>
        <v>0</v>
      </c>
      <c r="U22" s="13">
        <f ca="1">IF(OR(SUMIFS(BNA_Historique_prix!T:T,BNA_Historique_prix!$B:$B,$B22,BNA_Historique_prix!$E:$E,$D22)=0,SUMIFS(BNA_Historique_prix!T:T,BNA_Historique_prix!$B:$B,$B22,BNA_Historique_prix!$E:$E,$C22)=0),"-",IFERROR((SUMIFS(BNA_Historique_prix!T:T,BNA_Historique_prix!$B:$B,$B22,BNA_Historique_prix!$E:$E,$D22)-SUMIFS(BNA_Historique_prix!T:T,BNA_Historique_prix!$B:$B,$B22,BNA_Historique_prix!$E:$E,$C22))/SUMIFS(BNA_Historique_prix!T:T,BNA_Historique_prix!$B:$B,$B22,BNA_Historique_prix!$E:$E,$C22),""))</f>
        <v>0</v>
      </c>
      <c r="V22" s="13">
        <f ca="1">IF(OR(SUMIFS(BNA_Historique_prix!U:U,BNA_Historique_prix!$B:$B,$B22,BNA_Historique_prix!$E:$E,$D22)=0,SUMIFS(BNA_Historique_prix!U:U,BNA_Historique_prix!$B:$B,$B22,BNA_Historique_prix!$E:$E,$C22)=0),"-",IFERROR((SUMIFS(BNA_Historique_prix!U:U,BNA_Historique_prix!$B:$B,$B22,BNA_Historique_prix!$E:$E,$D22)-SUMIFS(BNA_Historique_prix!U:U,BNA_Historique_prix!$B:$B,$B22,BNA_Historique_prix!$E:$E,$C22))/SUMIFS(BNA_Historique_prix!U:U,BNA_Historique_prix!$B:$B,$B22,BNA_Historique_prix!$E:$E,$C22),""))</f>
        <v>0</v>
      </c>
      <c r="W22" s="13">
        <f ca="1">IF(OR(SUMIFS(BNA_Historique_prix!V:V,BNA_Historique_prix!$B:$B,$B22,BNA_Historique_prix!$E:$E,$D22)=0,SUMIFS(BNA_Historique_prix!V:V,BNA_Historique_prix!$B:$B,$B22,BNA_Historique_prix!$E:$E,$C22)=0),"-",IFERROR((SUMIFS(BNA_Historique_prix!V:V,BNA_Historique_prix!$B:$B,$B22,BNA_Historique_prix!$E:$E,$D22)-SUMIFS(BNA_Historique_prix!V:V,BNA_Historique_prix!$B:$B,$B22,BNA_Historique_prix!$E:$E,$C22))/SUMIFS(BNA_Historique_prix!V:V,BNA_Historique_prix!$B:$B,$B22,BNA_Historique_prix!$E:$E,$C22),""))</f>
        <v>0</v>
      </c>
      <c r="X22" s="13">
        <f ca="1">IF(OR(SUMIFS(BNA_Historique_prix!W:W,BNA_Historique_prix!$B:$B,$B22,BNA_Historique_prix!$E:$E,$D22)=0,SUMIFS(BNA_Historique_prix!W:W,BNA_Historique_prix!$B:$B,$B22,BNA_Historique_prix!$E:$E,$C22)=0),"-",IFERROR((SUMIFS(BNA_Historique_prix!W:W,BNA_Historique_prix!$B:$B,$B22,BNA_Historique_prix!$E:$E,$D22)-SUMIFS(BNA_Historique_prix!W:W,BNA_Historique_prix!$B:$B,$B22,BNA_Historique_prix!$E:$E,$C22))/SUMIFS(BNA_Historique_prix!W:W,BNA_Historique_prix!$B:$B,$B22,BNA_Historique_prix!$E:$E,$C22),""))</f>
        <v>0</v>
      </c>
      <c r="Y22" s="13">
        <f ca="1">IF(OR(SUMIFS(BNA_Historique_prix!X:X,BNA_Historique_prix!$B:$B,$B22,BNA_Historique_prix!$E:$E,$D22)=0,SUMIFS(BNA_Historique_prix!X:X,BNA_Historique_prix!$B:$B,$B22,BNA_Historique_prix!$E:$E,$C22)=0),"-",IFERROR((SUMIFS(BNA_Historique_prix!X:X,BNA_Historique_prix!$B:$B,$B22,BNA_Historique_prix!$E:$E,$D22)-SUMIFS(BNA_Historique_prix!X:X,BNA_Historique_prix!$B:$B,$B22,BNA_Historique_prix!$E:$E,$C22))/SUMIFS(BNA_Historique_prix!X:X,BNA_Historique_prix!$B:$B,$B22,BNA_Historique_prix!$E:$E,$C22),""))</f>
        <v>0</v>
      </c>
      <c r="Z22" s="13">
        <f ca="1">IF(OR(SUMIFS(BNA_Historique_prix!Y:Y,BNA_Historique_prix!$B:$B,$B22,BNA_Historique_prix!$E:$E,$D22)=0,SUMIFS(BNA_Historique_prix!Y:Y,BNA_Historique_prix!$B:$B,$B22,BNA_Historique_prix!$E:$E,$C22)=0),"-",IFERROR((SUMIFS(BNA_Historique_prix!Y:Y,BNA_Historique_prix!$B:$B,$B22,BNA_Historique_prix!$E:$E,$D22)-SUMIFS(BNA_Historique_prix!Y:Y,BNA_Historique_prix!$B:$B,$B22,BNA_Historique_prix!$E:$E,$C22))/SUMIFS(BNA_Historique_prix!Y:Y,BNA_Historique_prix!$B:$B,$B22,BNA_Historique_prix!$E:$E,$C22),""))</f>
        <v>0</v>
      </c>
      <c r="AA22" s="13">
        <f ca="1">IF(OR(SUMIFS(BNA_Historique_prix!Z:Z,BNA_Historique_prix!$B:$B,$B22,BNA_Historique_prix!$E:$E,$D22)=0,SUMIFS(BNA_Historique_prix!Z:Z,BNA_Historique_prix!$B:$B,$B22,BNA_Historique_prix!$E:$E,$C22)=0),"-",IFERROR((SUMIFS(BNA_Historique_prix!Z:Z,BNA_Historique_prix!$B:$B,$B22,BNA_Historique_prix!$E:$E,$D22)-SUMIFS(BNA_Historique_prix!Z:Z,BNA_Historique_prix!$B:$B,$B22,BNA_Historique_prix!$E:$E,$C22))/SUMIFS(BNA_Historique_prix!Z:Z,BNA_Historique_prix!$B:$B,$B22,BNA_Historique_prix!$E:$E,$C22),""))</f>
        <v>0</v>
      </c>
      <c r="AB22" s="13">
        <f ca="1">IF(OR(SUMIFS(BNA_Historique_prix!AA:AA,BNA_Historique_prix!$B:$B,$B22,BNA_Historique_prix!$E:$E,$D22)=0,SUMIFS(BNA_Historique_prix!AA:AA,BNA_Historique_prix!$B:$B,$B22,BNA_Historique_prix!$E:$E,$C22)=0),"-",IFERROR((SUMIFS(BNA_Historique_prix!AA:AA,BNA_Historique_prix!$B:$B,$B22,BNA_Historique_prix!$E:$E,$D22)-SUMIFS(BNA_Historique_prix!AA:AA,BNA_Historique_prix!$B:$B,$B22,BNA_Historique_prix!$E:$E,$C22))/SUMIFS(BNA_Historique_prix!AA:AA,BNA_Historique_prix!$B:$B,$B22,BNA_Historique_prix!$E:$E,$C22),""))</f>
        <v>0</v>
      </c>
      <c r="AC22" s="13">
        <f ca="1">IF(OR(SUMIFS(BNA_Historique_prix!AB:AB,BNA_Historique_prix!$B:$B,$B22,BNA_Historique_prix!$E:$E,$D22)=0,SUMIFS(BNA_Historique_prix!AB:AB,BNA_Historique_prix!$B:$B,$B22,BNA_Historique_prix!$E:$E,$C22)=0),"-",IFERROR((SUMIFS(BNA_Historique_prix!AB:AB,BNA_Historique_prix!$B:$B,$B22,BNA_Historique_prix!$E:$E,$D22)-SUMIFS(BNA_Historique_prix!AB:AB,BNA_Historique_prix!$B:$B,$B22,BNA_Historique_prix!$E:$E,$C22))/SUMIFS(BNA_Historique_prix!AB:AB,BNA_Historique_prix!$B:$B,$B22,BNA_Historique_prix!$E:$E,$C22),""))</f>
        <v>0</v>
      </c>
      <c r="AD22" s="13">
        <f ca="1">IF(OR(SUMIFS(BNA_Historique_prix!AC:AC,BNA_Historique_prix!$B:$B,$B22,BNA_Historique_prix!$E:$E,$D22)=0,SUMIFS(BNA_Historique_prix!AC:AC,BNA_Historique_prix!$B:$B,$B22,BNA_Historique_prix!$E:$E,$C22)=0),"-",IFERROR((SUMIFS(BNA_Historique_prix!AC:AC,BNA_Historique_prix!$B:$B,$B22,BNA_Historique_prix!$E:$E,$D22)-SUMIFS(BNA_Historique_prix!AC:AC,BNA_Historique_prix!$B:$B,$B22,BNA_Historique_prix!$E:$E,$C22))/SUMIFS(BNA_Historique_prix!AC:AC,BNA_Historique_prix!$B:$B,$B22,BNA_Historique_prix!$E:$E,$C22),""))</f>
        <v>0</v>
      </c>
      <c r="AE22" s="13">
        <f ca="1">IF(OR(SUMIFS(BNA_Historique_prix!AD:AD,BNA_Historique_prix!$B:$B,$B22,BNA_Historique_prix!$E:$E,$D22)=0,SUMIFS(BNA_Historique_prix!AD:AD,BNA_Historique_prix!$B:$B,$B22,BNA_Historique_prix!$E:$E,$C22)=0),"-",IFERROR((SUMIFS(BNA_Historique_prix!AD:AD,BNA_Historique_prix!$B:$B,$B22,BNA_Historique_prix!$E:$E,$D22)-SUMIFS(BNA_Historique_prix!AD:AD,BNA_Historique_prix!$B:$B,$B22,BNA_Historique_prix!$E:$E,$C22))/SUMIFS(BNA_Historique_prix!AD:AD,BNA_Historique_prix!$B:$B,$B22,BNA_Historique_prix!$E:$E,$C22),""))</f>
        <v>0</v>
      </c>
      <c r="AF22" s="13">
        <f ca="1">IF(OR(SUMIFS(BNA_Historique_prix!AE:AE,BNA_Historique_prix!$B:$B,$B22,BNA_Historique_prix!$E:$E,$D22)=0,SUMIFS(BNA_Historique_prix!AE:AE,BNA_Historique_prix!$B:$B,$B22,BNA_Historique_prix!$E:$E,$C22)=0),"-",IFERROR((SUMIFS(BNA_Historique_prix!AE:AE,BNA_Historique_prix!$B:$B,$B22,BNA_Historique_prix!$E:$E,$D22)-SUMIFS(BNA_Historique_prix!AE:AE,BNA_Historique_prix!$B:$B,$B22,BNA_Historique_prix!$E:$E,$C22))/SUMIFS(BNA_Historique_prix!AE:AE,BNA_Historique_prix!$B:$B,$B22,BNA_Historique_prix!$E:$E,$C22),""))</f>
        <v>0</v>
      </c>
      <c r="AG22" s="13">
        <f ca="1">IF(OR(SUMIFS(BNA_Historique_prix!AF:AF,BNA_Historique_prix!$B:$B,$B22,BNA_Historique_prix!$E:$E,$D22)=0,SUMIFS(BNA_Historique_prix!AF:AF,BNA_Historique_prix!$B:$B,$B22,BNA_Historique_prix!$E:$E,$C22)=0),"-",IFERROR((SUMIFS(BNA_Historique_prix!AF:AF,BNA_Historique_prix!$B:$B,$B22,BNA_Historique_prix!$E:$E,$D22)-SUMIFS(BNA_Historique_prix!AF:AF,BNA_Historique_prix!$B:$B,$B22,BNA_Historique_prix!$E:$E,$C22))/SUMIFS(BNA_Historique_prix!AF:AF,BNA_Historique_prix!$B:$B,$B22,BNA_Historique_prix!$E:$E,$C22),""))</f>
        <v>0</v>
      </c>
      <c r="AH22" s="13">
        <f ca="1">IF(OR(SUMIFS(BNA_Historique_prix!AG:AG,BNA_Historique_prix!$B:$B,$B22,BNA_Historique_prix!$E:$E,$D22)=0,SUMIFS(BNA_Historique_prix!AG:AG,BNA_Historique_prix!$B:$B,$B22,BNA_Historique_prix!$E:$E,$C22)=0),"-",IFERROR((SUMIFS(BNA_Historique_prix!AG:AG,BNA_Historique_prix!$B:$B,$B22,BNA_Historique_prix!$E:$E,$D22)-SUMIFS(BNA_Historique_prix!AG:AG,BNA_Historique_prix!$B:$B,$B22,BNA_Historique_prix!$E:$E,$C22))/SUMIFS(BNA_Historique_prix!AG:AG,BNA_Historique_prix!$B:$B,$B22,BNA_Historique_prix!$E:$E,$C22),""))</f>
        <v>0</v>
      </c>
      <c r="AI22" s="13">
        <f ca="1">IF(OR(SUMIFS(BNA_Historique_prix!AH:AH,BNA_Historique_prix!$B:$B,$B22,BNA_Historique_prix!$E:$E,$D22)=0,SUMIFS(BNA_Historique_prix!AH:AH,BNA_Historique_prix!$B:$B,$B22,BNA_Historique_prix!$E:$E,$C22)=0),"-",IFERROR((SUMIFS(BNA_Historique_prix!AH:AH,BNA_Historique_prix!$B:$B,$B22,BNA_Historique_prix!$E:$E,$D22)-SUMIFS(BNA_Historique_prix!AH:AH,BNA_Historique_prix!$B:$B,$B22,BNA_Historique_prix!$E:$E,$C22))/SUMIFS(BNA_Historique_prix!AH:AH,BNA_Historique_prix!$B:$B,$B22,BNA_Historique_prix!$E:$E,$C22),""))</f>
        <v>0</v>
      </c>
      <c r="AJ22" s="13">
        <f ca="1">IF(OR(SUMIFS(BNA_Historique_prix!AI:AI,BNA_Historique_prix!$B:$B,$B22,BNA_Historique_prix!$E:$E,$D22)=0,SUMIFS(BNA_Historique_prix!AI:AI,BNA_Historique_prix!$B:$B,$B22,BNA_Historique_prix!$E:$E,$C22)=0),"-",IFERROR((SUMIFS(BNA_Historique_prix!AI:AI,BNA_Historique_prix!$B:$B,$B22,BNA_Historique_prix!$E:$E,$D22)-SUMIFS(BNA_Historique_prix!AI:AI,BNA_Historique_prix!$B:$B,$B22,BNA_Historique_prix!$E:$E,$C22))/SUMIFS(BNA_Historique_prix!AI:AI,BNA_Historique_prix!$B:$B,$B22,BNA_Historique_prix!$E:$E,$C22),""))</f>
        <v>0</v>
      </c>
    </row>
    <row r="23" spans="1:36" x14ac:dyDescent="0.35">
      <c r="A23" s="4" t="s">
        <v>73</v>
      </c>
      <c r="B23" s="4" t="s">
        <v>77</v>
      </c>
      <c r="C23" s="10">
        <f t="shared" si="2"/>
        <v>45170</v>
      </c>
      <c r="D23" s="10">
        <f t="shared" si="2"/>
        <v>45231</v>
      </c>
      <c r="E23" s="10"/>
      <c r="F23" s="10" t="str">
        <f>F18</f>
        <v>% var trimestrielle</v>
      </c>
      <c r="H23" s="13">
        <f ca="1">IF(OR(SUMIFS(BNA_Historique_prix!G:G,BNA_Historique_prix!$B:$B,$B23,BNA_Historique_prix!$E:$E,$D23)=0,SUMIFS(BNA_Historique_prix!G:G,BNA_Historique_prix!$B:$B,$B23,BNA_Historique_prix!$E:$E,$C23)=0),"-",IFERROR((SUMIFS(BNA_Historique_prix!G:G,BNA_Historique_prix!$B:$B,$B23,BNA_Historique_prix!$E:$E,$D23)-SUMIFS(BNA_Historique_prix!G:G,BNA_Historique_prix!$B:$B,$B23,BNA_Historique_prix!$E:$E,$C23))/SUMIFS(BNA_Historique_prix!G:G,BNA_Historique_prix!$B:$B,$B23,BNA_Historique_prix!$E:$E,$C23),""))</f>
        <v>0</v>
      </c>
      <c r="I23" s="13">
        <f ca="1">IF(OR(SUMIFS(BNA_Historique_prix!H:H,BNA_Historique_prix!$B:$B,$B23,BNA_Historique_prix!$E:$E,$D23)=0,SUMIFS(BNA_Historique_prix!H:H,BNA_Historique_prix!$B:$B,$B23,BNA_Historique_prix!$E:$E,$C23)=0),"-",IFERROR((SUMIFS(BNA_Historique_prix!H:H,BNA_Historique_prix!$B:$B,$B23,BNA_Historique_prix!$E:$E,$D23)-SUMIFS(BNA_Historique_prix!H:H,BNA_Historique_prix!$B:$B,$B23,BNA_Historique_prix!$E:$E,$C23))/SUMIFS(BNA_Historique_prix!H:H,BNA_Historique_prix!$B:$B,$B23,BNA_Historique_prix!$E:$E,$C23),""))</f>
        <v>0</v>
      </c>
      <c r="J23" s="13" t="str">
        <f ca="1">IF(OR(SUMIFS(BNA_Historique_prix!I:I,BNA_Historique_prix!$B:$B,$B23,BNA_Historique_prix!$E:$E,$D23)=0,SUMIFS(BNA_Historique_prix!I:I,BNA_Historique_prix!$B:$B,$B23,BNA_Historique_prix!$E:$E,$C23)=0),"-",IFERROR((SUMIFS(BNA_Historique_prix!I:I,BNA_Historique_prix!$B:$B,$B23,BNA_Historique_prix!$E:$E,$D23)-SUMIFS(BNA_Historique_prix!I:I,BNA_Historique_prix!$B:$B,$B23,BNA_Historique_prix!$E:$E,$C23))/SUMIFS(BNA_Historique_prix!I:I,BNA_Historique_prix!$B:$B,$B23,BNA_Historique_prix!$E:$E,$C23),""))</f>
        <v>-</v>
      </c>
      <c r="K23" s="13">
        <f ca="1">IF(OR(SUMIFS(BNA_Historique_prix!J:J,BNA_Historique_prix!$B:$B,$B23,BNA_Historique_prix!$E:$E,$D23)=0,SUMIFS(BNA_Historique_prix!J:J,BNA_Historique_prix!$B:$B,$B23,BNA_Historique_prix!$E:$E,$C23)=0),"-",IFERROR((SUMIFS(BNA_Historique_prix!J:J,BNA_Historique_prix!$B:$B,$B23,BNA_Historique_prix!$E:$E,$D23)-SUMIFS(BNA_Historique_prix!J:J,BNA_Historique_prix!$B:$B,$B23,BNA_Historique_prix!$E:$E,$C23))/SUMIFS(BNA_Historique_prix!J:J,BNA_Historique_prix!$B:$B,$B23,BNA_Historique_prix!$E:$E,$C23),""))</f>
        <v>0</v>
      </c>
      <c r="L23" s="13">
        <f ca="1">IF(OR(SUMIFS(BNA_Historique_prix!K:K,BNA_Historique_prix!$B:$B,$B23,BNA_Historique_prix!$E:$E,$D23)=0,SUMIFS(BNA_Historique_prix!K:K,BNA_Historique_prix!$B:$B,$B23,BNA_Historique_prix!$E:$E,$C23)=0),"-",IFERROR((SUMIFS(BNA_Historique_prix!K:K,BNA_Historique_prix!$B:$B,$B23,BNA_Historique_prix!$E:$E,$D23)-SUMIFS(BNA_Historique_prix!K:K,BNA_Historique_prix!$B:$B,$B23,BNA_Historique_prix!$E:$E,$C23))/SUMIFS(BNA_Historique_prix!K:K,BNA_Historique_prix!$B:$B,$B23,BNA_Historique_prix!$E:$E,$C23),""))</f>
        <v>0.33333333333333331</v>
      </c>
      <c r="M23" s="13">
        <f ca="1">IF(OR(SUMIFS(BNA_Historique_prix!L:L,BNA_Historique_prix!$B:$B,$B23,BNA_Historique_prix!$E:$E,$D23)=0,SUMIFS(BNA_Historique_prix!L:L,BNA_Historique_prix!$B:$B,$B23,BNA_Historique_prix!$E:$E,$C23)=0),"-",IFERROR((SUMIFS(BNA_Historique_prix!L:L,BNA_Historique_prix!$B:$B,$B23,BNA_Historique_prix!$E:$E,$D23)-SUMIFS(BNA_Historique_prix!L:L,BNA_Historique_prix!$B:$B,$B23,BNA_Historique_prix!$E:$E,$C23))/SUMIFS(BNA_Historique_prix!L:L,BNA_Historique_prix!$B:$B,$B23,BNA_Historique_prix!$E:$E,$C23),""))</f>
        <v>0</v>
      </c>
      <c r="N23" s="13">
        <f ca="1">IF(OR(SUMIFS(BNA_Historique_prix!M:M,BNA_Historique_prix!$B:$B,$B23,BNA_Historique_prix!$E:$E,$D23)=0,SUMIFS(BNA_Historique_prix!M:M,BNA_Historique_prix!$B:$B,$B23,BNA_Historique_prix!$E:$E,$C23)=0),"-",IFERROR((SUMIFS(BNA_Historique_prix!M:M,BNA_Historique_prix!$B:$B,$B23,BNA_Historique_prix!$E:$E,$D23)-SUMIFS(BNA_Historique_prix!M:M,BNA_Historique_prix!$B:$B,$B23,BNA_Historique_prix!$E:$E,$C23))/SUMIFS(BNA_Historique_prix!M:M,BNA_Historique_prix!$B:$B,$B23,BNA_Historique_prix!$E:$E,$C23),""))</f>
        <v>-0.16666666666666666</v>
      </c>
      <c r="O23" s="13">
        <f ca="1">IF(OR(SUMIFS(BNA_Historique_prix!N:N,BNA_Historique_prix!$B:$B,$B23,BNA_Historique_prix!$E:$E,$D23)=0,SUMIFS(BNA_Historique_prix!N:N,BNA_Historique_prix!$B:$B,$B23,BNA_Historique_prix!$E:$E,$C23)=0),"-",IFERROR((SUMIFS(BNA_Historique_prix!N:N,BNA_Historique_prix!$B:$B,$B23,BNA_Historique_prix!$E:$E,$D23)-SUMIFS(BNA_Historique_prix!N:N,BNA_Historique_prix!$B:$B,$B23,BNA_Historique_prix!$E:$E,$C23))/SUMIFS(BNA_Historique_prix!N:N,BNA_Historique_prix!$B:$B,$B23,BNA_Historique_prix!$E:$E,$C23),""))</f>
        <v>0</v>
      </c>
      <c r="P23" s="13">
        <f ca="1">IF(OR(SUMIFS(BNA_Historique_prix!O:O,BNA_Historique_prix!$B:$B,$B23,BNA_Historique_prix!$E:$E,$D23)=0,SUMIFS(BNA_Historique_prix!O:O,BNA_Historique_prix!$B:$B,$B23,BNA_Historique_prix!$E:$E,$C23)=0),"-",IFERROR((SUMIFS(BNA_Historique_prix!O:O,BNA_Historique_prix!$B:$B,$B23,BNA_Historique_prix!$E:$E,$D23)-SUMIFS(BNA_Historique_prix!O:O,BNA_Historique_prix!$B:$B,$B23,BNA_Historique_prix!$E:$E,$C23))/SUMIFS(BNA_Historique_prix!O:O,BNA_Historique_prix!$B:$B,$B23,BNA_Historique_prix!$E:$E,$C23),""))</f>
        <v>0</v>
      </c>
      <c r="Q23" s="13">
        <f ca="1">IF(OR(SUMIFS(BNA_Historique_prix!P:P,BNA_Historique_prix!$B:$B,$B23,BNA_Historique_prix!$E:$E,$D23)=0,SUMIFS(BNA_Historique_prix!P:P,BNA_Historique_prix!$B:$B,$B23,BNA_Historique_prix!$E:$E,$C23)=0),"-",IFERROR((SUMIFS(BNA_Historique_prix!P:P,BNA_Historique_prix!$B:$B,$B23,BNA_Historique_prix!$E:$E,$D23)-SUMIFS(BNA_Historique_prix!P:P,BNA_Historique_prix!$B:$B,$B23,BNA_Historique_prix!$E:$E,$C23))/SUMIFS(BNA_Historique_prix!P:P,BNA_Historique_prix!$B:$B,$B23,BNA_Historique_prix!$E:$E,$C23),""))</f>
        <v>0</v>
      </c>
      <c r="R23" s="13">
        <f ca="1">IF(OR(SUMIFS(BNA_Historique_prix!Q:Q,BNA_Historique_prix!$B:$B,$B23,BNA_Historique_prix!$E:$E,$D23)=0,SUMIFS(BNA_Historique_prix!Q:Q,BNA_Historique_prix!$B:$B,$B23,BNA_Historique_prix!$E:$E,$C23)=0),"-",IFERROR((SUMIFS(BNA_Historique_prix!Q:Q,BNA_Historique_prix!$B:$B,$B23,BNA_Historique_prix!$E:$E,$D23)-SUMIFS(BNA_Historique_prix!Q:Q,BNA_Historique_prix!$B:$B,$B23,BNA_Historique_prix!$E:$E,$C23))/SUMIFS(BNA_Historique_prix!Q:Q,BNA_Historique_prix!$B:$B,$B23,BNA_Historique_prix!$E:$E,$C23),""))</f>
        <v>0</v>
      </c>
      <c r="S23" s="13" t="str">
        <f ca="1">IF(OR(SUMIFS(BNA_Historique_prix!R:R,BNA_Historique_prix!$B:$B,$B23,BNA_Historique_prix!$E:$E,$D23)=0,SUMIFS(BNA_Historique_prix!R:R,BNA_Historique_prix!$B:$B,$B23,BNA_Historique_prix!$E:$E,$C23)=0),"-",IFERROR((SUMIFS(BNA_Historique_prix!R:R,BNA_Historique_prix!$B:$B,$B23,BNA_Historique_prix!$E:$E,$D23)-SUMIFS(BNA_Historique_prix!R:R,BNA_Historique_prix!$B:$B,$B23,BNA_Historique_prix!$E:$E,$C23))/SUMIFS(BNA_Historique_prix!R:R,BNA_Historique_prix!$B:$B,$B23,BNA_Historique_prix!$E:$E,$C23),""))</f>
        <v>-</v>
      </c>
      <c r="T23" s="13">
        <f ca="1">IF(OR(SUMIFS(BNA_Historique_prix!S:S,BNA_Historique_prix!$B:$B,$B23,BNA_Historique_prix!$E:$E,$D23)=0,SUMIFS(BNA_Historique_prix!S:S,BNA_Historique_prix!$B:$B,$B23,BNA_Historique_prix!$E:$E,$C23)=0),"-",IFERROR((SUMIFS(BNA_Historique_prix!S:S,BNA_Historique_prix!$B:$B,$B23,BNA_Historique_prix!$E:$E,$D23)-SUMIFS(BNA_Historique_prix!S:S,BNA_Historique_prix!$B:$B,$B23,BNA_Historique_prix!$E:$E,$C23))/SUMIFS(BNA_Historique_prix!S:S,BNA_Historique_prix!$B:$B,$B23,BNA_Historique_prix!$E:$E,$C23),""))</f>
        <v>-3.8461538461538464E-2</v>
      </c>
      <c r="U23" s="13">
        <f ca="1">IF(OR(SUMIFS(BNA_Historique_prix!T:T,BNA_Historique_prix!$B:$B,$B23,BNA_Historique_prix!$E:$E,$D23)=0,SUMIFS(BNA_Historique_prix!T:T,BNA_Historique_prix!$B:$B,$B23,BNA_Historique_prix!$E:$E,$C23)=0),"-",IFERROR((SUMIFS(BNA_Historique_prix!T:T,BNA_Historique_prix!$B:$B,$B23,BNA_Historique_prix!$E:$E,$D23)-SUMIFS(BNA_Historique_prix!T:T,BNA_Historique_prix!$B:$B,$B23,BNA_Historique_prix!$E:$E,$C23))/SUMIFS(BNA_Historique_prix!T:T,BNA_Historique_prix!$B:$B,$B23,BNA_Historique_prix!$E:$E,$C23),""))</f>
        <v>-0.16666666666666666</v>
      </c>
      <c r="V23" s="13">
        <f ca="1">IF(OR(SUMIFS(BNA_Historique_prix!U:U,BNA_Historique_prix!$B:$B,$B23,BNA_Historique_prix!$E:$E,$D23)=0,SUMIFS(BNA_Historique_prix!U:U,BNA_Historique_prix!$B:$B,$B23,BNA_Historique_prix!$E:$E,$C23)=0),"-",IFERROR((SUMIFS(BNA_Historique_prix!U:U,BNA_Historique_prix!$B:$B,$B23,BNA_Historique_prix!$E:$E,$D23)-SUMIFS(BNA_Historique_prix!U:U,BNA_Historique_prix!$B:$B,$B23,BNA_Historique_prix!$E:$E,$C23))/SUMIFS(BNA_Historique_prix!U:U,BNA_Historique_prix!$B:$B,$B23,BNA_Historique_prix!$E:$E,$C23),""))</f>
        <v>-7.0921985815602835E-3</v>
      </c>
      <c r="W23" s="13">
        <f ca="1">IF(OR(SUMIFS(BNA_Historique_prix!V:V,BNA_Historique_prix!$B:$B,$B23,BNA_Historique_prix!$E:$E,$D23)=0,SUMIFS(BNA_Historique_prix!V:V,BNA_Historique_prix!$B:$B,$B23,BNA_Historique_prix!$E:$E,$C23)=0),"-",IFERROR((SUMIFS(BNA_Historique_prix!V:V,BNA_Historique_prix!$B:$B,$B23,BNA_Historique_prix!$E:$E,$D23)-SUMIFS(BNA_Historique_prix!V:V,BNA_Historique_prix!$B:$B,$B23,BNA_Historique_prix!$E:$E,$C23))/SUMIFS(BNA_Historique_prix!V:V,BNA_Historique_prix!$B:$B,$B23,BNA_Historique_prix!$E:$E,$C23),""))</f>
        <v>0</v>
      </c>
      <c r="X23" s="13">
        <f ca="1">IF(OR(SUMIFS(BNA_Historique_prix!W:W,BNA_Historique_prix!$B:$B,$B23,BNA_Historique_prix!$E:$E,$D23)=0,SUMIFS(BNA_Historique_prix!W:W,BNA_Historique_prix!$B:$B,$B23,BNA_Historique_prix!$E:$E,$C23)=0),"-",IFERROR((SUMIFS(BNA_Historique_prix!W:W,BNA_Historique_prix!$B:$B,$B23,BNA_Historique_prix!$E:$E,$D23)-SUMIFS(BNA_Historique_prix!W:W,BNA_Historique_prix!$B:$B,$B23,BNA_Historique_prix!$E:$E,$C23))/SUMIFS(BNA_Historique_prix!W:W,BNA_Historique_prix!$B:$B,$B23,BNA_Historique_prix!$E:$E,$C23),""))</f>
        <v>0</v>
      </c>
      <c r="Y23" s="13">
        <f ca="1">IF(OR(SUMIFS(BNA_Historique_prix!X:X,BNA_Historique_prix!$B:$B,$B23,BNA_Historique_prix!$E:$E,$D23)=0,SUMIFS(BNA_Historique_prix!X:X,BNA_Historique_prix!$B:$B,$B23,BNA_Historique_prix!$E:$E,$C23)=0),"-",IFERROR((SUMIFS(BNA_Historique_prix!X:X,BNA_Historique_prix!$B:$B,$B23,BNA_Historique_prix!$E:$E,$D23)-SUMIFS(BNA_Historique_prix!X:X,BNA_Historique_prix!$B:$B,$B23,BNA_Historique_prix!$E:$E,$C23))/SUMIFS(BNA_Historique_prix!X:X,BNA_Historique_prix!$B:$B,$B23,BNA_Historique_prix!$E:$E,$C23),""))</f>
        <v>-0.5714285714285714</v>
      </c>
      <c r="Z23" s="13">
        <f ca="1">IF(OR(SUMIFS(BNA_Historique_prix!Y:Y,BNA_Historique_prix!$B:$B,$B23,BNA_Historique_prix!$E:$E,$D23)=0,SUMIFS(BNA_Historique_prix!Y:Y,BNA_Historique_prix!$B:$B,$B23,BNA_Historique_prix!$E:$E,$C23)=0),"-",IFERROR((SUMIFS(BNA_Historique_prix!Y:Y,BNA_Historique_prix!$B:$B,$B23,BNA_Historique_prix!$E:$E,$D23)-SUMIFS(BNA_Historique_prix!Y:Y,BNA_Historique_prix!$B:$B,$B23,BNA_Historique_prix!$E:$E,$C23))/SUMIFS(BNA_Historique_prix!Y:Y,BNA_Historique_prix!$B:$B,$B23,BNA_Historique_prix!$E:$E,$C23),""))</f>
        <v>-0.4</v>
      </c>
      <c r="AA23" s="13">
        <f ca="1">IF(OR(SUMIFS(BNA_Historique_prix!Z:Z,BNA_Historique_prix!$B:$B,$B23,BNA_Historique_prix!$E:$E,$D23)=0,SUMIFS(BNA_Historique_prix!Z:Z,BNA_Historique_prix!$B:$B,$B23,BNA_Historique_prix!$E:$E,$C23)=0),"-",IFERROR((SUMIFS(BNA_Historique_prix!Z:Z,BNA_Historique_prix!$B:$B,$B23,BNA_Historique_prix!$E:$E,$D23)-SUMIFS(BNA_Historique_prix!Z:Z,BNA_Historique_prix!$B:$B,$B23,BNA_Historique_prix!$E:$E,$C23))/SUMIFS(BNA_Historique_prix!Z:Z,BNA_Historique_prix!$B:$B,$B23,BNA_Historique_prix!$E:$E,$C23),""))</f>
        <v>-0.6</v>
      </c>
      <c r="AB23" s="13">
        <f ca="1">IF(OR(SUMIFS(BNA_Historique_prix!AA:AA,BNA_Historique_prix!$B:$B,$B23,BNA_Historique_prix!$E:$E,$D23)=0,SUMIFS(BNA_Historique_prix!AA:AA,BNA_Historique_prix!$B:$B,$B23,BNA_Historique_prix!$E:$E,$C23)=0),"-",IFERROR((SUMIFS(BNA_Historique_prix!AA:AA,BNA_Historique_prix!$B:$B,$B23,BNA_Historique_prix!$E:$E,$D23)-SUMIFS(BNA_Historique_prix!AA:AA,BNA_Historique_prix!$B:$B,$B23,BNA_Historique_prix!$E:$E,$C23))/SUMIFS(BNA_Historique_prix!AA:AA,BNA_Historique_prix!$B:$B,$B23,BNA_Historique_prix!$E:$E,$C23),""))</f>
        <v>-0.6</v>
      </c>
      <c r="AC23" s="13">
        <f ca="1">IF(OR(SUMIFS(BNA_Historique_prix!AB:AB,BNA_Historique_prix!$B:$B,$B23,BNA_Historique_prix!$E:$E,$D23)=0,SUMIFS(BNA_Historique_prix!AB:AB,BNA_Historique_prix!$B:$B,$B23,BNA_Historique_prix!$E:$E,$C23)=0),"-",IFERROR((SUMIFS(BNA_Historique_prix!AB:AB,BNA_Historique_prix!$B:$B,$B23,BNA_Historique_prix!$E:$E,$D23)-SUMIFS(BNA_Historique_prix!AB:AB,BNA_Historique_prix!$B:$B,$B23,BNA_Historique_prix!$E:$E,$C23))/SUMIFS(BNA_Historique_prix!AB:AB,BNA_Historique_prix!$B:$B,$B23,BNA_Historique_prix!$E:$E,$C23),""))</f>
        <v>0</v>
      </c>
      <c r="AD23" s="13">
        <f ca="1">IF(OR(SUMIFS(BNA_Historique_prix!AC:AC,BNA_Historique_prix!$B:$B,$B23,BNA_Historique_prix!$E:$E,$D23)=0,SUMIFS(BNA_Historique_prix!AC:AC,BNA_Historique_prix!$B:$B,$B23,BNA_Historique_prix!$E:$E,$C23)=0),"-",IFERROR((SUMIFS(BNA_Historique_prix!AC:AC,BNA_Historique_prix!$B:$B,$B23,BNA_Historique_prix!$E:$E,$D23)-SUMIFS(BNA_Historique_prix!AC:AC,BNA_Historique_prix!$B:$B,$B23,BNA_Historique_prix!$E:$E,$C23))/SUMIFS(BNA_Historique_prix!AC:AC,BNA_Historique_prix!$B:$B,$B23,BNA_Historique_prix!$E:$E,$C23),""))</f>
        <v>-0.16666666666666666</v>
      </c>
      <c r="AE23" s="13">
        <f ca="1">IF(OR(SUMIFS(BNA_Historique_prix!AD:AD,BNA_Historique_prix!$B:$B,$B23,BNA_Historique_prix!$E:$E,$D23)=0,SUMIFS(BNA_Historique_prix!AD:AD,BNA_Historique_prix!$B:$B,$B23,BNA_Historique_prix!$E:$E,$C23)=0),"-",IFERROR((SUMIFS(BNA_Historique_prix!AD:AD,BNA_Historique_prix!$B:$B,$B23,BNA_Historique_prix!$E:$E,$D23)-SUMIFS(BNA_Historique_prix!AD:AD,BNA_Historique_prix!$B:$B,$B23,BNA_Historique_prix!$E:$E,$C23))/SUMIFS(BNA_Historique_prix!AD:AD,BNA_Historique_prix!$B:$B,$B23,BNA_Historique_prix!$E:$E,$C23),""))</f>
        <v>0</v>
      </c>
      <c r="AF23" s="13">
        <f ca="1">IF(OR(SUMIFS(BNA_Historique_prix!AE:AE,BNA_Historique_prix!$B:$B,$B23,BNA_Historique_prix!$E:$E,$D23)=0,SUMIFS(BNA_Historique_prix!AE:AE,BNA_Historique_prix!$B:$B,$B23,BNA_Historique_prix!$E:$E,$C23)=0),"-",IFERROR((SUMIFS(BNA_Historique_prix!AE:AE,BNA_Historique_prix!$B:$B,$B23,BNA_Historique_prix!$E:$E,$D23)-SUMIFS(BNA_Historique_prix!AE:AE,BNA_Historique_prix!$B:$B,$B23,BNA_Historique_prix!$E:$E,$C23))/SUMIFS(BNA_Historique_prix!AE:AE,BNA_Historique_prix!$B:$B,$B23,BNA_Historique_prix!$E:$E,$C23),""))</f>
        <v>0</v>
      </c>
      <c r="AG23" s="13">
        <f ca="1">IF(OR(SUMIFS(BNA_Historique_prix!AF:AF,BNA_Historique_prix!$B:$B,$B23,BNA_Historique_prix!$E:$E,$D23)=0,SUMIFS(BNA_Historique_prix!AF:AF,BNA_Historique_prix!$B:$B,$B23,BNA_Historique_prix!$E:$E,$C23)=0),"-",IFERROR((SUMIFS(BNA_Historique_prix!AF:AF,BNA_Historique_prix!$B:$B,$B23,BNA_Historique_prix!$E:$E,$D23)-SUMIFS(BNA_Historique_prix!AF:AF,BNA_Historique_prix!$B:$B,$B23,BNA_Historique_prix!$E:$E,$C23))/SUMIFS(BNA_Historique_prix!AF:AF,BNA_Historique_prix!$B:$B,$B23,BNA_Historique_prix!$E:$E,$C23),""))</f>
        <v>0</v>
      </c>
      <c r="AH23" s="13" t="str">
        <f ca="1">IF(OR(SUMIFS(BNA_Historique_prix!AG:AG,BNA_Historique_prix!$B:$B,$B23,BNA_Historique_prix!$E:$E,$D23)=0,SUMIFS(BNA_Historique_prix!AG:AG,BNA_Historique_prix!$B:$B,$B23,BNA_Historique_prix!$E:$E,$C23)=0),"-",IFERROR((SUMIFS(BNA_Historique_prix!AG:AG,BNA_Historique_prix!$B:$B,$B23,BNA_Historique_prix!$E:$E,$D23)-SUMIFS(BNA_Historique_prix!AG:AG,BNA_Historique_prix!$B:$B,$B23,BNA_Historique_prix!$E:$E,$C23))/SUMIFS(BNA_Historique_prix!AG:AG,BNA_Historique_prix!$B:$B,$B23,BNA_Historique_prix!$E:$E,$C23),""))</f>
        <v>-</v>
      </c>
      <c r="AI23" s="13">
        <f ca="1">IF(OR(SUMIFS(BNA_Historique_prix!AH:AH,BNA_Historique_prix!$B:$B,$B23,BNA_Historique_prix!$E:$E,$D23)=0,SUMIFS(BNA_Historique_prix!AH:AH,BNA_Historique_prix!$B:$B,$B23,BNA_Historique_prix!$E:$E,$C23)=0),"-",IFERROR((SUMIFS(BNA_Historique_prix!AH:AH,BNA_Historique_prix!$B:$B,$B23,BNA_Historique_prix!$E:$E,$D23)-SUMIFS(BNA_Historique_prix!AH:AH,BNA_Historique_prix!$B:$B,$B23,BNA_Historique_prix!$E:$E,$C23))/SUMIFS(BNA_Historique_prix!AH:AH,BNA_Historique_prix!$B:$B,$B23,BNA_Historique_prix!$E:$E,$C23),""))</f>
        <v>0</v>
      </c>
      <c r="AJ23" s="13">
        <f ca="1">IF(OR(SUMIFS(BNA_Historique_prix!AI:AI,BNA_Historique_prix!$B:$B,$B23,BNA_Historique_prix!$E:$E,$D23)=0,SUMIFS(BNA_Historique_prix!AI:AI,BNA_Historique_prix!$B:$B,$B23,BNA_Historique_prix!$E:$E,$C23)=0),"-",IFERROR((SUMIFS(BNA_Historique_prix!AI:AI,BNA_Historique_prix!$B:$B,$B23,BNA_Historique_prix!$E:$E,$D23)-SUMIFS(BNA_Historique_prix!AI:AI,BNA_Historique_prix!$B:$B,$B23,BNA_Historique_prix!$E:$E,$C23))/SUMIFS(BNA_Historique_prix!AI:AI,BNA_Historique_prix!$B:$B,$B23,BNA_Historique_prix!$E:$E,$C23),""))</f>
        <v>0</v>
      </c>
    </row>
    <row r="24" spans="1:36" x14ac:dyDescent="0.35">
      <c r="A24" s="4" t="s">
        <v>73</v>
      </c>
      <c r="B24" s="4" t="s">
        <v>77</v>
      </c>
      <c r="C24" s="10">
        <f t="shared" si="2"/>
        <v>44866</v>
      </c>
      <c r="D24" s="10">
        <f t="shared" si="2"/>
        <v>45231</v>
      </c>
      <c r="E24" s="10"/>
      <c r="F24" s="10" t="str">
        <f>F19</f>
        <v>% var annuelle</v>
      </c>
      <c r="H24" s="13">
        <f ca="1">IF(OR(SUMIFS(BNA_Historique_prix!G:G,BNA_Historique_prix!$B:$B,$B24,BNA_Historique_prix!$E:$E,$D24)=0,SUMIFS(BNA_Historique_prix!G:G,BNA_Historique_prix!$B:$B,$B24,BNA_Historique_prix!$E:$E,$C24)=0),"-",IFERROR((SUMIFS(BNA_Historique_prix!G:G,BNA_Historique_prix!$B:$B,$B24,BNA_Historique_prix!$E:$E,$D24)-SUMIFS(BNA_Historique_prix!G:G,BNA_Historique_prix!$B:$B,$B24,BNA_Historique_prix!$E:$E,$C24))/SUMIFS(BNA_Historique_prix!G:G,BNA_Historique_prix!$B:$B,$B24,BNA_Historique_prix!$E:$E,$C24),""))</f>
        <v>-4.7619047619047616E-2</v>
      </c>
      <c r="I24" s="13">
        <f ca="1">IF(OR(SUMIFS(BNA_Historique_prix!H:H,BNA_Historique_prix!$B:$B,$B24,BNA_Historique_prix!$E:$E,$D24)=0,SUMIFS(BNA_Historique_prix!H:H,BNA_Historique_prix!$B:$B,$B24,BNA_Historique_prix!$E:$E,$C24)=0),"-",IFERROR((SUMIFS(BNA_Historique_prix!H:H,BNA_Historique_prix!$B:$B,$B24,BNA_Historique_prix!$E:$E,$D24)-SUMIFS(BNA_Historique_prix!H:H,BNA_Historique_prix!$B:$B,$B24,BNA_Historique_prix!$E:$E,$C24))/SUMIFS(BNA_Historique_prix!H:H,BNA_Historique_prix!$B:$B,$B24,BNA_Historique_prix!$E:$E,$C24),""))</f>
        <v>0.33333333333333331</v>
      </c>
      <c r="J24" s="13" t="str">
        <f ca="1">IF(OR(SUMIFS(BNA_Historique_prix!I:I,BNA_Historique_prix!$B:$B,$B24,BNA_Historique_prix!$E:$E,$D24)=0,SUMIFS(BNA_Historique_prix!I:I,BNA_Historique_prix!$B:$B,$B24,BNA_Historique_prix!$E:$E,$C24)=0),"-",IFERROR((SUMIFS(BNA_Historique_prix!I:I,BNA_Historique_prix!$B:$B,$B24,BNA_Historique_prix!$E:$E,$D24)-SUMIFS(BNA_Historique_prix!I:I,BNA_Historique_prix!$B:$B,$B24,BNA_Historique_prix!$E:$E,$C24))/SUMIFS(BNA_Historique_prix!I:I,BNA_Historique_prix!$B:$B,$B24,BNA_Historique_prix!$E:$E,$C24),""))</f>
        <v>-</v>
      </c>
      <c r="K24" s="13">
        <f ca="1">IF(OR(SUMIFS(BNA_Historique_prix!J:J,BNA_Historique_prix!$B:$B,$B24,BNA_Historique_prix!$E:$E,$D24)=0,SUMIFS(BNA_Historique_prix!J:J,BNA_Historique_prix!$B:$B,$B24,BNA_Historique_prix!$E:$E,$C24)=0),"-",IFERROR((SUMIFS(BNA_Historique_prix!J:J,BNA_Historique_prix!$B:$B,$B24,BNA_Historique_prix!$E:$E,$D24)-SUMIFS(BNA_Historique_prix!J:J,BNA_Historique_prix!$B:$B,$B24,BNA_Historique_prix!$E:$E,$C24))/SUMIFS(BNA_Historique_prix!J:J,BNA_Historique_prix!$B:$B,$B24,BNA_Historique_prix!$E:$E,$C24),""))</f>
        <v>0.125</v>
      </c>
      <c r="L24" s="13">
        <f ca="1">IF(OR(SUMIFS(BNA_Historique_prix!K:K,BNA_Historique_prix!$B:$B,$B24,BNA_Historique_prix!$E:$E,$D24)=0,SUMIFS(BNA_Historique_prix!K:K,BNA_Historique_prix!$B:$B,$B24,BNA_Historique_prix!$E:$E,$C24)=0),"-",IFERROR((SUMIFS(BNA_Historique_prix!K:K,BNA_Historique_prix!$B:$B,$B24,BNA_Historique_prix!$E:$E,$D24)-SUMIFS(BNA_Historique_prix!K:K,BNA_Historique_prix!$B:$B,$B24,BNA_Historique_prix!$E:$E,$C24))/SUMIFS(BNA_Historique_prix!K:K,BNA_Historique_prix!$B:$B,$B24,BNA_Historique_prix!$E:$E,$C24),""))</f>
        <v>0.6</v>
      </c>
      <c r="M24" s="13">
        <f ca="1">IF(OR(SUMIFS(BNA_Historique_prix!L:L,BNA_Historique_prix!$B:$B,$B24,BNA_Historique_prix!$E:$E,$D24)=0,SUMIFS(BNA_Historique_prix!L:L,BNA_Historique_prix!$B:$B,$B24,BNA_Historique_prix!$E:$E,$C24)=0),"-",IFERROR((SUMIFS(BNA_Historique_prix!L:L,BNA_Historique_prix!$B:$B,$B24,BNA_Historique_prix!$E:$E,$D24)-SUMIFS(BNA_Historique_prix!L:L,BNA_Historique_prix!$B:$B,$B24,BNA_Historique_prix!$E:$E,$C24))/SUMIFS(BNA_Historique_prix!L:L,BNA_Historique_prix!$B:$B,$B24,BNA_Historique_prix!$E:$E,$C24),""))</f>
        <v>-0.33333333333333331</v>
      </c>
      <c r="N24" s="13">
        <f ca="1">IF(OR(SUMIFS(BNA_Historique_prix!M:M,BNA_Historique_prix!$B:$B,$B24,BNA_Historique_prix!$E:$E,$D24)=0,SUMIFS(BNA_Historique_prix!M:M,BNA_Historique_prix!$B:$B,$B24,BNA_Historique_prix!$E:$E,$C24)=0),"-",IFERROR((SUMIFS(BNA_Historique_prix!M:M,BNA_Historique_prix!$B:$B,$B24,BNA_Historique_prix!$E:$E,$D24)-SUMIFS(BNA_Historique_prix!M:M,BNA_Historique_prix!$B:$B,$B24,BNA_Historique_prix!$E:$E,$C24))/SUMIFS(BNA_Historique_prix!M:M,BNA_Historique_prix!$B:$B,$B24,BNA_Historique_prix!$E:$E,$C24),""))</f>
        <v>-0.58333333333333337</v>
      </c>
      <c r="O24" s="13">
        <f ca="1">IF(OR(SUMIFS(BNA_Historique_prix!N:N,BNA_Historique_prix!$B:$B,$B24,BNA_Historique_prix!$E:$E,$D24)=0,SUMIFS(BNA_Historique_prix!N:N,BNA_Historique_prix!$B:$B,$B24,BNA_Historique_prix!$E:$E,$C24)=0),"-",IFERROR((SUMIFS(BNA_Historique_prix!N:N,BNA_Historique_prix!$B:$B,$B24,BNA_Historique_prix!$E:$E,$D24)-SUMIFS(BNA_Historique_prix!N:N,BNA_Historique_prix!$B:$B,$B24,BNA_Historique_prix!$E:$E,$C24))/SUMIFS(BNA_Historique_prix!N:N,BNA_Historique_prix!$B:$B,$B24,BNA_Historique_prix!$E:$E,$C24),""))</f>
        <v>0</v>
      </c>
      <c r="P24" s="13">
        <f ca="1">IF(OR(SUMIFS(BNA_Historique_prix!O:O,BNA_Historique_prix!$B:$B,$B24,BNA_Historique_prix!$E:$E,$D24)=0,SUMIFS(BNA_Historique_prix!O:O,BNA_Historique_prix!$B:$B,$B24,BNA_Historique_prix!$E:$E,$C24)=0),"-",IFERROR((SUMIFS(BNA_Historique_prix!O:O,BNA_Historique_prix!$B:$B,$B24,BNA_Historique_prix!$E:$E,$D24)-SUMIFS(BNA_Historique_prix!O:O,BNA_Historique_prix!$B:$B,$B24,BNA_Historique_prix!$E:$E,$C24))/SUMIFS(BNA_Historique_prix!O:O,BNA_Historique_prix!$B:$B,$B24,BNA_Historique_prix!$E:$E,$C24),""))</f>
        <v>0.2</v>
      </c>
      <c r="Q24" s="13">
        <f ca="1">IF(OR(SUMIFS(BNA_Historique_prix!P:P,BNA_Historique_prix!$B:$B,$B24,BNA_Historique_prix!$E:$E,$D24)=0,SUMIFS(BNA_Historique_prix!P:P,BNA_Historique_prix!$B:$B,$B24,BNA_Historique_prix!$E:$E,$C24)=0),"-",IFERROR((SUMIFS(BNA_Historique_prix!P:P,BNA_Historique_prix!$B:$B,$B24,BNA_Historique_prix!$E:$E,$D24)-SUMIFS(BNA_Historique_prix!P:P,BNA_Historique_prix!$B:$B,$B24,BNA_Historique_prix!$E:$E,$C24))/SUMIFS(BNA_Historique_prix!P:P,BNA_Historique_prix!$B:$B,$B24,BNA_Historique_prix!$E:$E,$C24),""))</f>
        <v>-6.25E-2</v>
      </c>
      <c r="R24" s="13">
        <f ca="1">IF(OR(SUMIFS(BNA_Historique_prix!Q:Q,BNA_Historique_prix!$B:$B,$B24,BNA_Historique_prix!$E:$E,$D24)=0,SUMIFS(BNA_Historique_prix!Q:Q,BNA_Historique_prix!$B:$B,$B24,BNA_Historique_prix!$E:$E,$C24)=0),"-",IFERROR((SUMIFS(BNA_Historique_prix!Q:Q,BNA_Historique_prix!$B:$B,$B24,BNA_Historique_prix!$E:$E,$D24)-SUMIFS(BNA_Historique_prix!Q:Q,BNA_Historique_prix!$B:$B,$B24,BNA_Historique_prix!$E:$E,$C24))/SUMIFS(BNA_Historique_prix!Q:Q,BNA_Historique_prix!$B:$B,$B24,BNA_Historique_prix!$E:$E,$C24),""))</f>
        <v>0</v>
      </c>
      <c r="S24" s="13" t="str">
        <f ca="1">IF(OR(SUMIFS(BNA_Historique_prix!R:R,BNA_Historique_prix!$B:$B,$B24,BNA_Historique_prix!$E:$E,$D24)=0,SUMIFS(BNA_Historique_prix!R:R,BNA_Historique_prix!$B:$B,$B24,BNA_Historique_prix!$E:$E,$C24)=0),"-",IFERROR((SUMIFS(BNA_Historique_prix!R:R,BNA_Historique_prix!$B:$B,$B24,BNA_Historique_prix!$E:$E,$D24)-SUMIFS(BNA_Historique_prix!R:R,BNA_Historique_prix!$B:$B,$B24,BNA_Historique_prix!$E:$E,$C24))/SUMIFS(BNA_Historique_prix!R:R,BNA_Historique_prix!$B:$B,$B24,BNA_Historique_prix!$E:$E,$C24),""))</f>
        <v>-</v>
      </c>
      <c r="T24" s="13">
        <f ca="1">IF(OR(SUMIFS(BNA_Historique_prix!S:S,BNA_Historique_prix!$B:$B,$B24,BNA_Historique_prix!$E:$E,$D24)=0,SUMIFS(BNA_Historique_prix!S:S,BNA_Historique_prix!$B:$B,$B24,BNA_Historique_prix!$E:$E,$C24)=0),"-",IFERROR((SUMIFS(BNA_Historique_prix!S:S,BNA_Historique_prix!$B:$B,$B24,BNA_Historique_prix!$E:$E,$D24)-SUMIFS(BNA_Historique_prix!S:S,BNA_Historique_prix!$B:$B,$B24,BNA_Historique_prix!$E:$E,$C24))/SUMIFS(BNA_Historique_prix!S:S,BNA_Historique_prix!$B:$B,$B24,BNA_Historique_prix!$E:$E,$C24),""))</f>
        <v>-9.0909090909090912E-2</v>
      </c>
      <c r="U24" s="13">
        <f ca="1">IF(OR(SUMIFS(BNA_Historique_prix!T:T,BNA_Historique_prix!$B:$B,$B24,BNA_Historique_prix!$E:$E,$D24)=0,SUMIFS(BNA_Historique_prix!T:T,BNA_Historique_prix!$B:$B,$B24,BNA_Historique_prix!$E:$E,$C24)=0),"-",IFERROR((SUMIFS(BNA_Historique_prix!T:T,BNA_Historique_prix!$B:$B,$B24,BNA_Historique_prix!$E:$E,$D24)-SUMIFS(BNA_Historique_prix!T:T,BNA_Historique_prix!$B:$B,$B24,BNA_Historique_prix!$E:$E,$C24))/SUMIFS(BNA_Historique_prix!T:T,BNA_Historique_prix!$B:$B,$B24,BNA_Historique_prix!$E:$E,$C24),""))</f>
        <v>0.42857142857142855</v>
      </c>
      <c r="V24" s="13">
        <f ca="1">IF(OR(SUMIFS(BNA_Historique_prix!U:U,BNA_Historique_prix!$B:$B,$B24,BNA_Historique_prix!$E:$E,$D24)=0,SUMIFS(BNA_Historique_prix!U:U,BNA_Historique_prix!$B:$B,$B24,BNA_Historique_prix!$E:$E,$C24)=0),"-",IFERROR((SUMIFS(BNA_Historique_prix!U:U,BNA_Historique_prix!$B:$B,$B24,BNA_Historique_prix!$E:$E,$D24)-SUMIFS(BNA_Historique_prix!U:U,BNA_Historique_prix!$B:$B,$B24,BNA_Historique_prix!$E:$E,$C24))/SUMIFS(BNA_Historique_prix!U:U,BNA_Historique_prix!$B:$B,$B24,BNA_Historique_prix!$E:$E,$C24),""))</f>
        <v>-0.41666666666666669</v>
      </c>
      <c r="W24" s="13">
        <f ca="1">IF(OR(SUMIFS(BNA_Historique_prix!V:V,BNA_Historique_prix!$B:$B,$B24,BNA_Historique_prix!$E:$E,$D24)=0,SUMIFS(BNA_Historique_prix!V:V,BNA_Historique_prix!$B:$B,$B24,BNA_Historique_prix!$E:$E,$C24)=0),"-",IFERROR((SUMIFS(BNA_Historique_prix!V:V,BNA_Historique_prix!$B:$B,$B24,BNA_Historique_prix!$E:$E,$D24)-SUMIFS(BNA_Historique_prix!V:V,BNA_Historique_prix!$B:$B,$B24,BNA_Historique_prix!$E:$E,$C24))/SUMIFS(BNA_Historique_prix!V:V,BNA_Historique_prix!$B:$B,$B24,BNA_Historique_prix!$E:$E,$C24),""))</f>
        <v>-0.5</v>
      </c>
      <c r="X24" s="13">
        <f ca="1">IF(OR(SUMIFS(BNA_Historique_prix!W:W,BNA_Historique_prix!$B:$B,$B24,BNA_Historique_prix!$E:$E,$D24)=0,SUMIFS(BNA_Historique_prix!W:W,BNA_Historique_prix!$B:$B,$B24,BNA_Historique_prix!$E:$E,$C24)=0),"-",IFERROR((SUMIFS(BNA_Historique_prix!W:W,BNA_Historique_prix!$B:$B,$B24,BNA_Historique_prix!$E:$E,$D24)-SUMIFS(BNA_Historique_prix!W:W,BNA_Historique_prix!$B:$B,$B24,BNA_Historique_prix!$E:$E,$C24))/SUMIFS(BNA_Historique_prix!W:W,BNA_Historique_prix!$B:$B,$B24,BNA_Historique_prix!$E:$E,$C24),""))</f>
        <v>0.33333333333333331</v>
      </c>
      <c r="Y24" s="13">
        <f ca="1">IF(OR(SUMIFS(BNA_Historique_prix!X:X,BNA_Historique_prix!$B:$B,$B24,BNA_Historique_prix!$E:$E,$D24)=0,SUMIFS(BNA_Historique_prix!X:X,BNA_Historique_prix!$B:$B,$B24,BNA_Historique_prix!$E:$E,$C24)=0),"-",IFERROR((SUMIFS(BNA_Historique_prix!X:X,BNA_Historique_prix!$B:$B,$B24,BNA_Historique_prix!$E:$E,$D24)-SUMIFS(BNA_Historique_prix!X:X,BNA_Historique_prix!$B:$B,$B24,BNA_Historique_prix!$E:$E,$C24))/SUMIFS(BNA_Historique_prix!X:X,BNA_Historique_prix!$B:$B,$B24,BNA_Historique_prix!$E:$E,$C24),""))</f>
        <v>-0.4</v>
      </c>
      <c r="Z24" s="13">
        <f ca="1">IF(OR(SUMIFS(BNA_Historique_prix!Y:Y,BNA_Historique_prix!$B:$B,$B24,BNA_Historique_prix!$E:$E,$D24)=0,SUMIFS(BNA_Historique_prix!Y:Y,BNA_Historique_prix!$B:$B,$B24,BNA_Historique_prix!$E:$E,$C24)=0),"-",IFERROR((SUMIFS(BNA_Historique_prix!Y:Y,BNA_Historique_prix!$B:$B,$B24,BNA_Historique_prix!$E:$E,$D24)-SUMIFS(BNA_Historique_prix!Y:Y,BNA_Historique_prix!$B:$B,$B24,BNA_Historique_prix!$E:$E,$C24))/SUMIFS(BNA_Historique_prix!Y:Y,BNA_Historique_prix!$B:$B,$B24,BNA_Historique_prix!$E:$E,$C24),""))</f>
        <v>-0.625</v>
      </c>
      <c r="AA24" s="13">
        <f ca="1">IF(OR(SUMIFS(BNA_Historique_prix!Z:Z,BNA_Historique_prix!$B:$B,$B24,BNA_Historique_prix!$E:$E,$D24)=0,SUMIFS(BNA_Historique_prix!Z:Z,BNA_Historique_prix!$B:$B,$B24,BNA_Historique_prix!$E:$E,$C24)=0),"-",IFERROR((SUMIFS(BNA_Historique_prix!Z:Z,BNA_Historique_prix!$B:$B,$B24,BNA_Historique_prix!$E:$E,$D24)-SUMIFS(BNA_Historique_prix!Z:Z,BNA_Historique_prix!$B:$B,$B24,BNA_Historique_prix!$E:$E,$C24))/SUMIFS(BNA_Historique_prix!Z:Z,BNA_Historique_prix!$B:$B,$B24,BNA_Historique_prix!$E:$E,$C24),""))</f>
        <v>-0.6</v>
      </c>
      <c r="AB24" s="13">
        <f ca="1">IF(OR(SUMIFS(BNA_Historique_prix!AA:AA,BNA_Historique_prix!$B:$B,$B24,BNA_Historique_prix!$E:$E,$D24)=0,SUMIFS(BNA_Historique_prix!AA:AA,BNA_Historique_prix!$B:$B,$B24,BNA_Historique_prix!$E:$E,$C24)=0),"-",IFERROR((SUMIFS(BNA_Historique_prix!AA:AA,BNA_Historique_prix!$B:$B,$B24,BNA_Historique_prix!$E:$E,$D24)-SUMIFS(BNA_Historique_prix!AA:AA,BNA_Historique_prix!$B:$B,$B24,BNA_Historique_prix!$E:$E,$C24))/SUMIFS(BNA_Historique_prix!AA:AA,BNA_Historique_prix!$B:$B,$B24,BNA_Historique_prix!$E:$E,$C24),""))</f>
        <v>-0.6097560975609756</v>
      </c>
      <c r="AC24" s="13">
        <f ca="1">IF(OR(SUMIFS(BNA_Historique_prix!AB:AB,BNA_Historique_prix!$B:$B,$B24,BNA_Historique_prix!$E:$E,$D24)=0,SUMIFS(BNA_Historique_prix!AB:AB,BNA_Historique_prix!$B:$B,$B24,BNA_Historique_prix!$E:$E,$C24)=0),"-",IFERROR((SUMIFS(BNA_Historique_prix!AB:AB,BNA_Historique_prix!$B:$B,$B24,BNA_Historique_prix!$E:$E,$D24)-SUMIFS(BNA_Historique_prix!AB:AB,BNA_Historique_prix!$B:$B,$B24,BNA_Historique_prix!$E:$E,$C24))/SUMIFS(BNA_Historique_prix!AB:AB,BNA_Historique_prix!$B:$B,$B24,BNA_Historique_prix!$E:$E,$C24),""))</f>
        <v>0.66666666666666663</v>
      </c>
      <c r="AD24" s="13">
        <f ca="1">IF(OR(SUMIFS(BNA_Historique_prix!AC:AC,BNA_Historique_prix!$B:$B,$B24,BNA_Historique_prix!$E:$E,$D24)=0,SUMIFS(BNA_Historique_prix!AC:AC,BNA_Historique_prix!$B:$B,$B24,BNA_Historique_prix!$E:$E,$C24)=0),"-",IFERROR((SUMIFS(BNA_Historique_prix!AC:AC,BNA_Historique_prix!$B:$B,$B24,BNA_Historique_prix!$E:$E,$D24)-SUMIFS(BNA_Historique_prix!AC:AC,BNA_Historique_prix!$B:$B,$B24,BNA_Historique_prix!$E:$E,$C24))/SUMIFS(BNA_Historique_prix!AC:AC,BNA_Historique_prix!$B:$B,$B24,BNA_Historique_prix!$E:$E,$C24),""))</f>
        <v>-0.2857142857142857</v>
      </c>
      <c r="AE24" s="13">
        <f ca="1">IF(OR(SUMIFS(BNA_Historique_prix!AD:AD,BNA_Historique_prix!$B:$B,$B24,BNA_Historique_prix!$E:$E,$D24)=0,SUMIFS(BNA_Historique_prix!AD:AD,BNA_Historique_prix!$B:$B,$B24,BNA_Historique_prix!$E:$E,$C24)=0),"-",IFERROR((SUMIFS(BNA_Historique_prix!AD:AD,BNA_Historique_prix!$B:$B,$B24,BNA_Historique_prix!$E:$E,$D24)-SUMIFS(BNA_Historique_prix!AD:AD,BNA_Historique_prix!$B:$B,$B24,BNA_Historique_prix!$E:$E,$C24))/SUMIFS(BNA_Historique_prix!AD:AD,BNA_Historique_prix!$B:$B,$B24,BNA_Historique_prix!$E:$E,$C24),""))</f>
        <v>0.25</v>
      </c>
      <c r="AF24" s="13">
        <f ca="1">IF(OR(SUMIFS(BNA_Historique_prix!AE:AE,BNA_Historique_prix!$B:$B,$B24,BNA_Historique_prix!$E:$E,$D24)=0,SUMIFS(BNA_Historique_prix!AE:AE,BNA_Historique_prix!$B:$B,$B24,BNA_Historique_prix!$E:$E,$C24)=0),"-",IFERROR((SUMIFS(BNA_Historique_prix!AE:AE,BNA_Historique_prix!$B:$B,$B24,BNA_Historique_prix!$E:$E,$D24)-SUMIFS(BNA_Historique_prix!AE:AE,BNA_Historique_prix!$B:$B,$B24,BNA_Historique_prix!$E:$E,$C24))/SUMIFS(BNA_Historique_prix!AE:AE,BNA_Historique_prix!$B:$B,$B24,BNA_Historique_prix!$E:$E,$C24),""))</f>
        <v>0</v>
      </c>
      <c r="AG24" s="13">
        <f ca="1">IF(OR(SUMIFS(BNA_Historique_prix!AF:AF,BNA_Historique_prix!$B:$B,$B24,BNA_Historique_prix!$E:$E,$D24)=0,SUMIFS(BNA_Historique_prix!AF:AF,BNA_Historique_prix!$B:$B,$B24,BNA_Historique_prix!$E:$E,$C24)=0),"-",IFERROR((SUMIFS(BNA_Historique_prix!AF:AF,BNA_Historique_prix!$B:$B,$B24,BNA_Historique_prix!$E:$E,$D24)-SUMIFS(BNA_Historique_prix!AF:AF,BNA_Historique_prix!$B:$B,$B24,BNA_Historique_prix!$E:$E,$C24))/SUMIFS(BNA_Historique_prix!AF:AF,BNA_Historique_prix!$B:$B,$B24,BNA_Historique_prix!$E:$E,$C24),""))</f>
        <v>0.42857142857142855</v>
      </c>
      <c r="AH24" s="13">
        <f ca="1">IF(OR(SUMIFS(BNA_Historique_prix!AG:AG,BNA_Historique_prix!$B:$B,$B24,BNA_Historique_prix!$E:$E,$D24)=0,SUMIFS(BNA_Historique_prix!AG:AG,BNA_Historique_prix!$B:$B,$B24,BNA_Historique_prix!$E:$E,$C24)=0),"-",IFERROR((SUMIFS(BNA_Historique_prix!AG:AG,BNA_Historique_prix!$B:$B,$B24,BNA_Historique_prix!$E:$E,$D24)-SUMIFS(BNA_Historique_prix!AG:AG,BNA_Historique_prix!$B:$B,$B24,BNA_Historique_prix!$E:$E,$C24))/SUMIFS(BNA_Historique_prix!AG:AG,BNA_Historique_prix!$B:$B,$B24,BNA_Historique_prix!$E:$E,$C24),""))</f>
        <v>-0.25</v>
      </c>
      <c r="AI24" s="13">
        <f ca="1">IF(OR(SUMIFS(BNA_Historique_prix!AH:AH,BNA_Historique_prix!$B:$B,$B24,BNA_Historique_prix!$E:$E,$D24)=0,SUMIFS(BNA_Historique_prix!AH:AH,BNA_Historique_prix!$B:$B,$B24,BNA_Historique_prix!$E:$E,$C24)=0),"-",IFERROR((SUMIFS(BNA_Historique_prix!AH:AH,BNA_Historique_prix!$B:$B,$B24,BNA_Historique_prix!$E:$E,$D24)-SUMIFS(BNA_Historique_prix!AH:AH,BNA_Historique_prix!$B:$B,$B24,BNA_Historique_prix!$E:$E,$C24))/SUMIFS(BNA_Historique_prix!AH:AH,BNA_Historique_prix!$B:$B,$B24,BNA_Historique_prix!$E:$E,$C24),""))</f>
        <v>-0.4</v>
      </c>
      <c r="AJ24" s="13" t="str">
        <f ca="1">IF(OR(SUMIFS(BNA_Historique_prix!AI:AI,BNA_Historique_prix!$B:$B,$B24,BNA_Historique_prix!$E:$E,$D24)=0,SUMIFS(BNA_Historique_prix!AI:AI,BNA_Historique_prix!$B:$B,$B24,BNA_Historique_prix!$E:$E,$C24)=0),"-",IFERROR((SUMIFS(BNA_Historique_prix!AI:AI,BNA_Historique_prix!$B:$B,$B24,BNA_Historique_prix!$E:$E,$D24)-SUMIFS(BNA_Historique_prix!AI:AI,BNA_Historique_prix!$B:$B,$B24,BNA_Historique_prix!$E:$E,$C24))/SUMIFS(BNA_Historique_prix!AI:AI,BNA_Historique_prix!$B:$B,$B24,BNA_Historique_prix!$E:$E,$C24),""))</f>
        <v>-</v>
      </c>
    </row>
    <row r="26" spans="1:36" x14ac:dyDescent="0.35">
      <c r="F26" s="4" t="s">
        <v>78</v>
      </c>
    </row>
    <row r="27" spans="1:36" x14ac:dyDescent="0.35">
      <c r="A27" s="4" t="s">
        <v>73</v>
      </c>
      <c r="B27" s="4" t="s">
        <v>79</v>
      </c>
      <c r="C27" s="10">
        <f t="shared" ref="C27:D29" si="3">C22</f>
        <v>45200</v>
      </c>
      <c r="D27" s="10">
        <f t="shared" si="3"/>
        <v>45231</v>
      </c>
      <c r="E27" s="10" t="str">
        <f>_xlfn.CONCAT(B27,D27)</f>
        <v>marche_kongoussi45231</v>
      </c>
      <c r="F27" s="10" t="str">
        <f>F22</f>
        <v>% var mensuelle</v>
      </c>
      <c r="H27" s="13">
        <f ca="1">IF(OR(SUMIFS(BNA_Historique_prix!G:G,BNA_Historique_prix!$B:$B,$B27,BNA_Historique_prix!$E:$E,$D27)=0,SUMIFS(BNA_Historique_prix!G:G,BNA_Historique_prix!$B:$B,$B27,BNA_Historique_prix!$E:$E,$C27)=0),"-",IFERROR((SUMIFS(BNA_Historique_prix!G:G,BNA_Historique_prix!$B:$B,$B27,BNA_Historique_prix!$E:$E,$D27)-SUMIFS(BNA_Historique_prix!G:G,BNA_Historique_prix!$B:$B,$B27,BNA_Historique_prix!$E:$E,$C27))/SUMIFS(BNA_Historique_prix!G:G,BNA_Historique_prix!$B:$B,$B27,BNA_Historique_prix!$E:$E,$C27),""))</f>
        <v>0</v>
      </c>
      <c r="I27" s="13">
        <f ca="1">IF(OR(SUMIFS(BNA_Historique_prix!H:H,BNA_Historique_prix!$B:$B,$B27,BNA_Historique_prix!$E:$E,$D27)=0,SUMIFS(BNA_Historique_prix!H:H,BNA_Historique_prix!$B:$B,$B27,BNA_Historique_prix!$E:$E,$C27)=0),"-",IFERROR((SUMIFS(BNA_Historique_prix!H:H,BNA_Historique_prix!$B:$B,$B27,BNA_Historique_prix!$E:$E,$D27)-SUMIFS(BNA_Historique_prix!H:H,BNA_Historique_prix!$B:$B,$B27,BNA_Historique_prix!$E:$E,$C27))/SUMIFS(BNA_Historique_prix!H:H,BNA_Historique_prix!$B:$B,$B27,BNA_Historique_prix!$E:$E,$C27),""))</f>
        <v>0</v>
      </c>
      <c r="J27" s="13" t="str">
        <f ca="1">IF(OR(SUMIFS(BNA_Historique_prix!I:I,BNA_Historique_prix!$B:$B,$B27,BNA_Historique_prix!$E:$E,$D27)=0,SUMIFS(BNA_Historique_prix!I:I,BNA_Historique_prix!$B:$B,$B27,BNA_Historique_prix!$E:$E,$C27)=0),"-",IFERROR((SUMIFS(BNA_Historique_prix!I:I,BNA_Historique_prix!$B:$B,$B27,BNA_Historique_prix!$E:$E,$D27)-SUMIFS(BNA_Historique_prix!I:I,BNA_Historique_prix!$B:$B,$B27,BNA_Historique_prix!$E:$E,$C27))/SUMIFS(BNA_Historique_prix!I:I,BNA_Historique_prix!$B:$B,$B27,BNA_Historique_prix!$E:$E,$C27),""))</f>
        <v>-</v>
      </c>
      <c r="K27" s="13">
        <f ca="1">IF(OR(SUMIFS(BNA_Historique_prix!J:J,BNA_Historique_prix!$B:$B,$B27,BNA_Historique_prix!$E:$E,$D27)=0,SUMIFS(BNA_Historique_prix!J:J,BNA_Historique_prix!$B:$B,$B27,BNA_Historique_prix!$E:$E,$C27)=0),"-",IFERROR((SUMIFS(BNA_Historique_prix!J:J,BNA_Historique_prix!$B:$B,$B27,BNA_Historique_prix!$E:$E,$D27)-SUMIFS(BNA_Historique_prix!J:J,BNA_Historique_prix!$B:$B,$B27,BNA_Historique_prix!$E:$E,$C27))/SUMIFS(BNA_Historique_prix!J:J,BNA_Historique_prix!$B:$B,$B27,BNA_Historique_prix!$E:$E,$C27),""))</f>
        <v>0</v>
      </c>
      <c r="L27" s="13">
        <f ca="1">IF(OR(SUMIFS(BNA_Historique_prix!K:K,BNA_Historique_prix!$B:$B,$B27,BNA_Historique_prix!$E:$E,$D27)=0,SUMIFS(BNA_Historique_prix!K:K,BNA_Historique_prix!$B:$B,$B27,BNA_Historique_prix!$E:$E,$C27)=0),"-",IFERROR((SUMIFS(BNA_Historique_prix!K:K,BNA_Historique_prix!$B:$B,$B27,BNA_Historique_prix!$E:$E,$D27)-SUMIFS(BNA_Historique_prix!K:K,BNA_Historique_prix!$B:$B,$B27,BNA_Historique_prix!$E:$E,$C27))/SUMIFS(BNA_Historique_prix!K:K,BNA_Historique_prix!$B:$B,$B27,BNA_Historique_prix!$E:$E,$C27),""))</f>
        <v>0</v>
      </c>
      <c r="M27" s="13">
        <f ca="1">IF(OR(SUMIFS(BNA_Historique_prix!L:L,BNA_Historique_prix!$B:$B,$B27,BNA_Historique_prix!$E:$E,$D27)=0,SUMIFS(BNA_Historique_prix!L:L,BNA_Historique_prix!$B:$B,$B27,BNA_Historique_prix!$E:$E,$C27)=0),"-",IFERROR((SUMIFS(BNA_Historique_prix!L:L,BNA_Historique_prix!$B:$B,$B27,BNA_Historique_prix!$E:$E,$D27)-SUMIFS(BNA_Historique_prix!L:L,BNA_Historique_prix!$B:$B,$B27,BNA_Historique_prix!$E:$E,$C27))/SUMIFS(BNA_Historique_prix!L:L,BNA_Historique_prix!$B:$B,$B27,BNA_Historique_prix!$E:$E,$C27),""))</f>
        <v>0</v>
      </c>
      <c r="N27" s="13">
        <f ca="1">IF(OR(SUMIFS(BNA_Historique_prix!M:M,BNA_Historique_prix!$B:$B,$B27,BNA_Historique_prix!$E:$E,$D27)=0,SUMIFS(BNA_Historique_prix!M:M,BNA_Historique_prix!$B:$B,$B27,BNA_Historique_prix!$E:$E,$C27)=0),"-",IFERROR((SUMIFS(BNA_Historique_prix!M:M,BNA_Historique_prix!$B:$B,$B27,BNA_Historique_prix!$E:$E,$D27)-SUMIFS(BNA_Historique_prix!M:M,BNA_Historique_prix!$B:$B,$B27,BNA_Historique_prix!$E:$E,$C27))/SUMIFS(BNA_Historique_prix!M:M,BNA_Historique_prix!$B:$B,$B27,BNA_Historique_prix!$E:$E,$C27),""))</f>
        <v>0</v>
      </c>
      <c r="O27" s="13">
        <f ca="1">IF(OR(SUMIFS(BNA_Historique_prix!N:N,BNA_Historique_prix!$B:$B,$B27,BNA_Historique_prix!$E:$E,$D27)=0,SUMIFS(BNA_Historique_prix!N:N,BNA_Historique_prix!$B:$B,$B27,BNA_Historique_prix!$E:$E,$C27)=0),"-",IFERROR((SUMIFS(BNA_Historique_prix!N:N,BNA_Historique_prix!$B:$B,$B27,BNA_Historique_prix!$E:$E,$D27)-SUMIFS(BNA_Historique_prix!N:N,BNA_Historique_prix!$B:$B,$B27,BNA_Historique_prix!$E:$E,$C27))/SUMIFS(BNA_Historique_prix!N:N,BNA_Historique_prix!$B:$B,$B27,BNA_Historique_prix!$E:$E,$C27),""))</f>
        <v>0</v>
      </c>
      <c r="P27" s="13">
        <f ca="1">IF(OR(SUMIFS(BNA_Historique_prix!O:O,BNA_Historique_prix!$B:$B,$B27,BNA_Historique_prix!$E:$E,$D27)=0,SUMIFS(BNA_Historique_prix!O:O,BNA_Historique_prix!$B:$B,$B27,BNA_Historique_prix!$E:$E,$C27)=0),"-",IFERROR((SUMIFS(BNA_Historique_prix!O:O,BNA_Historique_prix!$B:$B,$B27,BNA_Historique_prix!$E:$E,$D27)-SUMIFS(BNA_Historique_prix!O:O,BNA_Historique_prix!$B:$B,$B27,BNA_Historique_prix!$E:$E,$C27))/SUMIFS(BNA_Historique_prix!O:O,BNA_Historique_prix!$B:$B,$B27,BNA_Historique_prix!$E:$E,$C27),""))</f>
        <v>0</v>
      </c>
      <c r="Q27" s="13" t="str">
        <f ca="1">IF(OR(SUMIFS(BNA_Historique_prix!P:P,BNA_Historique_prix!$B:$B,$B27,BNA_Historique_prix!$E:$E,$D27)=0,SUMIFS(BNA_Historique_prix!P:P,BNA_Historique_prix!$B:$B,$B27,BNA_Historique_prix!$E:$E,$C27)=0),"-",IFERROR((SUMIFS(BNA_Historique_prix!P:P,BNA_Historique_prix!$B:$B,$B27,BNA_Historique_prix!$E:$E,$D27)-SUMIFS(BNA_Historique_prix!P:P,BNA_Historique_prix!$B:$B,$B27,BNA_Historique_prix!$E:$E,$C27))/SUMIFS(BNA_Historique_prix!P:P,BNA_Historique_prix!$B:$B,$B27,BNA_Historique_prix!$E:$E,$C27),""))</f>
        <v>-</v>
      </c>
      <c r="R27" s="13" t="str">
        <f ca="1">IF(OR(SUMIFS(BNA_Historique_prix!Q:Q,BNA_Historique_prix!$B:$B,$B27,BNA_Historique_prix!$E:$E,$D27)=0,SUMIFS(BNA_Historique_prix!Q:Q,BNA_Historique_prix!$B:$B,$B27,BNA_Historique_prix!$E:$E,$C27)=0),"-",IFERROR((SUMIFS(BNA_Historique_prix!Q:Q,BNA_Historique_prix!$B:$B,$B27,BNA_Historique_prix!$E:$E,$D27)-SUMIFS(BNA_Historique_prix!Q:Q,BNA_Historique_prix!$B:$B,$B27,BNA_Historique_prix!$E:$E,$C27))/SUMIFS(BNA_Historique_prix!Q:Q,BNA_Historique_prix!$B:$B,$B27,BNA_Historique_prix!$E:$E,$C27),""))</f>
        <v>-</v>
      </c>
      <c r="S27" s="13" t="str">
        <f ca="1">IF(OR(SUMIFS(BNA_Historique_prix!R:R,BNA_Historique_prix!$B:$B,$B27,BNA_Historique_prix!$E:$E,$D27)=0,SUMIFS(BNA_Historique_prix!R:R,BNA_Historique_prix!$B:$B,$B27,BNA_Historique_prix!$E:$E,$C27)=0),"-",IFERROR((SUMIFS(BNA_Historique_prix!R:R,BNA_Historique_prix!$B:$B,$B27,BNA_Historique_prix!$E:$E,$D27)-SUMIFS(BNA_Historique_prix!R:R,BNA_Historique_prix!$B:$B,$B27,BNA_Historique_prix!$E:$E,$C27))/SUMIFS(BNA_Historique_prix!R:R,BNA_Historique_prix!$B:$B,$B27,BNA_Historique_prix!$E:$E,$C27),""))</f>
        <v>-</v>
      </c>
      <c r="T27" s="13" t="str">
        <f ca="1">IF(OR(SUMIFS(BNA_Historique_prix!S:S,BNA_Historique_prix!$B:$B,$B27,BNA_Historique_prix!$E:$E,$D27)=0,SUMIFS(BNA_Historique_prix!S:S,BNA_Historique_prix!$B:$B,$B27,BNA_Historique_prix!$E:$E,$C27)=0),"-",IFERROR((SUMIFS(BNA_Historique_prix!S:S,BNA_Historique_prix!$B:$B,$B27,BNA_Historique_prix!$E:$E,$D27)-SUMIFS(BNA_Historique_prix!S:S,BNA_Historique_prix!$B:$B,$B27,BNA_Historique_prix!$E:$E,$C27))/SUMIFS(BNA_Historique_prix!S:S,BNA_Historique_prix!$B:$B,$B27,BNA_Historique_prix!$E:$E,$C27),""))</f>
        <v>-</v>
      </c>
      <c r="U27" s="13" t="str">
        <f ca="1">IF(OR(SUMIFS(BNA_Historique_prix!T:T,BNA_Historique_prix!$B:$B,$B27,BNA_Historique_prix!$E:$E,$D27)=0,SUMIFS(BNA_Historique_prix!T:T,BNA_Historique_prix!$B:$B,$B27,BNA_Historique_prix!$E:$E,$C27)=0),"-",IFERROR((SUMIFS(BNA_Historique_prix!T:T,BNA_Historique_prix!$B:$B,$B27,BNA_Historique_prix!$E:$E,$D27)-SUMIFS(BNA_Historique_prix!T:T,BNA_Historique_prix!$B:$B,$B27,BNA_Historique_prix!$E:$E,$C27))/SUMIFS(BNA_Historique_prix!T:T,BNA_Historique_prix!$B:$B,$B27,BNA_Historique_prix!$E:$E,$C27),""))</f>
        <v>-</v>
      </c>
      <c r="V27" s="13">
        <f ca="1">IF(OR(SUMIFS(BNA_Historique_prix!U:U,BNA_Historique_prix!$B:$B,$B27,BNA_Historique_prix!$E:$E,$D27)=0,SUMIFS(BNA_Historique_prix!U:U,BNA_Historique_prix!$B:$B,$B27,BNA_Historique_prix!$E:$E,$C27)=0),"-",IFERROR((SUMIFS(BNA_Historique_prix!U:U,BNA_Historique_prix!$B:$B,$B27,BNA_Historique_prix!$E:$E,$D27)-SUMIFS(BNA_Historique_prix!U:U,BNA_Historique_prix!$B:$B,$B27,BNA_Historique_prix!$E:$E,$C27))/SUMIFS(BNA_Historique_prix!U:U,BNA_Historique_prix!$B:$B,$B27,BNA_Historique_prix!$E:$E,$C27),""))</f>
        <v>0</v>
      </c>
      <c r="W27" s="13">
        <f ca="1">IF(OR(SUMIFS(BNA_Historique_prix!V:V,BNA_Historique_prix!$B:$B,$B27,BNA_Historique_prix!$E:$E,$D27)=0,SUMIFS(BNA_Historique_prix!V:V,BNA_Historique_prix!$B:$B,$B27,BNA_Historique_prix!$E:$E,$C27)=0),"-",IFERROR((SUMIFS(BNA_Historique_prix!V:V,BNA_Historique_prix!$B:$B,$B27,BNA_Historique_prix!$E:$E,$D27)-SUMIFS(BNA_Historique_prix!V:V,BNA_Historique_prix!$B:$B,$B27,BNA_Historique_prix!$E:$E,$C27))/SUMIFS(BNA_Historique_prix!V:V,BNA_Historique_prix!$B:$B,$B27,BNA_Historique_prix!$E:$E,$C27),""))</f>
        <v>0</v>
      </c>
      <c r="X27" s="13">
        <f ca="1">IF(OR(SUMIFS(BNA_Historique_prix!W:W,BNA_Historique_prix!$B:$B,$B27,BNA_Historique_prix!$E:$E,$D27)=0,SUMIFS(BNA_Historique_prix!W:W,BNA_Historique_prix!$B:$B,$B27,BNA_Historique_prix!$E:$E,$C27)=0),"-",IFERROR((SUMIFS(BNA_Historique_prix!W:W,BNA_Historique_prix!$B:$B,$B27,BNA_Historique_prix!$E:$E,$D27)-SUMIFS(BNA_Historique_prix!W:W,BNA_Historique_prix!$B:$B,$B27,BNA_Historique_prix!$E:$E,$C27))/SUMIFS(BNA_Historique_prix!W:W,BNA_Historique_prix!$B:$B,$B27,BNA_Historique_prix!$E:$E,$C27),""))</f>
        <v>0</v>
      </c>
      <c r="Y27" s="13">
        <f ca="1">IF(OR(SUMIFS(BNA_Historique_prix!X:X,BNA_Historique_prix!$B:$B,$B27,BNA_Historique_prix!$E:$E,$D27)=0,SUMIFS(BNA_Historique_prix!X:X,BNA_Historique_prix!$B:$B,$B27,BNA_Historique_prix!$E:$E,$C27)=0),"-",IFERROR((SUMIFS(BNA_Historique_prix!X:X,BNA_Historique_prix!$B:$B,$B27,BNA_Historique_prix!$E:$E,$D27)-SUMIFS(BNA_Historique_prix!X:X,BNA_Historique_prix!$B:$B,$B27,BNA_Historique_prix!$E:$E,$C27))/SUMIFS(BNA_Historique_prix!X:X,BNA_Historique_prix!$B:$B,$B27,BNA_Historique_prix!$E:$E,$C27),""))</f>
        <v>0</v>
      </c>
      <c r="Z27" s="13" t="str">
        <f ca="1">IF(OR(SUMIFS(BNA_Historique_prix!Y:Y,BNA_Historique_prix!$B:$B,$B27,BNA_Historique_prix!$E:$E,$D27)=0,SUMIFS(BNA_Historique_prix!Y:Y,BNA_Historique_prix!$B:$B,$B27,BNA_Historique_prix!$E:$E,$C27)=0),"-",IFERROR((SUMIFS(BNA_Historique_prix!Y:Y,BNA_Historique_prix!$B:$B,$B27,BNA_Historique_prix!$E:$E,$D27)-SUMIFS(BNA_Historique_prix!Y:Y,BNA_Historique_prix!$B:$B,$B27,BNA_Historique_prix!$E:$E,$C27))/SUMIFS(BNA_Historique_prix!Y:Y,BNA_Historique_prix!$B:$B,$B27,BNA_Historique_prix!$E:$E,$C27),""))</f>
        <v>-</v>
      </c>
      <c r="AA27" s="13" t="str">
        <f ca="1">IF(OR(SUMIFS(BNA_Historique_prix!Z:Z,BNA_Historique_prix!$B:$B,$B27,BNA_Historique_prix!$E:$E,$D27)=0,SUMIFS(BNA_Historique_prix!Z:Z,BNA_Historique_prix!$B:$B,$B27,BNA_Historique_prix!$E:$E,$C27)=0),"-",IFERROR((SUMIFS(BNA_Historique_prix!Z:Z,BNA_Historique_prix!$B:$B,$B27,BNA_Historique_prix!$E:$E,$D27)-SUMIFS(BNA_Historique_prix!Z:Z,BNA_Historique_prix!$B:$B,$B27,BNA_Historique_prix!$E:$E,$C27))/SUMIFS(BNA_Historique_prix!Z:Z,BNA_Historique_prix!$B:$B,$B27,BNA_Historique_prix!$E:$E,$C27),""))</f>
        <v>-</v>
      </c>
      <c r="AB27" s="13" t="str">
        <f ca="1">IF(OR(SUMIFS(BNA_Historique_prix!AA:AA,BNA_Historique_prix!$B:$B,$B27,BNA_Historique_prix!$E:$E,$D27)=0,SUMIFS(BNA_Historique_prix!AA:AA,BNA_Historique_prix!$B:$B,$B27,BNA_Historique_prix!$E:$E,$C27)=0),"-",IFERROR((SUMIFS(BNA_Historique_prix!AA:AA,BNA_Historique_prix!$B:$B,$B27,BNA_Historique_prix!$E:$E,$D27)-SUMIFS(BNA_Historique_prix!AA:AA,BNA_Historique_prix!$B:$B,$B27,BNA_Historique_prix!$E:$E,$C27))/SUMIFS(BNA_Historique_prix!AA:AA,BNA_Historique_prix!$B:$B,$B27,BNA_Historique_prix!$E:$E,$C27),""))</f>
        <v>-</v>
      </c>
      <c r="AC27" s="13">
        <f ca="1">IF(OR(SUMIFS(BNA_Historique_prix!AB:AB,BNA_Historique_prix!$B:$B,$B27,BNA_Historique_prix!$E:$E,$D27)=0,SUMIFS(BNA_Historique_prix!AB:AB,BNA_Historique_prix!$B:$B,$B27,BNA_Historique_prix!$E:$E,$C27)=0),"-",IFERROR((SUMIFS(BNA_Historique_prix!AB:AB,BNA_Historique_prix!$B:$B,$B27,BNA_Historique_prix!$E:$E,$D27)-SUMIFS(BNA_Historique_prix!AB:AB,BNA_Historique_prix!$B:$B,$B27,BNA_Historique_prix!$E:$E,$C27))/SUMIFS(BNA_Historique_prix!AB:AB,BNA_Historique_prix!$B:$B,$B27,BNA_Historique_prix!$E:$E,$C27),""))</f>
        <v>0</v>
      </c>
      <c r="AD27" s="13">
        <f ca="1">IF(OR(SUMIFS(BNA_Historique_prix!AC:AC,BNA_Historique_prix!$B:$B,$B27,BNA_Historique_prix!$E:$E,$D27)=0,SUMIFS(BNA_Historique_prix!AC:AC,BNA_Historique_prix!$B:$B,$B27,BNA_Historique_prix!$E:$E,$C27)=0),"-",IFERROR((SUMIFS(BNA_Historique_prix!AC:AC,BNA_Historique_prix!$B:$B,$B27,BNA_Historique_prix!$E:$E,$D27)-SUMIFS(BNA_Historique_prix!AC:AC,BNA_Historique_prix!$B:$B,$B27,BNA_Historique_prix!$E:$E,$C27))/SUMIFS(BNA_Historique_prix!AC:AC,BNA_Historique_prix!$B:$B,$B27,BNA_Historique_prix!$E:$E,$C27),""))</f>
        <v>0</v>
      </c>
      <c r="AE27" s="13">
        <f ca="1">IF(OR(SUMIFS(BNA_Historique_prix!AD:AD,BNA_Historique_prix!$B:$B,$B27,BNA_Historique_prix!$E:$E,$D27)=0,SUMIFS(BNA_Historique_prix!AD:AD,BNA_Historique_prix!$B:$B,$B27,BNA_Historique_prix!$E:$E,$C27)=0),"-",IFERROR((SUMIFS(BNA_Historique_prix!AD:AD,BNA_Historique_prix!$B:$B,$B27,BNA_Historique_prix!$E:$E,$D27)-SUMIFS(BNA_Historique_prix!AD:AD,BNA_Historique_prix!$B:$B,$B27,BNA_Historique_prix!$E:$E,$C27))/SUMIFS(BNA_Historique_prix!AD:AD,BNA_Historique_prix!$B:$B,$B27,BNA_Historique_prix!$E:$E,$C27),""))</f>
        <v>0</v>
      </c>
      <c r="AF27" s="13">
        <f ca="1">IF(OR(SUMIFS(BNA_Historique_prix!AE:AE,BNA_Historique_prix!$B:$B,$B27,BNA_Historique_prix!$E:$E,$D27)=0,SUMIFS(BNA_Historique_prix!AE:AE,BNA_Historique_prix!$B:$B,$B27,BNA_Historique_prix!$E:$E,$C27)=0),"-",IFERROR((SUMIFS(BNA_Historique_prix!AE:AE,BNA_Historique_prix!$B:$B,$B27,BNA_Historique_prix!$E:$E,$D27)-SUMIFS(BNA_Historique_prix!AE:AE,BNA_Historique_prix!$B:$B,$B27,BNA_Historique_prix!$E:$E,$C27))/SUMIFS(BNA_Historique_prix!AE:AE,BNA_Historique_prix!$B:$B,$B27,BNA_Historique_prix!$E:$E,$C27),""))</f>
        <v>0</v>
      </c>
      <c r="AG27" s="13">
        <f ca="1">IF(OR(SUMIFS(BNA_Historique_prix!AF:AF,BNA_Historique_prix!$B:$B,$B27,BNA_Historique_prix!$E:$E,$D27)=0,SUMIFS(BNA_Historique_prix!AF:AF,BNA_Historique_prix!$B:$B,$B27,BNA_Historique_prix!$E:$E,$C27)=0),"-",IFERROR((SUMIFS(BNA_Historique_prix!AF:AF,BNA_Historique_prix!$B:$B,$B27,BNA_Historique_prix!$E:$E,$D27)-SUMIFS(BNA_Historique_prix!AF:AF,BNA_Historique_prix!$B:$B,$B27,BNA_Historique_prix!$E:$E,$C27))/SUMIFS(BNA_Historique_prix!AF:AF,BNA_Historique_prix!$B:$B,$B27,BNA_Historique_prix!$E:$E,$C27),""))</f>
        <v>0</v>
      </c>
      <c r="AH27" s="13">
        <f ca="1">IF(OR(SUMIFS(BNA_Historique_prix!AG:AG,BNA_Historique_prix!$B:$B,$B27,BNA_Historique_prix!$E:$E,$D27)=0,SUMIFS(BNA_Historique_prix!AG:AG,BNA_Historique_prix!$B:$B,$B27,BNA_Historique_prix!$E:$E,$C27)=0),"-",IFERROR((SUMIFS(BNA_Historique_prix!AG:AG,BNA_Historique_prix!$B:$B,$B27,BNA_Historique_prix!$E:$E,$D27)-SUMIFS(BNA_Historique_prix!AG:AG,BNA_Historique_prix!$B:$B,$B27,BNA_Historique_prix!$E:$E,$C27))/SUMIFS(BNA_Historique_prix!AG:AG,BNA_Historique_prix!$B:$B,$B27,BNA_Historique_prix!$E:$E,$C27),""))</f>
        <v>0</v>
      </c>
      <c r="AI27" s="13">
        <f ca="1">IF(OR(SUMIFS(BNA_Historique_prix!AH:AH,BNA_Historique_prix!$B:$B,$B27,BNA_Historique_prix!$E:$E,$D27)=0,SUMIFS(BNA_Historique_prix!AH:AH,BNA_Historique_prix!$B:$B,$B27,BNA_Historique_prix!$E:$E,$C27)=0),"-",IFERROR((SUMIFS(BNA_Historique_prix!AH:AH,BNA_Historique_prix!$B:$B,$B27,BNA_Historique_prix!$E:$E,$D27)-SUMIFS(BNA_Historique_prix!AH:AH,BNA_Historique_prix!$B:$B,$B27,BNA_Historique_prix!$E:$E,$C27))/SUMIFS(BNA_Historique_prix!AH:AH,BNA_Historique_prix!$B:$B,$B27,BNA_Historique_prix!$E:$E,$C27),""))</f>
        <v>0</v>
      </c>
      <c r="AJ27" s="13" t="str">
        <f ca="1">IF(OR(SUMIFS(BNA_Historique_prix!AI:AI,BNA_Historique_prix!$B:$B,$B27,BNA_Historique_prix!$E:$E,$D27)=0,SUMIFS(BNA_Historique_prix!AI:AI,BNA_Historique_prix!$B:$B,$B27,BNA_Historique_prix!$E:$E,$C27)=0),"-",IFERROR((SUMIFS(BNA_Historique_prix!AI:AI,BNA_Historique_prix!$B:$B,$B27,BNA_Historique_prix!$E:$E,$D27)-SUMIFS(BNA_Historique_prix!AI:AI,BNA_Historique_prix!$B:$B,$B27,BNA_Historique_prix!$E:$E,$C27))/SUMIFS(BNA_Historique_prix!AI:AI,BNA_Historique_prix!$B:$B,$B27,BNA_Historique_prix!$E:$E,$C27),""))</f>
        <v>-</v>
      </c>
    </row>
    <row r="28" spans="1:36" x14ac:dyDescent="0.35">
      <c r="A28" s="4" t="s">
        <v>73</v>
      </c>
      <c r="B28" s="4" t="s">
        <v>79</v>
      </c>
      <c r="C28" s="10">
        <f t="shared" si="3"/>
        <v>45170</v>
      </c>
      <c r="D28" s="10">
        <f t="shared" si="3"/>
        <v>45231</v>
      </c>
      <c r="E28" s="10"/>
      <c r="F28" s="10" t="str">
        <f>F23</f>
        <v>% var trimestrielle</v>
      </c>
      <c r="H28" s="13">
        <f ca="1">IF(OR(SUMIFS(BNA_Historique_prix!G:G,BNA_Historique_prix!$B:$B,$B28,BNA_Historique_prix!$E:$E,$D28)=0,SUMIFS(BNA_Historique_prix!G:G,BNA_Historique_prix!$B:$B,$B28,BNA_Historique_prix!$E:$E,$C28)=0),"-",IFERROR((SUMIFS(BNA_Historique_prix!G:G,BNA_Historique_prix!$B:$B,$B28,BNA_Historique_prix!$E:$E,$D28)-SUMIFS(BNA_Historique_prix!G:G,BNA_Historique_prix!$B:$B,$B28,BNA_Historique_prix!$E:$E,$C28))/SUMIFS(BNA_Historique_prix!G:G,BNA_Historique_prix!$B:$B,$B28,BNA_Historique_prix!$E:$E,$C28),""))</f>
        <v>-0.04</v>
      </c>
      <c r="I28" s="13">
        <f ca="1">IF(OR(SUMIFS(BNA_Historique_prix!H:H,BNA_Historique_prix!$B:$B,$B28,BNA_Historique_prix!$E:$E,$D28)=0,SUMIFS(BNA_Historique_prix!H:H,BNA_Historique_prix!$B:$B,$B28,BNA_Historique_prix!$E:$E,$C28)=0),"-",IFERROR((SUMIFS(BNA_Historique_prix!H:H,BNA_Historique_prix!$B:$B,$B28,BNA_Historique_prix!$E:$E,$D28)-SUMIFS(BNA_Historique_prix!H:H,BNA_Historique_prix!$B:$B,$B28,BNA_Historique_prix!$E:$E,$C28))/SUMIFS(BNA_Historique_prix!H:H,BNA_Historique_prix!$B:$B,$B28,BNA_Historique_prix!$E:$E,$C28),""))</f>
        <v>-0.125</v>
      </c>
      <c r="J28" s="13" t="str">
        <f ca="1">IF(OR(SUMIFS(BNA_Historique_prix!I:I,BNA_Historique_prix!$B:$B,$B28,BNA_Historique_prix!$E:$E,$D28)=0,SUMIFS(BNA_Historique_prix!I:I,BNA_Historique_prix!$B:$B,$B28,BNA_Historique_prix!$E:$E,$C28)=0),"-",IFERROR((SUMIFS(BNA_Historique_prix!I:I,BNA_Historique_prix!$B:$B,$B28,BNA_Historique_prix!$E:$E,$D28)-SUMIFS(BNA_Historique_prix!I:I,BNA_Historique_prix!$B:$B,$B28,BNA_Historique_prix!$E:$E,$C28))/SUMIFS(BNA_Historique_prix!I:I,BNA_Historique_prix!$B:$B,$B28,BNA_Historique_prix!$E:$E,$C28),""))</f>
        <v>-</v>
      </c>
      <c r="K28" s="13">
        <f ca="1">IF(OR(SUMIFS(BNA_Historique_prix!J:J,BNA_Historique_prix!$B:$B,$B28,BNA_Historique_prix!$E:$E,$D28)=0,SUMIFS(BNA_Historique_prix!J:J,BNA_Historique_prix!$B:$B,$B28,BNA_Historique_prix!$E:$E,$C28)=0),"-",IFERROR((SUMIFS(BNA_Historique_prix!J:J,BNA_Historique_prix!$B:$B,$B28,BNA_Historique_prix!$E:$E,$D28)-SUMIFS(BNA_Historique_prix!J:J,BNA_Historique_prix!$B:$B,$B28,BNA_Historique_prix!$E:$E,$C28))/SUMIFS(BNA_Historique_prix!J:J,BNA_Historique_prix!$B:$B,$B28,BNA_Historique_prix!$E:$E,$C28),""))</f>
        <v>0.2</v>
      </c>
      <c r="L28" s="13">
        <f ca="1">IF(OR(SUMIFS(BNA_Historique_prix!K:K,BNA_Historique_prix!$B:$B,$B28,BNA_Historique_prix!$E:$E,$D28)=0,SUMIFS(BNA_Historique_prix!K:K,BNA_Historique_prix!$B:$B,$B28,BNA_Historique_prix!$E:$E,$C28)=0),"-",IFERROR((SUMIFS(BNA_Historique_prix!K:K,BNA_Historique_prix!$B:$B,$B28,BNA_Historique_prix!$E:$E,$D28)-SUMIFS(BNA_Historique_prix!K:K,BNA_Historique_prix!$B:$B,$B28,BNA_Historique_prix!$E:$E,$C28))/SUMIFS(BNA_Historique_prix!K:K,BNA_Historique_prix!$B:$B,$B28,BNA_Historique_prix!$E:$E,$C28),""))</f>
        <v>-0.14285714285714285</v>
      </c>
      <c r="M28" s="13">
        <f ca="1">IF(OR(SUMIFS(BNA_Historique_prix!L:L,BNA_Historique_prix!$B:$B,$B28,BNA_Historique_prix!$E:$E,$D28)=0,SUMIFS(BNA_Historique_prix!L:L,BNA_Historique_prix!$B:$B,$B28,BNA_Historique_prix!$E:$E,$C28)=0),"-",IFERROR((SUMIFS(BNA_Historique_prix!L:L,BNA_Historique_prix!$B:$B,$B28,BNA_Historique_prix!$E:$E,$D28)-SUMIFS(BNA_Historique_prix!L:L,BNA_Historique_prix!$B:$B,$B28,BNA_Historique_prix!$E:$E,$C28))/SUMIFS(BNA_Historique_prix!L:L,BNA_Historique_prix!$B:$B,$B28,BNA_Historique_prix!$E:$E,$C28),""))</f>
        <v>0</v>
      </c>
      <c r="N28" s="13">
        <f ca="1">IF(OR(SUMIFS(BNA_Historique_prix!M:M,BNA_Historique_prix!$B:$B,$B28,BNA_Historique_prix!$E:$E,$D28)=0,SUMIFS(BNA_Historique_prix!M:M,BNA_Historique_prix!$B:$B,$B28,BNA_Historique_prix!$E:$E,$C28)=0),"-",IFERROR((SUMIFS(BNA_Historique_prix!M:M,BNA_Historique_prix!$B:$B,$B28,BNA_Historique_prix!$E:$E,$D28)-SUMIFS(BNA_Historique_prix!M:M,BNA_Historique_prix!$B:$B,$B28,BNA_Historique_prix!$E:$E,$C28))/SUMIFS(BNA_Historique_prix!M:M,BNA_Historique_prix!$B:$B,$B28,BNA_Historique_prix!$E:$E,$C28),""))</f>
        <v>1.25</v>
      </c>
      <c r="O28" s="13">
        <f ca="1">IF(OR(SUMIFS(BNA_Historique_prix!N:N,BNA_Historique_prix!$B:$B,$B28,BNA_Historique_prix!$E:$E,$D28)=0,SUMIFS(BNA_Historique_prix!N:N,BNA_Historique_prix!$B:$B,$B28,BNA_Historique_prix!$E:$E,$C28)=0),"-",IFERROR((SUMIFS(BNA_Historique_prix!N:N,BNA_Historique_prix!$B:$B,$B28,BNA_Historique_prix!$E:$E,$D28)-SUMIFS(BNA_Historique_prix!N:N,BNA_Historique_prix!$B:$B,$B28,BNA_Historique_prix!$E:$E,$C28))/SUMIFS(BNA_Historique_prix!N:N,BNA_Historique_prix!$B:$B,$B28,BNA_Historique_prix!$E:$E,$C28),""))</f>
        <v>0</v>
      </c>
      <c r="P28" s="13">
        <f ca="1">IF(OR(SUMIFS(BNA_Historique_prix!O:O,BNA_Historique_prix!$B:$B,$B28,BNA_Historique_prix!$E:$E,$D28)=0,SUMIFS(BNA_Historique_prix!O:O,BNA_Historique_prix!$B:$B,$B28,BNA_Historique_prix!$E:$E,$C28)=0),"-",IFERROR((SUMIFS(BNA_Historique_prix!O:O,BNA_Historique_prix!$B:$B,$B28,BNA_Historique_prix!$E:$E,$D28)-SUMIFS(BNA_Historique_prix!O:O,BNA_Historique_prix!$B:$B,$B28,BNA_Historique_prix!$E:$E,$C28))/SUMIFS(BNA_Historique_prix!O:O,BNA_Historique_prix!$B:$B,$B28,BNA_Historique_prix!$E:$E,$C28),""))</f>
        <v>0.1111111111111111</v>
      </c>
      <c r="Q28" s="13" t="str">
        <f ca="1">IF(OR(SUMIFS(BNA_Historique_prix!P:P,BNA_Historique_prix!$B:$B,$B28,BNA_Historique_prix!$E:$E,$D28)=0,SUMIFS(BNA_Historique_prix!P:P,BNA_Historique_prix!$B:$B,$B28,BNA_Historique_prix!$E:$E,$C28)=0),"-",IFERROR((SUMIFS(BNA_Historique_prix!P:P,BNA_Historique_prix!$B:$B,$B28,BNA_Historique_prix!$E:$E,$D28)-SUMIFS(BNA_Historique_prix!P:P,BNA_Historique_prix!$B:$B,$B28,BNA_Historique_prix!$E:$E,$C28))/SUMIFS(BNA_Historique_prix!P:P,BNA_Historique_prix!$B:$B,$B28,BNA_Historique_prix!$E:$E,$C28),""))</f>
        <v>-</v>
      </c>
      <c r="R28" s="13" t="str">
        <f ca="1">IF(OR(SUMIFS(BNA_Historique_prix!Q:Q,BNA_Historique_prix!$B:$B,$B28,BNA_Historique_prix!$E:$E,$D28)=0,SUMIFS(BNA_Historique_prix!Q:Q,BNA_Historique_prix!$B:$B,$B28,BNA_Historique_prix!$E:$E,$C28)=0),"-",IFERROR((SUMIFS(BNA_Historique_prix!Q:Q,BNA_Historique_prix!$B:$B,$B28,BNA_Historique_prix!$E:$E,$D28)-SUMIFS(BNA_Historique_prix!Q:Q,BNA_Historique_prix!$B:$B,$B28,BNA_Historique_prix!$E:$E,$C28))/SUMIFS(BNA_Historique_prix!Q:Q,BNA_Historique_prix!$B:$B,$B28,BNA_Historique_prix!$E:$E,$C28),""))</f>
        <v>-</v>
      </c>
      <c r="S28" s="13" t="str">
        <f ca="1">IF(OR(SUMIFS(BNA_Historique_prix!R:R,BNA_Historique_prix!$B:$B,$B28,BNA_Historique_prix!$E:$E,$D28)=0,SUMIFS(BNA_Historique_prix!R:R,BNA_Historique_prix!$B:$B,$B28,BNA_Historique_prix!$E:$E,$C28)=0),"-",IFERROR((SUMIFS(BNA_Historique_prix!R:R,BNA_Historique_prix!$B:$B,$B28,BNA_Historique_prix!$E:$E,$D28)-SUMIFS(BNA_Historique_prix!R:R,BNA_Historique_prix!$B:$B,$B28,BNA_Historique_prix!$E:$E,$C28))/SUMIFS(BNA_Historique_prix!R:R,BNA_Historique_prix!$B:$B,$B28,BNA_Historique_prix!$E:$E,$C28),""))</f>
        <v>-</v>
      </c>
      <c r="T28" s="13" t="str">
        <f ca="1">IF(OR(SUMIFS(BNA_Historique_prix!S:S,BNA_Historique_prix!$B:$B,$B28,BNA_Historique_prix!$E:$E,$D28)=0,SUMIFS(BNA_Historique_prix!S:S,BNA_Historique_prix!$B:$B,$B28,BNA_Historique_prix!$E:$E,$C28)=0),"-",IFERROR((SUMIFS(BNA_Historique_prix!S:S,BNA_Historique_prix!$B:$B,$B28,BNA_Historique_prix!$E:$E,$D28)-SUMIFS(BNA_Historique_prix!S:S,BNA_Historique_prix!$B:$B,$B28,BNA_Historique_prix!$E:$E,$C28))/SUMIFS(BNA_Historique_prix!S:S,BNA_Historique_prix!$B:$B,$B28,BNA_Historique_prix!$E:$E,$C28),""))</f>
        <v>-</v>
      </c>
      <c r="U28" s="13" t="str">
        <f ca="1">IF(OR(SUMIFS(BNA_Historique_prix!T:T,BNA_Historique_prix!$B:$B,$B28,BNA_Historique_prix!$E:$E,$D28)=0,SUMIFS(BNA_Historique_prix!T:T,BNA_Historique_prix!$B:$B,$B28,BNA_Historique_prix!$E:$E,$C28)=0),"-",IFERROR((SUMIFS(BNA_Historique_prix!T:T,BNA_Historique_prix!$B:$B,$B28,BNA_Historique_prix!$E:$E,$D28)-SUMIFS(BNA_Historique_prix!T:T,BNA_Historique_prix!$B:$B,$B28,BNA_Historique_prix!$E:$E,$C28))/SUMIFS(BNA_Historique_prix!T:T,BNA_Historique_prix!$B:$B,$B28,BNA_Historique_prix!$E:$E,$C28),""))</f>
        <v>-</v>
      </c>
      <c r="V28" s="13">
        <f ca="1">IF(OR(SUMIFS(BNA_Historique_prix!U:U,BNA_Historique_prix!$B:$B,$B28,BNA_Historique_prix!$E:$E,$D28)=0,SUMIFS(BNA_Historique_prix!U:U,BNA_Historique_prix!$B:$B,$B28,BNA_Historique_prix!$E:$E,$C28)=0),"-",IFERROR((SUMIFS(BNA_Historique_prix!U:U,BNA_Historique_prix!$B:$B,$B28,BNA_Historique_prix!$E:$E,$D28)-SUMIFS(BNA_Historique_prix!U:U,BNA_Historique_prix!$B:$B,$B28,BNA_Historique_prix!$E:$E,$C28))/SUMIFS(BNA_Historique_prix!U:U,BNA_Historique_prix!$B:$B,$B28,BNA_Historique_prix!$E:$E,$C28),""))</f>
        <v>3.5714285714285712E-2</v>
      </c>
      <c r="W28" s="13">
        <f ca="1">IF(OR(SUMIFS(BNA_Historique_prix!V:V,BNA_Historique_prix!$B:$B,$B28,BNA_Historique_prix!$E:$E,$D28)=0,SUMIFS(BNA_Historique_prix!V:V,BNA_Historique_prix!$B:$B,$B28,BNA_Historique_prix!$E:$E,$C28)=0),"-",IFERROR((SUMIFS(BNA_Historique_prix!V:V,BNA_Historique_prix!$B:$B,$B28,BNA_Historique_prix!$E:$E,$D28)-SUMIFS(BNA_Historique_prix!V:V,BNA_Historique_prix!$B:$B,$B28,BNA_Historique_prix!$E:$E,$C28))/SUMIFS(BNA_Historique_prix!V:V,BNA_Historique_prix!$B:$B,$B28,BNA_Historique_prix!$E:$E,$C28),""))</f>
        <v>9.0909090909090912E-2</v>
      </c>
      <c r="X28" s="13">
        <f ca="1">IF(OR(SUMIFS(BNA_Historique_prix!W:W,BNA_Historique_prix!$B:$B,$B28,BNA_Historique_prix!$E:$E,$D28)=0,SUMIFS(BNA_Historique_prix!W:W,BNA_Historique_prix!$B:$B,$B28,BNA_Historique_prix!$E:$E,$C28)=0),"-",IFERROR((SUMIFS(BNA_Historique_prix!W:W,BNA_Historique_prix!$B:$B,$B28,BNA_Historique_prix!$E:$E,$D28)-SUMIFS(BNA_Historique_prix!W:W,BNA_Historique_prix!$B:$B,$B28,BNA_Historique_prix!$E:$E,$C28))/SUMIFS(BNA_Historique_prix!W:W,BNA_Historique_prix!$B:$B,$B28,BNA_Historique_prix!$E:$E,$C28),""))</f>
        <v>0.41666666666666669</v>
      </c>
      <c r="Y28" s="13">
        <f ca="1">IF(OR(SUMIFS(BNA_Historique_prix!X:X,BNA_Historique_prix!$B:$B,$B28,BNA_Historique_prix!$E:$E,$D28)=0,SUMIFS(BNA_Historique_prix!X:X,BNA_Historique_prix!$B:$B,$B28,BNA_Historique_prix!$E:$E,$C28)=0),"-",IFERROR((SUMIFS(BNA_Historique_prix!X:X,BNA_Historique_prix!$B:$B,$B28,BNA_Historique_prix!$E:$E,$D28)-SUMIFS(BNA_Historique_prix!X:X,BNA_Historique_prix!$B:$B,$B28,BNA_Historique_prix!$E:$E,$C28))/SUMIFS(BNA_Historique_prix!X:X,BNA_Historique_prix!$B:$B,$B28,BNA_Historique_prix!$E:$E,$C28),""))</f>
        <v>0.14285714285714285</v>
      </c>
      <c r="Z28" s="13" t="str">
        <f ca="1">IF(OR(SUMIFS(BNA_Historique_prix!Y:Y,BNA_Historique_prix!$B:$B,$B28,BNA_Historique_prix!$E:$E,$D28)=0,SUMIFS(BNA_Historique_prix!Y:Y,BNA_Historique_prix!$B:$B,$B28,BNA_Historique_prix!$E:$E,$C28)=0),"-",IFERROR((SUMIFS(BNA_Historique_prix!Y:Y,BNA_Historique_prix!$B:$B,$B28,BNA_Historique_prix!$E:$E,$D28)-SUMIFS(BNA_Historique_prix!Y:Y,BNA_Historique_prix!$B:$B,$B28,BNA_Historique_prix!$E:$E,$C28))/SUMIFS(BNA_Historique_prix!Y:Y,BNA_Historique_prix!$B:$B,$B28,BNA_Historique_prix!$E:$E,$C28),""))</f>
        <v>-</v>
      </c>
      <c r="AA28" s="13" t="str">
        <f ca="1">IF(OR(SUMIFS(BNA_Historique_prix!Z:Z,BNA_Historique_prix!$B:$B,$B28,BNA_Historique_prix!$E:$E,$D28)=0,SUMIFS(BNA_Historique_prix!Z:Z,BNA_Historique_prix!$B:$B,$B28,BNA_Historique_prix!$E:$E,$C28)=0),"-",IFERROR((SUMIFS(BNA_Historique_prix!Z:Z,BNA_Historique_prix!$B:$B,$B28,BNA_Historique_prix!$E:$E,$D28)-SUMIFS(BNA_Historique_prix!Z:Z,BNA_Historique_prix!$B:$B,$B28,BNA_Historique_prix!$E:$E,$C28))/SUMIFS(BNA_Historique_prix!Z:Z,BNA_Historique_prix!$B:$B,$B28,BNA_Historique_prix!$E:$E,$C28),""))</f>
        <v>-</v>
      </c>
      <c r="AB28" s="13" t="str">
        <f ca="1">IF(OR(SUMIFS(BNA_Historique_prix!AA:AA,BNA_Historique_prix!$B:$B,$B28,BNA_Historique_prix!$E:$E,$D28)=0,SUMIFS(BNA_Historique_prix!AA:AA,BNA_Historique_prix!$B:$B,$B28,BNA_Historique_prix!$E:$E,$C28)=0),"-",IFERROR((SUMIFS(BNA_Historique_prix!AA:AA,BNA_Historique_prix!$B:$B,$B28,BNA_Historique_prix!$E:$E,$D28)-SUMIFS(BNA_Historique_prix!AA:AA,BNA_Historique_prix!$B:$B,$B28,BNA_Historique_prix!$E:$E,$C28))/SUMIFS(BNA_Historique_prix!AA:AA,BNA_Historique_prix!$B:$B,$B28,BNA_Historique_prix!$E:$E,$C28),""))</f>
        <v>-</v>
      </c>
      <c r="AC28" s="13">
        <f ca="1">IF(OR(SUMIFS(BNA_Historique_prix!AB:AB,BNA_Historique_prix!$B:$B,$B28,BNA_Historique_prix!$E:$E,$D28)=0,SUMIFS(BNA_Historique_prix!AB:AB,BNA_Historique_prix!$B:$B,$B28,BNA_Historique_prix!$E:$E,$C28)=0),"-",IFERROR((SUMIFS(BNA_Historique_prix!AB:AB,BNA_Historique_prix!$B:$B,$B28,BNA_Historique_prix!$E:$E,$D28)-SUMIFS(BNA_Historique_prix!AB:AB,BNA_Historique_prix!$B:$B,$B28,BNA_Historique_prix!$E:$E,$C28))/SUMIFS(BNA_Historique_prix!AB:AB,BNA_Historique_prix!$B:$B,$B28,BNA_Historique_prix!$E:$E,$C28),""))</f>
        <v>-0.125</v>
      </c>
      <c r="AD28" s="13">
        <f ca="1">IF(OR(SUMIFS(BNA_Historique_prix!AC:AC,BNA_Historique_prix!$B:$B,$B28,BNA_Historique_prix!$E:$E,$D28)=0,SUMIFS(BNA_Historique_prix!AC:AC,BNA_Historique_prix!$B:$B,$B28,BNA_Historique_prix!$E:$E,$C28)=0),"-",IFERROR((SUMIFS(BNA_Historique_prix!AC:AC,BNA_Historique_prix!$B:$B,$B28,BNA_Historique_prix!$E:$E,$D28)-SUMIFS(BNA_Historique_prix!AC:AC,BNA_Historique_prix!$B:$B,$B28,BNA_Historique_prix!$E:$E,$C28))/SUMIFS(BNA_Historique_prix!AC:AC,BNA_Historique_prix!$B:$B,$B28,BNA_Historique_prix!$E:$E,$C28),""))</f>
        <v>0</v>
      </c>
      <c r="AE28" s="13">
        <f ca="1">IF(OR(SUMIFS(BNA_Historique_prix!AD:AD,BNA_Historique_prix!$B:$B,$B28,BNA_Historique_prix!$E:$E,$D28)=0,SUMIFS(BNA_Historique_prix!AD:AD,BNA_Historique_prix!$B:$B,$B28,BNA_Historique_prix!$E:$E,$C28)=0),"-",IFERROR((SUMIFS(BNA_Historique_prix!AD:AD,BNA_Historique_prix!$B:$B,$B28,BNA_Historique_prix!$E:$E,$D28)-SUMIFS(BNA_Historique_prix!AD:AD,BNA_Historique_prix!$B:$B,$B28,BNA_Historique_prix!$E:$E,$C28))/SUMIFS(BNA_Historique_prix!AD:AD,BNA_Historique_prix!$B:$B,$B28,BNA_Historique_prix!$E:$E,$C28),""))</f>
        <v>0</v>
      </c>
      <c r="AF28" s="13">
        <f ca="1">IF(OR(SUMIFS(BNA_Historique_prix!AE:AE,BNA_Historique_prix!$B:$B,$B28,BNA_Historique_prix!$E:$E,$D28)=0,SUMIFS(BNA_Historique_prix!AE:AE,BNA_Historique_prix!$B:$B,$B28,BNA_Historique_prix!$E:$E,$C28)=0),"-",IFERROR((SUMIFS(BNA_Historique_prix!AE:AE,BNA_Historique_prix!$B:$B,$B28,BNA_Historique_prix!$E:$E,$D28)-SUMIFS(BNA_Historique_prix!AE:AE,BNA_Historique_prix!$B:$B,$B28,BNA_Historique_prix!$E:$E,$C28))/SUMIFS(BNA_Historique_prix!AE:AE,BNA_Historique_prix!$B:$B,$B28,BNA_Historique_prix!$E:$E,$C28),""))</f>
        <v>-7.1428571428571425E-2</v>
      </c>
      <c r="AG28" s="13">
        <f ca="1">IF(OR(SUMIFS(BNA_Historique_prix!AF:AF,BNA_Historique_prix!$B:$B,$B28,BNA_Historique_prix!$E:$E,$D28)=0,SUMIFS(BNA_Historique_prix!AF:AF,BNA_Historique_prix!$B:$B,$B28,BNA_Historique_prix!$E:$E,$C28)=0),"-",IFERROR((SUMIFS(BNA_Historique_prix!AF:AF,BNA_Historique_prix!$B:$B,$B28,BNA_Historique_prix!$E:$E,$D28)-SUMIFS(BNA_Historique_prix!AF:AF,BNA_Historique_prix!$B:$B,$B28,BNA_Historique_prix!$E:$E,$C28))/SUMIFS(BNA_Historique_prix!AF:AF,BNA_Historique_prix!$B:$B,$B28,BNA_Historique_prix!$E:$E,$C28),""))</f>
        <v>-0.3</v>
      </c>
      <c r="AH28" s="13">
        <f ca="1">IF(OR(SUMIFS(BNA_Historique_prix!AG:AG,BNA_Historique_prix!$B:$B,$B28,BNA_Historique_prix!$E:$E,$D28)=0,SUMIFS(BNA_Historique_prix!AG:AG,BNA_Historique_prix!$B:$B,$B28,BNA_Historique_prix!$E:$E,$C28)=0),"-",IFERROR((SUMIFS(BNA_Historique_prix!AG:AG,BNA_Historique_prix!$B:$B,$B28,BNA_Historique_prix!$E:$E,$D28)-SUMIFS(BNA_Historique_prix!AG:AG,BNA_Historique_prix!$B:$B,$B28,BNA_Historique_prix!$E:$E,$C28))/SUMIFS(BNA_Historique_prix!AG:AG,BNA_Historique_prix!$B:$B,$B28,BNA_Historique_prix!$E:$E,$C28),""))</f>
        <v>0</v>
      </c>
      <c r="AI28" s="13">
        <f ca="1">IF(OR(SUMIFS(BNA_Historique_prix!AH:AH,BNA_Historique_prix!$B:$B,$B28,BNA_Historique_prix!$E:$E,$D28)=0,SUMIFS(BNA_Historique_prix!AH:AH,BNA_Historique_prix!$B:$B,$B28,BNA_Historique_prix!$E:$E,$C28)=0),"-",IFERROR((SUMIFS(BNA_Historique_prix!AH:AH,BNA_Historique_prix!$B:$B,$B28,BNA_Historique_prix!$E:$E,$D28)-SUMIFS(BNA_Historique_prix!AH:AH,BNA_Historique_prix!$B:$B,$B28,BNA_Historique_prix!$E:$E,$C28))/SUMIFS(BNA_Historique_prix!AH:AH,BNA_Historique_prix!$B:$B,$B28,BNA_Historique_prix!$E:$E,$C28),""))</f>
        <v>0</v>
      </c>
      <c r="AJ28" s="13" t="str">
        <f ca="1">IF(OR(SUMIFS(BNA_Historique_prix!AI:AI,BNA_Historique_prix!$B:$B,$B28,BNA_Historique_prix!$E:$E,$D28)=0,SUMIFS(BNA_Historique_prix!AI:AI,BNA_Historique_prix!$B:$B,$B28,BNA_Historique_prix!$E:$E,$C28)=0),"-",IFERROR((SUMIFS(BNA_Historique_prix!AI:AI,BNA_Historique_prix!$B:$B,$B28,BNA_Historique_prix!$E:$E,$D28)-SUMIFS(BNA_Historique_prix!AI:AI,BNA_Historique_prix!$B:$B,$B28,BNA_Historique_prix!$E:$E,$C28))/SUMIFS(BNA_Historique_prix!AI:AI,BNA_Historique_prix!$B:$B,$B28,BNA_Historique_prix!$E:$E,$C28),""))</f>
        <v>-</v>
      </c>
    </row>
    <row r="29" spans="1:36" x14ac:dyDescent="0.35">
      <c r="A29" s="4" t="s">
        <v>73</v>
      </c>
      <c r="B29" s="4" t="s">
        <v>79</v>
      </c>
      <c r="C29" s="10">
        <f t="shared" si="3"/>
        <v>44866</v>
      </c>
      <c r="D29" s="10">
        <f t="shared" si="3"/>
        <v>45231</v>
      </c>
      <c r="E29" s="10"/>
      <c r="F29" s="10" t="str">
        <f>F24</f>
        <v>% var annuelle</v>
      </c>
      <c r="H29" s="13" t="str">
        <f ca="1">IF(OR(SUMIFS(BNA_Historique_prix!G:G,BNA_Historique_prix!$B:$B,$B29,BNA_Historique_prix!$E:$E,$D29)=0,SUMIFS(BNA_Historique_prix!G:G,BNA_Historique_prix!$B:$B,$B29,BNA_Historique_prix!$E:$E,$C29)=0),"-",IFERROR((SUMIFS(BNA_Historique_prix!G:G,BNA_Historique_prix!$B:$B,$B29,BNA_Historique_prix!$E:$E,$D29)-SUMIFS(BNA_Historique_prix!G:G,BNA_Historique_prix!$B:$B,$B29,BNA_Historique_prix!$E:$E,$C29))/SUMIFS(BNA_Historique_prix!G:G,BNA_Historique_prix!$B:$B,$B29,BNA_Historique_prix!$E:$E,$C29),""))</f>
        <v>-</v>
      </c>
      <c r="I29" s="13" t="str">
        <f ca="1">IF(OR(SUMIFS(BNA_Historique_prix!H:H,BNA_Historique_prix!$B:$B,$B29,BNA_Historique_prix!$E:$E,$D29)=0,SUMIFS(BNA_Historique_prix!H:H,BNA_Historique_prix!$B:$B,$B29,BNA_Historique_prix!$E:$E,$C29)=0),"-",IFERROR((SUMIFS(BNA_Historique_prix!H:H,BNA_Historique_prix!$B:$B,$B29,BNA_Historique_prix!$E:$E,$D29)-SUMIFS(BNA_Historique_prix!H:H,BNA_Historique_prix!$B:$B,$B29,BNA_Historique_prix!$E:$E,$C29))/SUMIFS(BNA_Historique_prix!H:H,BNA_Historique_prix!$B:$B,$B29,BNA_Historique_prix!$E:$E,$C29),""))</f>
        <v>-</v>
      </c>
      <c r="J29" s="13" t="str">
        <f ca="1">IF(OR(SUMIFS(BNA_Historique_prix!I:I,BNA_Historique_prix!$B:$B,$B29,BNA_Historique_prix!$E:$E,$D29)=0,SUMIFS(BNA_Historique_prix!I:I,BNA_Historique_prix!$B:$B,$B29,BNA_Historique_prix!$E:$E,$C29)=0),"-",IFERROR((SUMIFS(BNA_Historique_prix!I:I,BNA_Historique_prix!$B:$B,$B29,BNA_Historique_prix!$E:$E,$D29)-SUMIFS(BNA_Historique_prix!I:I,BNA_Historique_prix!$B:$B,$B29,BNA_Historique_prix!$E:$E,$C29))/SUMIFS(BNA_Historique_prix!I:I,BNA_Historique_prix!$B:$B,$B29,BNA_Historique_prix!$E:$E,$C29),""))</f>
        <v>-</v>
      </c>
      <c r="K29" s="13" t="str">
        <f ca="1">IF(OR(SUMIFS(BNA_Historique_prix!J:J,BNA_Historique_prix!$B:$B,$B29,BNA_Historique_prix!$E:$E,$D29)=0,SUMIFS(BNA_Historique_prix!J:J,BNA_Historique_prix!$B:$B,$B29,BNA_Historique_prix!$E:$E,$C29)=0),"-",IFERROR((SUMIFS(BNA_Historique_prix!J:J,BNA_Historique_prix!$B:$B,$B29,BNA_Historique_prix!$E:$E,$D29)-SUMIFS(BNA_Historique_prix!J:J,BNA_Historique_prix!$B:$B,$B29,BNA_Historique_prix!$E:$E,$C29))/SUMIFS(BNA_Historique_prix!J:J,BNA_Historique_prix!$B:$B,$B29,BNA_Historique_prix!$E:$E,$C29),""))</f>
        <v>-</v>
      </c>
      <c r="L29" s="13" t="str">
        <f ca="1">IF(OR(SUMIFS(BNA_Historique_prix!K:K,BNA_Historique_prix!$B:$B,$B29,BNA_Historique_prix!$E:$E,$D29)=0,SUMIFS(BNA_Historique_prix!K:K,BNA_Historique_prix!$B:$B,$B29,BNA_Historique_prix!$E:$E,$C29)=0),"-",IFERROR((SUMIFS(BNA_Historique_prix!K:K,BNA_Historique_prix!$B:$B,$B29,BNA_Historique_prix!$E:$E,$D29)-SUMIFS(BNA_Historique_prix!K:K,BNA_Historique_prix!$B:$B,$B29,BNA_Historique_prix!$E:$E,$C29))/SUMIFS(BNA_Historique_prix!K:K,BNA_Historique_prix!$B:$B,$B29,BNA_Historique_prix!$E:$E,$C29),""))</f>
        <v>-</v>
      </c>
      <c r="M29" s="13" t="str">
        <f ca="1">IF(OR(SUMIFS(BNA_Historique_prix!L:L,BNA_Historique_prix!$B:$B,$B29,BNA_Historique_prix!$E:$E,$D29)=0,SUMIFS(BNA_Historique_prix!L:L,BNA_Historique_prix!$B:$B,$B29,BNA_Historique_prix!$E:$E,$C29)=0),"-",IFERROR((SUMIFS(BNA_Historique_prix!L:L,BNA_Historique_prix!$B:$B,$B29,BNA_Historique_prix!$E:$E,$D29)-SUMIFS(BNA_Historique_prix!L:L,BNA_Historique_prix!$B:$B,$B29,BNA_Historique_prix!$E:$E,$C29))/SUMIFS(BNA_Historique_prix!L:L,BNA_Historique_prix!$B:$B,$B29,BNA_Historique_prix!$E:$E,$C29),""))</f>
        <v>-</v>
      </c>
      <c r="N29" s="13" t="str">
        <f ca="1">IF(OR(SUMIFS(BNA_Historique_prix!M:M,BNA_Historique_prix!$B:$B,$B29,BNA_Historique_prix!$E:$E,$D29)=0,SUMIFS(BNA_Historique_prix!M:M,BNA_Historique_prix!$B:$B,$B29,BNA_Historique_prix!$E:$E,$C29)=0),"-",IFERROR((SUMIFS(BNA_Historique_prix!M:M,BNA_Historique_prix!$B:$B,$B29,BNA_Historique_prix!$E:$E,$D29)-SUMIFS(BNA_Historique_prix!M:M,BNA_Historique_prix!$B:$B,$B29,BNA_Historique_prix!$E:$E,$C29))/SUMIFS(BNA_Historique_prix!M:M,BNA_Historique_prix!$B:$B,$B29,BNA_Historique_prix!$E:$E,$C29),""))</f>
        <v>-</v>
      </c>
      <c r="O29" s="13" t="str">
        <f ca="1">IF(OR(SUMIFS(BNA_Historique_prix!N:N,BNA_Historique_prix!$B:$B,$B29,BNA_Historique_prix!$E:$E,$D29)=0,SUMIFS(BNA_Historique_prix!N:N,BNA_Historique_prix!$B:$B,$B29,BNA_Historique_prix!$E:$E,$C29)=0),"-",IFERROR((SUMIFS(BNA_Historique_prix!N:N,BNA_Historique_prix!$B:$B,$B29,BNA_Historique_prix!$E:$E,$D29)-SUMIFS(BNA_Historique_prix!N:N,BNA_Historique_prix!$B:$B,$B29,BNA_Historique_prix!$E:$E,$C29))/SUMIFS(BNA_Historique_prix!N:N,BNA_Historique_prix!$B:$B,$B29,BNA_Historique_prix!$E:$E,$C29),""))</f>
        <v>-</v>
      </c>
      <c r="P29" s="13" t="str">
        <f ca="1">IF(OR(SUMIFS(BNA_Historique_prix!O:O,BNA_Historique_prix!$B:$B,$B29,BNA_Historique_prix!$E:$E,$D29)=0,SUMIFS(BNA_Historique_prix!O:O,BNA_Historique_prix!$B:$B,$B29,BNA_Historique_prix!$E:$E,$C29)=0),"-",IFERROR((SUMIFS(BNA_Historique_prix!O:O,BNA_Historique_prix!$B:$B,$B29,BNA_Historique_prix!$E:$E,$D29)-SUMIFS(BNA_Historique_prix!O:O,BNA_Historique_prix!$B:$B,$B29,BNA_Historique_prix!$E:$E,$C29))/SUMIFS(BNA_Historique_prix!O:O,BNA_Historique_prix!$B:$B,$B29,BNA_Historique_prix!$E:$E,$C29),""))</f>
        <v>-</v>
      </c>
      <c r="Q29" s="13" t="str">
        <f ca="1">IF(OR(SUMIFS(BNA_Historique_prix!P:P,BNA_Historique_prix!$B:$B,$B29,BNA_Historique_prix!$E:$E,$D29)=0,SUMIFS(BNA_Historique_prix!P:P,BNA_Historique_prix!$B:$B,$B29,BNA_Historique_prix!$E:$E,$C29)=0),"-",IFERROR((SUMIFS(BNA_Historique_prix!P:P,BNA_Historique_prix!$B:$B,$B29,BNA_Historique_prix!$E:$E,$D29)-SUMIFS(BNA_Historique_prix!P:P,BNA_Historique_prix!$B:$B,$B29,BNA_Historique_prix!$E:$E,$C29))/SUMIFS(BNA_Historique_prix!P:P,BNA_Historique_prix!$B:$B,$B29,BNA_Historique_prix!$E:$E,$C29),""))</f>
        <v>-</v>
      </c>
      <c r="R29" s="13" t="str">
        <f ca="1">IF(OR(SUMIFS(BNA_Historique_prix!Q:Q,BNA_Historique_prix!$B:$B,$B29,BNA_Historique_prix!$E:$E,$D29)=0,SUMIFS(BNA_Historique_prix!Q:Q,BNA_Historique_prix!$B:$B,$B29,BNA_Historique_prix!$E:$E,$C29)=0),"-",IFERROR((SUMIFS(BNA_Historique_prix!Q:Q,BNA_Historique_prix!$B:$B,$B29,BNA_Historique_prix!$E:$E,$D29)-SUMIFS(BNA_Historique_prix!Q:Q,BNA_Historique_prix!$B:$B,$B29,BNA_Historique_prix!$E:$E,$C29))/SUMIFS(BNA_Historique_prix!Q:Q,BNA_Historique_prix!$B:$B,$B29,BNA_Historique_prix!$E:$E,$C29),""))</f>
        <v>-</v>
      </c>
      <c r="S29" s="13" t="str">
        <f ca="1">IF(OR(SUMIFS(BNA_Historique_prix!R:R,BNA_Historique_prix!$B:$B,$B29,BNA_Historique_prix!$E:$E,$D29)=0,SUMIFS(BNA_Historique_prix!R:R,BNA_Historique_prix!$B:$B,$B29,BNA_Historique_prix!$E:$E,$C29)=0),"-",IFERROR((SUMIFS(BNA_Historique_prix!R:R,BNA_Historique_prix!$B:$B,$B29,BNA_Historique_prix!$E:$E,$D29)-SUMIFS(BNA_Historique_prix!R:R,BNA_Historique_prix!$B:$B,$B29,BNA_Historique_prix!$E:$E,$C29))/SUMIFS(BNA_Historique_prix!R:R,BNA_Historique_prix!$B:$B,$B29,BNA_Historique_prix!$E:$E,$C29),""))</f>
        <v>-</v>
      </c>
      <c r="T29" s="13" t="str">
        <f ca="1">IF(OR(SUMIFS(BNA_Historique_prix!S:S,BNA_Historique_prix!$B:$B,$B29,BNA_Historique_prix!$E:$E,$D29)=0,SUMIFS(BNA_Historique_prix!S:S,BNA_Historique_prix!$B:$B,$B29,BNA_Historique_prix!$E:$E,$C29)=0),"-",IFERROR((SUMIFS(BNA_Historique_prix!S:S,BNA_Historique_prix!$B:$B,$B29,BNA_Historique_prix!$E:$E,$D29)-SUMIFS(BNA_Historique_prix!S:S,BNA_Historique_prix!$B:$B,$B29,BNA_Historique_prix!$E:$E,$C29))/SUMIFS(BNA_Historique_prix!S:S,BNA_Historique_prix!$B:$B,$B29,BNA_Historique_prix!$E:$E,$C29),""))</f>
        <v>-</v>
      </c>
      <c r="U29" s="13" t="str">
        <f ca="1">IF(OR(SUMIFS(BNA_Historique_prix!T:T,BNA_Historique_prix!$B:$B,$B29,BNA_Historique_prix!$E:$E,$D29)=0,SUMIFS(BNA_Historique_prix!T:T,BNA_Historique_prix!$B:$B,$B29,BNA_Historique_prix!$E:$E,$C29)=0),"-",IFERROR((SUMIFS(BNA_Historique_prix!T:T,BNA_Historique_prix!$B:$B,$B29,BNA_Historique_prix!$E:$E,$D29)-SUMIFS(BNA_Historique_prix!T:T,BNA_Historique_prix!$B:$B,$B29,BNA_Historique_prix!$E:$E,$C29))/SUMIFS(BNA_Historique_prix!T:T,BNA_Historique_prix!$B:$B,$B29,BNA_Historique_prix!$E:$E,$C29),""))</f>
        <v>-</v>
      </c>
      <c r="V29" s="13" t="str">
        <f ca="1">IF(OR(SUMIFS(BNA_Historique_prix!U:U,BNA_Historique_prix!$B:$B,$B29,BNA_Historique_prix!$E:$E,$D29)=0,SUMIFS(BNA_Historique_prix!U:U,BNA_Historique_prix!$B:$B,$B29,BNA_Historique_prix!$E:$E,$C29)=0),"-",IFERROR((SUMIFS(BNA_Historique_prix!U:U,BNA_Historique_prix!$B:$B,$B29,BNA_Historique_prix!$E:$E,$D29)-SUMIFS(BNA_Historique_prix!U:U,BNA_Historique_prix!$B:$B,$B29,BNA_Historique_prix!$E:$E,$C29))/SUMIFS(BNA_Historique_prix!U:U,BNA_Historique_prix!$B:$B,$B29,BNA_Historique_prix!$E:$E,$C29),""))</f>
        <v>-</v>
      </c>
      <c r="W29" s="13" t="str">
        <f ca="1">IF(OR(SUMIFS(BNA_Historique_prix!V:V,BNA_Historique_prix!$B:$B,$B29,BNA_Historique_prix!$E:$E,$D29)=0,SUMIFS(BNA_Historique_prix!V:V,BNA_Historique_prix!$B:$B,$B29,BNA_Historique_prix!$E:$E,$C29)=0),"-",IFERROR((SUMIFS(BNA_Historique_prix!V:V,BNA_Historique_prix!$B:$B,$B29,BNA_Historique_prix!$E:$E,$D29)-SUMIFS(BNA_Historique_prix!V:V,BNA_Historique_prix!$B:$B,$B29,BNA_Historique_prix!$E:$E,$C29))/SUMIFS(BNA_Historique_prix!V:V,BNA_Historique_prix!$B:$B,$B29,BNA_Historique_prix!$E:$E,$C29),""))</f>
        <v>-</v>
      </c>
      <c r="X29" s="13" t="str">
        <f ca="1">IF(OR(SUMIFS(BNA_Historique_prix!W:W,BNA_Historique_prix!$B:$B,$B29,BNA_Historique_prix!$E:$E,$D29)=0,SUMIFS(BNA_Historique_prix!W:W,BNA_Historique_prix!$B:$B,$B29,BNA_Historique_prix!$E:$E,$C29)=0),"-",IFERROR((SUMIFS(BNA_Historique_prix!W:W,BNA_Historique_prix!$B:$B,$B29,BNA_Historique_prix!$E:$E,$D29)-SUMIFS(BNA_Historique_prix!W:W,BNA_Historique_prix!$B:$B,$B29,BNA_Historique_prix!$E:$E,$C29))/SUMIFS(BNA_Historique_prix!W:W,BNA_Historique_prix!$B:$B,$B29,BNA_Historique_prix!$E:$E,$C29),""))</f>
        <v>-</v>
      </c>
      <c r="Y29" s="13" t="str">
        <f ca="1">IF(OR(SUMIFS(BNA_Historique_prix!X:X,BNA_Historique_prix!$B:$B,$B29,BNA_Historique_prix!$E:$E,$D29)=0,SUMIFS(BNA_Historique_prix!X:X,BNA_Historique_prix!$B:$B,$B29,BNA_Historique_prix!$E:$E,$C29)=0),"-",IFERROR((SUMIFS(BNA_Historique_prix!X:X,BNA_Historique_prix!$B:$B,$B29,BNA_Historique_prix!$E:$E,$D29)-SUMIFS(BNA_Historique_prix!X:X,BNA_Historique_prix!$B:$B,$B29,BNA_Historique_prix!$E:$E,$C29))/SUMIFS(BNA_Historique_prix!X:X,BNA_Historique_prix!$B:$B,$B29,BNA_Historique_prix!$E:$E,$C29),""))</f>
        <v>-</v>
      </c>
      <c r="Z29" s="13" t="str">
        <f ca="1">IF(OR(SUMIFS(BNA_Historique_prix!Y:Y,BNA_Historique_prix!$B:$B,$B29,BNA_Historique_prix!$E:$E,$D29)=0,SUMIFS(BNA_Historique_prix!Y:Y,BNA_Historique_prix!$B:$B,$B29,BNA_Historique_prix!$E:$E,$C29)=0),"-",IFERROR((SUMIFS(BNA_Historique_prix!Y:Y,BNA_Historique_prix!$B:$B,$B29,BNA_Historique_prix!$E:$E,$D29)-SUMIFS(BNA_Historique_prix!Y:Y,BNA_Historique_prix!$B:$B,$B29,BNA_Historique_prix!$E:$E,$C29))/SUMIFS(BNA_Historique_prix!Y:Y,BNA_Historique_prix!$B:$B,$B29,BNA_Historique_prix!$E:$E,$C29),""))</f>
        <v>-</v>
      </c>
      <c r="AA29" s="13" t="str">
        <f ca="1">IF(OR(SUMIFS(BNA_Historique_prix!Z:Z,BNA_Historique_prix!$B:$B,$B29,BNA_Historique_prix!$E:$E,$D29)=0,SUMIFS(BNA_Historique_prix!Z:Z,BNA_Historique_prix!$B:$B,$B29,BNA_Historique_prix!$E:$E,$C29)=0),"-",IFERROR((SUMIFS(BNA_Historique_prix!Z:Z,BNA_Historique_prix!$B:$B,$B29,BNA_Historique_prix!$E:$E,$D29)-SUMIFS(BNA_Historique_prix!Z:Z,BNA_Historique_prix!$B:$B,$B29,BNA_Historique_prix!$E:$E,$C29))/SUMIFS(BNA_Historique_prix!Z:Z,BNA_Historique_prix!$B:$B,$B29,BNA_Historique_prix!$E:$E,$C29),""))</f>
        <v>-</v>
      </c>
      <c r="AB29" s="13" t="str">
        <f ca="1">IF(OR(SUMIFS(BNA_Historique_prix!AA:AA,BNA_Historique_prix!$B:$B,$B29,BNA_Historique_prix!$E:$E,$D29)=0,SUMIFS(BNA_Historique_prix!AA:AA,BNA_Historique_prix!$B:$B,$B29,BNA_Historique_prix!$E:$E,$C29)=0),"-",IFERROR((SUMIFS(BNA_Historique_prix!AA:AA,BNA_Historique_prix!$B:$B,$B29,BNA_Historique_prix!$E:$E,$D29)-SUMIFS(BNA_Historique_prix!AA:AA,BNA_Historique_prix!$B:$B,$B29,BNA_Historique_prix!$E:$E,$C29))/SUMIFS(BNA_Historique_prix!AA:AA,BNA_Historique_prix!$B:$B,$B29,BNA_Historique_prix!$E:$E,$C29),""))</f>
        <v>-</v>
      </c>
      <c r="AC29" s="13" t="str">
        <f ca="1">IF(OR(SUMIFS(BNA_Historique_prix!AB:AB,BNA_Historique_prix!$B:$B,$B29,BNA_Historique_prix!$E:$E,$D29)=0,SUMIFS(BNA_Historique_prix!AB:AB,BNA_Historique_prix!$B:$B,$B29,BNA_Historique_prix!$E:$E,$C29)=0),"-",IFERROR((SUMIFS(BNA_Historique_prix!AB:AB,BNA_Historique_prix!$B:$B,$B29,BNA_Historique_prix!$E:$E,$D29)-SUMIFS(BNA_Historique_prix!AB:AB,BNA_Historique_prix!$B:$B,$B29,BNA_Historique_prix!$E:$E,$C29))/SUMIFS(BNA_Historique_prix!AB:AB,BNA_Historique_prix!$B:$B,$B29,BNA_Historique_prix!$E:$E,$C29),""))</f>
        <v>-</v>
      </c>
      <c r="AD29" s="13" t="str">
        <f ca="1">IF(OR(SUMIFS(BNA_Historique_prix!AC:AC,BNA_Historique_prix!$B:$B,$B29,BNA_Historique_prix!$E:$E,$D29)=0,SUMIFS(BNA_Historique_prix!AC:AC,BNA_Historique_prix!$B:$B,$B29,BNA_Historique_prix!$E:$E,$C29)=0),"-",IFERROR((SUMIFS(BNA_Historique_prix!AC:AC,BNA_Historique_prix!$B:$B,$B29,BNA_Historique_prix!$E:$E,$D29)-SUMIFS(BNA_Historique_prix!AC:AC,BNA_Historique_prix!$B:$B,$B29,BNA_Historique_prix!$E:$E,$C29))/SUMIFS(BNA_Historique_prix!AC:AC,BNA_Historique_prix!$B:$B,$B29,BNA_Historique_prix!$E:$E,$C29),""))</f>
        <v>-</v>
      </c>
      <c r="AE29" s="13" t="str">
        <f ca="1">IF(OR(SUMIFS(BNA_Historique_prix!AD:AD,BNA_Historique_prix!$B:$B,$B29,BNA_Historique_prix!$E:$E,$D29)=0,SUMIFS(BNA_Historique_prix!AD:AD,BNA_Historique_prix!$B:$B,$B29,BNA_Historique_prix!$E:$E,$C29)=0),"-",IFERROR((SUMIFS(BNA_Historique_prix!AD:AD,BNA_Historique_prix!$B:$B,$B29,BNA_Historique_prix!$E:$E,$D29)-SUMIFS(BNA_Historique_prix!AD:AD,BNA_Historique_prix!$B:$B,$B29,BNA_Historique_prix!$E:$E,$C29))/SUMIFS(BNA_Historique_prix!AD:AD,BNA_Historique_prix!$B:$B,$B29,BNA_Historique_prix!$E:$E,$C29),""))</f>
        <v>-</v>
      </c>
      <c r="AF29" s="13" t="str">
        <f ca="1">IF(OR(SUMIFS(BNA_Historique_prix!AE:AE,BNA_Historique_prix!$B:$B,$B29,BNA_Historique_prix!$E:$E,$D29)=0,SUMIFS(BNA_Historique_prix!AE:AE,BNA_Historique_prix!$B:$B,$B29,BNA_Historique_prix!$E:$E,$C29)=0),"-",IFERROR((SUMIFS(BNA_Historique_prix!AE:AE,BNA_Historique_prix!$B:$B,$B29,BNA_Historique_prix!$E:$E,$D29)-SUMIFS(BNA_Historique_prix!AE:AE,BNA_Historique_prix!$B:$B,$B29,BNA_Historique_prix!$E:$E,$C29))/SUMIFS(BNA_Historique_prix!AE:AE,BNA_Historique_prix!$B:$B,$B29,BNA_Historique_prix!$E:$E,$C29),""))</f>
        <v>-</v>
      </c>
      <c r="AG29" s="13" t="str">
        <f ca="1">IF(OR(SUMIFS(BNA_Historique_prix!AF:AF,BNA_Historique_prix!$B:$B,$B29,BNA_Historique_prix!$E:$E,$D29)=0,SUMIFS(BNA_Historique_prix!AF:AF,BNA_Historique_prix!$B:$B,$B29,BNA_Historique_prix!$E:$E,$C29)=0),"-",IFERROR((SUMIFS(BNA_Historique_prix!AF:AF,BNA_Historique_prix!$B:$B,$B29,BNA_Historique_prix!$E:$E,$D29)-SUMIFS(BNA_Historique_prix!AF:AF,BNA_Historique_prix!$B:$B,$B29,BNA_Historique_prix!$E:$E,$C29))/SUMIFS(BNA_Historique_prix!AF:AF,BNA_Historique_prix!$B:$B,$B29,BNA_Historique_prix!$E:$E,$C29),""))</f>
        <v>-</v>
      </c>
      <c r="AH29" s="13" t="str">
        <f ca="1">IF(OR(SUMIFS(BNA_Historique_prix!AG:AG,BNA_Historique_prix!$B:$B,$B29,BNA_Historique_prix!$E:$E,$D29)=0,SUMIFS(BNA_Historique_prix!AG:AG,BNA_Historique_prix!$B:$B,$B29,BNA_Historique_prix!$E:$E,$C29)=0),"-",IFERROR((SUMIFS(BNA_Historique_prix!AG:AG,BNA_Historique_prix!$B:$B,$B29,BNA_Historique_prix!$E:$E,$D29)-SUMIFS(BNA_Historique_prix!AG:AG,BNA_Historique_prix!$B:$B,$B29,BNA_Historique_prix!$E:$E,$C29))/SUMIFS(BNA_Historique_prix!AG:AG,BNA_Historique_prix!$B:$B,$B29,BNA_Historique_prix!$E:$E,$C29),""))</f>
        <v>-</v>
      </c>
      <c r="AI29" s="13" t="str">
        <f ca="1">IF(OR(SUMIFS(BNA_Historique_prix!AH:AH,BNA_Historique_prix!$B:$B,$B29,BNA_Historique_prix!$E:$E,$D29)=0,SUMIFS(BNA_Historique_prix!AH:AH,BNA_Historique_prix!$B:$B,$B29,BNA_Historique_prix!$E:$E,$C29)=0),"-",IFERROR((SUMIFS(BNA_Historique_prix!AH:AH,BNA_Historique_prix!$B:$B,$B29,BNA_Historique_prix!$E:$E,$D29)-SUMIFS(BNA_Historique_prix!AH:AH,BNA_Historique_prix!$B:$B,$B29,BNA_Historique_prix!$E:$E,$C29))/SUMIFS(BNA_Historique_prix!AH:AH,BNA_Historique_prix!$B:$B,$B29,BNA_Historique_prix!$E:$E,$C29),""))</f>
        <v>-</v>
      </c>
      <c r="AJ29" s="13" t="str">
        <f ca="1">IF(OR(SUMIFS(BNA_Historique_prix!AI:AI,BNA_Historique_prix!$B:$B,$B29,BNA_Historique_prix!$E:$E,$D29)=0,SUMIFS(BNA_Historique_prix!AI:AI,BNA_Historique_prix!$B:$B,$B29,BNA_Historique_prix!$E:$E,$C29)=0),"-",IFERROR((SUMIFS(BNA_Historique_prix!AI:AI,BNA_Historique_prix!$B:$B,$B29,BNA_Historique_prix!$E:$E,$D29)-SUMIFS(BNA_Historique_prix!AI:AI,BNA_Historique_prix!$B:$B,$B29,BNA_Historique_prix!$E:$E,$C29))/SUMIFS(BNA_Historique_prix!AI:AI,BNA_Historique_prix!$B:$B,$B29,BNA_Historique_prix!$E:$E,$C29),""))</f>
        <v>-</v>
      </c>
    </row>
    <row r="31" spans="1:36" x14ac:dyDescent="0.35">
      <c r="F31" s="4" t="s">
        <v>80</v>
      </c>
    </row>
    <row r="32" spans="1:36" x14ac:dyDescent="0.35">
      <c r="A32" s="4" t="s">
        <v>81</v>
      </c>
      <c r="B32" s="4" t="s">
        <v>82</v>
      </c>
      <c r="C32" s="10">
        <f t="shared" ref="C32:D34" si="4">C27</f>
        <v>45200</v>
      </c>
      <c r="D32" s="10">
        <f t="shared" si="4"/>
        <v>45231</v>
      </c>
      <c r="E32" s="10" t="str">
        <f>_xlfn.CONCAT(B32,D32)</f>
        <v>marche_bogande45231</v>
      </c>
      <c r="F32" s="10" t="str">
        <f>F27</f>
        <v>% var mensuelle</v>
      </c>
      <c r="H32" s="13">
        <f ca="1">IF(OR(SUMIFS(BNA_Historique_prix!G:G,BNA_Historique_prix!$B:$B,$B32,BNA_Historique_prix!$E:$E,$D32)=0,SUMIFS(BNA_Historique_prix!G:G,BNA_Historique_prix!$B:$B,$B32,BNA_Historique_prix!$E:$E,$C32)=0),"-",IFERROR((SUMIFS(BNA_Historique_prix!G:G,BNA_Historique_prix!$B:$B,$B32,BNA_Historique_prix!$E:$E,$D32)-SUMIFS(BNA_Historique_prix!G:G,BNA_Historique_prix!$B:$B,$B32,BNA_Historique_prix!$E:$E,$C32))/SUMIFS(BNA_Historique_prix!G:G,BNA_Historique_prix!$B:$B,$B32,BNA_Historique_prix!$E:$E,$C32),""))</f>
        <v>0</v>
      </c>
      <c r="I32" s="13">
        <f ca="1">IF(OR(SUMIFS(BNA_Historique_prix!H:H,BNA_Historique_prix!$B:$B,$B32,BNA_Historique_prix!$E:$E,$D32)=0,SUMIFS(BNA_Historique_prix!H:H,BNA_Historique_prix!$B:$B,$B32,BNA_Historique_prix!$E:$E,$C32)=0),"-",IFERROR((SUMIFS(BNA_Historique_prix!H:H,BNA_Historique_prix!$B:$B,$B32,BNA_Historique_prix!$E:$E,$D32)-SUMIFS(BNA_Historique_prix!H:H,BNA_Historique_prix!$B:$B,$B32,BNA_Historique_prix!$E:$E,$C32))/SUMIFS(BNA_Historique_prix!H:H,BNA_Historique_prix!$B:$B,$B32,BNA_Historique_prix!$E:$E,$C32),""))</f>
        <v>0</v>
      </c>
      <c r="J32" s="13">
        <f ca="1">IF(OR(SUMIFS(BNA_Historique_prix!I:I,BNA_Historique_prix!$B:$B,$B32,BNA_Historique_prix!$E:$E,$D32)=0,SUMIFS(BNA_Historique_prix!I:I,BNA_Historique_prix!$B:$B,$B32,BNA_Historique_prix!$E:$E,$C32)=0),"-",IFERROR((SUMIFS(BNA_Historique_prix!I:I,BNA_Historique_prix!$B:$B,$B32,BNA_Historique_prix!$E:$E,$D32)-SUMIFS(BNA_Historique_prix!I:I,BNA_Historique_prix!$B:$B,$B32,BNA_Historique_prix!$E:$E,$C32))/SUMIFS(BNA_Historique_prix!I:I,BNA_Historique_prix!$B:$B,$B32,BNA_Historique_prix!$E:$E,$C32),""))</f>
        <v>0</v>
      </c>
      <c r="K32" s="13">
        <f ca="1">IF(OR(SUMIFS(BNA_Historique_prix!J:J,BNA_Historique_prix!$B:$B,$B32,BNA_Historique_prix!$E:$E,$D32)=0,SUMIFS(BNA_Historique_prix!J:J,BNA_Historique_prix!$B:$B,$B32,BNA_Historique_prix!$E:$E,$C32)=0),"-",IFERROR((SUMIFS(BNA_Historique_prix!J:J,BNA_Historique_prix!$B:$B,$B32,BNA_Historique_prix!$E:$E,$D32)-SUMIFS(BNA_Historique_prix!J:J,BNA_Historique_prix!$B:$B,$B32,BNA_Historique_prix!$E:$E,$C32))/SUMIFS(BNA_Historique_prix!J:J,BNA_Historique_prix!$B:$B,$B32,BNA_Historique_prix!$E:$E,$C32),""))</f>
        <v>0</v>
      </c>
      <c r="L32" s="13">
        <f ca="1">IF(OR(SUMIFS(BNA_Historique_prix!K:K,BNA_Historique_prix!$B:$B,$B32,BNA_Historique_prix!$E:$E,$D32)=0,SUMIFS(BNA_Historique_prix!K:K,BNA_Historique_prix!$B:$B,$B32,BNA_Historique_prix!$E:$E,$C32)=0),"-",IFERROR((SUMIFS(BNA_Historique_prix!K:K,BNA_Historique_prix!$B:$B,$B32,BNA_Historique_prix!$E:$E,$D32)-SUMIFS(BNA_Historique_prix!K:K,BNA_Historique_prix!$B:$B,$B32,BNA_Historique_prix!$E:$E,$C32))/SUMIFS(BNA_Historique_prix!K:K,BNA_Historique_prix!$B:$B,$B32,BNA_Historique_prix!$E:$E,$C32),""))</f>
        <v>0</v>
      </c>
      <c r="M32" s="13">
        <f ca="1">IF(OR(SUMIFS(BNA_Historique_prix!L:L,BNA_Historique_prix!$B:$B,$B32,BNA_Historique_prix!$E:$E,$D32)=0,SUMIFS(BNA_Historique_prix!L:L,BNA_Historique_prix!$B:$B,$B32,BNA_Historique_prix!$E:$E,$C32)=0),"-",IFERROR((SUMIFS(BNA_Historique_prix!L:L,BNA_Historique_prix!$B:$B,$B32,BNA_Historique_prix!$E:$E,$D32)-SUMIFS(BNA_Historique_prix!L:L,BNA_Historique_prix!$B:$B,$B32,BNA_Historique_prix!$E:$E,$C32))/SUMIFS(BNA_Historique_prix!L:L,BNA_Historique_prix!$B:$B,$B32,BNA_Historique_prix!$E:$E,$C32),""))</f>
        <v>0</v>
      </c>
      <c r="N32" s="13">
        <f ca="1">IF(OR(SUMIFS(BNA_Historique_prix!M:M,BNA_Historique_prix!$B:$B,$B32,BNA_Historique_prix!$E:$E,$D32)=0,SUMIFS(BNA_Historique_prix!M:M,BNA_Historique_prix!$B:$B,$B32,BNA_Historique_prix!$E:$E,$C32)=0),"-",IFERROR((SUMIFS(BNA_Historique_prix!M:M,BNA_Historique_prix!$B:$B,$B32,BNA_Historique_prix!$E:$E,$D32)-SUMIFS(BNA_Historique_prix!M:M,BNA_Historique_prix!$B:$B,$B32,BNA_Historique_prix!$E:$E,$C32))/SUMIFS(BNA_Historique_prix!M:M,BNA_Historique_prix!$B:$B,$B32,BNA_Historique_prix!$E:$E,$C32),""))</f>
        <v>0</v>
      </c>
      <c r="O32" s="13">
        <f ca="1">IF(OR(SUMIFS(BNA_Historique_prix!N:N,BNA_Historique_prix!$B:$B,$B32,BNA_Historique_prix!$E:$E,$D32)=0,SUMIFS(BNA_Historique_prix!N:N,BNA_Historique_prix!$B:$B,$B32,BNA_Historique_prix!$E:$E,$C32)=0),"-",IFERROR((SUMIFS(BNA_Historique_prix!N:N,BNA_Historique_prix!$B:$B,$B32,BNA_Historique_prix!$E:$E,$D32)-SUMIFS(BNA_Historique_prix!N:N,BNA_Historique_prix!$B:$B,$B32,BNA_Historique_prix!$E:$E,$C32))/SUMIFS(BNA_Historique_prix!N:N,BNA_Historique_prix!$B:$B,$B32,BNA_Historique_prix!$E:$E,$C32),""))</f>
        <v>0</v>
      </c>
      <c r="P32" s="13">
        <f ca="1">IF(OR(SUMIFS(BNA_Historique_prix!O:O,BNA_Historique_prix!$B:$B,$B32,BNA_Historique_prix!$E:$E,$D32)=0,SUMIFS(BNA_Historique_prix!O:O,BNA_Historique_prix!$B:$B,$B32,BNA_Historique_prix!$E:$E,$C32)=0),"-",IFERROR((SUMIFS(BNA_Historique_prix!O:O,BNA_Historique_prix!$B:$B,$B32,BNA_Historique_prix!$E:$E,$D32)-SUMIFS(BNA_Historique_prix!O:O,BNA_Historique_prix!$B:$B,$B32,BNA_Historique_prix!$E:$E,$C32))/SUMIFS(BNA_Historique_prix!O:O,BNA_Historique_prix!$B:$B,$B32,BNA_Historique_prix!$E:$E,$C32),""))</f>
        <v>0</v>
      </c>
      <c r="Q32" s="13" t="str">
        <f ca="1">IF(OR(SUMIFS(BNA_Historique_prix!P:P,BNA_Historique_prix!$B:$B,$B32,BNA_Historique_prix!$E:$E,$D32)=0,SUMIFS(BNA_Historique_prix!P:P,BNA_Historique_prix!$B:$B,$B32,BNA_Historique_prix!$E:$E,$C32)=0),"-",IFERROR((SUMIFS(BNA_Historique_prix!P:P,BNA_Historique_prix!$B:$B,$B32,BNA_Historique_prix!$E:$E,$D32)-SUMIFS(BNA_Historique_prix!P:P,BNA_Historique_prix!$B:$B,$B32,BNA_Historique_prix!$E:$E,$C32))/SUMIFS(BNA_Historique_prix!P:P,BNA_Historique_prix!$B:$B,$B32,BNA_Historique_prix!$E:$E,$C32),""))</f>
        <v>-</v>
      </c>
      <c r="R32" s="13" t="str">
        <f ca="1">IF(OR(SUMIFS(BNA_Historique_prix!Q:Q,BNA_Historique_prix!$B:$B,$B32,BNA_Historique_prix!$E:$E,$D32)=0,SUMIFS(BNA_Historique_prix!Q:Q,BNA_Historique_prix!$B:$B,$B32,BNA_Historique_prix!$E:$E,$C32)=0),"-",IFERROR((SUMIFS(BNA_Historique_prix!Q:Q,BNA_Historique_prix!$B:$B,$B32,BNA_Historique_prix!$E:$E,$D32)-SUMIFS(BNA_Historique_prix!Q:Q,BNA_Historique_prix!$B:$B,$B32,BNA_Historique_prix!$E:$E,$C32))/SUMIFS(BNA_Historique_prix!Q:Q,BNA_Historique_prix!$B:$B,$B32,BNA_Historique_prix!$E:$E,$C32),""))</f>
        <v>-</v>
      </c>
      <c r="S32" s="13" t="str">
        <f ca="1">IF(OR(SUMIFS(BNA_Historique_prix!R:R,BNA_Historique_prix!$B:$B,$B32,BNA_Historique_prix!$E:$E,$D32)=0,SUMIFS(BNA_Historique_prix!R:R,BNA_Historique_prix!$B:$B,$B32,BNA_Historique_prix!$E:$E,$C32)=0),"-",IFERROR((SUMIFS(BNA_Historique_prix!R:R,BNA_Historique_prix!$B:$B,$B32,BNA_Historique_prix!$E:$E,$D32)-SUMIFS(BNA_Historique_prix!R:R,BNA_Historique_prix!$B:$B,$B32,BNA_Historique_prix!$E:$E,$C32))/SUMIFS(BNA_Historique_prix!R:R,BNA_Historique_prix!$B:$B,$B32,BNA_Historique_prix!$E:$E,$C32),""))</f>
        <v>-</v>
      </c>
      <c r="T32" s="13" t="str">
        <f ca="1">IF(OR(SUMIFS(BNA_Historique_prix!S:S,BNA_Historique_prix!$B:$B,$B32,BNA_Historique_prix!$E:$E,$D32)=0,SUMIFS(BNA_Historique_prix!S:S,BNA_Historique_prix!$B:$B,$B32,BNA_Historique_prix!$E:$E,$C32)=0),"-",IFERROR((SUMIFS(BNA_Historique_prix!S:S,BNA_Historique_prix!$B:$B,$B32,BNA_Historique_prix!$E:$E,$D32)-SUMIFS(BNA_Historique_prix!S:S,BNA_Historique_prix!$B:$B,$B32,BNA_Historique_prix!$E:$E,$C32))/SUMIFS(BNA_Historique_prix!S:S,BNA_Historique_prix!$B:$B,$B32,BNA_Historique_prix!$E:$E,$C32),""))</f>
        <v>-</v>
      </c>
      <c r="U32" s="13" t="str">
        <f ca="1">IF(OR(SUMIFS(BNA_Historique_prix!T:T,BNA_Historique_prix!$B:$B,$B32,BNA_Historique_prix!$E:$E,$D32)=0,SUMIFS(BNA_Historique_prix!T:T,BNA_Historique_prix!$B:$B,$B32,BNA_Historique_prix!$E:$E,$C32)=0),"-",IFERROR((SUMIFS(BNA_Historique_prix!T:T,BNA_Historique_prix!$B:$B,$B32,BNA_Historique_prix!$E:$E,$D32)-SUMIFS(BNA_Historique_prix!T:T,BNA_Historique_prix!$B:$B,$B32,BNA_Historique_prix!$E:$E,$C32))/SUMIFS(BNA_Historique_prix!T:T,BNA_Historique_prix!$B:$B,$B32,BNA_Historique_prix!$E:$E,$C32),""))</f>
        <v>-</v>
      </c>
      <c r="V32" s="13">
        <f ca="1">IF(OR(SUMIFS(BNA_Historique_prix!U:U,BNA_Historique_prix!$B:$B,$B32,BNA_Historique_prix!$E:$E,$D32)=0,SUMIFS(BNA_Historique_prix!U:U,BNA_Historique_prix!$B:$B,$B32,BNA_Historique_prix!$E:$E,$C32)=0),"-",IFERROR((SUMIFS(BNA_Historique_prix!U:U,BNA_Historique_prix!$B:$B,$B32,BNA_Historique_prix!$E:$E,$D32)-SUMIFS(BNA_Historique_prix!U:U,BNA_Historique_prix!$B:$B,$B32,BNA_Historique_prix!$E:$E,$C32))/SUMIFS(BNA_Historique_prix!U:U,BNA_Historique_prix!$B:$B,$B32,BNA_Historique_prix!$E:$E,$C32),""))</f>
        <v>0</v>
      </c>
      <c r="W32" s="13">
        <f ca="1">IF(OR(SUMIFS(BNA_Historique_prix!V:V,BNA_Historique_prix!$B:$B,$B32,BNA_Historique_prix!$E:$E,$D32)=0,SUMIFS(BNA_Historique_prix!V:V,BNA_Historique_prix!$B:$B,$B32,BNA_Historique_prix!$E:$E,$C32)=0),"-",IFERROR((SUMIFS(BNA_Historique_prix!V:V,BNA_Historique_prix!$B:$B,$B32,BNA_Historique_prix!$E:$E,$D32)-SUMIFS(BNA_Historique_prix!V:V,BNA_Historique_prix!$B:$B,$B32,BNA_Historique_prix!$E:$E,$C32))/SUMIFS(BNA_Historique_prix!V:V,BNA_Historique_prix!$B:$B,$B32,BNA_Historique_prix!$E:$E,$C32),""))</f>
        <v>0</v>
      </c>
      <c r="X32" s="13">
        <f ca="1">IF(OR(SUMIFS(BNA_Historique_prix!W:W,BNA_Historique_prix!$B:$B,$B32,BNA_Historique_prix!$E:$E,$D32)=0,SUMIFS(BNA_Historique_prix!W:W,BNA_Historique_prix!$B:$B,$B32,BNA_Historique_prix!$E:$E,$C32)=0),"-",IFERROR((SUMIFS(BNA_Historique_prix!W:W,BNA_Historique_prix!$B:$B,$B32,BNA_Historique_prix!$E:$E,$D32)-SUMIFS(BNA_Historique_prix!W:W,BNA_Historique_prix!$B:$B,$B32,BNA_Historique_prix!$E:$E,$C32))/SUMIFS(BNA_Historique_prix!W:W,BNA_Historique_prix!$B:$B,$B32,BNA_Historique_prix!$E:$E,$C32),""))</f>
        <v>0</v>
      </c>
      <c r="Y32" s="13">
        <f ca="1">IF(OR(SUMIFS(BNA_Historique_prix!X:X,BNA_Historique_prix!$B:$B,$B32,BNA_Historique_prix!$E:$E,$D32)=0,SUMIFS(BNA_Historique_prix!X:X,BNA_Historique_prix!$B:$B,$B32,BNA_Historique_prix!$E:$E,$C32)=0),"-",IFERROR((SUMIFS(BNA_Historique_prix!X:X,BNA_Historique_prix!$B:$B,$B32,BNA_Historique_prix!$E:$E,$D32)-SUMIFS(BNA_Historique_prix!X:X,BNA_Historique_prix!$B:$B,$B32,BNA_Historique_prix!$E:$E,$C32))/SUMIFS(BNA_Historique_prix!X:X,BNA_Historique_prix!$B:$B,$B32,BNA_Historique_prix!$E:$E,$C32),""))</f>
        <v>0</v>
      </c>
      <c r="Z32" s="13" t="str">
        <f ca="1">IF(OR(SUMIFS(BNA_Historique_prix!Y:Y,BNA_Historique_prix!$B:$B,$B32,BNA_Historique_prix!$E:$E,$D32)=0,SUMIFS(BNA_Historique_prix!Y:Y,BNA_Historique_prix!$B:$B,$B32,BNA_Historique_prix!$E:$E,$C32)=0),"-",IFERROR((SUMIFS(BNA_Historique_prix!Y:Y,BNA_Historique_prix!$B:$B,$B32,BNA_Historique_prix!$E:$E,$D32)-SUMIFS(BNA_Historique_prix!Y:Y,BNA_Historique_prix!$B:$B,$B32,BNA_Historique_prix!$E:$E,$C32))/SUMIFS(BNA_Historique_prix!Y:Y,BNA_Historique_prix!$B:$B,$B32,BNA_Historique_prix!$E:$E,$C32),""))</f>
        <v>-</v>
      </c>
      <c r="AA32" s="13" t="str">
        <f ca="1">IF(OR(SUMIFS(BNA_Historique_prix!Z:Z,BNA_Historique_prix!$B:$B,$B32,BNA_Historique_prix!$E:$E,$D32)=0,SUMIFS(BNA_Historique_prix!Z:Z,BNA_Historique_prix!$B:$B,$B32,BNA_Historique_prix!$E:$E,$C32)=0),"-",IFERROR((SUMIFS(BNA_Historique_prix!Z:Z,BNA_Historique_prix!$B:$B,$B32,BNA_Historique_prix!$E:$E,$D32)-SUMIFS(BNA_Historique_prix!Z:Z,BNA_Historique_prix!$B:$B,$B32,BNA_Historique_prix!$E:$E,$C32))/SUMIFS(BNA_Historique_prix!Z:Z,BNA_Historique_prix!$B:$B,$B32,BNA_Historique_prix!$E:$E,$C32),""))</f>
        <v>-</v>
      </c>
      <c r="AB32" s="13" t="str">
        <f ca="1">IF(OR(SUMIFS(BNA_Historique_prix!AA:AA,BNA_Historique_prix!$B:$B,$B32,BNA_Historique_prix!$E:$E,$D32)=0,SUMIFS(BNA_Historique_prix!AA:AA,BNA_Historique_prix!$B:$B,$B32,BNA_Historique_prix!$E:$E,$C32)=0),"-",IFERROR((SUMIFS(BNA_Historique_prix!AA:AA,BNA_Historique_prix!$B:$B,$B32,BNA_Historique_prix!$E:$E,$D32)-SUMIFS(BNA_Historique_prix!AA:AA,BNA_Historique_prix!$B:$B,$B32,BNA_Historique_prix!$E:$E,$C32))/SUMIFS(BNA_Historique_prix!AA:AA,BNA_Historique_prix!$B:$B,$B32,BNA_Historique_prix!$E:$E,$C32),""))</f>
        <v>-</v>
      </c>
      <c r="AC32" s="13">
        <f ca="1">IF(OR(SUMIFS(BNA_Historique_prix!AB:AB,BNA_Historique_prix!$B:$B,$B32,BNA_Historique_prix!$E:$E,$D32)=0,SUMIFS(BNA_Historique_prix!AB:AB,BNA_Historique_prix!$B:$B,$B32,BNA_Historique_prix!$E:$E,$C32)=0),"-",IFERROR((SUMIFS(BNA_Historique_prix!AB:AB,BNA_Historique_prix!$B:$B,$B32,BNA_Historique_prix!$E:$E,$D32)-SUMIFS(BNA_Historique_prix!AB:AB,BNA_Historique_prix!$B:$B,$B32,BNA_Historique_prix!$E:$E,$C32))/SUMIFS(BNA_Historique_prix!AB:AB,BNA_Historique_prix!$B:$B,$B32,BNA_Historique_prix!$E:$E,$C32),""))</f>
        <v>0</v>
      </c>
      <c r="AD32" s="13">
        <f ca="1">IF(OR(SUMIFS(BNA_Historique_prix!AC:AC,BNA_Historique_prix!$B:$B,$B32,BNA_Historique_prix!$E:$E,$D32)=0,SUMIFS(BNA_Historique_prix!AC:AC,BNA_Historique_prix!$B:$B,$B32,BNA_Historique_prix!$E:$E,$C32)=0),"-",IFERROR((SUMIFS(BNA_Historique_prix!AC:AC,BNA_Historique_prix!$B:$B,$B32,BNA_Historique_prix!$E:$E,$D32)-SUMIFS(BNA_Historique_prix!AC:AC,BNA_Historique_prix!$B:$B,$B32,BNA_Historique_prix!$E:$E,$C32))/SUMIFS(BNA_Historique_prix!AC:AC,BNA_Historique_prix!$B:$B,$B32,BNA_Historique_prix!$E:$E,$C32),""))</f>
        <v>0</v>
      </c>
      <c r="AE32" s="13">
        <f ca="1">IF(OR(SUMIFS(BNA_Historique_prix!AD:AD,BNA_Historique_prix!$B:$B,$B32,BNA_Historique_prix!$E:$E,$D32)=0,SUMIFS(BNA_Historique_prix!AD:AD,BNA_Historique_prix!$B:$B,$B32,BNA_Historique_prix!$E:$E,$C32)=0),"-",IFERROR((SUMIFS(BNA_Historique_prix!AD:AD,BNA_Historique_prix!$B:$B,$B32,BNA_Historique_prix!$E:$E,$D32)-SUMIFS(BNA_Historique_prix!AD:AD,BNA_Historique_prix!$B:$B,$B32,BNA_Historique_prix!$E:$E,$C32))/SUMIFS(BNA_Historique_prix!AD:AD,BNA_Historique_prix!$B:$B,$B32,BNA_Historique_prix!$E:$E,$C32),""))</f>
        <v>0</v>
      </c>
      <c r="AF32" s="13" t="str">
        <f ca="1">IF(OR(SUMIFS(BNA_Historique_prix!AE:AE,BNA_Historique_prix!$B:$B,$B32,BNA_Historique_prix!$E:$E,$D32)=0,SUMIFS(BNA_Historique_prix!AE:AE,BNA_Historique_prix!$B:$B,$B32,BNA_Historique_prix!$E:$E,$C32)=0),"-",IFERROR((SUMIFS(BNA_Historique_prix!AE:AE,BNA_Historique_prix!$B:$B,$B32,BNA_Historique_prix!$E:$E,$D32)-SUMIFS(BNA_Historique_prix!AE:AE,BNA_Historique_prix!$B:$B,$B32,BNA_Historique_prix!$E:$E,$C32))/SUMIFS(BNA_Historique_prix!AE:AE,BNA_Historique_prix!$B:$B,$B32,BNA_Historique_prix!$E:$E,$C32),""))</f>
        <v>-</v>
      </c>
      <c r="AG32" s="13" t="str">
        <f ca="1">IF(OR(SUMIFS(BNA_Historique_prix!AF:AF,BNA_Historique_prix!$B:$B,$B32,BNA_Historique_prix!$E:$E,$D32)=0,SUMIFS(BNA_Historique_prix!AF:AF,BNA_Historique_prix!$B:$B,$B32,BNA_Historique_prix!$E:$E,$C32)=0),"-",IFERROR((SUMIFS(BNA_Historique_prix!AF:AF,BNA_Historique_prix!$B:$B,$B32,BNA_Historique_prix!$E:$E,$D32)-SUMIFS(BNA_Historique_prix!AF:AF,BNA_Historique_prix!$B:$B,$B32,BNA_Historique_prix!$E:$E,$C32))/SUMIFS(BNA_Historique_prix!AF:AF,BNA_Historique_prix!$B:$B,$B32,BNA_Historique_prix!$E:$E,$C32),""))</f>
        <v>-</v>
      </c>
      <c r="AH32" s="13" t="str">
        <f ca="1">IF(OR(SUMIFS(BNA_Historique_prix!AG:AG,BNA_Historique_prix!$B:$B,$B32,BNA_Historique_prix!$E:$E,$D32)=0,SUMIFS(BNA_Historique_prix!AG:AG,BNA_Historique_prix!$B:$B,$B32,BNA_Historique_prix!$E:$E,$C32)=0),"-",IFERROR((SUMIFS(BNA_Historique_prix!AG:AG,BNA_Historique_prix!$B:$B,$B32,BNA_Historique_prix!$E:$E,$D32)-SUMIFS(BNA_Historique_prix!AG:AG,BNA_Historique_prix!$B:$B,$B32,BNA_Historique_prix!$E:$E,$C32))/SUMIFS(BNA_Historique_prix!AG:AG,BNA_Historique_prix!$B:$B,$B32,BNA_Historique_prix!$E:$E,$C32),""))</f>
        <v>-</v>
      </c>
      <c r="AI32" s="13">
        <f ca="1">IF(OR(SUMIFS(BNA_Historique_prix!AH:AH,BNA_Historique_prix!$B:$B,$B32,BNA_Historique_prix!$E:$E,$D32)=0,SUMIFS(BNA_Historique_prix!AH:AH,BNA_Historique_prix!$B:$B,$B32,BNA_Historique_prix!$E:$E,$C32)=0),"-",IFERROR((SUMIFS(BNA_Historique_prix!AH:AH,BNA_Historique_prix!$B:$B,$B32,BNA_Historique_prix!$E:$E,$D32)-SUMIFS(BNA_Historique_prix!AH:AH,BNA_Historique_prix!$B:$B,$B32,BNA_Historique_prix!$E:$E,$C32))/SUMIFS(BNA_Historique_prix!AH:AH,BNA_Historique_prix!$B:$B,$B32,BNA_Historique_prix!$E:$E,$C32),""))</f>
        <v>0</v>
      </c>
      <c r="AJ32" s="13" t="str">
        <f ca="1">IF(OR(SUMIFS(BNA_Historique_prix!AI:AI,BNA_Historique_prix!$B:$B,$B32,BNA_Historique_prix!$E:$E,$D32)=0,SUMIFS(BNA_Historique_prix!AI:AI,BNA_Historique_prix!$B:$B,$B32,BNA_Historique_prix!$E:$E,$C32)=0),"-",IFERROR((SUMIFS(BNA_Historique_prix!AI:AI,BNA_Historique_prix!$B:$B,$B32,BNA_Historique_prix!$E:$E,$D32)-SUMIFS(BNA_Historique_prix!AI:AI,BNA_Historique_prix!$B:$B,$B32,BNA_Historique_prix!$E:$E,$C32))/SUMIFS(BNA_Historique_prix!AI:AI,BNA_Historique_prix!$B:$B,$B32,BNA_Historique_prix!$E:$E,$C32),""))</f>
        <v>-</v>
      </c>
    </row>
    <row r="33" spans="1:36" x14ac:dyDescent="0.35">
      <c r="A33" s="4" t="s">
        <v>81</v>
      </c>
      <c r="B33" s="4" t="s">
        <v>82</v>
      </c>
      <c r="C33" s="10">
        <f t="shared" si="4"/>
        <v>45170</v>
      </c>
      <c r="D33" s="10">
        <f t="shared" si="4"/>
        <v>45231</v>
      </c>
      <c r="E33" s="10"/>
      <c r="F33" s="10" t="str">
        <f>F28</f>
        <v>% var trimestrielle</v>
      </c>
      <c r="H33" s="13">
        <f ca="1">IF(OR(SUMIFS(BNA_Historique_prix!G:G,BNA_Historique_prix!$B:$B,$B33,BNA_Historique_prix!$E:$E,$D33)=0,SUMIFS(BNA_Historique_prix!G:G,BNA_Historique_prix!$B:$B,$B33,BNA_Historique_prix!$E:$E,$C33)=0),"-",IFERROR((SUMIFS(BNA_Historique_prix!G:G,BNA_Historique_prix!$B:$B,$B33,BNA_Historique_prix!$E:$E,$D33)-SUMIFS(BNA_Historique_prix!G:G,BNA_Historique_prix!$B:$B,$B33,BNA_Historique_prix!$E:$E,$C33))/SUMIFS(BNA_Historique_prix!G:G,BNA_Historique_prix!$B:$B,$B33,BNA_Historique_prix!$E:$E,$C33),""))</f>
        <v>0</v>
      </c>
      <c r="I33" s="13">
        <f ca="1">IF(OR(SUMIFS(BNA_Historique_prix!H:H,BNA_Historique_prix!$B:$B,$B33,BNA_Historique_prix!$E:$E,$D33)=0,SUMIFS(BNA_Historique_prix!H:H,BNA_Historique_prix!$B:$B,$B33,BNA_Historique_prix!$E:$E,$C33)=0),"-",IFERROR((SUMIFS(BNA_Historique_prix!H:H,BNA_Historique_prix!$B:$B,$B33,BNA_Historique_prix!$E:$E,$D33)-SUMIFS(BNA_Historique_prix!H:H,BNA_Historique_prix!$B:$B,$B33,BNA_Historique_prix!$E:$E,$C33))/SUMIFS(BNA_Historique_prix!H:H,BNA_Historique_prix!$B:$B,$B33,BNA_Historique_prix!$E:$E,$C33),""))</f>
        <v>-0.04</v>
      </c>
      <c r="J33" s="13">
        <f ca="1">IF(OR(SUMIFS(BNA_Historique_prix!I:I,BNA_Historique_prix!$B:$B,$B33,BNA_Historique_prix!$E:$E,$D33)=0,SUMIFS(BNA_Historique_prix!I:I,BNA_Historique_prix!$B:$B,$B33,BNA_Historique_prix!$E:$E,$C33)=0),"-",IFERROR((SUMIFS(BNA_Historique_prix!I:I,BNA_Historique_prix!$B:$B,$B33,BNA_Historique_prix!$E:$E,$D33)-SUMIFS(BNA_Historique_prix!I:I,BNA_Historique_prix!$B:$B,$B33,BNA_Historique_prix!$E:$E,$C33))/SUMIFS(BNA_Historique_prix!I:I,BNA_Historique_prix!$B:$B,$B33,BNA_Historique_prix!$E:$E,$C33),""))</f>
        <v>0</v>
      </c>
      <c r="K33" s="13">
        <f ca="1">IF(OR(SUMIFS(BNA_Historique_prix!J:J,BNA_Historique_prix!$B:$B,$B33,BNA_Historique_prix!$E:$E,$D33)=0,SUMIFS(BNA_Historique_prix!J:J,BNA_Historique_prix!$B:$B,$B33,BNA_Historique_prix!$E:$E,$C33)=0),"-",IFERROR((SUMIFS(BNA_Historique_prix!J:J,BNA_Historique_prix!$B:$B,$B33,BNA_Historique_prix!$E:$E,$D33)-SUMIFS(BNA_Historique_prix!J:J,BNA_Historique_prix!$B:$B,$B33,BNA_Historique_prix!$E:$E,$C33))/SUMIFS(BNA_Historique_prix!J:J,BNA_Historique_prix!$B:$B,$B33,BNA_Historique_prix!$E:$E,$C33),""))</f>
        <v>0.2</v>
      </c>
      <c r="L33" s="13">
        <f ca="1">IF(OR(SUMIFS(BNA_Historique_prix!K:K,BNA_Historique_prix!$B:$B,$B33,BNA_Historique_prix!$E:$E,$D33)=0,SUMIFS(BNA_Historique_prix!K:K,BNA_Historique_prix!$B:$B,$B33,BNA_Historique_prix!$E:$E,$C33)=0),"-",IFERROR((SUMIFS(BNA_Historique_prix!K:K,BNA_Historique_prix!$B:$B,$B33,BNA_Historique_prix!$E:$E,$D33)-SUMIFS(BNA_Historique_prix!K:K,BNA_Historique_prix!$B:$B,$B33,BNA_Historique_prix!$E:$E,$C33))/SUMIFS(BNA_Historique_prix!K:K,BNA_Historique_prix!$B:$B,$B33,BNA_Historique_prix!$E:$E,$C33),""))</f>
        <v>0</v>
      </c>
      <c r="M33" s="13">
        <f ca="1">IF(OR(SUMIFS(BNA_Historique_prix!L:L,BNA_Historique_prix!$B:$B,$B33,BNA_Historique_prix!$E:$E,$D33)=0,SUMIFS(BNA_Historique_prix!L:L,BNA_Historique_prix!$B:$B,$B33,BNA_Historique_prix!$E:$E,$C33)=0),"-",IFERROR((SUMIFS(BNA_Historique_prix!L:L,BNA_Historique_prix!$B:$B,$B33,BNA_Historique_prix!$E:$E,$D33)-SUMIFS(BNA_Historique_prix!L:L,BNA_Historique_prix!$B:$B,$B33,BNA_Historique_prix!$E:$E,$C33))/SUMIFS(BNA_Historique_prix!L:L,BNA_Historique_prix!$B:$B,$B33,BNA_Historique_prix!$E:$E,$C33),""))</f>
        <v>0.20833333333333334</v>
      </c>
      <c r="N33" s="13">
        <f ca="1">IF(OR(SUMIFS(BNA_Historique_prix!M:M,BNA_Historique_prix!$B:$B,$B33,BNA_Historique_prix!$E:$E,$D33)=0,SUMIFS(BNA_Historique_prix!M:M,BNA_Historique_prix!$B:$B,$B33,BNA_Historique_prix!$E:$E,$C33)=0),"-",IFERROR((SUMIFS(BNA_Historique_prix!M:M,BNA_Historique_prix!$B:$B,$B33,BNA_Historique_prix!$E:$E,$D33)-SUMIFS(BNA_Historique_prix!M:M,BNA_Historique_prix!$B:$B,$B33,BNA_Historique_prix!$E:$E,$C33))/SUMIFS(BNA_Historique_prix!M:M,BNA_Historique_prix!$B:$B,$B33,BNA_Historique_prix!$E:$E,$C33),""))</f>
        <v>0.25</v>
      </c>
      <c r="O33" s="13">
        <f ca="1">IF(OR(SUMIFS(BNA_Historique_prix!N:N,BNA_Historique_prix!$B:$B,$B33,BNA_Historique_prix!$E:$E,$D33)=0,SUMIFS(BNA_Historique_prix!N:N,BNA_Historique_prix!$B:$B,$B33,BNA_Historique_prix!$E:$E,$C33)=0),"-",IFERROR((SUMIFS(BNA_Historique_prix!N:N,BNA_Historique_prix!$B:$B,$B33,BNA_Historique_prix!$E:$E,$D33)-SUMIFS(BNA_Historique_prix!N:N,BNA_Historique_prix!$B:$B,$B33,BNA_Historique_prix!$E:$E,$C33))/SUMIFS(BNA_Historique_prix!N:N,BNA_Historique_prix!$B:$B,$B33,BNA_Historique_prix!$E:$E,$C33),""))</f>
        <v>-0.46153846153846156</v>
      </c>
      <c r="P33" s="13">
        <f ca="1">IF(OR(SUMIFS(BNA_Historique_prix!O:O,BNA_Historique_prix!$B:$B,$B33,BNA_Historique_prix!$E:$E,$D33)=0,SUMIFS(BNA_Historique_prix!O:O,BNA_Historique_prix!$B:$B,$B33,BNA_Historique_prix!$E:$E,$C33)=0),"-",IFERROR((SUMIFS(BNA_Historique_prix!O:O,BNA_Historique_prix!$B:$B,$B33,BNA_Historique_prix!$E:$E,$D33)-SUMIFS(BNA_Historique_prix!O:O,BNA_Historique_prix!$B:$B,$B33,BNA_Historique_prix!$E:$E,$C33))/SUMIFS(BNA_Historique_prix!O:O,BNA_Historique_prix!$B:$B,$B33,BNA_Historique_prix!$E:$E,$C33),""))</f>
        <v>-0.1</v>
      </c>
      <c r="Q33" s="13" t="str">
        <f ca="1">IF(OR(SUMIFS(BNA_Historique_prix!P:P,BNA_Historique_prix!$B:$B,$B33,BNA_Historique_prix!$E:$E,$D33)=0,SUMIFS(BNA_Historique_prix!P:P,BNA_Historique_prix!$B:$B,$B33,BNA_Historique_prix!$E:$E,$C33)=0),"-",IFERROR((SUMIFS(BNA_Historique_prix!P:P,BNA_Historique_prix!$B:$B,$B33,BNA_Historique_prix!$E:$E,$D33)-SUMIFS(BNA_Historique_prix!P:P,BNA_Historique_prix!$B:$B,$B33,BNA_Historique_prix!$E:$E,$C33))/SUMIFS(BNA_Historique_prix!P:P,BNA_Historique_prix!$B:$B,$B33,BNA_Historique_prix!$E:$E,$C33),""))</f>
        <v>-</v>
      </c>
      <c r="R33" s="13" t="str">
        <f ca="1">IF(OR(SUMIFS(BNA_Historique_prix!Q:Q,BNA_Historique_prix!$B:$B,$B33,BNA_Historique_prix!$E:$E,$D33)=0,SUMIFS(BNA_Historique_prix!Q:Q,BNA_Historique_prix!$B:$B,$B33,BNA_Historique_prix!$E:$E,$C33)=0),"-",IFERROR((SUMIFS(BNA_Historique_prix!Q:Q,BNA_Historique_prix!$B:$B,$B33,BNA_Historique_prix!$E:$E,$D33)-SUMIFS(BNA_Historique_prix!Q:Q,BNA_Historique_prix!$B:$B,$B33,BNA_Historique_prix!$E:$E,$C33))/SUMIFS(BNA_Historique_prix!Q:Q,BNA_Historique_prix!$B:$B,$B33,BNA_Historique_prix!$E:$E,$C33),""))</f>
        <v>-</v>
      </c>
      <c r="S33" s="13" t="str">
        <f ca="1">IF(OR(SUMIFS(BNA_Historique_prix!R:R,BNA_Historique_prix!$B:$B,$B33,BNA_Historique_prix!$E:$E,$D33)=0,SUMIFS(BNA_Historique_prix!R:R,BNA_Historique_prix!$B:$B,$B33,BNA_Historique_prix!$E:$E,$C33)=0),"-",IFERROR((SUMIFS(BNA_Historique_prix!R:R,BNA_Historique_prix!$B:$B,$B33,BNA_Historique_prix!$E:$E,$D33)-SUMIFS(BNA_Historique_prix!R:R,BNA_Historique_prix!$B:$B,$B33,BNA_Historique_prix!$E:$E,$C33))/SUMIFS(BNA_Historique_prix!R:R,BNA_Historique_prix!$B:$B,$B33,BNA_Historique_prix!$E:$E,$C33),""))</f>
        <v>-</v>
      </c>
      <c r="T33" s="13" t="str">
        <f ca="1">IF(OR(SUMIFS(BNA_Historique_prix!S:S,BNA_Historique_prix!$B:$B,$B33,BNA_Historique_prix!$E:$E,$D33)=0,SUMIFS(BNA_Historique_prix!S:S,BNA_Historique_prix!$B:$B,$B33,BNA_Historique_prix!$E:$E,$C33)=0),"-",IFERROR((SUMIFS(BNA_Historique_prix!S:S,BNA_Historique_prix!$B:$B,$B33,BNA_Historique_prix!$E:$E,$D33)-SUMIFS(BNA_Historique_prix!S:S,BNA_Historique_prix!$B:$B,$B33,BNA_Historique_prix!$E:$E,$C33))/SUMIFS(BNA_Historique_prix!S:S,BNA_Historique_prix!$B:$B,$B33,BNA_Historique_prix!$E:$E,$C33),""))</f>
        <v>-</v>
      </c>
      <c r="U33" s="13" t="str">
        <f ca="1">IF(OR(SUMIFS(BNA_Historique_prix!T:T,BNA_Historique_prix!$B:$B,$B33,BNA_Historique_prix!$E:$E,$D33)=0,SUMIFS(BNA_Historique_prix!T:T,BNA_Historique_prix!$B:$B,$B33,BNA_Historique_prix!$E:$E,$C33)=0),"-",IFERROR((SUMIFS(BNA_Historique_prix!T:T,BNA_Historique_prix!$B:$B,$B33,BNA_Historique_prix!$E:$E,$D33)-SUMIFS(BNA_Historique_prix!T:T,BNA_Historique_prix!$B:$B,$B33,BNA_Historique_prix!$E:$E,$C33))/SUMIFS(BNA_Historique_prix!T:T,BNA_Historique_prix!$B:$B,$B33,BNA_Historique_prix!$E:$E,$C33),""))</f>
        <v>-</v>
      </c>
      <c r="V33" s="13">
        <f ca="1">IF(OR(SUMIFS(BNA_Historique_prix!U:U,BNA_Historique_prix!$B:$B,$B33,BNA_Historique_prix!$E:$E,$D33)=0,SUMIFS(BNA_Historique_prix!U:U,BNA_Historique_prix!$B:$B,$B33,BNA_Historique_prix!$E:$E,$C33)=0),"-",IFERROR((SUMIFS(BNA_Historique_prix!U:U,BNA_Historique_prix!$B:$B,$B33,BNA_Historique_prix!$E:$E,$D33)-SUMIFS(BNA_Historique_prix!U:U,BNA_Historique_prix!$B:$B,$B33,BNA_Historique_prix!$E:$E,$C33))/SUMIFS(BNA_Historique_prix!U:U,BNA_Historique_prix!$B:$B,$B33,BNA_Historique_prix!$E:$E,$C33),""))</f>
        <v>5.8823529411764705E-2</v>
      </c>
      <c r="W33" s="13">
        <f ca="1">IF(OR(SUMIFS(BNA_Historique_prix!V:V,BNA_Historique_prix!$B:$B,$B33,BNA_Historique_prix!$E:$E,$D33)=0,SUMIFS(BNA_Historique_prix!V:V,BNA_Historique_prix!$B:$B,$B33,BNA_Historique_prix!$E:$E,$C33)=0),"-",IFERROR((SUMIFS(BNA_Historique_prix!V:V,BNA_Historique_prix!$B:$B,$B33,BNA_Historique_prix!$E:$E,$D33)-SUMIFS(BNA_Historique_prix!V:V,BNA_Historique_prix!$B:$B,$B33,BNA_Historique_prix!$E:$E,$C33))/SUMIFS(BNA_Historique_prix!V:V,BNA_Historique_prix!$B:$B,$B33,BNA_Historique_prix!$E:$E,$C33),""))</f>
        <v>-6.8965517241379309E-2</v>
      </c>
      <c r="X33" s="13">
        <f ca="1">IF(OR(SUMIFS(BNA_Historique_prix!W:W,BNA_Historique_prix!$B:$B,$B33,BNA_Historique_prix!$E:$E,$D33)=0,SUMIFS(BNA_Historique_prix!W:W,BNA_Historique_prix!$B:$B,$B33,BNA_Historique_prix!$E:$E,$C33)=0),"-",IFERROR((SUMIFS(BNA_Historique_prix!W:W,BNA_Historique_prix!$B:$B,$B33,BNA_Historique_prix!$E:$E,$D33)-SUMIFS(BNA_Historique_prix!W:W,BNA_Historique_prix!$B:$B,$B33,BNA_Historique_prix!$E:$E,$C33))/SUMIFS(BNA_Historique_prix!W:W,BNA_Historique_prix!$B:$B,$B33,BNA_Historique_prix!$E:$E,$C33),""))</f>
        <v>-0.125</v>
      </c>
      <c r="Y33" s="13">
        <f ca="1">IF(OR(SUMIFS(BNA_Historique_prix!X:X,BNA_Historique_prix!$B:$B,$B33,BNA_Historique_prix!$E:$E,$D33)=0,SUMIFS(BNA_Historique_prix!X:X,BNA_Historique_prix!$B:$B,$B33,BNA_Historique_prix!$E:$E,$C33)=0),"-",IFERROR((SUMIFS(BNA_Historique_prix!X:X,BNA_Historique_prix!$B:$B,$B33,BNA_Historique_prix!$E:$E,$D33)-SUMIFS(BNA_Historique_prix!X:X,BNA_Historique_prix!$B:$B,$B33,BNA_Historique_prix!$E:$E,$C33))/SUMIFS(BNA_Historique_prix!X:X,BNA_Historique_prix!$B:$B,$B33,BNA_Historique_prix!$E:$E,$C33),""))</f>
        <v>-0.7</v>
      </c>
      <c r="Z33" s="13" t="str">
        <f ca="1">IF(OR(SUMIFS(BNA_Historique_prix!Y:Y,BNA_Historique_prix!$B:$B,$B33,BNA_Historique_prix!$E:$E,$D33)=0,SUMIFS(BNA_Historique_prix!Y:Y,BNA_Historique_prix!$B:$B,$B33,BNA_Historique_prix!$E:$E,$C33)=0),"-",IFERROR((SUMIFS(BNA_Historique_prix!Y:Y,BNA_Historique_prix!$B:$B,$B33,BNA_Historique_prix!$E:$E,$D33)-SUMIFS(BNA_Historique_prix!Y:Y,BNA_Historique_prix!$B:$B,$B33,BNA_Historique_prix!$E:$E,$C33))/SUMIFS(BNA_Historique_prix!Y:Y,BNA_Historique_prix!$B:$B,$B33,BNA_Historique_prix!$E:$E,$C33),""))</f>
        <v>-</v>
      </c>
      <c r="AA33" s="13" t="str">
        <f ca="1">IF(OR(SUMIFS(BNA_Historique_prix!Z:Z,BNA_Historique_prix!$B:$B,$B33,BNA_Historique_prix!$E:$E,$D33)=0,SUMIFS(BNA_Historique_prix!Z:Z,BNA_Historique_prix!$B:$B,$B33,BNA_Historique_prix!$E:$E,$C33)=0),"-",IFERROR((SUMIFS(BNA_Historique_prix!Z:Z,BNA_Historique_prix!$B:$B,$B33,BNA_Historique_prix!$E:$E,$D33)-SUMIFS(BNA_Historique_prix!Z:Z,BNA_Historique_prix!$B:$B,$B33,BNA_Historique_prix!$E:$E,$C33))/SUMIFS(BNA_Historique_prix!Z:Z,BNA_Historique_prix!$B:$B,$B33,BNA_Historique_prix!$E:$E,$C33),""))</f>
        <v>-</v>
      </c>
      <c r="AB33" s="13" t="str">
        <f ca="1">IF(OR(SUMIFS(BNA_Historique_prix!AA:AA,BNA_Historique_prix!$B:$B,$B33,BNA_Historique_prix!$E:$E,$D33)=0,SUMIFS(BNA_Historique_prix!AA:AA,BNA_Historique_prix!$B:$B,$B33,BNA_Historique_prix!$E:$E,$C33)=0),"-",IFERROR((SUMIFS(BNA_Historique_prix!AA:AA,BNA_Historique_prix!$B:$B,$B33,BNA_Historique_prix!$E:$E,$D33)-SUMIFS(BNA_Historique_prix!AA:AA,BNA_Historique_prix!$B:$B,$B33,BNA_Historique_prix!$E:$E,$C33))/SUMIFS(BNA_Historique_prix!AA:AA,BNA_Historique_prix!$B:$B,$B33,BNA_Historique_prix!$E:$E,$C33),""))</f>
        <v>-</v>
      </c>
      <c r="AC33" s="13">
        <f ca="1">IF(OR(SUMIFS(BNA_Historique_prix!AB:AB,BNA_Historique_prix!$B:$B,$B33,BNA_Historique_prix!$E:$E,$D33)=0,SUMIFS(BNA_Historique_prix!AB:AB,BNA_Historique_prix!$B:$B,$B33,BNA_Historique_prix!$E:$E,$C33)=0),"-",IFERROR((SUMIFS(BNA_Historique_prix!AB:AB,BNA_Historique_prix!$B:$B,$B33,BNA_Historique_prix!$E:$E,$D33)-SUMIFS(BNA_Historique_prix!AB:AB,BNA_Historique_prix!$B:$B,$B33,BNA_Historique_prix!$E:$E,$C33))/SUMIFS(BNA_Historique_prix!AB:AB,BNA_Historique_prix!$B:$B,$B33,BNA_Historique_prix!$E:$E,$C33),""))</f>
        <v>-0.20833333333333334</v>
      </c>
      <c r="AD33" s="13">
        <f ca="1">IF(OR(SUMIFS(BNA_Historique_prix!AC:AC,BNA_Historique_prix!$B:$B,$B33,BNA_Historique_prix!$E:$E,$D33)=0,SUMIFS(BNA_Historique_prix!AC:AC,BNA_Historique_prix!$B:$B,$B33,BNA_Historique_prix!$E:$E,$C33)=0),"-",IFERROR((SUMIFS(BNA_Historique_prix!AC:AC,BNA_Historique_prix!$B:$B,$B33,BNA_Historique_prix!$E:$E,$D33)-SUMIFS(BNA_Historique_prix!AC:AC,BNA_Historique_prix!$B:$B,$B33,BNA_Historique_prix!$E:$E,$C33))/SUMIFS(BNA_Historique_prix!AC:AC,BNA_Historique_prix!$B:$B,$B33,BNA_Historique_prix!$E:$E,$C33),""))</f>
        <v>0.26666666666666666</v>
      </c>
      <c r="AE33" s="13">
        <f ca="1">IF(OR(SUMIFS(BNA_Historique_prix!AD:AD,BNA_Historique_prix!$B:$B,$B33,BNA_Historique_prix!$E:$E,$D33)=0,SUMIFS(BNA_Historique_prix!AD:AD,BNA_Historique_prix!$B:$B,$B33,BNA_Historique_prix!$E:$E,$C33)=0),"-",IFERROR((SUMIFS(BNA_Historique_prix!AD:AD,BNA_Historique_prix!$B:$B,$B33,BNA_Historique_prix!$E:$E,$D33)-SUMIFS(BNA_Historique_prix!AD:AD,BNA_Historique_prix!$B:$B,$B33,BNA_Historique_prix!$E:$E,$C33))/SUMIFS(BNA_Historique_prix!AD:AD,BNA_Historique_prix!$B:$B,$B33,BNA_Historique_prix!$E:$E,$C33),""))</f>
        <v>-0.5</v>
      </c>
      <c r="AF33" s="13" t="str">
        <f ca="1">IF(OR(SUMIFS(BNA_Historique_prix!AE:AE,BNA_Historique_prix!$B:$B,$B33,BNA_Historique_prix!$E:$E,$D33)=0,SUMIFS(BNA_Historique_prix!AE:AE,BNA_Historique_prix!$B:$B,$B33,BNA_Historique_prix!$E:$E,$C33)=0),"-",IFERROR((SUMIFS(BNA_Historique_prix!AE:AE,BNA_Historique_prix!$B:$B,$B33,BNA_Historique_prix!$E:$E,$D33)-SUMIFS(BNA_Historique_prix!AE:AE,BNA_Historique_prix!$B:$B,$B33,BNA_Historique_prix!$E:$E,$C33))/SUMIFS(BNA_Historique_prix!AE:AE,BNA_Historique_prix!$B:$B,$B33,BNA_Historique_prix!$E:$E,$C33),""))</f>
        <v>-</v>
      </c>
      <c r="AG33" s="13" t="str">
        <f ca="1">IF(OR(SUMIFS(BNA_Historique_prix!AF:AF,BNA_Historique_prix!$B:$B,$B33,BNA_Historique_prix!$E:$E,$D33)=0,SUMIFS(BNA_Historique_prix!AF:AF,BNA_Historique_prix!$B:$B,$B33,BNA_Historique_prix!$E:$E,$C33)=0),"-",IFERROR((SUMIFS(BNA_Historique_prix!AF:AF,BNA_Historique_prix!$B:$B,$B33,BNA_Historique_prix!$E:$E,$D33)-SUMIFS(BNA_Historique_prix!AF:AF,BNA_Historique_prix!$B:$B,$B33,BNA_Historique_prix!$E:$E,$C33))/SUMIFS(BNA_Historique_prix!AF:AF,BNA_Historique_prix!$B:$B,$B33,BNA_Historique_prix!$E:$E,$C33),""))</f>
        <v>-</v>
      </c>
      <c r="AH33" s="13" t="str">
        <f ca="1">IF(OR(SUMIFS(BNA_Historique_prix!AG:AG,BNA_Historique_prix!$B:$B,$B33,BNA_Historique_prix!$E:$E,$D33)=0,SUMIFS(BNA_Historique_prix!AG:AG,BNA_Historique_prix!$B:$B,$B33,BNA_Historique_prix!$E:$E,$C33)=0),"-",IFERROR((SUMIFS(BNA_Historique_prix!AG:AG,BNA_Historique_prix!$B:$B,$B33,BNA_Historique_prix!$E:$E,$D33)-SUMIFS(BNA_Historique_prix!AG:AG,BNA_Historique_prix!$B:$B,$B33,BNA_Historique_prix!$E:$E,$C33))/SUMIFS(BNA_Historique_prix!AG:AG,BNA_Historique_prix!$B:$B,$B33,BNA_Historique_prix!$E:$E,$C33),""))</f>
        <v>-</v>
      </c>
      <c r="AI33" s="13">
        <f ca="1">IF(OR(SUMIFS(BNA_Historique_prix!AH:AH,BNA_Historique_prix!$B:$B,$B33,BNA_Historique_prix!$E:$E,$D33)=0,SUMIFS(BNA_Historique_prix!AH:AH,BNA_Historique_prix!$B:$B,$B33,BNA_Historique_prix!$E:$E,$C33)=0),"-",IFERROR((SUMIFS(BNA_Historique_prix!AH:AH,BNA_Historique_prix!$B:$B,$B33,BNA_Historique_prix!$E:$E,$D33)-SUMIFS(BNA_Historique_prix!AH:AH,BNA_Historique_prix!$B:$B,$B33,BNA_Historique_prix!$E:$E,$C33))/SUMIFS(BNA_Historique_prix!AH:AH,BNA_Historique_prix!$B:$B,$B33,BNA_Historique_prix!$E:$E,$C33),""))</f>
        <v>-8.3333333333333329E-2</v>
      </c>
      <c r="AJ33" s="13" t="str">
        <f ca="1">IF(OR(SUMIFS(BNA_Historique_prix!AI:AI,BNA_Historique_prix!$B:$B,$B33,BNA_Historique_prix!$E:$E,$D33)=0,SUMIFS(BNA_Historique_prix!AI:AI,BNA_Historique_prix!$B:$B,$B33,BNA_Historique_prix!$E:$E,$C33)=0),"-",IFERROR((SUMIFS(BNA_Historique_prix!AI:AI,BNA_Historique_prix!$B:$B,$B33,BNA_Historique_prix!$E:$E,$D33)-SUMIFS(BNA_Historique_prix!AI:AI,BNA_Historique_prix!$B:$B,$B33,BNA_Historique_prix!$E:$E,$C33))/SUMIFS(BNA_Historique_prix!AI:AI,BNA_Historique_prix!$B:$B,$B33,BNA_Historique_prix!$E:$E,$C33),""))</f>
        <v>-</v>
      </c>
    </row>
    <row r="34" spans="1:36" x14ac:dyDescent="0.35">
      <c r="A34" s="4" t="s">
        <v>81</v>
      </c>
      <c r="B34" s="4" t="s">
        <v>82</v>
      </c>
      <c r="C34" s="10">
        <f t="shared" si="4"/>
        <v>44866</v>
      </c>
      <c r="D34" s="10">
        <f t="shared" si="4"/>
        <v>45231</v>
      </c>
      <c r="E34" s="10"/>
      <c r="F34" s="10" t="str">
        <f>F29</f>
        <v>% var annuelle</v>
      </c>
      <c r="H34" s="13" t="str">
        <f ca="1">IF(OR(SUMIFS(BNA_Historique_prix!G:G,BNA_Historique_prix!$B:$B,$B34,BNA_Historique_prix!$E:$E,$D34)=0,SUMIFS(BNA_Historique_prix!G:G,BNA_Historique_prix!$B:$B,$B34,BNA_Historique_prix!$E:$E,$C34)=0),"-",IFERROR((SUMIFS(BNA_Historique_prix!G:G,BNA_Historique_prix!$B:$B,$B34,BNA_Historique_prix!$E:$E,$D34)-SUMIFS(BNA_Historique_prix!G:G,BNA_Historique_prix!$B:$B,$B34,BNA_Historique_prix!$E:$E,$C34))/SUMIFS(BNA_Historique_prix!G:G,BNA_Historique_prix!$B:$B,$B34,BNA_Historique_prix!$E:$E,$C34),""))</f>
        <v>-</v>
      </c>
      <c r="I34" s="13" t="str">
        <f ca="1">IF(OR(SUMIFS(BNA_Historique_prix!H:H,BNA_Historique_prix!$B:$B,$B34,BNA_Historique_prix!$E:$E,$D34)=0,SUMIFS(BNA_Historique_prix!H:H,BNA_Historique_prix!$B:$B,$B34,BNA_Historique_prix!$E:$E,$C34)=0),"-",IFERROR((SUMIFS(BNA_Historique_prix!H:H,BNA_Historique_prix!$B:$B,$B34,BNA_Historique_prix!$E:$E,$D34)-SUMIFS(BNA_Historique_prix!H:H,BNA_Historique_prix!$B:$B,$B34,BNA_Historique_prix!$E:$E,$C34))/SUMIFS(BNA_Historique_prix!H:H,BNA_Historique_prix!$B:$B,$B34,BNA_Historique_prix!$E:$E,$C34),""))</f>
        <v>-</v>
      </c>
      <c r="J34" s="13" t="str">
        <f ca="1">IF(OR(SUMIFS(BNA_Historique_prix!I:I,BNA_Historique_prix!$B:$B,$B34,BNA_Historique_prix!$E:$E,$D34)=0,SUMIFS(BNA_Historique_prix!I:I,BNA_Historique_prix!$B:$B,$B34,BNA_Historique_prix!$E:$E,$C34)=0),"-",IFERROR((SUMIFS(BNA_Historique_prix!I:I,BNA_Historique_prix!$B:$B,$B34,BNA_Historique_prix!$E:$E,$D34)-SUMIFS(BNA_Historique_prix!I:I,BNA_Historique_prix!$B:$B,$B34,BNA_Historique_prix!$E:$E,$C34))/SUMIFS(BNA_Historique_prix!I:I,BNA_Historique_prix!$B:$B,$B34,BNA_Historique_prix!$E:$E,$C34),""))</f>
        <v>-</v>
      </c>
      <c r="K34" s="13" t="str">
        <f ca="1">IF(OR(SUMIFS(BNA_Historique_prix!J:J,BNA_Historique_prix!$B:$B,$B34,BNA_Historique_prix!$E:$E,$D34)=0,SUMIFS(BNA_Historique_prix!J:J,BNA_Historique_prix!$B:$B,$B34,BNA_Historique_prix!$E:$E,$C34)=0),"-",IFERROR((SUMIFS(BNA_Historique_prix!J:J,BNA_Historique_prix!$B:$B,$B34,BNA_Historique_prix!$E:$E,$D34)-SUMIFS(BNA_Historique_prix!J:J,BNA_Historique_prix!$B:$B,$B34,BNA_Historique_prix!$E:$E,$C34))/SUMIFS(BNA_Historique_prix!J:J,BNA_Historique_prix!$B:$B,$B34,BNA_Historique_prix!$E:$E,$C34),""))</f>
        <v>-</v>
      </c>
      <c r="L34" s="13" t="str">
        <f ca="1">IF(OR(SUMIFS(BNA_Historique_prix!K:K,BNA_Historique_prix!$B:$B,$B34,BNA_Historique_prix!$E:$E,$D34)=0,SUMIFS(BNA_Historique_prix!K:K,BNA_Historique_prix!$B:$B,$B34,BNA_Historique_prix!$E:$E,$C34)=0),"-",IFERROR((SUMIFS(BNA_Historique_prix!K:K,BNA_Historique_prix!$B:$B,$B34,BNA_Historique_prix!$E:$E,$D34)-SUMIFS(BNA_Historique_prix!K:K,BNA_Historique_prix!$B:$B,$B34,BNA_Historique_prix!$E:$E,$C34))/SUMIFS(BNA_Historique_prix!K:K,BNA_Historique_prix!$B:$B,$B34,BNA_Historique_prix!$E:$E,$C34),""))</f>
        <v>-</v>
      </c>
      <c r="M34" s="13" t="str">
        <f ca="1">IF(OR(SUMIFS(BNA_Historique_prix!L:L,BNA_Historique_prix!$B:$B,$B34,BNA_Historique_prix!$E:$E,$D34)=0,SUMIFS(BNA_Historique_prix!L:L,BNA_Historique_prix!$B:$B,$B34,BNA_Historique_prix!$E:$E,$C34)=0),"-",IFERROR((SUMIFS(BNA_Historique_prix!L:L,BNA_Historique_prix!$B:$B,$B34,BNA_Historique_prix!$E:$E,$D34)-SUMIFS(BNA_Historique_prix!L:L,BNA_Historique_prix!$B:$B,$B34,BNA_Historique_prix!$E:$E,$C34))/SUMIFS(BNA_Historique_prix!L:L,BNA_Historique_prix!$B:$B,$B34,BNA_Historique_prix!$E:$E,$C34),""))</f>
        <v>-</v>
      </c>
      <c r="N34" s="13" t="str">
        <f ca="1">IF(OR(SUMIFS(BNA_Historique_prix!M:M,BNA_Historique_prix!$B:$B,$B34,BNA_Historique_prix!$E:$E,$D34)=0,SUMIFS(BNA_Historique_prix!M:M,BNA_Historique_prix!$B:$B,$B34,BNA_Historique_prix!$E:$E,$C34)=0),"-",IFERROR((SUMIFS(BNA_Historique_prix!M:M,BNA_Historique_prix!$B:$B,$B34,BNA_Historique_prix!$E:$E,$D34)-SUMIFS(BNA_Historique_prix!M:M,BNA_Historique_prix!$B:$B,$B34,BNA_Historique_prix!$E:$E,$C34))/SUMIFS(BNA_Historique_prix!M:M,BNA_Historique_prix!$B:$B,$B34,BNA_Historique_prix!$E:$E,$C34),""))</f>
        <v>-</v>
      </c>
      <c r="O34" s="13" t="str">
        <f ca="1">IF(OR(SUMIFS(BNA_Historique_prix!N:N,BNA_Historique_prix!$B:$B,$B34,BNA_Historique_prix!$E:$E,$D34)=0,SUMIFS(BNA_Historique_prix!N:N,BNA_Historique_prix!$B:$B,$B34,BNA_Historique_prix!$E:$E,$C34)=0),"-",IFERROR((SUMIFS(BNA_Historique_prix!N:N,BNA_Historique_prix!$B:$B,$B34,BNA_Historique_prix!$E:$E,$D34)-SUMIFS(BNA_Historique_prix!N:N,BNA_Historique_prix!$B:$B,$B34,BNA_Historique_prix!$E:$E,$C34))/SUMIFS(BNA_Historique_prix!N:N,BNA_Historique_prix!$B:$B,$B34,BNA_Historique_prix!$E:$E,$C34),""))</f>
        <v>-</v>
      </c>
      <c r="P34" s="13" t="str">
        <f ca="1">IF(OR(SUMIFS(BNA_Historique_prix!O:O,BNA_Historique_prix!$B:$B,$B34,BNA_Historique_prix!$E:$E,$D34)=0,SUMIFS(BNA_Historique_prix!O:O,BNA_Historique_prix!$B:$B,$B34,BNA_Historique_prix!$E:$E,$C34)=0),"-",IFERROR((SUMIFS(BNA_Historique_prix!O:O,BNA_Historique_prix!$B:$B,$B34,BNA_Historique_prix!$E:$E,$D34)-SUMIFS(BNA_Historique_prix!O:O,BNA_Historique_prix!$B:$B,$B34,BNA_Historique_prix!$E:$E,$C34))/SUMIFS(BNA_Historique_prix!O:O,BNA_Historique_prix!$B:$B,$B34,BNA_Historique_prix!$E:$E,$C34),""))</f>
        <v>-</v>
      </c>
      <c r="Q34" s="13" t="str">
        <f ca="1">IF(OR(SUMIFS(BNA_Historique_prix!P:P,BNA_Historique_prix!$B:$B,$B34,BNA_Historique_prix!$E:$E,$D34)=0,SUMIFS(BNA_Historique_prix!P:P,BNA_Historique_prix!$B:$B,$B34,BNA_Historique_prix!$E:$E,$C34)=0),"-",IFERROR((SUMIFS(BNA_Historique_prix!P:P,BNA_Historique_prix!$B:$B,$B34,BNA_Historique_prix!$E:$E,$D34)-SUMIFS(BNA_Historique_prix!P:P,BNA_Historique_prix!$B:$B,$B34,BNA_Historique_prix!$E:$E,$C34))/SUMIFS(BNA_Historique_prix!P:P,BNA_Historique_prix!$B:$B,$B34,BNA_Historique_prix!$E:$E,$C34),""))</f>
        <v>-</v>
      </c>
      <c r="R34" s="13" t="str">
        <f ca="1">IF(OR(SUMIFS(BNA_Historique_prix!Q:Q,BNA_Historique_prix!$B:$B,$B34,BNA_Historique_prix!$E:$E,$D34)=0,SUMIFS(BNA_Historique_prix!Q:Q,BNA_Historique_prix!$B:$B,$B34,BNA_Historique_prix!$E:$E,$C34)=0),"-",IFERROR((SUMIFS(BNA_Historique_prix!Q:Q,BNA_Historique_prix!$B:$B,$B34,BNA_Historique_prix!$E:$E,$D34)-SUMIFS(BNA_Historique_prix!Q:Q,BNA_Historique_prix!$B:$B,$B34,BNA_Historique_prix!$E:$E,$C34))/SUMIFS(BNA_Historique_prix!Q:Q,BNA_Historique_prix!$B:$B,$B34,BNA_Historique_prix!$E:$E,$C34),""))</f>
        <v>-</v>
      </c>
      <c r="S34" s="13" t="str">
        <f ca="1">IF(OR(SUMIFS(BNA_Historique_prix!R:R,BNA_Historique_prix!$B:$B,$B34,BNA_Historique_prix!$E:$E,$D34)=0,SUMIFS(BNA_Historique_prix!R:R,BNA_Historique_prix!$B:$B,$B34,BNA_Historique_prix!$E:$E,$C34)=0),"-",IFERROR((SUMIFS(BNA_Historique_prix!R:R,BNA_Historique_prix!$B:$B,$B34,BNA_Historique_prix!$E:$E,$D34)-SUMIFS(BNA_Historique_prix!R:R,BNA_Historique_prix!$B:$B,$B34,BNA_Historique_prix!$E:$E,$C34))/SUMIFS(BNA_Historique_prix!R:R,BNA_Historique_prix!$B:$B,$B34,BNA_Historique_prix!$E:$E,$C34),""))</f>
        <v>-</v>
      </c>
      <c r="T34" s="13" t="str">
        <f ca="1">IF(OR(SUMIFS(BNA_Historique_prix!S:S,BNA_Historique_prix!$B:$B,$B34,BNA_Historique_prix!$E:$E,$D34)=0,SUMIFS(BNA_Historique_prix!S:S,BNA_Historique_prix!$B:$B,$B34,BNA_Historique_prix!$E:$E,$C34)=0),"-",IFERROR((SUMIFS(BNA_Historique_prix!S:S,BNA_Historique_prix!$B:$B,$B34,BNA_Historique_prix!$E:$E,$D34)-SUMIFS(BNA_Historique_prix!S:S,BNA_Historique_prix!$B:$B,$B34,BNA_Historique_prix!$E:$E,$C34))/SUMIFS(BNA_Historique_prix!S:S,BNA_Historique_prix!$B:$B,$B34,BNA_Historique_prix!$E:$E,$C34),""))</f>
        <v>-</v>
      </c>
      <c r="U34" s="13" t="str">
        <f ca="1">IF(OR(SUMIFS(BNA_Historique_prix!T:T,BNA_Historique_prix!$B:$B,$B34,BNA_Historique_prix!$E:$E,$D34)=0,SUMIFS(BNA_Historique_prix!T:T,BNA_Historique_prix!$B:$B,$B34,BNA_Historique_prix!$E:$E,$C34)=0),"-",IFERROR((SUMIFS(BNA_Historique_prix!T:T,BNA_Historique_prix!$B:$B,$B34,BNA_Historique_prix!$E:$E,$D34)-SUMIFS(BNA_Historique_prix!T:T,BNA_Historique_prix!$B:$B,$B34,BNA_Historique_prix!$E:$E,$C34))/SUMIFS(BNA_Historique_prix!T:T,BNA_Historique_prix!$B:$B,$B34,BNA_Historique_prix!$E:$E,$C34),""))</f>
        <v>-</v>
      </c>
      <c r="V34" s="13" t="str">
        <f ca="1">IF(OR(SUMIFS(BNA_Historique_prix!U:U,BNA_Historique_prix!$B:$B,$B34,BNA_Historique_prix!$E:$E,$D34)=0,SUMIFS(BNA_Historique_prix!U:U,BNA_Historique_prix!$B:$B,$B34,BNA_Historique_prix!$E:$E,$C34)=0),"-",IFERROR((SUMIFS(BNA_Historique_prix!U:U,BNA_Historique_prix!$B:$B,$B34,BNA_Historique_prix!$E:$E,$D34)-SUMIFS(BNA_Historique_prix!U:U,BNA_Historique_prix!$B:$B,$B34,BNA_Historique_prix!$E:$E,$C34))/SUMIFS(BNA_Historique_prix!U:U,BNA_Historique_prix!$B:$B,$B34,BNA_Historique_prix!$E:$E,$C34),""))</f>
        <v>-</v>
      </c>
      <c r="W34" s="13" t="str">
        <f ca="1">IF(OR(SUMIFS(BNA_Historique_prix!V:V,BNA_Historique_prix!$B:$B,$B34,BNA_Historique_prix!$E:$E,$D34)=0,SUMIFS(BNA_Historique_prix!V:V,BNA_Historique_prix!$B:$B,$B34,BNA_Historique_prix!$E:$E,$C34)=0),"-",IFERROR((SUMIFS(BNA_Historique_prix!V:V,BNA_Historique_prix!$B:$B,$B34,BNA_Historique_prix!$E:$E,$D34)-SUMIFS(BNA_Historique_prix!V:V,BNA_Historique_prix!$B:$B,$B34,BNA_Historique_prix!$E:$E,$C34))/SUMIFS(BNA_Historique_prix!V:V,BNA_Historique_prix!$B:$B,$B34,BNA_Historique_prix!$E:$E,$C34),""))</f>
        <v>-</v>
      </c>
      <c r="X34" s="13" t="str">
        <f ca="1">IF(OR(SUMIFS(BNA_Historique_prix!W:W,BNA_Historique_prix!$B:$B,$B34,BNA_Historique_prix!$E:$E,$D34)=0,SUMIFS(BNA_Historique_prix!W:W,BNA_Historique_prix!$B:$B,$B34,BNA_Historique_prix!$E:$E,$C34)=0),"-",IFERROR((SUMIFS(BNA_Historique_prix!W:W,BNA_Historique_prix!$B:$B,$B34,BNA_Historique_prix!$E:$E,$D34)-SUMIFS(BNA_Historique_prix!W:W,BNA_Historique_prix!$B:$B,$B34,BNA_Historique_prix!$E:$E,$C34))/SUMIFS(BNA_Historique_prix!W:W,BNA_Historique_prix!$B:$B,$B34,BNA_Historique_prix!$E:$E,$C34),""))</f>
        <v>-</v>
      </c>
      <c r="Y34" s="13" t="str">
        <f ca="1">IF(OR(SUMIFS(BNA_Historique_prix!X:X,BNA_Historique_prix!$B:$B,$B34,BNA_Historique_prix!$E:$E,$D34)=0,SUMIFS(BNA_Historique_prix!X:X,BNA_Historique_prix!$B:$B,$B34,BNA_Historique_prix!$E:$E,$C34)=0),"-",IFERROR((SUMIFS(BNA_Historique_prix!X:X,BNA_Historique_prix!$B:$B,$B34,BNA_Historique_prix!$E:$E,$D34)-SUMIFS(BNA_Historique_prix!X:X,BNA_Historique_prix!$B:$B,$B34,BNA_Historique_prix!$E:$E,$C34))/SUMIFS(BNA_Historique_prix!X:X,BNA_Historique_prix!$B:$B,$B34,BNA_Historique_prix!$E:$E,$C34),""))</f>
        <v>-</v>
      </c>
      <c r="Z34" s="13" t="str">
        <f ca="1">IF(OR(SUMIFS(BNA_Historique_prix!Y:Y,BNA_Historique_prix!$B:$B,$B34,BNA_Historique_prix!$E:$E,$D34)=0,SUMIFS(BNA_Historique_prix!Y:Y,BNA_Historique_prix!$B:$B,$B34,BNA_Historique_prix!$E:$E,$C34)=0),"-",IFERROR((SUMIFS(BNA_Historique_prix!Y:Y,BNA_Historique_prix!$B:$B,$B34,BNA_Historique_prix!$E:$E,$D34)-SUMIFS(BNA_Historique_prix!Y:Y,BNA_Historique_prix!$B:$B,$B34,BNA_Historique_prix!$E:$E,$C34))/SUMIFS(BNA_Historique_prix!Y:Y,BNA_Historique_prix!$B:$B,$B34,BNA_Historique_prix!$E:$E,$C34),""))</f>
        <v>-</v>
      </c>
      <c r="AA34" s="13" t="str">
        <f ca="1">IF(OR(SUMIFS(BNA_Historique_prix!Z:Z,BNA_Historique_prix!$B:$B,$B34,BNA_Historique_prix!$E:$E,$D34)=0,SUMIFS(BNA_Historique_prix!Z:Z,BNA_Historique_prix!$B:$B,$B34,BNA_Historique_prix!$E:$E,$C34)=0),"-",IFERROR((SUMIFS(BNA_Historique_prix!Z:Z,BNA_Historique_prix!$B:$B,$B34,BNA_Historique_prix!$E:$E,$D34)-SUMIFS(BNA_Historique_prix!Z:Z,BNA_Historique_prix!$B:$B,$B34,BNA_Historique_prix!$E:$E,$C34))/SUMIFS(BNA_Historique_prix!Z:Z,BNA_Historique_prix!$B:$B,$B34,BNA_Historique_prix!$E:$E,$C34),""))</f>
        <v>-</v>
      </c>
      <c r="AB34" s="13" t="str">
        <f ca="1">IF(OR(SUMIFS(BNA_Historique_prix!AA:AA,BNA_Historique_prix!$B:$B,$B34,BNA_Historique_prix!$E:$E,$D34)=0,SUMIFS(BNA_Historique_prix!AA:AA,BNA_Historique_prix!$B:$B,$B34,BNA_Historique_prix!$E:$E,$C34)=0),"-",IFERROR((SUMIFS(BNA_Historique_prix!AA:AA,BNA_Historique_prix!$B:$B,$B34,BNA_Historique_prix!$E:$E,$D34)-SUMIFS(BNA_Historique_prix!AA:AA,BNA_Historique_prix!$B:$B,$B34,BNA_Historique_prix!$E:$E,$C34))/SUMIFS(BNA_Historique_prix!AA:AA,BNA_Historique_prix!$B:$B,$B34,BNA_Historique_prix!$E:$E,$C34),""))</f>
        <v>-</v>
      </c>
      <c r="AC34" s="13" t="str">
        <f ca="1">IF(OR(SUMIFS(BNA_Historique_prix!AB:AB,BNA_Historique_prix!$B:$B,$B34,BNA_Historique_prix!$E:$E,$D34)=0,SUMIFS(BNA_Historique_prix!AB:AB,BNA_Historique_prix!$B:$B,$B34,BNA_Historique_prix!$E:$E,$C34)=0),"-",IFERROR((SUMIFS(BNA_Historique_prix!AB:AB,BNA_Historique_prix!$B:$B,$B34,BNA_Historique_prix!$E:$E,$D34)-SUMIFS(BNA_Historique_prix!AB:AB,BNA_Historique_prix!$B:$B,$B34,BNA_Historique_prix!$E:$E,$C34))/SUMIFS(BNA_Historique_prix!AB:AB,BNA_Historique_prix!$B:$B,$B34,BNA_Historique_prix!$E:$E,$C34),""))</f>
        <v>-</v>
      </c>
      <c r="AD34" s="13" t="str">
        <f ca="1">IF(OR(SUMIFS(BNA_Historique_prix!AC:AC,BNA_Historique_prix!$B:$B,$B34,BNA_Historique_prix!$E:$E,$D34)=0,SUMIFS(BNA_Historique_prix!AC:AC,BNA_Historique_prix!$B:$B,$B34,BNA_Historique_prix!$E:$E,$C34)=0),"-",IFERROR((SUMIFS(BNA_Historique_prix!AC:AC,BNA_Historique_prix!$B:$B,$B34,BNA_Historique_prix!$E:$E,$D34)-SUMIFS(BNA_Historique_prix!AC:AC,BNA_Historique_prix!$B:$B,$B34,BNA_Historique_prix!$E:$E,$C34))/SUMIFS(BNA_Historique_prix!AC:AC,BNA_Historique_prix!$B:$B,$B34,BNA_Historique_prix!$E:$E,$C34),""))</f>
        <v>-</v>
      </c>
      <c r="AE34" s="13" t="str">
        <f ca="1">IF(OR(SUMIFS(BNA_Historique_prix!AD:AD,BNA_Historique_prix!$B:$B,$B34,BNA_Historique_prix!$E:$E,$D34)=0,SUMIFS(BNA_Historique_prix!AD:AD,BNA_Historique_prix!$B:$B,$B34,BNA_Historique_prix!$E:$E,$C34)=0),"-",IFERROR((SUMIFS(BNA_Historique_prix!AD:AD,BNA_Historique_prix!$B:$B,$B34,BNA_Historique_prix!$E:$E,$D34)-SUMIFS(BNA_Historique_prix!AD:AD,BNA_Historique_prix!$B:$B,$B34,BNA_Historique_prix!$E:$E,$C34))/SUMIFS(BNA_Historique_prix!AD:AD,BNA_Historique_prix!$B:$B,$B34,BNA_Historique_prix!$E:$E,$C34),""))</f>
        <v>-</v>
      </c>
      <c r="AF34" s="13" t="str">
        <f ca="1">IF(OR(SUMIFS(BNA_Historique_prix!AE:AE,BNA_Historique_prix!$B:$B,$B34,BNA_Historique_prix!$E:$E,$D34)=0,SUMIFS(BNA_Historique_prix!AE:AE,BNA_Historique_prix!$B:$B,$B34,BNA_Historique_prix!$E:$E,$C34)=0),"-",IFERROR((SUMIFS(BNA_Historique_prix!AE:AE,BNA_Historique_prix!$B:$B,$B34,BNA_Historique_prix!$E:$E,$D34)-SUMIFS(BNA_Historique_prix!AE:AE,BNA_Historique_prix!$B:$B,$B34,BNA_Historique_prix!$E:$E,$C34))/SUMIFS(BNA_Historique_prix!AE:AE,BNA_Historique_prix!$B:$B,$B34,BNA_Historique_prix!$E:$E,$C34),""))</f>
        <v>-</v>
      </c>
      <c r="AG34" s="13" t="str">
        <f ca="1">IF(OR(SUMIFS(BNA_Historique_prix!AF:AF,BNA_Historique_prix!$B:$B,$B34,BNA_Historique_prix!$E:$E,$D34)=0,SUMIFS(BNA_Historique_prix!AF:AF,BNA_Historique_prix!$B:$B,$B34,BNA_Historique_prix!$E:$E,$C34)=0),"-",IFERROR((SUMIFS(BNA_Historique_prix!AF:AF,BNA_Historique_prix!$B:$B,$B34,BNA_Historique_prix!$E:$E,$D34)-SUMIFS(BNA_Historique_prix!AF:AF,BNA_Historique_prix!$B:$B,$B34,BNA_Historique_prix!$E:$E,$C34))/SUMIFS(BNA_Historique_prix!AF:AF,BNA_Historique_prix!$B:$B,$B34,BNA_Historique_prix!$E:$E,$C34),""))</f>
        <v>-</v>
      </c>
      <c r="AH34" s="13" t="str">
        <f ca="1">IF(OR(SUMIFS(BNA_Historique_prix!AG:AG,BNA_Historique_prix!$B:$B,$B34,BNA_Historique_prix!$E:$E,$D34)=0,SUMIFS(BNA_Historique_prix!AG:AG,BNA_Historique_prix!$B:$B,$B34,BNA_Historique_prix!$E:$E,$C34)=0),"-",IFERROR((SUMIFS(BNA_Historique_prix!AG:AG,BNA_Historique_prix!$B:$B,$B34,BNA_Historique_prix!$E:$E,$D34)-SUMIFS(BNA_Historique_prix!AG:AG,BNA_Historique_prix!$B:$B,$B34,BNA_Historique_prix!$E:$E,$C34))/SUMIFS(BNA_Historique_prix!AG:AG,BNA_Historique_prix!$B:$B,$B34,BNA_Historique_prix!$E:$E,$C34),""))</f>
        <v>-</v>
      </c>
      <c r="AI34" s="13" t="str">
        <f ca="1">IF(OR(SUMIFS(BNA_Historique_prix!AH:AH,BNA_Historique_prix!$B:$B,$B34,BNA_Historique_prix!$E:$E,$D34)=0,SUMIFS(BNA_Historique_prix!AH:AH,BNA_Historique_prix!$B:$B,$B34,BNA_Historique_prix!$E:$E,$C34)=0),"-",IFERROR((SUMIFS(BNA_Historique_prix!AH:AH,BNA_Historique_prix!$B:$B,$B34,BNA_Historique_prix!$E:$E,$D34)-SUMIFS(BNA_Historique_prix!AH:AH,BNA_Historique_prix!$B:$B,$B34,BNA_Historique_prix!$E:$E,$C34))/SUMIFS(BNA_Historique_prix!AH:AH,BNA_Historique_prix!$B:$B,$B34,BNA_Historique_prix!$E:$E,$C34),""))</f>
        <v>-</v>
      </c>
      <c r="AJ34" s="13" t="str">
        <f ca="1">IF(OR(SUMIFS(BNA_Historique_prix!AI:AI,BNA_Historique_prix!$B:$B,$B34,BNA_Historique_prix!$E:$E,$D34)=0,SUMIFS(BNA_Historique_prix!AI:AI,BNA_Historique_prix!$B:$B,$B34,BNA_Historique_prix!$E:$E,$C34)=0),"-",IFERROR((SUMIFS(BNA_Historique_prix!AI:AI,BNA_Historique_prix!$B:$B,$B34,BNA_Historique_prix!$E:$E,$D34)-SUMIFS(BNA_Historique_prix!AI:AI,BNA_Historique_prix!$B:$B,$B34,BNA_Historique_prix!$E:$E,$C34))/SUMIFS(BNA_Historique_prix!AI:AI,BNA_Historique_prix!$B:$B,$B34,BNA_Historique_prix!$E:$E,$C34),""))</f>
        <v>-</v>
      </c>
    </row>
    <row r="36" spans="1:36" x14ac:dyDescent="0.35">
      <c r="F36" s="4" t="s">
        <v>83</v>
      </c>
    </row>
    <row r="37" spans="1:36" x14ac:dyDescent="0.35">
      <c r="A37" s="4" t="s">
        <v>81</v>
      </c>
      <c r="B37" s="4" t="s">
        <v>84</v>
      </c>
      <c r="C37" s="10">
        <f t="shared" ref="C37:D39" si="5">C32</f>
        <v>45200</v>
      </c>
      <c r="D37" s="10">
        <f t="shared" si="5"/>
        <v>45231</v>
      </c>
      <c r="E37" s="10" t="str">
        <f>_xlfn.CONCAT(B37,D37)</f>
        <v>marche_diabo45231</v>
      </c>
      <c r="F37" s="10" t="str">
        <f>F32</f>
        <v>% var mensuelle</v>
      </c>
      <c r="H37" s="13" t="str">
        <f ca="1">IF(OR(SUMIFS(BNA_Historique_prix!G:G,BNA_Historique_prix!$B:$B,$B37,BNA_Historique_prix!$E:$E,$D37)=0,SUMIFS(BNA_Historique_prix!G:G,BNA_Historique_prix!$B:$B,$B37,BNA_Historique_prix!$E:$E,$C37)=0),"-",IFERROR((SUMIFS(BNA_Historique_prix!G:G,BNA_Historique_prix!$B:$B,$B37,BNA_Historique_prix!$E:$E,$D37)-SUMIFS(BNA_Historique_prix!G:G,BNA_Historique_prix!$B:$B,$B37,BNA_Historique_prix!$E:$E,$C37))/SUMIFS(BNA_Historique_prix!G:G,BNA_Historique_prix!$B:$B,$B37,BNA_Historique_prix!$E:$E,$C37),""))</f>
        <v>-</v>
      </c>
      <c r="I37" s="13" t="str">
        <f ca="1">IF(OR(SUMIFS(BNA_Historique_prix!H:H,BNA_Historique_prix!$B:$B,$B37,BNA_Historique_prix!$E:$E,$D37)=0,SUMIFS(BNA_Historique_prix!H:H,BNA_Historique_prix!$B:$B,$B37,BNA_Historique_prix!$E:$E,$C37)=0),"-",IFERROR((SUMIFS(BNA_Historique_prix!H:H,BNA_Historique_prix!$B:$B,$B37,BNA_Historique_prix!$E:$E,$D37)-SUMIFS(BNA_Historique_prix!H:H,BNA_Historique_prix!$B:$B,$B37,BNA_Historique_prix!$E:$E,$C37))/SUMIFS(BNA_Historique_prix!H:H,BNA_Historique_prix!$B:$B,$B37,BNA_Historique_prix!$E:$E,$C37),""))</f>
        <v>-</v>
      </c>
      <c r="J37" s="13" t="str">
        <f ca="1">IF(OR(SUMIFS(BNA_Historique_prix!I:I,BNA_Historique_prix!$B:$B,$B37,BNA_Historique_prix!$E:$E,$D37)=0,SUMIFS(BNA_Historique_prix!I:I,BNA_Historique_prix!$B:$B,$B37,BNA_Historique_prix!$E:$E,$C37)=0),"-",IFERROR((SUMIFS(BNA_Historique_prix!I:I,BNA_Historique_prix!$B:$B,$B37,BNA_Historique_prix!$E:$E,$D37)-SUMIFS(BNA_Historique_prix!I:I,BNA_Historique_prix!$B:$B,$B37,BNA_Historique_prix!$E:$E,$C37))/SUMIFS(BNA_Historique_prix!I:I,BNA_Historique_prix!$B:$B,$B37,BNA_Historique_prix!$E:$E,$C37),""))</f>
        <v>-</v>
      </c>
      <c r="K37" s="13" t="str">
        <f ca="1">IF(OR(SUMIFS(BNA_Historique_prix!J:J,BNA_Historique_prix!$B:$B,$B37,BNA_Historique_prix!$E:$E,$D37)=0,SUMIFS(BNA_Historique_prix!J:J,BNA_Historique_prix!$B:$B,$B37,BNA_Historique_prix!$E:$E,$C37)=0),"-",IFERROR((SUMIFS(BNA_Historique_prix!J:J,BNA_Historique_prix!$B:$B,$B37,BNA_Historique_prix!$E:$E,$D37)-SUMIFS(BNA_Historique_prix!J:J,BNA_Historique_prix!$B:$B,$B37,BNA_Historique_prix!$E:$E,$C37))/SUMIFS(BNA_Historique_prix!J:J,BNA_Historique_prix!$B:$B,$B37,BNA_Historique_prix!$E:$E,$C37),""))</f>
        <v>-</v>
      </c>
      <c r="L37" s="13">
        <f ca="1">IF(OR(SUMIFS(BNA_Historique_prix!K:K,BNA_Historique_prix!$B:$B,$B37,BNA_Historique_prix!$E:$E,$D37)=0,SUMIFS(BNA_Historique_prix!K:K,BNA_Historique_prix!$B:$B,$B37,BNA_Historique_prix!$E:$E,$C37)=0),"-",IFERROR((SUMIFS(BNA_Historique_prix!K:K,BNA_Historique_prix!$B:$B,$B37,BNA_Historique_prix!$E:$E,$D37)-SUMIFS(BNA_Historique_prix!K:K,BNA_Historique_prix!$B:$B,$B37,BNA_Historique_prix!$E:$E,$C37))/SUMIFS(BNA_Historique_prix!K:K,BNA_Historique_prix!$B:$B,$B37,BNA_Historique_prix!$E:$E,$C37),""))</f>
        <v>0</v>
      </c>
      <c r="M37" s="13">
        <f ca="1">IF(OR(SUMIFS(BNA_Historique_prix!L:L,BNA_Historique_prix!$B:$B,$B37,BNA_Historique_prix!$E:$E,$D37)=0,SUMIFS(BNA_Historique_prix!L:L,BNA_Historique_prix!$B:$B,$B37,BNA_Historique_prix!$E:$E,$C37)=0),"-",IFERROR((SUMIFS(BNA_Historique_prix!L:L,BNA_Historique_prix!$B:$B,$B37,BNA_Historique_prix!$E:$E,$D37)-SUMIFS(BNA_Historique_prix!L:L,BNA_Historique_prix!$B:$B,$B37,BNA_Historique_prix!$E:$E,$C37))/SUMIFS(BNA_Historique_prix!L:L,BNA_Historique_prix!$B:$B,$B37,BNA_Historique_prix!$E:$E,$C37),""))</f>
        <v>0</v>
      </c>
      <c r="N37" s="13" t="str">
        <f ca="1">IF(OR(SUMIFS(BNA_Historique_prix!M:M,BNA_Historique_prix!$B:$B,$B37,BNA_Historique_prix!$E:$E,$D37)=0,SUMIFS(BNA_Historique_prix!M:M,BNA_Historique_prix!$B:$B,$B37,BNA_Historique_prix!$E:$E,$C37)=0),"-",IFERROR((SUMIFS(BNA_Historique_prix!M:M,BNA_Historique_prix!$B:$B,$B37,BNA_Historique_prix!$E:$E,$D37)-SUMIFS(BNA_Historique_prix!M:M,BNA_Historique_prix!$B:$B,$B37,BNA_Historique_prix!$E:$E,$C37))/SUMIFS(BNA_Historique_prix!M:M,BNA_Historique_prix!$B:$B,$B37,BNA_Historique_prix!$E:$E,$C37),""))</f>
        <v>-</v>
      </c>
      <c r="O37" s="13">
        <f ca="1">IF(OR(SUMIFS(BNA_Historique_prix!N:N,BNA_Historique_prix!$B:$B,$B37,BNA_Historique_prix!$E:$E,$D37)=0,SUMIFS(BNA_Historique_prix!N:N,BNA_Historique_prix!$B:$B,$B37,BNA_Historique_prix!$E:$E,$C37)=0),"-",IFERROR((SUMIFS(BNA_Historique_prix!N:N,BNA_Historique_prix!$B:$B,$B37,BNA_Historique_prix!$E:$E,$D37)-SUMIFS(BNA_Historique_prix!N:N,BNA_Historique_prix!$B:$B,$B37,BNA_Historique_prix!$E:$E,$C37))/SUMIFS(BNA_Historique_prix!N:N,BNA_Historique_prix!$B:$B,$B37,BNA_Historique_prix!$E:$E,$C37),""))</f>
        <v>0</v>
      </c>
      <c r="P37" s="13" t="str">
        <f ca="1">IF(OR(SUMIFS(BNA_Historique_prix!O:O,BNA_Historique_prix!$B:$B,$B37,BNA_Historique_prix!$E:$E,$D37)=0,SUMIFS(BNA_Historique_prix!O:O,BNA_Historique_prix!$B:$B,$B37,BNA_Historique_prix!$E:$E,$C37)=0),"-",IFERROR((SUMIFS(BNA_Historique_prix!O:O,BNA_Historique_prix!$B:$B,$B37,BNA_Historique_prix!$E:$E,$D37)-SUMIFS(BNA_Historique_prix!O:O,BNA_Historique_prix!$B:$B,$B37,BNA_Historique_prix!$E:$E,$C37))/SUMIFS(BNA_Historique_prix!O:O,BNA_Historique_prix!$B:$B,$B37,BNA_Historique_prix!$E:$E,$C37),""))</f>
        <v>-</v>
      </c>
      <c r="Q37" s="13">
        <f ca="1">IF(OR(SUMIFS(BNA_Historique_prix!P:P,BNA_Historique_prix!$B:$B,$B37,BNA_Historique_prix!$E:$E,$D37)=0,SUMIFS(BNA_Historique_prix!P:P,BNA_Historique_prix!$B:$B,$B37,BNA_Historique_prix!$E:$E,$C37)=0),"-",IFERROR((SUMIFS(BNA_Historique_prix!P:P,BNA_Historique_prix!$B:$B,$B37,BNA_Historique_prix!$E:$E,$D37)-SUMIFS(BNA_Historique_prix!P:P,BNA_Historique_prix!$B:$B,$B37,BNA_Historique_prix!$E:$E,$C37))/SUMIFS(BNA_Historique_prix!P:P,BNA_Historique_prix!$B:$B,$B37,BNA_Historique_prix!$E:$E,$C37),""))</f>
        <v>0</v>
      </c>
      <c r="R37" s="13" t="str">
        <f ca="1">IF(OR(SUMIFS(BNA_Historique_prix!Q:Q,BNA_Historique_prix!$B:$B,$B37,BNA_Historique_prix!$E:$E,$D37)=0,SUMIFS(BNA_Historique_prix!Q:Q,BNA_Historique_prix!$B:$B,$B37,BNA_Historique_prix!$E:$E,$C37)=0),"-",IFERROR((SUMIFS(BNA_Historique_prix!Q:Q,BNA_Historique_prix!$B:$B,$B37,BNA_Historique_prix!$E:$E,$D37)-SUMIFS(BNA_Historique_prix!Q:Q,BNA_Historique_prix!$B:$B,$B37,BNA_Historique_prix!$E:$E,$C37))/SUMIFS(BNA_Historique_prix!Q:Q,BNA_Historique_prix!$B:$B,$B37,BNA_Historique_prix!$E:$E,$C37),""))</f>
        <v>-</v>
      </c>
      <c r="S37" s="13" t="str">
        <f ca="1">IF(OR(SUMIFS(BNA_Historique_prix!R:R,BNA_Historique_prix!$B:$B,$B37,BNA_Historique_prix!$E:$E,$D37)=0,SUMIFS(BNA_Historique_prix!R:R,BNA_Historique_prix!$B:$B,$B37,BNA_Historique_prix!$E:$E,$C37)=0),"-",IFERROR((SUMIFS(BNA_Historique_prix!R:R,BNA_Historique_prix!$B:$B,$B37,BNA_Historique_prix!$E:$E,$D37)-SUMIFS(BNA_Historique_prix!R:R,BNA_Historique_prix!$B:$B,$B37,BNA_Historique_prix!$E:$E,$C37))/SUMIFS(BNA_Historique_prix!R:R,BNA_Historique_prix!$B:$B,$B37,BNA_Historique_prix!$E:$E,$C37),""))</f>
        <v>-</v>
      </c>
      <c r="T37" s="13" t="str">
        <f ca="1">IF(OR(SUMIFS(BNA_Historique_prix!S:S,BNA_Historique_prix!$B:$B,$B37,BNA_Historique_prix!$E:$E,$D37)=0,SUMIFS(BNA_Historique_prix!S:S,BNA_Historique_prix!$B:$B,$B37,BNA_Historique_prix!$E:$E,$C37)=0),"-",IFERROR((SUMIFS(BNA_Historique_prix!S:S,BNA_Historique_prix!$B:$B,$B37,BNA_Historique_prix!$E:$E,$D37)-SUMIFS(BNA_Historique_prix!S:S,BNA_Historique_prix!$B:$B,$B37,BNA_Historique_prix!$E:$E,$C37))/SUMIFS(BNA_Historique_prix!S:S,BNA_Historique_prix!$B:$B,$B37,BNA_Historique_prix!$E:$E,$C37),""))</f>
        <v>-</v>
      </c>
      <c r="U37" s="13" t="str">
        <f ca="1">IF(OR(SUMIFS(BNA_Historique_prix!T:T,BNA_Historique_prix!$B:$B,$B37,BNA_Historique_prix!$E:$E,$D37)=0,SUMIFS(BNA_Historique_prix!T:T,BNA_Historique_prix!$B:$B,$B37,BNA_Historique_prix!$E:$E,$C37)=0),"-",IFERROR((SUMIFS(BNA_Historique_prix!T:T,BNA_Historique_prix!$B:$B,$B37,BNA_Historique_prix!$E:$E,$D37)-SUMIFS(BNA_Historique_prix!T:T,BNA_Historique_prix!$B:$B,$B37,BNA_Historique_prix!$E:$E,$C37))/SUMIFS(BNA_Historique_prix!T:T,BNA_Historique_prix!$B:$B,$B37,BNA_Historique_prix!$E:$E,$C37),""))</f>
        <v>-</v>
      </c>
      <c r="V37" s="13" t="str">
        <f ca="1">IF(OR(SUMIFS(BNA_Historique_prix!U:U,BNA_Historique_prix!$B:$B,$B37,BNA_Historique_prix!$E:$E,$D37)=0,SUMIFS(BNA_Historique_prix!U:U,BNA_Historique_prix!$B:$B,$B37,BNA_Historique_prix!$E:$E,$C37)=0),"-",IFERROR((SUMIFS(BNA_Historique_prix!U:U,BNA_Historique_prix!$B:$B,$B37,BNA_Historique_prix!$E:$E,$D37)-SUMIFS(BNA_Historique_prix!U:U,BNA_Historique_prix!$B:$B,$B37,BNA_Historique_prix!$E:$E,$C37))/SUMIFS(BNA_Historique_prix!U:U,BNA_Historique_prix!$B:$B,$B37,BNA_Historique_prix!$E:$E,$C37),""))</f>
        <v>-</v>
      </c>
      <c r="W37" s="13" t="str">
        <f ca="1">IF(OR(SUMIFS(BNA_Historique_prix!V:V,BNA_Historique_prix!$B:$B,$B37,BNA_Historique_prix!$E:$E,$D37)=0,SUMIFS(BNA_Historique_prix!V:V,BNA_Historique_prix!$B:$B,$B37,BNA_Historique_prix!$E:$E,$C37)=0),"-",IFERROR((SUMIFS(BNA_Historique_prix!V:V,BNA_Historique_prix!$B:$B,$B37,BNA_Historique_prix!$E:$E,$D37)-SUMIFS(BNA_Historique_prix!V:V,BNA_Historique_prix!$B:$B,$B37,BNA_Historique_prix!$E:$E,$C37))/SUMIFS(BNA_Historique_prix!V:V,BNA_Historique_prix!$B:$B,$B37,BNA_Historique_prix!$E:$E,$C37),""))</f>
        <v>-</v>
      </c>
      <c r="X37" s="13">
        <f ca="1">IF(OR(SUMIFS(BNA_Historique_prix!W:W,BNA_Historique_prix!$B:$B,$B37,BNA_Historique_prix!$E:$E,$D37)=0,SUMIFS(BNA_Historique_prix!W:W,BNA_Historique_prix!$B:$B,$B37,BNA_Historique_prix!$E:$E,$C37)=0),"-",IFERROR((SUMIFS(BNA_Historique_prix!W:W,BNA_Historique_prix!$B:$B,$B37,BNA_Historique_prix!$E:$E,$D37)-SUMIFS(BNA_Historique_prix!W:W,BNA_Historique_prix!$B:$B,$B37,BNA_Historique_prix!$E:$E,$C37))/SUMIFS(BNA_Historique_prix!W:W,BNA_Historique_prix!$B:$B,$B37,BNA_Historique_prix!$E:$E,$C37),""))</f>
        <v>0</v>
      </c>
      <c r="Y37" s="13">
        <f ca="1">IF(OR(SUMIFS(BNA_Historique_prix!X:X,BNA_Historique_prix!$B:$B,$B37,BNA_Historique_prix!$E:$E,$D37)=0,SUMIFS(BNA_Historique_prix!X:X,BNA_Historique_prix!$B:$B,$B37,BNA_Historique_prix!$E:$E,$C37)=0),"-",IFERROR((SUMIFS(BNA_Historique_prix!X:X,BNA_Historique_prix!$B:$B,$B37,BNA_Historique_prix!$E:$E,$D37)-SUMIFS(BNA_Historique_prix!X:X,BNA_Historique_prix!$B:$B,$B37,BNA_Historique_prix!$E:$E,$C37))/SUMIFS(BNA_Historique_prix!X:X,BNA_Historique_prix!$B:$B,$B37,BNA_Historique_prix!$E:$E,$C37),""))</f>
        <v>0</v>
      </c>
      <c r="Z37" s="13" t="str">
        <f ca="1">IF(OR(SUMIFS(BNA_Historique_prix!Y:Y,BNA_Historique_prix!$B:$B,$B37,BNA_Historique_prix!$E:$E,$D37)=0,SUMIFS(BNA_Historique_prix!Y:Y,BNA_Historique_prix!$B:$B,$B37,BNA_Historique_prix!$E:$E,$C37)=0),"-",IFERROR((SUMIFS(BNA_Historique_prix!Y:Y,BNA_Historique_prix!$B:$B,$B37,BNA_Historique_prix!$E:$E,$D37)-SUMIFS(BNA_Historique_prix!Y:Y,BNA_Historique_prix!$B:$B,$B37,BNA_Historique_prix!$E:$E,$C37))/SUMIFS(BNA_Historique_prix!Y:Y,BNA_Historique_prix!$B:$B,$B37,BNA_Historique_prix!$E:$E,$C37),""))</f>
        <v>-</v>
      </c>
      <c r="AA37" s="13">
        <f ca="1">IF(OR(SUMIFS(BNA_Historique_prix!Z:Z,BNA_Historique_prix!$B:$B,$B37,BNA_Historique_prix!$E:$E,$D37)=0,SUMIFS(BNA_Historique_prix!Z:Z,BNA_Historique_prix!$B:$B,$B37,BNA_Historique_prix!$E:$E,$C37)=0),"-",IFERROR((SUMIFS(BNA_Historique_prix!Z:Z,BNA_Historique_prix!$B:$B,$B37,BNA_Historique_prix!$E:$E,$D37)-SUMIFS(BNA_Historique_prix!Z:Z,BNA_Historique_prix!$B:$B,$B37,BNA_Historique_prix!$E:$E,$C37))/SUMIFS(BNA_Historique_prix!Z:Z,BNA_Historique_prix!$B:$B,$B37,BNA_Historique_prix!$E:$E,$C37),""))</f>
        <v>0</v>
      </c>
      <c r="AB37" s="13" t="str">
        <f ca="1">IF(OR(SUMIFS(BNA_Historique_prix!AA:AA,BNA_Historique_prix!$B:$B,$B37,BNA_Historique_prix!$E:$E,$D37)=0,SUMIFS(BNA_Historique_prix!AA:AA,BNA_Historique_prix!$B:$B,$B37,BNA_Historique_prix!$E:$E,$C37)=0),"-",IFERROR((SUMIFS(BNA_Historique_prix!AA:AA,BNA_Historique_prix!$B:$B,$B37,BNA_Historique_prix!$E:$E,$D37)-SUMIFS(BNA_Historique_prix!AA:AA,BNA_Historique_prix!$B:$B,$B37,BNA_Historique_prix!$E:$E,$C37))/SUMIFS(BNA_Historique_prix!AA:AA,BNA_Historique_prix!$B:$B,$B37,BNA_Historique_prix!$E:$E,$C37),""))</f>
        <v>-</v>
      </c>
      <c r="AC37" s="13">
        <f ca="1">IF(OR(SUMIFS(BNA_Historique_prix!AB:AB,BNA_Historique_prix!$B:$B,$B37,BNA_Historique_prix!$E:$E,$D37)=0,SUMIFS(BNA_Historique_prix!AB:AB,BNA_Historique_prix!$B:$B,$B37,BNA_Historique_prix!$E:$E,$C37)=0),"-",IFERROR((SUMIFS(BNA_Historique_prix!AB:AB,BNA_Historique_prix!$B:$B,$B37,BNA_Historique_prix!$E:$E,$D37)-SUMIFS(BNA_Historique_prix!AB:AB,BNA_Historique_prix!$B:$B,$B37,BNA_Historique_prix!$E:$E,$C37))/SUMIFS(BNA_Historique_prix!AB:AB,BNA_Historique_prix!$B:$B,$B37,BNA_Historique_prix!$E:$E,$C37),""))</f>
        <v>0</v>
      </c>
      <c r="AD37" s="13">
        <f ca="1">IF(OR(SUMIFS(BNA_Historique_prix!AC:AC,BNA_Historique_prix!$B:$B,$B37,BNA_Historique_prix!$E:$E,$D37)=0,SUMIFS(BNA_Historique_prix!AC:AC,BNA_Historique_prix!$B:$B,$B37,BNA_Historique_prix!$E:$E,$C37)=0),"-",IFERROR((SUMIFS(BNA_Historique_prix!AC:AC,BNA_Historique_prix!$B:$B,$B37,BNA_Historique_prix!$E:$E,$D37)-SUMIFS(BNA_Historique_prix!AC:AC,BNA_Historique_prix!$B:$B,$B37,BNA_Historique_prix!$E:$E,$C37))/SUMIFS(BNA_Historique_prix!AC:AC,BNA_Historique_prix!$B:$B,$B37,BNA_Historique_prix!$E:$E,$C37),""))</f>
        <v>0</v>
      </c>
      <c r="AE37" s="13">
        <f ca="1">IF(OR(SUMIFS(BNA_Historique_prix!AD:AD,BNA_Historique_prix!$B:$B,$B37,BNA_Historique_prix!$E:$E,$D37)=0,SUMIFS(BNA_Historique_prix!AD:AD,BNA_Historique_prix!$B:$B,$B37,BNA_Historique_prix!$E:$E,$C37)=0),"-",IFERROR((SUMIFS(BNA_Historique_prix!AD:AD,BNA_Historique_prix!$B:$B,$B37,BNA_Historique_prix!$E:$E,$D37)-SUMIFS(BNA_Historique_prix!AD:AD,BNA_Historique_prix!$B:$B,$B37,BNA_Historique_prix!$E:$E,$C37))/SUMIFS(BNA_Historique_prix!AD:AD,BNA_Historique_prix!$B:$B,$B37,BNA_Historique_prix!$E:$E,$C37),""))</f>
        <v>0</v>
      </c>
      <c r="AF37" s="13" t="str">
        <f ca="1">IF(OR(SUMIFS(BNA_Historique_prix!AE:AE,BNA_Historique_prix!$B:$B,$B37,BNA_Historique_prix!$E:$E,$D37)=0,SUMIFS(BNA_Historique_prix!AE:AE,BNA_Historique_prix!$B:$B,$B37,BNA_Historique_prix!$E:$E,$C37)=0),"-",IFERROR((SUMIFS(BNA_Historique_prix!AE:AE,BNA_Historique_prix!$B:$B,$B37,BNA_Historique_prix!$E:$E,$D37)-SUMIFS(BNA_Historique_prix!AE:AE,BNA_Historique_prix!$B:$B,$B37,BNA_Historique_prix!$E:$E,$C37))/SUMIFS(BNA_Historique_prix!AE:AE,BNA_Historique_prix!$B:$B,$B37,BNA_Historique_prix!$E:$E,$C37),""))</f>
        <v>-</v>
      </c>
      <c r="AG37" s="13">
        <f ca="1">IF(OR(SUMIFS(BNA_Historique_prix!AF:AF,BNA_Historique_prix!$B:$B,$B37,BNA_Historique_prix!$E:$E,$D37)=0,SUMIFS(BNA_Historique_prix!AF:AF,BNA_Historique_prix!$B:$B,$B37,BNA_Historique_prix!$E:$E,$C37)=0),"-",IFERROR((SUMIFS(BNA_Historique_prix!AF:AF,BNA_Historique_prix!$B:$B,$B37,BNA_Historique_prix!$E:$E,$D37)-SUMIFS(BNA_Historique_prix!AF:AF,BNA_Historique_prix!$B:$B,$B37,BNA_Historique_prix!$E:$E,$C37))/SUMIFS(BNA_Historique_prix!AF:AF,BNA_Historique_prix!$B:$B,$B37,BNA_Historique_prix!$E:$E,$C37),""))</f>
        <v>0</v>
      </c>
      <c r="AH37" s="13">
        <f ca="1">IF(OR(SUMIFS(BNA_Historique_prix!AG:AG,BNA_Historique_prix!$B:$B,$B37,BNA_Historique_prix!$E:$E,$D37)=0,SUMIFS(BNA_Historique_prix!AG:AG,BNA_Historique_prix!$B:$B,$B37,BNA_Historique_prix!$E:$E,$C37)=0),"-",IFERROR((SUMIFS(BNA_Historique_prix!AG:AG,BNA_Historique_prix!$B:$B,$B37,BNA_Historique_prix!$E:$E,$D37)-SUMIFS(BNA_Historique_prix!AG:AG,BNA_Historique_prix!$B:$B,$B37,BNA_Historique_prix!$E:$E,$C37))/SUMIFS(BNA_Historique_prix!AG:AG,BNA_Historique_prix!$B:$B,$B37,BNA_Historique_prix!$E:$E,$C37),""))</f>
        <v>0</v>
      </c>
      <c r="AI37" s="13">
        <f ca="1">IF(OR(SUMIFS(BNA_Historique_prix!AH:AH,BNA_Historique_prix!$B:$B,$B37,BNA_Historique_prix!$E:$E,$D37)=0,SUMIFS(BNA_Historique_prix!AH:AH,BNA_Historique_prix!$B:$B,$B37,BNA_Historique_prix!$E:$E,$C37)=0),"-",IFERROR((SUMIFS(BNA_Historique_prix!AH:AH,BNA_Historique_prix!$B:$B,$B37,BNA_Historique_prix!$E:$E,$D37)-SUMIFS(BNA_Historique_prix!AH:AH,BNA_Historique_prix!$B:$B,$B37,BNA_Historique_prix!$E:$E,$C37))/SUMIFS(BNA_Historique_prix!AH:AH,BNA_Historique_prix!$B:$B,$B37,BNA_Historique_prix!$E:$E,$C37),""))</f>
        <v>0</v>
      </c>
      <c r="AJ37" s="13" t="str">
        <f ca="1">IF(OR(SUMIFS(BNA_Historique_prix!AI:AI,BNA_Historique_prix!$B:$B,$B37,BNA_Historique_prix!$E:$E,$D37)=0,SUMIFS(BNA_Historique_prix!AI:AI,BNA_Historique_prix!$B:$B,$B37,BNA_Historique_prix!$E:$E,$C37)=0),"-",IFERROR((SUMIFS(BNA_Historique_prix!AI:AI,BNA_Historique_prix!$B:$B,$B37,BNA_Historique_prix!$E:$E,$D37)-SUMIFS(BNA_Historique_prix!AI:AI,BNA_Historique_prix!$B:$B,$B37,BNA_Historique_prix!$E:$E,$C37))/SUMIFS(BNA_Historique_prix!AI:AI,BNA_Historique_prix!$B:$B,$B37,BNA_Historique_prix!$E:$E,$C37),""))</f>
        <v>-</v>
      </c>
    </row>
    <row r="38" spans="1:36" x14ac:dyDescent="0.35">
      <c r="A38" s="4" t="s">
        <v>81</v>
      </c>
      <c r="B38" s="4" t="s">
        <v>84</v>
      </c>
      <c r="C38" s="10">
        <f t="shared" si="5"/>
        <v>45170</v>
      </c>
      <c r="D38" s="10">
        <f t="shared" si="5"/>
        <v>45231</v>
      </c>
      <c r="E38" s="10"/>
      <c r="F38" s="10" t="str">
        <f>F33</f>
        <v>% var trimestrielle</v>
      </c>
      <c r="H38" s="13" t="str">
        <f ca="1">IF(OR(SUMIFS(BNA_Historique_prix!G:G,BNA_Historique_prix!$B:$B,$B38,BNA_Historique_prix!$E:$E,$D38)=0,SUMIFS(BNA_Historique_prix!G:G,BNA_Historique_prix!$B:$B,$B38,BNA_Historique_prix!$E:$E,$C38)=0),"-",IFERROR((SUMIFS(BNA_Historique_prix!G:G,BNA_Historique_prix!$B:$B,$B38,BNA_Historique_prix!$E:$E,$D38)-SUMIFS(BNA_Historique_prix!G:G,BNA_Historique_prix!$B:$B,$B38,BNA_Historique_prix!$E:$E,$C38))/SUMIFS(BNA_Historique_prix!G:G,BNA_Historique_prix!$B:$B,$B38,BNA_Historique_prix!$E:$E,$C38),""))</f>
        <v>-</v>
      </c>
      <c r="I38" s="13" t="str">
        <f ca="1">IF(OR(SUMIFS(BNA_Historique_prix!H:H,BNA_Historique_prix!$B:$B,$B38,BNA_Historique_prix!$E:$E,$D38)=0,SUMIFS(BNA_Historique_prix!H:H,BNA_Historique_prix!$B:$B,$B38,BNA_Historique_prix!$E:$E,$C38)=0),"-",IFERROR((SUMIFS(BNA_Historique_prix!H:H,BNA_Historique_prix!$B:$B,$B38,BNA_Historique_prix!$E:$E,$D38)-SUMIFS(BNA_Historique_prix!H:H,BNA_Historique_prix!$B:$B,$B38,BNA_Historique_prix!$E:$E,$C38))/SUMIFS(BNA_Historique_prix!H:H,BNA_Historique_prix!$B:$B,$B38,BNA_Historique_prix!$E:$E,$C38),""))</f>
        <v>-</v>
      </c>
      <c r="J38" s="13" t="str">
        <f ca="1">IF(OR(SUMIFS(BNA_Historique_prix!I:I,BNA_Historique_prix!$B:$B,$B38,BNA_Historique_prix!$E:$E,$D38)=0,SUMIFS(BNA_Historique_prix!I:I,BNA_Historique_prix!$B:$B,$B38,BNA_Historique_prix!$E:$E,$C38)=0),"-",IFERROR((SUMIFS(BNA_Historique_prix!I:I,BNA_Historique_prix!$B:$B,$B38,BNA_Historique_prix!$E:$E,$D38)-SUMIFS(BNA_Historique_prix!I:I,BNA_Historique_prix!$B:$B,$B38,BNA_Historique_prix!$E:$E,$C38))/SUMIFS(BNA_Historique_prix!I:I,BNA_Historique_prix!$B:$B,$B38,BNA_Historique_prix!$E:$E,$C38),""))</f>
        <v>-</v>
      </c>
      <c r="K38" s="13" t="str">
        <f ca="1">IF(OR(SUMIFS(BNA_Historique_prix!J:J,BNA_Historique_prix!$B:$B,$B38,BNA_Historique_prix!$E:$E,$D38)=0,SUMIFS(BNA_Historique_prix!J:J,BNA_Historique_prix!$B:$B,$B38,BNA_Historique_prix!$E:$E,$C38)=0),"-",IFERROR((SUMIFS(BNA_Historique_prix!J:J,BNA_Historique_prix!$B:$B,$B38,BNA_Historique_prix!$E:$E,$D38)-SUMIFS(BNA_Historique_prix!J:J,BNA_Historique_prix!$B:$B,$B38,BNA_Historique_prix!$E:$E,$C38))/SUMIFS(BNA_Historique_prix!J:J,BNA_Historique_prix!$B:$B,$B38,BNA_Historique_prix!$E:$E,$C38),""))</f>
        <v>-</v>
      </c>
      <c r="L38" s="13">
        <f ca="1">IF(OR(SUMIFS(BNA_Historique_prix!K:K,BNA_Historique_prix!$B:$B,$B38,BNA_Historique_prix!$E:$E,$D38)=0,SUMIFS(BNA_Historique_prix!K:K,BNA_Historique_prix!$B:$B,$B38,BNA_Historique_prix!$E:$E,$C38)=0),"-",IFERROR((SUMIFS(BNA_Historique_prix!K:K,BNA_Historique_prix!$B:$B,$B38,BNA_Historique_prix!$E:$E,$D38)-SUMIFS(BNA_Historique_prix!K:K,BNA_Historique_prix!$B:$B,$B38,BNA_Historique_prix!$E:$E,$C38))/SUMIFS(BNA_Historique_prix!K:K,BNA_Historique_prix!$B:$B,$B38,BNA_Historique_prix!$E:$E,$C38),""))</f>
        <v>0</v>
      </c>
      <c r="M38" s="13">
        <f ca="1">IF(OR(SUMIFS(BNA_Historique_prix!L:L,BNA_Historique_prix!$B:$B,$B38,BNA_Historique_prix!$E:$E,$D38)=0,SUMIFS(BNA_Historique_prix!L:L,BNA_Historique_prix!$B:$B,$B38,BNA_Historique_prix!$E:$E,$C38)=0),"-",IFERROR((SUMIFS(BNA_Historique_prix!L:L,BNA_Historique_prix!$B:$B,$B38,BNA_Historique_prix!$E:$E,$D38)-SUMIFS(BNA_Historique_prix!L:L,BNA_Historique_prix!$B:$B,$B38,BNA_Historique_prix!$E:$E,$C38))/SUMIFS(BNA_Historique_prix!L:L,BNA_Historique_prix!$B:$B,$B38,BNA_Historique_prix!$E:$E,$C38),""))</f>
        <v>0</v>
      </c>
      <c r="N38" s="13" t="str">
        <f ca="1">IF(OR(SUMIFS(BNA_Historique_prix!M:M,BNA_Historique_prix!$B:$B,$B38,BNA_Historique_prix!$E:$E,$D38)=0,SUMIFS(BNA_Historique_prix!M:M,BNA_Historique_prix!$B:$B,$B38,BNA_Historique_prix!$E:$E,$C38)=0),"-",IFERROR((SUMIFS(BNA_Historique_prix!M:M,BNA_Historique_prix!$B:$B,$B38,BNA_Historique_prix!$E:$E,$D38)-SUMIFS(BNA_Historique_prix!M:M,BNA_Historique_prix!$B:$B,$B38,BNA_Historique_prix!$E:$E,$C38))/SUMIFS(BNA_Historique_prix!M:M,BNA_Historique_prix!$B:$B,$B38,BNA_Historique_prix!$E:$E,$C38),""))</f>
        <v>-</v>
      </c>
      <c r="O38" s="13">
        <f ca="1">IF(OR(SUMIFS(BNA_Historique_prix!N:N,BNA_Historique_prix!$B:$B,$B38,BNA_Historique_prix!$E:$E,$D38)=0,SUMIFS(BNA_Historique_prix!N:N,BNA_Historique_prix!$B:$B,$B38,BNA_Historique_prix!$E:$E,$C38)=0),"-",IFERROR((SUMIFS(BNA_Historique_prix!N:N,BNA_Historique_prix!$B:$B,$B38,BNA_Historique_prix!$E:$E,$D38)-SUMIFS(BNA_Historique_prix!N:N,BNA_Historique_prix!$B:$B,$B38,BNA_Historique_prix!$E:$E,$C38))/SUMIFS(BNA_Historique_prix!N:N,BNA_Historique_prix!$B:$B,$B38,BNA_Historique_prix!$E:$E,$C38),""))</f>
        <v>0</v>
      </c>
      <c r="P38" s="13" t="str">
        <f ca="1">IF(OR(SUMIFS(BNA_Historique_prix!O:O,BNA_Historique_prix!$B:$B,$B38,BNA_Historique_prix!$E:$E,$D38)=0,SUMIFS(BNA_Historique_prix!O:O,BNA_Historique_prix!$B:$B,$B38,BNA_Historique_prix!$E:$E,$C38)=0),"-",IFERROR((SUMIFS(BNA_Historique_prix!O:O,BNA_Historique_prix!$B:$B,$B38,BNA_Historique_prix!$E:$E,$D38)-SUMIFS(BNA_Historique_prix!O:O,BNA_Historique_prix!$B:$B,$B38,BNA_Historique_prix!$E:$E,$C38))/SUMIFS(BNA_Historique_prix!O:O,BNA_Historique_prix!$B:$B,$B38,BNA_Historique_prix!$E:$E,$C38),""))</f>
        <v>-</v>
      </c>
      <c r="Q38" s="13">
        <f ca="1">IF(OR(SUMIFS(BNA_Historique_prix!P:P,BNA_Historique_prix!$B:$B,$B38,BNA_Historique_prix!$E:$E,$D38)=0,SUMIFS(BNA_Historique_prix!P:P,BNA_Historique_prix!$B:$B,$B38,BNA_Historique_prix!$E:$E,$C38)=0),"-",IFERROR((SUMIFS(BNA_Historique_prix!P:P,BNA_Historique_prix!$B:$B,$B38,BNA_Historique_prix!$E:$E,$D38)-SUMIFS(BNA_Historique_prix!P:P,BNA_Historique_prix!$B:$B,$B38,BNA_Historique_prix!$E:$E,$C38))/SUMIFS(BNA_Historique_prix!P:P,BNA_Historique_prix!$B:$B,$B38,BNA_Historique_prix!$E:$E,$C38),""))</f>
        <v>8.3333333333333329E-2</v>
      </c>
      <c r="R38" s="13" t="str">
        <f ca="1">IF(OR(SUMIFS(BNA_Historique_prix!Q:Q,BNA_Historique_prix!$B:$B,$B38,BNA_Historique_prix!$E:$E,$D38)=0,SUMIFS(BNA_Historique_prix!Q:Q,BNA_Historique_prix!$B:$B,$B38,BNA_Historique_prix!$E:$E,$C38)=0),"-",IFERROR((SUMIFS(BNA_Historique_prix!Q:Q,BNA_Historique_prix!$B:$B,$B38,BNA_Historique_prix!$E:$E,$D38)-SUMIFS(BNA_Historique_prix!Q:Q,BNA_Historique_prix!$B:$B,$B38,BNA_Historique_prix!$E:$E,$C38))/SUMIFS(BNA_Historique_prix!Q:Q,BNA_Historique_prix!$B:$B,$B38,BNA_Historique_prix!$E:$E,$C38),""))</f>
        <v>-</v>
      </c>
      <c r="S38" s="13" t="str">
        <f ca="1">IF(OR(SUMIFS(BNA_Historique_prix!R:R,BNA_Historique_prix!$B:$B,$B38,BNA_Historique_prix!$E:$E,$D38)=0,SUMIFS(BNA_Historique_prix!R:R,BNA_Historique_prix!$B:$B,$B38,BNA_Historique_prix!$E:$E,$C38)=0),"-",IFERROR((SUMIFS(BNA_Historique_prix!R:R,BNA_Historique_prix!$B:$B,$B38,BNA_Historique_prix!$E:$E,$D38)-SUMIFS(BNA_Historique_prix!R:R,BNA_Historique_prix!$B:$B,$B38,BNA_Historique_prix!$E:$E,$C38))/SUMIFS(BNA_Historique_prix!R:R,BNA_Historique_prix!$B:$B,$B38,BNA_Historique_prix!$E:$E,$C38),""))</f>
        <v>-</v>
      </c>
      <c r="T38" s="13" t="str">
        <f ca="1">IF(OR(SUMIFS(BNA_Historique_prix!S:S,BNA_Historique_prix!$B:$B,$B38,BNA_Historique_prix!$E:$E,$D38)=0,SUMIFS(BNA_Historique_prix!S:S,BNA_Historique_prix!$B:$B,$B38,BNA_Historique_prix!$E:$E,$C38)=0),"-",IFERROR((SUMIFS(BNA_Historique_prix!S:S,BNA_Historique_prix!$B:$B,$B38,BNA_Historique_prix!$E:$E,$D38)-SUMIFS(BNA_Historique_prix!S:S,BNA_Historique_prix!$B:$B,$B38,BNA_Historique_prix!$E:$E,$C38))/SUMIFS(BNA_Historique_prix!S:S,BNA_Historique_prix!$B:$B,$B38,BNA_Historique_prix!$E:$E,$C38),""))</f>
        <v>-</v>
      </c>
      <c r="U38" s="13" t="str">
        <f ca="1">IF(OR(SUMIFS(BNA_Historique_prix!T:T,BNA_Historique_prix!$B:$B,$B38,BNA_Historique_prix!$E:$E,$D38)=0,SUMIFS(BNA_Historique_prix!T:T,BNA_Historique_prix!$B:$B,$B38,BNA_Historique_prix!$E:$E,$C38)=0),"-",IFERROR((SUMIFS(BNA_Historique_prix!T:T,BNA_Historique_prix!$B:$B,$B38,BNA_Historique_prix!$E:$E,$D38)-SUMIFS(BNA_Historique_prix!T:T,BNA_Historique_prix!$B:$B,$B38,BNA_Historique_prix!$E:$E,$C38))/SUMIFS(BNA_Historique_prix!T:T,BNA_Historique_prix!$B:$B,$B38,BNA_Historique_prix!$E:$E,$C38),""))</f>
        <v>-</v>
      </c>
      <c r="V38" s="13" t="str">
        <f ca="1">IF(OR(SUMIFS(BNA_Historique_prix!U:U,BNA_Historique_prix!$B:$B,$B38,BNA_Historique_prix!$E:$E,$D38)=0,SUMIFS(BNA_Historique_prix!U:U,BNA_Historique_prix!$B:$B,$B38,BNA_Historique_prix!$E:$E,$C38)=0),"-",IFERROR((SUMIFS(BNA_Historique_prix!U:U,BNA_Historique_prix!$B:$B,$B38,BNA_Historique_prix!$E:$E,$D38)-SUMIFS(BNA_Historique_prix!U:U,BNA_Historique_prix!$B:$B,$B38,BNA_Historique_prix!$E:$E,$C38))/SUMIFS(BNA_Historique_prix!U:U,BNA_Historique_prix!$B:$B,$B38,BNA_Historique_prix!$E:$E,$C38),""))</f>
        <v>-</v>
      </c>
      <c r="W38" s="13" t="str">
        <f ca="1">IF(OR(SUMIFS(BNA_Historique_prix!V:V,BNA_Historique_prix!$B:$B,$B38,BNA_Historique_prix!$E:$E,$D38)=0,SUMIFS(BNA_Historique_prix!V:V,BNA_Historique_prix!$B:$B,$B38,BNA_Historique_prix!$E:$E,$C38)=0),"-",IFERROR((SUMIFS(BNA_Historique_prix!V:V,BNA_Historique_prix!$B:$B,$B38,BNA_Historique_prix!$E:$E,$D38)-SUMIFS(BNA_Historique_prix!V:V,BNA_Historique_prix!$B:$B,$B38,BNA_Historique_prix!$E:$E,$C38))/SUMIFS(BNA_Historique_prix!V:V,BNA_Historique_prix!$B:$B,$B38,BNA_Historique_prix!$E:$E,$C38),""))</f>
        <v>-</v>
      </c>
      <c r="X38" s="13">
        <f ca="1">IF(OR(SUMIFS(BNA_Historique_prix!W:W,BNA_Historique_prix!$B:$B,$B38,BNA_Historique_prix!$E:$E,$D38)=0,SUMIFS(BNA_Historique_prix!W:W,BNA_Historique_prix!$B:$B,$B38,BNA_Historique_prix!$E:$E,$C38)=0),"-",IFERROR((SUMIFS(BNA_Historique_prix!W:W,BNA_Historique_prix!$B:$B,$B38,BNA_Historique_prix!$E:$E,$D38)-SUMIFS(BNA_Historique_prix!W:W,BNA_Historique_prix!$B:$B,$B38,BNA_Historique_prix!$E:$E,$C38))/SUMIFS(BNA_Historique_prix!W:W,BNA_Historique_prix!$B:$B,$B38,BNA_Historique_prix!$E:$E,$C38),""))</f>
        <v>0</v>
      </c>
      <c r="Y38" s="13">
        <f ca="1">IF(OR(SUMIFS(BNA_Historique_prix!X:X,BNA_Historique_prix!$B:$B,$B38,BNA_Historique_prix!$E:$E,$D38)=0,SUMIFS(BNA_Historique_prix!X:X,BNA_Historique_prix!$B:$B,$B38,BNA_Historique_prix!$E:$E,$C38)=0),"-",IFERROR((SUMIFS(BNA_Historique_prix!X:X,BNA_Historique_prix!$B:$B,$B38,BNA_Historique_prix!$E:$E,$D38)-SUMIFS(BNA_Historique_prix!X:X,BNA_Historique_prix!$B:$B,$B38,BNA_Historique_prix!$E:$E,$C38))/SUMIFS(BNA_Historique_prix!X:X,BNA_Historique_prix!$B:$B,$B38,BNA_Historique_prix!$E:$E,$C38),""))</f>
        <v>0</v>
      </c>
      <c r="Z38" s="13" t="str">
        <f ca="1">IF(OR(SUMIFS(BNA_Historique_prix!Y:Y,BNA_Historique_prix!$B:$B,$B38,BNA_Historique_prix!$E:$E,$D38)=0,SUMIFS(BNA_Historique_prix!Y:Y,BNA_Historique_prix!$B:$B,$B38,BNA_Historique_prix!$E:$E,$C38)=0),"-",IFERROR((SUMIFS(BNA_Historique_prix!Y:Y,BNA_Historique_prix!$B:$B,$B38,BNA_Historique_prix!$E:$E,$D38)-SUMIFS(BNA_Historique_prix!Y:Y,BNA_Historique_prix!$B:$B,$B38,BNA_Historique_prix!$E:$E,$C38))/SUMIFS(BNA_Historique_prix!Y:Y,BNA_Historique_prix!$B:$B,$B38,BNA_Historique_prix!$E:$E,$C38),""))</f>
        <v>-</v>
      </c>
      <c r="AA38" s="13">
        <f ca="1">IF(OR(SUMIFS(BNA_Historique_prix!Z:Z,BNA_Historique_prix!$B:$B,$B38,BNA_Historique_prix!$E:$E,$D38)=0,SUMIFS(BNA_Historique_prix!Z:Z,BNA_Historique_prix!$B:$B,$B38,BNA_Historique_prix!$E:$E,$C38)=0),"-",IFERROR((SUMIFS(BNA_Historique_prix!Z:Z,BNA_Historique_prix!$B:$B,$B38,BNA_Historique_prix!$E:$E,$D38)-SUMIFS(BNA_Historique_prix!Z:Z,BNA_Historique_prix!$B:$B,$B38,BNA_Historique_prix!$E:$E,$C38))/SUMIFS(BNA_Historique_prix!Z:Z,BNA_Historique_prix!$B:$B,$B38,BNA_Historique_prix!$E:$E,$C38),""))</f>
        <v>0.25</v>
      </c>
      <c r="AB38" s="13" t="str">
        <f ca="1">IF(OR(SUMIFS(BNA_Historique_prix!AA:AA,BNA_Historique_prix!$B:$B,$B38,BNA_Historique_prix!$E:$E,$D38)=0,SUMIFS(BNA_Historique_prix!AA:AA,BNA_Historique_prix!$B:$B,$B38,BNA_Historique_prix!$E:$E,$C38)=0),"-",IFERROR((SUMIFS(BNA_Historique_prix!AA:AA,BNA_Historique_prix!$B:$B,$B38,BNA_Historique_prix!$E:$E,$D38)-SUMIFS(BNA_Historique_prix!AA:AA,BNA_Historique_prix!$B:$B,$B38,BNA_Historique_prix!$E:$E,$C38))/SUMIFS(BNA_Historique_prix!AA:AA,BNA_Historique_prix!$B:$B,$B38,BNA_Historique_prix!$E:$E,$C38),""))</f>
        <v>-</v>
      </c>
      <c r="AC38" s="13">
        <f ca="1">IF(OR(SUMIFS(BNA_Historique_prix!AB:AB,BNA_Historique_prix!$B:$B,$B38,BNA_Historique_prix!$E:$E,$D38)=0,SUMIFS(BNA_Historique_prix!AB:AB,BNA_Historique_prix!$B:$B,$B38,BNA_Historique_prix!$E:$E,$C38)=0),"-",IFERROR((SUMIFS(BNA_Historique_prix!AB:AB,BNA_Historique_prix!$B:$B,$B38,BNA_Historique_prix!$E:$E,$D38)-SUMIFS(BNA_Historique_prix!AB:AB,BNA_Historique_prix!$B:$B,$B38,BNA_Historique_prix!$E:$E,$C38))/SUMIFS(BNA_Historique_prix!AB:AB,BNA_Historique_prix!$B:$B,$B38,BNA_Historique_prix!$E:$E,$C38),""))</f>
        <v>0</v>
      </c>
      <c r="AD38" s="13">
        <f ca="1">IF(OR(SUMIFS(BNA_Historique_prix!AC:AC,BNA_Historique_prix!$B:$B,$B38,BNA_Historique_prix!$E:$E,$D38)=0,SUMIFS(BNA_Historique_prix!AC:AC,BNA_Historique_prix!$B:$B,$B38,BNA_Historique_prix!$E:$E,$C38)=0),"-",IFERROR((SUMIFS(BNA_Historique_prix!AC:AC,BNA_Historique_prix!$B:$B,$B38,BNA_Historique_prix!$E:$E,$D38)-SUMIFS(BNA_Historique_prix!AC:AC,BNA_Historique_prix!$B:$B,$B38,BNA_Historique_prix!$E:$E,$C38))/SUMIFS(BNA_Historique_prix!AC:AC,BNA_Historique_prix!$B:$B,$B38,BNA_Historique_prix!$E:$E,$C38),""))</f>
        <v>0</v>
      </c>
      <c r="AE38" s="13">
        <f ca="1">IF(OR(SUMIFS(BNA_Historique_prix!AD:AD,BNA_Historique_prix!$B:$B,$B38,BNA_Historique_prix!$E:$E,$D38)=0,SUMIFS(BNA_Historique_prix!AD:AD,BNA_Historique_prix!$B:$B,$B38,BNA_Historique_prix!$E:$E,$C38)=0),"-",IFERROR((SUMIFS(BNA_Historique_prix!AD:AD,BNA_Historique_prix!$B:$B,$B38,BNA_Historique_prix!$E:$E,$D38)-SUMIFS(BNA_Historique_prix!AD:AD,BNA_Historique_prix!$B:$B,$B38,BNA_Historique_prix!$E:$E,$C38))/SUMIFS(BNA_Historique_prix!AD:AD,BNA_Historique_prix!$B:$B,$B38,BNA_Historique_prix!$E:$E,$C38),""))</f>
        <v>0.25</v>
      </c>
      <c r="AF38" s="13" t="str">
        <f ca="1">IF(OR(SUMIFS(BNA_Historique_prix!AE:AE,BNA_Historique_prix!$B:$B,$B38,BNA_Historique_prix!$E:$E,$D38)=0,SUMIFS(BNA_Historique_prix!AE:AE,BNA_Historique_prix!$B:$B,$B38,BNA_Historique_prix!$E:$E,$C38)=0),"-",IFERROR((SUMIFS(BNA_Historique_prix!AE:AE,BNA_Historique_prix!$B:$B,$B38,BNA_Historique_prix!$E:$E,$D38)-SUMIFS(BNA_Historique_prix!AE:AE,BNA_Historique_prix!$B:$B,$B38,BNA_Historique_prix!$E:$E,$C38))/SUMIFS(BNA_Historique_prix!AE:AE,BNA_Historique_prix!$B:$B,$B38,BNA_Historique_prix!$E:$E,$C38),""))</f>
        <v>-</v>
      </c>
      <c r="AG38" s="13">
        <f ca="1">IF(OR(SUMIFS(BNA_Historique_prix!AF:AF,BNA_Historique_prix!$B:$B,$B38,BNA_Historique_prix!$E:$E,$D38)=0,SUMIFS(BNA_Historique_prix!AF:AF,BNA_Historique_prix!$B:$B,$B38,BNA_Historique_prix!$E:$E,$C38)=0),"-",IFERROR((SUMIFS(BNA_Historique_prix!AF:AF,BNA_Historique_prix!$B:$B,$B38,BNA_Historique_prix!$E:$E,$D38)-SUMIFS(BNA_Historique_prix!AF:AF,BNA_Historique_prix!$B:$B,$B38,BNA_Historique_prix!$E:$E,$C38))/SUMIFS(BNA_Historique_prix!AF:AF,BNA_Historique_prix!$B:$B,$B38,BNA_Historique_prix!$E:$E,$C38),""))</f>
        <v>0</v>
      </c>
      <c r="AH38" s="13">
        <f ca="1">IF(OR(SUMIFS(BNA_Historique_prix!AG:AG,BNA_Historique_prix!$B:$B,$B38,BNA_Historique_prix!$E:$E,$D38)=0,SUMIFS(BNA_Historique_prix!AG:AG,BNA_Historique_prix!$B:$B,$B38,BNA_Historique_prix!$E:$E,$C38)=0),"-",IFERROR((SUMIFS(BNA_Historique_prix!AG:AG,BNA_Historique_prix!$B:$B,$B38,BNA_Historique_prix!$E:$E,$D38)-SUMIFS(BNA_Historique_prix!AG:AG,BNA_Historique_prix!$B:$B,$B38,BNA_Historique_prix!$E:$E,$C38))/SUMIFS(BNA_Historique_prix!AG:AG,BNA_Historique_prix!$B:$B,$B38,BNA_Historique_prix!$E:$E,$C38),""))</f>
        <v>0</v>
      </c>
      <c r="AI38" s="13">
        <f ca="1">IF(OR(SUMIFS(BNA_Historique_prix!AH:AH,BNA_Historique_prix!$B:$B,$B38,BNA_Historique_prix!$E:$E,$D38)=0,SUMIFS(BNA_Historique_prix!AH:AH,BNA_Historique_prix!$B:$B,$B38,BNA_Historique_prix!$E:$E,$C38)=0),"-",IFERROR((SUMIFS(BNA_Historique_prix!AH:AH,BNA_Historique_prix!$B:$B,$B38,BNA_Historique_prix!$E:$E,$D38)-SUMIFS(BNA_Historique_prix!AH:AH,BNA_Historique_prix!$B:$B,$B38,BNA_Historique_prix!$E:$E,$C38))/SUMIFS(BNA_Historique_prix!AH:AH,BNA_Historique_prix!$B:$B,$B38,BNA_Historique_prix!$E:$E,$C38),""))</f>
        <v>0</v>
      </c>
      <c r="AJ38" s="13" t="str">
        <f ca="1">IF(OR(SUMIFS(BNA_Historique_prix!AI:AI,BNA_Historique_prix!$B:$B,$B38,BNA_Historique_prix!$E:$E,$D38)=0,SUMIFS(BNA_Historique_prix!AI:AI,BNA_Historique_prix!$B:$B,$B38,BNA_Historique_prix!$E:$E,$C38)=0),"-",IFERROR((SUMIFS(BNA_Historique_prix!AI:AI,BNA_Historique_prix!$B:$B,$B38,BNA_Historique_prix!$E:$E,$D38)-SUMIFS(BNA_Historique_prix!AI:AI,BNA_Historique_prix!$B:$B,$B38,BNA_Historique_prix!$E:$E,$C38))/SUMIFS(BNA_Historique_prix!AI:AI,BNA_Historique_prix!$B:$B,$B38,BNA_Historique_prix!$E:$E,$C38),""))</f>
        <v>-</v>
      </c>
    </row>
    <row r="39" spans="1:36" x14ac:dyDescent="0.35">
      <c r="A39" s="4" t="s">
        <v>81</v>
      </c>
      <c r="B39" s="4" t="s">
        <v>84</v>
      </c>
      <c r="C39" s="10">
        <f t="shared" si="5"/>
        <v>44866</v>
      </c>
      <c r="D39" s="10">
        <f t="shared" si="5"/>
        <v>45231</v>
      </c>
      <c r="E39" s="10"/>
      <c r="F39" s="10" t="str">
        <f>F34</f>
        <v>% var annuelle</v>
      </c>
      <c r="H39" s="13" t="str">
        <f ca="1">IF(OR(SUMIFS(BNA_Historique_prix!G:G,BNA_Historique_prix!$B:$B,$B39,BNA_Historique_prix!$E:$E,$D39)=0,SUMIFS(BNA_Historique_prix!G:G,BNA_Historique_prix!$B:$B,$B39,BNA_Historique_prix!$E:$E,$C39)=0),"-",IFERROR((SUMIFS(BNA_Historique_prix!G:G,BNA_Historique_prix!$B:$B,$B39,BNA_Historique_prix!$E:$E,$D39)-SUMIFS(BNA_Historique_prix!G:G,BNA_Historique_prix!$B:$B,$B39,BNA_Historique_prix!$E:$E,$C39))/SUMIFS(BNA_Historique_prix!G:G,BNA_Historique_prix!$B:$B,$B39,BNA_Historique_prix!$E:$E,$C39),""))</f>
        <v>-</v>
      </c>
      <c r="I39" s="13" t="str">
        <f ca="1">IF(OR(SUMIFS(BNA_Historique_prix!H:H,BNA_Historique_prix!$B:$B,$B39,BNA_Historique_prix!$E:$E,$D39)=0,SUMIFS(BNA_Historique_prix!H:H,BNA_Historique_prix!$B:$B,$B39,BNA_Historique_prix!$E:$E,$C39)=0),"-",IFERROR((SUMIFS(BNA_Historique_prix!H:H,BNA_Historique_prix!$B:$B,$B39,BNA_Historique_prix!$E:$E,$D39)-SUMIFS(BNA_Historique_prix!H:H,BNA_Historique_prix!$B:$B,$B39,BNA_Historique_prix!$E:$E,$C39))/SUMIFS(BNA_Historique_prix!H:H,BNA_Historique_prix!$B:$B,$B39,BNA_Historique_prix!$E:$E,$C39),""))</f>
        <v>-</v>
      </c>
      <c r="J39" s="13" t="str">
        <f ca="1">IF(OR(SUMIFS(BNA_Historique_prix!I:I,BNA_Historique_prix!$B:$B,$B39,BNA_Historique_prix!$E:$E,$D39)=0,SUMIFS(BNA_Historique_prix!I:I,BNA_Historique_prix!$B:$B,$B39,BNA_Historique_prix!$E:$E,$C39)=0),"-",IFERROR((SUMIFS(BNA_Historique_prix!I:I,BNA_Historique_prix!$B:$B,$B39,BNA_Historique_prix!$E:$E,$D39)-SUMIFS(BNA_Historique_prix!I:I,BNA_Historique_prix!$B:$B,$B39,BNA_Historique_prix!$E:$E,$C39))/SUMIFS(BNA_Historique_prix!I:I,BNA_Historique_prix!$B:$B,$B39,BNA_Historique_prix!$E:$E,$C39),""))</f>
        <v>-</v>
      </c>
      <c r="K39" s="13" t="str">
        <f ca="1">IF(OR(SUMIFS(BNA_Historique_prix!J:J,BNA_Historique_prix!$B:$B,$B39,BNA_Historique_prix!$E:$E,$D39)=0,SUMIFS(BNA_Historique_prix!J:J,BNA_Historique_prix!$B:$B,$B39,BNA_Historique_prix!$E:$E,$C39)=0),"-",IFERROR((SUMIFS(BNA_Historique_prix!J:J,BNA_Historique_prix!$B:$B,$B39,BNA_Historique_prix!$E:$E,$D39)-SUMIFS(BNA_Historique_prix!J:J,BNA_Historique_prix!$B:$B,$B39,BNA_Historique_prix!$E:$E,$C39))/SUMIFS(BNA_Historique_prix!J:J,BNA_Historique_prix!$B:$B,$B39,BNA_Historique_prix!$E:$E,$C39),""))</f>
        <v>-</v>
      </c>
      <c r="L39" s="13" t="str">
        <f ca="1">IF(OR(SUMIFS(BNA_Historique_prix!K:K,BNA_Historique_prix!$B:$B,$B39,BNA_Historique_prix!$E:$E,$D39)=0,SUMIFS(BNA_Historique_prix!K:K,BNA_Historique_prix!$B:$B,$B39,BNA_Historique_prix!$E:$E,$C39)=0),"-",IFERROR((SUMIFS(BNA_Historique_prix!K:K,BNA_Historique_prix!$B:$B,$B39,BNA_Historique_prix!$E:$E,$D39)-SUMIFS(BNA_Historique_prix!K:K,BNA_Historique_prix!$B:$B,$B39,BNA_Historique_prix!$E:$E,$C39))/SUMIFS(BNA_Historique_prix!K:K,BNA_Historique_prix!$B:$B,$B39,BNA_Historique_prix!$E:$E,$C39),""))</f>
        <v>-</v>
      </c>
      <c r="M39" s="13" t="str">
        <f ca="1">IF(OR(SUMIFS(BNA_Historique_prix!L:L,BNA_Historique_prix!$B:$B,$B39,BNA_Historique_prix!$E:$E,$D39)=0,SUMIFS(BNA_Historique_prix!L:L,BNA_Historique_prix!$B:$B,$B39,BNA_Historique_prix!$E:$E,$C39)=0),"-",IFERROR((SUMIFS(BNA_Historique_prix!L:L,BNA_Historique_prix!$B:$B,$B39,BNA_Historique_prix!$E:$E,$D39)-SUMIFS(BNA_Historique_prix!L:L,BNA_Historique_prix!$B:$B,$B39,BNA_Historique_prix!$E:$E,$C39))/SUMIFS(BNA_Historique_prix!L:L,BNA_Historique_prix!$B:$B,$B39,BNA_Historique_prix!$E:$E,$C39),""))</f>
        <v>-</v>
      </c>
      <c r="N39" s="13" t="str">
        <f ca="1">IF(OR(SUMIFS(BNA_Historique_prix!M:M,BNA_Historique_prix!$B:$B,$B39,BNA_Historique_prix!$E:$E,$D39)=0,SUMIFS(BNA_Historique_prix!M:M,BNA_Historique_prix!$B:$B,$B39,BNA_Historique_prix!$E:$E,$C39)=0),"-",IFERROR((SUMIFS(BNA_Historique_prix!M:M,BNA_Historique_prix!$B:$B,$B39,BNA_Historique_prix!$E:$E,$D39)-SUMIFS(BNA_Historique_prix!M:M,BNA_Historique_prix!$B:$B,$B39,BNA_Historique_prix!$E:$E,$C39))/SUMIFS(BNA_Historique_prix!M:M,BNA_Historique_prix!$B:$B,$B39,BNA_Historique_prix!$E:$E,$C39),""))</f>
        <v>-</v>
      </c>
      <c r="O39" s="13" t="str">
        <f ca="1">IF(OR(SUMIFS(BNA_Historique_prix!N:N,BNA_Historique_prix!$B:$B,$B39,BNA_Historique_prix!$E:$E,$D39)=0,SUMIFS(BNA_Historique_prix!N:N,BNA_Historique_prix!$B:$B,$B39,BNA_Historique_prix!$E:$E,$C39)=0),"-",IFERROR((SUMIFS(BNA_Historique_prix!N:N,BNA_Historique_prix!$B:$B,$B39,BNA_Historique_prix!$E:$E,$D39)-SUMIFS(BNA_Historique_prix!N:N,BNA_Historique_prix!$B:$B,$B39,BNA_Historique_prix!$E:$E,$C39))/SUMIFS(BNA_Historique_prix!N:N,BNA_Historique_prix!$B:$B,$B39,BNA_Historique_prix!$E:$E,$C39),""))</f>
        <v>-</v>
      </c>
      <c r="P39" s="13" t="str">
        <f ca="1">IF(OR(SUMIFS(BNA_Historique_prix!O:O,BNA_Historique_prix!$B:$B,$B39,BNA_Historique_prix!$E:$E,$D39)=0,SUMIFS(BNA_Historique_prix!O:O,BNA_Historique_prix!$B:$B,$B39,BNA_Historique_prix!$E:$E,$C39)=0),"-",IFERROR((SUMIFS(BNA_Historique_prix!O:O,BNA_Historique_prix!$B:$B,$B39,BNA_Historique_prix!$E:$E,$D39)-SUMIFS(BNA_Historique_prix!O:O,BNA_Historique_prix!$B:$B,$B39,BNA_Historique_prix!$E:$E,$C39))/SUMIFS(BNA_Historique_prix!O:O,BNA_Historique_prix!$B:$B,$B39,BNA_Historique_prix!$E:$E,$C39),""))</f>
        <v>-</v>
      </c>
      <c r="Q39" s="13" t="str">
        <f ca="1">IF(OR(SUMIFS(BNA_Historique_prix!P:P,BNA_Historique_prix!$B:$B,$B39,BNA_Historique_prix!$E:$E,$D39)=0,SUMIFS(BNA_Historique_prix!P:P,BNA_Historique_prix!$B:$B,$B39,BNA_Historique_prix!$E:$E,$C39)=0),"-",IFERROR((SUMIFS(BNA_Historique_prix!P:P,BNA_Historique_prix!$B:$B,$B39,BNA_Historique_prix!$E:$E,$D39)-SUMIFS(BNA_Historique_prix!P:P,BNA_Historique_prix!$B:$B,$B39,BNA_Historique_prix!$E:$E,$C39))/SUMIFS(BNA_Historique_prix!P:P,BNA_Historique_prix!$B:$B,$B39,BNA_Historique_prix!$E:$E,$C39),""))</f>
        <v>-</v>
      </c>
      <c r="R39" s="13" t="str">
        <f ca="1">IF(OR(SUMIFS(BNA_Historique_prix!Q:Q,BNA_Historique_prix!$B:$B,$B39,BNA_Historique_prix!$E:$E,$D39)=0,SUMIFS(BNA_Historique_prix!Q:Q,BNA_Historique_prix!$B:$B,$B39,BNA_Historique_prix!$E:$E,$C39)=0),"-",IFERROR((SUMIFS(BNA_Historique_prix!Q:Q,BNA_Historique_prix!$B:$B,$B39,BNA_Historique_prix!$E:$E,$D39)-SUMIFS(BNA_Historique_prix!Q:Q,BNA_Historique_prix!$B:$B,$B39,BNA_Historique_prix!$E:$E,$C39))/SUMIFS(BNA_Historique_prix!Q:Q,BNA_Historique_prix!$B:$B,$B39,BNA_Historique_prix!$E:$E,$C39),""))</f>
        <v>-</v>
      </c>
      <c r="S39" s="13" t="str">
        <f ca="1">IF(OR(SUMIFS(BNA_Historique_prix!R:R,BNA_Historique_prix!$B:$B,$B39,BNA_Historique_prix!$E:$E,$D39)=0,SUMIFS(BNA_Historique_prix!R:R,BNA_Historique_prix!$B:$B,$B39,BNA_Historique_prix!$E:$E,$C39)=0),"-",IFERROR((SUMIFS(BNA_Historique_prix!R:R,BNA_Historique_prix!$B:$B,$B39,BNA_Historique_prix!$E:$E,$D39)-SUMIFS(BNA_Historique_prix!R:R,BNA_Historique_prix!$B:$B,$B39,BNA_Historique_prix!$E:$E,$C39))/SUMIFS(BNA_Historique_prix!R:R,BNA_Historique_prix!$B:$B,$B39,BNA_Historique_prix!$E:$E,$C39),""))</f>
        <v>-</v>
      </c>
      <c r="T39" s="13" t="str">
        <f ca="1">IF(OR(SUMIFS(BNA_Historique_prix!S:S,BNA_Historique_prix!$B:$B,$B39,BNA_Historique_prix!$E:$E,$D39)=0,SUMIFS(BNA_Historique_prix!S:S,BNA_Historique_prix!$B:$B,$B39,BNA_Historique_prix!$E:$E,$C39)=0),"-",IFERROR((SUMIFS(BNA_Historique_prix!S:S,BNA_Historique_prix!$B:$B,$B39,BNA_Historique_prix!$E:$E,$D39)-SUMIFS(BNA_Historique_prix!S:S,BNA_Historique_prix!$B:$B,$B39,BNA_Historique_prix!$E:$E,$C39))/SUMIFS(BNA_Historique_prix!S:S,BNA_Historique_prix!$B:$B,$B39,BNA_Historique_prix!$E:$E,$C39),""))</f>
        <v>-</v>
      </c>
      <c r="U39" s="13" t="str">
        <f ca="1">IF(OR(SUMIFS(BNA_Historique_prix!T:T,BNA_Historique_prix!$B:$B,$B39,BNA_Historique_prix!$E:$E,$D39)=0,SUMIFS(BNA_Historique_prix!T:T,BNA_Historique_prix!$B:$B,$B39,BNA_Historique_prix!$E:$E,$C39)=0),"-",IFERROR((SUMIFS(BNA_Historique_prix!T:T,BNA_Historique_prix!$B:$B,$B39,BNA_Historique_prix!$E:$E,$D39)-SUMIFS(BNA_Historique_prix!T:T,BNA_Historique_prix!$B:$B,$B39,BNA_Historique_prix!$E:$E,$C39))/SUMIFS(BNA_Historique_prix!T:T,BNA_Historique_prix!$B:$B,$B39,BNA_Historique_prix!$E:$E,$C39),""))</f>
        <v>-</v>
      </c>
      <c r="V39" s="13" t="str">
        <f ca="1">IF(OR(SUMIFS(BNA_Historique_prix!U:U,BNA_Historique_prix!$B:$B,$B39,BNA_Historique_prix!$E:$E,$D39)=0,SUMIFS(BNA_Historique_prix!U:U,BNA_Historique_prix!$B:$B,$B39,BNA_Historique_prix!$E:$E,$C39)=0),"-",IFERROR((SUMIFS(BNA_Historique_prix!U:U,BNA_Historique_prix!$B:$B,$B39,BNA_Historique_prix!$E:$E,$D39)-SUMIFS(BNA_Historique_prix!U:U,BNA_Historique_prix!$B:$B,$B39,BNA_Historique_prix!$E:$E,$C39))/SUMIFS(BNA_Historique_prix!U:U,BNA_Historique_prix!$B:$B,$B39,BNA_Historique_prix!$E:$E,$C39),""))</f>
        <v>-</v>
      </c>
      <c r="W39" s="13" t="str">
        <f ca="1">IF(OR(SUMIFS(BNA_Historique_prix!V:V,BNA_Historique_prix!$B:$B,$B39,BNA_Historique_prix!$E:$E,$D39)=0,SUMIFS(BNA_Historique_prix!V:V,BNA_Historique_prix!$B:$B,$B39,BNA_Historique_prix!$E:$E,$C39)=0),"-",IFERROR((SUMIFS(BNA_Historique_prix!V:V,BNA_Historique_prix!$B:$B,$B39,BNA_Historique_prix!$E:$E,$D39)-SUMIFS(BNA_Historique_prix!V:V,BNA_Historique_prix!$B:$B,$B39,BNA_Historique_prix!$E:$E,$C39))/SUMIFS(BNA_Historique_prix!V:V,BNA_Historique_prix!$B:$B,$B39,BNA_Historique_prix!$E:$E,$C39),""))</f>
        <v>-</v>
      </c>
      <c r="X39" s="13" t="str">
        <f ca="1">IF(OR(SUMIFS(BNA_Historique_prix!W:W,BNA_Historique_prix!$B:$B,$B39,BNA_Historique_prix!$E:$E,$D39)=0,SUMIFS(BNA_Historique_prix!W:W,BNA_Historique_prix!$B:$B,$B39,BNA_Historique_prix!$E:$E,$C39)=0),"-",IFERROR((SUMIFS(BNA_Historique_prix!W:W,BNA_Historique_prix!$B:$B,$B39,BNA_Historique_prix!$E:$E,$D39)-SUMIFS(BNA_Historique_prix!W:W,BNA_Historique_prix!$B:$B,$B39,BNA_Historique_prix!$E:$E,$C39))/SUMIFS(BNA_Historique_prix!W:W,BNA_Historique_prix!$B:$B,$B39,BNA_Historique_prix!$E:$E,$C39),""))</f>
        <v>-</v>
      </c>
      <c r="Y39" s="13" t="str">
        <f ca="1">IF(OR(SUMIFS(BNA_Historique_prix!X:X,BNA_Historique_prix!$B:$B,$B39,BNA_Historique_prix!$E:$E,$D39)=0,SUMIFS(BNA_Historique_prix!X:X,BNA_Historique_prix!$B:$B,$B39,BNA_Historique_prix!$E:$E,$C39)=0),"-",IFERROR((SUMIFS(BNA_Historique_prix!X:X,BNA_Historique_prix!$B:$B,$B39,BNA_Historique_prix!$E:$E,$D39)-SUMIFS(BNA_Historique_prix!X:X,BNA_Historique_prix!$B:$B,$B39,BNA_Historique_prix!$E:$E,$C39))/SUMIFS(BNA_Historique_prix!X:X,BNA_Historique_prix!$B:$B,$B39,BNA_Historique_prix!$E:$E,$C39),""))</f>
        <v>-</v>
      </c>
      <c r="Z39" s="13" t="str">
        <f ca="1">IF(OR(SUMIFS(BNA_Historique_prix!Y:Y,BNA_Historique_prix!$B:$B,$B39,BNA_Historique_prix!$E:$E,$D39)=0,SUMIFS(BNA_Historique_prix!Y:Y,BNA_Historique_prix!$B:$B,$B39,BNA_Historique_prix!$E:$E,$C39)=0),"-",IFERROR((SUMIFS(BNA_Historique_prix!Y:Y,BNA_Historique_prix!$B:$B,$B39,BNA_Historique_prix!$E:$E,$D39)-SUMIFS(BNA_Historique_prix!Y:Y,BNA_Historique_prix!$B:$B,$B39,BNA_Historique_prix!$E:$E,$C39))/SUMIFS(BNA_Historique_prix!Y:Y,BNA_Historique_prix!$B:$B,$B39,BNA_Historique_prix!$E:$E,$C39),""))</f>
        <v>-</v>
      </c>
      <c r="AA39" s="13" t="str">
        <f ca="1">IF(OR(SUMIFS(BNA_Historique_prix!Z:Z,BNA_Historique_prix!$B:$B,$B39,BNA_Historique_prix!$E:$E,$D39)=0,SUMIFS(BNA_Historique_prix!Z:Z,BNA_Historique_prix!$B:$B,$B39,BNA_Historique_prix!$E:$E,$C39)=0),"-",IFERROR((SUMIFS(BNA_Historique_prix!Z:Z,BNA_Historique_prix!$B:$B,$B39,BNA_Historique_prix!$E:$E,$D39)-SUMIFS(BNA_Historique_prix!Z:Z,BNA_Historique_prix!$B:$B,$B39,BNA_Historique_prix!$E:$E,$C39))/SUMIFS(BNA_Historique_prix!Z:Z,BNA_Historique_prix!$B:$B,$B39,BNA_Historique_prix!$E:$E,$C39),""))</f>
        <v>-</v>
      </c>
      <c r="AB39" s="13" t="str">
        <f ca="1">IF(OR(SUMIFS(BNA_Historique_prix!AA:AA,BNA_Historique_prix!$B:$B,$B39,BNA_Historique_prix!$E:$E,$D39)=0,SUMIFS(BNA_Historique_prix!AA:AA,BNA_Historique_prix!$B:$B,$B39,BNA_Historique_prix!$E:$E,$C39)=0),"-",IFERROR((SUMIFS(BNA_Historique_prix!AA:AA,BNA_Historique_prix!$B:$B,$B39,BNA_Historique_prix!$E:$E,$D39)-SUMIFS(BNA_Historique_prix!AA:AA,BNA_Historique_prix!$B:$B,$B39,BNA_Historique_prix!$E:$E,$C39))/SUMIFS(BNA_Historique_prix!AA:AA,BNA_Historique_prix!$B:$B,$B39,BNA_Historique_prix!$E:$E,$C39),""))</f>
        <v>-</v>
      </c>
      <c r="AC39" s="13" t="str">
        <f ca="1">IF(OR(SUMIFS(BNA_Historique_prix!AB:AB,BNA_Historique_prix!$B:$B,$B39,BNA_Historique_prix!$E:$E,$D39)=0,SUMIFS(BNA_Historique_prix!AB:AB,BNA_Historique_prix!$B:$B,$B39,BNA_Historique_prix!$E:$E,$C39)=0),"-",IFERROR((SUMIFS(BNA_Historique_prix!AB:AB,BNA_Historique_prix!$B:$B,$B39,BNA_Historique_prix!$E:$E,$D39)-SUMIFS(BNA_Historique_prix!AB:AB,BNA_Historique_prix!$B:$B,$B39,BNA_Historique_prix!$E:$E,$C39))/SUMIFS(BNA_Historique_prix!AB:AB,BNA_Historique_prix!$B:$B,$B39,BNA_Historique_prix!$E:$E,$C39),""))</f>
        <v>-</v>
      </c>
      <c r="AD39" s="13" t="str">
        <f ca="1">IF(OR(SUMIFS(BNA_Historique_prix!AC:AC,BNA_Historique_prix!$B:$B,$B39,BNA_Historique_prix!$E:$E,$D39)=0,SUMIFS(BNA_Historique_prix!AC:AC,BNA_Historique_prix!$B:$B,$B39,BNA_Historique_prix!$E:$E,$C39)=0),"-",IFERROR((SUMIFS(BNA_Historique_prix!AC:AC,BNA_Historique_prix!$B:$B,$B39,BNA_Historique_prix!$E:$E,$D39)-SUMIFS(BNA_Historique_prix!AC:AC,BNA_Historique_prix!$B:$B,$B39,BNA_Historique_prix!$E:$E,$C39))/SUMIFS(BNA_Historique_prix!AC:AC,BNA_Historique_prix!$B:$B,$B39,BNA_Historique_prix!$E:$E,$C39),""))</f>
        <v>-</v>
      </c>
      <c r="AE39" s="13" t="str">
        <f ca="1">IF(OR(SUMIFS(BNA_Historique_prix!AD:AD,BNA_Historique_prix!$B:$B,$B39,BNA_Historique_prix!$E:$E,$D39)=0,SUMIFS(BNA_Historique_prix!AD:AD,BNA_Historique_prix!$B:$B,$B39,BNA_Historique_prix!$E:$E,$C39)=0),"-",IFERROR((SUMIFS(BNA_Historique_prix!AD:AD,BNA_Historique_prix!$B:$B,$B39,BNA_Historique_prix!$E:$E,$D39)-SUMIFS(BNA_Historique_prix!AD:AD,BNA_Historique_prix!$B:$B,$B39,BNA_Historique_prix!$E:$E,$C39))/SUMIFS(BNA_Historique_prix!AD:AD,BNA_Historique_prix!$B:$B,$B39,BNA_Historique_prix!$E:$E,$C39),""))</f>
        <v>-</v>
      </c>
      <c r="AF39" s="13" t="str">
        <f ca="1">IF(OR(SUMIFS(BNA_Historique_prix!AE:AE,BNA_Historique_prix!$B:$B,$B39,BNA_Historique_prix!$E:$E,$D39)=0,SUMIFS(BNA_Historique_prix!AE:AE,BNA_Historique_prix!$B:$B,$B39,BNA_Historique_prix!$E:$E,$C39)=0),"-",IFERROR((SUMIFS(BNA_Historique_prix!AE:AE,BNA_Historique_prix!$B:$B,$B39,BNA_Historique_prix!$E:$E,$D39)-SUMIFS(BNA_Historique_prix!AE:AE,BNA_Historique_prix!$B:$B,$B39,BNA_Historique_prix!$E:$E,$C39))/SUMIFS(BNA_Historique_prix!AE:AE,BNA_Historique_prix!$B:$B,$B39,BNA_Historique_prix!$E:$E,$C39),""))</f>
        <v>-</v>
      </c>
      <c r="AG39" s="13" t="str">
        <f ca="1">IF(OR(SUMIFS(BNA_Historique_prix!AF:AF,BNA_Historique_prix!$B:$B,$B39,BNA_Historique_prix!$E:$E,$D39)=0,SUMIFS(BNA_Historique_prix!AF:AF,BNA_Historique_prix!$B:$B,$B39,BNA_Historique_prix!$E:$E,$C39)=0),"-",IFERROR((SUMIFS(BNA_Historique_prix!AF:AF,BNA_Historique_prix!$B:$B,$B39,BNA_Historique_prix!$E:$E,$D39)-SUMIFS(BNA_Historique_prix!AF:AF,BNA_Historique_prix!$B:$B,$B39,BNA_Historique_prix!$E:$E,$C39))/SUMIFS(BNA_Historique_prix!AF:AF,BNA_Historique_prix!$B:$B,$B39,BNA_Historique_prix!$E:$E,$C39),""))</f>
        <v>-</v>
      </c>
      <c r="AH39" s="13" t="str">
        <f ca="1">IF(OR(SUMIFS(BNA_Historique_prix!AG:AG,BNA_Historique_prix!$B:$B,$B39,BNA_Historique_prix!$E:$E,$D39)=0,SUMIFS(BNA_Historique_prix!AG:AG,BNA_Historique_prix!$B:$B,$B39,BNA_Historique_prix!$E:$E,$C39)=0),"-",IFERROR((SUMIFS(BNA_Historique_prix!AG:AG,BNA_Historique_prix!$B:$B,$B39,BNA_Historique_prix!$E:$E,$D39)-SUMIFS(BNA_Historique_prix!AG:AG,BNA_Historique_prix!$B:$B,$B39,BNA_Historique_prix!$E:$E,$C39))/SUMIFS(BNA_Historique_prix!AG:AG,BNA_Historique_prix!$B:$B,$B39,BNA_Historique_prix!$E:$E,$C39),""))</f>
        <v>-</v>
      </c>
      <c r="AI39" s="13" t="str">
        <f ca="1">IF(OR(SUMIFS(BNA_Historique_prix!AH:AH,BNA_Historique_prix!$B:$B,$B39,BNA_Historique_prix!$E:$E,$D39)=0,SUMIFS(BNA_Historique_prix!AH:AH,BNA_Historique_prix!$B:$B,$B39,BNA_Historique_prix!$E:$E,$C39)=0),"-",IFERROR((SUMIFS(BNA_Historique_prix!AH:AH,BNA_Historique_prix!$B:$B,$B39,BNA_Historique_prix!$E:$E,$D39)-SUMIFS(BNA_Historique_prix!AH:AH,BNA_Historique_prix!$B:$B,$B39,BNA_Historique_prix!$E:$E,$C39))/SUMIFS(BNA_Historique_prix!AH:AH,BNA_Historique_prix!$B:$B,$B39,BNA_Historique_prix!$E:$E,$C39),""))</f>
        <v>-</v>
      </c>
      <c r="AJ39" s="13" t="str">
        <f ca="1">IF(OR(SUMIFS(BNA_Historique_prix!AI:AI,BNA_Historique_prix!$B:$B,$B39,BNA_Historique_prix!$E:$E,$D39)=0,SUMIFS(BNA_Historique_prix!AI:AI,BNA_Historique_prix!$B:$B,$B39,BNA_Historique_prix!$E:$E,$C39)=0),"-",IFERROR((SUMIFS(BNA_Historique_prix!AI:AI,BNA_Historique_prix!$B:$B,$B39,BNA_Historique_prix!$E:$E,$D39)-SUMIFS(BNA_Historique_prix!AI:AI,BNA_Historique_prix!$B:$B,$B39,BNA_Historique_prix!$E:$E,$C39))/SUMIFS(BNA_Historique_prix!AI:AI,BNA_Historique_prix!$B:$B,$B39,BNA_Historique_prix!$E:$E,$C39),""))</f>
        <v>-</v>
      </c>
    </row>
    <row r="41" spans="1:36" x14ac:dyDescent="0.35">
      <c r="F41" s="4" t="s">
        <v>2188</v>
      </c>
    </row>
    <row r="42" spans="1:36" x14ac:dyDescent="0.35">
      <c r="A42" s="4" t="s">
        <v>81</v>
      </c>
      <c r="B42" s="4" t="s">
        <v>2189</v>
      </c>
      <c r="C42" s="10">
        <f t="shared" ref="C42:D44" si="6">C32</f>
        <v>45200</v>
      </c>
      <c r="D42" s="10">
        <f t="shared" si="6"/>
        <v>45231</v>
      </c>
      <c r="E42" s="10" t="str">
        <f>_xlfn.CONCAT(B42,D42)</f>
        <v>marche_diapaga45231</v>
      </c>
      <c r="F42" s="10" t="str">
        <f>F32</f>
        <v>% var mensuelle</v>
      </c>
      <c r="H42" s="13">
        <f ca="1">IF(OR(SUMIFS(BNA_Historique_prix!G:G,BNA_Historique_prix!$B:$B,$B42,BNA_Historique_prix!$E:$E,$D42)=0,SUMIFS(BNA_Historique_prix!G:G,BNA_Historique_prix!$B:$B,$B42,BNA_Historique_prix!$E:$E,$C42)=0),"-",IFERROR((SUMIFS(BNA_Historique_prix!G:G,BNA_Historique_prix!$B:$B,$B42,BNA_Historique_prix!$E:$E,$D42)-SUMIFS(BNA_Historique_prix!G:G,BNA_Historique_prix!$B:$B,$B42,BNA_Historique_prix!$E:$E,$C42))/SUMIFS(BNA_Historique_prix!G:G,BNA_Historique_prix!$B:$B,$B42,BNA_Historique_prix!$E:$E,$C42),""))</f>
        <v>0</v>
      </c>
      <c r="I42" s="13">
        <f ca="1">IF(OR(SUMIFS(BNA_Historique_prix!H:H,BNA_Historique_prix!$B:$B,$B42,BNA_Historique_prix!$E:$E,$D42)=0,SUMIFS(BNA_Historique_prix!H:H,BNA_Historique_prix!$B:$B,$B42,BNA_Historique_prix!$E:$E,$C42)=0),"-",IFERROR((SUMIFS(BNA_Historique_prix!H:H,BNA_Historique_prix!$B:$B,$B42,BNA_Historique_prix!$E:$E,$D42)-SUMIFS(BNA_Historique_prix!H:H,BNA_Historique_prix!$B:$B,$B42,BNA_Historique_prix!$E:$E,$C42))/SUMIFS(BNA_Historique_prix!H:H,BNA_Historique_prix!$B:$B,$B42,BNA_Historique_prix!$E:$E,$C42),""))</f>
        <v>0</v>
      </c>
      <c r="J42" s="13" t="str">
        <f ca="1">IF(OR(SUMIFS(BNA_Historique_prix!I:I,BNA_Historique_prix!$B:$B,$B42,BNA_Historique_prix!$E:$E,$D42)=0,SUMIFS(BNA_Historique_prix!I:I,BNA_Historique_prix!$B:$B,$B42,BNA_Historique_prix!$E:$E,$C42)=0),"-",IFERROR((SUMIFS(BNA_Historique_prix!I:I,BNA_Historique_prix!$B:$B,$B42,BNA_Historique_prix!$E:$E,$D42)-SUMIFS(BNA_Historique_prix!I:I,BNA_Historique_prix!$B:$B,$B42,BNA_Historique_prix!$E:$E,$C42))/SUMIFS(BNA_Historique_prix!I:I,BNA_Historique_prix!$B:$B,$B42,BNA_Historique_prix!$E:$E,$C42),""))</f>
        <v>-</v>
      </c>
      <c r="K42" s="13" t="str">
        <f ca="1">IF(OR(SUMIFS(BNA_Historique_prix!J:J,BNA_Historique_prix!$B:$B,$B42,BNA_Historique_prix!$E:$E,$D42)=0,SUMIFS(BNA_Historique_prix!J:J,BNA_Historique_prix!$B:$B,$B42,BNA_Historique_prix!$E:$E,$C42)=0),"-",IFERROR((SUMIFS(BNA_Historique_prix!J:J,BNA_Historique_prix!$B:$B,$B42,BNA_Historique_prix!$E:$E,$D42)-SUMIFS(BNA_Historique_prix!J:J,BNA_Historique_prix!$B:$B,$B42,BNA_Historique_prix!$E:$E,$C42))/SUMIFS(BNA_Historique_prix!J:J,BNA_Historique_prix!$B:$B,$B42,BNA_Historique_prix!$E:$E,$C42),""))</f>
        <v>-</v>
      </c>
      <c r="L42" s="13" t="str">
        <f ca="1">IF(OR(SUMIFS(BNA_Historique_prix!K:K,BNA_Historique_prix!$B:$B,$B42,BNA_Historique_prix!$E:$E,$D42)=0,SUMIFS(BNA_Historique_prix!K:K,BNA_Historique_prix!$B:$B,$B42,BNA_Historique_prix!$E:$E,$C42)=0),"-",IFERROR((SUMIFS(BNA_Historique_prix!K:K,BNA_Historique_prix!$B:$B,$B42,BNA_Historique_prix!$E:$E,$D42)-SUMIFS(BNA_Historique_prix!K:K,BNA_Historique_prix!$B:$B,$B42,BNA_Historique_prix!$E:$E,$C42))/SUMIFS(BNA_Historique_prix!K:K,BNA_Historique_prix!$B:$B,$B42,BNA_Historique_prix!$E:$E,$C42),""))</f>
        <v>-</v>
      </c>
      <c r="M42" s="13">
        <f ca="1">IF(OR(SUMIFS(BNA_Historique_prix!L:L,BNA_Historique_prix!$B:$B,$B42,BNA_Historique_prix!$E:$E,$D42)=0,SUMIFS(BNA_Historique_prix!L:L,BNA_Historique_prix!$B:$B,$B42,BNA_Historique_prix!$E:$E,$C42)=0),"-",IFERROR((SUMIFS(BNA_Historique_prix!L:L,BNA_Historique_prix!$B:$B,$B42,BNA_Historique_prix!$E:$E,$D42)-SUMIFS(BNA_Historique_prix!L:L,BNA_Historique_prix!$B:$B,$B42,BNA_Historique_prix!$E:$E,$C42))/SUMIFS(BNA_Historique_prix!L:L,BNA_Historique_prix!$B:$B,$B42,BNA_Historique_prix!$E:$E,$C42),""))</f>
        <v>0</v>
      </c>
      <c r="N42" s="13" t="str">
        <f ca="1">IF(OR(SUMIFS(BNA_Historique_prix!M:M,BNA_Historique_prix!$B:$B,$B42,BNA_Historique_prix!$E:$E,$D42)=0,SUMIFS(BNA_Historique_prix!M:M,BNA_Historique_prix!$B:$B,$B42,BNA_Historique_prix!$E:$E,$C42)=0),"-",IFERROR((SUMIFS(BNA_Historique_prix!M:M,BNA_Historique_prix!$B:$B,$B42,BNA_Historique_prix!$E:$E,$D42)-SUMIFS(BNA_Historique_prix!M:M,BNA_Historique_prix!$B:$B,$B42,BNA_Historique_prix!$E:$E,$C42))/SUMIFS(BNA_Historique_prix!M:M,BNA_Historique_prix!$B:$B,$B42,BNA_Historique_prix!$E:$E,$C42),""))</f>
        <v>-</v>
      </c>
      <c r="O42" s="13" t="str">
        <f ca="1">IF(OR(SUMIFS(BNA_Historique_prix!N:N,BNA_Historique_prix!$B:$B,$B42,BNA_Historique_prix!$E:$E,$D42)=0,SUMIFS(BNA_Historique_prix!N:N,BNA_Historique_prix!$B:$B,$B42,BNA_Historique_prix!$E:$E,$C42)=0),"-",IFERROR((SUMIFS(BNA_Historique_prix!N:N,BNA_Historique_prix!$B:$B,$B42,BNA_Historique_prix!$E:$E,$D42)-SUMIFS(BNA_Historique_prix!N:N,BNA_Historique_prix!$B:$B,$B42,BNA_Historique_prix!$E:$E,$C42))/SUMIFS(BNA_Historique_prix!N:N,BNA_Historique_prix!$B:$B,$B42,BNA_Historique_prix!$E:$E,$C42),""))</f>
        <v>-</v>
      </c>
      <c r="P42" s="13" t="str">
        <f ca="1">IF(OR(SUMIFS(BNA_Historique_prix!O:O,BNA_Historique_prix!$B:$B,$B42,BNA_Historique_prix!$E:$E,$D42)=0,SUMIFS(BNA_Historique_prix!O:O,BNA_Historique_prix!$B:$B,$B42,BNA_Historique_prix!$E:$E,$C42)=0),"-",IFERROR((SUMIFS(BNA_Historique_prix!O:O,BNA_Historique_prix!$B:$B,$B42,BNA_Historique_prix!$E:$E,$D42)-SUMIFS(BNA_Historique_prix!O:O,BNA_Historique_prix!$B:$B,$B42,BNA_Historique_prix!$E:$E,$C42))/SUMIFS(BNA_Historique_prix!O:O,BNA_Historique_prix!$B:$B,$B42,BNA_Historique_prix!$E:$E,$C42),""))</f>
        <v>-</v>
      </c>
      <c r="Q42" s="13" t="str">
        <f ca="1">IF(OR(SUMIFS(BNA_Historique_prix!P:P,BNA_Historique_prix!$B:$B,$B42,BNA_Historique_prix!$E:$E,$D42)=0,SUMIFS(BNA_Historique_prix!P:P,BNA_Historique_prix!$B:$B,$B42,BNA_Historique_prix!$E:$E,$C42)=0),"-",IFERROR((SUMIFS(BNA_Historique_prix!P:P,BNA_Historique_prix!$B:$B,$B42,BNA_Historique_prix!$E:$E,$D42)-SUMIFS(BNA_Historique_prix!P:P,BNA_Historique_prix!$B:$B,$B42,BNA_Historique_prix!$E:$E,$C42))/SUMIFS(BNA_Historique_prix!P:P,BNA_Historique_prix!$B:$B,$B42,BNA_Historique_prix!$E:$E,$C42),""))</f>
        <v>-</v>
      </c>
      <c r="R42" s="13" t="str">
        <f ca="1">IF(OR(SUMIFS(BNA_Historique_prix!Q:Q,BNA_Historique_prix!$B:$B,$B42,BNA_Historique_prix!$E:$E,$D42)=0,SUMIFS(BNA_Historique_prix!Q:Q,BNA_Historique_prix!$B:$B,$B42,BNA_Historique_prix!$E:$E,$C42)=0),"-",IFERROR((SUMIFS(BNA_Historique_prix!Q:Q,BNA_Historique_prix!$B:$B,$B42,BNA_Historique_prix!$E:$E,$D42)-SUMIFS(BNA_Historique_prix!Q:Q,BNA_Historique_prix!$B:$B,$B42,BNA_Historique_prix!$E:$E,$C42))/SUMIFS(BNA_Historique_prix!Q:Q,BNA_Historique_prix!$B:$B,$B42,BNA_Historique_prix!$E:$E,$C42),""))</f>
        <v>-</v>
      </c>
      <c r="S42" s="13" t="str">
        <f ca="1">IF(OR(SUMIFS(BNA_Historique_prix!R:R,BNA_Historique_prix!$B:$B,$B42,BNA_Historique_prix!$E:$E,$D42)=0,SUMIFS(BNA_Historique_prix!R:R,BNA_Historique_prix!$B:$B,$B42,BNA_Historique_prix!$E:$E,$C42)=0),"-",IFERROR((SUMIFS(BNA_Historique_prix!R:R,BNA_Historique_prix!$B:$B,$B42,BNA_Historique_prix!$E:$E,$D42)-SUMIFS(BNA_Historique_prix!R:R,BNA_Historique_prix!$B:$B,$B42,BNA_Historique_prix!$E:$E,$C42))/SUMIFS(BNA_Historique_prix!R:R,BNA_Historique_prix!$B:$B,$B42,BNA_Historique_prix!$E:$E,$C42),""))</f>
        <v>-</v>
      </c>
      <c r="T42" s="13" t="str">
        <f ca="1">IF(OR(SUMIFS(BNA_Historique_prix!S:S,BNA_Historique_prix!$B:$B,$B42,BNA_Historique_prix!$E:$E,$D42)=0,SUMIFS(BNA_Historique_prix!S:S,BNA_Historique_prix!$B:$B,$B42,BNA_Historique_prix!$E:$E,$C42)=0),"-",IFERROR((SUMIFS(BNA_Historique_prix!S:S,BNA_Historique_prix!$B:$B,$B42,BNA_Historique_prix!$E:$E,$D42)-SUMIFS(BNA_Historique_prix!S:S,BNA_Historique_prix!$B:$B,$B42,BNA_Historique_prix!$E:$E,$C42))/SUMIFS(BNA_Historique_prix!S:S,BNA_Historique_prix!$B:$B,$B42,BNA_Historique_prix!$E:$E,$C42),""))</f>
        <v>-</v>
      </c>
      <c r="U42" s="13" t="str">
        <f ca="1">IF(OR(SUMIFS(BNA_Historique_prix!T:T,BNA_Historique_prix!$B:$B,$B42,BNA_Historique_prix!$E:$E,$D42)=0,SUMIFS(BNA_Historique_prix!T:T,BNA_Historique_prix!$B:$B,$B42,BNA_Historique_prix!$E:$E,$C42)=0),"-",IFERROR((SUMIFS(BNA_Historique_prix!T:T,BNA_Historique_prix!$B:$B,$B42,BNA_Historique_prix!$E:$E,$D42)-SUMIFS(BNA_Historique_prix!T:T,BNA_Historique_prix!$B:$B,$B42,BNA_Historique_prix!$E:$E,$C42))/SUMIFS(BNA_Historique_prix!T:T,BNA_Historique_prix!$B:$B,$B42,BNA_Historique_prix!$E:$E,$C42),""))</f>
        <v>-</v>
      </c>
      <c r="V42" s="13" t="str">
        <f ca="1">IF(OR(SUMIFS(BNA_Historique_prix!U:U,BNA_Historique_prix!$B:$B,$B42,BNA_Historique_prix!$E:$E,$D42)=0,SUMIFS(BNA_Historique_prix!U:U,BNA_Historique_prix!$B:$B,$B42,BNA_Historique_prix!$E:$E,$C42)=0),"-",IFERROR((SUMIFS(BNA_Historique_prix!U:U,BNA_Historique_prix!$B:$B,$B42,BNA_Historique_prix!$E:$E,$D42)-SUMIFS(BNA_Historique_prix!U:U,BNA_Historique_prix!$B:$B,$B42,BNA_Historique_prix!$E:$E,$C42))/SUMIFS(BNA_Historique_prix!U:U,BNA_Historique_prix!$B:$B,$B42,BNA_Historique_prix!$E:$E,$C42),""))</f>
        <v>-</v>
      </c>
      <c r="W42" s="13" t="str">
        <f ca="1">IF(OR(SUMIFS(BNA_Historique_prix!V:V,BNA_Historique_prix!$B:$B,$B42,BNA_Historique_prix!$E:$E,$D42)=0,SUMIFS(BNA_Historique_prix!V:V,BNA_Historique_prix!$B:$B,$B42,BNA_Historique_prix!$E:$E,$C42)=0),"-",IFERROR((SUMIFS(BNA_Historique_prix!V:V,BNA_Historique_prix!$B:$B,$B42,BNA_Historique_prix!$E:$E,$D42)-SUMIFS(BNA_Historique_prix!V:V,BNA_Historique_prix!$B:$B,$B42,BNA_Historique_prix!$E:$E,$C42))/SUMIFS(BNA_Historique_prix!V:V,BNA_Historique_prix!$B:$B,$B42,BNA_Historique_prix!$E:$E,$C42),""))</f>
        <v>-</v>
      </c>
      <c r="X42" s="13" t="str">
        <f ca="1">IF(OR(SUMIFS(BNA_Historique_prix!W:W,BNA_Historique_prix!$B:$B,$B42,BNA_Historique_prix!$E:$E,$D42)=0,SUMIFS(BNA_Historique_prix!W:W,BNA_Historique_prix!$B:$B,$B42,BNA_Historique_prix!$E:$E,$C42)=0),"-",IFERROR((SUMIFS(BNA_Historique_prix!W:W,BNA_Historique_prix!$B:$B,$B42,BNA_Historique_prix!$E:$E,$D42)-SUMIFS(BNA_Historique_prix!W:W,BNA_Historique_prix!$B:$B,$B42,BNA_Historique_prix!$E:$E,$C42))/SUMIFS(BNA_Historique_prix!W:W,BNA_Historique_prix!$B:$B,$B42,BNA_Historique_prix!$E:$E,$C42),""))</f>
        <v>-</v>
      </c>
      <c r="Y42" s="13" t="str">
        <f ca="1">IF(OR(SUMIFS(BNA_Historique_prix!X:X,BNA_Historique_prix!$B:$B,$B42,BNA_Historique_prix!$E:$E,$D42)=0,SUMIFS(BNA_Historique_prix!X:X,BNA_Historique_prix!$B:$B,$B42,BNA_Historique_prix!$E:$E,$C42)=0),"-",IFERROR((SUMIFS(BNA_Historique_prix!X:X,BNA_Historique_prix!$B:$B,$B42,BNA_Historique_prix!$E:$E,$D42)-SUMIFS(BNA_Historique_prix!X:X,BNA_Historique_prix!$B:$B,$B42,BNA_Historique_prix!$E:$E,$C42))/SUMIFS(BNA_Historique_prix!X:X,BNA_Historique_prix!$B:$B,$B42,BNA_Historique_prix!$E:$E,$C42),""))</f>
        <v>-</v>
      </c>
      <c r="Z42" s="13" t="str">
        <f ca="1">IF(OR(SUMIFS(BNA_Historique_prix!Y:Y,BNA_Historique_prix!$B:$B,$B42,BNA_Historique_prix!$E:$E,$D42)=0,SUMIFS(BNA_Historique_prix!Y:Y,BNA_Historique_prix!$B:$B,$B42,BNA_Historique_prix!$E:$E,$C42)=0),"-",IFERROR((SUMIFS(BNA_Historique_prix!Y:Y,BNA_Historique_prix!$B:$B,$B42,BNA_Historique_prix!$E:$E,$D42)-SUMIFS(BNA_Historique_prix!Y:Y,BNA_Historique_prix!$B:$B,$B42,BNA_Historique_prix!$E:$E,$C42))/SUMIFS(BNA_Historique_prix!Y:Y,BNA_Historique_prix!$B:$B,$B42,BNA_Historique_prix!$E:$E,$C42),""))</f>
        <v>-</v>
      </c>
      <c r="AA42" s="13" t="str">
        <f ca="1">IF(OR(SUMIFS(BNA_Historique_prix!Z:Z,BNA_Historique_prix!$B:$B,$B42,BNA_Historique_prix!$E:$E,$D42)=0,SUMIFS(BNA_Historique_prix!Z:Z,BNA_Historique_prix!$B:$B,$B42,BNA_Historique_prix!$E:$E,$C42)=0),"-",IFERROR((SUMIFS(BNA_Historique_prix!Z:Z,BNA_Historique_prix!$B:$B,$B42,BNA_Historique_prix!$E:$E,$D42)-SUMIFS(BNA_Historique_prix!Z:Z,BNA_Historique_prix!$B:$B,$B42,BNA_Historique_prix!$E:$E,$C42))/SUMIFS(BNA_Historique_prix!Z:Z,BNA_Historique_prix!$B:$B,$B42,BNA_Historique_prix!$E:$E,$C42),""))</f>
        <v>-</v>
      </c>
      <c r="AB42" s="13" t="str">
        <f ca="1">IF(OR(SUMIFS(BNA_Historique_prix!AA:AA,BNA_Historique_prix!$B:$B,$B42,BNA_Historique_prix!$E:$E,$D42)=0,SUMIFS(BNA_Historique_prix!AA:AA,BNA_Historique_prix!$B:$B,$B42,BNA_Historique_prix!$E:$E,$C42)=0),"-",IFERROR((SUMIFS(BNA_Historique_prix!AA:AA,BNA_Historique_prix!$B:$B,$B42,BNA_Historique_prix!$E:$E,$D42)-SUMIFS(BNA_Historique_prix!AA:AA,BNA_Historique_prix!$B:$B,$B42,BNA_Historique_prix!$E:$E,$C42))/SUMIFS(BNA_Historique_prix!AA:AA,BNA_Historique_prix!$B:$B,$B42,BNA_Historique_prix!$E:$E,$C42),""))</f>
        <v>-</v>
      </c>
      <c r="AC42" s="13" t="str">
        <f ca="1">IF(OR(SUMIFS(BNA_Historique_prix!AB:AB,BNA_Historique_prix!$B:$B,$B42,BNA_Historique_prix!$E:$E,$D42)=0,SUMIFS(BNA_Historique_prix!AB:AB,BNA_Historique_prix!$B:$B,$B42,BNA_Historique_prix!$E:$E,$C42)=0),"-",IFERROR((SUMIFS(BNA_Historique_prix!AB:AB,BNA_Historique_prix!$B:$B,$B42,BNA_Historique_prix!$E:$E,$D42)-SUMIFS(BNA_Historique_prix!AB:AB,BNA_Historique_prix!$B:$B,$B42,BNA_Historique_prix!$E:$E,$C42))/SUMIFS(BNA_Historique_prix!AB:AB,BNA_Historique_prix!$B:$B,$B42,BNA_Historique_prix!$E:$E,$C42),""))</f>
        <v>-</v>
      </c>
      <c r="AD42" s="13">
        <f ca="1">IF(OR(SUMIFS(BNA_Historique_prix!AC:AC,BNA_Historique_prix!$B:$B,$B42,BNA_Historique_prix!$E:$E,$D42)=0,SUMIFS(BNA_Historique_prix!AC:AC,BNA_Historique_prix!$B:$B,$B42,BNA_Historique_prix!$E:$E,$C42)=0),"-",IFERROR((SUMIFS(BNA_Historique_prix!AC:AC,BNA_Historique_prix!$B:$B,$B42,BNA_Historique_prix!$E:$E,$D42)-SUMIFS(BNA_Historique_prix!AC:AC,BNA_Historique_prix!$B:$B,$B42,BNA_Historique_prix!$E:$E,$C42))/SUMIFS(BNA_Historique_prix!AC:AC,BNA_Historique_prix!$B:$B,$B42,BNA_Historique_prix!$E:$E,$C42),""))</f>
        <v>0</v>
      </c>
      <c r="AE42" s="13" t="str">
        <f ca="1">IF(OR(SUMIFS(BNA_Historique_prix!AD:AD,BNA_Historique_prix!$B:$B,$B42,BNA_Historique_prix!$E:$E,$D42)=0,SUMIFS(BNA_Historique_prix!AD:AD,BNA_Historique_prix!$B:$B,$B42,BNA_Historique_prix!$E:$E,$C42)=0),"-",IFERROR((SUMIFS(BNA_Historique_prix!AD:AD,BNA_Historique_prix!$B:$B,$B42,BNA_Historique_prix!$E:$E,$D42)-SUMIFS(BNA_Historique_prix!AD:AD,BNA_Historique_prix!$B:$B,$B42,BNA_Historique_prix!$E:$E,$C42))/SUMIFS(BNA_Historique_prix!AD:AD,BNA_Historique_prix!$B:$B,$B42,BNA_Historique_prix!$E:$E,$C42),""))</f>
        <v>-</v>
      </c>
      <c r="AF42" s="13" t="str">
        <f ca="1">IF(OR(SUMIFS(BNA_Historique_prix!AE:AE,BNA_Historique_prix!$B:$B,$B42,BNA_Historique_prix!$E:$E,$D42)=0,SUMIFS(BNA_Historique_prix!AE:AE,BNA_Historique_prix!$B:$B,$B42,BNA_Historique_prix!$E:$E,$C42)=0),"-",IFERROR((SUMIFS(BNA_Historique_prix!AE:AE,BNA_Historique_prix!$B:$B,$B42,BNA_Historique_prix!$E:$E,$D42)-SUMIFS(BNA_Historique_prix!AE:AE,BNA_Historique_prix!$B:$B,$B42,BNA_Historique_prix!$E:$E,$C42))/SUMIFS(BNA_Historique_prix!AE:AE,BNA_Historique_prix!$B:$B,$B42,BNA_Historique_prix!$E:$E,$C42),""))</f>
        <v>-</v>
      </c>
      <c r="AG42" s="13" t="str">
        <f ca="1">IF(OR(SUMIFS(BNA_Historique_prix!AF:AF,BNA_Historique_prix!$B:$B,$B42,BNA_Historique_prix!$E:$E,$D42)=0,SUMIFS(BNA_Historique_prix!AF:AF,BNA_Historique_prix!$B:$B,$B42,BNA_Historique_prix!$E:$E,$C42)=0),"-",IFERROR((SUMIFS(BNA_Historique_prix!AF:AF,BNA_Historique_prix!$B:$B,$B42,BNA_Historique_prix!$E:$E,$D42)-SUMIFS(BNA_Historique_prix!AF:AF,BNA_Historique_prix!$B:$B,$B42,BNA_Historique_prix!$E:$E,$C42))/SUMIFS(BNA_Historique_prix!AF:AF,BNA_Historique_prix!$B:$B,$B42,BNA_Historique_prix!$E:$E,$C42),""))</f>
        <v>-</v>
      </c>
      <c r="AH42" s="13" t="str">
        <f ca="1">IF(OR(SUMIFS(BNA_Historique_prix!AG:AG,BNA_Historique_prix!$B:$B,$B42,BNA_Historique_prix!$E:$E,$D42)=0,SUMIFS(BNA_Historique_prix!AG:AG,BNA_Historique_prix!$B:$B,$B42,BNA_Historique_prix!$E:$E,$C42)=0),"-",IFERROR((SUMIFS(BNA_Historique_prix!AG:AG,BNA_Historique_prix!$B:$B,$B42,BNA_Historique_prix!$E:$E,$D42)-SUMIFS(BNA_Historique_prix!AG:AG,BNA_Historique_prix!$B:$B,$B42,BNA_Historique_prix!$E:$E,$C42))/SUMIFS(BNA_Historique_prix!AG:AG,BNA_Historique_prix!$B:$B,$B42,BNA_Historique_prix!$E:$E,$C42),""))</f>
        <v>-</v>
      </c>
      <c r="AI42" s="13" t="str">
        <f ca="1">IF(OR(SUMIFS(BNA_Historique_prix!AH:AH,BNA_Historique_prix!$B:$B,$B42,BNA_Historique_prix!$E:$E,$D42)=0,SUMIFS(BNA_Historique_prix!AH:AH,BNA_Historique_prix!$B:$B,$B42,BNA_Historique_prix!$E:$E,$C42)=0),"-",IFERROR((SUMIFS(BNA_Historique_prix!AH:AH,BNA_Historique_prix!$B:$B,$B42,BNA_Historique_prix!$E:$E,$D42)-SUMIFS(BNA_Historique_prix!AH:AH,BNA_Historique_prix!$B:$B,$B42,BNA_Historique_prix!$E:$E,$C42))/SUMIFS(BNA_Historique_prix!AH:AH,BNA_Historique_prix!$B:$B,$B42,BNA_Historique_prix!$E:$E,$C42),""))</f>
        <v>-</v>
      </c>
      <c r="AJ42" s="13" t="str">
        <f ca="1">IF(OR(SUMIFS(BNA_Historique_prix!AI:AI,BNA_Historique_prix!$B:$B,$B42,BNA_Historique_prix!$E:$E,$D42)=0,SUMIFS(BNA_Historique_prix!AI:AI,BNA_Historique_prix!$B:$B,$B42,BNA_Historique_prix!$E:$E,$C42)=0),"-",IFERROR((SUMIFS(BNA_Historique_prix!AI:AI,BNA_Historique_prix!$B:$B,$B42,BNA_Historique_prix!$E:$E,$D42)-SUMIFS(BNA_Historique_prix!AI:AI,BNA_Historique_prix!$B:$B,$B42,BNA_Historique_prix!$E:$E,$C42))/SUMIFS(BNA_Historique_prix!AI:AI,BNA_Historique_prix!$B:$B,$B42,BNA_Historique_prix!$E:$E,$C42),""))</f>
        <v>-</v>
      </c>
    </row>
    <row r="43" spans="1:36" x14ac:dyDescent="0.35">
      <c r="A43" s="4" t="s">
        <v>81</v>
      </c>
      <c r="B43" s="4" t="s">
        <v>2189</v>
      </c>
      <c r="C43" s="10">
        <f t="shared" si="6"/>
        <v>45170</v>
      </c>
      <c r="D43" s="10">
        <f t="shared" si="6"/>
        <v>45231</v>
      </c>
      <c r="E43" s="10"/>
      <c r="F43" s="10" t="str">
        <f>F33</f>
        <v>% var trimestrielle</v>
      </c>
      <c r="H43" s="13">
        <f ca="1">IF(OR(SUMIFS(BNA_Historique_prix!G:G,BNA_Historique_prix!$B:$B,$B43,BNA_Historique_prix!$E:$E,$D43)=0,SUMIFS(BNA_Historique_prix!G:G,BNA_Historique_prix!$B:$B,$B43,BNA_Historique_prix!$E:$E,$C43)=0),"-",IFERROR((SUMIFS(BNA_Historique_prix!G:G,BNA_Historique_prix!$B:$B,$B43,BNA_Historique_prix!$E:$E,$D43)-SUMIFS(BNA_Historique_prix!G:G,BNA_Historique_prix!$B:$B,$B43,BNA_Historique_prix!$E:$E,$C43))/SUMIFS(BNA_Historique_prix!G:G,BNA_Historique_prix!$B:$B,$B43,BNA_Historique_prix!$E:$E,$C43),""))</f>
        <v>0.55555555555555558</v>
      </c>
      <c r="I43" s="13" t="str">
        <f ca="1">IF(OR(SUMIFS(BNA_Historique_prix!H:H,BNA_Historique_prix!$B:$B,$B43,BNA_Historique_prix!$E:$E,$D43)=0,SUMIFS(BNA_Historique_prix!H:H,BNA_Historique_prix!$B:$B,$B43,BNA_Historique_prix!$E:$E,$C43)=0),"-",IFERROR((SUMIFS(BNA_Historique_prix!H:H,BNA_Historique_prix!$B:$B,$B43,BNA_Historique_prix!$E:$E,$D43)-SUMIFS(BNA_Historique_prix!H:H,BNA_Historique_prix!$B:$B,$B43,BNA_Historique_prix!$E:$E,$C43))/SUMIFS(BNA_Historique_prix!H:H,BNA_Historique_prix!$B:$B,$B43,BNA_Historique_prix!$E:$E,$C43),""))</f>
        <v>-</v>
      </c>
      <c r="J43" s="13" t="str">
        <f ca="1">IF(OR(SUMIFS(BNA_Historique_prix!I:I,BNA_Historique_prix!$B:$B,$B43,BNA_Historique_prix!$E:$E,$D43)=0,SUMIFS(BNA_Historique_prix!I:I,BNA_Historique_prix!$B:$B,$B43,BNA_Historique_prix!$E:$E,$C43)=0),"-",IFERROR((SUMIFS(BNA_Historique_prix!I:I,BNA_Historique_prix!$B:$B,$B43,BNA_Historique_prix!$E:$E,$D43)-SUMIFS(BNA_Historique_prix!I:I,BNA_Historique_prix!$B:$B,$B43,BNA_Historique_prix!$E:$E,$C43))/SUMIFS(BNA_Historique_prix!I:I,BNA_Historique_prix!$B:$B,$B43,BNA_Historique_prix!$E:$E,$C43),""))</f>
        <v>-</v>
      </c>
      <c r="K43" s="13" t="str">
        <f ca="1">IF(OR(SUMIFS(BNA_Historique_prix!J:J,BNA_Historique_prix!$B:$B,$B43,BNA_Historique_prix!$E:$E,$D43)=0,SUMIFS(BNA_Historique_prix!J:J,BNA_Historique_prix!$B:$B,$B43,BNA_Historique_prix!$E:$E,$C43)=0),"-",IFERROR((SUMIFS(BNA_Historique_prix!J:J,BNA_Historique_prix!$B:$B,$B43,BNA_Historique_prix!$E:$E,$D43)-SUMIFS(BNA_Historique_prix!J:J,BNA_Historique_prix!$B:$B,$B43,BNA_Historique_prix!$E:$E,$C43))/SUMIFS(BNA_Historique_prix!J:J,BNA_Historique_prix!$B:$B,$B43,BNA_Historique_prix!$E:$E,$C43),""))</f>
        <v>-</v>
      </c>
      <c r="L43" s="13" t="str">
        <f ca="1">IF(OR(SUMIFS(BNA_Historique_prix!K:K,BNA_Historique_prix!$B:$B,$B43,BNA_Historique_prix!$E:$E,$D43)=0,SUMIFS(BNA_Historique_prix!K:K,BNA_Historique_prix!$B:$B,$B43,BNA_Historique_prix!$E:$E,$C43)=0),"-",IFERROR((SUMIFS(BNA_Historique_prix!K:K,BNA_Historique_prix!$B:$B,$B43,BNA_Historique_prix!$E:$E,$D43)-SUMIFS(BNA_Historique_prix!K:K,BNA_Historique_prix!$B:$B,$B43,BNA_Historique_prix!$E:$E,$C43))/SUMIFS(BNA_Historique_prix!K:K,BNA_Historique_prix!$B:$B,$B43,BNA_Historique_prix!$E:$E,$C43),""))</f>
        <v>-</v>
      </c>
      <c r="M43" s="13">
        <f ca="1">IF(OR(SUMIFS(BNA_Historique_prix!L:L,BNA_Historique_prix!$B:$B,$B43,BNA_Historique_prix!$E:$E,$D43)=0,SUMIFS(BNA_Historique_prix!L:L,BNA_Historique_prix!$B:$B,$B43,BNA_Historique_prix!$E:$E,$C43)=0),"-",IFERROR((SUMIFS(BNA_Historique_prix!L:L,BNA_Historique_prix!$B:$B,$B43,BNA_Historique_prix!$E:$E,$D43)-SUMIFS(BNA_Historique_prix!L:L,BNA_Historique_prix!$B:$B,$B43,BNA_Historique_prix!$E:$E,$C43))/SUMIFS(BNA_Historique_prix!L:L,BNA_Historique_prix!$B:$B,$B43,BNA_Historique_prix!$E:$E,$C43),""))</f>
        <v>0</v>
      </c>
      <c r="N43" s="13" t="str">
        <f ca="1">IF(OR(SUMIFS(BNA_Historique_prix!M:M,BNA_Historique_prix!$B:$B,$B43,BNA_Historique_prix!$E:$E,$D43)=0,SUMIFS(BNA_Historique_prix!M:M,BNA_Historique_prix!$B:$B,$B43,BNA_Historique_prix!$E:$E,$C43)=0),"-",IFERROR((SUMIFS(BNA_Historique_prix!M:M,BNA_Historique_prix!$B:$B,$B43,BNA_Historique_prix!$E:$E,$D43)-SUMIFS(BNA_Historique_prix!M:M,BNA_Historique_prix!$B:$B,$B43,BNA_Historique_prix!$E:$E,$C43))/SUMIFS(BNA_Historique_prix!M:M,BNA_Historique_prix!$B:$B,$B43,BNA_Historique_prix!$E:$E,$C43),""))</f>
        <v>-</v>
      </c>
      <c r="O43" s="13" t="str">
        <f ca="1">IF(OR(SUMIFS(BNA_Historique_prix!N:N,BNA_Historique_prix!$B:$B,$B43,BNA_Historique_prix!$E:$E,$D43)=0,SUMIFS(BNA_Historique_prix!N:N,BNA_Historique_prix!$B:$B,$B43,BNA_Historique_prix!$E:$E,$C43)=0),"-",IFERROR((SUMIFS(BNA_Historique_prix!N:N,BNA_Historique_prix!$B:$B,$B43,BNA_Historique_prix!$E:$E,$D43)-SUMIFS(BNA_Historique_prix!N:N,BNA_Historique_prix!$B:$B,$B43,BNA_Historique_prix!$E:$E,$C43))/SUMIFS(BNA_Historique_prix!N:N,BNA_Historique_prix!$B:$B,$B43,BNA_Historique_prix!$E:$E,$C43),""))</f>
        <v>-</v>
      </c>
      <c r="P43" s="13" t="str">
        <f ca="1">IF(OR(SUMIFS(BNA_Historique_prix!O:O,BNA_Historique_prix!$B:$B,$B43,BNA_Historique_prix!$E:$E,$D43)=0,SUMIFS(BNA_Historique_prix!O:O,BNA_Historique_prix!$B:$B,$B43,BNA_Historique_prix!$E:$E,$C43)=0),"-",IFERROR((SUMIFS(BNA_Historique_prix!O:O,BNA_Historique_prix!$B:$B,$B43,BNA_Historique_prix!$E:$E,$D43)-SUMIFS(BNA_Historique_prix!O:O,BNA_Historique_prix!$B:$B,$B43,BNA_Historique_prix!$E:$E,$C43))/SUMIFS(BNA_Historique_prix!O:O,BNA_Historique_prix!$B:$B,$B43,BNA_Historique_prix!$E:$E,$C43),""))</f>
        <v>-</v>
      </c>
      <c r="Q43" s="13" t="str">
        <f ca="1">IF(OR(SUMIFS(BNA_Historique_prix!P:P,BNA_Historique_prix!$B:$B,$B43,BNA_Historique_prix!$E:$E,$D43)=0,SUMIFS(BNA_Historique_prix!P:P,BNA_Historique_prix!$B:$B,$B43,BNA_Historique_prix!$E:$E,$C43)=0),"-",IFERROR((SUMIFS(BNA_Historique_prix!P:P,BNA_Historique_prix!$B:$B,$B43,BNA_Historique_prix!$E:$E,$D43)-SUMIFS(BNA_Historique_prix!P:P,BNA_Historique_prix!$B:$B,$B43,BNA_Historique_prix!$E:$E,$C43))/SUMIFS(BNA_Historique_prix!P:P,BNA_Historique_prix!$B:$B,$B43,BNA_Historique_prix!$E:$E,$C43),""))</f>
        <v>-</v>
      </c>
      <c r="R43" s="13" t="str">
        <f ca="1">IF(OR(SUMIFS(BNA_Historique_prix!Q:Q,BNA_Historique_prix!$B:$B,$B43,BNA_Historique_prix!$E:$E,$D43)=0,SUMIFS(BNA_Historique_prix!Q:Q,BNA_Historique_prix!$B:$B,$B43,BNA_Historique_prix!$E:$E,$C43)=0),"-",IFERROR((SUMIFS(BNA_Historique_prix!Q:Q,BNA_Historique_prix!$B:$B,$B43,BNA_Historique_prix!$E:$E,$D43)-SUMIFS(BNA_Historique_prix!Q:Q,BNA_Historique_prix!$B:$B,$B43,BNA_Historique_prix!$E:$E,$C43))/SUMIFS(BNA_Historique_prix!Q:Q,BNA_Historique_prix!$B:$B,$B43,BNA_Historique_prix!$E:$E,$C43),""))</f>
        <v>-</v>
      </c>
      <c r="S43" s="13" t="str">
        <f ca="1">IF(OR(SUMIFS(BNA_Historique_prix!R:R,BNA_Historique_prix!$B:$B,$B43,BNA_Historique_prix!$E:$E,$D43)=0,SUMIFS(BNA_Historique_prix!R:R,BNA_Historique_prix!$B:$B,$B43,BNA_Historique_prix!$E:$E,$C43)=0),"-",IFERROR((SUMIFS(BNA_Historique_prix!R:R,BNA_Historique_prix!$B:$B,$B43,BNA_Historique_prix!$E:$E,$D43)-SUMIFS(BNA_Historique_prix!R:R,BNA_Historique_prix!$B:$B,$B43,BNA_Historique_prix!$E:$E,$C43))/SUMIFS(BNA_Historique_prix!R:R,BNA_Historique_prix!$B:$B,$B43,BNA_Historique_prix!$E:$E,$C43),""))</f>
        <v>-</v>
      </c>
      <c r="T43" s="13" t="str">
        <f ca="1">IF(OR(SUMIFS(BNA_Historique_prix!S:S,BNA_Historique_prix!$B:$B,$B43,BNA_Historique_prix!$E:$E,$D43)=0,SUMIFS(BNA_Historique_prix!S:S,BNA_Historique_prix!$B:$B,$B43,BNA_Historique_prix!$E:$E,$C43)=0),"-",IFERROR((SUMIFS(BNA_Historique_prix!S:S,BNA_Historique_prix!$B:$B,$B43,BNA_Historique_prix!$E:$E,$D43)-SUMIFS(BNA_Historique_prix!S:S,BNA_Historique_prix!$B:$B,$B43,BNA_Historique_prix!$E:$E,$C43))/SUMIFS(BNA_Historique_prix!S:S,BNA_Historique_prix!$B:$B,$B43,BNA_Historique_prix!$E:$E,$C43),""))</f>
        <v>-</v>
      </c>
      <c r="U43" s="13" t="str">
        <f ca="1">IF(OR(SUMIFS(BNA_Historique_prix!T:T,BNA_Historique_prix!$B:$B,$B43,BNA_Historique_prix!$E:$E,$D43)=0,SUMIFS(BNA_Historique_prix!T:T,BNA_Historique_prix!$B:$B,$B43,BNA_Historique_prix!$E:$E,$C43)=0),"-",IFERROR((SUMIFS(BNA_Historique_prix!T:T,BNA_Historique_prix!$B:$B,$B43,BNA_Historique_prix!$E:$E,$D43)-SUMIFS(BNA_Historique_prix!T:T,BNA_Historique_prix!$B:$B,$B43,BNA_Historique_prix!$E:$E,$C43))/SUMIFS(BNA_Historique_prix!T:T,BNA_Historique_prix!$B:$B,$B43,BNA_Historique_prix!$E:$E,$C43),""))</f>
        <v>-</v>
      </c>
      <c r="V43" s="13" t="str">
        <f ca="1">IF(OR(SUMIFS(BNA_Historique_prix!U:U,BNA_Historique_prix!$B:$B,$B43,BNA_Historique_prix!$E:$E,$D43)=0,SUMIFS(BNA_Historique_prix!U:U,BNA_Historique_prix!$B:$B,$B43,BNA_Historique_prix!$E:$E,$C43)=0),"-",IFERROR((SUMIFS(BNA_Historique_prix!U:U,BNA_Historique_prix!$B:$B,$B43,BNA_Historique_prix!$E:$E,$D43)-SUMIFS(BNA_Historique_prix!U:U,BNA_Historique_prix!$B:$B,$B43,BNA_Historique_prix!$E:$E,$C43))/SUMIFS(BNA_Historique_prix!U:U,BNA_Historique_prix!$B:$B,$B43,BNA_Historique_prix!$E:$E,$C43),""))</f>
        <v>-</v>
      </c>
      <c r="W43" s="13" t="str">
        <f ca="1">IF(OR(SUMIFS(BNA_Historique_prix!V:V,BNA_Historique_prix!$B:$B,$B43,BNA_Historique_prix!$E:$E,$D43)=0,SUMIFS(BNA_Historique_prix!V:V,BNA_Historique_prix!$B:$B,$B43,BNA_Historique_prix!$E:$E,$C43)=0),"-",IFERROR((SUMIFS(BNA_Historique_prix!V:V,BNA_Historique_prix!$B:$B,$B43,BNA_Historique_prix!$E:$E,$D43)-SUMIFS(BNA_Historique_prix!V:V,BNA_Historique_prix!$B:$B,$B43,BNA_Historique_prix!$E:$E,$C43))/SUMIFS(BNA_Historique_prix!V:V,BNA_Historique_prix!$B:$B,$B43,BNA_Historique_prix!$E:$E,$C43),""))</f>
        <v>-</v>
      </c>
      <c r="X43" s="13" t="str">
        <f ca="1">IF(OR(SUMIFS(BNA_Historique_prix!W:W,BNA_Historique_prix!$B:$B,$B43,BNA_Historique_prix!$E:$E,$D43)=0,SUMIFS(BNA_Historique_prix!W:W,BNA_Historique_prix!$B:$B,$B43,BNA_Historique_prix!$E:$E,$C43)=0),"-",IFERROR((SUMIFS(BNA_Historique_prix!W:W,BNA_Historique_prix!$B:$B,$B43,BNA_Historique_prix!$E:$E,$D43)-SUMIFS(BNA_Historique_prix!W:W,BNA_Historique_prix!$B:$B,$B43,BNA_Historique_prix!$E:$E,$C43))/SUMIFS(BNA_Historique_prix!W:W,BNA_Historique_prix!$B:$B,$B43,BNA_Historique_prix!$E:$E,$C43),""))</f>
        <v>-</v>
      </c>
      <c r="Y43" s="13" t="str">
        <f ca="1">IF(OR(SUMIFS(BNA_Historique_prix!X:X,BNA_Historique_prix!$B:$B,$B43,BNA_Historique_prix!$E:$E,$D43)=0,SUMIFS(BNA_Historique_prix!X:X,BNA_Historique_prix!$B:$B,$B43,BNA_Historique_prix!$E:$E,$C43)=0),"-",IFERROR((SUMIFS(BNA_Historique_prix!X:X,BNA_Historique_prix!$B:$B,$B43,BNA_Historique_prix!$E:$E,$D43)-SUMIFS(BNA_Historique_prix!X:X,BNA_Historique_prix!$B:$B,$B43,BNA_Historique_prix!$E:$E,$C43))/SUMIFS(BNA_Historique_prix!X:X,BNA_Historique_prix!$B:$B,$B43,BNA_Historique_prix!$E:$E,$C43),""))</f>
        <v>-</v>
      </c>
      <c r="Z43" s="13" t="str">
        <f ca="1">IF(OR(SUMIFS(BNA_Historique_prix!Y:Y,BNA_Historique_prix!$B:$B,$B43,BNA_Historique_prix!$E:$E,$D43)=0,SUMIFS(BNA_Historique_prix!Y:Y,BNA_Historique_prix!$B:$B,$B43,BNA_Historique_prix!$E:$E,$C43)=0),"-",IFERROR((SUMIFS(BNA_Historique_prix!Y:Y,BNA_Historique_prix!$B:$B,$B43,BNA_Historique_prix!$E:$E,$D43)-SUMIFS(BNA_Historique_prix!Y:Y,BNA_Historique_prix!$B:$B,$B43,BNA_Historique_prix!$E:$E,$C43))/SUMIFS(BNA_Historique_prix!Y:Y,BNA_Historique_prix!$B:$B,$B43,BNA_Historique_prix!$E:$E,$C43),""))</f>
        <v>-</v>
      </c>
      <c r="AA43" s="13" t="str">
        <f ca="1">IF(OR(SUMIFS(BNA_Historique_prix!Z:Z,BNA_Historique_prix!$B:$B,$B43,BNA_Historique_prix!$E:$E,$D43)=0,SUMIFS(BNA_Historique_prix!Z:Z,BNA_Historique_prix!$B:$B,$B43,BNA_Historique_prix!$E:$E,$C43)=0),"-",IFERROR((SUMIFS(BNA_Historique_prix!Z:Z,BNA_Historique_prix!$B:$B,$B43,BNA_Historique_prix!$E:$E,$D43)-SUMIFS(BNA_Historique_prix!Z:Z,BNA_Historique_prix!$B:$B,$B43,BNA_Historique_prix!$E:$E,$C43))/SUMIFS(BNA_Historique_prix!Z:Z,BNA_Historique_prix!$B:$B,$B43,BNA_Historique_prix!$E:$E,$C43),""))</f>
        <v>-</v>
      </c>
      <c r="AB43" s="13" t="str">
        <f ca="1">IF(OR(SUMIFS(BNA_Historique_prix!AA:AA,BNA_Historique_prix!$B:$B,$B43,BNA_Historique_prix!$E:$E,$D43)=0,SUMIFS(BNA_Historique_prix!AA:AA,BNA_Historique_prix!$B:$B,$B43,BNA_Historique_prix!$E:$E,$C43)=0),"-",IFERROR((SUMIFS(BNA_Historique_prix!AA:AA,BNA_Historique_prix!$B:$B,$B43,BNA_Historique_prix!$E:$E,$D43)-SUMIFS(BNA_Historique_prix!AA:AA,BNA_Historique_prix!$B:$B,$B43,BNA_Historique_prix!$E:$E,$C43))/SUMIFS(BNA_Historique_prix!AA:AA,BNA_Historique_prix!$B:$B,$B43,BNA_Historique_prix!$E:$E,$C43),""))</f>
        <v>-</v>
      </c>
      <c r="AC43" s="13" t="str">
        <f ca="1">IF(OR(SUMIFS(BNA_Historique_prix!AB:AB,BNA_Historique_prix!$B:$B,$B43,BNA_Historique_prix!$E:$E,$D43)=0,SUMIFS(BNA_Historique_prix!AB:AB,BNA_Historique_prix!$B:$B,$B43,BNA_Historique_prix!$E:$E,$C43)=0),"-",IFERROR((SUMIFS(BNA_Historique_prix!AB:AB,BNA_Historique_prix!$B:$B,$B43,BNA_Historique_prix!$E:$E,$D43)-SUMIFS(BNA_Historique_prix!AB:AB,BNA_Historique_prix!$B:$B,$B43,BNA_Historique_prix!$E:$E,$C43))/SUMIFS(BNA_Historique_prix!AB:AB,BNA_Historique_prix!$B:$B,$B43,BNA_Historique_prix!$E:$E,$C43),""))</f>
        <v>-</v>
      </c>
      <c r="AD43" s="13">
        <f ca="1">IF(OR(SUMIFS(BNA_Historique_prix!AC:AC,BNA_Historique_prix!$B:$B,$B43,BNA_Historique_prix!$E:$E,$D43)=0,SUMIFS(BNA_Historique_prix!AC:AC,BNA_Historique_prix!$B:$B,$B43,BNA_Historique_prix!$E:$E,$C43)=0),"-",IFERROR((SUMIFS(BNA_Historique_prix!AC:AC,BNA_Historique_prix!$B:$B,$B43,BNA_Historique_prix!$E:$E,$D43)-SUMIFS(BNA_Historique_prix!AC:AC,BNA_Historique_prix!$B:$B,$B43,BNA_Historique_prix!$E:$E,$C43))/SUMIFS(BNA_Historique_prix!AC:AC,BNA_Historique_prix!$B:$B,$B43,BNA_Historique_prix!$E:$E,$C43),""))</f>
        <v>0.14285714285714285</v>
      </c>
      <c r="AE43" s="13" t="str">
        <f ca="1">IF(OR(SUMIFS(BNA_Historique_prix!AD:AD,BNA_Historique_prix!$B:$B,$B43,BNA_Historique_prix!$E:$E,$D43)=0,SUMIFS(BNA_Historique_prix!AD:AD,BNA_Historique_prix!$B:$B,$B43,BNA_Historique_prix!$E:$E,$C43)=0),"-",IFERROR((SUMIFS(BNA_Historique_prix!AD:AD,BNA_Historique_prix!$B:$B,$B43,BNA_Historique_prix!$E:$E,$D43)-SUMIFS(BNA_Historique_prix!AD:AD,BNA_Historique_prix!$B:$B,$B43,BNA_Historique_prix!$E:$E,$C43))/SUMIFS(BNA_Historique_prix!AD:AD,BNA_Historique_prix!$B:$B,$B43,BNA_Historique_prix!$E:$E,$C43),""))</f>
        <v>-</v>
      </c>
      <c r="AF43" s="13" t="str">
        <f ca="1">IF(OR(SUMIFS(BNA_Historique_prix!AE:AE,BNA_Historique_prix!$B:$B,$B43,BNA_Historique_prix!$E:$E,$D43)=0,SUMIFS(BNA_Historique_prix!AE:AE,BNA_Historique_prix!$B:$B,$B43,BNA_Historique_prix!$E:$E,$C43)=0),"-",IFERROR((SUMIFS(BNA_Historique_prix!AE:AE,BNA_Historique_prix!$B:$B,$B43,BNA_Historique_prix!$E:$E,$D43)-SUMIFS(BNA_Historique_prix!AE:AE,BNA_Historique_prix!$B:$B,$B43,BNA_Historique_prix!$E:$E,$C43))/SUMIFS(BNA_Historique_prix!AE:AE,BNA_Historique_prix!$B:$B,$B43,BNA_Historique_prix!$E:$E,$C43),""))</f>
        <v>-</v>
      </c>
      <c r="AG43" s="13" t="str">
        <f ca="1">IF(OR(SUMIFS(BNA_Historique_prix!AF:AF,BNA_Historique_prix!$B:$B,$B43,BNA_Historique_prix!$E:$E,$D43)=0,SUMIFS(BNA_Historique_prix!AF:AF,BNA_Historique_prix!$B:$B,$B43,BNA_Historique_prix!$E:$E,$C43)=0),"-",IFERROR((SUMIFS(BNA_Historique_prix!AF:AF,BNA_Historique_prix!$B:$B,$B43,BNA_Historique_prix!$E:$E,$D43)-SUMIFS(BNA_Historique_prix!AF:AF,BNA_Historique_prix!$B:$B,$B43,BNA_Historique_prix!$E:$E,$C43))/SUMIFS(BNA_Historique_prix!AF:AF,BNA_Historique_prix!$B:$B,$B43,BNA_Historique_prix!$E:$E,$C43),""))</f>
        <v>-</v>
      </c>
      <c r="AH43" s="13" t="str">
        <f ca="1">IF(OR(SUMIFS(BNA_Historique_prix!AG:AG,BNA_Historique_prix!$B:$B,$B43,BNA_Historique_prix!$E:$E,$D43)=0,SUMIFS(BNA_Historique_prix!AG:AG,BNA_Historique_prix!$B:$B,$B43,BNA_Historique_prix!$E:$E,$C43)=0),"-",IFERROR((SUMIFS(BNA_Historique_prix!AG:AG,BNA_Historique_prix!$B:$B,$B43,BNA_Historique_prix!$E:$E,$D43)-SUMIFS(BNA_Historique_prix!AG:AG,BNA_Historique_prix!$B:$B,$B43,BNA_Historique_prix!$E:$E,$C43))/SUMIFS(BNA_Historique_prix!AG:AG,BNA_Historique_prix!$B:$B,$B43,BNA_Historique_prix!$E:$E,$C43),""))</f>
        <v>-</v>
      </c>
      <c r="AI43" s="13" t="str">
        <f ca="1">IF(OR(SUMIFS(BNA_Historique_prix!AH:AH,BNA_Historique_prix!$B:$B,$B43,BNA_Historique_prix!$E:$E,$D43)=0,SUMIFS(BNA_Historique_prix!AH:AH,BNA_Historique_prix!$B:$B,$B43,BNA_Historique_prix!$E:$E,$C43)=0),"-",IFERROR((SUMIFS(BNA_Historique_prix!AH:AH,BNA_Historique_prix!$B:$B,$B43,BNA_Historique_prix!$E:$E,$D43)-SUMIFS(BNA_Historique_prix!AH:AH,BNA_Historique_prix!$B:$B,$B43,BNA_Historique_prix!$E:$E,$C43))/SUMIFS(BNA_Historique_prix!AH:AH,BNA_Historique_prix!$B:$B,$B43,BNA_Historique_prix!$E:$E,$C43),""))</f>
        <v>-</v>
      </c>
      <c r="AJ43" s="13" t="str">
        <f ca="1">IF(OR(SUMIFS(BNA_Historique_prix!AI:AI,BNA_Historique_prix!$B:$B,$B43,BNA_Historique_prix!$E:$E,$D43)=0,SUMIFS(BNA_Historique_prix!AI:AI,BNA_Historique_prix!$B:$B,$B43,BNA_Historique_prix!$E:$E,$C43)=0),"-",IFERROR((SUMIFS(BNA_Historique_prix!AI:AI,BNA_Historique_prix!$B:$B,$B43,BNA_Historique_prix!$E:$E,$D43)-SUMIFS(BNA_Historique_prix!AI:AI,BNA_Historique_prix!$B:$B,$B43,BNA_Historique_prix!$E:$E,$C43))/SUMIFS(BNA_Historique_prix!AI:AI,BNA_Historique_prix!$B:$B,$B43,BNA_Historique_prix!$E:$E,$C43),""))</f>
        <v>-</v>
      </c>
    </row>
    <row r="44" spans="1:36" x14ac:dyDescent="0.35">
      <c r="A44" s="4" t="s">
        <v>81</v>
      </c>
      <c r="B44" s="4" t="s">
        <v>2189</v>
      </c>
      <c r="C44" s="10">
        <f t="shared" si="6"/>
        <v>44866</v>
      </c>
      <c r="D44" s="10">
        <f t="shared" si="6"/>
        <v>45231</v>
      </c>
      <c r="E44" s="10"/>
      <c r="F44" s="10" t="str">
        <f>F34</f>
        <v>% var annuelle</v>
      </c>
      <c r="H44" s="13" t="str">
        <f ca="1">IF(OR(SUMIFS(BNA_Historique_prix!G:G,BNA_Historique_prix!$B:$B,$B44,BNA_Historique_prix!$E:$E,$D44)=0,SUMIFS(BNA_Historique_prix!G:G,BNA_Historique_prix!$B:$B,$B44,BNA_Historique_prix!$E:$E,$C44)=0),"-",IFERROR((SUMIFS(BNA_Historique_prix!G:G,BNA_Historique_prix!$B:$B,$B44,BNA_Historique_prix!$E:$E,$D44)-SUMIFS(BNA_Historique_prix!G:G,BNA_Historique_prix!$B:$B,$B44,BNA_Historique_prix!$E:$E,$C44))/SUMIFS(BNA_Historique_prix!G:G,BNA_Historique_prix!$B:$B,$B44,BNA_Historique_prix!$E:$E,$C44),""))</f>
        <v>-</v>
      </c>
      <c r="I44" s="13" t="str">
        <f ca="1">IF(OR(SUMIFS(BNA_Historique_prix!H:H,BNA_Historique_prix!$B:$B,$B44,BNA_Historique_prix!$E:$E,$D44)=0,SUMIFS(BNA_Historique_prix!H:H,BNA_Historique_prix!$B:$B,$B44,BNA_Historique_prix!$E:$E,$C44)=0),"-",IFERROR((SUMIFS(BNA_Historique_prix!H:H,BNA_Historique_prix!$B:$B,$B44,BNA_Historique_prix!$E:$E,$D44)-SUMIFS(BNA_Historique_prix!H:H,BNA_Historique_prix!$B:$B,$B44,BNA_Historique_prix!$E:$E,$C44))/SUMIFS(BNA_Historique_prix!H:H,BNA_Historique_prix!$B:$B,$B44,BNA_Historique_prix!$E:$E,$C44),""))</f>
        <v>-</v>
      </c>
      <c r="J44" s="13" t="str">
        <f ca="1">IF(OR(SUMIFS(BNA_Historique_prix!I:I,BNA_Historique_prix!$B:$B,$B44,BNA_Historique_prix!$E:$E,$D44)=0,SUMIFS(BNA_Historique_prix!I:I,BNA_Historique_prix!$B:$B,$B44,BNA_Historique_prix!$E:$E,$C44)=0),"-",IFERROR((SUMIFS(BNA_Historique_prix!I:I,BNA_Historique_prix!$B:$B,$B44,BNA_Historique_prix!$E:$E,$D44)-SUMIFS(BNA_Historique_prix!I:I,BNA_Historique_prix!$B:$B,$B44,BNA_Historique_prix!$E:$E,$C44))/SUMIFS(BNA_Historique_prix!I:I,BNA_Historique_prix!$B:$B,$B44,BNA_Historique_prix!$E:$E,$C44),""))</f>
        <v>-</v>
      </c>
      <c r="K44" s="13" t="str">
        <f ca="1">IF(OR(SUMIFS(BNA_Historique_prix!J:J,BNA_Historique_prix!$B:$B,$B44,BNA_Historique_prix!$E:$E,$D44)=0,SUMIFS(BNA_Historique_prix!J:J,BNA_Historique_prix!$B:$B,$B44,BNA_Historique_prix!$E:$E,$C44)=0),"-",IFERROR((SUMIFS(BNA_Historique_prix!J:J,BNA_Historique_prix!$B:$B,$B44,BNA_Historique_prix!$E:$E,$D44)-SUMIFS(BNA_Historique_prix!J:J,BNA_Historique_prix!$B:$B,$B44,BNA_Historique_prix!$E:$E,$C44))/SUMIFS(BNA_Historique_prix!J:J,BNA_Historique_prix!$B:$B,$B44,BNA_Historique_prix!$E:$E,$C44),""))</f>
        <v>-</v>
      </c>
      <c r="L44" s="13" t="str">
        <f ca="1">IF(OR(SUMIFS(BNA_Historique_prix!K:K,BNA_Historique_prix!$B:$B,$B44,BNA_Historique_prix!$E:$E,$D44)=0,SUMIFS(BNA_Historique_prix!K:K,BNA_Historique_prix!$B:$B,$B44,BNA_Historique_prix!$E:$E,$C44)=0),"-",IFERROR((SUMIFS(BNA_Historique_prix!K:K,BNA_Historique_prix!$B:$B,$B44,BNA_Historique_prix!$E:$E,$D44)-SUMIFS(BNA_Historique_prix!K:K,BNA_Historique_prix!$B:$B,$B44,BNA_Historique_prix!$E:$E,$C44))/SUMIFS(BNA_Historique_prix!K:K,BNA_Historique_prix!$B:$B,$B44,BNA_Historique_prix!$E:$E,$C44),""))</f>
        <v>-</v>
      </c>
      <c r="M44" s="13" t="str">
        <f ca="1">IF(OR(SUMIFS(BNA_Historique_prix!L:L,BNA_Historique_prix!$B:$B,$B44,BNA_Historique_prix!$E:$E,$D44)=0,SUMIFS(BNA_Historique_prix!L:L,BNA_Historique_prix!$B:$B,$B44,BNA_Historique_prix!$E:$E,$C44)=0),"-",IFERROR((SUMIFS(BNA_Historique_prix!L:L,BNA_Historique_prix!$B:$B,$B44,BNA_Historique_prix!$E:$E,$D44)-SUMIFS(BNA_Historique_prix!L:L,BNA_Historique_prix!$B:$B,$B44,BNA_Historique_prix!$E:$E,$C44))/SUMIFS(BNA_Historique_prix!L:L,BNA_Historique_prix!$B:$B,$B44,BNA_Historique_prix!$E:$E,$C44),""))</f>
        <v>-</v>
      </c>
      <c r="N44" s="13" t="str">
        <f ca="1">IF(OR(SUMIFS(BNA_Historique_prix!M:M,BNA_Historique_prix!$B:$B,$B44,BNA_Historique_prix!$E:$E,$D44)=0,SUMIFS(BNA_Historique_prix!M:M,BNA_Historique_prix!$B:$B,$B44,BNA_Historique_prix!$E:$E,$C44)=0),"-",IFERROR((SUMIFS(BNA_Historique_prix!M:M,BNA_Historique_prix!$B:$B,$B44,BNA_Historique_prix!$E:$E,$D44)-SUMIFS(BNA_Historique_prix!M:M,BNA_Historique_prix!$B:$B,$B44,BNA_Historique_prix!$E:$E,$C44))/SUMIFS(BNA_Historique_prix!M:M,BNA_Historique_prix!$B:$B,$B44,BNA_Historique_prix!$E:$E,$C44),""))</f>
        <v>-</v>
      </c>
      <c r="O44" s="13" t="str">
        <f ca="1">IF(OR(SUMIFS(BNA_Historique_prix!N:N,BNA_Historique_prix!$B:$B,$B44,BNA_Historique_prix!$E:$E,$D44)=0,SUMIFS(BNA_Historique_prix!N:N,BNA_Historique_prix!$B:$B,$B44,BNA_Historique_prix!$E:$E,$C44)=0),"-",IFERROR((SUMIFS(BNA_Historique_prix!N:N,BNA_Historique_prix!$B:$B,$B44,BNA_Historique_prix!$E:$E,$D44)-SUMIFS(BNA_Historique_prix!N:N,BNA_Historique_prix!$B:$B,$B44,BNA_Historique_prix!$E:$E,$C44))/SUMIFS(BNA_Historique_prix!N:N,BNA_Historique_prix!$B:$B,$B44,BNA_Historique_prix!$E:$E,$C44),""))</f>
        <v>-</v>
      </c>
      <c r="P44" s="13" t="str">
        <f ca="1">IF(OR(SUMIFS(BNA_Historique_prix!O:O,BNA_Historique_prix!$B:$B,$B44,BNA_Historique_prix!$E:$E,$D44)=0,SUMIFS(BNA_Historique_prix!O:O,BNA_Historique_prix!$B:$B,$B44,BNA_Historique_prix!$E:$E,$C44)=0),"-",IFERROR((SUMIFS(BNA_Historique_prix!O:O,BNA_Historique_prix!$B:$B,$B44,BNA_Historique_prix!$E:$E,$D44)-SUMIFS(BNA_Historique_prix!O:O,BNA_Historique_prix!$B:$B,$B44,BNA_Historique_prix!$E:$E,$C44))/SUMIFS(BNA_Historique_prix!O:O,BNA_Historique_prix!$B:$B,$B44,BNA_Historique_prix!$E:$E,$C44),""))</f>
        <v>-</v>
      </c>
      <c r="Q44" s="13" t="str">
        <f ca="1">IF(OR(SUMIFS(BNA_Historique_prix!P:P,BNA_Historique_prix!$B:$B,$B44,BNA_Historique_prix!$E:$E,$D44)=0,SUMIFS(BNA_Historique_prix!P:P,BNA_Historique_prix!$B:$B,$B44,BNA_Historique_prix!$E:$E,$C44)=0),"-",IFERROR((SUMIFS(BNA_Historique_prix!P:P,BNA_Historique_prix!$B:$B,$B44,BNA_Historique_prix!$E:$E,$D44)-SUMIFS(BNA_Historique_prix!P:P,BNA_Historique_prix!$B:$B,$B44,BNA_Historique_prix!$E:$E,$C44))/SUMIFS(BNA_Historique_prix!P:P,BNA_Historique_prix!$B:$B,$B44,BNA_Historique_prix!$E:$E,$C44),""))</f>
        <v>-</v>
      </c>
      <c r="R44" s="13" t="str">
        <f ca="1">IF(OR(SUMIFS(BNA_Historique_prix!Q:Q,BNA_Historique_prix!$B:$B,$B44,BNA_Historique_prix!$E:$E,$D44)=0,SUMIFS(BNA_Historique_prix!Q:Q,BNA_Historique_prix!$B:$B,$B44,BNA_Historique_prix!$E:$E,$C44)=0),"-",IFERROR((SUMIFS(BNA_Historique_prix!Q:Q,BNA_Historique_prix!$B:$B,$B44,BNA_Historique_prix!$E:$E,$D44)-SUMIFS(BNA_Historique_prix!Q:Q,BNA_Historique_prix!$B:$B,$B44,BNA_Historique_prix!$E:$E,$C44))/SUMIFS(BNA_Historique_prix!Q:Q,BNA_Historique_prix!$B:$B,$B44,BNA_Historique_prix!$E:$E,$C44),""))</f>
        <v>-</v>
      </c>
      <c r="S44" s="13" t="str">
        <f ca="1">IF(OR(SUMIFS(BNA_Historique_prix!R:R,BNA_Historique_prix!$B:$B,$B44,BNA_Historique_prix!$E:$E,$D44)=0,SUMIFS(BNA_Historique_prix!R:R,BNA_Historique_prix!$B:$B,$B44,BNA_Historique_prix!$E:$E,$C44)=0),"-",IFERROR((SUMIFS(BNA_Historique_prix!R:R,BNA_Historique_prix!$B:$B,$B44,BNA_Historique_prix!$E:$E,$D44)-SUMIFS(BNA_Historique_prix!R:R,BNA_Historique_prix!$B:$B,$B44,BNA_Historique_prix!$E:$E,$C44))/SUMIFS(BNA_Historique_prix!R:R,BNA_Historique_prix!$B:$B,$B44,BNA_Historique_prix!$E:$E,$C44),""))</f>
        <v>-</v>
      </c>
      <c r="T44" s="13" t="str">
        <f ca="1">IF(OR(SUMIFS(BNA_Historique_prix!S:S,BNA_Historique_prix!$B:$B,$B44,BNA_Historique_prix!$E:$E,$D44)=0,SUMIFS(BNA_Historique_prix!S:S,BNA_Historique_prix!$B:$B,$B44,BNA_Historique_prix!$E:$E,$C44)=0),"-",IFERROR((SUMIFS(BNA_Historique_prix!S:S,BNA_Historique_prix!$B:$B,$B44,BNA_Historique_prix!$E:$E,$D44)-SUMIFS(BNA_Historique_prix!S:S,BNA_Historique_prix!$B:$B,$B44,BNA_Historique_prix!$E:$E,$C44))/SUMIFS(BNA_Historique_prix!S:S,BNA_Historique_prix!$B:$B,$B44,BNA_Historique_prix!$E:$E,$C44),""))</f>
        <v>-</v>
      </c>
      <c r="U44" s="13" t="str">
        <f ca="1">IF(OR(SUMIFS(BNA_Historique_prix!T:T,BNA_Historique_prix!$B:$B,$B44,BNA_Historique_prix!$E:$E,$D44)=0,SUMIFS(BNA_Historique_prix!T:T,BNA_Historique_prix!$B:$B,$B44,BNA_Historique_prix!$E:$E,$C44)=0),"-",IFERROR((SUMIFS(BNA_Historique_prix!T:T,BNA_Historique_prix!$B:$B,$B44,BNA_Historique_prix!$E:$E,$D44)-SUMIFS(BNA_Historique_prix!T:T,BNA_Historique_prix!$B:$B,$B44,BNA_Historique_prix!$E:$E,$C44))/SUMIFS(BNA_Historique_prix!T:T,BNA_Historique_prix!$B:$B,$B44,BNA_Historique_prix!$E:$E,$C44),""))</f>
        <v>-</v>
      </c>
      <c r="V44" s="13" t="str">
        <f ca="1">IF(OR(SUMIFS(BNA_Historique_prix!U:U,BNA_Historique_prix!$B:$B,$B44,BNA_Historique_prix!$E:$E,$D44)=0,SUMIFS(BNA_Historique_prix!U:U,BNA_Historique_prix!$B:$B,$B44,BNA_Historique_prix!$E:$E,$C44)=0),"-",IFERROR((SUMIFS(BNA_Historique_prix!U:U,BNA_Historique_prix!$B:$B,$B44,BNA_Historique_prix!$E:$E,$D44)-SUMIFS(BNA_Historique_prix!U:U,BNA_Historique_prix!$B:$B,$B44,BNA_Historique_prix!$E:$E,$C44))/SUMIFS(BNA_Historique_prix!U:U,BNA_Historique_prix!$B:$B,$B44,BNA_Historique_prix!$E:$E,$C44),""))</f>
        <v>-</v>
      </c>
      <c r="W44" s="13" t="str">
        <f ca="1">IF(OR(SUMIFS(BNA_Historique_prix!V:V,BNA_Historique_prix!$B:$B,$B44,BNA_Historique_prix!$E:$E,$D44)=0,SUMIFS(BNA_Historique_prix!V:V,BNA_Historique_prix!$B:$B,$B44,BNA_Historique_prix!$E:$E,$C44)=0),"-",IFERROR((SUMIFS(BNA_Historique_prix!V:V,BNA_Historique_prix!$B:$B,$B44,BNA_Historique_prix!$E:$E,$D44)-SUMIFS(BNA_Historique_prix!V:V,BNA_Historique_prix!$B:$B,$B44,BNA_Historique_prix!$E:$E,$C44))/SUMIFS(BNA_Historique_prix!V:V,BNA_Historique_prix!$B:$B,$B44,BNA_Historique_prix!$E:$E,$C44),""))</f>
        <v>-</v>
      </c>
      <c r="X44" s="13" t="str">
        <f ca="1">IF(OR(SUMIFS(BNA_Historique_prix!W:W,BNA_Historique_prix!$B:$B,$B44,BNA_Historique_prix!$E:$E,$D44)=0,SUMIFS(BNA_Historique_prix!W:W,BNA_Historique_prix!$B:$B,$B44,BNA_Historique_prix!$E:$E,$C44)=0),"-",IFERROR((SUMIFS(BNA_Historique_prix!W:W,BNA_Historique_prix!$B:$B,$B44,BNA_Historique_prix!$E:$E,$D44)-SUMIFS(BNA_Historique_prix!W:W,BNA_Historique_prix!$B:$B,$B44,BNA_Historique_prix!$E:$E,$C44))/SUMIFS(BNA_Historique_prix!W:W,BNA_Historique_prix!$B:$B,$B44,BNA_Historique_prix!$E:$E,$C44),""))</f>
        <v>-</v>
      </c>
      <c r="Y44" s="13" t="str">
        <f ca="1">IF(OR(SUMIFS(BNA_Historique_prix!X:X,BNA_Historique_prix!$B:$B,$B44,BNA_Historique_prix!$E:$E,$D44)=0,SUMIFS(BNA_Historique_prix!X:X,BNA_Historique_prix!$B:$B,$B44,BNA_Historique_prix!$E:$E,$C44)=0),"-",IFERROR((SUMIFS(BNA_Historique_prix!X:X,BNA_Historique_prix!$B:$B,$B44,BNA_Historique_prix!$E:$E,$D44)-SUMIFS(BNA_Historique_prix!X:X,BNA_Historique_prix!$B:$B,$B44,BNA_Historique_prix!$E:$E,$C44))/SUMIFS(BNA_Historique_prix!X:X,BNA_Historique_prix!$B:$B,$B44,BNA_Historique_prix!$E:$E,$C44),""))</f>
        <v>-</v>
      </c>
      <c r="Z44" s="13" t="str">
        <f ca="1">IF(OR(SUMIFS(BNA_Historique_prix!Y:Y,BNA_Historique_prix!$B:$B,$B44,BNA_Historique_prix!$E:$E,$D44)=0,SUMIFS(BNA_Historique_prix!Y:Y,BNA_Historique_prix!$B:$B,$B44,BNA_Historique_prix!$E:$E,$C44)=0),"-",IFERROR((SUMIFS(BNA_Historique_prix!Y:Y,BNA_Historique_prix!$B:$B,$B44,BNA_Historique_prix!$E:$E,$D44)-SUMIFS(BNA_Historique_prix!Y:Y,BNA_Historique_prix!$B:$B,$B44,BNA_Historique_prix!$E:$E,$C44))/SUMIFS(BNA_Historique_prix!Y:Y,BNA_Historique_prix!$B:$B,$B44,BNA_Historique_prix!$E:$E,$C44),""))</f>
        <v>-</v>
      </c>
      <c r="AA44" s="13" t="str">
        <f ca="1">IF(OR(SUMIFS(BNA_Historique_prix!Z:Z,BNA_Historique_prix!$B:$B,$B44,BNA_Historique_prix!$E:$E,$D44)=0,SUMIFS(BNA_Historique_prix!Z:Z,BNA_Historique_prix!$B:$B,$B44,BNA_Historique_prix!$E:$E,$C44)=0),"-",IFERROR((SUMIFS(BNA_Historique_prix!Z:Z,BNA_Historique_prix!$B:$B,$B44,BNA_Historique_prix!$E:$E,$D44)-SUMIFS(BNA_Historique_prix!Z:Z,BNA_Historique_prix!$B:$B,$B44,BNA_Historique_prix!$E:$E,$C44))/SUMIFS(BNA_Historique_prix!Z:Z,BNA_Historique_prix!$B:$B,$B44,BNA_Historique_prix!$E:$E,$C44),""))</f>
        <v>-</v>
      </c>
      <c r="AB44" s="13" t="str">
        <f ca="1">IF(OR(SUMIFS(BNA_Historique_prix!AA:AA,BNA_Historique_prix!$B:$B,$B44,BNA_Historique_prix!$E:$E,$D44)=0,SUMIFS(BNA_Historique_prix!AA:AA,BNA_Historique_prix!$B:$B,$B44,BNA_Historique_prix!$E:$E,$C44)=0),"-",IFERROR((SUMIFS(BNA_Historique_prix!AA:AA,BNA_Historique_prix!$B:$B,$B44,BNA_Historique_prix!$E:$E,$D44)-SUMIFS(BNA_Historique_prix!AA:AA,BNA_Historique_prix!$B:$B,$B44,BNA_Historique_prix!$E:$E,$C44))/SUMIFS(BNA_Historique_prix!AA:AA,BNA_Historique_prix!$B:$B,$B44,BNA_Historique_prix!$E:$E,$C44),""))</f>
        <v>-</v>
      </c>
      <c r="AC44" s="13" t="str">
        <f ca="1">IF(OR(SUMIFS(BNA_Historique_prix!AB:AB,BNA_Historique_prix!$B:$B,$B44,BNA_Historique_prix!$E:$E,$D44)=0,SUMIFS(BNA_Historique_prix!AB:AB,BNA_Historique_prix!$B:$B,$B44,BNA_Historique_prix!$E:$E,$C44)=0),"-",IFERROR((SUMIFS(BNA_Historique_prix!AB:AB,BNA_Historique_prix!$B:$B,$B44,BNA_Historique_prix!$E:$E,$D44)-SUMIFS(BNA_Historique_prix!AB:AB,BNA_Historique_prix!$B:$B,$B44,BNA_Historique_prix!$E:$E,$C44))/SUMIFS(BNA_Historique_prix!AB:AB,BNA_Historique_prix!$B:$B,$B44,BNA_Historique_prix!$E:$E,$C44),""))</f>
        <v>-</v>
      </c>
      <c r="AD44" s="13" t="str">
        <f ca="1">IF(OR(SUMIFS(BNA_Historique_prix!AC:AC,BNA_Historique_prix!$B:$B,$B44,BNA_Historique_prix!$E:$E,$D44)=0,SUMIFS(BNA_Historique_prix!AC:AC,BNA_Historique_prix!$B:$B,$B44,BNA_Historique_prix!$E:$E,$C44)=0),"-",IFERROR((SUMIFS(BNA_Historique_prix!AC:AC,BNA_Historique_prix!$B:$B,$B44,BNA_Historique_prix!$E:$E,$D44)-SUMIFS(BNA_Historique_prix!AC:AC,BNA_Historique_prix!$B:$B,$B44,BNA_Historique_prix!$E:$E,$C44))/SUMIFS(BNA_Historique_prix!AC:AC,BNA_Historique_prix!$B:$B,$B44,BNA_Historique_prix!$E:$E,$C44),""))</f>
        <v>-</v>
      </c>
      <c r="AE44" s="13" t="str">
        <f ca="1">IF(OR(SUMIFS(BNA_Historique_prix!AD:AD,BNA_Historique_prix!$B:$B,$B44,BNA_Historique_prix!$E:$E,$D44)=0,SUMIFS(BNA_Historique_prix!AD:AD,BNA_Historique_prix!$B:$B,$B44,BNA_Historique_prix!$E:$E,$C44)=0),"-",IFERROR((SUMIFS(BNA_Historique_prix!AD:AD,BNA_Historique_prix!$B:$B,$B44,BNA_Historique_prix!$E:$E,$D44)-SUMIFS(BNA_Historique_prix!AD:AD,BNA_Historique_prix!$B:$B,$B44,BNA_Historique_prix!$E:$E,$C44))/SUMIFS(BNA_Historique_prix!AD:AD,BNA_Historique_prix!$B:$B,$B44,BNA_Historique_prix!$E:$E,$C44),""))</f>
        <v>-</v>
      </c>
      <c r="AF44" s="13" t="str">
        <f ca="1">IF(OR(SUMIFS(BNA_Historique_prix!AE:AE,BNA_Historique_prix!$B:$B,$B44,BNA_Historique_prix!$E:$E,$D44)=0,SUMIFS(BNA_Historique_prix!AE:AE,BNA_Historique_prix!$B:$B,$B44,BNA_Historique_prix!$E:$E,$C44)=0),"-",IFERROR((SUMIFS(BNA_Historique_prix!AE:AE,BNA_Historique_prix!$B:$B,$B44,BNA_Historique_prix!$E:$E,$D44)-SUMIFS(BNA_Historique_prix!AE:AE,BNA_Historique_prix!$B:$B,$B44,BNA_Historique_prix!$E:$E,$C44))/SUMIFS(BNA_Historique_prix!AE:AE,BNA_Historique_prix!$B:$B,$B44,BNA_Historique_prix!$E:$E,$C44),""))</f>
        <v>-</v>
      </c>
      <c r="AG44" s="13" t="str">
        <f ca="1">IF(OR(SUMIFS(BNA_Historique_prix!AF:AF,BNA_Historique_prix!$B:$B,$B44,BNA_Historique_prix!$E:$E,$D44)=0,SUMIFS(BNA_Historique_prix!AF:AF,BNA_Historique_prix!$B:$B,$B44,BNA_Historique_prix!$E:$E,$C44)=0),"-",IFERROR((SUMIFS(BNA_Historique_prix!AF:AF,BNA_Historique_prix!$B:$B,$B44,BNA_Historique_prix!$E:$E,$D44)-SUMIFS(BNA_Historique_prix!AF:AF,BNA_Historique_prix!$B:$B,$B44,BNA_Historique_prix!$E:$E,$C44))/SUMIFS(BNA_Historique_prix!AF:AF,BNA_Historique_prix!$B:$B,$B44,BNA_Historique_prix!$E:$E,$C44),""))</f>
        <v>-</v>
      </c>
      <c r="AH44" s="13" t="str">
        <f ca="1">IF(OR(SUMIFS(BNA_Historique_prix!AG:AG,BNA_Historique_prix!$B:$B,$B44,BNA_Historique_prix!$E:$E,$D44)=0,SUMIFS(BNA_Historique_prix!AG:AG,BNA_Historique_prix!$B:$B,$B44,BNA_Historique_prix!$E:$E,$C44)=0),"-",IFERROR((SUMIFS(BNA_Historique_prix!AG:AG,BNA_Historique_prix!$B:$B,$B44,BNA_Historique_prix!$E:$E,$D44)-SUMIFS(BNA_Historique_prix!AG:AG,BNA_Historique_prix!$B:$B,$B44,BNA_Historique_prix!$E:$E,$C44))/SUMIFS(BNA_Historique_prix!AG:AG,BNA_Historique_prix!$B:$B,$B44,BNA_Historique_prix!$E:$E,$C44),""))</f>
        <v>-</v>
      </c>
      <c r="AI44" s="13" t="str">
        <f ca="1">IF(OR(SUMIFS(BNA_Historique_prix!AH:AH,BNA_Historique_prix!$B:$B,$B44,BNA_Historique_prix!$E:$E,$D44)=0,SUMIFS(BNA_Historique_prix!AH:AH,BNA_Historique_prix!$B:$B,$B44,BNA_Historique_prix!$E:$E,$C44)=0),"-",IFERROR((SUMIFS(BNA_Historique_prix!AH:AH,BNA_Historique_prix!$B:$B,$B44,BNA_Historique_prix!$E:$E,$D44)-SUMIFS(BNA_Historique_prix!AH:AH,BNA_Historique_prix!$B:$B,$B44,BNA_Historique_prix!$E:$E,$C44))/SUMIFS(BNA_Historique_prix!AH:AH,BNA_Historique_prix!$B:$B,$B44,BNA_Historique_prix!$E:$E,$C44),""))</f>
        <v>-</v>
      </c>
      <c r="AJ44" s="13" t="str">
        <f ca="1">IF(OR(SUMIFS(BNA_Historique_prix!AI:AI,BNA_Historique_prix!$B:$B,$B44,BNA_Historique_prix!$E:$E,$D44)=0,SUMIFS(BNA_Historique_prix!AI:AI,BNA_Historique_prix!$B:$B,$B44,BNA_Historique_prix!$E:$E,$C44)=0),"-",IFERROR((SUMIFS(BNA_Historique_prix!AI:AI,BNA_Historique_prix!$B:$B,$B44,BNA_Historique_prix!$E:$E,$D44)-SUMIFS(BNA_Historique_prix!AI:AI,BNA_Historique_prix!$B:$B,$B44,BNA_Historique_prix!$E:$E,$C44))/SUMIFS(BNA_Historique_prix!AI:AI,BNA_Historique_prix!$B:$B,$B44,BNA_Historique_prix!$E:$E,$C44),""))</f>
        <v>-</v>
      </c>
    </row>
    <row r="46" spans="1:36" x14ac:dyDescent="0.35">
      <c r="F46" s="4" t="s">
        <v>85</v>
      </c>
    </row>
    <row r="47" spans="1:36" x14ac:dyDescent="0.35">
      <c r="A47" s="4" t="s">
        <v>81</v>
      </c>
      <c r="B47" s="4" t="s">
        <v>86</v>
      </c>
      <c r="C47" s="10">
        <f t="shared" ref="C47:D49" si="7">C37</f>
        <v>45200</v>
      </c>
      <c r="D47" s="10">
        <f t="shared" si="7"/>
        <v>45231</v>
      </c>
      <c r="E47" s="10" t="str">
        <f>_xlfn.CONCAT(B47,D47)</f>
        <v>marche_diapangou45231</v>
      </c>
      <c r="F47" s="10" t="str">
        <f>F37</f>
        <v>% var mensuelle</v>
      </c>
      <c r="H47" s="13" t="str">
        <f ca="1">IF(OR(SUMIFS(BNA_Historique_prix!G:G,BNA_Historique_prix!$B:$B,$B47,BNA_Historique_prix!$E:$E,$D47)=0,SUMIFS(BNA_Historique_prix!G:G,BNA_Historique_prix!$B:$B,$B47,BNA_Historique_prix!$E:$E,$C47)=0),"-",IFERROR((SUMIFS(BNA_Historique_prix!G:G,BNA_Historique_prix!$B:$B,$B47,BNA_Historique_prix!$E:$E,$D47)-SUMIFS(BNA_Historique_prix!G:G,BNA_Historique_prix!$B:$B,$B47,BNA_Historique_prix!$E:$E,$C47))/SUMIFS(BNA_Historique_prix!G:G,BNA_Historique_prix!$B:$B,$B47,BNA_Historique_prix!$E:$E,$C47),""))</f>
        <v>-</v>
      </c>
      <c r="I47" s="13" t="str">
        <f ca="1">IF(OR(SUMIFS(BNA_Historique_prix!H:H,BNA_Historique_prix!$B:$B,$B47,BNA_Historique_prix!$E:$E,$D47)=0,SUMIFS(BNA_Historique_prix!H:H,BNA_Historique_prix!$B:$B,$B47,BNA_Historique_prix!$E:$E,$C47)=0),"-",IFERROR((SUMIFS(BNA_Historique_prix!H:H,BNA_Historique_prix!$B:$B,$B47,BNA_Historique_prix!$E:$E,$D47)-SUMIFS(BNA_Historique_prix!H:H,BNA_Historique_prix!$B:$B,$B47,BNA_Historique_prix!$E:$E,$C47))/SUMIFS(BNA_Historique_prix!H:H,BNA_Historique_prix!$B:$B,$B47,BNA_Historique_prix!$E:$E,$C47),""))</f>
        <v>-</v>
      </c>
      <c r="J47" s="13" t="str">
        <f ca="1">IF(OR(SUMIFS(BNA_Historique_prix!I:I,BNA_Historique_prix!$B:$B,$B47,BNA_Historique_prix!$E:$E,$D47)=0,SUMIFS(BNA_Historique_prix!I:I,BNA_Historique_prix!$B:$B,$B47,BNA_Historique_prix!$E:$E,$C47)=0),"-",IFERROR((SUMIFS(BNA_Historique_prix!I:I,BNA_Historique_prix!$B:$B,$B47,BNA_Historique_prix!$E:$E,$D47)-SUMIFS(BNA_Historique_prix!I:I,BNA_Historique_prix!$B:$B,$B47,BNA_Historique_prix!$E:$E,$C47))/SUMIFS(BNA_Historique_prix!I:I,BNA_Historique_prix!$B:$B,$B47,BNA_Historique_prix!$E:$E,$C47),""))</f>
        <v>-</v>
      </c>
      <c r="K47" s="13">
        <f ca="1">IF(OR(SUMIFS(BNA_Historique_prix!J:J,BNA_Historique_prix!$B:$B,$B47,BNA_Historique_prix!$E:$E,$D47)=0,SUMIFS(BNA_Historique_prix!J:J,BNA_Historique_prix!$B:$B,$B47,BNA_Historique_prix!$E:$E,$C47)=0),"-",IFERROR((SUMIFS(BNA_Historique_prix!J:J,BNA_Historique_prix!$B:$B,$B47,BNA_Historique_prix!$E:$E,$D47)-SUMIFS(BNA_Historique_prix!J:J,BNA_Historique_prix!$B:$B,$B47,BNA_Historique_prix!$E:$E,$C47))/SUMIFS(BNA_Historique_prix!J:J,BNA_Historique_prix!$B:$B,$B47,BNA_Historique_prix!$E:$E,$C47),""))</f>
        <v>0</v>
      </c>
      <c r="L47" s="13">
        <f ca="1">IF(OR(SUMIFS(BNA_Historique_prix!K:K,BNA_Historique_prix!$B:$B,$B47,BNA_Historique_prix!$E:$E,$D47)=0,SUMIFS(BNA_Historique_prix!K:K,BNA_Historique_prix!$B:$B,$B47,BNA_Historique_prix!$E:$E,$C47)=0),"-",IFERROR((SUMIFS(BNA_Historique_prix!K:K,BNA_Historique_prix!$B:$B,$B47,BNA_Historique_prix!$E:$E,$D47)-SUMIFS(BNA_Historique_prix!K:K,BNA_Historique_prix!$B:$B,$B47,BNA_Historique_prix!$E:$E,$C47))/SUMIFS(BNA_Historique_prix!K:K,BNA_Historique_prix!$B:$B,$B47,BNA_Historique_prix!$E:$E,$C47),""))</f>
        <v>0</v>
      </c>
      <c r="M47" s="13">
        <f ca="1">IF(OR(SUMIFS(BNA_Historique_prix!L:L,BNA_Historique_prix!$B:$B,$B47,BNA_Historique_prix!$E:$E,$D47)=0,SUMIFS(BNA_Historique_prix!L:L,BNA_Historique_prix!$B:$B,$B47,BNA_Historique_prix!$E:$E,$C47)=0),"-",IFERROR((SUMIFS(BNA_Historique_prix!L:L,BNA_Historique_prix!$B:$B,$B47,BNA_Historique_prix!$E:$E,$D47)-SUMIFS(BNA_Historique_prix!L:L,BNA_Historique_prix!$B:$B,$B47,BNA_Historique_prix!$E:$E,$C47))/SUMIFS(BNA_Historique_prix!L:L,BNA_Historique_prix!$B:$B,$B47,BNA_Historique_prix!$E:$E,$C47),""))</f>
        <v>0</v>
      </c>
      <c r="N47" s="13" t="str">
        <f ca="1">IF(OR(SUMIFS(BNA_Historique_prix!M:M,BNA_Historique_prix!$B:$B,$B47,BNA_Historique_prix!$E:$E,$D47)=0,SUMIFS(BNA_Historique_prix!M:M,BNA_Historique_prix!$B:$B,$B47,BNA_Historique_prix!$E:$E,$C47)=0),"-",IFERROR((SUMIFS(BNA_Historique_prix!M:M,BNA_Historique_prix!$B:$B,$B47,BNA_Historique_prix!$E:$E,$D47)-SUMIFS(BNA_Historique_prix!M:M,BNA_Historique_prix!$B:$B,$B47,BNA_Historique_prix!$E:$E,$C47))/SUMIFS(BNA_Historique_prix!M:M,BNA_Historique_prix!$B:$B,$B47,BNA_Historique_prix!$E:$E,$C47),""))</f>
        <v>-</v>
      </c>
      <c r="O47" s="13" t="str">
        <f ca="1">IF(OR(SUMIFS(BNA_Historique_prix!N:N,BNA_Historique_prix!$B:$B,$B47,BNA_Historique_prix!$E:$E,$D47)=0,SUMIFS(BNA_Historique_prix!N:N,BNA_Historique_prix!$B:$B,$B47,BNA_Historique_prix!$E:$E,$C47)=0),"-",IFERROR((SUMIFS(BNA_Historique_prix!N:N,BNA_Historique_prix!$B:$B,$B47,BNA_Historique_prix!$E:$E,$D47)-SUMIFS(BNA_Historique_prix!N:N,BNA_Historique_prix!$B:$B,$B47,BNA_Historique_prix!$E:$E,$C47))/SUMIFS(BNA_Historique_prix!N:N,BNA_Historique_prix!$B:$B,$B47,BNA_Historique_prix!$E:$E,$C47),""))</f>
        <v>-</v>
      </c>
      <c r="P47" s="13" t="str">
        <f ca="1">IF(OR(SUMIFS(BNA_Historique_prix!O:O,BNA_Historique_prix!$B:$B,$B47,BNA_Historique_prix!$E:$E,$D47)=0,SUMIFS(BNA_Historique_prix!O:O,BNA_Historique_prix!$B:$B,$B47,BNA_Historique_prix!$E:$E,$C47)=0),"-",IFERROR((SUMIFS(BNA_Historique_prix!O:O,BNA_Historique_prix!$B:$B,$B47,BNA_Historique_prix!$E:$E,$D47)-SUMIFS(BNA_Historique_prix!O:O,BNA_Historique_prix!$B:$B,$B47,BNA_Historique_prix!$E:$E,$C47))/SUMIFS(BNA_Historique_prix!O:O,BNA_Historique_prix!$B:$B,$B47,BNA_Historique_prix!$E:$E,$C47),""))</f>
        <v>-</v>
      </c>
      <c r="Q47" s="13" t="str">
        <f ca="1">IF(OR(SUMIFS(BNA_Historique_prix!P:P,BNA_Historique_prix!$B:$B,$B47,BNA_Historique_prix!$E:$E,$D47)=0,SUMIFS(BNA_Historique_prix!P:P,BNA_Historique_prix!$B:$B,$B47,BNA_Historique_prix!$E:$E,$C47)=0),"-",IFERROR((SUMIFS(BNA_Historique_prix!P:P,BNA_Historique_prix!$B:$B,$B47,BNA_Historique_prix!$E:$E,$D47)-SUMIFS(BNA_Historique_prix!P:P,BNA_Historique_prix!$B:$B,$B47,BNA_Historique_prix!$E:$E,$C47))/SUMIFS(BNA_Historique_prix!P:P,BNA_Historique_prix!$B:$B,$B47,BNA_Historique_prix!$E:$E,$C47),""))</f>
        <v>-</v>
      </c>
      <c r="R47" s="13" t="str">
        <f ca="1">IF(OR(SUMIFS(BNA_Historique_prix!Q:Q,BNA_Historique_prix!$B:$B,$B47,BNA_Historique_prix!$E:$E,$D47)=0,SUMIFS(BNA_Historique_prix!Q:Q,BNA_Historique_prix!$B:$B,$B47,BNA_Historique_prix!$E:$E,$C47)=0),"-",IFERROR((SUMIFS(BNA_Historique_prix!Q:Q,BNA_Historique_prix!$B:$B,$B47,BNA_Historique_prix!$E:$E,$D47)-SUMIFS(BNA_Historique_prix!Q:Q,BNA_Historique_prix!$B:$B,$B47,BNA_Historique_prix!$E:$E,$C47))/SUMIFS(BNA_Historique_prix!Q:Q,BNA_Historique_prix!$B:$B,$B47,BNA_Historique_prix!$E:$E,$C47),""))</f>
        <v>-</v>
      </c>
      <c r="S47" s="13" t="str">
        <f ca="1">IF(OR(SUMIFS(BNA_Historique_prix!R:R,BNA_Historique_prix!$B:$B,$B47,BNA_Historique_prix!$E:$E,$D47)=0,SUMIFS(BNA_Historique_prix!R:R,BNA_Historique_prix!$B:$B,$B47,BNA_Historique_prix!$E:$E,$C47)=0),"-",IFERROR((SUMIFS(BNA_Historique_prix!R:R,BNA_Historique_prix!$B:$B,$B47,BNA_Historique_prix!$E:$E,$D47)-SUMIFS(BNA_Historique_prix!R:R,BNA_Historique_prix!$B:$B,$B47,BNA_Historique_prix!$E:$E,$C47))/SUMIFS(BNA_Historique_prix!R:R,BNA_Historique_prix!$B:$B,$B47,BNA_Historique_prix!$E:$E,$C47),""))</f>
        <v>-</v>
      </c>
      <c r="T47" s="13" t="str">
        <f ca="1">IF(OR(SUMIFS(BNA_Historique_prix!S:S,BNA_Historique_prix!$B:$B,$B47,BNA_Historique_prix!$E:$E,$D47)=0,SUMIFS(BNA_Historique_prix!S:S,BNA_Historique_prix!$B:$B,$B47,BNA_Historique_prix!$E:$E,$C47)=0),"-",IFERROR((SUMIFS(BNA_Historique_prix!S:S,BNA_Historique_prix!$B:$B,$B47,BNA_Historique_prix!$E:$E,$D47)-SUMIFS(BNA_Historique_prix!S:S,BNA_Historique_prix!$B:$B,$B47,BNA_Historique_prix!$E:$E,$C47))/SUMIFS(BNA_Historique_prix!S:S,BNA_Historique_prix!$B:$B,$B47,BNA_Historique_prix!$E:$E,$C47),""))</f>
        <v>-</v>
      </c>
      <c r="U47" s="13" t="str">
        <f ca="1">IF(OR(SUMIFS(BNA_Historique_prix!T:T,BNA_Historique_prix!$B:$B,$B47,BNA_Historique_prix!$E:$E,$D47)=0,SUMIFS(BNA_Historique_prix!T:T,BNA_Historique_prix!$B:$B,$B47,BNA_Historique_prix!$E:$E,$C47)=0),"-",IFERROR((SUMIFS(BNA_Historique_prix!T:T,BNA_Historique_prix!$B:$B,$B47,BNA_Historique_prix!$E:$E,$D47)-SUMIFS(BNA_Historique_prix!T:T,BNA_Historique_prix!$B:$B,$B47,BNA_Historique_prix!$E:$E,$C47))/SUMIFS(BNA_Historique_prix!T:T,BNA_Historique_prix!$B:$B,$B47,BNA_Historique_prix!$E:$E,$C47),""))</f>
        <v>-</v>
      </c>
      <c r="V47" s="13" t="str">
        <f ca="1">IF(OR(SUMIFS(BNA_Historique_prix!U:U,BNA_Historique_prix!$B:$B,$B47,BNA_Historique_prix!$E:$E,$D47)=0,SUMIFS(BNA_Historique_prix!U:U,BNA_Historique_prix!$B:$B,$B47,BNA_Historique_prix!$E:$E,$C47)=0),"-",IFERROR((SUMIFS(BNA_Historique_prix!U:U,BNA_Historique_prix!$B:$B,$B47,BNA_Historique_prix!$E:$E,$D47)-SUMIFS(BNA_Historique_prix!U:U,BNA_Historique_prix!$B:$B,$B47,BNA_Historique_prix!$E:$E,$C47))/SUMIFS(BNA_Historique_prix!U:U,BNA_Historique_prix!$B:$B,$B47,BNA_Historique_prix!$E:$E,$C47),""))</f>
        <v>-</v>
      </c>
      <c r="W47" s="13" t="str">
        <f ca="1">IF(OR(SUMIFS(BNA_Historique_prix!V:V,BNA_Historique_prix!$B:$B,$B47,BNA_Historique_prix!$E:$E,$D47)=0,SUMIFS(BNA_Historique_prix!V:V,BNA_Historique_prix!$B:$B,$B47,BNA_Historique_prix!$E:$E,$C47)=0),"-",IFERROR((SUMIFS(BNA_Historique_prix!V:V,BNA_Historique_prix!$B:$B,$B47,BNA_Historique_prix!$E:$E,$D47)-SUMIFS(BNA_Historique_prix!V:V,BNA_Historique_prix!$B:$B,$B47,BNA_Historique_prix!$E:$E,$C47))/SUMIFS(BNA_Historique_prix!V:V,BNA_Historique_prix!$B:$B,$B47,BNA_Historique_prix!$E:$E,$C47),""))</f>
        <v>-</v>
      </c>
      <c r="X47" s="13" t="str">
        <f ca="1">IF(OR(SUMIFS(BNA_Historique_prix!W:W,BNA_Historique_prix!$B:$B,$B47,BNA_Historique_prix!$E:$E,$D47)=0,SUMIFS(BNA_Historique_prix!W:W,BNA_Historique_prix!$B:$B,$B47,BNA_Historique_prix!$E:$E,$C47)=0),"-",IFERROR((SUMIFS(BNA_Historique_prix!W:W,BNA_Historique_prix!$B:$B,$B47,BNA_Historique_prix!$E:$E,$D47)-SUMIFS(BNA_Historique_prix!W:W,BNA_Historique_prix!$B:$B,$B47,BNA_Historique_prix!$E:$E,$C47))/SUMIFS(BNA_Historique_prix!W:W,BNA_Historique_prix!$B:$B,$B47,BNA_Historique_prix!$E:$E,$C47),""))</f>
        <v>-</v>
      </c>
      <c r="Y47" s="13">
        <f ca="1">IF(OR(SUMIFS(BNA_Historique_prix!X:X,BNA_Historique_prix!$B:$B,$B47,BNA_Historique_prix!$E:$E,$D47)=0,SUMIFS(BNA_Historique_prix!X:X,BNA_Historique_prix!$B:$B,$B47,BNA_Historique_prix!$E:$E,$C47)=0),"-",IFERROR((SUMIFS(BNA_Historique_prix!X:X,BNA_Historique_prix!$B:$B,$B47,BNA_Historique_prix!$E:$E,$D47)-SUMIFS(BNA_Historique_prix!X:X,BNA_Historique_prix!$B:$B,$B47,BNA_Historique_prix!$E:$E,$C47))/SUMIFS(BNA_Historique_prix!X:X,BNA_Historique_prix!$B:$B,$B47,BNA_Historique_prix!$E:$E,$C47),""))</f>
        <v>0</v>
      </c>
      <c r="Z47" s="13" t="str">
        <f ca="1">IF(OR(SUMIFS(BNA_Historique_prix!Y:Y,BNA_Historique_prix!$B:$B,$B47,BNA_Historique_prix!$E:$E,$D47)=0,SUMIFS(BNA_Historique_prix!Y:Y,BNA_Historique_prix!$B:$B,$B47,BNA_Historique_prix!$E:$E,$C47)=0),"-",IFERROR((SUMIFS(BNA_Historique_prix!Y:Y,BNA_Historique_prix!$B:$B,$B47,BNA_Historique_prix!$E:$E,$D47)-SUMIFS(BNA_Historique_prix!Y:Y,BNA_Historique_prix!$B:$B,$B47,BNA_Historique_prix!$E:$E,$C47))/SUMIFS(BNA_Historique_prix!Y:Y,BNA_Historique_prix!$B:$B,$B47,BNA_Historique_prix!$E:$E,$C47),""))</f>
        <v>-</v>
      </c>
      <c r="AA47" s="13" t="str">
        <f ca="1">IF(OR(SUMIFS(BNA_Historique_prix!Z:Z,BNA_Historique_prix!$B:$B,$B47,BNA_Historique_prix!$E:$E,$D47)=0,SUMIFS(BNA_Historique_prix!Z:Z,BNA_Historique_prix!$B:$B,$B47,BNA_Historique_prix!$E:$E,$C47)=0),"-",IFERROR((SUMIFS(BNA_Historique_prix!Z:Z,BNA_Historique_prix!$B:$B,$B47,BNA_Historique_prix!$E:$E,$D47)-SUMIFS(BNA_Historique_prix!Z:Z,BNA_Historique_prix!$B:$B,$B47,BNA_Historique_prix!$E:$E,$C47))/SUMIFS(BNA_Historique_prix!Z:Z,BNA_Historique_prix!$B:$B,$B47,BNA_Historique_prix!$E:$E,$C47),""))</f>
        <v>-</v>
      </c>
      <c r="AB47" s="13">
        <f ca="1">IF(OR(SUMIFS(BNA_Historique_prix!AA:AA,BNA_Historique_prix!$B:$B,$B47,BNA_Historique_prix!$E:$E,$D47)=0,SUMIFS(BNA_Historique_prix!AA:AA,BNA_Historique_prix!$B:$B,$B47,BNA_Historique_prix!$E:$E,$C47)=0),"-",IFERROR((SUMIFS(BNA_Historique_prix!AA:AA,BNA_Historique_prix!$B:$B,$B47,BNA_Historique_prix!$E:$E,$D47)-SUMIFS(BNA_Historique_prix!AA:AA,BNA_Historique_prix!$B:$B,$B47,BNA_Historique_prix!$E:$E,$C47))/SUMIFS(BNA_Historique_prix!AA:AA,BNA_Historique_prix!$B:$B,$B47,BNA_Historique_prix!$E:$E,$C47),""))</f>
        <v>0</v>
      </c>
      <c r="AC47" s="13">
        <f ca="1">IF(OR(SUMIFS(BNA_Historique_prix!AB:AB,BNA_Historique_prix!$B:$B,$B47,BNA_Historique_prix!$E:$E,$D47)=0,SUMIFS(BNA_Historique_prix!AB:AB,BNA_Historique_prix!$B:$B,$B47,BNA_Historique_prix!$E:$E,$C47)=0),"-",IFERROR((SUMIFS(BNA_Historique_prix!AB:AB,BNA_Historique_prix!$B:$B,$B47,BNA_Historique_prix!$E:$E,$D47)-SUMIFS(BNA_Historique_prix!AB:AB,BNA_Historique_prix!$B:$B,$B47,BNA_Historique_prix!$E:$E,$C47))/SUMIFS(BNA_Historique_prix!AB:AB,BNA_Historique_prix!$B:$B,$B47,BNA_Historique_prix!$E:$E,$C47),""))</f>
        <v>0</v>
      </c>
      <c r="AD47" s="13">
        <f ca="1">IF(OR(SUMIFS(BNA_Historique_prix!AC:AC,BNA_Historique_prix!$B:$B,$B47,BNA_Historique_prix!$E:$E,$D47)=0,SUMIFS(BNA_Historique_prix!AC:AC,BNA_Historique_prix!$B:$B,$B47,BNA_Historique_prix!$E:$E,$C47)=0),"-",IFERROR((SUMIFS(BNA_Historique_prix!AC:AC,BNA_Historique_prix!$B:$B,$B47,BNA_Historique_prix!$E:$E,$D47)-SUMIFS(BNA_Historique_prix!AC:AC,BNA_Historique_prix!$B:$B,$B47,BNA_Historique_prix!$E:$E,$C47))/SUMIFS(BNA_Historique_prix!AC:AC,BNA_Historique_prix!$B:$B,$B47,BNA_Historique_prix!$E:$E,$C47),""))</f>
        <v>0</v>
      </c>
      <c r="AE47" s="13" t="str">
        <f ca="1">IF(OR(SUMIFS(BNA_Historique_prix!AD:AD,BNA_Historique_prix!$B:$B,$B47,BNA_Historique_prix!$E:$E,$D47)=0,SUMIFS(BNA_Historique_prix!AD:AD,BNA_Historique_prix!$B:$B,$B47,BNA_Historique_prix!$E:$E,$C47)=0),"-",IFERROR((SUMIFS(BNA_Historique_prix!AD:AD,BNA_Historique_prix!$B:$B,$B47,BNA_Historique_prix!$E:$E,$D47)-SUMIFS(BNA_Historique_prix!AD:AD,BNA_Historique_prix!$B:$B,$B47,BNA_Historique_prix!$E:$E,$C47))/SUMIFS(BNA_Historique_prix!AD:AD,BNA_Historique_prix!$B:$B,$B47,BNA_Historique_prix!$E:$E,$C47),""))</f>
        <v>-</v>
      </c>
      <c r="AF47" s="13" t="str">
        <f ca="1">IF(OR(SUMIFS(BNA_Historique_prix!AE:AE,BNA_Historique_prix!$B:$B,$B47,BNA_Historique_prix!$E:$E,$D47)=0,SUMIFS(BNA_Historique_prix!AE:AE,BNA_Historique_prix!$B:$B,$B47,BNA_Historique_prix!$E:$E,$C47)=0),"-",IFERROR((SUMIFS(BNA_Historique_prix!AE:AE,BNA_Historique_prix!$B:$B,$B47,BNA_Historique_prix!$E:$E,$D47)-SUMIFS(BNA_Historique_prix!AE:AE,BNA_Historique_prix!$B:$B,$B47,BNA_Historique_prix!$E:$E,$C47))/SUMIFS(BNA_Historique_prix!AE:AE,BNA_Historique_prix!$B:$B,$B47,BNA_Historique_prix!$E:$E,$C47),""))</f>
        <v>-</v>
      </c>
      <c r="AG47" s="13">
        <f ca="1">IF(OR(SUMIFS(BNA_Historique_prix!AF:AF,BNA_Historique_prix!$B:$B,$B47,BNA_Historique_prix!$E:$E,$D47)=0,SUMIFS(BNA_Historique_prix!AF:AF,BNA_Historique_prix!$B:$B,$B47,BNA_Historique_prix!$E:$E,$C47)=0),"-",IFERROR((SUMIFS(BNA_Historique_prix!AF:AF,BNA_Historique_prix!$B:$B,$B47,BNA_Historique_prix!$E:$E,$D47)-SUMIFS(BNA_Historique_prix!AF:AF,BNA_Historique_prix!$B:$B,$B47,BNA_Historique_prix!$E:$E,$C47))/SUMIFS(BNA_Historique_prix!AF:AF,BNA_Historique_prix!$B:$B,$B47,BNA_Historique_prix!$E:$E,$C47),""))</f>
        <v>0</v>
      </c>
      <c r="AH47" s="13">
        <f ca="1">IF(OR(SUMIFS(BNA_Historique_prix!AG:AG,BNA_Historique_prix!$B:$B,$B47,BNA_Historique_prix!$E:$E,$D47)=0,SUMIFS(BNA_Historique_prix!AG:AG,BNA_Historique_prix!$B:$B,$B47,BNA_Historique_prix!$E:$E,$C47)=0),"-",IFERROR((SUMIFS(BNA_Historique_prix!AG:AG,BNA_Historique_prix!$B:$B,$B47,BNA_Historique_prix!$E:$E,$D47)-SUMIFS(BNA_Historique_prix!AG:AG,BNA_Historique_prix!$B:$B,$B47,BNA_Historique_prix!$E:$E,$C47))/SUMIFS(BNA_Historique_prix!AG:AG,BNA_Historique_prix!$B:$B,$B47,BNA_Historique_prix!$E:$E,$C47),""))</f>
        <v>0</v>
      </c>
      <c r="AI47" s="13">
        <f ca="1">IF(OR(SUMIFS(BNA_Historique_prix!AH:AH,BNA_Historique_prix!$B:$B,$B47,BNA_Historique_prix!$E:$E,$D47)=0,SUMIFS(BNA_Historique_prix!AH:AH,BNA_Historique_prix!$B:$B,$B47,BNA_Historique_prix!$E:$E,$C47)=0),"-",IFERROR((SUMIFS(BNA_Historique_prix!AH:AH,BNA_Historique_prix!$B:$B,$B47,BNA_Historique_prix!$E:$E,$D47)-SUMIFS(BNA_Historique_prix!AH:AH,BNA_Historique_prix!$B:$B,$B47,BNA_Historique_prix!$E:$E,$C47))/SUMIFS(BNA_Historique_prix!AH:AH,BNA_Historique_prix!$B:$B,$B47,BNA_Historique_prix!$E:$E,$C47),""))</f>
        <v>0</v>
      </c>
      <c r="AJ47" s="13" t="str">
        <f ca="1">IF(OR(SUMIFS(BNA_Historique_prix!AI:AI,BNA_Historique_prix!$B:$B,$B47,BNA_Historique_prix!$E:$E,$D47)=0,SUMIFS(BNA_Historique_prix!AI:AI,BNA_Historique_prix!$B:$B,$B47,BNA_Historique_prix!$E:$E,$C47)=0),"-",IFERROR((SUMIFS(BNA_Historique_prix!AI:AI,BNA_Historique_prix!$B:$B,$B47,BNA_Historique_prix!$E:$E,$D47)-SUMIFS(BNA_Historique_prix!AI:AI,BNA_Historique_prix!$B:$B,$B47,BNA_Historique_prix!$E:$E,$C47))/SUMIFS(BNA_Historique_prix!AI:AI,BNA_Historique_prix!$B:$B,$B47,BNA_Historique_prix!$E:$E,$C47),""))</f>
        <v>-</v>
      </c>
    </row>
    <row r="48" spans="1:36" x14ac:dyDescent="0.35">
      <c r="A48" s="4" t="s">
        <v>81</v>
      </c>
      <c r="B48" s="4" t="s">
        <v>86</v>
      </c>
      <c r="C48" s="10">
        <f t="shared" si="7"/>
        <v>45170</v>
      </c>
      <c r="D48" s="10">
        <f t="shared" si="7"/>
        <v>45231</v>
      </c>
      <c r="E48" s="10"/>
      <c r="F48" s="10" t="str">
        <f>F38</f>
        <v>% var trimestrielle</v>
      </c>
      <c r="H48" s="13" t="str">
        <f ca="1">IF(OR(SUMIFS(BNA_Historique_prix!G:G,BNA_Historique_prix!$B:$B,$B48,BNA_Historique_prix!$E:$E,$D48)=0,SUMIFS(BNA_Historique_prix!G:G,BNA_Historique_prix!$B:$B,$B48,BNA_Historique_prix!$E:$E,$C48)=0),"-",IFERROR((SUMIFS(BNA_Historique_prix!G:G,BNA_Historique_prix!$B:$B,$B48,BNA_Historique_prix!$E:$E,$D48)-SUMIFS(BNA_Historique_prix!G:G,BNA_Historique_prix!$B:$B,$B48,BNA_Historique_prix!$E:$E,$C48))/SUMIFS(BNA_Historique_prix!G:G,BNA_Historique_prix!$B:$B,$B48,BNA_Historique_prix!$E:$E,$C48),""))</f>
        <v>-</v>
      </c>
      <c r="I48" s="13" t="str">
        <f ca="1">IF(OR(SUMIFS(BNA_Historique_prix!H:H,BNA_Historique_prix!$B:$B,$B48,BNA_Historique_prix!$E:$E,$D48)=0,SUMIFS(BNA_Historique_prix!H:H,BNA_Historique_prix!$B:$B,$B48,BNA_Historique_prix!$E:$E,$C48)=0),"-",IFERROR((SUMIFS(BNA_Historique_prix!H:H,BNA_Historique_prix!$B:$B,$B48,BNA_Historique_prix!$E:$E,$D48)-SUMIFS(BNA_Historique_prix!H:H,BNA_Historique_prix!$B:$B,$B48,BNA_Historique_prix!$E:$E,$C48))/SUMIFS(BNA_Historique_prix!H:H,BNA_Historique_prix!$B:$B,$B48,BNA_Historique_prix!$E:$E,$C48),""))</f>
        <v>-</v>
      </c>
      <c r="J48" s="13" t="str">
        <f ca="1">IF(OR(SUMIFS(BNA_Historique_prix!I:I,BNA_Historique_prix!$B:$B,$B48,BNA_Historique_prix!$E:$E,$D48)=0,SUMIFS(BNA_Historique_prix!I:I,BNA_Historique_prix!$B:$B,$B48,BNA_Historique_prix!$E:$E,$C48)=0),"-",IFERROR((SUMIFS(BNA_Historique_prix!I:I,BNA_Historique_prix!$B:$B,$B48,BNA_Historique_prix!$E:$E,$D48)-SUMIFS(BNA_Historique_prix!I:I,BNA_Historique_prix!$B:$B,$B48,BNA_Historique_prix!$E:$E,$C48))/SUMIFS(BNA_Historique_prix!I:I,BNA_Historique_prix!$B:$B,$B48,BNA_Historique_prix!$E:$E,$C48),""))</f>
        <v>-</v>
      </c>
      <c r="K48" s="13">
        <f ca="1">IF(OR(SUMIFS(BNA_Historique_prix!J:J,BNA_Historique_prix!$B:$B,$B48,BNA_Historique_prix!$E:$E,$D48)=0,SUMIFS(BNA_Historique_prix!J:J,BNA_Historique_prix!$B:$B,$B48,BNA_Historique_prix!$E:$E,$C48)=0),"-",IFERROR((SUMIFS(BNA_Historique_prix!J:J,BNA_Historique_prix!$B:$B,$B48,BNA_Historique_prix!$E:$E,$D48)-SUMIFS(BNA_Historique_prix!J:J,BNA_Historique_prix!$B:$B,$B48,BNA_Historique_prix!$E:$E,$C48))/SUMIFS(BNA_Historique_prix!J:J,BNA_Historique_prix!$B:$B,$B48,BNA_Historique_prix!$E:$E,$C48),""))</f>
        <v>0.16666666666666666</v>
      </c>
      <c r="L48" s="13">
        <f ca="1">IF(OR(SUMIFS(BNA_Historique_prix!K:K,BNA_Historique_prix!$B:$B,$B48,BNA_Historique_prix!$E:$E,$D48)=0,SUMIFS(BNA_Historique_prix!K:K,BNA_Historique_prix!$B:$B,$B48,BNA_Historique_prix!$E:$E,$C48)=0),"-",IFERROR((SUMIFS(BNA_Historique_prix!K:K,BNA_Historique_prix!$B:$B,$B48,BNA_Historique_prix!$E:$E,$D48)-SUMIFS(BNA_Historique_prix!K:K,BNA_Historique_prix!$B:$B,$B48,BNA_Historique_prix!$E:$E,$C48))/SUMIFS(BNA_Historique_prix!K:K,BNA_Historique_prix!$B:$B,$B48,BNA_Historique_prix!$E:$E,$C48),""))</f>
        <v>0.2</v>
      </c>
      <c r="M48" s="13">
        <f ca="1">IF(OR(SUMIFS(BNA_Historique_prix!L:L,BNA_Historique_prix!$B:$B,$B48,BNA_Historique_prix!$E:$E,$D48)=0,SUMIFS(BNA_Historique_prix!L:L,BNA_Historique_prix!$B:$B,$B48,BNA_Historique_prix!$E:$E,$C48)=0),"-",IFERROR((SUMIFS(BNA_Historique_prix!L:L,BNA_Historique_prix!$B:$B,$B48,BNA_Historique_prix!$E:$E,$D48)-SUMIFS(BNA_Historique_prix!L:L,BNA_Historique_prix!$B:$B,$B48,BNA_Historique_prix!$E:$E,$C48))/SUMIFS(BNA_Historique_prix!L:L,BNA_Historique_prix!$B:$B,$B48,BNA_Historique_prix!$E:$E,$C48),""))</f>
        <v>-0.33333333333333331</v>
      </c>
      <c r="N48" s="13" t="str">
        <f ca="1">IF(OR(SUMIFS(BNA_Historique_prix!M:M,BNA_Historique_prix!$B:$B,$B48,BNA_Historique_prix!$E:$E,$D48)=0,SUMIFS(BNA_Historique_prix!M:M,BNA_Historique_prix!$B:$B,$B48,BNA_Historique_prix!$E:$E,$C48)=0),"-",IFERROR((SUMIFS(BNA_Historique_prix!M:M,BNA_Historique_prix!$B:$B,$B48,BNA_Historique_prix!$E:$E,$D48)-SUMIFS(BNA_Historique_prix!M:M,BNA_Historique_prix!$B:$B,$B48,BNA_Historique_prix!$E:$E,$C48))/SUMIFS(BNA_Historique_prix!M:M,BNA_Historique_prix!$B:$B,$B48,BNA_Historique_prix!$E:$E,$C48),""))</f>
        <v>-</v>
      </c>
      <c r="O48" s="13" t="str">
        <f ca="1">IF(OR(SUMIFS(BNA_Historique_prix!N:N,BNA_Historique_prix!$B:$B,$B48,BNA_Historique_prix!$E:$E,$D48)=0,SUMIFS(BNA_Historique_prix!N:N,BNA_Historique_prix!$B:$B,$B48,BNA_Historique_prix!$E:$E,$C48)=0),"-",IFERROR((SUMIFS(BNA_Historique_prix!N:N,BNA_Historique_prix!$B:$B,$B48,BNA_Historique_prix!$E:$E,$D48)-SUMIFS(BNA_Historique_prix!N:N,BNA_Historique_prix!$B:$B,$B48,BNA_Historique_prix!$E:$E,$C48))/SUMIFS(BNA_Historique_prix!N:N,BNA_Historique_prix!$B:$B,$B48,BNA_Historique_prix!$E:$E,$C48),""))</f>
        <v>-</v>
      </c>
      <c r="P48" s="13" t="str">
        <f ca="1">IF(OR(SUMIFS(BNA_Historique_prix!O:O,BNA_Historique_prix!$B:$B,$B48,BNA_Historique_prix!$E:$E,$D48)=0,SUMIFS(BNA_Historique_prix!O:O,BNA_Historique_prix!$B:$B,$B48,BNA_Historique_prix!$E:$E,$C48)=0),"-",IFERROR((SUMIFS(BNA_Historique_prix!O:O,BNA_Historique_prix!$B:$B,$B48,BNA_Historique_prix!$E:$E,$D48)-SUMIFS(BNA_Historique_prix!O:O,BNA_Historique_prix!$B:$B,$B48,BNA_Historique_prix!$E:$E,$C48))/SUMIFS(BNA_Historique_prix!O:O,BNA_Historique_prix!$B:$B,$B48,BNA_Historique_prix!$E:$E,$C48),""))</f>
        <v>-</v>
      </c>
      <c r="Q48" s="13" t="str">
        <f ca="1">IF(OR(SUMIFS(BNA_Historique_prix!P:P,BNA_Historique_prix!$B:$B,$B48,BNA_Historique_prix!$E:$E,$D48)=0,SUMIFS(BNA_Historique_prix!P:P,BNA_Historique_prix!$B:$B,$B48,BNA_Historique_prix!$E:$E,$C48)=0),"-",IFERROR((SUMIFS(BNA_Historique_prix!P:P,BNA_Historique_prix!$B:$B,$B48,BNA_Historique_prix!$E:$E,$D48)-SUMIFS(BNA_Historique_prix!P:P,BNA_Historique_prix!$B:$B,$B48,BNA_Historique_prix!$E:$E,$C48))/SUMIFS(BNA_Historique_prix!P:P,BNA_Historique_prix!$B:$B,$B48,BNA_Historique_prix!$E:$E,$C48),""))</f>
        <v>-</v>
      </c>
      <c r="R48" s="13" t="str">
        <f ca="1">IF(OR(SUMIFS(BNA_Historique_prix!Q:Q,BNA_Historique_prix!$B:$B,$B48,BNA_Historique_prix!$E:$E,$D48)=0,SUMIFS(BNA_Historique_prix!Q:Q,BNA_Historique_prix!$B:$B,$B48,BNA_Historique_prix!$E:$E,$C48)=0),"-",IFERROR((SUMIFS(BNA_Historique_prix!Q:Q,BNA_Historique_prix!$B:$B,$B48,BNA_Historique_prix!$E:$E,$D48)-SUMIFS(BNA_Historique_prix!Q:Q,BNA_Historique_prix!$B:$B,$B48,BNA_Historique_prix!$E:$E,$C48))/SUMIFS(BNA_Historique_prix!Q:Q,BNA_Historique_prix!$B:$B,$B48,BNA_Historique_prix!$E:$E,$C48),""))</f>
        <v>-</v>
      </c>
      <c r="S48" s="13" t="str">
        <f ca="1">IF(OR(SUMIFS(BNA_Historique_prix!R:R,BNA_Historique_prix!$B:$B,$B48,BNA_Historique_prix!$E:$E,$D48)=0,SUMIFS(BNA_Historique_prix!R:R,BNA_Historique_prix!$B:$B,$B48,BNA_Historique_prix!$E:$E,$C48)=0),"-",IFERROR((SUMIFS(BNA_Historique_prix!R:R,BNA_Historique_prix!$B:$B,$B48,BNA_Historique_prix!$E:$E,$D48)-SUMIFS(BNA_Historique_prix!R:R,BNA_Historique_prix!$B:$B,$B48,BNA_Historique_prix!$E:$E,$C48))/SUMIFS(BNA_Historique_prix!R:R,BNA_Historique_prix!$B:$B,$B48,BNA_Historique_prix!$E:$E,$C48),""))</f>
        <v>-</v>
      </c>
      <c r="T48" s="13" t="str">
        <f ca="1">IF(OR(SUMIFS(BNA_Historique_prix!S:S,BNA_Historique_prix!$B:$B,$B48,BNA_Historique_prix!$E:$E,$D48)=0,SUMIFS(BNA_Historique_prix!S:S,BNA_Historique_prix!$B:$B,$B48,BNA_Historique_prix!$E:$E,$C48)=0),"-",IFERROR((SUMIFS(BNA_Historique_prix!S:S,BNA_Historique_prix!$B:$B,$B48,BNA_Historique_prix!$E:$E,$D48)-SUMIFS(BNA_Historique_prix!S:S,BNA_Historique_prix!$B:$B,$B48,BNA_Historique_prix!$E:$E,$C48))/SUMIFS(BNA_Historique_prix!S:S,BNA_Historique_prix!$B:$B,$B48,BNA_Historique_prix!$E:$E,$C48),""))</f>
        <v>-</v>
      </c>
      <c r="U48" s="13" t="str">
        <f ca="1">IF(OR(SUMIFS(BNA_Historique_prix!T:T,BNA_Historique_prix!$B:$B,$B48,BNA_Historique_prix!$E:$E,$D48)=0,SUMIFS(BNA_Historique_prix!T:T,BNA_Historique_prix!$B:$B,$B48,BNA_Historique_prix!$E:$E,$C48)=0),"-",IFERROR((SUMIFS(BNA_Historique_prix!T:T,BNA_Historique_prix!$B:$B,$B48,BNA_Historique_prix!$E:$E,$D48)-SUMIFS(BNA_Historique_prix!T:T,BNA_Historique_prix!$B:$B,$B48,BNA_Historique_prix!$E:$E,$C48))/SUMIFS(BNA_Historique_prix!T:T,BNA_Historique_prix!$B:$B,$B48,BNA_Historique_prix!$E:$E,$C48),""))</f>
        <v>-</v>
      </c>
      <c r="V48" s="13" t="str">
        <f ca="1">IF(OR(SUMIFS(BNA_Historique_prix!U:U,BNA_Historique_prix!$B:$B,$B48,BNA_Historique_prix!$E:$E,$D48)=0,SUMIFS(BNA_Historique_prix!U:U,BNA_Historique_prix!$B:$B,$B48,BNA_Historique_prix!$E:$E,$C48)=0),"-",IFERROR((SUMIFS(BNA_Historique_prix!U:U,BNA_Historique_prix!$B:$B,$B48,BNA_Historique_prix!$E:$E,$D48)-SUMIFS(BNA_Historique_prix!U:U,BNA_Historique_prix!$B:$B,$B48,BNA_Historique_prix!$E:$E,$C48))/SUMIFS(BNA_Historique_prix!U:U,BNA_Historique_prix!$B:$B,$B48,BNA_Historique_prix!$E:$E,$C48),""))</f>
        <v>-</v>
      </c>
      <c r="W48" s="13" t="str">
        <f ca="1">IF(OR(SUMIFS(BNA_Historique_prix!V:V,BNA_Historique_prix!$B:$B,$B48,BNA_Historique_prix!$E:$E,$D48)=0,SUMIFS(BNA_Historique_prix!V:V,BNA_Historique_prix!$B:$B,$B48,BNA_Historique_prix!$E:$E,$C48)=0),"-",IFERROR((SUMIFS(BNA_Historique_prix!V:V,BNA_Historique_prix!$B:$B,$B48,BNA_Historique_prix!$E:$E,$D48)-SUMIFS(BNA_Historique_prix!V:V,BNA_Historique_prix!$B:$B,$B48,BNA_Historique_prix!$E:$E,$C48))/SUMIFS(BNA_Historique_prix!V:V,BNA_Historique_prix!$B:$B,$B48,BNA_Historique_prix!$E:$E,$C48),""))</f>
        <v>-</v>
      </c>
      <c r="X48" s="13" t="str">
        <f ca="1">IF(OR(SUMIFS(BNA_Historique_prix!W:W,BNA_Historique_prix!$B:$B,$B48,BNA_Historique_prix!$E:$E,$D48)=0,SUMIFS(BNA_Historique_prix!W:W,BNA_Historique_prix!$B:$B,$B48,BNA_Historique_prix!$E:$E,$C48)=0),"-",IFERROR((SUMIFS(BNA_Historique_prix!W:W,BNA_Historique_prix!$B:$B,$B48,BNA_Historique_prix!$E:$E,$D48)-SUMIFS(BNA_Historique_prix!W:W,BNA_Historique_prix!$B:$B,$B48,BNA_Historique_prix!$E:$E,$C48))/SUMIFS(BNA_Historique_prix!W:W,BNA_Historique_prix!$B:$B,$B48,BNA_Historique_prix!$E:$E,$C48),""))</f>
        <v>-</v>
      </c>
      <c r="Y48" s="13">
        <f ca="1">IF(OR(SUMIFS(BNA_Historique_prix!X:X,BNA_Historique_prix!$B:$B,$B48,BNA_Historique_prix!$E:$E,$D48)=0,SUMIFS(BNA_Historique_prix!X:X,BNA_Historique_prix!$B:$B,$B48,BNA_Historique_prix!$E:$E,$C48)=0),"-",IFERROR((SUMIFS(BNA_Historique_prix!X:X,BNA_Historique_prix!$B:$B,$B48,BNA_Historique_prix!$E:$E,$D48)-SUMIFS(BNA_Historique_prix!X:X,BNA_Historique_prix!$B:$B,$B48,BNA_Historique_prix!$E:$E,$C48))/SUMIFS(BNA_Historique_prix!X:X,BNA_Historique_prix!$B:$B,$B48,BNA_Historique_prix!$E:$E,$C48),""))</f>
        <v>0</v>
      </c>
      <c r="Z48" s="13" t="str">
        <f ca="1">IF(OR(SUMIFS(BNA_Historique_prix!Y:Y,BNA_Historique_prix!$B:$B,$B48,BNA_Historique_prix!$E:$E,$D48)=0,SUMIFS(BNA_Historique_prix!Y:Y,BNA_Historique_prix!$B:$B,$B48,BNA_Historique_prix!$E:$E,$C48)=0),"-",IFERROR((SUMIFS(BNA_Historique_prix!Y:Y,BNA_Historique_prix!$B:$B,$B48,BNA_Historique_prix!$E:$E,$D48)-SUMIFS(BNA_Historique_prix!Y:Y,BNA_Historique_prix!$B:$B,$B48,BNA_Historique_prix!$E:$E,$C48))/SUMIFS(BNA_Historique_prix!Y:Y,BNA_Historique_prix!$B:$B,$B48,BNA_Historique_prix!$E:$E,$C48),""))</f>
        <v>-</v>
      </c>
      <c r="AA48" s="13" t="str">
        <f ca="1">IF(OR(SUMIFS(BNA_Historique_prix!Z:Z,BNA_Historique_prix!$B:$B,$B48,BNA_Historique_prix!$E:$E,$D48)=0,SUMIFS(BNA_Historique_prix!Z:Z,BNA_Historique_prix!$B:$B,$B48,BNA_Historique_prix!$E:$E,$C48)=0),"-",IFERROR((SUMIFS(BNA_Historique_prix!Z:Z,BNA_Historique_prix!$B:$B,$B48,BNA_Historique_prix!$E:$E,$D48)-SUMIFS(BNA_Historique_prix!Z:Z,BNA_Historique_prix!$B:$B,$B48,BNA_Historique_prix!$E:$E,$C48))/SUMIFS(BNA_Historique_prix!Z:Z,BNA_Historique_prix!$B:$B,$B48,BNA_Historique_prix!$E:$E,$C48),""))</f>
        <v>-</v>
      </c>
      <c r="AB48" s="13">
        <f ca="1">IF(OR(SUMIFS(BNA_Historique_prix!AA:AA,BNA_Historique_prix!$B:$B,$B48,BNA_Historique_prix!$E:$E,$D48)=0,SUMIFS(BNA_Historique_prix!AA:AA,BNA_Historique_prix!$B:$B,$B48,BNA_Historique_prix!$E:$E,$C48)=0),"-",IFERROR((SUMIFS(BNA_Historique_prix!AA:AA,BNA_Historique_prix!$B:$B,$B48,BNA_Historique_prix!$E:$E,$D48)-SUMIFS(BNA_Historique_prix!AA:AA,BNA_Historique_prix!$B:$B,$B48,BNA_Historique_prix!$E:$E,$C48))/SUMIFS(BNA_Historique_prix!AA:AA,BNA_Historique_prix!$B:$B,$B48,BNA_Historique_prix!$E:$E,$C48),""))</f>
        <v>-0.1111111111111111</v>
      </c>
      <c r="AC48" s="13">
        <f ca="1">IF(OR(SUMIFS(BNA_Historique_prix!AB:AB,BNA_Historique_prix!$B:$B,$B48,BNA_Historique_prix!$E:$E,$D48)=0,SUMIFS(BNA_Historique_prix!AB:AB,BNA_Historique_prix!$B:$B,$B48,BNA_Historique_prix!$E:$E,$C48)=0),"-",IFERROR((SUMIFS(BNA_Historique_prix!AB:AB,BNA_Historique_prix!$B:$B,$B48,BNA_Historique_prix!$E:$E,$D48)-SUMIFS(BNA_Historique_prix!AB:AB,BNA_Historique_prix!$B:$B,$B48,BNA_Historique_prix!$E:$E,$C48))/SUMIFS(BNA_Historique_prix!AB:AB,BNA_Historique_prix!$B:$B,$B48,BNA_Historique_prix!$E:$E,$C48),""))</f>
        <v>0</v>
      </c>
      <c r="AD48" s="13">
        <f ca="1">IF(OR(SUMIFS(BNA_Historique_prix!AC:AC,BNA_Historique_prix!$B:$B,$B48,BNA_Historique_prix!$E:$E,$D48)=0,SUMIFS(BNA_Historique_prix!AC:AC,BNA_Historique_prix!$B:$B,$B48,BNA_Historique_prix!$E:$E,$C48)=0),"-",IFERROR((SUMIFS(BNA_Historique_prix!AC:AC,BNA_Historique_prix!$B:$B,$B48,BNA_Historique_prix!$E:$E,$D48)-SUMIFS(BNA_Historique_prix!AC:AC,BNA_Historique_prix!$B:$B,$B48,BNA_Historique_prix!$E:$E,$C48))/SUMIFS(BNA_Historique_prix!AC:AC,BNA_Historique_prix!$B:$B,$B48,BNA_Historique_prix!$E:$E,$C48),""))</f>
        <v>0.16666666666666666</v>
      </c>
      <c r="AE48" s="13" t="str">
        <f ca="1">IF(OR(SUMIFS(BNA_Historique_prix!AD:AD,BNA_Historique_prix!$B:$B,$B48,BNA_Historique_prix!$E:$E,$D48)=0,SUMIFS(BNA_Historique_prix!AD:AD,BNA_Historique_prix!$B:$B,$B48,BNA_Historique_prix!$E:$E,$C48)=0),"-",IFERROR((SUMIFS(BNA_Historique_prix!AD:AD,BNA_Historique_prix!$B:$B,$B48,BNA_Historique_prix!$E:$E,$D48)-SUMIFS(BNA_Historique_prix!AD:AD,BNA_Historique_prix!$B:$B,$B48,BNA_Historique_prix!$E:$E,$C48))/SUMIFS(BNA_Historique_prix!AD:AD,BNA_Historique_prix!$B:$B,$B48,BNA_Historique_prix!$E:$E,$C48),""))</f>
        <v>-</v>
      </c>
      <c r="AF48" s="13" t="str">
        <f ca="1">IF(OR(SUMIFS(BNA_Historique_prix!AE:AE,BNA_Historique_prix!$B:$B,$B48,BNA_Historique_prix!$E:$E,$D48)=0,SUMIFS(BNA_Historique_prix!AE:AE,BNA_Historique_prix!$B:$B,$B48,BNA_Historique_prix!$E:$E,$C48)=0),"-",IFERROR((SUMIFS(BNA_Historique_prix!AE:AE,BNA_Historique_prix!$B:$B,$B48,BNA_Historique_prix!$E:$E,$D48)-SUMIFS(BNA_Historique_prix!AE:AE,BNA_Historique_prix!$B:$B,$B48,BNA_Historique_prix!$E:$E,$C48))/SUMIFS(BNA_Historique_prix!AE:AE,BNA_Historique_prix!$B:$B,$B48,BNA_Historique_prix!$E:$E,$C48),""))</f>
        <v>-</v>
      </c>
      <c r="AG48" s="13">
        <f ca="1">IF(OR(SUMIFS(BNA_Historique_prix!AF:AF,BNA_Historique_prix!$B:$B,$B48,BNA_Historique_prix!$E:$E,$D48)=0,SUMIFS(BNA_Historique_prix!AF:AF,BNA_Historique_prix!$B:$B,$B48,BNA_Historique_prix!$E:$E,$C48)=0),"-",IFERROR((SUMIFS(BNA_Historique_prix!AF:AF,BNA_Historique_prix!$B:$B,$B48,BNA_Historique_prix!$E:$E,$D48)-SUMIFS(BNA_Historique_prix!AF:AF,BNA_Historique_prix!$B:$B,$B48,BNA_Historique_prix!$E:$E,$C48))/SUMIFS(BNA_Historique_prix!AF:AF,BNA_Historique_prix!$B:$B,$B48,BNA_Historique_prix!$E:$E,$C48),""))</f>
        <v>0</v>
      </c>
      <c r="AH48" s="13">
        <f ca="1">IF(OR(SUMIFS(BNA_Historique_prix!AG:AG,BNA_Historique_prix!$B:$B,$B48,BNA_Historique_prix!$E:$E,$D48)=0,SUMIFS(BNA_Historique_prix!AG:AG,BNA_Historique_prix!$B:$B,$B48,BNA_Historique_prix!$E:$E,$C48)=0),"-",IFERROR((SUMIFS(BNA_Historique_prix!AG:AG,BNA_Historique_prix!$B:$B,$B48,BNA_Historique_prix!$E:$E,$D48)-SUMIFS(BNA_Historique_prix!AG:AG,BNA_Historique_prix!$B:$B,$B48,BNA_Historique_prix!$E:$E,$C48))/SUMIFS(BNA_Historique_prix!AG:AG,BNA_Historique_prix!$B:$B,$B48,BNA_Historique_prix!$E:$E,$C48),""))</f>
        <v>0</v>
      </c>
      <c r="AI48" s="13">
        <f ca="1">IF(OR(SUMIFS(BNA_Historique_prix!AH:AH,BNA_Historique_prix!$B:$B,$B48,BNA_Historique_prix!$E:$E,$D48)=0,SUMIFS(BNA_Historique_prix!AH:AH,BNA_Historique_prix!$B:$B,$B48,BNA_Historique_prix!$E:$E,$C48)=0),"-",IFERROR((SUMIFS(BNA_Historique_prix!AH:AH,BNA_Historique_prix!$B:$B,$B48,BNA_Historique_prix!$E:$E,$D48)-SUMIFS(BNA_Historique_prix!AH:AH,BNA_Historique_prix!$B:$B,$B48,BNA_Historique_prix!$E:$E,$C48))/SUMIFS(BNA_Historique_prix!AH:AH,BNA_Historique_prix!$B:$B,$B48,BNA_Historique_prix!$E:$E,$C48),""))</f>
        <v>9.0909090909090912E-2</v>
      </c>
      <c r="AJ48" s="13" t="str">
        <f ca="1">IF(OR(SUMIFS(BNA_Historique_prix!AI:AI,BNA_Historique_prix!$B:$B,$B48,BNA_Historique_prix!$E:$E,$D48)=0,SUMIFS(BNA_Historique_prix!AI:AI,BNA_Historique_prix!$B:$B,$B48,BNA_Historique_prix!$E:$E,$C48)=0),"-",IFERROR((SUMIFS(BNA_Historique_prix!AI:AI,BNA_Historique_prix!$B:$B,$B48,BNA_Historique_prix!$E:$E,$D48)-SUMIFS(BNA_Historique_prix!AI:AI,BNA_Historique_prix!$B:$B,$B48,BNA_Historique_prix!$E:$E,$C48))/SUMIFS(BNA_Historique_prix!AI:AI,BNA_Historique_prix!$B:$B,$B48,BNA_Historique_prix!$E:$E,$C48),""))</f>
        <v>-</v>
      </c>
    </row>
    <row r="49" spans="1:36" x14ac:dyDescent="0.35">
      <c r="A49" s="4" t="s">
        <v>81</v>
      </c>
      <c r="B49" s="4" t="s">
        <v>86</v>
      </c>
      <c r="C49" s="10">
        <f t="shared" si="7"/>
        <v>44866</v>
      </c>
      <c r="D49" s="10">
        <f t="shared" si="7"/>
        <v>45231</v>
      </c>
      <c r="E49" s="10"/>
      <c r="F49" s="10" t="str">
        <f>F39</f>
        <v>% var annuelle</v>
      </c>
      <c r="H49" s="13" t="str">
        <f ca="1">IF(OR(SUMIFS(BNA_Historique_prix!G:G,BNA_Historique_prix!$B:$B,$B49,BNA_Historique_prix!$E:$E,$D49)=0,SUMIFS(BNA_Historique_prix!G:G,BNA_Historique_prix!$B:$B,$B49,BNA_Historique_prix!$E:$E,$C49)=0),"-",IFERROR((SUMIFS(BNA_Historique_prix!G:G,BNA_Historique_prix!$B:$B,$B49,BNA_Historique_prix!$E:$E,$D49)-SUMIFS(BNA_Historique_prix!G:G,BNA_Historique_prix!$B:$B,$B49,BNA_Historique_prix!$E:$E,$C49))/SUMIFS(BNA_Historique_prix!G:G,BNA_Historique_prix!$B:$B,$B49,BNA_Historique_prix!$E:$E,$C49),""))</f>
        <v>-</v>
      </c>
      <c r="I49" s="13" t="str">
        <f ca="1">IF(OR(SUMIFS(BNA_Historique_prix!H:H,BNA_Historique_prix!$B:$B,$B49,BNA_Historique_prix!$E:$E,$D49)=0,SUMIFS(BNA_Historique_prix!H:H,BNA_Historique_prix!$B:$B,$B49,BNA_Historique_prix!$E:$E,$C49)=0),"-",IFERROR((SUMIFS(BNA_Historique_prix!H:H,BNA_Historique_prix!$B:$B,$B49,BNA_Historique_prix!$E:$E,$D49)-SUMIFS(BNA_Historique_prix!H:H,BNA_Historique_prix!$B:$B,$B49,BNA_Historique_prix!$E:$E,$C49))/SUMIFS(BNA_Historique_prix!H:H,BNA_Historique_prix!$B:$B,$B49,BNA_Historique_prix!$E:$E,$C49),""))</f>
        <v>-</v>
      </c>
      <c r="J49" s="13" t="str">
        <f ca="1">IF(OR(SUMIFS(BNA_Historique_prix!I:I,BNA_Historique_prix!$B:$B,$B49,BNA_Historique_prix!$E:$E,$D49)=0,SUMIFS(BNA_Historique_prix!I:I,BNA_Historique_prix!$B:$B,$B49,BNA_Historique_prix!$E:$E,$C49)=0),"-",IFERROR((SUMIFS(BNA_Historique_prix!I:I,BNA_Historique_prix!$B:$B,$B49,BNA_Historique_prix!$E:$E,$D49)-SUMIFS(BNA_Historique_prix!I:I,BNA_Historique_prix!$B:$B,$B49,BNA_Historique_prix!$E:$E,$C49))/SUMIFS(BNA_Historique_prix!I:I,BNA_Historique_prix!$B:$B,$B49,BNA_Historique_prix!$E:$E,$C49),""))</f>
        <v>-</v>
      </c>
      <c r="K49" s="13" t="str">
        <f ca="1">IF(OR(SUMIFS(BNA_Historique_prix!J:J,BNA_Historique_prix!$B:$B,$B49,BNA_Historique_prix!$E:$E,$D49)=0,SUMIFS(BNA_Historique_prix!J:J,BNA_Historique_prix!$B:$B,$B49,BNA_Historique_prix!$E:$E,$C49)=0),"-",IFERROR((SUMIFS(BNA_Historique_prix!J:J,BNA_Historique_prix!$B:$B,$B49,BNA_Historique_prix!$E:$E,$D49)-SUMIFS(BNA_Historique_prix!J:J,BNA_Historique_prix!$B:$B,$B49,BNA_Historique_prix!$E:$E,$C49))/SUMIFS(BNA_Historique_prix!J:J,BNA_Historique_prix!$B:$B,$B49,BNA_Historique_prix!$E:$E,$C49),""))</f>
        <v>-</v>
      </c>
      <c r="L49" s="13" t="str">
        <f ca="1">IF(OR(SUMIFS(BNA_Historique_prix!K:K,BNA_Historique_prix!$B:$B,$B49,BNA_Historique_prix!$E:$E,$D49)=0,SUMIFS(BNA_Historique_prix!K:K,BNA_Historique_prix!$B:$B,$B49,BNA_Historique_prix!$E:$E,$C49)=0),"-",IFERROR((SUMIFS(BNA_Historique_prix!K:K,BNA_Historique_prix!$B:$B,$B49,BNA_Historique_prix!$E:$E,$D49)-SUMIFS(BNA_Historique_prix!K:K,BNA_Historique_prix!$B:$B,$B49,BNA_Historique_prix!$E:$E,$C49))/SUMIFS(BNA_Historique_prix!K:K,BNA_Historique_prix!$B:$B,$B49,BNA_Historique_prix!$E:$E,$C49),""))</f>
        <v>-</v>
      </c>
      <c r="M49" s="13" t="str">
        <f ca="1">IF(OR(SUMIFS(BNA_Historique_prix!L:L,BNA_Historique_prix!$B:$B,$B49,BNA_Historique_prix!$E:$E,$D49)=0,SUMIFS(BNA_Historique_prix!L:L,BNA_Historique_prix!$B:$B,$B49,BNA_Historique_prix!$E:$E,$C49)=0),"-",IFERROR((SUMIFS(BNA_Historique_prix!L:L,BNA_Historique_prix!$B:$B,$B49,BNA_Historique_prix!$E:$E,$D49)-SUMIFS(BNA_Historique_prix!L:L,BNA_Historique_prix!$B:$B,$B49,BNA_Historique_prix!$E:$E,$C49))/SUMIFS(BNA_Historique_prix!L:L,BNA_Historique_prix!$B:$B,$B49,BNA_Historique_prix!$E:$E,$C49),""))</f>
        <v>-</v>
      </c>
      <c r="N49" s="13" t="str">
        <f ca="1">IF(OR(SUMIFS(BNA_Historique_prix!M:M,BNA_Historique_prix!$B:$B,$B49,BNA_Historique_prix!$E:$E,$D49)=0,SUMIFS(BNA_Historique_prix!M:M,BNA_Historique_prix!$B:$B,$B49,BNA_Historique_prix!$E:$E,$C49)=0),"-",IFERROR((SUMIFS(BNA_Historique_prix!M:M,BNA_Historique_prix!$B:$B,$B49,BNA_Historique_prix!$E:$E,$D49)-SUMIFS(BNA_Historique_prix!M:M,BNA_Historique_prix!$B:$B,$B49,BNA_Historique_prix!$E:$E,$C49))/SUMIFS(BNA_Historique_prix!M:M,BNA_Historique_prix!$B:$B,$B49,BNA_Historique_prix!$E:$E,$C49),""))</f>
        <v>-</v>
      </c>
      <c r="O49" s="13" t="str">
        <f ca="1">IF(OR(SUMIFS(BNA_Historique_prix!N:N,BNA_Historique_prix!$B:$B,$B49,BNA_Historique_prix!$E:$E,$D49)=0,SUMIFS(BNA_Historique_prix!N:N,BNA_Historique_prix!$B:$B,$B49,BNA_Historique_prix!$E:$E,$C49)=0),"-",IFERROR((SUMIFS(BNA_Historique_prix!N:N,BNA_Historique_prix!$B:$B,$B49,BNA_Historique_prix!$E:$E,$D49)-SUMIFS(BNA_Historique_prix!N:N,BNA_Historique_prix!$B:$B,$B49,BNA_Historique_prix!$E:$E,$C49))/SUMIFS(BNA_Historique_prix!N:N,BNA_Historique_prix!$B:$B,$B49,BNA_Historique_prix!$E:$E,$C49),""))</f>
        <v>-</v>
      </c>
      <c r="P49" s="13" t="str">
        <f ca="1">IF(OR(SUMIFS(BNA_Historique_prix!O:O,BNA_Historique_prix!$B:$B,$B49,BNA_Historique_prix!$E:$E,$D49)=0,SUMIFS(BNA_Historique_prix!O:O,BNA_Historique_prix!$B:$B,$B49,BNA_Historique_prix!$E:$E,$C49)=0),"-",IFERROR((SUMIFS(BNA_Historique_prix!O:O,BNA_Historique_prix!$B:$B,$B49,BNA_Historique_prix!$E:$E,$D49)-SUMIFS(BNA_Historique_prix!O:O,BNA_Historique_prix!$B:$B,$B49,BNA_Historique_prix!$E:$E,$C49))/SUMIFS(BNA_Historique_prix!O:O,BNA_Historique_prix!$B:$B,$B49,BNA_Historique_prix!$E:$E,$C49),""))</f>
        <v>-</v>
      </c>
      <c r="Q49" s="13" t="str">
        <f ca="1">IF(OR(SUMIFS(BNA_Historique_prix!P:P,BNA_Historique_prix!$B:$B,$B49,BNA_Historique_prix!$E:$E,$D49)=0,SUMIFS(BNA_Historique_prix!P:P,BNA_Historique_prix!$B:$B,$B49,BNA_Historique_prix!$E:$E,$C49)=0),"-",IFERROR((SUMIFS(BNA_Historique_prix!P:P,BNA_Historique_prix!$B:$B,$B49,BNA_Historique_prix!$E:$E,$D49)-SUMIFS(BNA_Historique_prix!P:P,BNA_Historique_prix!$B:$B,$B49,BNA_Historique_prix!$E:$E,$C49))/SUMIFS(BNA_Historique_prix!P:P,BNA_Historique_prix!$B:$B,$B49,BNA_Historique_prix!$E:$E,$C49),""))</f>
        <v>-</v>
      </c>
      <c r="R49" s="13" t="str">
        <f ca="1">IF(OR(SUMIFS(BNA_Historique_prix!Q:Q,BNA_Historique_prix!$B:$B,$B49,BNA_Historique_prix!$E:$E,$D49)=0,SUMIFS(BNA_Historique_prix!Q:Q,BNA_Historique_prix!$B:$B,$B49,BNA_Historique_prix!$E:$E,$C49)=0),"-",IFERROR((SUMIFS(BNA_Historique_prix!Q:Q,BNA_Historique_prix!$B:$B,$B49,BNA_Historique_prix!$E:$E,$D49)-SUMIFS(BNA_Historique_prix!Q:Q,BNA_Historique_prix!$B:$B,$B49,BNA_Historique_prix!$E:$E,$C49))/SUMIFS(BNA_Historique_prix!Q:Q,BNA_Historique_prix!$B:$B,$B49,BNA_Historique_prix!$E:$E,$C49),""))</f>
        <v>-</v>
      </c>
      <c r="S49" s="13" t="str">
        <f ca="1">IF(OR(SUMIFS(BNA_Historique_prix!R:R,BNA_Historique_prix!$B:$B,$B49,BNA_Historique_prix!$E:$E,$D49)=0,SUMIFS(BNA_Historique_prix!R:R,BNA_Historique_prix!$B:$B,$B49,BNA_Historique_prix!$E:$E,$C49)=0),"-",IFERROR((SUMIFS(BNA_Historique_prix!R:R,BNA_Historique_prix!$B:$B,$B49,BNA_Historique_prix!$E:$E,$D49)-SUMIFS(BNA_Historique_prix!R:R,BNA_Historique_prix!$B:$B,$B49,BNA_Historique_prix!$E:$E,$C49))/SUMIFS(BNA_Historique_prix!R:R,BNA_Historique_prix!$B:$B,$B49,BNA_Historique_prix!$E:$E,$C49),""))</f>
        <v>-</v>
      </c>
      <c r="T49" s="13" t="str">
        <f ca="1">IF(OR(SUMIFS(BNA_Historique_prix!S:S,BNA_Historique_prix!$B:$B,$B49,BNA_Historique_prix!$E:$E,$D49)=0,SUMIFS(BNA_Historique_prix!S:S,BNA_Historique_prix!$B:$B,$B49,BNA_Historique_prix!$E:$E,$C49)=0),"-",IFERROR((SUMIFS(BNA_Historique_prix!S:S,BNA_Historique_prix!$B:$B,$B49,BNA_Historique_prix!$E:$E,$D49)-SUMIFS(BNA_Historique_prix!S:S,BNA_Historique_prix!$B:$B,$B49,BNA_Historique_prix!$E:$E,$C49))/SUMIFS(BNA_Historique_prix!S:S,BNA_Historique_prix!$B:$B,$B49,BNA_Historique_prix!$E:$E,$C49),""))</f>
        <v>-</v>
      </c>
      <c r="U49" s="13" t="str">
        <f ca="1">IF(OR(SUMIFS(BNA_Historique_prix!T:T,BNA_Historique_prix!$B:$B,$B49,BNA_Historique_prix!$E:$E,$D49)=0,SUMIFS(BNA_Historique_prix!T:T,BNA_Historique_prix!$B:$B,$B49,BNA_Historique_prix!$E:$E,$C49)=0),"-",IFERROR((SUMIFS(BNA_Historique_prix!T:T,BNA_Historique_prix!$B:$B,$B49,BNA_Historique_prix!$E:$E,$D49)-SUMIFS(BNA_Historique_prix!T:T,BNA_Historique_prix!$B:$B,$B49,BNA_Historique_prix!$E:$E,$C49))/SUMIFS(BNA_Historique_prix!T:T,BNA_Historique_prix!$B:$B,$B49,BNA_Historique_prix!$E:$E,$C49),""))</f>
        <v>-</v>
      </c>
      <c r="V49" s="13" t="str">
        <f ca="1">IF(OR(SUMIFS(BNA_Historique_prix!U:U,BNA_Historique_prix!$B:$B,$B49,BNA_Historique_prix!$E:$E,$D49)=0,SUMIFS(BNA_Historique_prix!U:U,BNA_Historique_prix!$B:$B,$B49,BNA_Historique_prix!$E:$E,$C49)=0),"-",IFERROR((SUMIFS(BNA_Historique_prix!U:U,BNA_Historique_prix!$B:$B,$B49,BNA_Historique_prix!$E:$E,$D49)-SUMIFS(BNA_Historique_prix!U:U,BNA_Historique_prix!$B:$B,$B49,BNA_Historique_prix!$E:$E,$C49))/SUMIFS(BNA_Historique_prix!U:U,BNA_Historique_prix!$B:$B,$B49,BNA_Historique_prix!$E:$E,$C49),""))</f>
        <v>-</v>
      </c>
      <c r="W49" s="13" t="str">
        <f ca="1">IF(OR(SUMIFS(BNA_Historique_prix!V:V,BNA_Historique_prix!$B:$B,$B49,BNA_Historique_prix!$E:$E,$D49)=0,SUMIFS(BNA_Historique_prix!V:V,BNA_Historique_prix!$B:$B,$B49,BNA_Historique_prix!$E:$E,$C49)=0),"-",IFERROR((SUMIFS(BNA_Historique_prix!V:V,BNA_Historique_prix!$B:$B,$B49,BNA_Historique_prix!$E:$E,$D49)-SUMIFS(BNA_Historique_prix!V:V,BNA_Historique_prix!$B:$B,$B49,BNA_Historique_prix!$E:$E,$C49))/SUMIFS(BNA_Historique_prix!V:V,BNA_Historique_prix!$B:$B,$B49,BNA_Historique_prix!$E:$E,$C49),""))</f>
        <v>-</v>
      </c>
      <c r="X49" s="13" t="str">
        <f ca="1">IF(OR(SUMIFS(BNA_Historique_prix!W:W,BNA_Historique_prix!$B:$B,$B49,BNA_Historique_prix!$E:$E,$D49)=0,SUMIFS(BNA_Historique_prix!W:W,BNA_Historique_prix!$B:$B,$B49,BNA_Historique_prix!$E:$E,$C49)=0),"-",IFERROR((SUMIFS(BNA_Historique_prix!W:W,BNA_Historique_prix!$B:$B,$B49,BNA_Historique_prix!$E:$E,$D49)-SUMIFS(BNA_Historique_prix!W:W,BNA_Historique_prix!$B:$B,$B49,BNA_Historique_prix!$E:$E,$C49))/SUMIFS(BNA_Historique_prix!W:W,BNA_Historique_prix!$B:$B,$B49,BNA_Historique_prix!$E:$E,$C49),""))</f>
        <v>-</v>
      </c>
      <c r="Y49" s="13" t="str">
        <f ca="1">IF(OR(SUMIFS(BNA_Historique_prix!X:X,BNA_Historique_prix!$B:$B,$B49,BNA_Historique_prix!$E:$E,$D49)=0,SUMIFS(BNA_Historique_prix!X:X,BNA_Historique_prix!$B:$B,$B49,BNA_Historique_prix!$E:$E,$C49)=0),"-",IFERROR((SUMIFS(BNA_Historique_prix!X:X,BNA_Historique_prix!$B:$B,$B49,BNA_Historique_prix!$E:$E,$D49)-SUMIFS(BNA_Historique_prix!X:X,BNA_Historique_prix!$B:$B,$B49,BNA_Historique_prix!$E:$E,$C49))/SUMIFS(BNA_Historique_prix!X:X,BNA_Historique_prix!$B:$B,$B49,BNA_Historique_prix!$E:$E,$C49),""))</f>
        <v>-</v>
      </c>
      <c r="Z49" s="13" t="str">
        <f ca="1">IF(OR(SUMIFS(BNA_Historique_prix!Y:Y,BNA_Historique_prix!$B:$B,$B49,BNA_Historique_prix!$E:$E,$D49)=0,SUMIFS(BNA_Historique_prix!Y:Y,BNA_Historique_prix!$B:$B,$B49,BNA_Historique_prix!$E:$E,$C49)=0),"-",IFERROR((SUMIFS(BNA_Historique_prix!Y:Y,BNA_Historique_prix!$B:$B,$B49,BNA_Historique_prix!$E:$E,$D49)-SUMIFS(BNA_Historique_prix!Y:Y,BNA_Historique_prix!$B:$B,$B49,BNA_Historique_prix!$E:$E,$C49))/SUMIFS(BNA_Historique_prix!Y:Y,BNA_Historique_prix!$B:$B,$B49,BNA_Historique_prix!$E:$E,$C49),""))</f>
        <v>-</v>
      </c>
      <c r="AA49" s="13" t="str">
        <f ca="1">IF(OR(SUMIFS(BNA_Historique_prix!Z:Z,BNA_Historique_prix!$B:$B,$B49,BNA_Historique_prix!$E:$E,$D49)=0,SUMIFS(BNA_Historique_prix!Z:Z,BNA_Historique_prix!$B:$B,$B49,BNA_Historique_prix!$E:$E,$C49)=0),"-",IFERROR((SUMIFS(BNA_Historique_prix!Z:Z,BNA_Historique_prix!$B:$B,$B49,BNA_Historique_prix!$E:$E,$D49)-SUMIFS(BNA_Historique_prix!Z:Z,BNA_Historique_prix!$B:$B,$B49,BNA_Historique_prix!$E:$E,$C49))/SUMIFS(BNA_Historique_prix!Z:Z,BNA_Historique_prix!$B:$B,$B49,BNA_Historique_prix!$E:$E,$C49),""))</f>
        <v>-</v>
      </c>
      <c r="AB49" s="13" t="str">
        <f ca="1">IF(OR(SUMIFS(BNA_Historique_prix!AA:AA,BNA_Historique_prix!$B:$B,$B49,BNA_Historique_prix!$E:$E,$D49)=0,SUMIFS(BNA_Historique_prix!AA:AA,BNA_Historique_prix!$B:$B,$B49,BNA_Historique_prix!$E:$E,$C49)=0),"-",IFERROR((SUMIFS(BNA_Historique_prix!AA:AA,BNA_Historique_prix!$B:$B,$B49,BNA_Historique_prix!$E:$E,$D49)-SUMIFS(BNA_Historique_prix!AA:AA,BNA_Historique_prix!$B:$B,$B49,BNA_Historique_prix!$E:$E,$C49))/SUMIFS(BNA_Historique_prix!AA:AA,BNA_Historique_prix!$B:$B,$B49,BNA_Historique_prix!$E:$E,$C49),""))</f>
        <v>-</v>
      </c>
      <c r="AC49" s="13" t="str">
        <f ca="1">IF(OR(SUMIFS(BNA_Historique_prix!AB:AB,BNA_Historique_prix!$B:$B,$B49,BNA_Historique_prix!$E:$E,$D49)=0,SUMIFS(BNA_Historique_prix!AB:AB,BNA_Historique_prix!$B:$B,$B49,BNA_Historique_prix!$E:$E,$C49)=0),"-",IFERROR((SUMIFS(BNA_Historique_prix!AB:AB,BNA_Historique_prix!$B:$B,$B49,BNA_Historique_prix!$E:$E,$D49)-SUMIFS(BNA_Historique_prix!AB:AB,BNA_Historique_prix!$B:$B,$B49,BNA_Historique_prix!$E:$E,$C49))/SUMIFS(BNA_Historique_prix!AB:AB,BNA_Historique_prix!$B:$B,$B49,BNA_Historique_prix!$E:$E,$C49),""))</f>
        <v>-</v>
      </c>
      <c r="AD49" s="13" t="str">
        <f ca="1">IF(OR(SUMIFS(BNA_Historique_prix!AC:AC,BNA_Historique_prix!$B:$B,$B49,BNA_Historique_prix!$E:$E,$D49)=0,SUMIFS(BNA_Historique_prix!AC:AC,BNA_Historique_prix!$B:$B,$B49,BNA_Historique_prix!$E:$E,$C49)=0),"-",IFERROR((SUMIFS(BNA_Historique_prix!AC:AC,BNA_Historique_prix!$B:$B,$B49,BNA_Historique_prix!$E:$E,$D49)-SUMIFS(BNA_Historique_prix!AC:AC,BNA_Historique_prix!$B:$B,$B49,BNA_Historique_prix!$E:$E,$C49))/SUMIFS(BNA_Historique_prix!AC:AC,BNA_Historique_prix!$B:$B,$B49,BNA_Historique_prix!$E:$E,$C49),""))</f>
        <v>-</v>
      </c>
      <c r="AE49" s="13" t="str">
        <f ca="1">IF(OR(SUMIFS(BNA_Historique_prix!AD:AD,BNA_Historique_prix!$B:$B,$B49,BNA_Historique_prix!$E:$E,$D49)=0,SUMIFS(BNA_Historique_prix!AD:AD,BNA_Historique_prix!$B:$B,$B49,BNA_Historique_prix!$E:$E,$C49)=0),"-",IFERROR((SUMIFS(BNA_Historique_prix!AD:AD,BNA_Historique_prix!$B:$B,$B49,BNA_Historique_prix!$E:$E,$D49)-SUMIFS(BNA_Historique_prix!AD:AD,BNA_Historique_prix!$B:$B,$B49,BNA_Historique_prix!$E:$E,$C49))/SUMIFS(BNA_Historique_prix!AD:AD,BNA_Historique_prix!$B:$B,$B49,BNA_Historique_prix!$E:$E,$C49),""))</f>
        <v>-</v>
      </c>
      <c r="AF49" s="13" t="str">
        <f ca="1">IF(OR(SUMIFS(BNA_Historique_prix!AE:AE,BNA_Historique_prix!$B:$B,$B49,BNA_Historique_prix!$E:$E,$D49)=0,SUMIFS(BNA_Historique_prix!AE:AE,BNA_Historique_prix!$B:$B,$B49,BNA_Historique_prix!$E:$E,$C49)=0),"-",IFERROR((SUMIFS(BNA_Historique_prix!AE:AE,BNA_Historique_prix!$B:$B,$B49,BNA_Historique_prix!$E:$E,$D49)-SUMIFS(BNA_Historique_prix!AE:AE,BNA_Historique_prix!$B:$B,$B49,BNA_Historique_prix!$E:$E,$C49))/SUMIFS(BNA_Historique_prix!AE:AE,BNA_Historique_prix!$B:$B,$B49,BNA_Historique_prix!$E:$E,$C49),""))</f>
        <v>-</v>
      </c>
      <c r="AG49" s="13" t="str">
        <f ca="1">IF(OR(SUMIFS(BNA_Historique_prix!AF:AF,BNA_Historique_prix!$B:$B,$B49,BNA_Historique_prix!$E:$E,$D49)=0,SUMIFS(BNA_Historique_prix!AF:AF,BNA_Historique_prix!$B:$B,$B49,BNA_Historique_prix!$E:$E,$C49)=0),"-",IFERROR((SUMIFS(BNA_Historique_prix!AF:AF,BNA_Historique_prix!$B:$B,$B49,BNA_Historique_prix!$E:$E,$D49)-SUMIFS(BNA_Historique_prix!AF:AF,BNA_Historique_prix!$B:$B,$B49,BNA_Historique_prix!$E:$E,$C49))/SUMIFS(BNA_Historique_prix!AF:AF,BNA_Historique_prix!$B:$B,$B49,BNA_Historique_prix!$E:$E,$C49),""))</f>
        <v>-</v>
      </c>
      <c r="AH49" s="13" t="str">
        <f ca="1">IF(OR(SUMIFS(BNA_Historique_prix!AG:AG,BNA_Historique_prix!$B:$B,$B49,BNA_Historique_prix!$E:$E,$D49)=0,SUMIFS(BNA_Historique_prix!AG:AG,BNA_Historique_prix!$B:$B,$B49,BNA_Historique_prix!$E:$E,$C49)=0),"-",IFERROR((SUMIFS(BNA_Historique_prix!AG:AG,BNA_Historique_prix!$B:$B,$B49,BNA_Historique_prix!$E:$E,$D49)-SUMIFS(BNA_Historique_prix!AG:AG,BNA_Historique_prix!$B:$B,$B49,BNA_Historique_prix!$E:$E,$C49))/SUMIFS(BNA_Historique_prix!AG:AG,BNA_Historique_prix!$B:$B,$B49,BNA_Historique_prix!$E:$E,$C49),""))</f>
        <v>-</v>
      </c>
      <c r="AI49" s="13" t="str">
        <f ca="1">IF(OR(SUMIFS(BNA_Historique_prix!AH:AH,BNA_Historique_prix!$B:$B,$B49,BNA_Historique_prix!$E:$E,$D49)=0,SUMIFS(BNA_Historique_prix!AH:AH,BNA_Historique_prix!$B:$B,$B49,BNA_Historique_prix!$E:$E,$C49)=0),"-",IFERROR((SUMIFS(BNA_Historique_prix!AH:AH,BNA_Historique_prix!$B:$B,$B49,BNA_Historique_prix!$E:$E,$D49)-SUMIFS(BNA_Historique_prix!AH:AH,BNA_Historique_prix!$B:$B,$B49,BNA_Historique_prix!$E:$E,$C49))/SUMIFS(BNA_Historique_prix!AH:AH,BNA_Historique_prix!$B:$B,$B49,BNA_Historique_prix!$E:$E,$C49),""))</f>
        <v>-</v>
      </c>
      <c r="AJ49" s="13" t="str">
        <f ca="1">IF(OR(SUMIFS(BNA_Historique_prix!AI:AI,BNA_Historique_prix!$B:$B,$B49,BNA_Historique_prix!$E:$E,$D49)=0,SUMIFS(BNA_Historique_prix!AI:AI,BNA_Historique_prix!$B:$B,$B49,BNA_Historique_prix!$E:$E,$C49)=0),"-",IFERROR((SUMIFS(BNA_Historique_prix!AI:AI,BNA_Historique_prix!$B:$B,$B49,BNA_Historique_prix!$E:$E,$D49)-SUMIFS(BNA_Historique_prix!AI:AI,BNA_Historique_prix!$B:$B,$B49,BNA_Historique_prix!$E:$E,$C49))/SUMIFS(BNA_Historique_prix!AI:AI,BNA_Historique_prix!$B:$B,$B49,BNA_Historique_prix!$E:$E,$C49),""))</f>
        <v>-</v>
      </c>
    </row>
    <row r="51" spans="1:36" x14ac:dyDescent="0.35">
      <c r="F51" s="4" t="s">
        <v>87</v>
      </c>
    </row>
    <row r="52" spans="1:36" x14ac:dyDescent="0.35">
      <c r="A52" s="4" t="s">
        <v>81</v>
      </c>
      <c r="B52" s="4" t="s">
        <v>88</v>
      </c>
      <c r="C52" s="10">
        <f t="shared" ref="C52:D54" si="8">C47</f>
        <v>45200</v>
      </c>
      <c r="D52" s="10">
        <f t="shared" si="8"/>
        <v>45231</v>
      </c>
      <c r="E52" s="10" t="str">
        <f>_xlfn.CONCAT(B52,D52)</f>
        <v>marche_fada n'gourma45231</v>
      </c>
      <c r="F52" s="10" t="str">
        <f>F47</f>
        <v>% var mensuelle</v>
      </c>
      <c r="H52" s="13">
        <f ca="1">IF(OR(SUMIFS(BNA_Historique_prix!G:G,BNA_Historique_prix!$B:$B,$B52,BNA_Historique_prix!$E:$E,$D52)=0,SUMIFS(BNA_Historique_prix!G:G,BNA_Historique_prix!$B:$B,$B52,BNA_Historique_prix!$E:$E,$C52)=0),"-",IFERROR((SUMIFS(BNA_Historique_prix!G:G,BNA_Historique_prix!$B:$B,$B52,BNA_Historique_prix!$E:$E,$D52)-SUMIFS(BNA_Historique_prix!G:G,BNA_Historique_prix!$B:$B,$B52,BNA_Historique_prix!$E:$E,$C52))/SUMIFS(BNA_Historique_prix!G:G,BNA_Historique_prix!$B:$B,$B52,BNA_Historique_prix!$E:$E,$C52),""))</f>
        <v>0</v>
      </c>
      <c r="I52" s="13">
        <f ca="1">IF(OR(SUMIFS(BNA_Historique_prix!H:H,BNA_Historique_prix!$B:$B,$B52,BNA_Historique_prix!$E:$E,$D52)=0,SUMIFS(BNA_Historique_prix!H:H,BNA_Historique_prix!$B:$B,$B52,BNA_Historique_prix!$E:$E,$C52)=0),"-",IFERROR((SUMIFS(BNA_Historique_prix!H:H,BNA_Historique_prix!$B:$B,$B52,BNA_Historique_prix!$E:$E,$D52)-SUMIFS(BNA_Historique_prix!H:H,BNA_Historique_prix!$B:$B,$B52,BNA_Historique_prix!$E:$E,$C52))/SUMIFS(BNA_Historique_prix!H:H,BNA_Historique_prix!$B:$B,$B52,BNA_Historique_prix!$E:$E,$C52),""))</f>
        <v>0</v>
      </c>
      <c r="J52" s="13" t="str">
        <f ca="1">IF(OR(SUMIFS(BNA_Historique_prix!I:I,BNA_Historique_prix!$B:$B,$B52,BNA_Historique_prix!$E:$E,$D52)=0,SUMIFS(BNA_Historique_prix!I:I,BNA_Historique_prix!$B:$B,$B52,BNA_Historique_prix!$E:$E,$C52)=0),"-",IFERROR((SUMIFS(BNA_Historique_prix!I:I,BNA_Historique_prix!$B:$B,$B52,BNA_Historique_prix!$E:$E,$D52)-SUMIFS(BNA_Historique_prix!I:I,BNA_Historique_prix!$B:$B,$B52,BNA_Historique_prix!$E:$E,$C52))/SUMIFS(BNA_Historique_prix!I:I,BNA_Historique_prix!$B:$B,$B52,BNA_Historique_prix!$E:$E,$C52),""))</f>
        <v>-</v>
      </c>
      <c r="K52" s="13">
        <f ca="1">IF(OR(SUMIFS(BNA_Historique_prix!J:J,BNA_Historique_prix!$B:$B,$B52,BNA_Historique_prix!$E:$E,$D52)=0,SUMIFS(BNA_Historique_prix!J:J,BNA_Historique_prix!$B:$B,$B52,BNA_Historique_prix!$E:$E,$C52)=0),"-",IFERROR((SUMIFS(BNA_Historique_prix!J:J,BNA_Historique_prix!$B:$B,$B52,BNA_Historique_prix!$E:$E,$D52)-SUMIFS(BNA_Historique_prix!J:J,BNA_Historique_prix!$B:$B,$B52,BNA_Historique_prix!$E:$E,$C52))/SUMIFS(BNA_Historique_prix!J:J,BNA_Historique_prix!$B:$B,$B52,BNA_Historique_prix!$E:$E,$C52),""))</f>
        <v>0</v>
      </c>
      <c r="L52" s="13">
        <f ca="1">IF(OR(SUMIFS(BNA_Historique_prix!K:K,BNA_Historique_prix!$B:$B,$B52,BNA_Historique_prix!$E:$E,$D52)=0,SUMIFS(BNA_Historique_prix!K:K,BNA_Historique_prix!$B:$B,$B52,BNA_Historique_prix!$E:$E,$C52)=0),"-",IFERROR((SUMIFS(BNA_Historique_prix!K:K,BNA_Historique_prix!$B:$B,$B52,BNA_Historique_prix!$E:$E,$D52)-SUMIFS(BNA_Historique_prix!K:K,BNA_Historique_prix!$B:$B,$B52,BNA_Historique_prix!$E:$E,$C52))/SUMIFS(BNA_Historique_prix!K:K,BNA_Historique_prix!$B:$B,$B52,BNA_Historique_prix!$E:$E,$C52),""))</f>
        <v>0</v>
      </c>
      <c r="M52" s="13">
        <f ca="1">IF(OR(SUMIFS(BNA_Historique_prix!L:L,BNA_Historique_prix!$B:$B,$B52,BNA_Historique_prix!$E:$E,$D52)=0,SUMIFS(BNA_Historique_prix!L:L,BNA_Historique_prix!$B:$B,$B52,BNA_Historique_prix!$E:$E,$C52)=0),"-",IFERROR((SUMIFS(BNA_Historique_prix!L:L,BNA_Historique_prix!$B:$B,$B52,BNA_Historique_prix!$E:$E,$D52)-SUMIFS(BNA_Historique_prix!L:L,BNA_Historique_prix!$B:$B,$B52,BNA_Historique_prix!$E:$E,$C52))/SUMIFS(BNA_Historique_prix!L:L,BNA_Historique_prix!$B:$B,$B52,BNA_Historique_prix!$E:$E,$C52),""))</f>
        <v>0</v>
      </c>
      <c r="N52" s="13">
        <f ca="1">IF(OR(SUMIFS(BNA_Historique_prix!M:M,BNA_Historique_prix!$B:$B,$B52,BNA_Historique_prix!$E:$E,$D52)=0,SUMIFS(BNA_Historique_prix!M:M,BNA_Historique_prix!$B:$B,$B52,BNA_Historique_prix!$E:$E,$C52)=0),"-",IFERROR((SUMIFS(BNA_Historique_prix!M:M,BNA_Historique_prix!$B:$B,$B52,BNA_Historique_prix!$E:$E,$D52)-SUMIFS(BNA_Historique_prix!M:M,BNA_Historique_prix!$B:$B,$B52,BNA_Historique_prix!$E:$E,$C52))/SUMIFS(BNA_Historique_prix!M:M,BNA_Historique_prix!$B:$B,$B52,BNA_Historique_prix!$E:$E,$C52),""))</f>
        <v>0</v>
      </c>
      <c r="O52" s="13">
        <f ca="1">IF(OR(SUMIFS(BNA_Historique_prix!N:N,BNA_Historique_prix!$B:$B,$B52,BNA_Historique_prix!$E:$E,$D52)=0,SUMIFS(BNA_Historique_prix!N:N,BNA_Historique_prix!$B:$B,$B52,BNA_Historique_prix!$E:$E,$C52)=0),"-",IFERROR((SUMIFS(BNA_Historique_prix!N:N,BNA_Historique_prix!$B:$B,$B52,BNA_Historique_prix!$E:$E,$D52)-SUMIFS(BNA_Historique_prix!N:N,BNA_Historique_prix!$B:$B,$B52,BNA_Historique_prix!$E:$E,$C52))/SUMIFS(BNA_Historique_prix!N:N,BNA_Historique_prix!$B:$B,$B52,BNA_Historique_prix!$E:$E,$C52),""))</f>
        <v>0</v>
      </c>
      <c r="P52" s="13">
        <f ca="1">IF(OR(SUMIFS(BNA_Historique_prix!O:O,BNA_Historique_prix!$B:$B,$B52,BNA_Historique_prix!$E:$E,$D52)=0,SUMIFS(BNA_Historique_prix!O:O,BNA_Historique_prix!$B:$B,$B52,BNA_Historique_prix!$E:$E,$C52)=0),"-",IFERROR((SUMIFS(BNA_Historique_prix!O:O,BNA_Historique_prix!$B:$B,$B52,BNA_Historique_prix!$E:$E,$D52)-SUMIFS(BNA_Historique_prix!O:O,BNA_Historique_prix!$B:$B,$B52,BNA_Historique_prix!$E:$E,$C52))/SUMIFS(BNA_Historique_prix!O:O,BNA_Historique_prix!$B:$B,$B52,BNA_Historique_prix!$E:$E,$C52),""))</f>
        <v>0</v>
      </c>
      <c r="Q52" s="13" t="str">
        <f ca="1">IF(OR(SUMIFS(BNA_Historique_prix!P:P,BNA_Historique_prix!$B:$B,$B52,BNA_Historique_prix!$E:$E,$D52)=0,SUMIFS(BNA_Historique_prix!P:P,BNA_Historique_prix!$B:$B,$B52,BNA_Historique_prix!$E:$E,$C52)=0),"-",IFERROR((SUMIFS(BNA_Historique_prix!P:P,BNA_Historique_prix!$B:$B,$B52,BNA_Historique_prix!$E:$E,$D52)-SUMIFS(BNA_Historique_prix!P:P,BNA_Historique_prix!$B:$B,$B52,BNA_Historique_prix!$E:$E,$C52))/SUMIFS(BNA_Historique_prix!P:P,BNA_Historique_prix!$B:$B,$B52,BNA_Historique_prix!$E:$E,$C52),""))</f>
        <v>-</v>
      </c>
      <c r="R52" s="13">
        <f ca="1">IF(OR(SUMIFS(BNA_Historique_prix!Q:Q,BNA_Historique_prix!$B:$B,$B52,BNA_Historique_prix!$E:$E,$D52)=0,SUMIFS(BNA_Historique_prix!Q:Q,BNA_Historique_prix!$B:$B,$B52,BNA_Historique_prix!$E:$E,$C52)=0),"-",IFERROR((SUMIFS(BNA_Historique_prix!Q:Q,BNA_Historique_prix!$B:$B,$B52,BNA_Historique_prix!$E:$E,$D52)-SUMIFS(BNA_Historique_prix!Q:Q,BNA_Historique_prix!$B:$B,$B52,BNA_Historique_prix!$E:$E,$C52))/SUMIFS(BNA_Historique_prix!Q:Q,BNA_Historique_prix!$B:$B,$B52,BNA_Historique_prix!$E:$E,$C52),""))</f>
        <v>0</v>
      </c>
      <c r="S52" s="13" t="str">
        <f ca="1">IF(OR(SUMIFS(BNA_Historique_prix!R:R,BNA_Historique_prix!$B:$B,$B52,BNA_Historique_prix!$E:$E,$D52)=0,SUMIFS(BNA_Historique_prix!R:R,BNA_Historique_prix!$B:$B,$B52,BNA_Historique_prix!$E:$E,$C52)=0),"-",IFERROR((SUMIFS(BNA_Historique_prix!R:R,BNA_Historique_prix!$B:$B,$B52,BNA_Historique_prix!$E:$E,$D52)-SUMIFS(BNA_Historique_prix!R:R,BNA_Historique_prix!$B:$B,$B52,BNA_Historique_prix!$E:$E,$C52))/SUMIFS(BNA_Historique_prix!R:R,BNA_Historique_prix!$B:$B,$B52,BNA_Historique_prix!$E:$E,$C52),""))</f>
        <v>-</v>
      </c>
      <c r="T52" s="13">
        <f ca="1">IF(OR(SUMIFS(BNA_Historique_prix!S:S,BNA_Historique_prix!$B:$B,$B52,BNA_Historique_prix!$E:$E,$D52)=0,SUMIFS(BNA_Historique_prix!S:S,BNA_Historique_prix!$B:$B,$B52,BNA_Historique_prix!$E:$E,$C52)=0),"-",IFERROR((SUMIFS(BNA_Historique_prix!S:S,BNA_Historique_prix!$B:$B,$B52,BNA_Historique_prix!$E:$E,$D52)-SUMIFS(BNA_Historique_prix!S:S,BNA_Historique_prix!$B:$B,$B52,BNA_Historique_prix!$E:$E,$C52))/SUMIFS(BNA_Historique_prix!S:S,BNA_Historique_prix!$B:$B,$B52,BNA_Historique_prix!$E:$E,$C52),""))</f>
        <v>0</v>
      </c>
      <c r="U52" s="13">
        <f ca="1">IF(OR(SUMIFS(BNA_Historique_prix!T:T,BNA_Historique_prix!$B:$B,$B52,BNA_Historique_prix!$E:$E,$D52)=0,SUMIFS(BNA_Historique_prix!T:T,BNA_Historique_prix!$B:$B,$B52,BNA_Historique_prix!$E:$E,$C52)=0),"-",IFERROR((SUMIFS(BNA_Historique_prix!T:T,BNA_Historique_prix!$B:$B,$B52,BNA_Historique_prix!$E:$E,$D52)-SUMIFS(BNA_Historique_prix!T:T,BNA_Historique_prix!$B:$B,$B52,BNA_Historique_prix!$E:$E,$C52))/SUMIFS(BNA_Historique_prix!T:T,BNA_Historique_prix!$B:$B,$B52,BNA_Historique_prix!$E:$E,$C52),""))</f>
        <v>0</v>
      </c>
      <c r="V52" s="13">
        <f ca="1">IF(OR(SUMIFS(BNA_Historique_prix!U:U,BNA_Historique_prix!$B:$B,$B52,BNA_Historique_prix!$E:$E,$D52)=0,SUMIFS(BNA_Historique_prix!U:U,BNA_Historique_prix!$B:$B,$B52,BNA_Historique_prix!$E:$E,$C52)=0),"-",IFERROR((SUMIFS(BNA_Historique_prix!U:U,BNA_Historique_prix!$B:$B,$B52,BNA_Historique_prix!$E:$E,$D52)-SUMIFS(BNA_Historique_prix!U:U,BNA_Historique_prix!$B:$B,$B52,BNA_Historique_prix!$E:$E,$C52))/SUMIFS(BNA_Historique_prix!U:U,BNA_Historique_prix!$B:$B,$B52,BNA_Historique_prix!$E:$E,$C52),""))</f>
        <v>0</v>
      </c>
      <c r="W52" s="13">
        <f ca="1">IF(OR(SUMIFS(BNA_Historique_prix!V:V,BNA_Historique_prix!$B:$B,$B52,BNA_Historique_prix!$E:$E,$D52)=0,SUMIFS(BNA_Historique_prix!V:V,BNA_Historique_prix!$B:$B,$B52,BNA_Historique_prix!$E:$E,$C52)=0),"-",IFERROR((SUMIFS(BNA_Historique_prix!V:V,BNA_Historique_prix!$B:$B,$B52,BNA_Historique_prix!$E:$E,$D52)-SUMIFS(BNA_Historique_prix!V:V,BNA_Historique_prix!$B:$B,$B52,BNA_Historique_prix!$E:$E,$C52))/SUMIFS(BNA_Historique_prix!V:V,BNA_Historique_prix!$B:$B,$B52,BNA_Historique_prix!$E:$E,$C52),""))</f>
        <v>0</v>
      </c>
      <c r="X52" s="13">
        <f ca="1">IF(OR(SUMIFS(BNA_Historique_prix!W:W,BNA_Historique_prix!$B:$B,$B52,BNA_Historique_prix!$E:$E,$D52)=0,SUMIFS(BNA_Historique_prix!W:W,BNA_Historique_prix!$B:$B,$B52,BNA_Historique_prix!$E:$E,$C52)=0),"-",IFERROR((SUMIFS(BNA_Historique_prix!W:W,BNA_Historique_prix!$B:$B,$B52,BNA_Historique_prix!$E:$E,$D52)-SUMIFS(BNA_Historique_prix!W:W,BNA_Historique_prix!$B:$B,$B52,BNA_Historique_prix!$E:$E,$C52))/SUMIFS(BNA_Historique_prix!W:W,BNA_Historique_prix!$B:$B,$B52,BNA_Historique_prix!$E:$E,$C52),""))</f>
        <v>0</v>
      </c>
      <c r="Y52" s="13">
        <f ca="1">IF(OR(SUMIFS(BNA_Historique_prix!X:X,BNA_Historique_prix!$B:$B,$B52,BNA_Historique_prix!$E:$E,$D52)=0,SUMIFS(BNA_Historique_prix!X:X,BNA_Historique_prix!$B:$B,$B52,BNA_Historique_prix!$E:$E,$C52)=0),"-",IFERROR((SUMIFS(BNA_Historique_prix!X:X,BNA_Historique_prix!$B:$B,$B52,BNA_Historique_prix!$E:$E,$D52)-SUMIFS(BNA_Historique_prix!X:X,BNA_Historique_prix!$B:$B,$B52,BNA_Historique_prix!$E:$E,$C52))/SUMIFS(BNA_Historique_prix!X:X,BNA_Historique_prix!$B:$B,$B52,BNA_Historique_prix!$E:$E,$C52),""))</f>
        <v>0</v>
      </c>
      <c r="Z52" s="13" t="str">
        <f ca="1">IF(OR(SUMIFS(BNA_Historique_prix!Y:Y,BNA_Historique_prix!$B:$B,$B52,BNA_Historique_prix!$E:$E,$D52)=0,SUMIFS(BNA_Historique_prix!Y:Y,BNA_Historique_prix!$B:$B,$B52,BNA_Historique_prix!$E:$E,$C52)=0),"-",IFERROR((SUMIFS(BNA_Historique_prix!Y:Y,BNA_Historique_prix!$B:$B,$B52,BNA_Historique_prix!$E:$E,$D52)-SUMIFS(BNA_Historique_prix!Y:Y,BNA_Historique_prix!$B:$B,$B52,BNA_Historique_prix!$E:$E,$C52))/SUMIFS(BNA_Historique_prix!Y:Y,BNA_Historique_prix!$B:$B,$B52,BNA_Historique_prix!$E:$E,$C52),""))</f>
        <v>-</v>
      </c>
      <c r="AA52" s="13">
        <f ca="1">IF(OR(SUMIFS(BNA_Historique_prix!Z:Z,BNA_Historique_prix!$B:$B,$B52,BNA_Historique_prix!$E:$E,$D52)=0,SUMIFS(BNA_Historique_prix!Z:Z,BNA_Historique_prix!$B:$B,$B52,BNA_Historique_prix!$E:$E,$C52)=0),"-",IFERROR((SUMIFS(BNA_Historique_prix!Z:Z,BNA_Historique_prix!$B:$B,$B52,BNA_Historique_prix!$E:$E,$D52)-SUMIFS(BNA_Historique_prix!Z:Z,BNA_Historique_prix!$B:$B,$B52,BNA_Historique_prix!$E:$E,$C52))/SUMIFS(BNA_Historique_prix!Z:Z,BNA_Historique_prix!$B:$B,$B52,BNA_Historique_prix!$E:$E,$C52),""))</f>
        <v>0</v>
      </c>
      <c r="AB52" s="13" t="str">
        <f ca="1">IF(OR(SUMIFS(BNA_Historique_prix!AA:AA,BNA_Historique_prix!$B:$B,$B52,BNA_Historique_prix!$E:$E,$D52)=0,SUMIFS(BNA_Historique_prix!AA:AA,BNA_Historique_prix!$B:$B,$B52,BNA_Historique_prix!$E:$E,$C52)=0),"-",IFERROR((SUMIFS(BNA_Historique_prix!AA:AA,BNA_Historique_prix!$B:$B,$B52,BNA_Historique_prix!$E:$E,$D52)-SUMIFS(BNA_Historique_prix!AA:AA,BNA_Historique_prix!$B:$B,$B52,BNA_Historique_prix!$E:$E,$C52))/SUMIFS(BNA_Historique_prix!AA:AA,BNA_Historique_prix!$B:$B,$B52,BNA_Historique_prix!$E:$E,$C52),""))</f>
        <v>-</v>
      </c>
      <c r="AC52" s="13">
        <f ca="1">IF(OR(SUMIFS(BNA_Historique_prix!AB:AB,BNA_Historique_prix!$B:$B,$B52,BNA_Historique_prix!$E:$E,$D52)=0,SUMIFS(BNA_Historique_prix!AB:AB,BNA_Historique_prix!$B:$B,$B52,BNA_Historique_prix!$E:$E,$C52)=0),"-",IFERROR((SUMIFS(BNA_Historique_prix!AB:AB,BNA_Historique_prix!$B:$B,$B52,BNA_Historique_prix!$E:$E,$D52)-SUMIFS(BNA_Historique_prix!AB:AB,BNA_Historique_prix!$B:$B,$B52,BNA_Historique_prix!$E:$E,$C52))/SUMIFS(BNA_Historique_prix!AB:AB,BNA_Historique_prix!$B:$B,$B52,BNA_Historique_prix!$E:$E,$C52),""))</f>
        <v>0</v>
      </c>
      <c r="AD52" s="13">
        <f ca="1">IF(OR(SUMIFS(BNA_Historique_prix!AC:AC,BNA_Historique_prix!$B:$B,$B52,BNA_Historique_prix!$E:$E,$D52)=0,SUMIFS(BNA_Historique_prix!AC:AC,BNA_Historique_prix!$B:$B,$B52,BNA_Historique_prix!$E:$E,$C52)=0),"-",IFERROR((SUMIFS(BNA_Historique_prix!AC:AC,BNA_Historique_prix!$B:$B,$B52,BNA_Historique_prix!$E:$E,$D52)-SUMIFS(BNA_Historique_prix!AC:AC,BNA_Historique_prix!$B:$B,$B52,BNA_Historique_prix!$E:$E,$C52))/SUMIFS(BNA_Historique_prix!AC:AC,BNA_Historique_prix!$B:$B,$B52,BNA_Historique_prix!$E:$E,$C52),""))</f>
        <v>0</v>
      </c>
      <c r="AE52" s="13">
        <f ca="1">IF(OR(SUMIFS(BNA_Historique_prix!AD:AD,BNA_Historique_prix!$B:$B,$B52,BNA_Historique_prix!$E:$E,$D52)=0,SUMIFS(BNA_Historique_prix!AD:AD,BNA_Historique_prix!$B:$B,$B52,BNA_Historique_prix!$E:$E,$C52)=0),"-",IFERROR((SUMIFS(BNA_Historique_prix!AD:AD,BNA_Historique_prix!$B:$B,$B52,BNA_Historique_prix!$E:$E,$D52)-SUMIFS(BNA_Historique_prix!AD:AD,BNA_Historique_prix!$B:$B,$B52,BNA_Historique_prix!$E:$E,$C52))/SUMIFS(BNA_Historique_prix!AD:AD,BNA_Historique_prix!$B:$B,$B52,BNA_Historique_prix!$E:$E,$C52),""))</f>
        <v>0</v>
      </c>
      <c r="AF52" s="13">
        <f ca="1">IF(OR(SUMIFS(BNA_Historique_prix!AE:AE,BNA_Historique_prix!$B:$B,$B52,BNA_Historique_prix!$E:$E,$D52)=0,SUMIFS(BNA_Historique_prix!AE:AE,BNA_Historique_prix!$B:$B,$B52,BNA_Historique_prix!$E:$E,$C52)=0),"-",IFERROR((SUMIFS(BNA_Historique_prix!AE:AE,BNA_Historique_prix!$B:$B,$B52,BNA_Historique_prix!$E:$E,$D52)-SUMIFS(BNA_Historique_prix!AE:AE,BNA_Historique_prix!$B:$B,$B52,BNA_Historique_prix!$E:$E,$C52))/SUMIFS(BNA_Historique_prix!AE:AE,BNA_Historique_prix!$B:$B,$B52,BNA_Historique_prix!$E:$E,$C52),""))</f>
        <v>0</v>
      </c>
      <c r="AG52" s="13">
        <f ca="1">IF(OR(SUMIFS(BNA_Historique_prix!AF:AF,BNA_Historique_prix!$B:$B,$B52,BNA_Historique_prix!$E:$E,$D52)=0,SUMIFS(BNA_Historique_prix!AF:AF,BNA_Historique_prix!$B:$B,$B52,BNA_Historique_prix!$E:$E,$C52)=0),"-",IFERROR((SUMIFS(BNA_Historique_prix!AF:AF,BNA_Historique_prix!$B:$B,$B52,BNA_Historique_prix!$E:$E,$D52)-SUMIFS(BNA_Historique_prix!AF:AF,BNA_Historique_prix!$B:$B,$B52,BNA_Historique_prix!$E:$E,$C52))/SUMIFS(BNA_Historique_prix!AF:AF,BNA_Historique_prix!$B:$B,$B52,BNA_Historique_prix!$E:$E,$C52),""))</f>
        <v>0</v>
      </c>
      <c r="AH52" s="13">
        <f ca="1">IF(OR(SUMIFS(BNA_Historique_prix!AG:AG,BNA_Historique_prix!$B:$B,$B52,BNA_Historique_prix!$E:$E,$D52)=0,SUMIFS(BNA_Historique_prix!AG:AG,BNA_Historique_prix!$B:$B,$B52,BNA_Historique_prix!$E:$E,$C52)=0),"-",IFERROR((SUMIFS(BNA_Historique_prix!AG:AG,BNA_Historique_prix!$B:$B,$B52,BNA_Historique_prix!$E:$E,$D52)-SUMIFS(BNA_Historique_prix!AG:AG,BNA_Historique_prix!$B:$B,$B52,BNA_Historique_prix!$E:$E,$C52))/SUMIFS(BNA_Historique_prix!AG:AG,BNA_Historique_prix!$B:$B,$B52,BNA_Historique_prix!$E:$E,$C52),""))</f>
        <v>0</v>
      </c>
      <c r="AI52" s="13">
        <f ca="1">IF(OR(SUMIFS(BNA_Historique_prix!AH:AH,BNA_Historique_prix!$B:$B,$B52,BNA_Historique_prix!$E:$E,$D52)=0,SUMIFS(BNA_Historique_prix!AH:AH,BNA_Historique_prix!$B:$B,$B52,BNA_Historique_prix!$E:$E,$C52)=0),"-",IFERROR((SUMIFS(BNA_Historique_prix!AH:AH,BNA_Historique_prix!$B:$B,$B52,BNA_Historique_prix!$E:$E,$D52)-SUMIFS(BNA_Historique_prix!AH:AH,BNA_Historique_prix!$B:$B,$B52,BNA_Historique_prix!$E:$E,$C52))/SUMIFS(BNA_Historique_prix!AH:AH,BNA_Historique_prix!$B:$B,$B52,BNA_Historique_prix!$E:$E,$C52),""))</f>
        <v>0</v>
      </c>
      <c r="AJ52" s="13">
        <f ca="1">IF(OR(SUMIFS(BNA_Historique_prix!AI:AI,BNA_Historique_prix!$B:$B,$B52,BNA_Historique_prix!$E:$E,$D52)=0,SUMIFS(BNA_Historique_prix!AI:AI,BNA_Historique_prix!$B:$B,$B52,BNA_Historique_prix!$E:$E,$C52)=0),"-",IFERROR((SUMIFS(BNA_Historique_prix!AI:AI,BNA_Historique_prix!$B:$B,$B52,BNA_Historique_prix!$E:$E,$D52)-SUMIFS(BNA_Historique_prix!AI:AI,BNA_Historique_prix!$B:$B,$B52,BNA_Historique_prix!$E:$E,$C52))/SUMIFS(BNA_Historique_prix!AI:AI,BNA_Historique_prix!$B:$B,$B52,BNA_Historique_prix!$E:$E,$C52),""))</f>
        <v>0</v>
      </c>
    </row>
    <row r="53" spans="1:36" x14ac:dyDescent="0.35">
      <c r="A53" s="4" t="s">
        <v>81</v>
      </c>
      <c r="B53" s="4" t="s">
        <v>88</v>
      </c>
      <c r="C53" s="10">
        <f t="shared" si="8"/>
        <v>45170</v>
      </c>
      <c r="D53" s="10">
        <f t="shared" si="8"/>
        <v>45231</v>
      </c>
      <c r="E53" s="10"/>
      <c r="F53" s="10" t="str">
        <f>F48</f>
        <v>% var trimestrielle</v>
      </c>
      <c r="H53" s="13">
        <f ca="1">IF(OR(SUMIFS(BNA_Historique_prix!G:G,BNA_Historique_prix!$B:$B,$B53,BNA_Historique_prix!$E:$E,$D53)=0,SUMIFS(BNA_Historique_prix!G:G,BNA_Historique_prix!$B:$B,$B53,BNA_Historique_prix!$E:$E,$C53)=0),"-",IFERROR((SUMIFS(BNA_Historique_prix!G:G,BNA_Historique_prix!$B:$B,$B53,BNA_Historique_prix!$E:$E,$D53)-SUMIFS(BNA_Historique_prix!G:G,BNA_Historique_prix!$B:$B,$B53,BNA_Historique_prix!$E:$E,$C53))/SUMIFS(BNA_Historique_prix!G:G,BNA_Historique_prix!$B:$B,$B53,BNA_Historique_prix!$E:$E,$C53),""))</f>
        <v>0</v>
      </c>
      <c r="I53" s="13">
        <f ca="1">IF(OR(SUMIFS(BNA_Historique_prix!H:H,BNA_Historique_prix!$B:$B,$B53,BNA_Historique_prix!$E:$E,$D53)=0,SUMIFS(BNA_Historique_prix!H:H,BNA_Historique_prix!$B:$B,$B53,BNA_Historique_prix!$E:$E,$C53)=0),"-",IFERROR((SUMIFS(BNA_Historique_prix!H:H,BNA_Historique_prix!$B:$B,$B53,BNA_Historique_prix!$E:$E,$D53)-SUMIFS(BNA_Historique_prix!H:H,BNA_Historique_prix!$B:$B,$B53,BNA_Historique_prix!$E:$E,$C53))/SUMIFS(BNA_Historique_prix!H:H,BNA_Historique_prix!$B:$B,$B53,BNA_Historique_prix!$E:$E,$C53),""))</f>
        <v>0</v>
      </c>
      <c r="J53" s="13" t="str">
        <f ca="1">IF(OR(SUMIFS(BNA_Historique_prix!I:I,BNA_Historique_prix!$B:$B,$B53,BNA_Historique_prix!$E:$E,$D53)=0,SUMIFS(BNA_Historique_prix!I:I,BNA_Historique_prix!$B:$B,$B53,BNA_Historique_prix!$E:$E,$C53)=0),"-",IFERROR((SUMIFS(BNA_Historique_prix!I:I,BNA_Historique_prix!$B:$B,$B53,BNA_Historique_prix!$E:$E,$D53)-SUMIFS(BNA_Historique_prix!I:I,BNA_Historique_prix!$B:$B,$B53,BNA_Historique_prix!$E:$E,$C53))/SUMIFS(BNA_Historique_prix!I:I,BNA_Historique_prix!$B:$B,$B53,BNA_Historique_prix!$E:$E,$C53),""))</f>
        <v>-</v>
      </c>
      <c r="K53" s="13">
        <f ca="1">IF(OR(SUMIFS(BNA_Historique_prix!J:J,BNA_Historique_prix!$B:$B,$B53,BNA_Historique_prix!$E:$E,$D53)=0,SUMIFS(BNA_Historique_prix!J:J,BNA_Historique_prix!$B:$B,$B53,BNA_Historique_prix!$E:$E,$C53)=0),"-",IFERROR((SUMIFS(BNA_Historique_prix!J:J,BNA_Historique_prix!$B:$B,$B53,BNA_Historique_prix!$E:$E,$D53)-SUMIFS(BNA_Historique_prix!J:J,BNA_Historique_prix!$B:$B,$B53,BNA_Historique_prix!$E:$E,$C53))/SUMIFS(BNA_Historique_prix!J:J,BNA_Historique_prix!$B:$B,$B53,BNA_Historique_prix!$E:$E,$C53),""))</f>
        <v>-0.1</v>
      </c>
      <c r="L53" s="13">
        <f ca="1">IF(OR(SUMIFS(BNA_Historique_prix!K:K,BNA_Historique_prix!$B:$B,$B53,BNA_Historique_prix!$E:$E,$D53)=0,SUMIFS(BNA_Historique_prix!K:K,BNA_Historique_prix!$B:$B,$B53,BNA_Historique_prix!$E:$E,$C53)=0),"-",IFERROR((SUMIFS(BNA_Historique_prix!K:K,BNA_Historique_prix!$B:$B,$B53,BNA_Historique_prix!$E:$E,$D53)-SUMIFS(BNA_Historique_prix!K:K,BNA_Historique_prix!$B:$B,$B53,BNA_Historique_prix!$E:$E,$C53))/SUMIFS(BNA_Historique_prix!K:K,BNA_Historique_prix!$B:$B,$B53,BNA_Historique_prix!$E:$E,$C53),""))</f>
        <v>-0.21428571428571427</v>
      </c>
      <c r="M53" s="13">
        <f ca="1">IF(OR(SUMIFS(BNA_Historique_prix!L:L,BNA_Historique_prix!$B:$B,$B53,BNA_Historique_prix!$E:$E,$D53)=0,SUMIFS(BNA_Historique_prix!L:L,BNA_Historique_prix!$B:$B,$B53,BNA_Historique_prix!$E:$E,$C53)=0),"-",IFERROR((SUMIFS(BNA_Historique_prix!L:L,BNA_Historique_prix!$B:$B,$B53,BNA_Historique_prix!$E:$E,$D53)-SUMIFS(BNA_Historique_prix!L:L,BNA_Historique_prix!$B:$B,$B53,BNA_Historique_prix!$E:$E,$C53))/SUMIFS(BNA_Historique_prix!L:L,BNA_Historique_prix!$B:$B,$B53,BNA_Historique_prix!$E:$E,$C53),""))</f>
        <v>0</v>
      </c>
      <c r="N53" s="13">
        <f ca="1">IF(OR(SUMIFS(BNA_Historique_prix!M:M,BNA_Historique_prix!$B:$B,$B53,BNA_Historique_prix!$E:$E,$D53)=0,SUMIFS(BNA_Historique_prix!M:M,BNA_Historique_prix!$B:$B,$B53,BNA_Historique_prix!$E:$E,$C53)=0),"-",IFERROR((SUMIFS(BNA_Historique_prix!M:M,BNA_Historique_prix!$B:$B,$B53,BNA_Historique_prix!$E:$E,$D53)-SUMIFS(BNA_Historique_prix!M:M,BNA_Historique_prix!$B:$B,$B53,BNA_Historique_prix!$E:$E,$C53))/SUMIFS(BNA_Historique_prix!M:M,BNA_Historique_prix!$B:$B,$B53,BNA_Historique_prix!$E:$E,$C53),""))</f>
        <v>-0.15625</v>
      </c>
      <c r="O53" s="13">
        <f ca="1">IF(OR(SUMIFS(BNA_Historique_prix!N:N,BNA_Historique_prix!$B:$B,$B53,BNA_Historique_prix!$E:$E,$D53)=0,SUMIFS(BNA_Historique_prix!N:N,BNA_Historique_prix!$B:$B,$B53,BNA_Historique_prix!$E:$E,$C53)=0),"-",IFERROR((SUMIFS(BNA_Historique_prix!N:N,BNA_Historique_prix!$B:$B,$B53,BNA_Historique_prix!$E:$E,$D53)-SUMIFS(BNA_Historique_prix!N:N,BNA_Historique_prix!$B:$B,$B53,BNA_Historique_prix!$E:$E,$C53))/SUMIFS(BNA_Historique_prix!N:N,BNA_Historique_prix!$B:$B,$B53,BNA_Historique_prix!$E:$E,$C53),""))</f>
        <v>0.1111111111111111</v>
      </c>
      <c r="P53" s="13">
        <f ca="1">IF(OR(SUMIFS(BNA_Historique_prix!O:O,BNA_Historique_prix!$B:$B,$B53,BNA_Historique_prix!$E:$E,$D53)=0,SUMIFS(BNA_Historique_prix!O:O,BNA_Historique_prix!$B:$B,$B53,BNA_Historique_prix!$E:$E,$C53)=0),"-",IFERROR((SUMIFS(BNA_Historique_prix!O:O,BNA_Historique_prix!$B:$B,$B53,BNA_Historique_prix!$E:$E,$D53)-SUMIFS(BNA_Historique_prix!O:O,BNA_Historique_prix!$B:$B,$B53,BNA_Historique_prix!$E:$E,$C53))/SUMIFS(BNA_Historique_prix!O:O,BNA_Historique_prix!$B:$B,$B53,BNA_Historique_prix!$E:$E,$C53),""))</f>
        <v>0.25</v>
      </c>
      <c r="Q53" s="13" t="str">
        <f ca="1">IF(OR(SUMIFS(BNA_Historique_prix!P:P,BNA_Historique_prix!$B:$B,$B53,BNA_Historique_prix!$E:$E,$D53)=0,SUMIFS(BNA_Historique_prix!P:P,BNA_Historique_prix!$B:$B,$B53,BNA_Historique_prix!$E:$E,$C53)=0),"-",IFERROR((SUMIFS(BNA_Historique_prix!P:P,BNA_Historique_prix!$B:$B,$B53,BNA_Historique_prix!$E:$E,$D53)-SUMIFS(BNA_Historique_prix!P:P,BNA_Historique_prix!$B:$B,$B53,BNA_Historique_prix!$E:$E,$C53))/SUMIFS(BNA_Historique_prix!P:P,BNA_Historique_prix!$B:$B,$B53,BNA_Historique_prix!$E:$E,$C53),""))</f>
        <v>-</v>
      </c>
      <c r="R53" s="13">
        <f ca="1">IF(OR(SUMIFS(BNA_Historique_prix!Q:Q,BNA_Historique_prix!$B:$B,$B53,BNA_Historique_prix!$E:$E,$D53)=0,SUMIFS(BNA_Historique_prix!Q:Q,BNA_Historique_prix!$B:$B,$B53,BNA_Historique_prix!$E:$E,$C53)=0),"-",IFERROR((SUMIFS(BNA_Historique_prix!Q:Q,BNA_Historique_prix!$B:$B,$B53,BNA_Historique_prix!$E:$E,$D53)-SUMIFS(BNA_Historique_prix!Q:Q,BNA_Historique_prix!$B:$B,$B53,BNA_Historique_prix!$E:$E,$C53))/SUMIFS(BNA_Historique_prix!Q:Q,BNA_Historique_prix!$B:$B,$B53,BNA_Historique_prix!$E:$E,$C53),""))</f>
        <v>0</v>
      </c>
      <c r="S53" s="13" t="str">
        <f ca="1">IF(OR(SUMIFS(BNA_Historique_prix!R:R,BNA_Historique_prix!$B:$B,$B53,BNA_Historique_prix!$E:$E,$D53)=0,SUMIFS(BNA_Historique_prix!R:R,BNA_Historique_prix!$B:$B,$B53,BNA_Historique_prix!$E:$E,$C53)=0),"-",IFERROR((SUMIFS(BNA_Historique_prix!R:R,BNA_Historique_prix!$B:$B,$B53,BNA_Historique_prix!$E:$E,$D53)-SUMIFS(BNA_Historique_prix!R:R,BNA_Historique_prix!$B:$B,$B53,BNA_Historique_prix!$E:$E,$C53))/SUMIFS(BNA_Historique_prix!R:R,BNA_Historique_prix!$B:$B,$B53,BNA_Historique_prix!$E:$E,$C53),""))</f>
        <v>-</v>
      </c>
      <c r="T53" s="13">
        <f ca="1">IF(OR(SUMIFS(BNA_Historique_prix!S:S,BNA_Historique_prix!$B:$B,$B53,BNA_Historique_prix!$E:$E,$D53)=0,SUMIFS(BNA_Historique_prix!S:S,BNA_Historique_prix!$B:$B,$B53,BNA_Historique_prix!$E:$E,$C53)=0),"-",IFERROR((SUMIFS(BNA_Historique_prix!S:S,BNA_Historique_prix!$B:$B,$B53,BNA_Historique_prix!$E:$E,$D53)-SUMIFS(BNA_Historique_prix!S:S,BNA_Historique_prix!$B:$B,$B53,BNA_Historique_prix!$E:$E,$C53))/SUMIFS(BNA_Historique_prix!S:S,BNA_Historique_prix!$B:$B,$B53,BNA_Historique_prix!$E:$E,$C53),""))</f>
        <v>0.08</v>
      </c>
      <c r="U53" s="13">
        <f ca="1">IF(OR(SUMIFS(BNA_Historique_prix!T:T,BNA_Historique_prix!$B:$B,$B53,BNA_Historique_prix!$E:$E,$D53)=0,SUMIFS(BNA_Historique_prix!T:T,BNA_Historique_prix!$B:$B,$B53,BNA_Historique_prix!$E:$E,$C53)=0),"-",IFERROR((SUMIFS(BNA_Historique_prix!T:T,BNA_Historique_prix!$B:$B,$B53,BNA_Historique_prix!$E:$E,$D53)-SUMIFS(BNA_Historique_prix!T:T,BNA_Historique_prix!$B:$B,$B53,BNA_Historique_prix!$E:$E,$C53))/SUMIFS(BNA_Historique_prix!T:T,BNA_Historique_prix!$B:$B,$B53,BNA_Historique_prix!$E:$E,$C53),""))</f>
        <v>0</v>
      </c>
      <c r="V53" s="13">
        <f ca="1">IF(OR(SUMIFS(BNA_Historique_prix!U:U,BNA_Historique_prix!$B:$B,$B53,BNA_Historique_prix!$E:$E,$D53)=0,SUMIFS(BNA_Historique_prix!U:U,BNA_Historique_prix!$B:$B,$B53,BNA_Historique_prix!$E:$E,$C53)=0),"-",IFERROR((SUMIFS(BNA_Historique_prix!U:U,BNA_Historique_prix!$B:$B,$B53,BNA_Historique_prix!$E:$E,$D53)-SUMIFS(BNA_Historique_prix!U:U,BNA_Historique_prix!$B:$B,$B53,BNA_Historique_prix!$E:$E,$C53))/SUMIFS(BNA_Historique_prix!U:U,BNA_Historique_prix!$B:$B,$B53,BNA_Historique_prix!$E:$E,$C53),""))</f>
        <v>-0.10714285714285714</v>
      </c>
      <c r="W53" s="13">
        <f ca="1">IF(OR(SUMIFS(BNA_Historique_prix!V:V,BNA_Historique_prix!$B:$B,$B53,BNA_Historique_prix!$E:$E,$D53)=0,SUMIFS(BNA_Historique_prix!V:V,BNA_Historique_prix!$B:$B,$B53,BNA_Historique_prix!$E:$E,$C53)=0),"-",IFERROR((SUMIFS(BNA_Historique_prix!V:V,BNA_Historique_prix!$B:$B,$B53,BNA_Historique_prix!$E:$E,$D53)-SUMIFS(BNA_Historique_prix!V:V,BNA_Historique_prix!$B:$B,$B53,BNA_Historique_prix!$E:$E,$C53))/SUMIFS(BNA_Historique_prix!V:V,BNA_Historique_prix!$B:$B,$B53,BNA_Historique_prix!$E:$E,$C53),""))</f>
        <v>-0.33333333333333331</v>
      </c>
      <c r="X53" s="13">
        <f ca="1">IF(OR(SUMIFS(BNA_Historique_prix!W:W,BNA_Historique_prix!$B:$B,$B53,BNA_Historique_prix!$E:$E,$D53)=0,SUMIFS(BNA_Historique_prix!W:W,BNA_Historique_prix!$B:$B,$B53,BNA_Historique_prix!$E:$E,$C53)=0),"-",IFERROR((SUMIFS(BNA_Historique_prix!W:W,BNA_Historique_prix!$B:$B,$B53,BNA_Historique_prix!$E:$E,$D53)-SUMIFS(BNA_Historique_prix!W:W,BNA_Historique_prix!$B:$B,$B53,BNA_Historique_prix!$E:$E,$C53))/SUMIFS(BNA_Historique_prix!W:W,BNA_Historique_prix!$B:$B,$B53,BNA_Historique_prix!$E:$E,$C53),""))</f>
        <v>1</v>
      </c>
      <c r="Y53" s="13">
        <f ca="1">IF(OR(SUMIFS(BNA_Historique_prix!X:X,BNA_Historique_prix!$B:$B,$B53,BNA_Historique_prix!$E:$E,$D53)=0,SUMIFS(BNA_Historique_prix!X:X,BNA_Historique_prix!$B:$B,$B53,BNA_Historique_prix!$E:$E,$C53)=0),"-",IFERROR((SUMIFS(BNA_Historique_prix!X:X,BNA_Historique_prix!$B:$B,$B53,BNA_Historique_prix!$E:$E,$D53)-SUMIFS(BNA_Historique_prix!X:X,BNA_Historique_prix!$B:$B,$B53,BNA_Historique_prix!$E:$E,$C53))/SUMIFS(BNA_Historique_prix!X:X,BNA_Historique_prix!$B:$B,$B53,BNA_Historique_prix!$E:$E,$C53),""))</f>
        <v>0.16666666666666666</v>
      </c>
      <c r="Z53" s="13" t="str">
        <f ca="1">IF(OR(SUMIFS(BNA_Historique_prix!Y:Y,BNA_Historique_prix!$B:$B,$B53,BNA_Historique_prix!$E:$E,$D53)=0,SUMIFS(BNA_Historique_prix!Y:Y,BNA_Historique_prix!$B:$B,$B53,BNA_Historique_prix!$E:$E,$C53)=0),"-",IFERROR((SUMIFS(BNA_Historique_prix!Y:Y,BNA_Historique_prix!$B:$B,$B53,BNA_Historique_prix!$E:$E,$D53)-SUMIFS(BNA_Historique_prix!Y:Y,BNA_Historique_prix!$B:$B,$B53,BNA_Historique_prix!$E:$E,$C53))/SUMIFS(BNA_Historique_prix!Y:Y,BNA_Historique_prix!$B:$B,$B53,BNA_Historique_prix!$E:$E,$C53),""))</f>
        <v>-</v>
      </c>
      <c r="AA53" s="13">
        <f ca="1">IF(OR(SUMIFS(BNA_Historique_prix!Z:Z,BNA_Historique_prix!$B:$B,$B53,BNA_Historique_prix!$E:$E,$D53)=0,SUMIFS(BNA_Historique_prix!Z:Z,BNA_Historique_prix!$B:$B,$B53,BNA_Historique_prix!$E:$E,$C53)=0),"-",IFERROR((SUMIFS(BNA_Historique_prix!Z:Z,BNA_Historique_prix!$B:$B,$B53,BNA_Historique_prix!$E:$E,$D53)-SUMIFS(BNA_Historique_prix!Z:Z,BNA_Historique_prix!$B:$B,$B53,BNA_Historique_prix!$E:$E,$C53))/SUMIFS(BNA_Historique_prix!Z:Z,BNA_Historique_prix!$B:$B,$B53,BNA_Historique_prix!$E:$E,$C53),""))</f>
        <v>0.66666666666666663</v>
      </c>
      <c r="AB53" s="13" t="str">
        <f ca="1">IF(OR(SUMIFS(BNA_Historique_prix!AA:AA,BNA_Historique_prix!$B:$B,$B53,BNA_Historique_prix!$E:$E,$D53)=0,SUMIFS(BNA_Historique_prix!AA:AA,BNA_Historique_prix!$B:$B,$B53,BNA_Historique_prix!$E:$E,$C53)=0),"-",IFERROR((SUMIFS(BNA_Historique_prix!AA:AA,BNA_Historique_prix!$B:$B,$B53,BNA_Historique_prix!$E:$E,$D53)-SUMIFS(BNA_Historique_prix!AA:AA,BNA_Historique_prix!$B:$B,$B53,BNA_Historique_prix!$E:$E,$C53))/SUMIFS(BNA_Historique_prix!AA:AA,BNA_Historique_prix!$B:$B,$B53,BNA_Historique_prix!$E:$E,$C53),""))</f>
        <v>-</v>
      </c>
      <c r="AC53" s="13">
        <f ca="1">IF(OR(SUMIFS(BNA_Historique_prix!AB:AB,BNA_Historique_prix!$B:$B,$B53,BNA_Historique_prix!$E:$E,$D53)=0,SUMIFS(BNA_Historique_prix!AB:AB,BNA_Historique_prix!$B:$B,$B53,BNA_Historique_prix!$E:$E,$C53)=0),"-",IFERROR((SUMIFS(BNA_Historique_prix!AB:AB,BNA_Historique_prix!$B:$B,$B53,BNA_Historique_prix!$E:$E,$D53)-SUMIFS(BNA_Historique_prix!AB:AB,BNA_Historique_prix!$B:$B,$B53,BNA_Historique_prix!$E:$E,$C53))/SUMIFS(BNA_Historique_prix!AB:AB,BNA_Historique_prix!$B:$B,$B53,BNA_Historique_prix!$E:$E,$C53),""))</f>
        <v>0</v>
      </c>
      <c r="AD53" s="13">
        <f ca="1">IF(OR(SUMIFS(BNA_Historique_prix!AC:AC,BNA_Historique_prix!$B:$B,$B53,BNA_Historique_prix!$E:$E,$D53)=0,SUMIFS(BNA_Historique_prix!AC:AC,BNA_Historique_prix!$B:$B,$B53,BNA_Historique_prix!$E:$E,$C53)=0),"-",IFERROR((SUMIFS(BNA_Historique_prix!AC:AC,BNA_Historique_prix!$B:$B,$B53,BNA_Historique_prix!$E:$E,$D53)-SUMIFS(BNA_Historique_prix!AC:AC,BNA_Historique_prix!$B:$B,$B53,BNA_Historique_prix!$E:$E,$C53))/SUMIFS(BNA_Historique_prix!AC:AC,BNA_Historique_prix!$B:$B,$B53,BNA_Historique_prix!$E:$E,$C53),""))</f>
        <v>0</v>
      </c>
      <c r="AE53" s="13">
        <f ca="1">IF(OR(SUMIFS(BNA_Historique_prix!AD:AD,BNA_Historique_prix!$B:$B,$B53,BNA_Historique_prix!$E:$E,$D53)=0,SUMIFS(BNA_Historique_prix!AD:AD,BNA_Historique_prix!$B:$B,$B53,BNA_Historique_prix!$E:$E,$C53)=0),"-",IFERROR((SUMIFS(BNA_Historique_prix!AD:AD,BNA_Historique_prix!$B:$B,$B53,BNA_Historique_prix!$E:$E,$D53)-SUMIFS(BNA_Historique_prix!AD:AD,BNA_Historique_prix!$B:$B,$B53,BNA_Historique_prix!$E:$E,$C53))/SUMIFS(BNA_Historique_prix!AD:AD,BNA_Historique_prix!$B:$B,$B53,BNA_Historique_prix!$E:$E,$C53),""))</f>
        <v>0.125</v>
      </c>
      <c r="AF53" s="13">
        <f ca="1">IF(OR(SUMIFS(BNA_Historique_prix!AE:AE,BNA_Historique_prix!$B:$B,$B53,BNA_Historique_prix!$E:$E,$D53)=0,SUMIFS(BNA_Historique_prix!AE:AE,BNA_Historique_prix!$B:$B,$B53,BNA_Historique_prix!$E:$E,$C53)=0),"-",IFERROR((SUMIFS(BNA_Historique_prix!AE:AE,BNA_Historique_prix!$B:$B,$B53,BNA_Historique_prix!$E:$E,$D53)-SUMIFS(BNA_Historique_prix!AE:AE,BNA_Historique_prix!$B:$B,$B53,BNA_Historique_prix!$E:$E,$C53))/SUMIFS(BNA_Historique_prix!AE:AE,BNA_Historique_prix!$B:$B,$B53,BNA_Historique_prix!$E:$E,$C53),""))</f>
        <v>0.3</v>
      </c>
      <c r="AG53" s="13">
        <f ca="1">IF(OR(SUMIFS(BNA_Historique_prix!AF:AF,BNA_Historique_prix!$B:$B,$B53,BNA_Historique_prix!$E:$E,$D53)=0,SUMIFS(BNA_Historique_prix!AF:AF,BNA_Historique_prix!$B:$B,$B53,BNA_Historique_prix!$E:$E,$C53)=0),"-",IFERROR((SUMIFS(BNA_Historique_prix!AF:AF,BNA_Historique_prix!$B:$B,$B53,BNA_Historique_prix!$E:$E,$D53)-SUMIFS(BNA_Historique_prix!AF:AF,BNA_Historique_prix!$B:$B,$B53,BNA_Historique_prix!$E:$E,$C53))/SUMIFS(BNA_Historique_prix!AF:AF,BNA_Historique_prix!$B:$B,$B53,BNA_Historique_prix!$E:$E,$C53),""))</f>
        <v>0.125</v>
      </c>
      <c r="AH53" s="13">
        <f ca="1">IF(OR(SUMIFS(BNA_Historique_prix!AG:AG,BNA_Historique_prix!$B:$B,$B53,BNA_Historique_prix!$E:$E,$D53)=0,SUMIFS(BNA_Historique_prix!AG:AG,BNA_Historique_prix!$B:$B,$B53,BNA_Historique_prix!$E:$E,$C53)=0),"-",IFERROR((SUMIFS(BNA_Historique_prix!AG:AG,BNA_Historique_prix!$B:$B,$B53,BNA_Historique_prix!$E:$E,$D53)-SUMIFS(BNA_Historique_prix!AG:AG,BNA_Historique_prix!$B:$B,$B53,BNA_Historique_prix!$E:$E,$C53))/SUMIFS(BNA_Historique_prix!AG:AG,BNA_Historique_prix!$B:$B,$B53,BNA_Historique_prix!$E:$E,$C53),""))</f>
        <v>-0.3888888888888889</v>
      </c>
      <c r="AI53" s="13">
        <f ca="1">IF(OR(SUMIFS(BNA_Historique_prix!AH:AH,BNA_Historique_prix!$B:$B,$B53,BNA_Historique_prix!$E:$E,$D53)=0,SUMIFS(BNA_Historique_prix!AH:AH,BNA_Historique_prix!$B:$B,$B53,BNA_Historique_prix!$E:$E,$C53)=0),"-",IFERROR((SUMIFS(BNA_Historique_prix!AH:AH,BNA_Historique_prix!$B:$B,$B53,BNA_Historique_prix!$E:$E,$D53)-SUMIFS(BNA_Historique_prix!AH:AH,BNA_Historique_prix!$B:$B,$B53,BNA_Historique_prix!$E:$E,$C53))/SUMIFS(BNA_Historique_prix!AH:AH,BNA_Historique_prix!$B:$B,$B53,BNA_Historique_prix!$E:$E,$C53),""))</f>
        <v>0</v>
      </c>
      <c r="AJ53" s="13">
        <f ca="1">IF(OR(SUMIFS(BNA_Historique_prix!AI:AI,BNA_Historique_prix!$B:$B,$B53,BNA_Historique_prix!$E:$E,$D53)=0,SUMIFS(BNA_Historique_prix!AI:AI,BNA_Historique_prix!$B:$B,$B53,BNA_Historique_prix!$E:$E,$C53)=0),"-",IFERROR((SUMIFS(BNA_Historique_prix!AI:AI,BNA_Historique_prix!$B:$B,$B53,BNA_Historique_prix!$E:$E,$D53)-SUMIFS(BNA_Historique_prix!AI:AI,BNA_Historique_prix!$B:$B,$B53,BNA_Historique_prix!$E:$E,$C53))/SUMIFS(BNA_Historique_prix!AI:AI,BNA_Historique_prix!$B:$B,$B53,BNA_Historique_prix!$E:$E,$C53),""))</f>
        <v>-0.6</v>
      </c>
    </row>
    <row r="54" spans="1:36" x14ac:dyDescent="0.35">
      <c r="A54" s="4" t="s">
        <v>81</v>
      </c>
      <c r="B54" s="4" t="s">
        <v>88</v>
      </c>
      <c r="C54" s="10">
        <f t="shared" si="8"/>
        <v>44866</v>
      </c>
      <c r="D54" s="10">
        <f t="shared" si="8"/>
        <v>45231</v>
      </c>
      <c r="E54" s="10"/>
      <c r="F54" s="10" t="str">
        <f>F49</f>
        <v>% var annuelle</v>
      </c>
      <c r="H54" s="13">
        <f ca="1">IF(OR(SUMIFS(BNA_Historique_prix!G:G,BNA_Historique_prix!$B:$B,$B54,BNA_Historique_prix!$E:$E,$D54)=0,SUMIFS(BNA_Historique_prix!G:G,BNA_Historique_prix!$B:$B,$B54,BNA_Historique_prix!$E:$E,$C54)=0),"-",IFERROR((SUMIFS(BNA_Historique_prix!G:G,BNA_Historique_prix!$B:$B,$B54,BNA_Historique_prix!$E:$E,$D54)-SUMIFS(BNA_Historique_prix!G:G,BNA_Historique_prix!$B:$B,$B54,BNA_Historique_prix!$E:$E,$C54))/SUMIFS(BNA_Historique_prix!G:G,BNA_Historique_prix!$B:$B,$B54,BNA_Historique_prix!$E:$E,$C54),""))</f>
        <v>0</v>
      </c>
      <c r="I54" s="13">
        <f ca="1">IF(OR(SUMIFS(BNA_Historique_prix!H:H,BNA_Historique_prix!$B:$B,$B54,BNA_Historique_prix!$E:$E,$D54)=0,SUMIFS(BNA_Historique_prix!H:H,BNA_Historique_prix!$B:$B,$B54,BNA_Historique_prix!$E:$E,$C54)=0),"-",IFERROR((SUMIFS(BNA_Historique_prix!H:H,BNA_Historique_prix!$B:$B,$B54,BNA_Historique_prix!$E:$E,$D54)-SUMIFS(BNA_Historique_prix!H:H,BNA_Historique_prix!$B:$B,$B54,BNA_Historique_prix!$E:$E,$C54))/SUMIFS(BNA_Historique_prix!H:H,BNA_Historique_prix!$B:$B,$B54,BNA_Historique_prix!$E:$E,$C54),""))</f>
        <v>-0.25</v>
      </c>
      <c r="J54" s="13" t="str">
        <f ca="1">IF(OR(SUMIFS(BNA_Historique_prix!I:I,BNA_Historique_prix!$B:$B,$B54,BNA_Historique_prix!$E:$E,$D54)=0,SUMIFS(BNA_Historique_prix!I:I,BNA_Historique_prix!$B:$B,$B54,BNA_Historique_prix!$E:$E,$C54)=0),"-",IFERROR((SUMIFS(BNA_Historique_prix!I:I,BNA_Historique_prix!$B:$B,$B54,BNA_Historique_prix!$E:$E,$D54)-SUMIFS(BNA_Historique_prix!I:I,BNA_Historique_prix!$B:$B,$B54,BNA_Historique_prix!$E:$E,$C54))/SUMIFS(BNA_Historique_prix!I:I,BNA_Historique_prix!$B:$B,$B54,BNA_Historique_prix!$E:$E,$C54),""))</f>
        <v>-</v>
      </c>
      <c r="K54" s="13">
        <f ca="1">IF(OR(SUMIFS(BNA_Historique_prix!J:J,BNA_Historique_prix!$B:$B,$B54,BNA_Historique_prix!$E:$E,$D54)=0,SUMIFS(BNA_Historique_prix!J:J,BNA_Historique_prix!$B:$B,$B54,BNA_Historique_prix!$E:$E,$C54)=0),"-",IFERROR((SUMIFS(BNA_Historique_prix!J:J,BNA_Historique_prix!$B:$B,$B54,BNA_Historique_prix!$E:$E,$D54)-SUMIFS(BNA_Historique_prix!J:J,BNA_Historique_prix!$B:$B,$B54,BNA_Historique_prix!$E:$E,$C54))/SUMIFS(BNA_Historique_prix!J:J,BNA_Historique_prix!$B:$B,$B54,BNA_Historique_prix!$E:$E,$C54),""))</f>
        <v>0.5</v>
      </c>
      <c r="L54" s="13">
        <f ca="1">IF(OR(SUMIFS(BNA_Historique_prix!K:K,BNA_Historique_prix!$B:$B,$B54,BNA_Historique_prix!$E:$E,$D54)=0,SUMIFS(BNA_Historique_prix!K:K,BNA_Historique_prix!$B:$B,$B54,BNA_Historique_prix!$E:$E,$C54)=0),"-",IFERROR((SUMIFS(BNA_Historique_prix!K:K,BNA_Historique_prix!$B:$B,$B54,BNA_Historique_prix!$E:$E,$D54)-SUMIFS(BNA_Historique_prix!K:K,BNA_Historique_prix!$B:$B,$B54,BNA_Historique_prix!$E:$E,$C54))/SUMIFS(BNA_Historique_prix!K:K,BNA_Historique_prix!$B:$B,$B54,BNA_Historique_prix!$E:$E,$C54),""))</f>
        <v>0.1</v>
      </c>
      <c r="M54" s="13">
        <f ca="1">IF(OR(SUMIFS(BNA_Historique_prix!L:L,BNA_Historique_prix!$B:$B,$B54,BNA_Historique_prix!$E:$E,$D54)=0,SUMIFS(BNA_Historique_prix!L:L,BNA_Historique_prix!$B:$B,$B54,BNA_Historique_prix!$E:$E,$C54)=0),"-",IFERROR((SUMIFS(BNA_Historique_prix!L:L,BNA_Historique_prix!$B:$B,$B54,BNA_Historique_prix!$E:$E,$D54)-SUMIFS(BNA_Historique_prix!L:L,BNA_Historique_prix!$B:$B,$B54,BNA_Historique_prix!$E:$E,$C54))/SUMIFS(BNA_Historique_prix!L:L,BNA_Historique_prix!$B:$B,$B54,BNA_Historique_prix!$E:$E,$C54),""))</f>
        <v>0</v>
      </c>
      <c r="N54" s="13">
        <f ca="1">IF(OR(SUMIFS(BNA_Historique_prix!M:M,BNA_Historique_prix!$B:$B,$B54,BNA_Historique_prix!$E:$E,$D54)=0,SUMIFS(BNA_Historique_prix!M:M,BNA_Historique_prix!$B:$B,$B54,BNA_Historique_prix!$E:$E,$C54)=0),"-",IFERROR((SUMIFS(BNA_Historique_prix!M:M,BNA_Historique_prix!$B:$B,$B54,BNA_Historique_prix!$E:$E,$D54)-SUMIFS(BNA_Historique_prix!M:M,BNA_Historique_prix!$B:$B,$B54,BNA_Historique_prix!$E:$E,$C54))/SUMIFS(BNA_Historique_prix!M:M,BNA_Historique_prix!$B:$B,$B54,BNA_Historique_prix!$E:$E,$C54),""))</f>
        <v>0.9285714285714286</v>
      </c>
      <c r="O54" s="13">
        <f ca="1">IF(OR(SUMIFS(BNA_Historique_prix!N:N,BNA_Historique_prix!$B:$B,$B54,BNA_Historique_prix!$E:$E,$D54)=0,SUMIFS(BNA_Historique_prix!N:N,BNA_Historique_prix!$B:$B,$B54,BNA_Historique_prix!$E:$E,$C54)=0),"-",IFERROR((SUMIFS(BNA_Historique_prix!N:N,BNA_Historique_prix!$B:$B,$B54,BNA_Historique_prix!$E:$E,$D54)-SUMIFS(BNA_Historique_prix!N:N,BNA_Historique_prix!$B:$B,$B54,BNA_Historique_prix!$E:$E,$C54))/SUMIFS(BNA_Historique_prix!N:N,BNA_Historique_prix!$B:$B,$B54,BNA_Historique_prix!$E:$E,$C54),""))</f>
        <v>-0.23076923076923078</v>
      </c>
      <c r="P54" s="13">
        <f ca="1">IF(OR(SUMIFS(BNA_Historique_prix!O:O,BNA_Historique_prix!$B:$B,$B54,BNA_Historique_prix!$E:$E,$D54)=0,SUMIFS(BNA_Historique_prix!O:O,BNA_Historique_prix!$B:$B,$B54,BNA_Historique_prix!$E:$E,$C54)=0),"-",IFERROR((SUMIFS(BNA_Historique_prix!O:O,BNA_Historique_prix!$B:$B,$B54,BNA_Historique_prix!$E:$E,$D54)-SUMIFS(BNA_Historique_prix!O:O,BNA_Historique_prix!$B:$B,$B54,BNA_Historique_prix!$E:$E,$C54))/SUMIFS(BNA_Historique_prix!O:O,BNA_Historique_prix!$B:$B,$B54,BNA_Historique_prix!$E:$E,$C54),""))</f>
        <v>0.25</v>
      </c>
      <c r="Q54" s="13" t="str">
        <f ca="1">IF(OR(SUMIFS(BNA_Historique_prix!P:P,BNA_Historique_prix!$B:$B,$B54,BNA_Historique_prix!$E:$E,$D54)=0,SUMIFS(BNA_Historique_prix!P:P,BNA_Historique_prix!$B:$B,$B54,BNA_Historique_prix!$E:$E,$C54)=0),"-",IFERROR((SUMIFS(BNA_Historique_prix!P:P,BNA_Historique_prix!$B:$B,$B54,BNA_Historique_prix!$E:$E,$D54)-SUMIFS(BNA_Historique_prix!P:P,BNA_Historique_prix!$B:$B,$B54,BNA_Historique_prix!$E:$E,$C54))/SUMIFS(BNA_Historique_prix!P:P,BNA_Historique_prix!$B:$B,$B54,BNA_Historique_prix!$E:$E,$C54),""))</f>
        <v>-</v>
      </c>
      <c r="R54" s="13">
        <f ca="1">IF(OR(SUMIFS(BNA_Historique_prix!Q:Q,BNA_Historique_prix!$B:$B,$B54,BNA_Historique_prix!$E:$E,$D54)=0,SUMIFS(BNA_Historique_prix!Q:Q,BNA_Historique_prix!$B:$B,$B54,BNA_Historique_prix!$E:$E,$C54)=0),"-",IFERROR((SUMIFS(BNA_Historique_prix!Q:Q,BNA_Historique_prix!$B:$B,$B54,BNA_Historique_prix!$E:$E,$D54)-SUMIFS(BNA_Historique_prix!Q:Q,BNA_Historique_prix!$B:$B,$B54,BNA_Historique_prix!$E:$E,$C54))/SUMIFS(BNA_Historique_prix!Q:Q,BNA_Historique_prix!$B:$B,$B54,BNA_Historique_prix!$E:$E,$C54),""))</f>
        <v>0</v>
      </c>
      <c r="S54" s="13" t="str">
        <f ca="1">IF(OR(SUMIFS(BNA_Historique_prix!R:R,BNA_Historique_prix!$B:$B,$B54,BNA_Historique_prix!$E:$E,$D54)=0,SUMIFS(BNA_Historique_prix!R:R,BNA_Historique_prix!$B:$B,$B54,BNA_Historique_prix!$E:$E,$C54)=0),"-",IFERROR((SUMIFS(BNA_Historique_prix!R:R,BNA_Historique_prix!$B:$B,$B54,BNA_Historique_prix!$E:$E,$D54)-SUMIFS(BNA_Historique_prix!R:R,BNA_Historique_prix!$B:$B,$B54,BNA_Historique_prix!$E:$E,$C54))/SUMIFS(BNA_Historique_prix!R:R,BNA_Historique_prix!$B:$B,$B54,BNA_Historique_prix!$E:$E,$C54),""))</f>
        <v>-</v>
      </c>
      <c r="T54" s="13">
        <f ca="1">IF(OR(SUMIFS(BNA_Historique_prix!S:S,BNA_Historique_prix!$B:$B,$B54,BNA_Historique_prix!$E:$E,$D54)=0,SUMIFS(BNA_Historique_prix!S:S,BNA_Historique_prix!$B:$B,$B54,BNA_Historique_prix!$E:$E,$C54)=0),"-",IFERROR((SUMIFS(BNA_Historique_prix!S:S,BNA_Historique_prix!$B:$B,$B54,BNA_Historique_prix!$E:$E,$D54)-SUMIFS(BNA_Historique_prix!S:S,BNA_Historique_prix!$B:$B,$B54,BNA_Historique_prix!$E:$E,$C54))/SUMIFS(BNA_Historique_prix!S:S,BNA_Historique_prix!$B:$B,$B54,BNA_Historique_prix!$E:$E,$C54),""))</f>
        <v>0.10204081632653061</v>
      </c>
      <c r="U54" s="13">
        <f ca="1">IF(OR(SUMIFS(BNA_Historique_prix!T:T,BNA_Historique_prix!$B:$B,$B54,BNA_Historique_prix!$E:$E,$D54)=0,SUMIFS(BNA_Historique_prix!T:T,BNA_Historique_prix!$B:$B,$B54,BNA_Historique_prix!$E:$E,$C54)=0),"-",IFERROR((SUMIFS(BNA_Historique_prix!T:T,BNA_Historique_prix!$B:$B,$B54,BNA_Historique_prix!$E:$E,$D54)-SUMIFS(BNA_Historique_prix!T:T,BNA_Historique_prix!$B:$B,$B54,BNA_Historique_prix!$E:$E,$C54))/SUMIFS(BNA_Historique_prix!T:T,BNA_Historique_prix!$B:$B,$B54,BNA_Historique_prix!$E:$E,$C54),""))</f>
        <v>0.27272727272727271</v>
      </c>
      <c r="V54" s="13">
        <f ca="1">IF(OR(SUMIFS(BNA_Historique_prix!U:U,BNA_Historique_prix!$B:$B,$B54,BNA_Historique_prix!$E:$E,$D54)=0,SUMIFS(BNA_Historique_prix!U:U,BNA_Historique_prix!$B:$B,$B54,BNA_Historique_prix!$E:$E,$C54)=0),"-",IFERROR((SUMIFS(BNA_Historique_prix!U:U,BNA_Historique_prix!$B:$B,$B54,BNA_Historique_prix!$E:$E,$D54)-SUMIFS(BNA_Historique_prix!U:U,BNA_Historique_prix!$B:$B,$B54,BNA_Historique_prix!$E:$E,$C54))/SUMIFS(BNA_Historique_prix!U:U,BNA_Historique_prix!$B:$B,$B54,BNA_Historique_prix!$E:$E,$C54),""))</f>
        <v>4.1666666666666664E-2</v>
      </c>
      <c r="W54" s="13">
        <f ca="1">IF(OR(SUMIFS(BNA_Historique_prix!V:V,BNA_Historique_prix!$B:$B,$B54,BNA_Historique_prix!$E:$E,$D54)=0,SUMIFS(BNA_Historique_prix!V:V,BNA_Historique_prix!$B:$B,$B54,BNA_Historique_prix!$E:$E,$C54)=0),"-",IFERROR((SUMIFS(BNA_Historique_prix!V:V,BNA_Historique_prix!$B:$B,$B54,BNA_Historique_prix!$E:$E,$D54)-SUMIFS(BNA_Historique_prix!V:V,BNA_Historique_prix!$B:$B,$B54,BNA_Historique_prix!$E:$E,$C54))/SUMIFS(BNA_Historique_prix!V:V,BNA_Historique_prix!$B:$B,$B54,BNA_Historique_prix!$E:$E,$C54),""))</f>
        <v>-0.26315789473684209</v>
      </c>
      <c r="X54" s="13">
        <f ca="1">IF(OR(SUMIFS(BNA_Historique_prix!W:W,BNA_Historique_prix!$B:$B,$B54,BNA_Historique_prix!$E:$E,$D54)=0,SUMIFS(BNA_Historique_prix!W:W,BNA_Historique_prix!$B:$B,$B54,BNA_Historique_prix!$E:$E,$C54)=0),"-",IFERROR((SUMIFS(BNA_Historique_prix!W:W,BNA_Historique_prix!$B:$B,$B54,BNA_Historique_prix!$E:$E,$D54)-SUMIFS(BNA_Historique_prix!W:W,BNA_Historique_prix!$B:$B,$B54,BNA_Historique_prix!$E:$E,$C54))/SUMIFS(BNA_Historique_prix!W:W,BNA_Historique_prix!$B:$B,$B54,BNA_Historique_prix!$E:$E,$C54),""))</f>
        <v>-0.38461538461538464</v>
      </c>
      <c r="Y54" s="13">
        <f ca="1">IF(OR(SUMIFS(BNA_Historique_prix!X:X,BNA_Historique_prix!$B:$B,$B54,BNA_Historique_prix!$E:$E,$D54)=0,SUMIFS(BNA_Historique_prix!X:X,BNA_Historique_prix!$B:$B,$B54,BNA_Historique_prix!$E:$E,$C54)=0),"-",IFERROR((SUMIFS(BNA_Historique_prix!X:X,BNA_Historique_prix!$B:$B,$B54,BNA_Historique_prix!$E:$E,$D54)-SUMIFS(BNA_Historique_prix!X:X,BNA_Historique_prix!$B:$B,$B54,BNA_Historique_prix!$E:$E,$C54))/SUMIFS(BNA_Historique_prix!X:X,BNA_Historique_prix!$B:$B,$B54,BNA_Historique_prix!$E:$E,$C54),""))</f>
        <v>0</v>
      </c>
      <c r="Z54" s="13" t="str">
        <f ca="1">IF(OR(SUMIFS(BNA_Historique_prix!Y:Y,BNA_Historique_prix!$B:$B,$B54,BNA_Historique_prix!$E:$E,$D54)=0,SUMIFS(BNA_Historique_prix!Y:Y,BNA_Historique_prix!$B:$B,$B54,BNA_Historique_prix!$E:$E,$C54)=0),"-",IFERROR((SUMIFS(BNA_Historique_prix!Y:Y,BNA_Historique_prix!$B:$B,$B54,BNA_Historique_prix!$E:$E,$D54)-SUMIFS(BNA_Historique_prix!Y:Y,BNA_Historique_prix!$B:$B,$B54,BNA_Historique_prix!$E:$E,$C54))/SUMIFS(BNA_Historique_prix!Y:Y,BNA_Historique_prix!$B:$B,$B54,BNA_Historique_prix!$E:$E,$C54),""))</f>
        <v>-</v>
      </c>
      <c r="AA54" s="13">
        <f ca="1">IF(OR(SUMIFS(BNA_Historique_prix!Z:Z,BNA_Historique_prix!$B:$B,$B54,BNA_Historique_prix!$E:$E,$D54)=0,SUMIFS(BNA_Historique_prix!Z:Z,BNA_Historique_prix!$B:$B,$B54,BNA_Historique_prix!$E:$E,$C54)=0),"-",IFERROR((SUMIFS(BNA_Historique_prix!Z:Z,BNA_Historique_prix!$B:$B,$B54,BNA_Historique_prix!$E:$E,$D54)-SUMIFS(BNA_Historique_prix!Z:Z,BNA_Historique_prix!$B:$B,$B54,BNA_Historique_prix!$E:$E,$C54))/SUMIFS(BNA_Historique_prix!Z:Z,BNA_Historique_prix!$B:$B,$B54,BNA_Historique_prix!$E:$E,$C54),""))</f>
        <v>0.1111111111111111</v>
      </c>
      <c r="AB54" s="13" t="str">
        <f ca="1">IF(OR(SUMIFS(BNA_Historique_prix!AA:AA,BNA_Historique_prix!$B:$B,$B54,BNA_Historique_prix!$E:$E,$D54)=0,SUMIFS(BNA_Historique_prix!AA:AA,BNA_Historique_prix!$B:$B,$B54,BNA_Historique_prix!$E:$E,$C54)=0),"-",IFERROR((SUMIFS(BNA_Historique_prix!AA:AA,BNA_Historique_prix!$B:$B,$B54,BNA_Historique_prix!$E:$E,$D54)-SUMIFS(BNA_Historique_prix!AA:AA,BNA_Historique_prix!$B:$B,$B54,BNA_Historique_prix!$E:$E,$C54))/SUMIFS(BNA_Historique_prix!AA:AA,BNA_Historique_prix!$B:$B,$B54,BNA_Historique_prix!$E:$E,$C54),""))</f>
        <v>-</v>
      </c>
      <c r="AC54" s="13">
        <f ca="1">IF(OR(SUMIFS(BNA_Historique_prix!AB:AB,BNA_Historique_prix!$B:$B,$B54,BNA_Historique_prix!$E:$E,$D54)=0,SUMIFS(BNA_Historique_prix!AB:AB,BNA_Historique_prix!$B:$B,$B54,BNA_Historique_prix!$E:$E,$C54)=0),"-",IFERROR((SUMIFS(BNA_Historique_prix!AB:AB,BNA_Historique_prix!$B:$B,$B54,BNA_Historique_prix!$E:$E,$D54)-SUMIFS(BNA_Historique_prix!AB:AB,BNA_Historique_prix!$B:$B,$B54,BNA_Historique_prix!$E:$E,$C54))/SUMIFS(BNA_Historique_prix!AB:AB,BNA_Historique_prix!$B:$B,$B54,BNA_Historique_prix!$E:$E,$C54),""))</f>
        <v>0</v>
      </c>
      <c r="AD54" s="13">
        <f ca="1">IF(OR(SUMIFS(BNA_Historique_prix!AC:AC,BNA_Historique_prix!$B:$B,$B54,BNA_Historique_prix!$E:$E,$D54)=0,SUMIFS(BNA_Historique_prix!AC:AC,BNA_Historique_prix!$B:$B,$B54,BNA_Historique_prix!$E:$E,$C54)=0),"-",IFERROR((SUMIFS(BNA_Historique_prix!AC:AC,BNA_Historique_prix!$B:$B,$B54,BNA_Historique_prix!$E:$E,$D54)-SUMIFS(BNA_Historique_prix!AC:AC,BNA_Historique_prix!$B:$B,$B54,BNA_Historique_prix!$E:$E,$C54))/SUMIFS(BNA_Historique_prix!AC:AC,BNA_Historique_prix!$B:$B,$B54,BNA_Historique_prix!$E:$E,$C54),""))</f>
        <v>0</v>
      </c>
      <c r="AE54" s="13">
        <f ca="1">IF(OR(SUMIFS(BNA_Historique_prix!AD:AD,BNA_Historique_prix!$B:$B,$B54,BNA_Historique_prix!$E:$E,$D54)=0,SUMIFS(BNA_Historique_prix!AD:AD,BNA_Historique_prix!$B:$B,$B54,BNA_Historique_prix!$E:$E,$C54)=0),"-",IFERROR((SUMIFS(BNA_Historique_prix!AD:AD,BNA_Historique_prix!$B:$B,$B54,BNA_Historique_prix!$E:$E,$D54)-SUMIFS(BNA_Historique_prix!AD:AD,BNA_Historique_prix!$B:$B,$B54,BNA_Historique_prix!$E:$E,$C54))/SUMIFS(BNA_Historique_prix!AD:AD,BNA_Historique_prix!$B:$B,$B54,BNA_Historique_prix!$E:$E,$C54),""))</f>
        <v>5.8823529411764705E-2</v>
      </c>
      <c r="AF54" s="13">
        <f ca="1">IF(OR(SUMIFS(BNA_Historique_prix!AE:AE,BNA_Historique_prix!$B:$B,$B54,BNA_Historique_prix!$E:$E,$D54)=0,SUMIFS(BNA_Historique_prix!AE:AE,BNA_Historique_prix!$B:$B,$B54,BNA_Historique_prix!$E:$E,$C54)=0),"-",IFERROR((SUMIFS(BNA_Historique_prix!AE:AE,BNA_Historique_prix!$B:$B,$B54,BNA_Historique_prix!$E:$E,$D54)-SUMIFS(BNA_Historique_prix!AE:AE,BNA_Historique_prix!$B:$B,$B54,BNA_Historique_prix!$E:$E,$C54))/SUMIFS(BNA_Historique_prix!AE:AE,BNA_Historique_prix!$B:$B,$B54,BNA_Historique_prix!$E:$E,$C54),""))</f>
        <v>0.3</v>
      </c>
      <c r="AG54" s="13">
        <f ca="1">IF(OR(SUMIFS(BNA_Historique_prix!AF:AF,BNA_Historique_prix!$B:$B,$B54,BNA_Historique_prix!$E:$E,$D54)=0,SUMIFS(BNA_Historique_prix!AF:AF,BNA_Historique_prix!$B:$B,$B54,BNA_Historique_prix!$E:$E,$C54)=0),"-",IFERROR((SUMIFS(BNA_Historique_prix!AF:AF,BNA_Historique_prix!$B:$B,$B54,BNA_Historique_prix!$E:$E,$D54)-SUMIFS(BNA_Historique_prix!AF:AF,BNA_Historique_prix!$B:$B,$B54,BNA_Historique_prix!$E:$E,$C54))/SUMIFS(BNA_Historique_prix!AF:AF,BNA_Historique_prix!$B:$B,$B54,BNA_Historique_prix!$E:$E,$C54),""))</f>
        <v>-0.4375</v>
      </c>
      <c r="AH54" s="13">
        <f ca="1">IF(OR(SUMIFS(BNA_Historique_prix!AG:AG,BNA_Historique_prix!$B:$B,$B54,BNA_Historique_prix!$E:$E,$D54)=0,SUMIFS(BNA_Historique_prix!AG:AG,BNA_Historique_prix!$B:$B,$B54,BNA_Historique_prix!$E:$E,$C54)=0),"-",IFERROR((SUMIFS(BNA_Historique_prix!AG:AG,BNA_Historique_prix!$B:$B,$B54,BNA_Historique_prix!$E:$E,$D54)-SUMIFS(BNA_Historique_prix!AG:AG,BNA_Historique_prix!$B:$B,$B54,BNA_Historique_prix!$E:$E,$C54))/SUMIFS(BNA_Historique_prix!AG:AG,BNA_Historique_prix!$B:$B,$B54,BNA_Historique_prix!$E:$E,$C54),""))</f>
        <v>-0.45</v>
      </c>
      <c r="AI54" s="13" t="str">
        <f ca="1">IF(OR(SUMIFS(BNA_Historique_prix!AH:AH,BNA_Historique_prix!$B:$B,$B54,BNA_Historique_prix!$E:$E,$D54)=0,SUMIFS(BNA_Historique_prix!AH:AH,BNA_Historique_prix!$B:$B,$B54,BNA_Historique_prix!$E:$E,$C54)=0),"-",IFERROR((SUMIFS(BNA_Historique_prix!AH:AH,BNA_Historique_prix!$B:$B,$B54,BNA_Historique_prix!$E:$E,$D54)-SUMIFS(BNA_Historique_prix!AH:AH,BNA_Historique_prix!$B:$B,$B54,BNA_Historique_prix!$E:$E,$C54))/SUMIFS(BNA_Historique_prix!AH:AH,BNA_Historique_prix!$B:$B,$B54,BNA_Historique_prix!$E:$E,$C54),""))</f>
        <v>-</v>
      </c>
      <c r="AJ54" s="13" t="str">
        <f ca="1">IF(OR(SUMIFS(BNA_Historique_prix!AI:AI,BNA_Historique_prix!$B:$B,$B54,BNA_Historique_prix!$E:$E,$D54)=0,SUMIFS(BNA_Historique_prix!AI:AI,BNA_Historique_prix!$B:$B,$B54,BNA_Historique_prix!$E:$E,$C54)=0),"-",IFERROR((SUMIFS(BNA_Historique_prix!AI:AI,BNA_Historique_prix!$B:$B,$B54,BNA_Historique_prix!$E:$E,$D54)-SUMIFS(BNA_Historique_prix!AI:AI,BNA_Historique_prix!$B:$B,$B54,BNA_Historique_prix!$E:$E,$C54))/SUMIFS(BNA_Historique_prix!AI:AI,BNA_Historique_prix!$B:$B,$B54,BNA_Historique_prix!$E:$E,$C54),""))</f>
        <v>-</v>
      </c>
    </row>
    <row r="56" spans="1:36" x14ac:dyDescent="0.35">
      <c r="F56" s="4" t="s">
        <v>89</v>
      </c>
    </row>
    <row r="57" spans="1:36" x14ac:dyDescent="0.35">
      <c r="A57" s="4" t="s">
        <v>81</v>
      </c>
      <c r="B57" s="4" t="s">
        <v>90</v>
      </c>
      <c r="C57" s="10">
        <f t="shared" ref="C57:D59" si="9">C52</f>
        <v>45200</v>
      </c>
      <c r="D57" s="10">
        <f t="shared" si="9"/>
        <v>45231</v>
      </c>
      <c r="E57" s="10" t="str">
        <f>_xlfn.CONCAT(B57,D57)</f>
        <v>marche_gayeri45231</v>
      </c>
      <c r="F57" s="10" t="str">
        <f>F52</f>
        <v>% var mensuelle</v>
      </c>
      <c r="H57" s="13">
        <f ca="1">IF(OR(SUMIFS(BNA_Historique_prix!G:G,BNA_Historique_prix!$B:$B,$B57,BNA_Historique_prix!$E:$E,$D57)=0,SUMIFS(BNA_Historique_prix!G:G,BNA_Historique_prix!$B:$B,$B57,BNA_Historique_prix!$E:$E,$C57)=0),"-",IFERROR((SUMIFS(BNA_Historique_prix!G:G,BNA_Historique_prix!$B:$B,$B57,BNA_Historique_prix!$E:$E,$D57)-SUMIFS(BNA_Historique_prix!G:G,BNA_Historique_prix!$B:$B,$B57,BNA_Historique_prix!$E:$E,$C57))/SUMIFS(BNA_Historique_prix!G:G,BNA_Historique_prix!$B:$B,$B57,BNA_Historique_prix!$E:$E,$C57),""))</f>
        <v>0</v>
      </c>
      <c r="I57" s="13" t="str">
        <f ca="1">IF(OR(SUMIFS(BNA_Historique_prix!H:H,BNA_Historique_prix!$B:$B,$B57,BNA_Historique_prix!$E:$E,$D57)=0,SUMIFS(BNA_Historique_prix!H:H,BNA_Historique_prix!$B:$B,$B57,BNA_Historique_prix!$E:$E,$C57)=0),"-",IFERROR((SUMIFS(BNA_Historique_prix!H:H,BNA_Historique_prix!$B:$B,$B57,BNA_Historique_prix!$E:$E,$D57)-SUMIFS(BNA_Historique_prix!H:H,BNA_Historique_prix!$B:$B,$B57,BNA_Historique_prix!$E:$E,$C57))/SUMIFS(BNA_Historique_prix!H:H,BNA_Historique_prix!$B:$B,$B57,BNA_Historique_prix!$E:$E,$C57),""))</f>
        <v>-</v>
      </c>
      <c r="J57" s="13" t="str">
        <f ca="1">IF(OR(SUMIFS(BNA_Historique_prix!I:I,BNA_Historique_prix!$B:$B,$B57,BNA_Historique_prix!$E:$E,$D57)=0,SUMIFS(BNA_Historique_prix!I:I,BNA_Historique_prix!$B:$B,$B57,BNA_Historique_prix!$E:$E,$C57)=0),"-",IFERROR((SUMIFS(BNA_Historique_prix!I:I,BNA_Historique_prix!$B:$B,$B57,BNA_Historique_prix!$E:$E,$D57)-SUMIFS(BNA_Historique_prix!I:I,BNA_Historique_prix!$B:$B,$B57,BNA_Historique_prix!$E:$E,$C57))/SUMIFS(BNA_Historique_prix!I:I,BNA_Historique_prix!$B:$B,$B57,BNA_Historique_prix!$E:$E,$C57),""))</f>
        <v>-</v>
      </c>
      <c r="K57" s="13">
        <f ca="1">IF(OR(SUMIFS(BNA_Historique_prix!J:J,BNA_Historique_prix!$B:$B,$B57,BNA_Historique_prix!$E:$E,$D57)=0,SUMIFS(BNA_Historique_prix!J:J,BNA_Historique_prix!$B:$B,$B57,BNA_Historique_prix!$E:$E,$C57)=0),"-",IFERROR((SUMIFS(BNA_Historique_prix!J:J,BNA_Historique_prix!$B:$B,$B57,BNA_Historique_prix!$E:$E,$D57)-SUMIFS(BNA_Historique_prix!J:J,BNA_Historique_prix!$B:$B,$B57,BNA_Historique_prix!$E:$E,$C57))/SUMIFS(BNA_Historique_prix!J:J,BNA_Historique_prix!$B:$B,$B57,BNA_Historique_prix!$E:$E,$C57),""))</f>
        <v>0</v>
      </c>
      <c r="L57" s="13" t="str">
        <f ca="1">IF(OR(SUMIFS(BNA_Historique_prix!K:K,BNA_Historique_prix!$B:$B,$B57,BNA_Historique_prix!$E:$E,$D57)=0,SUMIFS(BNA_Historique_prix!K:K,BNA_Historique_prix!$B:$B,$B57,BNA_Historique_prix!$E:$E,$C57)=0),"-",IFERROR((SUMIFS(BNA_Historique_prix!K:K,BNA_Historique_prix!$B:$B,$B57,BNA_Historique_prix!$E:$E,$D57)-SUMIFS(BNA_Historique_prix!K:K,BNA_Historique_prix!$B:$B,$B57,BNA_Historique_prix!$E:$E,$C57))/SUMIFS(BNA_Historique_prix!K:K,BNA_Historique_prix!$B:$B,$B57,BNA_Historique_prix!$E:$E,$C57),""))</f>
        <v>-</v>
      </c>
      <c r="M57" s="13">
        <f ca="1">IF(OR(SUMIFS(BNA_Historique_prix!L:L,BNA_Historique_prix!$B:$B,$B57,BNA_Historique_prix!$E:$E,$D57)=0,SUMIFS(BNA_Historique_prix!L:L,BNA_Historique_prix!$B:$B,$B57,BNA_Historique_prix!$E:$E,$C57)=0),"-",IFERROR((SUMIFS(BNA_Historique_prix!L:L,BNA_Historique_prix!$B:$B,$B57,BNA_Historique_prix!$E:$E,$D57)-SUMIFS(BNA_Historique_prix!L:L,BNA_Historique_prix!$B:$B,$B57,BNA_Historique_prix!$E:$E,$C57))/SUMIFS(BNA_Historique_prix!L:L,BNA_Historique_prix!$B:$B,$B57,BNA_Historique_prix!$E:$E,$C57),""))</f>
        <v>0</v>
      </c>
      <c r="N57" s="13">
        <f ca="1">IF(OR(SUMIFS(BNA_Historique_prix!M:M,BNA_Historique_prix!$B:$B,$B57,BNA_Historique_prix!$E:$E,$D57)=0,SUMIFS(BNA_Historique_prix!M:M,BNA_Historique_prix!$B:$B,$B57,BNA_Historique_prix!$E:$E,$C57)=0),"-",IFERROR((SUMIFS(BNA_Historique_prix!M:M,BNA_Historique_prix!$B:$B,$B57,BNA_Historique_prix!$E:$E,$D57)-SUMIFS(BNA_Historique_prix!M:M,BNA_Historique_prix!$B:$B,$B57,BNA_Historique_prix!$E:$E,$C57))/SUMIFS(BNA_Historique_prix!M:M,BNA_Historique_prix!$B:$B,$B57,BNA_Historique_prix!$E:$E,$C57),""))</f>
        <v>0</v>
      </c>
      <c r="O57" s="13" t="str">
        <f ca="1">IF(OR(SUMIFS(BNA_Historique_prix!N:N,BNA_Historique_prix!$B:$B,$B57,BNA_Historique_prix!$E:$E,$D57)=0,SUMIFS(BNA_Historique_prix!N:N,BNA_Historique_prix!$B:$B,$B57,BNA_Historique_prix!$E:$E,$C57)=0),"-",IFERROR((SUMIFS(BNA_Historique_prix!N:N,BNA_Historique_prix!$B:$B,$B57,BNA_Historique_prix!$E:$E,$D57)-SUMIFS(BNA_Historique_prix!N:N,BNA_Historique_prix!$B:$B,$B57,BNA_Historique_prix!$E:$E,$C57))/SUMIFS(BNA_Historique_prix!N:N,BNA_Historique_prix!$B:$B,$B57,BNA_Historique_prix!$E:$E,$C57),""))</f>
        <v>-</v>
      </c>
      <c r="P57" s="13">
        <f ca="1">IF(OR(SUMIFS(BNA_Historique_prix!O:O,BNA_Historique_prix!$B:$B,$B57,BNA_Historique_prix!$E:$E,$D57)=0,SUMIFS(BNA_Historique_prix!O:O,BNA_Historique_prix!$B:$B,$B57,BNA_Historique_prix!$E:$E,$C57)=0),"-",IFERROR((SUMIFS(BNA_Historique_prix!O:O,BNA_Historique_prix!$B:$B,$B57,BNA_Historique_prix!$E:$E,$D57)-SUMIFS(BNA_Historique_prix!O:O,BNA_Historique_prix!$B:$B,$B57,BNA_Historique_prix!$E:$E,$C57))/SUMIFS(BNA_Historique_prix!O:O,BNA_Historique_prix!$B:$B,$B57,BNA_Historique_prix!$E:$E,$C57),""))</f>
        <v>0</v>
      </c>
      <c r="Q57" s="13" t="str">
        <f ca="1">IF(OR(SUMIFS(BNA_Historique_prix!P:P,BNA_Historique_prix!$B:$B,$B57,BNA_Historique_prix!$E:$E,$D57)=0,SUMIFS(BNA_Historique_prix!P:P,BNA_Historique_prix!$B:$B,$B57,BNA_Historique_prix!$E:$E,$C57)=0),"-",IFERROR((SUMIFS(BNA_Historique_prix!P:P,BNA_Historique_prix!$B:$B,$B57,BNA_Historique_prix!$E:$E,$D57)-SUMIFS(BNA_Historique_prix!P:P,BNA_Historique_prix!$B:$B,$B57,BNA_Historique_prix!$E:$E,$C57))/SUMIFS(BNA_Historique_prix!P:P,BNA_Historique_prix!$B:$B,$B57,BNA_Historique_prix!$E:$E,$C57),""))</f>
        <v>-</v>
      </c>
      <c r="R57" s="13" t="str">
        <f ca="1">IF(OR(SUMIFS(BNA_Historique_prix!Q:Q,BNA_Historique_prix!$B:$B,$B57,BNA_Historique_prix!$E:$E,$D57)=0,SUMIFS(BNA_Historique_prix!Q:Q,BNA_Historique_prix!$B:$B,$B57,BNA_Historique_prix!$E:$E,$C57)=0),"-",IFERROR((SUMIFS(BNA_Historique_prix!Q:Q,BNA_Historique_prix!$B:$B,$B57,BNA_Historique_prix!$E:$E,$D57)-SUMIFS(BNA_Historique_prix!Q:Q,BNA_Historique_prix!$B:$B,$B57,BNA_Historique_prix!$E:$E,$C57))/SUMIFS(BNA_Historique_prix!Q:Q,BNA_Historique_prix!$B:$B,$B57,BNA_Historique_prix!$E:$E,$C57),""))</f>
        <v>-</v>
      </c>
      <c r="S57" s="13" t="str">
        <f ca="1">IF(OR(SUMIFS(BNA_Historique_prix!R:R,BNA_Historique_prix!$B:$B,$B57,BNA_Historique_prix!$E:$E,$D57)=0,SUMIFS(BNA_Historique_prix!R:R,BNA_Historique_prix!$B:$B,$B57,BNA_Historique_prix!$E:$E,$C57)=0),"-",IFERROR((SUMIFS(BNA_Historique_prix!R:R,BNA_Historique_prix!$B:$B,$B57,BNA_Historique_prix!$E:$E,$D57)-SUMIFS(BNA_Historique_prix!R:R,BNA_Historique_prix!$B:$B,$B57,BNA_Historique_prix!$E:$E,$C57))/SUMIFS(BNA_Historique_prix!R:R,BNA_Historique_prix!$B:$B,$B57,BNA_Historique_prix!$E:$E,$C57),""))</f>
        <v>-</v>
      </c>
      <c r="T57" s="13" t="str">
        <f ca="1">IF(OR(SUMIFS(BNA_Historique_prix!S:S,BNA_Historique_prix!$B:$B,$B57,BNA_Historique_prix!$E:$E,$D57)=0,SUMIFS(BNA_Historique_prix!S:S,BNA_Historique_prix!$B:$B,$B57,BNA_Historique_prix!$E:$E,$C57)=0),"-",IFERROR((SUMIFS(BNA_Historique_prix!S:S,BNA_Historique_prix!$B:$B,$B57,BNA_Historique_prix!$E:$E,$D57)-SUMIFS(BNA_Historique_prix!S:S,BNA_Historique_prix!$B:$B,$B57,BNA_Historique_prix!$E:$E,$C57))/SUMIFS(BNA_Historique_prix!S:S,BNA_Historique_prix!$B:$B,$B57,BNA_Historique_prix!$E:$E,$C57),""))</f>
        <v>-</v>
      </c>
      <c r="U57" s="13" t="str">
        <f ca="1">IF(OR(SUMIFS(BNA_Historique_prix!T:T,BNA_Historique_prix!$B:$B,$B57,BNA_Historique_prix!$E:$E,$D57)=0,SUMIFS(BNA_Historique_prix!T:T,BNA_Historique_prix!$B:$B,$B57,BNA_Historique_prix!$E:$E,$C57)=0),"-",IFERROR((SUMIFS(BNA_Historique_prix!T:T,BNA_Historique_prix!$B:$B,$B57,BNA_Historique_prix!$E:$E,$D57)-SUMIFS(BNA_Historique_prix!T:T,BNA_Historique_prix!$B:$B,$B57,BNA_Historique_prix!$E:$E,$C57))/SUMIFS(BNA_Historique_prix!T:T,BNA_Historique_prix!$B:$B,$B57,BNA_Historique_prix!$E:$E,$C57),""))</f>
        <v>-</v>
      </c>
      <c r="V57" s="13" t="str">
        <f ca="1">IF(OR(SUMIFS(BNA_Historique_prix!U:U,BNA_Historique_prix!$B:$B,$B57,BNA_Historique_prix!$E:$E,$D57)=0,SUMIFS(BNA_Historique_prix!U:U,BNA_Historique_prix!$B:$B,$B57,BNA_Historique_prix!$E:$E,$C57)=0),"-",IFERROR((SUMIFS(BNA_Historique_prix!U:U,BNA_Historique_prix!$B:$B,$B57,BNA_Historique_prix!$E:$E,$D57)-SUMIFS(BNA_Historique_prix!U:U,BNA_Historique_prix!$B:$B,$B57,BNA_Historique_prix!$E:$E,$C57))/SUMIFS(BNA_Historique_prix!U:U,BNA_Historique_prix!$B:$B,$B57,BNA_Historique_prix!$E:$E,$C57),""))</f>
        <v>-</v>
      </c>
      <c r="W57" s="13" t="str">
        <f ca="1">IF(OR(SUMIFS(BNA_Historique_prix!V:V,BNA_Historique_prix!$B:$B,$B57,BNA_Historique_prix!$E:$E,$D57)=0,SUMIFS(BNA_Historique_prix!V:V,BNA_Historique_prix!$B:$B,$B57,BNA_Historique_prix!$E:$E,$C57)=0),"-",IFERROR((SUMIFS(BNA_Historique_prix!V:V,BNA_Historique_prix!$B:$B,$B57,BNA_Historique_prix!$E:$E,$D57)-SUMIFS(BNA_Historique_prix!V:V,BNA_Historique_prix!$B:$B,$B57,BNA_Historique_prix!$E:$E,$C57))/SUMIFS(BNA_Historique_prix!V:V,BNA_Historique_prix!$B:$B,$B57,BNA_Historique_prix!$E:$E,$C57),""))</f>
        <v>-</v>
      </c>
      <c r="X57" s="13" t="str">
        <f ca="1">IF(OR(SUMIFS(BNA_Historique_prix!W:W,BNA_Historique_prix!$B:$B,$B57,BNA_Historique_prix!$E:$E,$D57)=0,SUMIFS(BNA_Historique_prix!W:W,BNA_Historique_prix!$B:$B,$B57,BNA_Historique_prix!$E:$E,$C57)=0),"-",IFERROR((SUMIFS(BNA_Historique_prix!W:W,BNA_Historique_prix!$B:$B,$B57,BNA_Historique_prix!$E:$E,$D57)-SUMIFS(BNA_Historique_prix!W:W,BNA_Historique_prix!$B:$B,$B57,BNA_Historique_prix!$E:$E,$C57))/SUMIFS(BNA_Historique_prix!W:W,BNA_Historique_prix!$B:$B,$B57,BNA_Historique_prix!$E:$E,$C57),""))</f>
        <v>-</v>
      </c>
      <c r="Y57" s="13">
        <f ca="1">IF(OR(SUMIFS(BNA_Historique_prix!X:X,BNA_Historique_prix!$B:$B,$B57,BNA_Historique_prix!$E:$E,$D57)=0,SUMIFS(BNA_Historique_prix!X:X,BNA_Historique_prix!$B:$B,$B57,BNA_Historique_prix!$E:$E,$C57)=0),"-",IFERROR((SUMIFS(BNA_Historique_prix!X:X,BNA_Historique_prix!$B:$B,$B57,BNA_Historique_prix!$E:$E,$D57)-SUMIFS(BNA_Historique_prix!X:X,BNA_Historique_prix!$B:$B,$B57,BNA_Historique_prix!$E:$E,$C57))/SUMIFS(BNA_Historique_prix!X:X,BNA_Historique_prix!$B:$B,$B57,BNA_Historique_prix!$E:$E,$C57),""))</f>
        <v>0</v>
      </c>
      <c r="Z57" s="13" t="str">
        <f ca="1">IF(OR(SUMIFS(BNA_Historique_prix!Y:Y,BNA_Historique_prix!$B:$B,$B57,BNA_Historique_prix!$E:$E,$D57)=0,SUMIFS(BNA_Historique_prix!Y:Y,BNA_Historique_prix!$B:$B,$B57,BNA_Historique_prix!$E:$E,$C57)=0),"-",IFERROR((SUMIFS(BNA_Historique_prix!Y:Y,BNA_Historique_prix!$B:$B,$B57,BNA_Historique_prix!$E:$E,$D57)-SUMIFS(BNA_Historique_prix!Y:Y,BNA_Historique_prix!$B:$B,$B57,BNA_Historique_prix!$E:$E,$C57))/SUMIFS(BNA_Historique_prix!Y:Y,BNA_Historique_prix!$B:$B,$B57,BNA_Historique_prix!$E:$E,$C57),""))</f>
        <v>-</v>
      </c>
      <c r="AA57" s="13" t="str">
        <f ca="1">IF(OR(SUMIFS(BNA_Historique_prix!Z:Z,BNA_Historique_prix!$B:$B,$B57,BNA_Historique_prix!$E:$E,$D57)=0,SUMIFS(BNA_Historique_prix!Z:Z,BNA_Historique_prix!$B:$B,$B57,BNA_Historique_prix!$E:$E,$C57)=0),"-",IFERROR((SUMIFS(BNA_Historique_prix!Z:Z,BNA_Historique_prix!$B:$B,$B57,BNA_Historique_prix!$E:$E,$D57)-SUMIFS(BNA_Historique_prix!Z:Z,BNA_Historique_prix!$B:$B,$B57,BNA_Historique_prix!$E:$E,$C57))/SUMIFS(BNA_Historique_prix!Z:Z,BNA_Historique_prix!$B:$B,$B57,BNA_Historique_prix!$E:$E,$C57),""))</f>
        <v>-</v>
      </c>
      <c r="AB57" s="13" t="str">
        <f ca="1">IF(OR(SUMIFS(BNA_Historique_prix!AA:AA,BNA_Historique_prix!$B:$B,$B57,BNA_Historique_prix!$E:$E,$D57)=0,SUMIFS(BNA_Historique_prix!AA:AA,BNA_Historique_prix!$B:$B,$B57,BNA_Historique_prix!$E:$E,$C57)=0),"-",IFERROR((SUMIFS(BNA_Historique_prix!AA:AA,BNA_Historique_prix!$B:$B,$B57,BNA_Historique_prix!$E:$E,$D57)-SUMIFS(BNA_Historique_prix!AA:AA,BNA_Historique_prix!$B:$B,$B57,BNA_Historique_prix!$E:$E,$C57))/SUMIFS(BNA_Historique_prix!AA:AA,BNA_Historique_prix!$B:$B,$B57,BNA_Historique_prix!$E:$E,$C57),""))</f>
        <v>-</v>
      </c>
      <c r="AC57" s="13">
        <f ca="1">IF(OR(SUMIFS(BNA_Historique_prix!AB:AB,BNA_Historique_prix!$B:$B,$B57,BNA_Historique_prix!$E:$E,$D57)=0,SUMIFS(BNA_Historique_prix!AB:AB,BNA_Historique_prix!$B:$B,$B57,BNA_Historique_prix!$E:$E,$C57)=0),"-",IFERROR((SUMIFS(BNA_Historique_prix!AB:AB,BNA_Historique_prix!$B:$B,$B57,BNA_Historique_prix!$E:$E,$D57)-SUMIFS(BNA_Historique_prix!AB:AB,BNA_Historique_prix!$B:$B,$B57,BNA_Historique_prix!$E:$E,$C57))/SUMIFS(BNA_Historique_prix!AB:AB,BNA_Historique_prix!$B:$B,$B57,BNA_Historique_prix!$E:$E,$C57),""))</f>
        <v>0</v>
      </c>
      <c r="AD57" s="13">
        <f ca="1">IF(OR(SUMIFS(BNA_Historique_prix!AC:AC,BNA_Historique_prix!$B:$B,$B57,BNA_Historique_prix!$E:$E,$D57)=0,SUMIFS(BNA_Historique_prix!AC:AC,BNA_Historique_prix!$B:$B,$B57,BNA_Historique_prix!$E:$E,$C57)=0),"-",IFERROR((SUMIFS(BNA_Historique_prix!AC:AC,BNA_Historique_prix!$B:$B,$B57,BNA_Historique_prix!$E:$E,$D57)-SUMIFS(BNA_Historique_prix!AC:AC,BNA_Historique_prix!$B:$B,$B57,BNA_Historique_prix!$E:$E,$C57))/SUMIFS(BNA_Historique_prix!AC:AC,BNA_Historique_prix!$B:$B,$B57,BNA_Historique_prix!$E:$E,$C57),""))</f>
        <v>0</v>
      </c>
      <c r="AE57" s="13">
        <f ca="1">IF(OR(SUMIFS(BNA_Historique_prix!AD:AD,BNA_Historique_prix!$B:$B,$B57,BNA_Historique_prix!$E:$E,$D57)=0,SUMIFS(BNA_Historique_prix!AD:AD,BNA_Historique_prix!$B:$B,$B57,BNA_Historique_prix!$E:$E,$C57)=0),"-",IFERROR((SUMIFS(BNA_Historique_prix!AD:AD,BNA_Historique_prix!$B:$B,$B57,BNA_Historique_prix!$E:$E,$D57)-SUMIFS(BNA_Historique_prix!AD:AD,BNA_Historique_prix!$B:$B,$B57,BNA_Historique_prix!$E:$E,$C57))/SUMIFS(BNA_Historique_prix!AD:AD,BNA_Historique_prix!$B:$B,$B57,BNA_Historique_prix!$E:$E,$C57),""))</f>
        <v>0</v>
      </c>
      <c r="AF57" s="13">
        <f ca="1">IF(OR(SUMIFS(BNA_Historique_prix!AE:AE,BNA_Historique_prix!$B:$B,$B57,BNA_Historique_prix!$E:$E,$D57)=0,SUMIFS(BNA_Historique_prix!AE:AE,BNA_Historique_prix!$B:$B,$B57,BNA_Historique_prix!$E:$E,$C57)=0),"-",IFERROR((SUMIFS(BNA_Historique_prix!AE:AE,BNA_Historique_prix!$B:$B,$B57,BNA_Historique_prix!$E:$E,$D57)-SUMIFS(BNA_Historique_prix!AE:AE,BNA_Historique_prix!$B:$B,$B57,BNA_Historique_prix!$E:$E,$C57))/SUMIFS(BNA_Historique_prix!AE:AE,BNA_Historique_prix!$B:$B,$B57,BNA_Historique_prix!$E:$E,$C57),""))</f>
        <v>0</v>
      </c>
      <c r="AG57" s="13">
        <f ca="1">IF(OR(SUMIFS(BNA_Historique_prix!AF:AF,BNA_Historique_prix!$B:$B,$B57,BNA_Historique_prix!$E:$E,$D57)=0,SUMIFS(BNA_Historique_prix!AF:AF,BNA_Historique_prix!$B:$B,$B57,BNA_Historique_prix!$E:$E,$C57)=0),"-",IFERROR((SUMIFS(BNA_Historique_prix!AF:AF,BNA_Historique_prix!$B:$B,$B57,BNA_Historique_prix!$E:$E,$D57)-SUMIFS(BNA_Historique_prix!AF:AF,BNA_Historique_prix!$B:$B,$B57,BNA_Historique_prix!$E:$E,$C57))/SUMIFS(BNA_Historique_prix!AF:AF,BNA_Historique_prix!$B:$B,$B57,BNA_Historique_prix!$E:$E,$C57),""))</f>
        <v>0</v>
      </c>
      <c r="AH57" s="13" t="str">
        <f ca="1">IF(OR(SUMIFS(BNA_Historique_prix!AG:AG,BNA_Historique_prix!$B:$B,$B57,BNA_Historique_prix!$E:$E,$D57)=0,SUMIFS(BNA_Historique_prix!AG:AG,BNA_Historique_prix!$B:$B,$B57,BNA_Historique_prix!$E:$E,$C57)=0),"-",IFERROR((SUMIFS(BNA_Historique_prix!AG:AG,BNA_Historique_prix!$B:$B,$B57,BNA_Historique_prix!$E:$E,$D57)-SUMIFS(BNA_Historique_prix!AG:AG,BNA_Historique_prix!$B:$B,$B57,BNA_Historique_prix!$E:$E,$C57))/SUMIFS(BNA_Historique_prix!AG:AG,BNA_Historique_prix!$B:$B,$B57,BNA_Historique_prix!$E:$E,$C57),""))</f>
        <v>-</v>
      </c>
      <c r="AI57" s="13">
        <f ca="1">IF(OR(SUMIFS(BNA_Historique_prix!AH:AH,BNA_Historique_prix!$B:$B,$B57,BNA_Historique_prix!$E:$E,$D57)=0,SUMIFS(BNA_Historique_prix!AH:AH,BNA_Historique_prix!$B:$B,$B57,BNA_Historique_prix!$E:$E,$C57)=0),"-",IFERROR((SUMIFS(BNA_Historique_prix!AH:AH,BNA_Historique_prix!$B:$B,$B57,BNA_Historique_prix!$E:$E,$D57)-SUMIFS(BNA_Historique_prix!AH:AH,BNA_Historique_prix!$B:$B,$B57,BNA_Historique_prix!$E:$E,$C57))/SUMIFS(BNA_Historique_prix!AH:AH,BNA_Historique_prix!$B:$B,$B57,BNA_Historique_prix!$E:$E,$C57),""))</f>
        <v>0</v>
      </c>
      <c r="AJ57" s="13" t="str">
        <f ca="1">IF(OR(SUMIFS(BNA_Historique_prix!AI:AI,BNA_Historique_prix!$B:$B,$B57,BNA_Historique_prix!$E:$E,$D57)=0,SUMIFS(BNA_Historique_prix!AI:AI,BNA_Historique_prix!$B:$B,$B57,BNA_Historique_prix!$E:$E,$C57)=0),"-",IFERROR((SUMIFS(BNA_Historique_prix!AI:AI,BNA_Historique_prix!$B:$B,$B57,BNA_Historique_prix!$E:$E,$D57)-SUMIFS(BNA_Historique_prix!AI:AI,BNA_Historique_prix!$B:$B,$B57,BNA_Historique_prix!$E:$E,$C57))/SUMIFS(BNA_Historique_prix!AI:AI,BNA_Historique_prix!$B:$B,$B57,BNA_Historique_prix!$E:$E,$C57),""))</f>
        <v>-</v>
      </c>
    </row>
    <row r="58" spans="1:36" x14ac:dyDescent="0.35">
      <c r="A58" s="4" t="s">
        <v>81</v>
      </c>
      <c r="B58" s="4" t="s">
        <v>90</v>
      </c>
      <c r="C58" s="10">
        <f t="shared" si="9"/>
        <v>45170</v>
      </c>
      <c r="D58" s="10">
        <f t="shared" si="9"/>
        <v>45231</v>
      </c>
      <c r="E58" s="10"/>
      <c r="F58" s="10" t="str">
        <f>F53</f>
        <v>% var trimestrielle</v>
      </c>
      <c r="H58" s="13">
        <f ca="1">IF(OR(SUMIFS(BNA_Historique_prix!G:G,BNA_Historique_prix!$B:$B,$B58,BNA_Historique_prix!$E:$E,$D58)=0,SUMIFS(BNA_Historique_prix!G:G,BNA_Historique_prix!$B:$B,$B58,BNA_Historique_prix!$E:$E,$C58)=0),"-",IFERROR((SUMIFS(BNA_Historique_prix!G:G,BNA_Historique_prix!$B:$B,$B58,BNA_Historique_prix!$E:$E,$D58)-SUMIFS(BNA_Historique_prix!G:G,BNA_Historique_prix!$B:$B,$B58,BNA_Historique_prix!$E:$E,$C58))/SUMIFS(BNA_Historique_prix!G:G,BNA_Historique_prix!$B:$B,$B58,BNA_Historique_prix!$E:$E,$C58),""))</f>
        <v>0.2</v>
      </c>
      <c r="I58" s="13" t="str">
        <f ca="1">IF(OR(SUMIFS(BNA_Historique_prix!H:H,BNA_Historique_prix!$B:$B,$B58,BNA_Historique_prix!$E:$E,$D58)=0,SUMIFS(BNA_Historique_prix!H:H,BNA_Historique_prix!$B:$B,$B58,BNA_Historique_prix!$E:$E,$C58)=0),"-",IFERROR((SUMIFS(BNA_Historique_prix!H:H,BNA_Historique_prix!$B:$B,$B58,BNA_Historique_prix!$E:$E,$D58)-SUMIFS(BNA_Historique_prix!H:H,BNA_Historique_prix!$B:$B,$B58,BNA_Historique_prix!$E:$E,$C58))/SUMIFS(BNA_Historique_prix!H:H,BNA_Historique_prix!$B:$B,$B58,BNA_Historique_prix!$E:$E,$C58),""))</f>
        <v>-</v>
      </c>
      <c r="J58" s="13" t="str">
        <f ca="1">IF(OR(SUMIFS(BNA_Historique_prix!I:I,BNA_Historique_prix!$B:$B,$B58,BNA_Historique_prix!$E:$E,$D58)=0,SUMIFS(BNA_Historique_prix!I:I,BNA_Historique_prix!$B:$B,$B58,BNA_Historique_prix!$E:$E,$C58)=0),"-",IFERROR((SUMIFS(BNA_Historique_prix!I:I,BNA_Historique_prix!$B:$B,$B58,BNA_Historique_prix!$E:$E,$D58)-SUMIFS(BNA_Historique_prix!I:I,BNA_Historique_prix!$B:$B,$B58,BNA_Historique_prix!$E:$E,$C58))/SUMIFS(BNA_Historique_prix!I:I,BNA_Historique_prix!$B:$B,$B58,BNA_Historique_prix!$E:$E,$C58),""))</f>
        <v>-</v>
      </c>
      <c r="K58" s="13" t="str">
        <f ca="1">IF(OR(SUMIFS(BNA_Historique_prix!J:J,BNA_Historique_prix!$B:$B,$B58,BNA_Historique_prix!$E:$E,$D58)=0,SUMIFS(BNA_Historique_prix!J:J,BNA_Historique_prix!$B:$B,$B58,BNA_Historique_prix!$E:$E,$C58)=0),"-",IFERROR((SUMIFS(BNA_Historique_prix!J:J,BNA_Historique_prix!$B:$B,$B58,BNA_Historique_prix!$E:$E,$D58)-SUMIFS(BNA_Historique_prix!J:J,BNA_Historique_prix!$B:$B,$B58,BNA_Historique_prix!$E:$E,$C58))/SUMIFS(BNA_Historique_prix!J:J,BNA_Historique_prix!$B:$B,$B58,BNA_Historique_prix!$E:$E,$C58),""))</f>
        <v>-</v>
      </c>
      <c r="L58" s="13" t="str">
        <f ca="1">IF(OR(SUMIFS(BNA_Historique_prix!K:K,BNA_Historique_prix!$B:$B,$B58,BNA_Historique_prix!$E:$E,$D58)=0,SUMIFS(BNA_Historique_prix!K:K,BNA_Historique_prix!$B:$B,$B58,BNA_Historique_prix!$E:$E,$C58)=0),"-",IFERROR((SUMIFS(BNA_Historique_prix!K:K,BNA_Historique_prix!$B:$B,$B58,BNA_Historique_prix!$E:$E,$D58)-SUMIFS(BNA_Historique_prix!K:K,BNA_Historique_prix!$B:$B,$B58,BNA_Historique_prix!$E:$E,$C58))/SUMIFS(BNA_Historique_prix!K:K,BNA_Historique_prix!$B:$B,$B58,BNA_Historique_prix!$E:$E,$C58),""))</f>
        <v>-</v>
      </c>
      <c r="M58" s="13">
        <f ca="1">IF(OR(SUMIFS(BNA_Historique_prix!L:L,BNA_Historique_prix!$B:$B,$B58,BNA_Historique_prix!$E:$E,$D58)=0,SUMIFS(BNA_Historique_prix!L:L,BNA_Historique_prix!$B:$B,$B58,BNA_Historique_prix!$E:$E,$C58)=0),"-",IFERROR((SUMIFS(BNA_Historique_prix!L:L,BNA_Historique_prix!$B:$B,$B58,BNA_Historique_prix!$E:$E,$D58)-SUMIFS(BNA_Historique_prix!L:L,BNA_Historique_prix!$B:$B,$B58,BNA_Historique_prix!$E:$E,$C58))/SUMIFS(BNA_Historique_prix!L:L,BNA_Historique_prix!$B:$B,$B58,BNA_Historique_prix!$E:$E,$C58),""))</f>
        <v>7.3170731707317069E-2</v>
      </c>
      <c r="N58" s="13">
        <f ca="1">IF(OR(SUMIFS(BNA_Historique_prix!M:M,BNA_Historique_prix!$B:$B,$B58,BNA_Historique_prix!$E:$E,$D58)=0,SUMIFS(BNA_Historique_prix!M:M,BNA_Historique_prix!$B:$B,$B58,BNA_Historique_prix!$E:$E,$C58)=0),"-",IFERROR((SUMIFS(BNA_Historique_prix!M:M,BNA_Historique_prix!$B:$B,$B58,BNA_Historique_prix!$E:$E,$D58)-SUMIFS(BNA_Historique_prix!M:M,BNA_Historique_prix!$B:$B,$B58,BNA_Historique_prix!$E:$E,$C58))/SUMIFS(BNA_Historique_prix!M:M,BNA_Historique_prix!$B:$B,$B58,BNA_Historique_prix!$E:$E,$C58),""))</f>
        <v>0</v>
      </c>
      <c r="O58" s="13" t="str">
        <f ca="1">IF(OR(SUMIFS(BNA_Historique_prix!N:N,BNA_Historique_prix!$B:$B,$B58,BNA_Historique_prix!$E:$E,$D58)=0,SUMIFS(BNA_Historique_prix!N:N,BNA_Historique_prix!$B:$B,$B58,BNA_Historique_prix!$E:$E,$C58)=0),"-",IFERROR((SUMIFS(BNA_Historique_prix!N:N,BNA_Historique_prix!$B:$B,$B58,BNA_Historique_prix!$E:$E,$D58)-SUMIFS(BNA_Historique_prix!N:N,BNA_Historique_prix!$B:$B,$B58,BNA_Historique_prix!$E:$E,$C58))/SUMIFS(BNA_Historique_prix!N:N,BNA_Historique_prix!$B:$B,$B58,BNA_Historique_prix!$E:$E,$C58),""))</f>
        <v>-</v>
      </c>
      <c r="P58" s="13">
        <f ca="1">IF(OR(SUMIFS(BNA_Historique_prix!O:O,BNA_Historique_prix!$B:$B,$B58,BNA_Historique_prix!$E:$E,$D58)=0,SUMIFS(BNA_Historique_prix!O:O,BNA_Historique_prix!$B:$B,$B58,BNA_Historique_prix!$E:$E,$C58)=0),"-",IFERROR((SUMIFS(BNA_Historique_prix!O:O,BNA_Historique_prix!$B:$B,$B58,BNA_Historique_prix!$E:$E,$D58)-SUMIFS(BNA_Historique_prix!O:O,BNA_Historique_prix!$B:$B,$B58,BNA_Historique_prix!$E:$E,$C58))/SUMIFS(BNA_Historique_prix!O:O,BNA_Historique_prix!$B:$B,$B58,BNA_Historique_prix!$E:$E,$C58),""))</f>
        <v>0</v>
      </c>
      <c r="Q58" s="13" t="str">
        <f ca="1">IF(OR(SUMIFS(BNA_Historique_prix!P:P,BNA_Historique_prix!$B:$B,$B58,BNA_Historique_prix!$E:$E,$D58)=0,SUMIFS(BNA_Historique_prix!P:P,BNA_Historique_prix!$B:$B,$B58,BNA_Historique_prix!$E:$E,$C58)=0),"-",IFERROR((SUMIFS(BNA_Historique_prix!P:P,BNA_Historique_prix!$B:$B,$B58,BNA_Historique_prix!$E:$E,$D58)-SUMIFS(BNA_Historique_prix!P:P,BNA_Historique_prix!$B:$B,$B58,BNA_Historique_prix!$E:$E,$C58))/SUMIFS(BNA_Historique_prix!P:P,BNA_Historique_prix!$B:$B,$B58,BNA_Historique_prix!$E:$E,$C58),""))</f>
        <v>-</v>
      </c>
      <c r="R58" s="13" t="str">
        <f ca="1">IF(OR(SUMIFS(BNA_Historique_prix!Q:Q,BNA_Historique_prix!$B:$B,$B58,BNA_Historique_prix!$E:$E,$D58)=0,SUMIFS(BNA_Historique_prix!Q:Q,BNA_Historique_prix!$B:$B,$B58,BNA_Historique_prix!$E:$E,$C58)=0),"-",IFERROR((SUMIFS(BNA_Historique_prix!Q:Q,BNA_Historique_prix!$B:$B,$B58,BNA_Historique_prix!$E:$E,$D58)-SUMIFS(BNA_Historique_prix!Q:Q,BNA_Historique_prix!$B:$B,$B58,BNA_Historique_prix!$E:$E,$C58))/SUMIFS(BNA_Historique_prix!Q:Q,BNA_Historique_prix!$B:$B,$B58,BNA_Historique_prix!$E:$E,$C58),""))</f>
        <v>-</v>
      </c>
      <c r="S58" s="13" t="str">
        <f ca="1">IF(OR(SUMIFS(BNA_Historique_prix!R:R,BNA_Historique_prix!$B:$B,$B58,BNA_Historique_prix!$E:$E,$D58)=0,SUMIFS(BNA_Historique_prix!R:R,BNA_Historique_prix!$B:$B,$B58,BNA_Historique_prix!$E:$E,$C58)=0),"-",IFERROR((SUMIFS(BNA_Historique_prix!R:R,BNA_Historique_prix!$B:$B,$B58,BNA_Historique_prix!$E:$E,$D58)-SUMIFS(BNA_Historique_prix!R:R,BNA_Historique_prix!$B:$B,$B58,BNA_Historique_prix!$E:$E,$C58))/SUMIFS(BNA_Historique_prix!R:R,BNA_Historique_prix!$B:$B,$B58,BNA_Historique_prix!$E:$E,$C58),""))</f>
        <v>-</v>
      </c>
      <c r="T58" s="13" t="str">
        <f ca="1">IF(OR(SUMIFS(BNA_Historique_prix!S:S,BNA_Historique_prix!$B:$B,$B58,BNA_Historique_prix!$E:$E,$D58)=0,SUMIFS(BNA_Historique_prix!S:S,BNA_Historique_prix!$B:$B,$B58,BNA_Historique_prix!$E:$E,$C58)=0),"-",IFERROR((SUMIFS(BNA_Historique_prix!S:S,BNA_Historique_prix!$B:$B,$B58,BNA_Historique_prix!$E:$E,$D58)-SUMIFS(BNA_Historique_prix!S:S,BNA_Historique_prix!$B:$B,$B58,BNA_Historique_prix!$E:$E,$C58))/SUMIFS(BNA_Historique_prix!S:S,BNA_Historique_prix!$B:$B,$B58,BNA_Historique_prix!$E:$E,$C58),""))</f>
        <v>-</v>
      </c>
      <c r="U58" s="13" t="str">
        <f ca="1">IF(OR(SUMIFS(BNA_Historique_prix!T:T,BNA_Historique_prix!$B:$B,$B58,BNA_Historique_prix!$E:$E,$D58)=0,SUMIFS(BNA_Historique_prix!T:T,BNA_Historique_prix!$B:$B,$B58,BNA_Historique_prix!$E:$E,$C58)=0),"-",IFERROR((SUMIFS(BNA_Historique_prix!T:T,BNA_Historique_prix!$B:$B,$B58,BNA_Historique_prix!$E:$E,$D58)-SUMIFS(BNA_Historique_prix!T:T,BNA_Historique_prix!$B:$B,$B58,BNA_Historique_prix!$E:$E,$C58))/SUMIFS(BNA_Historique_prix!T:T,BNA_Historique_prix!$B:$B,$B58,BNA_Historique_prix!$E:$E,$C58),""))</f>
        <v>-</v>
      </c>
      <c r="V58" s="13" t="str">
        <f ca="1">IF(OR(SUMIFS(BNA_Historique_prix!U:U,BNA_Historique_prix!$B:$B,$B58,BNA_Historique_prix!$E:$E,$D58)=0,SUMIFS(BNA_Historique_prix!U:U,BNA_Historique_prix!$B:$B,$B58,BNA_Historique_prix!$E:$E,$C58)=0),"-",IFERROR((SUMIFS(BNA_Historique_prix!U:U,BNA_Historique_prix!$B:$B,$B58,BNA_Historique_prix!$E:$E,$D58)-SUMIFS(BNA_Historique_prix!U:U,BNA_Historique_prix!$B:$B,$B58,BNA_Historique_prix!$E:$E,$C58))/SUMIFS(BNA_Historique_prix!U:U,BNA_Historique_prix!$B:$B,$B58,BNA_Historique_prix!$E:$E,$C58),""))</f>
        <v>-</v>
      </c>
      <c r="W58" s="13" t="str">
        <f ca="1">IF(OR(SUMIFS(BNA_Historique_prix!V:V,BNA_Historique_prix!$B:$B,$B58,BNA_Historique_prix!$E:$E,$D58)=0,SUMIFS(BNA_Historique_prix!V:V,BNA_Historique_prix!$B:$B,$B58,BNA_Historique_prix!$E:$E,$C58)=0),"-",IFERROR((SUMIFS(BNA_Historique_prix!V:V,BNA_Historique_prix!$B:$B,$B58,BNA_Historique_prix!$E:$E,$D58)-SUMIFS(BNA_Historique_prix!V:V,BNA_Historique_prix!$B:$B,$B58,BNA_Historique_prix!$E:$E,$C58))/SUMIFS(BNA_Historique_prix!V:V,BNA_Historique_prix!$B:$B,$B58,BNA_Historique_prix!$E:$E,$C58),""))</f>
        <v>-</v>
      </c>
      <c r="X58" s="13" t="str">
        <f ca="1">IF(OR(SUMIFS(BNA_Historique_prix!W:W,BNA_Historique_prix!$B:$B,$B58,BNA_Historique_prix!$E:$E,$D58)=0,SUMIFS(BNA_Historique_prix!W:W,BNA_Historique_prix!$B:$B,$B58,BNA_Historique_prix!$E:$E,$C58)=0),"-",IFERROR((SUMIFS(BNA_Historique_prix!W:W,BNA_Historique_prix!$B:$B,$B58,BNA_Historique_prix!$E:$E,$D58)-SUMIFS(BNA_Historique_prix!W:W,BNA_Historique_prix!$B:$B,$B58,BNA_Historique_prix!$E:$E,$C58))/SUMIFS(BNA_Historique_prix!W:W,BNA_Historique_prix!$B:$B,$B58,BNA_Historique_prix!$E:$E,$C58),""))</f>
        <v>-</v>
      </c>
      <c r="Y58" s="13">
        <f ca="1">IF(OR(SUMIFS(BNA_Historique_prix!X:X,BNA_Historique_prix!$B:$B,$B58,BNA_Historique_prix!$E:$E,$D58)=0,SUMIFS(BNA_Historique_prix!X:X,BNA_Historique_prix!$B:$B,$B58,BNA_Historique_prix!$E:$E,$C58)=0),"-",IFERROR((SUMIFS(BNA_Historique_prix!X:X,BNA_Historique_prix!$B:$B,$B58,BNA_Historique_prix!$E:$E,$D58)-SUMIFS(BNA_Historique_prix!X:X,BNA_Historique_prix!$B:$B,$B58,BNA_Historique_prix!$E:$E,$C58))/SUMIFS(BNA_Historique_prix!X:X,BNA_Historique_prix!$B:$B,$B58,BNA_Historique_prix!$E:$E,$C58),""))</f>
        <v>0</v>
      </c>
      <c r="Z58" s="13" t="str">
        <f ca="1">IF(OR(SUMIFS(BNA_Historique_prix!Y:Y,BNA_Historique_prix!$B:$B,$B58,BNA_Historique_prix!$E:$E,$D58)=0,SUMIFS(BNA_Historique_prix!Y:Y,BNA_Historique_prix!$B:$B,$B58,BNA_Historique_prix!$E:$E,$C58)=0),"-",IFERROR((SUMIFS(BNA_Historique_prix!Y:Y,BNA_Historique_prix!$B:$B,$B58,BNA_Historique_prix!$E:$E,$D58)-SUMIFS(BNA_Historique_prix!Y:Y,BNA_Historique_prix!$B:$B,$B58,BNA_Historique_prix!$E:$E,$C58))/SUMIFS(BNA_Historique_prix!Y:Y,BNA_Historique_prix!$B:$B,$B58,BNA_Historique_prix!$E:$E,$C58),""))</f>
        <v>-</v>
      </c>
      <c r="AA58" s="13" t="str">
        <f ca="1">IF(OR(SUMIFS(BNA_Historique_prix!Z:Z,BNA_Historique_prix!$B:$B,$B58,BNA_Historique_prix!$E:$E,$D58)=0,SUMIFS(BNA_Historique_prix!Z:Z,BNA_Historique_prix!$B:$B,$B58,BNA_Historique_prix!$E:$E,$C58)=0),"-",IFERROR((SUMIFS(BNA_Historique_prix!Z:Z,BNA_Historique_prix!$B:$B,$B58,BNA_Historique_prix!$E:$E,$D58)-SUMIFS(BNA_Historique_prix!Z:Z,BNA_Historique_prix!$B:$B,$B58,BNA_Historique_prix!$E:$E,$C58))/SUMIFS(BNA_Historique_prix!Z:Z,BNA_Historique_prix!$B:$B,$B58,BNA_Historique_prix!$E:$E,$C58),""))</f>
        <v>-</v>
      </c>
      <c r="AB58" s="13" t="str">
        <f ca="1">IF(OR(SUMIFS(BNA_Historique_prix!AA:AA,BNA_Historique_prix!$B:$B,$B58,BNA_Historique_prix!$E:$E,$D58)=0,SUMIFS(BNA_Historique_prix!AA:AA,BNA_Historique_prix!$B:$B,$B58,BNA_Historique_prix!$E:$E,$C58)=0),"-",IFERROR((SUMIFS(BNA_Historique_prix!AA:AA,BNA_Historique_prix!$B:$B,$B58,BNA_Historique_prix!$E:$E,$D58)-SUMIFS(BNA_Historique_prix!AA:AA,BNA_Historique_prix!$B:$B,$B58,BNA_Historique_prix!$E:$E,$C58))/SUMIFS(BNA_Historique_prix!AA:AA,BNA_Historique_prix!$B:$B,$B58,BNA_Historique_prix!$E:$E,$C58),""))</f>
        <v>-</v>
      </c>
      <c r="AC58" s="13">
        <f ca="1">IF(OR(SUMIFS(BNA_Historique_prix!AB:AB,BNA_Historique_prix!$B:$B,$B58,BNA_Historique_prix!$E:$E,$D58)=0,SUMIFS(BNA_Historique_prix!AB:AB,BNA_Historique_prix!$B:$B,$B58,BNA_Historique_prix!$E:$E,$C58)=0),"-",IFERROR((SUMIFS(BNA_Historique_prix!AB:AB,BNA_Historique_prix!$B:$B,$B58,BNA_Historique_prix!$E:$E,$D58)-SUMIFS(BNA_Historique_prix!AB:AB,BNA_Historique_prix!$B:$B,$B58,BNA_Historique_prix!$E:$E,$C58))/SUMIFS(BNA_Historique_prix!AB:AB,BNA_Historique_prix!$B:$B,$B58,BNA_Historique_prix!$E:$E,$C58),""))</f>
        <v>0</v>
      </c>
      <c r="AD58" s="13">
        <f ca="1">IF(OR(SUMIFS(BNA_Historique_prix!AC:AC,BNA_Historique_prix!$B:$B,$B58,BNA_Historique_prix!$E:$E,$D58)=0,SUMIFS(BNA_Historique_prix!AC:AC,BNA_Historique_prix!$B:$B,$B58,BNA_Historique_prix!$E:$E,$C58)=0),"-",IFERROR((SUMIFS(BNA_Historique_prix!AC:AC,BNA_Historique_prix!$B:$B,$B58,BNA_Historique_prix!$E:$E,$D58)-SUMIFS(BNA_Historique_prix!AC:AC,BNA_Historique_prix!$B:$B,$B58,BNA_Historique_prix!$E:$E,$C58))/SUMIFS(BNA_Historique_prix!AC:AC,BNA_Historique_prix!$B:$B,$B58,BNA_Historique_prix!$E:$E,$C58),""))</f>
        <v>0</v>
      </c>
      <c r="AE58" s="13">
        <f ca="1">IF(OR(SUMIFS(BNA_Historique_prix!AD:AD,BNA_Historique_prix!$B:$B,$B58,BNA_Historique_prix!$E:$E,$D58)=0,SUMIFS(BNA_Historique_prix!AD:AD,BNA_Historique_prix!$B:$B,$B58,BNA_Historique_prix!$E:$E,$C58)=0),"-",IFERROR((SUMIFS(BNA_Historique_prix!AD:AD,BNA_Historique_prix!$B:$B,$B58,BNA_Historique_prix!$E:$E,$D58)-SUMIFS(BNA_Historique_prix!AD:AD,BNA_Historique_prix!$B:$B,$B58,BNA_Historique_prix!$E:$E,$C58))/SUMIFS(BNA_Historique_prix!AD:AD,BNA_Historique_prix!$B:$B,$B58,BNA_Historique_prix!$E:$E,$C58),""))</f>
        <v>0</v>
      </c>
      <c r="AF58" s="13">
        <f ca="1">IF(OR(SUMIFS(BNA_Historique_prix!AE:AE,BNA_Historique_prix!$B:$B,$B58,BNA_Historique_prix!$E:$E,$D58)=0,SUMIFS(BNA_Historique_prix!AE:AE,BNA_Historique_prix!$B:$B,$B58,BNA_Historique_prix!$E:$E,$C58)=0),"-",IFERROR((SUMIFS(BNA_Historique_prix!AE:AE,BNA_Historique_prix!$B:$B,$B58,BNA_Historique_prix!$E:$E,$D58)-SUMIFS(BNA_Historique_prix!AE:AE,BNA_Historique_prix!$B:$B,$B58,BNA_Historique_prix!$E:$E,$C58))/SUMIFS(BNA_Historique_prix!AE:AE,BNA_Historique_prix!$B:$B,$B58,BNA_Historique_prix!$E:$E,$C58),""))</f>
        <v>0</v>
      </c>
      <c r="AG58" s="13">
        <f ca="1">IF(OR(SUMIFS(BNA_Historique_prix!AF:AF,BNA_Historique_prix!$B:$B,$B58,BNA_Historique_prix!$E:$E,$D58)=0,SUMIFS(BNA_Historique_prix!AF:AF,BNA_Historique_prix!$B:$B,$B58,BNA_Historique_prix!$E:$E,$C58)=0),"-",IFERROR((SUMIFS(BNA_Historique_prix!AF:AF,BNA_Historique_prix!$B:$B,$B58,BNA_Historique_prix!$E:$E,$D58)-SUMIFS(BNA_Historique_prix!AF:AF,BNA_Historique_prix!$B:$B,$B58,BNA_Historique_prix!$E:$E,$C58))/SUMIFS(BNA_Historique_prix!AF:AF,BNA_Historique_prix!$B:$B,$B58,BNA_Historique_prix!$E:$E,$C58),""))</f>
        <v>0</v>
      </c>
      <c r="AH58" s="13" t="str">
        <f ca="1">IF(OR(SUMIFS(BNA_Historique_prix!AG:AG,BNA_Historique_prix!$B:$B,$B58,BNA_Historique_prix!$E:$E,$D58)=0,SUMIFS(BNA_Historique_prix!AG:AG,BNA_Historique_prix!$B:$B,$B58,BNA_Historique_prix!$E:$E,$C58)=0),"-",IFERROR((SUMIFS(BNA_Historique_prix!AG:AG,BNA_Historique_prix!$B:$B,$B58,BNA_Historique_prix!$E:$E,$D58)-SUMIFS(BNA_Historique_prix!AG:AG,BNA_Historique_prix!$B:$B,$B58,BNA_Historique_prix!$E:$E,$C58))/SUMIFS(BNA_Historique_prix!AG:AG,BNA_Historique_prix!$B:$B,$B58,BNA_Historique_prix!$E:$E,$C58),""))</f>
        <v>-</v>
      </c>
      <c r="AI58" s="13">
        <f ca="1">IF(OR(SUMIFS(BNA_Historique_prix!AH:AH,BNA_Historique_prix!$B:$B,$B58,BNA_Historique_prix!$E:$E,$D58)=0,SUMIFS(BNA_Historique_prix!AH:AH,BNA_Historique_prix!$B:$B,$B58,BNA_Historique_prix!$E:$E,$C58)=0),"-",IFERROR((SUMIFS(BNA_Historique_prix!AH:AH,BNA_Historique_prix!$B:$B,$B58,BNA_Historique_prix!$E:$E,$D58)-SUMIFS(BNA_Historique_prix!AH:AH,BNA_Historique_prix!$B:$B,$B58,BNA_Historique_prix!$E:$E,$C58))/SUMIFS(BNA_Historique_prix!AH:AH,BNA_Historique_prix!$B:$B,$B58,BNA_Historique_prix!$E:$E,$C58),""))</f>
        <v>0</v>
      </c>
      <c r="AJ58" s="13" t="str">
        <f ca="1">IF(OR(SUMIFS(BNA_Historique_prix!AI:AI,BNA_Historique_prix!$B:$B,$B58,BNA_Historique_prix!$E:$E,$D58)=0,SUMIFS(BNA_Historique_prix!AI:AI,BNA_Historique_prix!$B:$B,$B58,BNA_Historique_prix!$E:$E,$C58)=0),"-",IFERROR((SUMIFS(BNA_Historique_prix!AI:AI,BNA_Historique_prix!$B:$B,$B58,BNA_Historique_prix!$E:$E,$D58)-SUMIFS(BNA_Historique_prix!AI:AI,BNA_Historique_prix!$B:$B,$B58,BNA_Historique_prix!$E:$E,$C58))/SUMIFS(BNA_Historique_prix!AI:AI,BNA_Historique_prix!$B:$B,$B58,BNA_Historique_prix!$E:$E,$C58),""))</f>
        <v>-</v>
      </c>
    </row>
    <row r="59" spans="1:36" x14ac:dyDescent="0.35">
      <c r="A59" s="4" t="s">
        <v>81</v>
      </c>
      <c r="B59" s="4" t="s">
        <v>90</v>
      </c>
      <c r="C59" s="10">
        <f t="shared" si="9"/>
        <v>44866</v>
      </c>
      <c r="D59" s="10">
        <f t="shared" si="9"/>
        <v>45231</v>
      </c>
      <c r="E59" s="10"/>
      <c r="F59" s="10" t="str">
        <f>F54</f>
        <v>% var annuelle</v>
      </c>
      <c r="H59" s="13" t="str">
        <f ca="1">IF(OR(SUMIFS(BNA_Historique_prix!G:G,BNA_Historique_prix!$B:$B,$B59,BNA_Historique_prix!$E:$E,$D59)=0,SUMIFS(BNA_Historique_prix!G:G,BNA_Historique_prix!$B:$B,$B59,BNA_Historique_prix!$E:$E,$C59)=0),"-",IFERROR((SUMIFS(BNA_Historique_prix!G:G,BNA_Historique_prix!$B:$B,$B59,BNA_Historique_prix!$E:$E,$D59)-SUMIFS(BNA_Historique_prix!G:G,BNA_Historique_prix!$B:$B,$B59,BNA_Historique_prix!$E:$E,$C59))/SUMIFS(BNA_Historique_prix!G:G,BNA_Historique_prix!$B:$B,$B59,BNA_Historique_prix!$E:$E,$C59),""))</f>
        <v>-</v>
      </c>
      <c r="I59" s="13" t="str">
        <f ca="1">IF(OR(SUMIFS(BNA_Historique_prix!H:H,BNA_Historique_prix!$B:$B,$B59,BNA_Historique_prix!$E:$E,$D59)=0,SUMIFS(BNA_Historique_prix!H:H,BNA_Historique_prix!$B:$B,$B59,BNA_Historique_prix!$E:$E,$C59)=0),"-",IFERROR((SUMIFS(BNA_Historique_prix!H:H,BNA_Historique_prix!$B:$B,$B59,BNA_Historique_prix!$E:$E,$D59)-SUMIFS(BNA_Historique_prix!H:H,BNA_Historique_prix!$B:$B,$B59,BNA_Historique_prix!$E:$E,$C59))/SUMIFS(BNA_Historique_prix!H:H,BNA_Historique_prix!$B:$B,$B59,BNA_Historique_prix!$E:$E,$C59),""))</f>
        <v>-</v>
      </c>
      <c r="J59" s="13" t="str">
        <f ca="1">IF(OR(SUMIFS(BNA_Historique_prix!I:I,BNA_Historique_prix!$B:$B,$B59,BNA_Historique_prix!$E:$E,$D59)=0,SUMIFS(BNA_Historique_prix!I:I,BNA_Historique_prix!$B:$B,$B59,BNA_Historique_prix!$E:$E,$C59)=0),"-",IFERROR((SUMIFS(BNA_Historique_prix!I:I,BNA_Historique_prix!$B:$B,$B59,BNA_Historique_prix!$E:$E,$D59)-SUMIFS(BNA_Historique_prix!I:I,BNA_Historique_prix!$B:$B,$B59,BNA_Historique_prix!$E:$E,$C59))/SUMIFS(BNA_Historique_prix!I:I,BNA_Historique_prix!$B:$B,$B59,BNA_Historique_prix!$E:$E,$C59),""))</f>
        <v>-</v>
      </c>
      <c r="K59" s="13" t="str">
        <f ca="1">IF(OR(SUMIFS(BNA_Historique_prix!J:J,BNA_Historique_prix!$B:$B,$B59,BNA_Historique_prix!$E:$E,$D59)=0,SUMIFS(BNA_Historique_prix!J:J,BNA_Historique_prix!$B:$B,$B59,BNA_Historique_prix!$E:$E,$C59)=0),"-",IFERROR((SUMIFS(BNA_Historique_prix!J:J,BNA_Historique_prix!$B:$B,$B59,BNA_Historique_prix!$E:$E,$D59)-SUMIFS(BNA_Historique_prix!J:J,BNA_Historique_prix!$B:$B,$B59,BNA_Historique_prix!$E:$E,$C59))/SUMIFS(BNA_Historique_prix!J:J,BNA_Historique_prix!$B:$B,$B59,BNA_Historique_prix!$E:$E,$C59),""))</f>
        <v>-</v>
      </c>
      <c r="L59" s="13" t="str">
        <f ca="1">IF(OR(SUMIFS(BNA_Historique_prix!K:K,BNA_Historique_prix!$B:$B,$B59,BNA_Historique_prix!$E:$E,$D59)=0,SUMIFS(BNA_Historique_prix!K:K,BNA_Historique_prix!$B:$B,$B59,BNA_Historique_prix!$E:$E,$C59)=0),"-",IFERROR((SUMIFS(BNA_Historique_prix!K:K,BNA_Historique_prix!$B:$B,$B59,BNA_Historique_prix!$E:$E,$D59)-SUMIFS(BNA_Historique_prix!K:K,BNA_Historique_prix!$B:$B,$B59,BNA_Historique_prix!$E:$E,$C59))/SUMIFS(BNA_Historique_prix!K:K,BNA_Historique_prix!$B:$B,$B59,BNA_Historique_prix!$E:$E,$C59),""))</f>
        <v>-</v>
      </c>
      <c r="M59" s="13" t="str">
        <f ca="1">IF(OR(SUMIFS(BNA_Historique_prix!L:L,BNA_Historique_prix!$B:$B,$B59,BNA_Historique_prix!$E:$E,$D59)=0,SUMIFS(BNA_Historique_prix!L:L,BNA_Historique_prix!$B:$B,$B59,BNA_Historique_prix!$E:$E,$C59)=0),"-",IFERROR((SUMIFS(BNA_Historique_prix!L:L,BNA_Historique_prix!$B:$B,$B59,BNA_Historique_prix!$E:$E,$D59)-SUMIFS(BNA_Historique_prix!L:L,BNA_Historique_prix!$B:$B,$B59,BNA_Historique_prix!$E:$E,$C59))/SUMIFS(BNA_Historique_prix!L:L,BNA_Historique_prix!$B:$B,$B59,BNA_Historique_prix!$E:$E,$C59),""))</f>
        <v>-</v>
      </c>
      <c r="N59" s="13" t="str">
        <f ca="1">IF(OR(SUMIFS(BNA_Historique_prix!M:M,BNA_Historique_prix!$B:$B,$B59,BNA_Historique_prix!$E:$E,$D59)=0,SUMIFS(BNA_Historique_prix!M:M,BNA_Historique_prix!$B:$B,$B59,BNA_Historique_prix!$E:$E,$C59)=0),"-",IFERROR((SUMIFS(BNA_Historique_prix!M:M,BNA_Historique_prix!$B:$B,$B59,BNA_Historique_prix!$E:$E,$D59)-SUMIFS(BNA_Historique_prix!M:M,BNA_Historique_prix!$B:$B,$B59,BNA_Historique_prix!$E:$E,$C59))/SUMIFS(BNA_Historique_prix!M:M,BNA_Historique_prix!$B:$B,$B59,BNA_Historique_prix!$E:$E,$C59),""))</f>
        <v>-</v>
      </c>
      <c r="O59" s="13" t="str">
        <f ca="1">IF(OR(SUMIFS(BNA_Historique_prix!N:N,BNA_Historique_prix!$B:$B,$B59,BNA_Historique_prix!$E:$E,$D59)=0,SUMIFS(BNA_Historique_prix!N:N,BNA_Historique_prix!$B:$B,$B59,BNA_Historique_prix!$E:$E,$C59)=0),"-",IFERROR((SUMIFS(BNA_Historique_prix!N:N,BNA_Historique_prix!$B:$B,$B59,BNA_Historique_prix!$E:$E,$D59)-SUMIFS(BNA_Historique_prix!N:N,BNA_Historique_prix!$B:$B,$B59,BNA_Historique_prix!$E:$E,$C59))/SUMIFS(BNA_Historique_prix!N:N,BNA_Historique_prix!$B:$B,$B59,BNA_Historique_prix!$E:$E,$C59),""))</f>
        <v>-</v>
      </c>
      <c r="P59" s="13" t="str">
        <f ca="1">IF(OR(SUMIFS(BNA_Historique_prix!O:O,BNA_Historique_prix!$B:$B,$B59,BNA_Historique_prix!$E:$E,$D59)=0,SUMIFS(BNA_Historique_prix!O:O,BNA_Historique_prix!$B:$B,$B59,BNA_Historique_prix!$E:$E,$C59)=0),"-",IFERROR((SUMIFS(BNA_Historique_prix!O:O,BNA_Historique_prix!$B:$B,$B59,BNA_Historique_prix!$E:$E,$D59)-SUMIFS(BNA_Historique_prix!O:O,BNA_Historique_prix!$B:$B,$B59,BNA_Historique_prix!$E:$E,$C59))/SUMIFS(BNA_Historique_prix!O:O,BNA_Historique_prix!$B:$B,$B59,BNA_Historique_prix!$E:$E,$C59),""))</f>
        <v>-</v>
      </c>
      <c r="Q59" s="13" t="str">
        <f ca="1">IF(OR(SUMIFS(BNA_Historique_prix!P:P,BNA_Historique_prix!$B:$B,$B59,BNA_Historique_prix!$E:$E,$D59)=0,SUMIFS(BNA_Historique_prix!P:P,BNA_Historique_prix!$B:$B,$B59,BNA_Historique_prix!$E:$E,$C59)=0),"-",IFERROR((SUMIFS(BNA_Historique_prix!P:P,BNA_Historique_prix!$B:$B,$B59,BNA_Historique_prix!$E:$E,$D59)-SUMIFS(BNA_Historique_prix!P:P,BNA_Historique_prix!$B:$B,$B59,BNA_Historique_prix!$E:$E,$C59))/SUMIFS(BNA_Historique_prix!P:P,BNA_Historique_prix!$B:$B,$B59,BNA_Historique_prix!$E:$E,$C59),""))</f>
        <v>-</v>
      </c>
      <c r="R59" s="13" t="str">
        <f ca="1">IF(OR(SUMIFS(BNA_Historique_prix!Q:Q,BNA_Historique_prix!$B:$B,$B59,BNA_Historique_prix!$E:$E,$D59)=0,SUMIFS(BNA_Historique_prix!Q:Q,BNA_Historique_prix!$B:$B,$B59,BNA_Historique_prix!$E:$E,$C59)=0),"-",IFERROR((SUMIFS(BNA_Historique_prix!Q:Q,BNA_Historique_prix!$B:$B,$B59,BNA_Historique_prix!$E:$E,$D59)-SUMIFS(BNA_Historique_prix!Q:Q,BNA_Historique_prix!$B:$B,$B59,BNA_Historique_prix!$E:$E,$C59))/SUMIFS(BNA_Historique_prix!Q:Q,BNA_Historique_prix!$B:$B,$B59,BNA_Historique_prix!$E:$E,$C59),""))</f>
        <v>-</v>
      </c>
      <c r="S59" s="13" t="str">
        <f ca="1">IF(OR(SUMIFS(BNA_Historique_prix!R:R,BNA_Historique_prix!$B:$B,$B59,BNA_Historique_prix!$E:$E,$D59)=0,SUMIFS(BNA_Historique_prix!R:R,BNA_Historique_prix!$B:$B,$B59,BNA_Historique_prix!$E:$E,$C59)=0),"-",IFERROR((SUMIFS(BNA_Historique_prix!R:R,BNA_Historique_prix!$B:$B,$B59,BNA_Historique_prix!$E:$E,$D59)-SUMIFS(BNA_Historique_prix!R:R,BNA_Historique_prix!$B:$B,$B59,BNA_Historique_prix!$E:$E,$C59))/SUMIFS(BNA_Historique_prix!R:R,BNA_Historique_prix!$B:$B,$B59,BNA_Historique_prix!$E:$E,$C59),""))</f>
        <v>-</v>
      </c>
      <c r="T59" s="13" t="str">
        <f ca="1">IF(OR(SUMIFS(BNA_Historique_prix!S:S,BNA_Historique_prix!$B:$B,$B59,BNA_Historique_prix!$E:$E,$D59)=0,SUMIFS(BNA_Historique_prix!S:S,BNA_Historique_prix!$B:$B,$B59,BNA_Historique_prix!$E:$E,$C59)=0),"-",IFERROR((SUMIFS(BNA_Historique_prix!S:S,BNA_Historique_prix!$B:$B,$B59,BNA_Historique_prix!$E:$E,$D59)-SUMIFS(BNA_Historique_prix!S:S,BNA_Historique_prix!$B:$B,$B59,BNA_Historique_prix!$E:$E,$C59))/SUMIFS(BNA_Historique_prix!S:S,BNA_Historique_prix!$B:$B,$B59,BNA_Historique_prix!$E:$E,$C59),""))</f>
        <v>-</v>
      </c>
      <c r="U59" s="13" t="str">
        <f ca="1">IF(OR(SUMIFS(BNA_Historique_prix!T:T,BNA_Historique_prix!$B:$B,$B59,BNA_Historique_prix!$E:$E,$D59)=0,SUMIFS(BNA_Historique_prix!T:T,BNA_Historique_prix!$B:$B,$B59,BNA_Historique_prix!$E:$E,$C59)=0),"-",IFERROR((SUMIFS(BNA_Historique_prix!T:T,BNA_Historique_prix!$B:$B,$B59,BNA_Historique_prix!$E:$E,$D59)-SUMIFS(BNA_Historique_prix!T:T,BNA_Historique_prix!$B:$B,$B59,BNA_Historique_prix!$E:$E,$C59))/SUMIFS(BNA_Historique_prix!T:T,BNA_Historique_prix!$B:$B,$B59,BNA_Historique_prix!$E:$E,$C59),""))</f>
        <v>-</v>
      </c>
      <c r="V59" s="13" t="str">
        <f ca="1">IF(OR(SUMIFS(BNA_Historique_prix!U:U,BNA_Historique_prix!$B:$B,$B59,BNA_Historique_prix!$E:$E,$D59)=0,SUMIFS(BNA_Historique_prix!U:U,BNA_Historique_prix!$B:$B,$B59,BNA_Historique_prix!$E:$E,$C59)=0),"-",IFERROR((SUMIFS(BNA_Historique_prix!U:U,BNA_Historique_prix!$B:$B,$B59,BNA_Historique_prix!$E:$E,$D59)-SUMIFS(BNA_Historique_prix!U:U,BNA_Historique_prix!$B:$B,$B59,BNA_Historique_prix!$E:$E,$C59))/SUMIFS(BNA_Historique_prix!U:U,BNA_Historique_prix!$B:$B,$B59,BNA_Historique_prix!$E:$E,$C59),""))</f>
        <v>-</v>
      </c>
      <c r="W59" s="13" t="str">
        <f ca="1">IF(OR(SUMIFS(BNA_Historique_prix!V:V,BNA_Historique_prix!$B:$B,$B59,BNA_Historique_prix!$E:$E,$D59)=0,SUMIFS(BNA_Historique_prix!V:V,BNA_Historique_prix!$B:$B,$B59,BNA_Historique_prix!$E:$E,$C59)=0),"-",IFERROR((SUMIFS(BNA_Historique_prix!V:V,BNA_Historique_prix!$B:$B,$B59,BNA_Historique_prix!$E:$E,$D59)-SUMIFS(BNA_Historique_prix!V:V,BNA_Historique_prix!$B:$B,$B59,BNA_Historique_prix!$E:$E,$C59))/SUMIFS(BNA_Historique_prix!V:V,BNA_Historique_prix!$B:$B,$B59,BNA_Historique_prix!$E:$E,$C59),""))</f>
        <v>-</v>
      </c>
      <c r="X59" s="13" t="str">
        <f ca="1">IF(OR(SUMIFS(BNA_Historique_prix!W:W,BNA_Historique_prix!$B:$B,$B59,BNA_Historique_prix!$E:$E,$D59)=0,SUMIFS(BNA_Historique_prix!W:W,BNA_Historique_prix!$B:$B,$B59,BNA_Historique_prix!$E:$E,$C59)=0),"-",IFERROR((SUMIFS(BNA_Historique_prix!W:W,BNA_Historique_prix!$B:$B,$B59,BNA_Historique_prix!$E:$E,$D59)-SUMIFS(BNA_Historique_prix!W:W,BNA_Historique_prix!$B:$B,$B59,BNA_Historique_prix!$E:$E,$C59))/SUMIFS(BNA_Historique_prix!W:W,BNA_Historique_prix!$B:$B,$B59,BNA_Historique_prix!$E:$E,$C59),""))</f>
        <v>-</v>
      </c>
      <c r="Y59" s="13" t="str">
        <f ca="1">IF(OR(SUMIFS(BNA_Historique_prix!X:X,BNA_Historique_prix!$B:$B,$B59,BNA_Historique_prix!$E:$E,$D59)=0,SUMIFS(BNA_Historique_prix!X:X,BNA_Historique_prix!$B:$B,$B59,BNA_Historique_prix!$E:$E,$C59)=0),"-",IFERROR((SUMIFS(BNA_Historique_prix!X:X,BNA_Historique_prix!$B:$B,$B59,BNA_Historique_prix!$E:$E,$D59)-SUMIFS(BNA_Historique_prix!X:X,BNA_Historique_prix!$B:$B,$B59,BNA_Historique_prix!$E:$E,$C59))/SUMIFS(BNA_Historique_prix!X:X,BNA_Historique_prix!$B:$B,$B59,BNA_Historique_prix!$E:$E,$C59),""))</f>
        <v>-</v>
      </c>
      <c r="Z59" s="13" t="str">
        <f ca="1">IF(OR(SUMIFS(BNA_Historique_prix!Y:Y,BNA_Historique_prix!$B:$B,$B59,BNA_Historique_prix!$E:$E,$D59)=0,SUMIFS(BNA_Historique_prix!Y:Y,BNA_Historique_prix!$B:$B,$B59,BNA_Historique_prix!$E:$E,$C59)=0),"-",IFERROR((SUMIFS(BNA_Historique_prix!Y:Y,BNA_Historique_prix!$B:$B,$B59,BNA_Historique_prix!$E:$E,$D59)-SUMIFS(BNA_Historique_prix!Y:Y,BNA_Historique_prix!$B:$B,$B59,BNA_Historique_prix!$E:$E,$C59))/SUMIFS(BNA_Historique_prix!Y:Y,BNA_Historique_prix!$B:$B,$B59,BNA_Historique_prix!$E:$E,$C59),""))</f>
        <v>-</v>
      </c>
      <c r="AA59" s="13" t="str">
        <f ca="1">IF(OR(SUMIFS(BNA_Historique_prix!Z:Z,BNA_Historique_prix!$B:$B,$B59,BNA_Historique_prix!$E:$E,$D59)=0,SUMIFS(BNA_Historique_prix!Z:Z,BNA_Historique_prix!$B:$B,$B59,BNA_Historique_prix!$E:$E,$C59)=0),"-",IFERROR((SUMIFS(BNA_Historique_prix!Z:Z,BNA_Historique_prix!$B:$B,$B59,BNA_Historique_prix!$E:$E,$D59)-SUMIFS(BNA_Historique_prix!Z:Z,BNA_Historique_prix!$B:$B,$B59,BNA_Historique_prix!$E:$E,$C59))/SUMIFS(BNA_Historique_prix!Z:Z,BNA_Historique_prix!$B:$B,$B59,BNA_Historique_prix!$E:$E,$C59),""))</f>
        <v>-</v>
      </c>
      <c r="AB59" s="13" t="str">
        <f ca="1">IF(OR(SUMIFS(BNA_Historique_prix!AA:AA,BNA_Historique_prix!$B:$B,$B59,BNA_Historique_prix!$E:$E,$D59)=0,SUMIFS(BNA_Historique_prix!AA:AA,BNA_Historique_prix!$B:$B,$B59,BNA_Historique_prix!$E:$E,$C59)=0),"-",IFERROR((SUMIFS(BNA_Historique_prix!AA:AA,BNA_Historique_prix!$B:$B,$B59,BNA_Historique_prix!$E:$E,$D59)-SUMIFS(BNA_Historique_prix!AA:AA,BNA_Historique_prix!$B:$B,$B59,BNA_Historique_prix!$E:$E,$C59))/SUMIFS(BNA_Historique_prix!AA:AA,BNA_Historique_prix!$B:$B,$B59,BNA_Historique_prix!$E:$E,$C59),""))</f>
        <v>-</v>
      </c>
      <c r="AC59" s="13" t="str">
        <f ca="1">IF(OR(SUMIFS(BNA_Historique_prix!AB:AB,BNA_Historique_prix!$B:$B,$B59,BNA_Historique_prix!$E:$E,$D59)=0,SUMIFS(BNA_Historique_prix!AB:AB,BNA_Historique_prix!$B:$B,$B59,BNA_Historique_prix!$E:$E,$C59)=0),"-",IFERROR((SUMIFS(BNA_Historique_prix!AB:AB,BNA_Historique_prix!$B:$B,$B59,BNA_Historique_prix!$E:$E,$D59)-SUMIFS(BNA_Historique_prix!AB:AB,BNA_Historique_prix!$B:$B,$B59,BNA_Historique_prix!$E:$E,$C59))/SUMIFS(BNA_Historique_prix!AB:AB,BNA_Historique_prix!$B:$B,$B59,BNA_Historique_prix!$E:$E,$C59),""))</f>
        <v>-</v>
      </c>
      <c r="AD59" s="13" t="str">
        <f ca="1">IF(OR(SUMIFS(BNA_Historique_prix!AC:AC,BNA_Historique_prix!$B:$B,$B59,BNA_Historique_prix!$E:$E,$D59)=0,SUMIFS(BNA_Historique_prix!AC:AC,BNA_Historique_prix!$B:$B,$B59,BNA_Historique_prix!$E:$E,$C59)=0),"-",IFERROR((SUMIFS(BNA_Historique_prix!AC:AC,BNA_Historique_prix!$B:$B,$B59,BNA_Historique_prix!$E:$E,$D59)-SUMIFS(BNA_Historique_prix!AC:AC,BNA_Historique_prix!$B:$B,$B59,BNA_Historique_prix!$E:$E,$C59))/SUMIFS(BNA_Historique_prix!AC:AC,BNA_Historique_prix!$B:$B,$B59,BNA_Historique_prix!$E:$E,$C59),""))</f>
        <v>-</v>
      </c>
      <c r="AE59" s="13" t="str">
        <f ca="1">IF(OR(SUMIFS(BNA_Historique_prix!AD:AD,BNA_Historique_prix!$B:$B,$B59,BNA_Historique_prix!$E:$E,$D59)=0,SUMIFS(BNA_Historique_prix!AD:AD,BNA_Historique_prix!$B:$B,$B59,BNA_Historique_prix!$E:$E,$C59)=0),"-",IFERROR((SUMIFS(BNA_Historique_prix!AD:AD,BNA_Historique_prix!$B:$B,$B59,BNA_Historique_prix!$E:$E,$D59)-SUMIFS(BNA_Historique_prix!AD:AD,BNA_Historique_prix!$B:$B,$B59,BNA_Historique_prix!$E:$E,$C59))/SUMIFS(BNA_Historique_prix!AD:AD,BNA_Historique_prix!$B:$B,$B59,BNA_Historique_prix!$E:$E,$C59),""))</f>
        <v>-</v>
      </c>
      <c r="AF59" s="13" t="str">
        <f ca="1">IF(OR(SUMIFS(BNA_Historique_prix!AE:AE,BNA_Historique_prix!$B:$B,$B59,BNA_Historique_prix!$E:$E,$D59)=0,SUMIFS(BNA_Historique_prix!AE:AE,BNA_Historique_prix!$B:$B,$B59,BNA_Historique_prix!$E:$E,$C59)=0),"-",IFERROR((SUMIFS(BNA_Historique_prix!AE:AE,BNA_Historique_prix!$B:$B,$B59,BNA_Historique_prix!$E:$E,$D59)-SUMIFS(BNA_Historique_prix!AE:AE,BNA_Historique_prix!$B:$B,$B59,BNA_Historique_prix!$E:$E,$C59))/SUMIFS(BNA_Historique_prix!AE:AE,BNA_Historique_prix!$B:$B,$B59,BNA_Historique_prix!$E:$E,$C59),""))</f>
        <v>-</v>
      </c>
      <c r="AG59" s="13" t="str">
        <f ca="1">IF(OR(SUMIFS(BNA_Historique_prix!AF:AF,BNA_Historique_prix!$B:$B,$B59,BNA_Historique_prix!$E:$E,$D59)=0,SUMIFS(BNA_Historique_prix!AF:AF,BNA_Historique_prix!$B:$B,$B59,BNA_Historique_prix!$E:$E,$C59)=0),"-",IFERROR((SUMIFS(BNA_Historique_prix!AF:AF,BNA_Historique_prix!$B:$B,$B59,BNA_Historique_prix!$E:$E,$D59)-SUMIFS(BNA_Historique_prix!AF:AF,BNA_Historique_prix!$B:$B,$B59,BNA_Historique_prix!$E:$E,$C59))/SUMIFS(BNA_Historique_prix!AF:AF,BNA_Historique_prix!$B:$B,$B59,BNA_Historique_prix!$E:$E,$C59),""))</f>
        <v>-</v>
      </c>
      <c r="AH59" s="13" t="str">
        <f ca="1">IF(OR(SUMIFS(BNA_Historique_prix!AG:AG,BNA_Historique_prix!$B:$B,$B59,BNA_Historique_prix!$E:$E,$D59)=0,SUMIFS(BNA_Historique_prix!AG:AG,BNA_Historique_prix!$B:$B,$B59,BNA_Historique_prix!$E:$E,$C59)=0),"-",IFERROR((SUMIFS(BNA_Historique_prix!AG:AG,BNA_Historique_prix!$B:$B,$B59,BNA_Historique_prix!$E:$E,$D59)-SUMIFS(BNA_Historique_prix!AG:AG,BNA_Historique_prix!$B:$B,$B59,BNA_Historique_prix!$E:$E,$C59))/SUMIFS(BNA_Historique_prix!AG:AG,BNA_Historique_prix!$B:$B,$B59,BNA_Historique_prix!$E:$E,$C59),""))</f>
        <v>-</v>
      </c>
      <c r="AI59" s="13" t="str">
        <f ca="1">IF(OR(SUMIFS(BNA_Historique_prix!AH:AH,BNA_Historique_prix!$B:$B,$B59,BNA_Historique_prix!$E:$E,$D59)=0,SUMIFS(BNA_Historique_prix!AH:AH,BNA_Historique_prix!$B:$B,$B59,BNA_Historique_prix!$E:$E,$C59)=0),"-",IFERROR((SUMIFS(BNA_Historique_prix!AH:AH,BNA_Historique_prix!$B:$B,$B59,BNA_Historique_prix!$E:$E,$D59)-SUMIFS(BNA_Historique_prix!AH:AH,BNA_Historique_prix!$B:$B,$B59,BNA_Historique_prix!$E:$E,$C59))/SUMIFS(BNA_Historique_prix!AH:AH,BNA_Historique_prix!$B:$B,$B59,BNA_Historique_prix!$E:$E,$C59),""))</f>
        <v>-</v>
      </c>
      <c r="AJ59" s="13" t="str">
        <f ca="1">IF(OR(SUMIFS(BNA_Historique_prix!AI:AI,BNA_Historique_prix!$B:$B,$B59,BNA_Historique_prix!$E:$E,$D59)=0,SUMIFS(BNA_Historique_prix!AI:AI,BNA_Historique_prix!$B:$B,$B59,BNA_Historique_prix!$E:$E,$C59)=0),"-",IFERROR((SUMIFS(BNA_Historique_prix!AI:AI,BNA_Historique_prix!$B:$B,$B59,BNA_Historique_prix!$E:$E,$D59)-SUMIFS(BNA_Historique_prix!AI:AI,BNA_Historique_prix!$B:$B,$B59,BNA_Historique_prix!$E:$E,$C59))/SUMIFS(BNA_Historique_prix!AI:AI,BNA_Historique_prix!$B:$B,$B59,BNA_Historique_prix!$E:$E,$C59),""))</f>
        <v>-</v>
      </c>
    </row>
    <row r="61" spans="1:36" x14ac:dyDescent="0.35">
      <c r="F61" s="4" t="s">
        <v>91</v>
      </c>
    </row>
    <row r="62" spans="1:36" x14ac:dyDescent="0.35">
      <c r="A62" s="4" t="s">
        <v>81</v>
      </c>
      <c r="B62" s="4" t="s">
        <v>92</v>
      </c>
      <c r="C62" s="10">
        <f t="shared" ref="C62:D64" si="10">C57</f>
        <v>45200</v>
      </c>
      <c r="D62" s="10">
        <f t="shared" si="10"/>
        <v>45231</v>
      </c>
      <c r="E62" s="10" t="str">
        <f>_xlfn.CONCAT(B62,D62)</f>
        <v>marche_matiacoali45231</v>
      </c>
      <c r="F62" s="10" t="str">
        <f>F57</f>
        <v>% var mensuelle</v>
      </c>
      <c r="H62" s="13" t="str">
        <f ca="1">IF(OR(SUMIFS(BNA_Historique_prix!G:G,BNA_Historique_prix!$B:$B,$B62,BNA_Historique_prix!$E:$E,$D62)=0,SUMIFS(BNA_Historique_prix!G:G,BNA_Historique_prix!$B:$B,$B62,BNA_Historique_prix!$E:$E,$C62)=0),"-",IFERROR((SUMIFS(BNA_Historique_prix!G:G,BNA_Historique_prix!$B:$B,$B62,BNA_Historique_prix!$E:$E,$D62)-SUMIFS(BNA_Historique_prix!G:G,BNA_Historique_prix!$B:$B,$B62,BNA_Historique_prix!$E:$E,$C62))/SUMIFS(BNA_Historique_prix!G:G,BNA_Historique_prix!$B:$B,$B62,BNA_Historique_prix!$E:$E,$C62),""))</f>
        <v>-</v>
      </c>
      <c r="I62" s="13" t="str">
        <f ca="1">IF(OR(SUMIFS(BNA_Historique_prix!H:H,BNA_Historique_prix!$B:$B,$B62,BNA_Historique_prix!$E:$E,$D62)=0,SUMIFS(BNA_Historique_prix!H:H,BNA_Historique_prix!$B:$B,$B62,BNA_Historique_prix!$E:$E,$C62)=0),"-",IFERROR((SUMIFS(BNA_Historique_prix!H:H,BNA_Historique_prix!$B:$B,$B62,BNA_Historique_prix!$E:$E,$D62)-SUMIFS(BNA_Historique_prix!H:H,BNA_Historique_prix!$B:$B,$B62,BNA_Historique_prix!$E:$E,$C62))/SUMIFS(BNA_Historique_prix!H:H,BNA_Historique_prix!$B:$B,$B62,BNA_Historique_prix!$E:$E,$C62),""))</f>
        <v>-</v>
      </c>
      <c r="J62" s="13" t="str">
        <f ca="1">IF(OR(SUMIFS(BNA_Historique_prix!I:I,BNA_Historique_prix!$B:$B,$B62,BNA_Historique_prix!$E:$E,$D62)=0,SUMIFS(BNA_Historique_prix!I:I,BNA_Historique_prix!$B:$B,$B62,BNA_Historique_prix!$E:$E,$C62)=0),"-",IFERROR((SUMIFS(BNA_Historique_prix!I:I,BNA_Historique_prix!$B:$B,$B62,BNA_Historique_prix!$E:$E,$D62)-SUMIFS(BNA_Historique_prix!I:I,BNA_Historique_prix!$B:$B,$B62,BNA_Historique_prix!$E:$E,$C62))/SUMIFS(BNA_Historique_prix!I:I,BNA_Historique_prix!$B:$B,$B62,BNA_Historique_prix!$E:$E,$C62),""))</f>
        <v>-</v>
      </c>
      <c r="K62" s="13">
        <f ca="1">IF(OR(SUMIFS(BNA_Historique_prix!J:J,BNA_Historique_prix!$B:$B,$B62,BNA_Historique_prix!$E:$E,$D62)=0,SUMIFS(BNA_Historique_prix!J:J,BNA_Historique_prix!$B:$B,$B62,BNA_Historique_prix!$E:$E,$C62)=0),"-",IFERROR((SUMIFS(BNA_Historique_prix!J:J,BNA_Historique_prix!$B:$B,$B62,BNA_Historique_prix!$E:$E,$D62)-SUMIFS(BNA_Historique_prix!J:J,BNA_Historique_prix!$B:$B,$B62,BNA_Historique_prix!$E:$E,$C62))/SUMIFS(BNA_Historique_prix!J:J,BNA_Historique_prix!$B:$B,$B62,BNA_Historique_prix!$E:$E,$C62),""))</f>
        <v>0</v>
      </c>
      <c r="L62" s="13">
        <f ca="1">IF(OR(SUMIFS(BNA_Historique_prix!K:K,BNA_Historique_prix!$B:$B,$B62,BNA_Historique_prix!$E:$E,$D62)=0,SUMIFS(BNA_Historique_prix!K:K,BNA_Historique_prix!$B:$B,$B62,BNA_Historique_prix!$E:$E,$C62)=0),"-",IFERROR((SUMIFS(BNA_Historique_prix!K:K,BNA_Historique_prix!$B:$B,$B62,BNA_Historique_prix!$E:$E,$D62)-SUMIFS(BNA_Historique_prix!K:K,BNA_Historique_prix!$B:$B,$B62,BNA_Historique_prix!$E:$E,$C62))/SUMIFS(BNA_Historique_prix!K:K,BNA_Historique_prix!$B:$B,$B62,BNA_Historique_prix!$E:$E,$C62),""))</f>
        <v>0</v>
      </c>
      <c r="M62" s="13">
        <f ca="1">IF(OR(SUMIFS(BNA_Historique_prix!L:L,BNA_Historique_prix!$B:$B,$B62,BNA_Historique_prix!$E:$E,$D62)=0,SUMIFS(BNA_Historique_prix!L:L,BNA_Historique_prix!$B:$B,$B62,BNA_Historique_prix!$E:$E,$C62)=0),"-",IFERROR((SUMIFS(BNA_Historique_prix!L:L,BNA_Historique_prix!$B:$B,$B62,BNA_Historique_prix!$E:$E,$D62)-SUMIFS(BNA_Historique_prix!L:L,BNA_Historique_prix!$B:$B,$B62,BNA_Historique_prix!$E:$E,$C62))/SUMIFS(BNA_Historique_prix!L:L,BNA_Historique_prix!$B:$B,$B62,BNA_Historique_prix!$E:$E,$C62),""))</f>
        <v>0</v>
      </c>
      <c r="N62" s="13">
        <f ca="1">IF(OR(SUMIFS(BNA_Historique_prix!M:M,BNA_Historique_prix!$B:$B,$B62,BNA_Historique_prix!$E:$E,$D62)=0,SUMIFS(BNA_Historique_prix!M:M,BNA_Historique_prix!$B:$B,$B62,BNA_Historique_prix!$E:$E,$C62)=0),"-",IFERROR((SUMIFS(BNA_Historique_prix!M:M,BNA_Historique_prix!$B:$B,$B62,BNA_Historique_prix!$E:$E,$D62)-SUMIFS(BNA_Historique_prix!M:M,BNA_Historique_prix!$B:$B,$B62,BNA_Historique_prix!$E:$E,$C62))/SUMIFS(BNA_Historique_prix!M:M,BNA_Historique_prix!$B:$B,$B62,BNA_Historique_prix!$E:$E,$C62),""))</f>
        <v>0</v>
      </c>
      <c r="O62" s="13" t="str">
        <f ca="1">IF(OR(SUMIFS(BNA_Historique_prix!N:N,BNA_Historique_prix!$B:$B,$B62,BNA_Historique_prix!$E:$E,$D62)=0,SUMIFS(BNA_Historique_prix!N:N,BNA_Historique_prix!$B:$B,$B62,BNA_Historique_prix!$E:$E,$C62)=0),"-",IFERROR((SUMIFS(BNA_Historique_prix!N:N,BNA_Historique_prix!$B:$B,$B62,BNA_Historique_prix!$E:$E,$D62)-SUMIFS(BNA_Historique_prix!N:N,BNA_Historique_prix!$B:$B,$B62,BNA_Historique_prix!$E:$E,$C62))/SUMIFS(BNA_Historique_prix!N:N,BNA_Historique_prix!$B:$B,$B62,BNA_Historique_prix!$E:$E,$C62),""))</f>
        <v>-</v>
      </c>
      <c r="P62" s="13">
        <f ca="1">IF(OR(SUMIFS(BNA_Historique_prix!O:O,BNA_Historique_prix!$B:$B,$B62,BNA_Historique_prix!$E:$E,$D62)=0,SUMIFS(BNA_Historique_prix!O:O,BNA_Historique_prix!$B:$B,$B62,BNA_Historique_prix!$E:$E,$C62)=0),"-",IFERROR((SUMIFS(BNA_Historique_prix!O:O,BNA_Historique_prix!$B:$B,$B62,BNA_Historique_prix!$E:$E,$D62)-SUMIFS(BNA_Historique_prix!O:O,BNA_Historique_prix!$B:$B,$B62,BNA_Historique_prix!$E:$E,$C62))/SUMIFS(BNA_Historique_prix!O:O,BNA_Historique_prix!$B:$B,$B62,BNA_Historique_prix!$E:$E,$C62),""))</f>
        <v>0</v>
      </c>
      <c r="Q62" s="13">
        <f ca="1">IF(OR(SUMIFS(BNA_Historique_prix!P:P,BNA_Historique_prix!$B:$B,$B62,BNA_Historique_prix!$E:$E,$D62)=0,SUMIFS(BNA_Historique_prix!P:P,BNA_Historique_prix!$B:$B,$B62,BNA_Historique_prix!$E:$E,$C62)=0),"-",IFERROR((SUMIFS(BNA_Historique_prix!P:P,BNA_Historique_prix!$B:$B,$B62,BNA_Historique_prix!$E:$E,$D62)-SUMIFS(BNA_Historique_prix!P:P,BNA_Historique_prix!$B:$B,$B62,BNA_Historique_prix!$E:$E,$C62))/SUMIFS(BNA_Historique_prix!P:P,BNA_Historique_prix!$B:$B,$B62,BNA_Historique_prix!$E:$E,$C62),""))</f>
        <v>0</v>
      </c>
      <c r="R62" s="13">
        <f ca="1">IF(OR(SUMIFS(BNA_Historique_prix!Q:Q,BNA_Historique_prix!$B:$B,$B62,BNA_Historique_prix!$E:$E,$D62)=0,SUMIFS(BNA_Historique_prix!Q:Q,BNA_Historique_prix!$B:$B,$B62,BNA_Historique_prix!$E:$E,$C62)=0),"-",IFERROR((SUMIFS(BNA_Historique_prix!Q:Q,BNA_Historique_prix!$B:$B,$B62,BNA_Historique_prix!$E:$E,$D62)-SUMIFS(BNA_Historique_prix!Q:Q,BNA_Historique_prix!$B:$B,$B62,BNA_Historique_prix!$E:$E,$C62))/SUMIFS(BNA_Historique_prix!Q:Q,BNA_Historique_prix!$B:$B,$B62,BNA_Historique_prix!$E:$E,$C62),""))</f>
        <v>0</v>
      </c>
      <c r="S62" s="13" t="str">
        <f ca="1">IF(OR(SUMIFS(BNA_Historique_prix!R:R,BNA_Historique_prix!$B:$B,$B62,BNA_Historique_prix!$E:$E,$D62)=0,SUMIFS(BNA_Historique_prix!R:R,BNA_Historique_prix!$B:$B,$B62,BNA_Historique_prix!$E:$E,$C62)=0),"-",IFERROR((SUMIFS(BNA_Historique_prix!R:R,BNA_Historique_prix!$B:$B,$B62,BNA_Historique_prix!$E:$E,$D62)-SUMIFS(BNA_Historique_prix!R:R,BNA_Historique_prix!$B:$B,$B62,BNA_Historique_prix!$E:$E,$C62))/SUMIFS(BNA_Historique_prix!R:R,BNA_Historique_prix!$B:$B,$B62,BNA_Historique_prix!$E:$E,$C62),""))</f>
        <v>-</v>
      </c>
      <c r="T62" s="13" t="str">
        <f ca="1">IF(OR(SUMIFS(BNA_Historique_prix!S:S,BNA_Historique_prix!$B:$B,$B62,BNA_Historique_prix!$E:$E,$D62)=0,SUMIFS(BNA_Historique_prix!S:S,BNA_Historique_prix!$B:$B,$B62,BNA_Historique_prix!$E:$E,$C62)=0),"-",IFERROR((SUMIFS(BNA_Historique_prix!S:S,BNA_Historique_prix!$B:$B,$B62,BNA_Historique_prix!$E:$E,$D62)-SUMIFS(BNA_Historique_prix!S:S,BNA_Historique_prix!$B:$B,$B62,BNA_Historique_prix!$E:$E,$C62))/SUMIFS(BNA_Historique_prix!S:S,BNA_Historique_prix!$B:$B,$B62,BNA_Historique_prix!$E:$E,$C62),""))</f>
        <v>-</v>
      </c>
      <c r="U62" s="13" t="str">
        <f ca="1">IF(OR(SUMIFS(BNA_Historique_prix!T:T,BNA_Historique_prix!$B:$B,$B62,BNA_Historique_prix!$E:$E,$D62)=0,SUMIFS(BNA_Historique_prix!T:T,BNA_Historique_prix!$B:$B,$B62,BNA_Historique_prix!$E:$E,$C62)=0),"-",IFERROR((SUMIFS(BNA_Historique_prix!T:T,BNA_Historique_prix!$B:$B,$B62,BNA_Historique_prix!$E:$E,$D62)-SUMIFS(BNA_Historique_prix!T:T,BNA_Historique_prix!$B:$B,$B62,BNA_Historique_prix!$E:$E,$C62))/SUMIFS(BNA_Historique_prix!T:T,BNA_Historique_prix!$B:$B,$B62,BNA_Historique_prix!$E:$E,$C62),""))</f>
        <v>-</v>
      </c>
      <c r="V62" s="13" t="str">
        <f ca="1">IF(OR(SUMIFS(BNA_Historique_prix!U:U,BNA_Historique_prix!$B:$B,$B62,BNA_Historique_prix!$E:$E,$D62)=0,SUMIFS(BNA_Historique_prix!U:U,BNA_Historique_prix!$B:$B,$B62,BNA_Historique_prix!$E:$E,$C62)=0),"-",IFERROR((SUMIFS(BNA_Historique_prix!U:U,BNA_Historique_prix!$B:$B,$B62,BNA_Historique_prix!$E:$E,$D62)-SUMIFS(BNA_Historique_prix!U:U,BNA_Historique_prix!$B:$B,$B62,BNA_Historique_prix!$E:$E,$C62))/SUMIFS(BNA_Historique_prix!U:U,BNA_Historique_prix!$B:$B,$B62,BNA_Historique_prix!$E:$E,$C62),""))</f>
        <v>-</v>
      </c>
      <c r="W62" s="13" t="str">
        <f ca="1">IF(OR(SUMIFS(BNA_Historique_prix!V:V,BNA_Historique_prix!$B:$B,$B62,BNA_Historique_prix!$E:$E,$D62)=0,SUMIFS(BNA_Historique_prix!V:V,BNA_Historique_prix!$B:$B,$B62,BNA_Historique_prix!$E:$E,$C62)=0),"-",IFERROR((SUMIFS(BNA_Historique_prix!V:V,BNA_Historique_prix!$B:$B,$B62,BNA_Historique_prix!$E:$E,$D62)-SUMIFS(BNA_Historique_prix!V:V,BNA_Historique_prix!$B:$B,$B62,BNA_Historique_prix!$E:$E,$C62))/SUMIFS(BNA_Historique_prix!V:V,BNA_Historique_prix!$B:$B,$B62,BNA_Historique_prix!$E:$E,$C62),""))</f>
        <v>-</v>
      </c>
      <c r="X62" s="13">
        <f ca="1">IF(OR(SUMIFS(BNA_Historique_prix!W:W,BNA_Historique_prix!$B:$B,$B62,BNA_Historique_prix!$E:$E,$D62)=0,SUMIFS(BNA_Historique_prix!W:W,BNA_Historique_prix!$B:$B,$B62,BNA_Historique_prix!$E:$E,$C62)=0),"-",IFERROR((SUMIFS(BNA_Historique_prix!W:W,BNA_Historique_prix!$B:$B,$B62,BNA_Historique_prix!$E:$E,$D62)-SUMIFS(BNA_Historique_prix!W:W,BNA_Historique_prix!$B:$B,$B62,BNA_Historique_prix!$E:$E,$C62))/SUMIFS(BNA_Historique_prix!W:W,BNA_Historique_prix!$B:$B,$B62,BNA_Historique_prix!$E:$E,$C62),""))</f>
        <v>0</v>
      </c>
      <c r="Y62" s="13">
        <f ca="1">IF(OR(SUMIFS(BNA_Historique_prix!X:X,BNA_Historique_prix!$B:$B,$B62,BNA_Historique_prix!$E:$E,$D62)=0,SUMIFS(BNA_Historique_prix!X:X,BNA_Historique_prix!$B:$B,$B62,BNA_Historique_prix!$E:$E,$C62)=0),"-",IFERROR((SUMIFS(BNA_Historique_prix!X:X,BNA_Historique_prix!$B:$B,$B62,BNA_Historique_prix!$E:$E,$D62)-SUMIFS(BNA_Historique_prix!X:X,BNA_Historique_prix!$B:$B,$B62,BNA_Historique_prix!$E:$E,$C62))/SUMIFS(BNA_Historique_prix!X:X,BNA_Historique_prix!$B:$B,$B62,BNA_Historique_prix!$E:$E,$C62),""))</f>
        <v>0</v>
      </c>
      <c r="Z62" s="13" t="str">
        <f ca="1">IF(OR(SUMIFS(BNA_Historique_prix!Y:Y,BNA_Historique_prix!$B:$B,$B62,BNA_Historique_prix!$E:$E,$D62)=0,SUMIFS(BNA_Historique_prix!Y:Y,BNA_Historique_prix!$B:$B,$B62,BNA_Historique_prix!$E:$E,$C62)=0),"-",IFERROR((SUMIFS(BNA_Historique_prix!Y:Y,BNA_Historique_prix!$B:$B,$B62,BNA_Historique_prix!$E:$E,$D62)-SUMIFS(BNA_Historique_prix!Y:Y,BNA_Historique_prix!$B:$B,$B62,BNA_Historique_prix!$E:$E,$C62))/SUMIFS(BNA_Historique_prix!Y:Y,BNA_Historique_prix!$B:$B,$B62,BNA_Historique_prix!$E:$E,$C62),""))</f>
        <v>-</v>
      </c>
      <c r="AA62" s="13" t="str">
        <f ca="1">IF(OR(SUMIFS(BNA_Historique_prix!Z:Z,BNA_Historique_prix!$B:$B,$B62,BNA_Historique_prix!$E:$E,$D62)=0,SUMIFS(BNA_Historique_prix!Z:Z,BNA_Historique_prix!$B:$B,$B62,BNA_Historique_prix!$E:$E,$C62)=0),"-",IFERROR((SUMIFS(BNA_Historique_prix!Z:Z,BNA_Historique_prix!$B:$B,$B62,BNA_Historique_prix!$E:$E,$D62)-SUMIFS(BNA_Historique_prix!Z:Z,BNA_Historique_prix!$B:$B,$B62,BNA_Historique_prix!$E:$E,$C62))/SUMIFS(BNA_Historique_prix!Z:Z,BNA_Historique_prix!$B:$B,$B62,BNA_Historique_prix!$E:$E,$C62),""))</f>
        <v>-</v>
      </c>
      <c r="AB62" s="13" t="str">
        <f ca="1">IF(OR(SUMIFS(BNA_Historique_prix!AA:AA,BNA_Historique_prix!$B:$B,$B62,BNA_Historique_prix!$E:$E,$D62)=0,SUMIFS(BNA_Historique_prix!AA:AA,BNA_Historique_prix!$B:$B,$B62,BNA_Historique_prix!$E:$E,$C62)=0),"-",IFERROR((SUMIFS(BNA_Historique_prix!AA:AA,BNA_Historique_prix!$B:$B,$B62,BNA_Historique_prix!$E:$E,$D62)-SUMIFS(BNA_Historique_prix!AA:AA,BNA_Historique_prix!$B:$B,$B62,BNA_Historique_prix!$E:$E,$C62))/SUMIFS(BNA_Historique_prix!AA:AA,BNA_Historique_prix!$B:$B,$B62,BNA_Historique_prix!$E:$E,$C62),""))</f>
        <v>-</v>
      </c>
      <c r="AC62" s="13" t="str">
        <f ca="1">IF(OR(SUMIFS(BNA_Historique_prix!AB:AB,BNA_Historique_prix!$B:$B,$B62,BNA_Historique_prix!$E:$E,$D62)=0,SUMIFS(BNA_Historique_prix!AB:AB,BNA_Historique_prix!$B:$B,$B62,BNA_Historique_prix!$E:$E,$C62)=0),"-",IFERROR((SUMIFS(BNA_Historique_prix!AB:AB,BNA_Historique_prix!$B:$B,$B62,BNA_Historique_prix!$E:$E,$D62)-SUMIFS(BNA_Historique_prix!AB:AB,BNA_Historique_prix!$B:$B,$B62,BNA_Historique_prix!$E:$E,$C62))/SUMIFS(BNA_Historique_prix!AB:AB,BNA_Historique_prix!$B:$B,$B62,BNA_Historique_prix!$E:$E,$C62),""))</f>
        <v>-</v>
      </c>
      <c r="AD62" s="13">
        <f ca="1">IF(OR(SUMIFS(BNA_Historique_prix!AC:AC,BNA_Historique_prix!$B:$B,$B62,BNA_Historique_prix!$E:$E,$D62)=0,SUMIFS(BNA_Historique_prix!AC:AC,BNA_Historique_prix!$B:$B,$B62,BNA_Historique_prix!$E:$E,$C62)=0),"-",IFERROR((SUMIFS(BNA_Historique_prix!AC:AC,BNA_Historique_prix!$B:$B,$B62,BNA_Historique_prix!$E:$E,$D62)-SUMIFS(BNA_Historique_prix!AC:AC,BNA_Historique_prix!$B:$B,$B62,BNA_Historique_prix!$E:$E,$C62))/SUMIFS(BNA_Historique_prix!AC:AC,BNA_Historique_prix!$B:$B,$B62,BNA_Historique_prix!$E:$E,$C62),""))</f>
        <v>0</v>
      </c>
      <c r="AE62" s="13">
        <f ca="1">IF(OR(SUMIFS(BNA_Historique_prix!AD:AD,BNA_Historique_prix!$B:$B,$B62,BNA_Historique_prix!$E:$E,$D62)=0,SUMIFS(BNA_Historique_prix!AD:AD,BNA_Historique_prix!$B:$B,$B62,BNA_Historique_prix!$E:$E,$C62)=0),"-",IFERROR((SUMIFS(BNA_Historique_prix!AD:AD,BNA_Historique_prix!$B:$B,$B62,BNA_Historique_prix!$E:$E,$D62)-SUMIFS(BNA_Historique_prix!AD:AD,BNA_Historique_prix!$B:$B,$B62,BNA_Historique_prix!$E:$E,$C62))/SUMIFS(BNA_Historique_prix!AD:AD,BNA_Historique_prix!$B:$B,$B62,BNA_Historique_prix!$E:$E,$C62),""))</f>
        <v>0</v>
      </c>
      <c r="AF62" s="13">
        <f ca="1">IF(OR(SUMIFS(BNA_Historique_prix!AE:AE,BNA_Historique_prix!$B:$B,$B62,BNA_Historique_prix!$E:$E,$D62)=0,SUMIFS(BNA_Historique_prix!AE:AE,BNA_Historique_prix!$B:$B,$B62,BNA_Historique_prix!$E:$E,$C62)=0),"-",IFERROR((SUMIFS(BNA_Historique_prix!AE:AE,BNA_Historique_prix!$B:$B,$B62,BNA_Historique_prix!$E:$E,$D62)-SUMIFS(BNA_Historique_prix!AE:AE,BNA_Historique_prix!$B:$B,$B62,BNA_Historique_prix!$E:$E,$C62))/SUMIFS(BNA_Historique_prix!AE:AE,BNA_Historique_prix!$B:$B,$B62,BNA_Historique_prix!$E:$E,$C62),""))</f>
        <v>0</v>
      </c>
      <c r="AG62" s="13">
        <f ca="1">IF(OR(SUMIFS(BNA_Historique_prix!AF:AF,BNA_Historique_prix!$B:$B,$B62,BNA_Historique_prix!$E:$E,$D62)=0,SUMIFS(BNA_Historique_prix!AF:AF,BNA_Historique_prix!$B:$B,$B62,BNA_Historique_prix!$E:$E,$C62)=0),"-",IFERROR((SUMIFS(BNA_Historique_prix!AF:AF,BNA_Historique_prix!$B:$B,$B62,BNA_Historique_prix!$E:$E,$D62)-SUMIFS(BNA_Historique_prix!AF:AF,BNA_Historique_prix!$B:$B,$B62,BNA_Historique_prix!$E:$E,$C62))/SUMIFS(BNA_Historique_prix!AF:AF,BNA_Historique_prix!$B:$B,$B62,BNA_Historique_prix!$E:$E,$C62),""))</f>
        <v>0</v>
      </c>
      <c r="AH62" s="13">
        <f ca="1">IF(OR(SUMIFS(BNA_Historique_prix!AG:AG,BNA_Historique_prix!$B:$B,$B62,BNA_Historique_prix!$E:$E,$D62)=0,SUMIFS(BNA_Historique_prix!AG:AG,BNA_Historique_prix!$B:$B,$B62,BNA_Historique_prix!$E:$E,$C62)=0),"-",IFERROR((SUMIFS(BNA_Historique_prix!AG:AG,BNA_Historique_prix!$B:$B,$B62,BNA_Historique_prix!$E:$E,$D62)-SUMIFS(BNA_Historique_prix!AG:AG,BNA_Historique_prix!$B:$B,$B62,BNA_Historique_prix!$E:$E,$C62))/SUMIFS(BNA_Historique_prix!AG:AG,BNA_Historique_prix!$B:$B,$B62,BNA_Historique_prix!$E:$E,$C62),""))</f>
        <v>0</v>
      </c>
      <c r="AI62" s="13">
        <f ca="1">IF(OR(SUMIFS(BNA_Historique_prix!AH:AH,BNA_Historique_prix!$B:$B,$B62,BNA_Historique_prix!$E:$E,$D62)=0,SUMIFS(BNA_Historique_prix!AH:AH,BNA_Historique_prix!$B:$B,$B62,BNA_Historique_prix!$E:$E,$C62)=0),"-",IFERROR((SUMIFS(BNA_Historique_prix!AH:AH,BNA_Historique_prix!$B:$B,$B62,BNA_Historique_prix!$E:$E,$D62)-SUMIFS(BNA_Historique_prix!AH:AH,BNA_Historique_prix!$B:$B,$B62,BNA_Historique_prix!$E:$E,$C62))/SUMIFS(BNA_Historique_prix!AH:AH,BNA_Historique_prix!$B:$B,$B62,BNA_Historique_prix!$E:$E,$C62),""))</f>
        <v>0</v>
      </c>
      <c r="AJ62" s="13">
        <f ca="1">IF(OR(SUMIFS(BNA_Historique_prix!AI:AI,BNA_Historique_prix!$B:$B,$B62,BNA_Historique_prix!$E:$E,$D62)=0,SUMIFS(BNA_Historique_prix!AI:AI,BNA_Historique_prix!$B:$B,$B62,BNA_Historique_prix!$E:$E,$C62)=0),"-",IFERROR((SUMIFS(BNA_Historique_prix!AI:AI,BNA_Historique_prix!$B:$B,$B62,BNA_Historique_prix!$E:$E,$D62)-SUMIFS(BNA_Historique_prix!AI:AI,BNA_Historique_prix!$B:$B,$B62,BNA_Historique_prix!$E:$E,$C62))/SUMIFS(BNA_Historique_prix!AI:AI,BNA_Historique_prix!$B:$B,$B62,BNA_Historique_prix!$E:$E,$C62),""))</f>
        <v>0</v>
      </c>
    </row>
    <row r="63" spans="1:36" x14ac:dyDescent="0.35">
      <c r="A63" s="4" t="s">
        <v>81</v>
      </c>
      <c r="B63" s="4" t="s">
        <v>92</v>
      </c>
      <c r="C63" s="10">
        <f t="shared" si="10"/>
        <v>45170</v>
      </c>
      <c r="D63" s="10">
        <f t="shared" si="10"/>
        <v>45231</v>
      </c>
      <c r="E63" s="10"/>
      <c r="F63" s="10" t="str">
        <f>F58</f>
        <v>% var trimestrielle</v>
      </c>
      <c r="H63" s="13" t="str">
        <f ca="1">IF(OR(SUMIFS(BNA_Historique_prix!G:G,BNA_Historique_prix!$B:$B,$B63,BNA_Historique_prix!$E:$E,$D63)=0,SUMIFS(BNA_Historique_prix!G:G,BNA_Historique_prix!$B:$B,$B63,BNA_Historique_prix!$E:$E,$C63)=0),"-",IFERROR((SUMIFS(BNA_Historique_prix!G:G,BNA_Historique_prix!$B:$B,$B63,BNA_Historique_prix!$E:$E,$D63)-SUMIFS(BNA_Historique_prix!G:G,BNA_Historique_prix!$B:$B,$B63,BNA_Historique_prix!$E:$E,$C63))/SUMIFS(BNA_Historique_prix!G:G,BNA_Historique_prix!$B:$B,$B63,BNA_Historique_prix!$E:$E,$C63),""))</f>
        <v>-</v>
      </c>
      <c r="I63" s="13" t="str">
        <f ca="1">IF(OR(SUMIFS(BNA_Historique_prix!H:H,BNA_Historique_prix!$B:$B,$B63,BNA_Historique_prix!$E:$E,$D63)=0,SUMIFS(BNA_Historique_prix!H:H,BNA_Historique_prix!$B:$B,$B63,BNA_Historique_prix!$E:$E,$C63)=0),"-",IFERROR((SUMIFS(BNA_Historique_prix!H:H,BNA_Historique_prix!$B:$B,$B63,BNA_Historique_prix!$E:$E,$D63)-SUMIFS(BNA_Historique_prix!H:H,BNA_Historique_prix!$B:$B,$B63,BNA_Historique_prix!$E:$E,$C63))/SUMIFS(BNA_Historique_prix!H:H,BNA_Historique_prix!$B:$B,$B63,BNA_Historique_prix!$E:$E,$C63),""))</f>
        <v>-</v>
      </c>
      <c r="J63" s="13" t="str">
        <f ca="1">IF(OR(SUMIFS(BNA_Historique_prix!I:I,BNA_Historique_prix!$B:$B,$B63,BNA_Historique_prix!$E:$E,$D63)=0,SUMIFS(BNA_Historique_prix!I:I,BNA_Historique_prix!$B:$B,$B63,BNA_Historique_prix!$E:$E,$C63)=0),"-",IFERROR((SUMIFS(BNA_Historique_prix!I:I,BNA_Historique_prix!$B:$B,$B63,BNA_Historique_prix!$E:$E,$D63)-SUMIFS(BNA_Historique_prix!I:I,BNA_Historique_prix!$B:$B,$B63,BNA_Historique_prix!$E:$E,$C63))/SUMIFS(BNA_Historique_prix!I:I,BNA_Historique_prix!$B:$B,$B63,BNA_Historique_prix!$E:$E,$C63),""))</f>
        <v>-</v>
      </c>
      <c r="K63" s="13">
        <f ca="1">IF(OR(SUMIFS(BNA_Historique_prix!J:J,BNA_Historique_prix!$B:$B,$B63,BNA_Historique_prix!$E:$E,$D63)=0,SUMIFS(BNA_Historique_prix!J:J,BNA_Historique_prix!$B:$B,$B63,BNA_Historique_prix!$E:$E,$C63)=0),"-",IFERROR((SUMIFS(BNA_Historique_prix!J:J,BNA_Historique_prix!$B:$B,$B63,BNA_Historique_prix!$E:$E,$D63)-SUMIFS(BNA_Historique_prix!J:J,BNA_Historique_prix!$B:$B,$B63,BNA_Historique_prix!$E:$E,$C63))/SUMIFS(BNA_Historique_prix!J:J,BNA_Historique_prix!$B:$B,$B63,BNA_Historique_prix!$E:$E,$C63),""))</f>
        <v>-0.2</v>
      </c>
      <c r="L63" s="13">
        <f ca="1">IF(OR(SUMIFS(BNA_Historique_prix!K:K,BNA_Historique_prix!$B:$B,$B63,BNA_Historique_prix!$E:$E,$D63)=0,SUMIFS(BNA_Historique_prix!K:K,BNA_Historique_prix!$B:$B,$B63,BNA_Historique_prix!$E:$E,$C63)=0),"-",IFERROR((SUMIFS(BNA_Historique_prix!K:K,BNA_Historique_prix!$B:$B,$B63,BNA_Historique_prix!$E:$E,$D63)-SUMIFS(BNA_Historique_prix!K:K,BNA_Historique_prix!$B:$B,$B63,BNA_Historique_prix!$E:$E,$C63))/SUMIFS(BNA_Historique_prix!K:K,BNA_Historique_prix!$B:$B,$B63,BNA_Historique_prix!$E:$E,$C63),""))</f>
        <v>0</v>
      </c>
      <c r="M63" s="13">
        <f ca="1">IF(OR(SUMIFS(BNA_Historique_prix!L:L,BNA_Historique_prix!$B:$B,$B63,BNA_Historique_prix!$E:$E,$D63)=0,SUMIFS(BNA_Historique_prix!L:L,BNA_Historique_prix!$B:$B,$B63,BNA_Historique_prix!$E:$E,$C63)=0),"-",IFERROR((SUMIFS(BNA_Historique_prix!L:L,BNA_Historique_prix!$B:$B,$B63,BNA_Historique_prix!$E:$E,$D63)-SUMIFS(BNA_Historique_prix!L:L,BNA_Historique_prix!$B:$B,$B63,BNA_Historique_prix!$E:$E,$C63))/SUMIFS(BNA_Historique_prix!L:L,BNA_Historique_prix!$B:$B,$B63,BNA_Historique_prix!$E:$E,$C63),""))</f>
        <v>7.4999999999999997E-2</v>
      </c>
      <c r="N63" s="13">
        <f ca="1">IF(OR(SUMIFS(BNA_Historique_prix!M:M,BNA_Historique_prix!$B:$B,$B63,BNA_Historique_prix!$E:$E,$D63)=0,SUMIFS(BNA_Historique_prix!M:M,BNA_Historique_prix!$B:$B,$B63,BNA_Historique_prix!$E:$E,$C63)=0),"-",IFERROR((SUMIFS(BNA_Historique_prix!M:M,BNA_Historique_prix!$B:$B,$B63,BNA_Historique_prix!$E:$E,$D63)-SUMIFS(BNA_Historique_prix!M:M,BNA_Historique_prix!$B:$B,$B63,BNA_Historique_prix!$E:$E,$C63))/SUMIFS(BNA_Historique_prix!M:M,BNA_Historique_prix!$B:$B,$B63,BNA_Historique_prix!$E:$E,$C63),""))</f>
        <v>-0.28249999999999997</v>
      </c>
      <c r="O63" s="13" t="str">
        <f ca="1">IF(OR(SUMIFS(BNA_Historique_prix!N:N,BNA_Historique_prix!$B:$B,$B63,BNA_Historique_prix!$E:$E,$D63)=0,SUMIFS(BNA_Historique_prix!N:N,BNA_Historique_prix!$B:$B,$B63,BNA_Historique_prix!$E:$E,$C63)=0),"-",IFERROR((SUMIFS(BNA_Historique_prix!N:N,BNA_Historique_prix!$B:$B,$B63,BNA_Historique_prix!$E:$E,$D63)-SUMIFS(BNA_Historique_prix!N:N,BNA_Historique_prix!$B:$B,$B63,BNA_Historique_prix!$E:$E,$C63))/SUMIFS(BNA_Historique_prix!N:N,BNA_Historique_prix!$B:$B,$B63,BNA_Historique_prix!$E:$E,$C63),""))</f>
        <v>-</v>
      </c>
      <c r="P63" s="13">
        <f ca="1">IF(OR(SUMIFS(BNA_Historique_prix!O:O,BNA_Historique_prix!$B:$B,$B63,BNA_Historique_prix!$E:$E,$D63)=0,SUMIFS(BNA_Historique_prix!O:O,BNA_Historique_prix!$B:$B,$B63,BNA_Historique_prix!$E:$E,$C63)=0),"-",IFERROR((SUMIFS(BNA_Historique_prix!O:O,BNA_Historique_prix!$B:$B,$B63,BNA_Historique_prix!$E:$E,$D63)-SUMIFS(BNA_Historique_prix!O:O,BNA_Historique_prix!$B:$B,$B63,BNA_Historique_prix!$E:$E,$C63))/SUMIFS(BNA_Historique_prix!O:O,BNA_Historique_prix!$B:$B,$B63,BNA_Historique_prix!$E:$E,$C63),""))</f>
        <v>0.53333333333333333</v>
      </c>
      <c r="Q63" s="13">
        <f ca="1">IF(OR(SUMIFS(BNA_Historique_prix!P:P,BNA_Historique_prix!$B:$B,$B63,BNA_Historique_prix!$E:$E,$D63)=0,SUMIFS(BNA_Historique_prix!P:P,BNA_Historique_prix!$B:$B,$B63,BNA_Historique_prix!$E:$E,$C63)=0),"-",IFERROR((SUMIFS(BNA_Historique_prix!P:P,BNA_Historique_prix!$B:$B,$B63,BNA_Historique_prix!$E:$E,$D63)-SUMIFS(BNA_Historique_prix!P:P,BNA_Historique_prix!$B:$B,$B63,BNA_Historique_prix!$E:$E,$C63))/SUMIFS(BNA_Historique_prix!P:P,BNA_Historique_prix!$B:$B,$B63,BNA_Historique_prix!$E:$E,$C63),""))</f>
        <v>4.1666666666666664E-2</v>
      </c>
      <c r="R63" s="13" t="str">
        <f ca="1">IF(OR(SUMIFS(BNA_Historique_prix!Q:Q,BNA_Historique_prix!$B:$B,$B63,BNA_Historique_prix!$E:$E,$D63)=0,SUMIFS(BNA_Historique_prix!Q:Q,BNA_Historique_prix!$B:$B,$B63,BNA_Historique_prix!$E:$E,$C63)=0),"-",IFERROR((SUMIFS(BNA_Historique_prix!Q:Q,BNA_Historique_prix!$B:$B,$B63,BNA_Historique_prix!$E:$E,$D63)-SUMIFS(BNA_Historique_prix!Q:Q,BNA_Historique_prix!$B:$B,$B63,BNA_Historique_prix!$E:$E,$C63))/SUMIFS(BNA_Historique_prix!Q:Q,BNA_Historique_prix!$B:$B,$B63,BNA_Historique_prix!$E:$E,$C63),""))</f>
        <v>-</v>
      </c>
      <c r="S63" s="13" t="str">
        <f ca="1">IF(OR(SUMIFS(BNA_Historique_prix!R:R,BNA_Historique_prix!$B:$B,$B63,BNA_Historique_prix!$E:$E,$D63)=0,SUMIFS(BNA_Historique_prix!R:R,BNA_Historique_prix!$B:$B,$B63,BNA_Historique_prix!$E:$E,$C63)=0),"-",IFERROR((SUMIFS(BNA_Historique_prix!R:R,BNA_Historique_prix!$B:$B,$B63,BNA_Historique_prix!$E:$E,$D63)-SUMIFS(BNA_Historique_prix!R:R,BNA_Historique_prix!$B:$B,$B63,BNA_Historique_prix!$E:$E,$C63))/SUMIFS(BNA_Historique_prix!R:R,BNA_Historique_prix!$B:$B,$B63,BNA_Historique_prix!$E:$E,$C63),""))</f>
        <v>-</v>
      </c>
      <c r="T63" s="13" t="str">
        <f ca="1">IF(OR(SUMIFS(BNA_Historique_prix!S:S,BNA_Historique_prix!$B:$B,$B63,BNA_Historique_prix!$E:$E,$D63)=0,SUMIFS(BNA_Historique_prix!S:S,BNA_Historique_prix!$B:$B,$B63,BNA_Historique_prix!$E:$E,$C63)=0),"-",IFERROR((SUMIFS(BNA_Historique_prix!S:S,BNA_Historique_prix!$B:$B,$B63,BNA_Historique_prix!$E:$E,$D63)-SUMIFS(BNA_Historique_prix!S:S,BNA_Historique_prix!$B:$B,$B63,BNA_Historique_prix!$E:$E,$C63))/SUMIFS(BNA_Historique_prix!S:S,BNA_Historique_prix!$B:$B,$B63,BNA_Historique_prix!$E:$E,$C63),""))</f>
        <v>-</v>
      </c>
      <c r="U63" s="13" t="str">
        <f ca="1">IF(OR(SUMIFS(BNA_Historique_prix!T:T,BNA_Historique_prix!$B:$B,$B63,BNA_Historique_prix!$E:$E,$D63)=0,SUMIFS(BNA_Historique_prix!T:T,BNA_Historique_prix!$B:$B,$B63,BNA_Historique_prix!$E:$E,$C63)=0),"-",IFERROR((SUMIFS(BNA_Historique_prix!T:T,BNA_Historique_prix!$B:$B,$B63,BNA_Historique_prix!$E:$E,$D63)-SUMIFS(BNA_Historique_prix!T:T,BNA_Historique_prix!$B:$B,$B63,BNA_Historique_prix!$E:$E,$C63))/SUMIFS(BNA_Historique_prix!T:T,BNA_Historique_prix!$B:$B,$B63,BNA_Historique_prix!$E:$E,$C63),""))</f>
        <v>-</v>
      </c>
      <c r="V63" s="13" t="str">
        <f ca="1">IF(OR(SUMIFS(BNA_Historique_prix!U:U,BNA_Historique_prix!$B:$B,$B63,BNA_Historique_prix!$E:$E,$D63)=0,SUMIFS(BNA_Historique_prix!U:U,BNA_Historique_prix!$B:$B,$B63,BNA_Historique_prix!$E:$E,$C63)=0),"-",IFERROR((SUMIFS(BNA_Historique_prix!U:U,BNA_Historique_prix!$B:$B,$B63,BNA_Historique_prix!$E:$E,$D63)-SUMIFS(BNA_Historique_prix!U:U,BNA_Historique_prix!$B:$B,$B63,BNA_Historique_prix!$E:$E,$C63))/SUMIFS(BNA_Historique_prix!U:U,BNA_Historique_prix!$B:$B,$B63,BNA_Historique_prix!$E:$E,$C63),""))</f>
        <v>-</v>
      </c>
      <c r="W63" s="13" t="str">
        <f ca="1">IF(OR(SUMIFS(BNA_Historique_prix!V:V,BNA_Historique_prix!$B:$B,$B63,BNA_Historique_prix!$E:$E,$D63)=0,SUMIFS(BNA_Historique_prix!V:V,BNA_Historique_prix!$B:$B,$B63,BNA_Historique_prix!$E:$E,$C63)=0),"-",IFERROR((SUMIFS(BNA_Historique_prix!V:V,BNA_Historique_prix!$B:$B,$B63,BNA_Historique_prix!$E:$E,$D63)-SUMIFS(BNA_Historique_prix!V:V,BNA_Historique_prix!$B:$B,$B63,BNA_Historique_prix!$E:$E,$C63))/SUMIFS(BNA_Historique_prix!V:V,BNA_Historique_prix!$B:$B,$B63,BNA_Historique_prix!$E:$E,$C63),""))</f>
        <v>-</v>
      </c>
      <c r="X63" s="13">
        <f ca="1">IF(OR(SUMIFS(BNA_Historique_prix!W:W,BNA_Historique_prix!$B:$B,$B63,BNA_Historique_prix!$E:$E,$D63)=0,SUMIFS(BNA_Historique_prix!W:W,BNA_Historique_prix!$B:$B,$B63,BNA_Historique_prix!$E:$E,$C63)=0),"-",IFERROR((SUMIFS(BNA_Historique_prix!W:W,BNA_Historique_prix!$B:$B,$B63,BNA_Historique_prix!$E:$E,$D63)-SUMIFS(BNA_Historique_prix!W:W,BNA_Historique_prix!$B:$B,$B63,BNA_Historique_prix!$E:$E,$C63))/SUMIFS(BNA_Historique_prix!W:W,BNA_Historique_prix!$B:$B,$B63,BNA_Historique_prix!$E:$E,$C63),""))</f>
        <v>-0.36666666666666664</v>
      </c>
      <c r="Y63" s="13">
        <f ca="1">IF(OR(SUMIFS(BNA_Historique_prix!X:X,BNA_Historique_prix!$B:$B,$B63,BNA_Historique_prix!$E:$E,$D63)=0,SUMIFS(BNA_Historique_prix!X:X,BNA_Historique_prix!$B:$B,$B63,BNA_Historique_prix!$E:$E,$C63)=0),"-",IFERROR((SUMIFS(BNA_Historique_prix!X:X,BNA_Historique_prix!$B:$B,$B63,BNA_Historique_prix!$E:$E,$D63)-SUMIFS(BNA_Historique_prix!X:X,BNA_Historique_prix!$B:$B,$B63,BNA_Historique_prix!$E:$E,$C63))/SUMIFS(BNA_Historique_prix!X:X,BNA_Historique_prix!$B:$B,$B63,BNA_Historique_prix!$E:$E,$C63),""))</f>
        <v>1</v>
      </c>
      <c r="Z63" s="13" t="str">
        <f ca="1">IF(OR(SUMIFS(BNA_Historique_prix!Y:Y,BNA_Historique_prix!$B:$B,$B63,BNA_Historique_prix!$E:$E,$D63)=0,SUMIFS(BNA_Historique_prix!Y:Y,BNA_Historique_prix!$B:$B,$B63,BNA_Historique_prix!$E:$E,$C63)=0),"-",IFERROR((SUMIFS(BNA_Historique_prix!Y:Y,BNA_Historique_prix!$B:$B,$B63,BNA_Historique_prix!$E:$E,$D63)-SUMIFS(BNA_Historique_prix!Y:Y,BNA_Historique_prix!$B:$B,$B63,BNA_Historique_prix!$E:$E,$C63))/SUMIFS(BNA_Historique_prix!Y:Y,BNA_Historique_prix!$B:$B,$B63,BNA_Historique_prix!$E:$E,$C63),""))</f>
        <v>-</v>
      </c>
      <c r="AA63" s="13" t="str">
        <f ca="1">IF(OR(SUMIFS(BNA_Historique_prix!Z:Z,BNA_Historique_prix!$B:$B,$B63,BNA_Historique_prix!$E:$E,$D63)=0,SUMIFS(BNA_Historique_prix!Z:Z,BNA_Historique_prix!$B:$B,$B63,BNA_Historique_prix!$E:$E,$C63)=0),"-",IFERROR((SUMIFS(BNA_Historique_prix!Z:Z,BNA_Historique_prix!$B:$B,$B63,BNA_Historique_prix!$E:$E,$D63)-SUMIFS(BNA_Historique_prix!Z:Z,BNA_Historique_prix!$B:$B,$B63,BNA_Historique_prix!$E:$E,$C63))/SUMIFS(BNA_Historique_prix!Z:Z,BNA_Historique_prix!$B:$B,$B63,BNA_Historique_prix!$E:$E,$C63),""))</f>
        <v>-</v>
      </c>
      <c r="AB63" s="13" t="str">
        <f ca="1">IF(OR(SUMIFS(BNA_Historique_prix!AA:AA,BNA_Historique_prix!$B:$B,$B63,BNA_Historique_prix!$E:$E,$D63)=0,SUMIFS(BNA_Historique_prix!AA:AA,BNA_Historique_prix!$B:$B,$B63,BNA_Historique_prix!$E:$E,$C63)=0),"-",IFERROR((SUMIFS(BNA_Historique_prix!AA:AA,BNA_Historique_prix!$B:$B,$B63,BNA_Historique_prix!$E:$E,$D63)-SUMIFS(BNA_Historique_prix!AA:AA,BNA_Historique_prix!$B:$B,$B63,BNA_Historique_prix!$E:$E,$C63))/SUMIFS(BNA_Historique_prix!AA:AA,BNA_Historique_prix!$B:$B,$B63,BNA_Historique_prix!$E:$E,$C63),""))</f>
        <v>-</v>
      </c>
      <c r="AC63" s="13" t="str">
        <f ca="1">IF(OR(SUMIFS(BNA_Historique_prix!AB:AB,BNA_Historique_prix!$B:$B,$B63,BNA_Historique_prix!$E:$E,$D63)=0,SUMIFS(BNA_Historique_prix!AB:AB,BNA_Historique_prix!$B:$B,$B63,BNA_Historique_prix!$E:$E,$C63)=0),"-",IFERROR((SUMIFS(BNA_Historique_prix!AB:AB,BNA_Historique_prix!$B:$B,$B63,BNA_Historique_prix!$E:$E,$D63)-SUMIFS(BNA_Historique_prix!AB:AB,BNA_Historique_prix!$B:$B,$B63,BNA_Historique_prix!$E:$E,$C63))/SUMIFS(BNA_Historique_prix!AB:AB,BNA_Historique_prix!$B:$B,$B63,BNA_Historique_prix!$E:$E,$C63),""))</f>
        <v>-</v>
      </c>
      <c r="AD63" s="13">
        <f ca="1">IF(OR(SUMIFS(BNA_Historique_prix!AC:AC,BNA_Historique_prix!$B:$B,$B63,BNA_Historique_prix!$E:$E,$D63)=0,SUMIFS(BNA_Historique_prix!AC:AC,BNA_Historique_prix!$B:$B,$B63,BNA_Historique_prix!$E:$E,$C63)=0),"-",IFERROR((SUMIFS(BNA_Historique_prix!AC:AC,BNA_Historique_prix!$B:$B,$B63,BNA_Historique_prix!$E:$E,$D63)-SUMIFS(BNA_Historique_prix!AC:AC,BNA_Historique_prix!$B:$B,$B63,BNA_Historique_prix!$E:$E,$C63))/SUMIFS(BNA_Historique_prix!AC:AC,BNA_Historique_prix!$B:$B,$B63,BNA_Historique_prix!$E:$E,$C63),""))</f>
        <v>7.857142857142857E-2</v>
      </c>
      <c r="AE63" s="13">
        <f ca="1">IF(OR(SUMIFS(BNA_Historique_prix!AD:AD,BNA_Historique_prix!$B:$B,$B63,BNA_Historique_prix!$E:$E,$D63)=0,SUMIFS(BNA_Historique_prix!AD:AD,BNA_Historique_prix!$B:$B,$B63,BNA_Historique_prix!$E:$E,$C63)=0),"-",IFERROR((SUMIFS(BNA_Historique_prix!AD:AD,BNA_Historique_prix!$B:$B,$B63,BNA_Historique_prix!$E:$E,$D63)-SUMIFS(BNA_Historique_prix!AD:AD,BNA_Historique_prix!$B:$B,$B63,BNA_Historique_prix!$E:$E,$C63))/SUMIFS(BNA_Historique_prix!AD:AD,BNA_Historique_prix!$B:$B,$B63,BNA_Historique_prix!$E:$E,$C63),""))</f>
        <v>-0.2</v>
      </c>
      <c r="AF63" s="13" t="str">
        <f ca="1">IF(OR(SUMIFS(BNA_Historique_prix!AE:AE,BNA_Historique_prix!$B:$B,$B63,BNA_Historique_prix!$E:$E,$D63)=0,SUMIFS(BNA_Historique_prix!AE:AE,BNA_Historique_prix!$B:$B,$B63,BNA_Historique_prix!$E:$E,$C63)=0),"-",IFERROR((SUMIFS(BNA_Historique_prix!AE:AE,BNA_Historique_prix!$B:$B,$B63,BNA_Historique_prix!$E:$E,$D63)-SUMIFS(BNA_Historique_prix!AE:AE,BNA_Historique_prix!$B:$B,$B63,BNA_Historique_prix!$E:$E,$C63))/SUMIFS(BNA_Historique_prix!AE:AE,BNA_Historique_prix!$B:$B,$B63,BNA_Historique_prix!$E:$E,$C63),""))</f>
        <v>-</v>
      </c>
      <c r="AG63" s="13">
        <f ca="1">IF(OR(SUMIFS(BNA_Historique_prix!AF:AF,BNA_Historique_prix!$B:$B,$B63,BNA_Historique_prix!$E:$E,$D63)=0,SUMIFS(BNA_Historique_prix!AF:AF,BNA_Historique_prix!$B:$B,$B63,BNA_Historique_prix!$E:$E,$C63)=0),"-",IFERROR((SUMIFS(BNA_Historique_prix!AF:AF,BNA_Historique_prix!$B:$B,$B63,BNA_Historique_prix!$E:$E,$D63)-SUMIFS(BNA_Historique_prix!AF:AF,BNA_Historique_prix!$B:$B,$B63,BNA_Historique_prix!$E:$E,$C63))/SUMIFS(BNA_Historique_prix!AF:AF,BNA_Historique_prix!$B:$B,$B63,BNA_Historique_prix!$E:$E,$C63),""))</f>
        <v>-0.28749999999999998</v>
      </c>
      <c r="AH63" s="13">
        <f ca="1">IF(OR(SUMIFS(BNA_Historique_prix!AG:AG,BNA_Historique_prix!$B:$B,$B63,BNA_Historique_prix!$E:$E,$D63)=0,SUMIFS(BNA_Historique_prix!AG:AG,BNA_Historique_prix!$B:$B,$B63,BNA_Historique_prix!$E:$E,$C63)=0),"-",IFERROR((SUMIFS(BNA_Historique_prix!AG:AG,BNA_Historique_prix!$B:$B,$B63,BNA_Historique_prix!$E:$E,$D63)-SUMIFS(BNA_Historique_prix!AG:AG,BNA_Historique_prix!$B:$B,$B63,BNA_Historique_prix!$E:$E,$C63))/SUMIFS(BNA_Historique_prix!AG:AG,BNA_Historique_prix!$B:$B,$B63,BNA_Historique_prix!$E:$E,$C63),""))</f>
        <v>-0.6</v>
      </c>
      <c r="AI63" s="13">
        <f ca="1">IF(OR(SUMIFS(BNA_Historique_prix!AH:AH,BNA_Historique_prix!$B:$B,$B63,BNA_Historique_prix!$E:$E,$D63)=0,SUMIFS(BNA_Historique_prix!AH:AH,BNA_Historique_prix!$B:$B,$B63,BNA_Historique_prix!$E:$E,$C63)=0),"-",IFERROR((SUMIFS(BNA_Historique_prix!AH:AH,BNA_Historique_prix!$B:$B,$B63,BNA_Historique_prix!$E:$E,$D63)-SUMIFS(BNA_Historique_prix!AH:AH,BNA_Historique_prix!$B:$B,$B63,BNA_Historique_prix!$E:$E,$C63))/SUMIFS(BNA_Historique_prix!AH:AH,BNA_Historique_prix!$B:$B,$B63,BNA_Historique_prix!$E:$E,$C63),""))</f>
        <v>0.2</v>
      </c>
      <c r="AJ63" s="13" t="str">
        <f ca="1">IF(OR(SUMIFS(BNA_Historique_prix!AI:AI,BNA_Historique_prix!$B:$B,$B63,BNA_Historique_prix!$E:$E,$D63)=0,SUMIFS(BNA_Historique_prix!AI:AI,BNA_Historique_prix!$B:$B,$B63,BNA_Historique_prix!$E:$E,$C63)=0),"-",IFERROR((SUMIFS(BNA_Historique_prix!AI:AI,BNA_Historique_prix!$B:$B,$B63,BNA_Historique_prix!$E:$E,$D63)-SUMIFS(BNA_Historique_prix!AI:AI,BNA_Historique_prix!$B:$B,$B63,BNA_Historique_prix!$E:$E,$C63))/SUMIFS(BNA_Historique_prix!AI:AI,BNA_Historique_prix!$B:$B,$B63,BNA_Historique_prix!$E:$E,$C63),""))</f>
        <v>-</v>
      </c>
    </row>
    <row r="64" spans="1:36" x14ac:dyDescent="0.35">
      <c r="A64" s="4" t="s">
        <v>81</v>
      </c>
      <c r="B64" s="4" t="s">
        <v>92</v>
      </c>
      <c r="C64" s="10">
        <f t="shared" si="10"/>
        <v>44866</v>
      </c>
      <c r="D64" s="10">
        <f t="shared" si="10"/>
        <v>45231</v>
      </c>
      <c r="E64" s="10"/>
      <c r="F64" s="10" t="str">
        <f>F59</f>
        <v>% var annuelle</v>
      </c>
      <c r="H64" s="13" t="str">
        <f ca="1">IF(OR(SUMIFS(BNA_Historique_prix!G:G,BNA_Historique_prix!$B:$B,$B64,BNA_Historique_prix!$E:$E,$D64)=0,SUMIFS(BNA_Historique_prix!G:G,BNA_Historique_prix!$B:$B,$B64,BNA_Historique_prix!$E:$E,$C64)=0),"-",IFERROR((SUMIFS(BNA_Historique_prix!G:G,BNA_Historique_prix!$B:$B,$B64,BNA_Historique_prix!$E:$E,$D64)-SUMIFS(BNA_Historique_prix!G:G,BNA_Historique_prix!$B:$B,$B64,BNA_Historique_prix!$E:$E,$C64))/SUMIFS(BNA_Historique_prix!G:G,BNA_Historique_prix!$B:$B,$B64,BNA_Historique_prix!$E:$E,$C64),""))</f>
        <v>-</v>
      </c>
      <c r="I64" s="13" t="str">
        <f ca="1">IF(OR(SUMIFS(BNA_Historique_prix!H:H,BNA_Historique_prix!$B:$B,$B64,BNA_Historique_prix!$E:$E,$D64)=0,SUMIFS(BNA_Historique_prix!H:H,BNA_Historique_prix!$B:$B,$B64,BNA_Historique_prix!$E:$E,$C64)=0),"-",IFERROR((SUMIFS(BNA_Historique_prix!H:H,BNA_Historique_prix!$B:$B,$B64,BNA_Historique_prix!$E:$E,$D64)-SUMIFS(BNA_Historique_prix!H:H,BNA_Historique_prix!$B:$B,$B64,BNA_Historique_prix!$E:$E,$C64))/SUMIFS(BNA_Historique_prix!H:H,BNA_Historique_prix!$B:$B,$B64,BNA_Historique_prix!$E:$E,$C64),""))</f>
        <v>-</v>
      </c>
      <c r="J64" s="13" t="str">
        <f ca="1">IF(OR(SUMIFS(BNA_Historique_prix!I:I,BNA_Historique_prix!$B:$B,$B64,BNA_Historique_prix!$E:$E,$D64)=0,SUMIFS(BNA_Historique_prix!I:I,BNA_Historique_prix!$B:$B,$B64,BNA_Historique_prix!$E:$E,$C64)=0),"-",IFERROR((SUMIFS(BNA_Historique_prix!I:I,BNA_Historique_prix!$B:$B,$B64,BNA_Historique_prix!$E:$E,$D64)-SUMIFS(BNA_Historique_prix!I:I,BNA_Historique_prix!$B:$B,$B64,BNA_Historique_prix!$E:$E,$C64))/SUMIFS(BNA_Historique_prix!I:I,BNA_Historique_prix!$B:$B,$B64,BNA_Historique_prix!$E:$E,$C64),""))</f>
        <v>-</v>
      </c>
      <c r="K64" s="13" t="str">
        <f ca="1">IF(OR(SUMIFS(BNA_Historique_prix!J:J,BNA_Historique_prix!$B:$B,$B64,BNA_Historique_prix!$E:$E,$D64)=0,SUMIFS(BNA_Historique_prix!J:J,BNA_Historique_prix!$B:$B,$B64,BNA_Historique_prix!$E:$E,$C64)=0),"-",IFERROR((SUMIFS(BNA_Historique_prix!J:J,BNA_Historique_prix!$B:$B,$B64,BNA_Historique_prix!$E:$E,$D64)-SUMIFS(BNA_Historique_prix!J:J,BNA_Historique_prix!$B:$B,$B64,BNA_Historique_prix!$E:$E,$C64))/SUMIFS(BNA_Historique_prix!J:J,BNA_Historique_prix!$B:$B,$B64,BNA_Historique_prix!$E:$E,$C64),""))</f>
        <v>-</v>
      </c>
      <c r="L64" s="13" t="str">
        <f ca="1">IF(OR(SUMIFS(BNA_Historique_prix!K:K,BNA_Historique_prix!$B:$B,$B64,BNA_Historique_prix!$E:$E,$D64)=0,SUMIFS(BNA_Historique_prix!K:K,BNA_Historique_prix!$B:$B,$B64,BNA_Historique_prix!$E:$E,$C64)=0),"-",IFERROR((SUMIFS(BNA_Historique_prix!K:K,BNA_Historique_prix!$B:$B,$B64,BNA_Historique_prix!$E:$E,$D64)-SUMIFS(BNA_Historique_prix!K:K,BNA_Historique_prix!$B:$B,$B64,BNA_Historique_prix!$E:$E,$C64))/SUMIFS(BNA_Historique_prix!K:K,BNA_Historique_prix!$B:$B,$B64,BNA_Historique_prix!$E:$E,$C64),""))</f>
        <v>-</v>
      </c>
      <c r="M64" s="13" t="str">
        <f ca="1">IF(OR(SUMIFS(BNA_Historique_prix!L:L,BNA_Historique_prix!$B:$B,$B64,BNA_Historique_prix!$E:$E,$D64)=0,SUMIFS(BNA_Historique_prix!L:L,BNA_Historique_prix!$B:$B,$B64,BNA_Historique_prix!$E:$E,$C64)=0),"-",IFERROR((SUMIFS(BNA_Historique_prix!L:L,BNA_Historique_prix!$B:$B,$B64,BNA_Historique_prix!$E:$E,$D64)-SUMIFS(BNA_Historique_prix!L:L,BNA_Historique_prix!$B:$B,$B64,BNA_Historique_prix!$E:$E,$C64))/SUMIFS(BNA_Historique_prix!L:L,BNA_Historique_prix!$B:$B,$B64,BNA_Historique_prix!$E:$E,$C64),""))</f>
        <v>-</v>
      </c>
      <c r="N64" s="13" t="str">
        <f ca="1">IF(OR(SUMIFS(BNA_Historique_prix!M:M,BNA_Historique_prix!$B:$B,$B64,BNA_Historique_prix!$E:$E,$D64)=0,SUMIFS(BNA_Historique_prix!M:M,BNA_Historique_prix!$B:$B,$B64,BNA_Historique_prix!$E:$E,$C64)=0),"-",IFERROR((SUMIFS(BNA_Historique_prix!M:M,BNA_Historique_prix!$B:$B,$B64,BNA_Historique_prix!$E:$E,$D64)-SUMIFS(BNA_Historique_prix!M:M,BNA_Historique_prix!$B:$B,$B64,BNA_Historique_prix!$E:$E,$C64))/SUMIFS(BNA_Historique_prix!M:M,BNA_Historique_prix!$B:$B,$B64,BNA_Historique_prix!$E:$E,$C64),""))</f>
        <v>-</v>
      </c>
      <c r="O64" s="13" t="str">
        <f ca="1">IF(OR(SUMIFS(BNA_Historique_prix!N:N,BNA_Historique_prix!$B:$B,$B64,BNA_Historique_prix!$E:$E,$D64)=0,SUMIFS(BNA_Historique_prix!N:N,BNA_Historique_prix!$B:$B,$B64,BNA_Historique_prix!$E:$E,$C64)=0),"-",IFERROR((SUMIFS(BNA_Historique_prix!N:N,BNA_Historique_prix!$B:$B,$B64,BNA_Historique_prix!$E:$E,$D64)-SUMIFS(BNA_Historique_prix!N:N,BNA_Historique_prix!$B:$B,$B64,BNA_Historique_prix!$E:$E,$C64))/SUMIFS(BNA_Historique_prix!N:N,BNA_Historique_prix!$B:$B,$B64,BNA_Historique_prix!$E:$E,$C64),""))</f>
        <v>-</v>
      </c>
      <c r="P64" s="13" t="str">
        <f ca="1">IF(OR(SUMIFS(BNA_Historique_prix!O:O,BNA_Historique_prix!$B:$B,$B64,BNA_Historique_prix!$E:$E,$D64)=0,SUMIFS(BNA_Historique_prix!O:O,BNA_Historique_prix!$B:$B,$B64,BNA_Historique_prix!$E:$E,$C64)=0),"-",IFERROR((SUMIFS(BNA_Historique_prix!O:O,BNA_Historique_prix!$B:$B,$B64,BNA_Historique_prix!$E:$E,$D64)-SUMIFS(BNA_Historique_prix!O:O,BNA_Historique_prix!$B:$B,$B64,BNA_Historique_prix!$E:$E,$C64))/SUMIFS(BNA_Historique_prix!O:O,BNA_Historique_prix!$B:$B,$B64,BNA_Historique_prix!$E:$E,$C64),""))</f>
        <v>-</v>
      </c>
      <c r="Q64" s="13" t="str">
        <f ca="1">IF(OR(SUMIFS(BNA_Historique_prix!P:P,BNA_Historique_prix!$B:$B,$B64,BNA_Historique_prix!$E:$E,$D64)=0,SUMIFS(BNA_Historique_prix!P:P,BNA_Historique_prix!$B:$B,$B64,BNA_Historique_prix!$E:$E,$C64)=0),"-",IFERROR((SUMIFS(BNA_Historique_prix!P:P,BNA_Historique_prix!$B:$B,$B64,BNA_Historique_prix!$E:$E,$D64)-SUMIFS(BNA_Historique_prix!P:P,BNA_Historique_prix!$B:$B,$B64,BNA_Historique_prix!$E:$E,$C64))/SUMIFS(BNA_Historique_prix!P:P,BNA_Historique_prix!$B:$B,$B64,BNA_Historique_prix!$E:$E,$C64),""))</f>
        <v>-</v>
      </c>
      <c r="R64" s="13" t="str">
        <f ca="1">IF(OR(SUMIFS(BNA_Historique_prix!Q:Q,BNA_Historique_prix!$B:$B,$B64,BNA_Historique_prix!$E:$E,$D64)=0,SUMIFS(BNA_Historique_prix!Q:Q,BNA_Historique_prix!$B:$B,$B64,BNA_Historique_prix!$E:$E,$C64)=0),"-",IFERROR((SUMIFS(BNA_Historique_prix!Q:Q,BNA_Historique_prix!$B:$B,$B64,BNA_Historique_prix!$E:$E,$D64)-SUMIFS(BNA_Historique_prix!Q:Q,BNA_Historique_prix!$B:$B,$B64,BNA_Historique_prix!$E:$E,$C64))/SUMIFS(BNA_Historique_prix!Q:Q,BNA_Historique_prix!$B:$B,$B64,BNA_Historique_prix!$E:$E,$C64),""))</f>
        <v>-</v>
      </c>
      <c r="S64" s="13" t="str">
        <f ca="1">IF(OR(SUMIFS(BNA_Historique_prix!R:R,BNA_Historique_prix!$B:$B,$B64,BNA_Historique_prix!$E:$E,$D64)=0,SUMIFS(BNA_Historique_prix!R:R,BNA_Historique_prix!$B:$B,$B64,BNA_Historique_prix!$E:$E,$C64)=0),"-",IFERROR((SUMIFS(BNA_Historique_prix!R:R,BNA_Historique_prix!$B:$B,$B64,BNA_Historique_prix!$E:$E,$D64)-SUMIFS(BNA_Historique_prix!R:R,BNA_Historique_prix!$B:$B,$B64,BNA_Historique_prix!$E:$E,$C64))/SUMIFS(BNA_Historique_prix!R:R,BNA_Historique_prix!$B:$B,$B64,BNA_Historique_prix!$E:$E,$C64),""))</f>
        <v>-</v>
      </c>
      <c r="T64" s="13" t="str">
        <f ca="1">IF(OR(SUMIFS(BNA_Historique_prix!S:S,BNA_Historique_prix!$B:$B,$B64,BNA_Historique_prix!$E:$E,$D64)=0,SUMIFS(BNA_Historique_prix!S:S,BNA_Historique_prix!$B:$B,$B64,BNA_Historique_prix!$E:$E,$C64)=0),"-",IFERROR((SUMIFS(BNA_Historique_prix!S:S,BNA_Historique_prix!$B:$B,$B64,BNA_Historique_prix!$E:$E,$D64)-SUMIFS(BNA_Historique_prix!S:S,BNA_Historique_prix!$B:$B,$B64,BNA_Historique_prix!$E:$E,$C64))/SUMIFS(BNA_Historique_prix!S:S,BNA_Historique_prix!$B:$B,$B64,BNA_Historique_prix!$E:$E,$C64),""))</f>
        <v>-</v>
      </c>
      <c r="U64" s="13" t="str">
        <f ca="1">IF(OR(SUMIFS(BNA_Historique_prix!T:T,BNA_Historique_prix!$B:$B,$B64,BNA_Historique_prix!$E:$E,$D64)=0,SUMIFS(BNA_Historique_prix!T:T,BNA_Historique_prix!$B:$B,$B64,BNA_Historique_prix!$E:$E,$C64)=0),"-",IFERROR((SUMIFS(BNA_Historique_prix!T:T,BNA_Historique_prix!$B:$B,$B64,BNA_Historique_prix!$E:$E,$D64)-SUMIFS(BNA_Historique_prix!T:T,BNA_Historique_prix!$B:$B,$B64,BNA_Historique_prix!$E:$E,$C64))/SUMIFS(BNA_Historique_prix!T:T,BNA_Historique_prix!$B:$B,$B64,BNA_Historique_prix!$E:$E,$C64),""))</f>
        <v>-</v>
      </c>
      <c r="V64" s="13" t="str">
        <f ca="1">IF(OR(SUMIFS(BNA_Historique_prix!U:U,BNA_Historique_prix!$B:$B,$B64,BNA_Historique_prix!$E:$E,$D64)=0,SUMIFS(BNA_Historique_prix!U:U,BNA_Historique_prix!$B:$B,$B64,BNA_Historique_prix!$E:$E,$C64)=0),"-",IFERROR((SUMIFS(BNA_Historique_prix!U:U,BNA_Historique_prix!$B:$B,$B64,BNA_Historique_prix!$E:$E,$D64)-SUMIFS(BNA_Historique_prix!U:U,BNA_Historique_prix!$B:$B,$B64,BNA_Historique_prix!$E:$E,$C64))/SUMIFS(BNA_Historique_prix!U:U,BNA_Historique_prix!$B:$B,$B64,BNA_Historique_prix!$E:$E,$C64),""))</f>
        <v>-</v>
      </c>
      <c r="W64" s="13" t="str">
        <f ca="1">IF(OR(SUMIFS(BNA_Historique_prix!V:V,BNA_Historique_prix!$B:$B,$B64,BNA_Historique_prix!$E:$E,$D64)=0,SUMIFS(BNA_Historique_prix!V:V,BNA_Historique_prix!$B:$B,$B64,BNA_Historique_prix!$E:$E,$C64)=0),"-",IFERROR((SUMIFS(BNA_Historique_prix!V:V,BNA_Historique_prix!$B:$B,$B64,BNA_Historique_prix!$E:$E,$D64)-SUMIFS(BNA_Historique_prix!V:V,BNA_Historique_prix!$B:$B,$B64,BNA_Historique_prix!$E:$E,$C64))/SUMIFS(BNA_Historique_prix!V:V,BNA_Historique_prix!$B:$B,$B64,BNA_Historique_prix!$E:$E,$C64),""))</f>
        <v>-</v>
      </c>
      <c r="X64" s="13" t="str">
        <f ca="1">IF(OR(SUMIFS(BNA_Historique_prix!W:W,BNA_Historique_prix!$B:$B,$B64,BNA_Historique_prix!$E:$E,$D64)=0,SUMIFS(BNA_Historique_prix!W:W,BNA_Historique_prix!$B:$B,$B64,BNA_Historique_prix!$E:$E,$C64)=0),"-",IFERROR((SUMIFS(BNA_Historique_prix!W:W,BNA_Historique_prix!$B:$B,$B64,BNA_Historique_prix!$E:$E,$D64)-SUMIFS(BNA_Historique_prix!W:W,BNA_Historique_prix!$B:$B,$B64,BNA_Historique_prix!$E:$E,$C64))/SUMIFS(BNA_Historique_prix!W:W,BNA_Historique_prix!$B:$B,$B64,BNA_Historique_prix!$E:$E,$C64),""))</f>
        <v>-</v>
      </c>
      <c r="Y64" s="13" t="str">
        <f ca="1">IF(OR(SUMIFS(BNA_Historique_prix!X:X,BNA_Historique_prix!$B:$B,$B64,BNA_Historique_prix!$E:$E,$D64)=0,SUMIFS(BNA_Historique_prix!X:X,BNA_Historique_prix!$B:$B,$B64,BNA_Historique_prix!$E:$E,$C64)=0),"-",IFERROR((SUMIFS(BNA_Historique_prix!X:X,BNA_Historique_prix!$B:$B,$B64,BNA_Historique_prix!$E:$E,$D64)-SUMIFS(BNA_Historique_prix!X:X,BNA_Historique_prix!$B:$B,$B64,BNA_Historique_prix!$E:$E,$C64))/SUMIFS(BNA_Historique_prix!X:X,BNA_Historique_prix!$B:$B,$B64,BNA_Historique_prix!$E:$E,$C64),""))</f>
        <v>-</v>
      </c>
      <c r="Z64" s="13" t="str">
        <f ca="1">IF(OR(SUMIFS(BNA_Historique_prix!Y:Y,BNA_Historique_prix!$B:$B,$B64,BNA_Historique_prix!$E:$E,$D64)=0,SUMIFS(BNA_Historique_prix!Y:Y,BNA_Historique_prix!$B:$B,$B64,BNA_Historique_prix!$E:$E,$C64)=0),"-",IFERROR((SUMIFS(BNA_Historique_prix!Y:Y,BNA_Historique_prix!$B:$B,$B64,BNA_Historique_prix!$E:$E,$D64)-SUMIFS(BNA_Historique_prix!Y:Y,BNA_Historique_prix!$B:$B,$B64,BNA_Historique_prix!$E:$E,$C64))/SUMIFS(BNA_Historique_prix!Y:Y,BNA_Historique_prix!$B:$B,$B64,BNA_Historique_prix!$E:$E,$C64),""))</f>
        <v>-</v>
      </c>
      <c r="AA64" s="13" t="str">
        <f ca="1">IF(OR(SUMIFS(BNA_Historique_prix!Z:Z,BNA_Historique_prix!$B:$B,$B64,BNA_Historique_prix!$E:$E,$D64)=0,SUMIFS(BNA_Historique_prix!Z:Z,BNA_Historique_prix!$B:$B,$B64,BNA_Historique_prix!$E:$E,$C64)=0),"-",IFERROR((SUMIFS(BNA_Historique_prix!Z:Z,BNA_Historique_prix!$B:$B,$B64,BNA_Historique_prix!$E:$E,$D64)-SUMIFS(BNA_Historique_prix!Z:Z,BNA_Historique_prix!$B:$B,$B64,BNA_Historique_prix!$E:$E,$C64))/SUMIFS(BNA_Historique_prix!Z:Z,BNA_Historique_prix!$B:$B,$B64,BNA_Historique_prix!$E:$E,$C64),""))</f>
        <v>-</v>
      </c>
      <c r="AB64" s="13" t="str">
        <f ca="1">IF(OR(SUMIFS(BNA_Historique_prix!AA:AA,BNA_Historique_prix!$B:$B,$B64,BNA_Historique_prix!$E:$E,$D64)=0,SUMIFS(BNA_Historique_prix!AA:AA,BNA_Historique_prix!$B:$B,$B64,BNA_Historique_prix!$E:$E,$C64)=0),"-",IFERROR((SUMIFS(BNA_Historique_prix!AA:AA,BNA_Historique_prix!$B:$B,$B64,BNA_Historique_prix!$E:$E,$D64)-SUMIFS(BNA_Historique_prix!AA:AA,BNA_Historique_prix!$B:$B,$B64,BNA_Historique_prix!$E:$E,$C64))/SUMIFS(BNA_Historique_prix!AA:AA,BNA_Historique_prix!$B:$B,$B64,BNA_Historique_prix!$E:$E,$C64),""))</f>
        <v>-</v>
      </c>
      <c r="AC64" s="13" t="str">
        <f ca="1">IF(OR(SUMIFS(BNA_Historique_prix!AB:AB,BNA_Historique_prix!$B:$B,$B64,BNA_Historique_prix!$E:$E,$D64)=0,SUMIFS(BNA_Historique_prix!AB:AB,BNA_Historique_prix!$B:$B,$B64,BNA_Historique_prix!$E:$E,$C64)=0),"-",IFERROR((SUMIFS(BNA_Historique_prix!AB:AB,BNA_Historique_prix!$B:$B,$B64,BNA_Historique_prix!$E:$E,$D64)-SUMIFS(BNA_Historique_prix!AB:AB,BNA_Historique_prix!$B:$B,$B64,BNA_Historique_prix!$E:$E,$C64))/SUMIFS(BNA_Historique_prix!AB:AB,BNA_Historique_prix!$B:$B,$B64,BNA_Historique_prix!$E:$E,$C64),""))</f>
        <v>-</v>
      </c>
      <c r="AD64" s="13" t="str">
        <f ca="1">IF(OR(SUMIFS(BNA_Historique_prix!AC:AC,BNA_Historique_prix!$B:$B,$B64,BNA_Historique_prix!$E:$E,$D64)=0,SUMIFS(BNA_Historique_prix!AC:AC,BNA_Historique_prix!$B:$B,$B64,BNA_Historique_prix!$E:$E,$C64)=0),"-",IFERROR((SUMIFS(BNA_Historique_prix!AC:AC,BNA_Historique_prix!$B:$B,$B64,BNA_Historique_prix!$E:$E,$D64)-SUMIFS(BNA_Historique_prix!AC:AC,BNA_Historique_prix!$B:$B,$B64,BNA_Historique_prix!$E:$E,$C64))/SUMIFS(BNA_Historique_prix!AC:AC,BNA_Historique_prix!$B:$B,$B64,BNA_Historique_prix!$E:$E,$C64),""))</f>
        <v>-</v>
      </c>
      <c r="AE64" s="13" t="str">
        <f ca="1">IF(OR(SUMIFS(BNA_Historique_prix!AD:AD,BNA_Historique_prix!$B:$B,$B64,BNA_Historique_prix!$E:$E,$D64)=0,SUMIFS(BNA_Historique_prix!AD:AD,BNA_Historique_prix!$B:$B,$B64,BNA_Historique_prix!$E:$E,$C64)=0),"-",IFERROR((SUMIFS(BNA_Historique_prix!AD:AD,BNA_Historique_prix!$B:$B,$B64,BNA_Historique_prix!$E:$E,$D64)-SUMIFS(BNA_Historique_prix!AD:AD,BNA_Historique_prix!$B:$B,$B64,BNA_Historique_prix!$E:$E,$C64))/SUMIFS(BNA_Historique_prix!AD:AD,BNA_Historique_prix!$B:$B,$B64,BNA_Historique_prix!$E:$E,$C64),""))</f>
        <v>-</v>
      </c>
      <c r="AF64" s="13" t="str">
        <f ca="1">IF(OR(SUMIFS(BNA_Historique_prix!AE:AE,BNA_Historique_prix!$B:$B,$B64,BNA_Historique_prix!$E:$E,$D64)=0,SUMIFS(BNA_Historique_prix!AE:AE,BNA_Historique_prix!$B:$B,$B64,BNA_Historique_prix!$E:$E,$C64)=0),"-",IFERROR((SUMIFS(BNA_Historique_prix!AE:AE,BNA_Historique_prix!$B:$B,$B64,BNA_Historique_prix!$E:$E,$D64)-SUMIFS(BNA_Historique_prix!AE:AE,BNA_Historique_prix!$B:$B,$B64,BNA_Historique_prix!$E:$E,$C64))/SUMIFS(BNA_Historique_prix!AE:AE,BNA_Historique_prix!$B:$B,$B64,BNA_Historique_prix!$E:$E,$C64),""))</f>
        <v>-</v>
      </c>
      <c r="AG64" s="13" t="str">
        <f ca="1">IF(OR(SUMIFS(BNA_Historique_prix!AF:AF,BNA_Historique_prix!$B:$B,$B64,BNA_Historique_prix!$E:$E,$D64)=0,SUMIFS(BNA_Historique_prix!AF:AF,BNA_Historique_prix!$B:$B,$B64,BNA_Historique_prix!$E:$E,$C64)=0),"-",IFERROR((SUMIFS(BNA_Historique_prix!AF:AF,BNA_Historique_prix!$B:$B,$B64,BNA_Historique_prix!$E:$E,$D64)-SUMIFS(BNA_Historique_prix!AF:AF,BNA_Historique_prix!$B:$B,$B64,BNA_Historique_prix!$E:$E,$C64))/SUMIFS(BNA_Historique_prix!AF:AF,BNA_Historique_prix!$B:$B,$B64,BNA_Historique_prix!$E:$E,$C64),""))</f>
        <v>-</v>
      </c>
      <c r="AH64" s="13" t="str">
        <f ca="1">IF(OR(SUMIFS(BNA_Historique_prix!AG:AG,BNA_Historique_prix!$B:$B,$B64,BNA_Historique_prix!$E:$E,$D64)=0,SUMIFS(BNA_Historique_prix!AG:AG,BNA_Historique_prix!$B:$B,$B64,BNA_Historique_prix!$E:$E,$C64)=0),"-",IFERROR((SUMIFS(BNA_Historique_prix!AG:AG,BNA_Historique_prix!$B:$B,$B64,BNA_Historique_prix!$E:$E,$D64)-SUMIFS(BNA_Historique_prix!AG:AG,BNA_Historique_prix!$B:$B,$B64,BNA_Historique_prix!$E:$E,$C64))/SUMIFS(BNA_Historique_prix!AG:AG,BNA_Historique_prix!$B:$B,$B64,BNA_Historique_prix!$E:$E,$C64),""))</f>
        <v>-</v>
      </c>
      <c r="AI64" s="13" t="str">
        <f ca="1">IF(OR(SUMIFS(BNA_Historique_prix!AH:AH,BNA_Historique_prix!$B:$B,$B64,BNA_Historique_prix!$E:$E,$D64)=0,SUMIFS(BNA_Historique_prix!AH:AH,BNA_Historique_prix!$B:$B,$B64,BNA_Historique_prix!$E:$E,$C64)=0),"-",IFERROR((SUMIFS(BNA_Historique_prix!AH:AH,BNA_Historique_prix!$B:$B,$B64,BNA_Historique_prix!$E:$E,$D64)-SUMIFS(BNA_Historique_prix!AH:AH,BNA_Historique_prix!$B:$B,$B64,BNA_Historique_prix!$E:$E,$C64))/SUMIFS(BNA_Historique_prix!AH:AH,BNA_Historique_prix!$B:$B,$B64,BNA_Historique_prix!$E:$E,$C64),""))</f>
        <v>-</v>
      </c>
      <c r="AJ64" s="13" t="str">
        <f ca="1">IF(OR(SUMIFS(BNA_Historique_prix!AI:AI,BNA_Historique_prix!$B:$B,$B64,BNA_Historique_prix!$E:$E,$D64)=0,SUMIFS(BNA_Historique_prix!AI:AI,BNA_Historique_prix!$B:$B,$B64,BNA_Historique_prix!$E:$E,$C64)=0),"-",IFERROR((SUMIFS(BNA_Historique_prix!AI:AI,BNA_Historique_prix!$B:$B,$B64,BNA_Historique_prix!$E:$E,$D64)-SUMIFS(BNA_Historique_prix!AI:AI,BNA_Historique_prix!$B:$B,$B64,BNA_Historique_prix!$E:$E,$C64))/SUMIFS(BNA_Historique_prix!AI:AI,BNA_Historique_prix!$B:$B,$B64,BNA_Historique_prix!$E:$E,$C64),""))</f>
        <v>-</v>
      </c>
    </row>
    <row r="66" spans="1:36" x14ac:dyDescent="0.35">
      <c r="F66" s="4" t="s">
        <v>93</v>
      </c>
    </row>
    <row r="67" spans="1:36" x14ac:dyDescent="0.35">
      <c r="A67" s="4" t="s">
        <v>81</v>
      </c>
      <c r="B67" s="4" t="s">
        <v>94</v>
      </c>
      <c r="C67" s="10">
        <f t="shared" ref="C67:D69" si="11">C62</f>
        <v>45200</v>
      </c>
      <c r="D67" s="10">
        <f t="shared" si="11"/>
        <v>45231</v>
      </c>
      <c r="E67" s="10" t="str">
        <f>_xlfn.CONCAT(B67,D67)</f>
        <v>marche_tibga45231</v>
      </c>
      <c r="F67" s="10" t="str">
        <f>F62</f>
        <v>% var mensuelle</v>
      </c>
      <c r="H67" s="13">
        <f ca="1">IF(OR(SUMIFS(BNA_Historique_prix!G:G,BNA_Historique_prix!$B:$B,$B67,BNA_Historique_prix!$E:$E,$D67)=0,SUMIFS(BNA_Historique_prix!G:G,BNA_Historique_prix!$B:$B,$B67,BNA_Historique_prix!$E:$E,$C67)=0),"-",IFERROR((SUMIFS(BNA_Historique_prix!G:G,BNA_Historique_prix!$B:$B,$B67,BNA_Historique_prix!$E:$E,$D67)-SUMIFS(BNA_Historique_prix!G:G,BNA_Historique_prix!$B:$B,$B67,BNA_Historique_prix!$E:$E,$C67))/SUMIFS(BNA_Historique_prix!G:G,BNA_Historique_prix!$B:$B,$B67,BNA_Historique_prix!$E:$E,$C67),""))</f>
        <v>0</v>
      </c>
      <c r="I67" s="13" t="str">
        <f ca="1">IF(OR(SUMIFS(BNA_Historique_prix!H:H,BNA_Historique_prix!$B:$B,$B67,BNA_Historique_prix!$E:$E,$D67)=0,SUMIFS(BNA_Historique_prix!H:H,BNA_Historique_prix!$B:$B,$B67,BNA_Historique_prix!$E:$E,$C67)=0),"-",IFERROR((SUMIFS(BNA_Historique_prix!H:H,BNA_Historique_prix!$B:$B,$B67,BNA_Historique_prix!$E:$E,$D67)-SUMIFS(BNA_Historique_prix!H:H,BNA_Historique_prix!$B:$B,$B67,BNA_Historique_prix!$E:$E,$C67))/SUMIFS(BNA_Historique_prix!H:H,BNA_Historique_prix!$B:$B,$B67,BNA_Historique_prix!$E:$E,$C67),""))</f>
        <v>-</v>
      </c>
      <c r="J67" s="13" t="str">
        <f ca="1">IF(OR(SUMIFS(BNA_Historique_prix!I:I,BNA_Historique_prix!$B:$B,$B67,BNA_Historique_prix!$E:$E,$D67)=0,SUMIFS(BNA_Historique_prix!I:I,BNA_Historique_prix!$B:$B,$B67,BNA_Historique_prix!$E:$E,$C67)=0),"-",IFERROR((SUMIFS(BNA_Historique_prix!I:I,BNA_Historique_prix!$B:$B,$B67,BNA_Historique_prix!$E:$E,$D67)-SUMIFS(BNA_Historique_prix!I:I,BNA_Historique_prix!$B:$B,$B67,BNA_Historique_prix!$E:$E,$C67))/SUMIFS(BNA_Historique_prix!I:I,BNA_Historique_prix!$B:$B,$B67,BNA_Historique_prix!$E:$E,$C67),""))</f>
        <v>-</v>
      </c>
      <c r="K67" s="13" t="str">
        <f ca="1">IF(OR(SUMIFS(BNA_Historique_prix!J:J,BNA_Historique_prix!$B:$B,$B67,BNA_Historique_prix!$E:$E,$D67)=0,SUMIFS(BNA_Historique_prix!J:J,BNA_Historique_prix!$B:$B,$B67,BNA_Historique_prix!$E:$E,$C67)=0),"-",IFERROR((SUMIFS(BNA_Historique_prix!J:J,BNA_Historique_prix!$B:$B,$B67,BNA_Historique_prix!$E:$E,$D67)-SUMIFS(BNA_Historique_prix!J:J,BNA_Historique_prix!$B:$B,$B67,BNA_Historique_prix!$E:$E,$C67))/SUMIFS(BNA_Historique_prix!J:J,BNA_Historique_prix!$B:$B,$B67,BNA_Historique_prix!$E:$E,$C67),""))</f>
        <v>-</v>
      </c>
      <c r="L67" s="13">
        <f ca="1">IF(OR(SUMIFS(BNA_Historique_prix!K:K,BNA_Historique_prix!$B:$B,$B67,BNA_Historique_prix!$E:$E,$D67)=0,SUMIFS(BNA_Historique_prix!K:K,BNA_Historique_prix!$B:$B,$B67,BNA_Historique_prix!$E:$E,$C67)=0),"-",IFERROR((SUMIFS(BNA_Historique_prix!K:K,BNA_Historique_prix!$B:$B,$B67,BNA_Historique_prix!$E:$E,$D67)-SUMIFS(BNA_Historique_prix!K:K,BNA_Historique_prix!$B:$B,$B67,BNA_Historique_prix!$E:$E,$C67))/SUMIFS(BNA_Historique_prix!K:K,BNA_Historique_prix!$B:$B,$B67,BNA_Historique_prix!$E:$E,$C67),""))</f>
        <v>0</v>
      </c>
      <c r="M67" s="13">
        <f ca="1">IF(OR(SUMIFS(BNA_Historique_prix!L:L,BNA_Historique_prix!$B:$B,$B67,BNA_Historique_prix!$E:$E,$D67)=0,SUMIFS(BNA_Historique_prix!L:L,BNA_Historique_prix!$B:$B,$B67,BNA_Historique_prix!$E:$E,$C67)=0),"-",IFERROR((SUMIFS(BNA_Historique_prix!L:L,BNA_Historique_prix!$B:$B,$B67,BNA_Historique_prix!$E:$E,$D67)-SUMIFS(BNA_Historique_prix!L:L,BNA_Historique_prix!$B:$B,$B67,BNA_Historique_prix!$E:$E,$C67))/SUMIFS(BNA_Historique_prix!L:L,BNA_Historique_prix!$B:$B,$B67,BNA_Historique_prix!$E:$E,$C67),""))</f>
        <v>0</v>
      </c>
      <c r="N67" s="13">
        <f ca="1">IF(OR(SUMIFS(BNA_Historique_prix!M:M,BNA_Historique_prix!$B:$B,$B67,BNA_Historique_prix!$E:$E,$D67)=0,SUMIFS(BNA_Historique_prix!M:M,BNA_Historique_prix!$B:$B,$B67,BNA_Historique_prix!$E:$E,$C67)=0),"-",IFERROR((SUMIFS(BNA_Historique_prix!M:M,BNA_Historique_prix!$B:$B,$B67,BNA_Historique_prix!$E:$E,$D67)-SUMIFS(BNA_Historique_prix!M:M,BNA_Historique_prix!$B:$B,$B67,BNA_Historique_prix!$E:$E,$C67))/SUMIFS(BNA_Historique_prix!M:M,BNA_Historique_prix!$B:$B,$B67,BNA_Historique_prix!$E:$E,$C67),""))</f>
        <v>0</v>
      </c>
      <c r="O67" s="13">
        <f ca="1">IF(OR(SUMIFS(BNA_Historique_prix!N:N,BNA_Historique_prix!$B:$B,$B67,BNA_Historique_prix!$E:$E,$D67)=0,SUMIFS(BNA_Historique_prix!N:N,BNA_Historique_prix!$B:$B,$B67,BNA_Historique_prix!$E:$E,$C67)=0),"-",IFERROR((SUMIFS(BNA_Historique_prix!N:N,BNA_Historique_prix!$B:$B,$B67,BNA_Historique_prix!$E:$E,$D67)-SUMIFS(BNA_Historique_prix!N:N,BNA_Historique_prix!$B:$B,$B67,BNA_Historique_prix!$E:$E,$C67))/SUMIFS(BNA_Historique_prix!N:N,BNA_Historique_prix!$B:$B,$B67,BNA_Historique_prix!$E:$E,$C67),""))</f>
        <v>0</v>
      </c>
      <c r="P67" s="13">
        <f ca="1">IF(OR(SUMIFS(BNA_Historique_prix!O:O,BNA_Historique_prix!$B:$B,$B67,BNA_Historique_prix!$E:$E,$D67)=0,SUMIFS(BNA_Historique_prix!O:O,BNA_Historique_prix!$B:$B,$B67,BNA_Historique_prix!$E:$E,$C67)=0),"-",IFERROR((SUMIFS(BNA_Historique_prix!O:O,BNA_Historique_prix!$B:$B,$B67,BNA_Historique_prix!$E:$E,$D67)-SUMIFS(BNA_Historique_prix!O:O,BNA_Historique_prix!$B:$B,$B67,BNA_Historique_prix!$E:$E,$C67))/SUMIFS(BNA_Historique_prix!O:O,BNA_Historique_prix!$B:$B,$B67,BNA_Historique_prix!$E:$E,$C67),""))</f>
        <v>0</v>
      </c>
      <c r="Q67" s="13" t="str">
        <f ca="1">IF(OR(SUMIFS(BNA_Historique_prix!P:P,BNA_Historique_prix!$B:$B,$B67,BNA_Historique_prix!$E:$E,$D67)=0,SUMIFS(BNA_Historique_prix!P:P,BNA_Historique_prix!$B:$B,$B67,BNA_Historique_prix!$E:$E,$C67)=0),"-",IFERROR((SUMIFS(BNA_Historique_prix!P:P,BNA_Historique_prix!$B:$B,$B67,BNA_Historique_prix!$E:$E,$D67)-SUMIFS(BNA_Historique_prix!P:P,BNA_Historique_prix!$B:$B,$B67,BNA_Historique_prix!$E:$E,$C67))/SUMIFS(BNA_Historique_prix!P:P,BNA_Historique_prix!$B:$B,$B67,BNA_Historique_prix!$E:$E,$C67),""))</f>
        <v>-</v>
      </c>
      <c r="R67" s="13" t="str">
        <f ca="1">IF(OR(SUMIFS(BNA_Historique_prix!Q:Q,BNA_Historique_prix!$B:$B,$B67,BNA_Historique_prix!$E:$E,$D67)=0,SUMIFS(BNA_Historique_prix!Q:Q,BNA_Historique_prix!$B:$B,$B67,BNA_Historique_prix!$E:$E,$C67)=0),"-",IFERROR((SUMIFS(BNA_Historique_prix!Q:Q,BNA_Historique_prix!$B:$B,$B67,BNA_Historique_prix!$E:$E,$D67)-SUMIFS(BNA_Historique_prix!Q:Q,BNA_Historique_prix!$B:$B,$B67,BNA_Historique_prix!$E:$E,$C67))/SUMIFS(BNA_Historique_prix!Q:Q,BNA_Historique_prix!$B:$B,$B67,BNA_Historique_prix!$E:$E,$C67),""))</f>
        <v>-</v>
      </c>
      <c r="S67" s="13" t="str">
        <f ca="1">IF(OR(SUMIFS(BNA_Historique_prix!R:R,BNA_Historique_prix!$B:$B,$B67,BNA_Historique_prix!$E:$E,$D67)=0,SUMIFS(BNA_Historique_prix!R:R,BNA_Historique_prix!$B:$B,$B67,BNA_Historique_prix!$E:$E,$C67)=0),"-",IFERROR((SUMIFS(BNA_Historique_prix!R:R,BNA_Historique_prix!$B:$B,$B67,BNA_Historique_prix!$E:$E,$D67)-SUMIFS(BNA_Historique_prix!R:R,BNA_Historique_prix!$B:$B,$B67,BNA_Historique_prix!$E:$E,$C67))/SUMIFS(BNA_Historique_prix!R:R,BNA_Historique_prix!$B:$B,$B67,BNA_Historique_prix!$E:$E,$C67),""))</f>
        <v>-</v>
      </c>
      <c r="T67" s="13" t="str">
        <f ca="1">IF(OR(SUMIFS(BNA_Historique_prix!S:S,BNA_Historique_prix!$B:$B,$B67,BNA_Historique_prix!$E:$E,$D67)=0,SUMIFS(BNA_Historique_prix!S:S,BNA_Historique_prix!$B:$B,$B67,BNA_Historique_prix!$E:$E,$C67)=0),"-",IFERROR((SUMIFS(BNA_Historique_prix!S:S,BNA_Historique_prix!$B:$B,$B67,BNA_Historique_prix!$E:$E,$D67)-SUMIFS(BNA_Historique_prix!S:S,BNA_Historique_prix!$B:$B,$B67,BNA_Historique_prix!$E:$E,$C67))/SUMIFS(BNA_Historique_prix!S:S,BNA_Historique_prix!$B:$B,$B67,BNA_Historique_prix!$E:$E,$C67),""))</f>
        <v>-</v>
      </c>
      <c r="U67" s="13" t="str">
        <f ca="1">IF(OR(SUMIFS(BNA_Historique_prix!T:T,BNA_Historique_prix!$B:$B,$B67,BNA_Historique_prix!$E:$E,$D67)=0,SUMIFS(BNA_Historique_prix!T:T,BNA_Historique_prix!$B:$B,$B67,BNA_Historique_prix!$E:$E,$C67)=0),"-",IFERROR((SUMIFS(BNA_Historique_prix!T:T,BNA_Historique_prix!$B:$B,$B67,BNA_Historique_prix!$E:$E,$D67)-SUMIFS(BNA_Historique_prix!T:T,BNA_Historique_prix!$B:$B,$B67,BNA_Historique_prix!$E:$E,$C67))/SUMIFS(BNA_Historique_prix!T:T,BNA_Historique_prix!$B:$B,$B67,BNA_Historique_prix!$E:$E,$C67),""))</f>
        <v>-</v>
      </c>
      <c r="V67" s="13">
        <f ca="1">IF(OR(SUMIFS(BNA_Historique_prix!U:U,BNA_Historique_prix!$B:$B,$B67,BNA_Historique_prix!$E:$E,$D67)=0,SUMIFS(BNA_Historique_prix!U:U,BNA_Historique_prix!$B:$B,$B67,BNA_Historique_prix!$E:$E,$C67)=0),"-",IFERROR((SUMIFS(BNA_Historique_prix!U:U,BNA_Historique_prix!$B:$B,$B67,BNA_Historique_prix!$E:$E,$D67)-SUMIFS(BNA_Historique_prix!U:U,BNA_Historique_prix!$B:$B,$B67,BNA_Historique_prix!$E:$E,$C67))/SUMIFS(BNA_Historique_prix!U:U,BNA_Historique_prix!$B:$B,$B67,BNA_Historique_prix!$E:$E,$C67),""))</f>
        <v>0</v>
      </c>
      <c r="W67" s="13">
        <f ca="1">IF(OR(SUMIFS(BNA_Historique_prix!V:V,BNA_Historique_prix!$B:$B,$B67,BNA_Historique_prix!$E:$E,$D67)=0,SUMIFS(BNA_Historique_prix!V:V,BNA_Historique_prix!$B:$B,$B67,BNA_Historique_prix!$E:$E,$C67)=0),"-",IFERROR((SUMIFS(BNA_Historique_prix!V:V,BNA_Historique_prix!$B:$B,$B67,BNA_Historique_prix!$E:$E,$D67)-SUMIFS(BNA_Historique_prix!V:V,BNA_Historique_prix!$B:$B,$B67,BNA_Historique_prix!$E:$E,$C67))/SUMIFS(BNA_Historique_prix!V:V,BNA_Historique_prix!$B:$B,$B67,BNA_Historique_prix!$E:$E,$C67),""))</f>
        <v>0</v>
      </c>
      <c r="X67" s="13">
        <f ca="1">IF(OR(SUMIFS(BNA_Historique_prix!W:W,BNA_Historique_prix!$B:$B,$B67,BNA_Historique_prix!$E:$E,$D67)=0,SUMIFS(BNA_Historique_prix!W:W,BNA_Historique_prix!$B:$B,$B67,BNA_Historique_prix!$E:$E,$C67)=0),"-",IFERROR((SUMIFS(BNA_Historique_prix!W:W,BNA_Historique_prix!$B:$B,$B67,BNA_Historique_prix!$E:$E,$D67)-SUMIFS(BNA_Historique_prix!W:W,BNA_Historique_prix!$B:$B,$B67,BNA_Historique_prix!$E:$E,$C67))/SUMIFS(BNA_Historique_prix!W:W,BNA_Historique_prix!$B:$B,$B67,BNA_Historique_prix!$E:$E,$C67),""))</f>
        <v>0</v>
      </c>
      <c r="Y67" s="13">
        <f ca="1">IF(OR(SUMIFS(BNA_Historique_prix!X:X,BNA_Historique_prix!$B:$B,$B67,BNA_Historique_prix!$E:$E,$D67)=0,SUMIFS(BNA_Historique_prix!X:X,BNA_Historique_prix!$B:$B,$B67,BNA_Historique_prix!$E:$E,$C67)=0),"-",IFERROR((SUMIFS(BNA_Historique_prix!X:X,BNA_Historique_prix!$B:$B,$B67,BNA_Historique_prix!$E:$E,$D67)-SUMIFS(BNA_Historique_prix!X:X,BNA_Historique_prix!$B:$B,$B67,BNA_Historique_prix!$E:$E,$C67))/SUMIFS(BNA_Historique_prix!X:X,BNA_Historique_prix!$B:$B,$B67,BNA_Historique_prix!$E:$E,$C67),""))</f>
        <v>0</v>
      </c>
      <c r="Z67" s="13">
        <f ca="1">IF(OR(SUMIFS(BNA_Historique_prix!Y:Y,BNA_Historique_prix!$B:$B,$B67,BNA_Historique_prix!$E:$E,$D67)=0,SUMIFS(BNA_Historique_prix!Y:Y,BNA_Historique_prix!$B:$B,$B67,BNA_Historique_prix!$E:$E,$C67)=0),"-",IFERROR((SUMIFS(BNA_Historique_prix!Y:Y,BNA_Historique_prix!$B:$B,$B67,BNA_Historique_prix!$E:$E,$D67)-SUMIFS(BNA_Historique_prix!Y:Y,BNA_Historique_prix!$B:$B,$B67,BNA_Historique_prix!$E:$E,$C67))/SUMIFS(BNA_Historique_prix!Y:Y,BNA_Historique_prix!$B:$B,$B67,BNA_Historique_prix!$E:$E,$C67),""))</f>
        <v>0</v>
      </c>
      <c r="AA67" s="13" t="str">
        <f ca="1">IF(OR(SUMIFS(BNA_Historique_prix!Z:Z,BNA_Historique_prix!$B:$B,$B67,BNA_Historique_prix!$E:$E,$D67)=0,SUMIFS(BNA_Historique_prix!Z:Z,BNA_Historique_prix!$B:$B,$B67,BNA_Historique_prix!$E:$E,$C67)=0),"-",IFERROR((SUMIFS(BNA_Historique_prix!Z:Z,BNA_Historique_prix!$B:$B,$B67,BNA_Historique_prix!$E:$E,$D67)-SUMIFS(BNA_Historique_prix!Z:Z,BNA_Historique_prix!$B:$B,$B67,BNA_Historique_prix!$E:$E,$C67))/SUMIFS(BNA_Historique_prix!Z:Z,BNA_Historique_prix!$B:$B,$B67,BNA_Historique_prix!$E:$E,$C67),""))</f>
        <v>-</v>
      </c>
      <c r="AB67" s="13" t="str">
        <f ca="1">IF(OR(SUMIFS(BNA_Historique_prix!AA:AA,BNA_Historique_prix!$B:$B,$B67,BNA_Historique_prix!$E:$E,$D67)=0,SUMIFS(BNA_Historique_prix!AA:AA,BNA_Historique_prix!$B:$B,$B67,BNA_Historique_prix!$E:$E,$C67)=0),"-",IFERROR((SUMIFS(BNA_Historique_prix!AA:AA,BNA_Historique_prix!$B:$B,$B67,BNA_Historique_prix!$E:$E,$D67)-SUMIFS(BNA_Historique_prix!AA:AA,BNA_Historique_prix!$B:$B,$B67,BNA_Historique_prix!$E:$E,$C67))/SUMIFS(BNA_Historique_prix!AA:AA,BNA_Historique_prix!$B:$B,$B67,BNA_Historique_prix!$E:$E,$C67),""))</f>
        <v>-</v>
      </c>
      <c r="AC67" s="13">
        <f ca="1">IF(OR(SUMIFS(BNA_Historique_prix!AB:AB,BNA_Historique_prix!$B:$B,$B67,BNA_Historique_prix!$E:$E,$D67)=0,SUMIFS(BNA_Historique_prix!AB:AB,BNA_Historique_prix!$B:$B,$B67,BNA_Historique_prix!$E:$E,$C67)=0),"-",IFERROR((SUMIFS(BNA_Historique_prix!AB:AB,BNA_Historique_prix!$B:$B,$B67,BNA_Historique_prix!$E:$E,$D67)-SUMIFS(BNA_Historique_prix!AB:AB,BNA_Historique_prix!$B:$B,$B67,BNA_Historique_prix!$E:$E,$C67))/SUMIFS(BNA_Historique_prix!AB:AB,BNA_Historique_prix!$B:$B,$B67,BNA_Historique_prix!$E:$E,$C67),""))</f>
        <v>0</v>
      </c>
      <c r="AD67" s="13">
        <f ca="1">IF(OR(SUMIFS(BNA_Historique_prix!AC:AC,BNA_Historique_prix!$B:$B,$B67,BNA_Historique_prix!$E:$E,$D67)=0,SUMIFS(BNA_Historique_prix!AC:AC,BNA_Historique_prix!$B:$B,$B67,BNA_Historique_prix!$E:$E,$C67)=0),"-",IFERROR((SUMIFS(BNA_Historique_prix!AC:AC,BNA_Historique_prix!$B:$B,$B67,BNA_Historique_prix!$E:$E,$D67)-SUMIFS(BNA_Historique_prix!AC:AC,BNA_Historique_prix!$B:$B,$B67,BNA_Historique_prix!$E:$E,$C67))/SUMIFS(BNA_Historique_prix!AC:AC,BNA_Historique_prix!$B:$B,$B67,BNA_Historique_prix!$E:$E,$C67),""))</f>
        <v>0</v>
      </c>
      <c r="AE67" s="13">
        <f ca="1">IF(OR(SUMIFS(BNA_Historique_prix!AD:AD,BNA_Historique_prix!$B:$B,$B67,BNA_Historique_prix!$E:$E,$D67)=0,SUMIFS(BNA_Historique_prix!AD:AD,BNA_Historique_prix!$B:$B,$B67,BNA_Historique_prix!$E:$E,$C67)=0),"-",IFERROR((SUMIFS(BNA_Historique_prix!AD:AD,BNA_Historique_prix!$B:$B,$B67,BNA_Historique_prix!$E:$E,$D67)-SUMIFS(BNA_Historique_prix!AD:AD,BNA_Historique_prix!$B:$B,$B67,BNA_Historique_prix!$E:$E,$C67))/SUMIFS(BNA_Historique_prix!AD:AD,BNA_Historique_prix!$B:$B,$B67,BNA_Historique_prix!$E:$E,$C67),""))</f>
        <v>0</v>
      </c>
      <c r="AF67" s="13" t="str">
        <f ca="1">IF(OR(SUMIFS(BNA_Historique_prix!AE:AE,BNA_Historique_prix!$B:$B,$B67,BNA_Historique_prix!$E:$E,$D67)=0,SUMIFS(BNA_Historique_prix!AE:AE,BNA_Historique_prix!$B:$B,$B67,BNA_Historique_prix!$E:$E,$C67)=0),"-",IFERROR((SUMIFS(BNA_Historique_prix!AE:AE,BNA_Historique_prix!$B:$B,$B67,BNA_Historique_prix!$E:$E,$D67)-SUMIFS(BNA_Historique_prix!AE:AE,BNA_Historique_prix!$B:$B,$B67,BNA_Historique_prix!$E:$E,$C67))/SUMIFS(BNA_Historique_prix!AE:AE,BNA_Historique_prix!$B:$B,$B67,BNA_Historique_prix!$E:$E,$C67),""))</f>
        <v>-</v>
      </c>
      <c r="AG67" s="13">
        <f ca="1">IF(OR(SUMIFS(BNA_Historique_prix!AF:AF,BNA_Historique_prix!$B:$B,$B67,BNA_Historique_prix!$E:$E,$D67)=0,SUMIFS(BNA_Historique_prix!AF:AF,BNA_Historique_prix!$B:$B,$B67,BNA_Historique_prix!$E:$E,$C67)=0),"-",IFERROR((SUMIFS(BNA_Historique_prix!AF:AF,BNA_Historique_prix!$B:$B,$B67,BNA_Historique_prix!$E:$E,$D67)-SUMIFS(BNA_Historique_prix!AF:AF,BNA_Historique_prix!$B:$B,$B67,BNA_Historique_prix!$E:$E,$C67))/SUMIFS(BNA_Historique_prix!AF:AF,BNA_Historique_prix!$B:$B,$B67,BNA_Historique_prix!$E:$E,$C67),""))</f>
        <v>0</v>
      </c>
      <c r="AH67" s="13">
        <f ca="1">IF(OR(SUMIFS(BNA_Historique_prix!AG:AG,BNA_Historique_prix!$B:$B,$B67,BNA_Historique_prix!$E:$E,$D67)=0,SUMIFS(BNA_Historique_prix!AG:AG,BNA_Historique_prix!$B:$B,$B67,BNA_Historique_prix!$E:$E,$C67)=0),"-",IFERROR((SUMIFS(BNA_Historique_prix!AG:AG,BNA_Historique_prix!$B:$B,$B67,BNA_Historique_prix!$E:$E,$D67)-SUMIFS(BNA_Historique_prix!AG:AG,BNA_Historique_prix!$B:$B,$B67,BNA_Historique_prix!$E:$E,$C67))/SUMIFS(BNA_Historique_prix!AG:AG,BNA_Historique_prix!$B:$B,$B67,BNA_Historique_prix!$E:$E,$C67),""))</f>
        <v>0</v>
      </c>
      <c r="AI67" s="13">
        <f ca="1">IF(OR(SUMIFS(BNA_Historique_prix!AH:AH,BNA_Historique_prix!$B:$B,$B67,BNA_Historique_prix!$E:$E,$D67)=0,SUMIFS(BNA_Historique_prix!AH:AH,BNA_Historique_prix!$B:$B,$B67,BNA_Historique_prix!$E:$E,$C67)=0),"-",IFERROR((SUMIFS(BNA_Historique_prix!AH:AH,BNA_Historique_prix!$B:$B,$B67,BNA_Historique_prix!$E:$E,$D67)-SUMIFS(BNA_Historique_prix!AH:AH,BNA_Historique_prix!$B:$B,$B67,BNA_Historique_prix!$E:$E,$C67))/SUMIFS(BNA_Historique_prix!AH:AH,BNA_Historique_prix!$B:$B,$B67,BNA_Historique_prix!$E:$E,$C67),""))</f>
        <v>0</v>
      </c>
      <c r="AJ67" s="13" t="str">
        <f ca="1">IF(OR(SUMIFS(BNA_Historique_prix!AI:AI,BNA_Historique_prix!$B:$B,$B67,BNA_Historique_prix!$E:$E,$D67)=0,SUMIFS(BNA_Historique_prix!AI:AI,BNA_Historique_prix!$B:$B,$B67,BNA_Historique_prix!$E:$E,$C67)=0),"-",IFERROR((SUMIFS(BNA_Historique_prix!AI:AI,BNA_Historique_prix!$B:$B,$B67,BNA_Historique_prix!$E:$E,$D67)-SUMIFS(BNA_Historique_prix!AI:AI,BNA_Historique_prix!$B:$B,$B67,BNA_Historique_prix!$E:$E,$C67))/SUMIFS(BNA_Historique_prix!AI:AI,BNA_Historique_prix!$B:$B,$B67,BNA_Historique_prix!$E:$E,$C67),""))</f>
        <v>-</v>
      </c>
    </row>
    <row r="68" spans="1:36" x14ac:dyDescent="0.35">
      <c r="A68" s="4" t="s">
        <v>81</v>
      </c>
      <c r="B68" s="4" t="s">
        <v>94</v>
      </c>
      <c r="C68" s="10">
        <f t="shared" si="11"/>
        <v>45170</v>
      </c>
      <c r="D68" s="10">
        <f t="shared" si="11"/>
        <v>45231</v>
      </c>
      <c r="E68" s="10"/>
      <c r="F68" s="10" t="str">
        <f>F63</f>
        <v>% var trimestrielle</v>
      </c>
      <c r="H68" s="13">
        <f ca="1">IF(OR(SUMIFS(BNA_Historique_prix!G:G,BNA_Historique_prix!$B:$B,$B68,BNA_Historique_prix!$E:$E,$D68)=0,SUMIFS(BNA_Historique_prix!G:G,BNA_Historique_prix!$B:$B,$B68,BNA_Historique_prix!$E:$E,$C68)=0),"-",IFERROR((SUMIFS(BNA_Historique_prix!G:G,BNA_Historique_prix!$B:$B,$B68,BNA_Historique_prix!$E:$E,$D68)-SUMIFS(BNA_Historique_prix!G:G,BNA_Historique_prix!$B:$B,$B68,BNA_Historique_prix!$E:$E,$C68))/SUMIFS(BNA_Historique_prix!G:G,BNA_Historique_prix!$B:$B,$B68,BNA_Historique_prix!$E:$E,$C68),""))</f>
        <v>0</v>
      </c>
      <c r="I68" s="13" t="str">
        <f ca="1">IF(OR(SUMIFS(BNA_Historique_prix!H:H,BNA_Historique_prix!$B:$B,$B68,BNA_Historique_prix!$E:$E,$D68)=0,SUMIFS(BNA_Historique_prix!H:H,BNA_Historique_prix!$B:$B,$B68,BNA_Historique_prix!$E:$E,$C68)=0),"-",IFERROR((SUMIFS(BNA_Historique_prix!H:H,BNA_Historique_prix!$B:$B,$B68,BNA_Historique_prix!$E:$E,$D68)-SUMIFS(BNA_Historique_prix!H:H,BNA_Historique_prix!$B:$B,$B68,BNA_Historique_prix!$E:$E,$C68))/SUMIFS(BNA_Historique_prix!H:H,BNA_Historique_prix!$B:$B,$B68,BNA_Historique_prix!$E:$E,$C68),""))</f>
        <v>-</v>
      </c>
      <c r="J68" s="13" t="str">
        <f ca="1">IF(OR(SUMIFS(BNA_Historique_prix!I:I,BNA_Historique_prix!$B:$B,$B68,BNA_Historique_prix!$E:$E,$D68)=0,SUMIFS(BNA_Historique_prix!I:I,BNA_Historique_prix!$B:$B,$B68,BNA_Historique_prix!$E:$E,$C68)=0),"-",IFERROR((SUMIFS(BNA_Historique_prix!I:I,BNA_Historique_prix!$B:$B,$B68,BNA_Historique_prix!$E:$E,$D68)-SUMIFS(BNA_Historique_prix!I:I,BNA_Historique_prix!$B:$B,$B68,BNA_Historique_prix!$E:$E,$C68))/SUMIFS(BNA_Historique_prix!I:I,BNA_Historique_prix!$B:$B,$B68,BNA_Historique_prix!$E:$E,$C68),""))</f>
        <v>-</v>
      </c>
      <c r="K68" s="13" t="str">
        <f ca="1">IF(OR(SUMIFS(BNA_Historique_prix!J:J,BNA_Historique_prix!$B:$B,$B68,BNA_Historique_prix!$E:$E,$D68)=0,SUMIFS(BNA_Historique_prix!J:J,BNA_Historique_prix!$B:$B,$B68,BNA_Historique_prix!$E:$E,$C68)=0),"-",IFERROR((SUMIFS(BNA_Historique_prix!J:J,BNA_Historique_prix!$B:$B,$B68,BNA_Historique_prix!$E:$E,$D68)-SUMIFS(BNA_Historique_prix!J:J,BNA_Historique_prix!$B:$B,$B68,BNA_Historique_prix!$E:$E,$C68))/SUMIFS(BNA_Historique_prix!J:J,BNA_Historique_prix!$B:$B,$B68,BNA_Historique_prix!$E:$E,$C68),""))</f>
        <v>-</v>
      </c>
      <c r="L68" s="13">
        <f ca="1">IF(OR(SUMIFS(BNA_Historique_prix!K:K,BNA_Historique_prix!$B:$B,$B68,BNA_Historique_prix!$E:$E,$D68)=0,SUMIFS(BNA_Historique_prix!K:K,BNA_Historique_prix!$B:$B,$B68,BNA_Historique_prix!$E:$E,$C68)=0),"-",IFERROR((SUMIFS(BNA_Historique_prix!K:K,BNA_Historique_prix!$B:$B,$B68,BNA_Historique_prix!$E:$E,$D68)-SUMIFS(BNA_Historique_prix!K:K,BNA_Historique_prix!$B:$B,$B68,BNA_Historique_prix!$E:$E,$C68))/SUMIFS(BNA_Historique_prix!K:K,BNA_Historique_prix!$B:$B,$B68,BNA_Historique_prix!$E:$E,$C68),""))</f>
        <v>0</v>
      </c>
      <c r="M68" s="13">
        <f ca="1">IF(OR(SUMIFS(BNA_Historique_prix!L:L,BNA_Historique_prix!$B:$B,$B68,BNA_Historique_prix!$E:$E,$D68)=0,SUMIFS(BNA_Historique_prix!L:L,BNA_Historique_prix!$B:$B,$B68,BNA_Historique_prix!$E:$E,$C68)=0),"-",IFERROR((SUMIFS(BNA_Historique_prix!L:L,BNA_Historique_prix!$B:$B,$B68,BNA_Historique_prix!$E:$E,$D68)-SUMIFS(BNA_Historique_prix!L:L,BNA_Historique_prix!$B:$B,$B68,BNA_Historique_prix!$E:$E,$C68))/SUMIFS(BNA_Historique_prix!L:L,BNA_Historique_prix!$B:$B,$B68,BNA_Historique_prix!$E:$E,$C68),""))</f>
        <v>0</v>
      </c>
      <c r="N68" s="13">
        <f ca="1">IF(OR(SUMIFS(BNA_Historique_prix!M:M,BNA_Historique_prix!$B:$B,$B68,BNA_Historique_prix!$E:$E,$D68)=0,SUMIFS(BNA_Historique_prix!M:M,BNA_Historique_prix!$B:$B,$B68,BNA_Historique_prix!$E:$E,$C68)=0),"-",IFERROR((SUMIFS(BNA_Historique_prix!M:M,BNA_Historique_prix!$B:$B,$B68,BNA_Historique_prix!$E:$E,$D68)-SUMIFS(BNA_Historique_prix!M:M,BNA_Historique_prix!$B:$B,$B68,BNA_Historique_prix!$E:$E,$C68))/SUMIFS(BNA_Historique_prix!M:M,BNA_Historique_prix!$B:$B,$B68,BNA_Historique_prix!$E:$E,$C68),""))</f>
        <v>0</v>
      </c>
      <c r="O68" s="13">
        <f ca="1">IF(OR(SUMIFS(BNA_Historique_prix!N:N,BNA_Historique_prix!$B:$B,$B68,BNA_Historique_prix!$E:$E,$D68)=0,SUMIFS(BNA_Historique_prix!N:N,BNA_Historique_prix!$B:$B,$B68,BNA_Historique_prix!$E:$E,$C68)=0),"-",IFERROR((SUMIFS(BNA_Historique_prix!N:N,BNA_Historique_prix!$B:$B,$B68,BNA_Historique_prix!$E:$E,$D68)-SUMIFS(BNA_Historique_prix!N:N,BNA_Historique_prix!$B:$B,$B68,BNA_Historique_prix!$E:$E,$C68))/SUMIFS(BNA_Historique_prix!N:N,BNA_Historique_prix!$B:$B,$B68,BNA_Historique_prix!$E:$E,$C68),""))</f>
        <v>6.6666666666666666E-2</v>
      </c>
      <c r="P68" s="13">
        <f ca="1">IF(OR(SUMIFS(BNA_Historique_prix!O:O,BNA_Historique_prix!$B:$B,$B68,BNA_Historique_prix!$E:$E,$D68)=0,SUMIFS(BNA_Historique_prix!O:O,BNA_Historique_prix!$B:$B,$B68,BNA_Historique_prix!$E:$E,$C68)=0),"-",IFERROR((SUMIFS(BNA_Historique_prix!O:O,BNA_Historique_prix!$B:$B,$B68,BNA_Historique_prix!$E:$E,$D68)-SUMIFS(BNA_Historique_prix!O:O,BNA_Historique_prix!$B:$B,$B68,BNA_Historique_prix!$E:$E,$C68))/SUMIFS(BNA_Historique_prix!O:O,BNA_Historique_prix!$B:$B,$B68,BNA_Historique_prix!$E:$E,$C68),""))</f>
        <v>0</v>
      </c>
      <c r="Q68" s="13" t="str">
        <f ca="1">IF(OR(SUMIFS(BNA_Historique_prix!P:P,BNA_Historique_prix!$B:$B,$B68,BNA_Historique_prix!$E:$E,$D68)=0,SUMIFS(BNA_Historique_prix!P:P,BNA_Historique_prix!$B:$B,$B68,BNA_Historique_prix!$E:$E,$C68)=0),"-",IFERROR((SUMIFS(BNA_Historique_prix!P:P,BNA_Historique_prix!$B:$B,$B68,BNA_Historique_prix!$E:$E,$D68)-SUMIFS(BNA_Historique_prix!P:P,BNA_Historique_prix!$B:$B,$B68,BNA_Historique_prix!$E:$E,$C68))/SUMIFS(BNA_Historique_prix!P:P,BNA_Historique_prix!$B:$B,$B68,BNA_Historique_prix!$E:$E,$C68),""))</f>
        <v>-</v>
      </c>
      <c r="R68" s="13" t="str">
        <f ca="1">IF(OR(SUMIFS(BNA_Historique_prix!Q:Q,BNA_Historique_prix!$B:$B,$B68,BNA_Historique_prix!$E:$E,$D68)=0,SUMIFS(BNA_Historique_prix!Q:Q,BNA_Historique_prix!$B:$B,$B68,BNA_Historique_prix!$E:$E,$C68)=0),"-",IFERROR((SUMIFS(BNA_Historique_prix!Q:Q,BNA_Historique_prix!$B:$B,$B68,BNA_Historique_prix!$E:$E,$D68)-SUMIFS(BNA_Historique_prix!Q:Q,BNA_Historique_prix!$B:$B,$B68,BNA_Historique_prix!$E:$E,$C68))/SUMIFS(BNA_Historique_prix!Q:Q,BNA_Historique_prix!$B:$B,$B68,BNA_Historique_prix!$E:$E,$C68),""))</f>
        <v>-</v>
      </c>
      <c r="S68" s="13" t="str">
        <f ca="1">IF(OR(SUMIFS(BNA_Historique_prix!R:R,BNA_Historique_prix!$B:$B,$B68,BNA_Historique_prix!$E:$E,$D68)=0,SUMIFS(BNA_Historique_prix!R:R,BNA_Historique_prix!$B:$B,$B68,BNA_Historique_prix!$E:$E,$C68)=0),"-",IFERROR((SUMIFS(BNA_Historique_prix!R:R,BNA_Historique_prix!$B:$B,$B68,BNA_Historique_prix!$E:$E,$D68)-SUMIFS(BNA_Historique_prix!R:R,BNA_Historique_prix!$B:$B,$B68,BNA_Historique_prix!$E:$E,$C68))/SUMIFS(BNA_Historique_prix!R:R,BNA_Historique_prix!$B:$B,$B68,BNA_Historique_prix!$E:$E,$C68),""))</f>
        <v>-</v>
      </c>
      <c r="T68" s="13" t="str">
        <f ca="1">IF(OR(SUMIFS(BNA_Historique_prix!S:S,BNA_Historique_prix!$B:$B,$B68,BNA_Historique_prix!$E:$E,$D68)=0,SUMIFS(BNA_Historique_prix!S:S,BNA_Historique_prix!$B:$B,$B68,BNA_Historique_prix!$E:$E,$C68)=0),"-",IFERROR((SUMIFS(BNA_Historique_prix!S:S,BNA_Historique_prix!$B:$B,$B68,BNA_Historique_prix!$E:$E,$D68)-SUMIFS(BNA_Historique_prix!S:S,BNA_Historique_prix!$B:$B,$B68,BNA_Historique_prix!$E:$E,$C68))/SUMIFS(BNA_Historique_prix!S:S,BNA_Historique_prix!$B:$B,$B68,BNA_Historique_prix!$E:$E,$C68),""))</f>
        <v>-</v>
      </c>
      <c r="U68" s="13" t="str">
        <f ca="1">IF(OR(SUMIFS(BNA_Historique_prix!T:T,BNA_Historique_prix!$B:$B,$B68,BNA_Historique_prix!$E:$E,$D68)=0,SUMIFS(BNA_Historique_prix!T:T,BNA_Historique_prix!$B:$B,$B68,BNA_Historique_prix!$E:$E,$C68)=0),"-",IFERROR((SUMIFS(BNA_Historique_prix!T:T,BNA_Historique_prix!$B:$B,$B68,BNA_Historique_prix!$E:$E,$D68)-SUMIFS(BNA_Historique_prix!T:T,BNA_Historique_prix!$B:$B,$B68,BNA_Historique_prix!$E:$E,$C68))/SUMIFS(BNA_Historique_prix!T:T,BNA_Historique_prix!$B:$B,$B68,BNA_Historique_prix!$E:$E,$C68),""))</f>
        <v>-</v>
      </c>
      <c r="V68" s="13">
        <f ca="1">IF(OR(SUMIFS(BNA_Historique_prix!U:U,BNA_Historique_prix!$B:$B,$B68,BNA_Historique_prix!$E:$E,$D68)=0,SUMIFS(BNA_Historique_prix!U:U,BNA_Historique_prix!$B:$B,$B68,BNA_Historique_prix!$E:$E,$C68)=0),"-",IFERROR((SUMIFS(BNA_Historique_prix!U:U,BNA_Historique_prix!$B:$B,$B68,BNA_Historique_prix!$E:$E,$D68)-SUMIFS(BNA_Historique_prix!U:U,BNA_Historique_prix!$B:$B,$B68,BNA_Historique_prix!$E:$E,$C68))/SUMIFS(BNA_Historique_prix!U:U,BNA_Historique_prix!$B:$B,$B68,BNA_Historique_prix!$E:$E,$C68),""))</f>
        <v>1.6666666666666666E-2</v>
      </c>
      <c r="W68" s="13">
        <f ca="1">IF(OR(SUMIFS(BNA_Historique_prix!V:V,BNA_Historique_prix!$B:$B,$B68,BNA_Historique_prix!$E:$E,$D68)=0,SUMIFS(BNA_Historique_prix!V:V,BNA_Historique_prix!$B:$B,$B68,BNA_Historique_prix!$E:$E,$C68)=0),"-",IFERROR((SUMIFS(BNA_Historique_prix!V:V,BNA_Historique_prix!$B:$B,$B68,BNA_Historique_prix!$E:$E,$D68)-SUMIFS(BNA_Historique_prix!V:V,BNA_Historique_prix!$B:$B,$B68,BNA_Historique_prix!$E:$E,$C68))/SUMIFS(BNA_Historique_prix!V:V,BNA_Historique_prix!$B:$B,$B68,BNA_Historique_prix!$E:$E,$C68),""))</f>
        <v>6.1224489795918366E-2</v>
      </c>
      <c r="X68" s="13">
        <f ca="1">IF(OR(SUMIFS(BNA_Historique_prix!W:W,BNA_Historique_prix!$B:$B,$B68,BNA_Historique_prix!$E:$E,$D68)=0,SUMIFS(BNA_Historique_prix!W:W,BNA_Historique_prix!$B:$B,$B68,BNA_Historique_prix!$E:$E,$C68)=0),"-",IFERROR((SUMIFS(BNA_Historique_prix!W:W,BNA_Historique_prix!$B:$B,$B68,BNA_Historique_prix!$E:$E,$D68)-SUMIFS(BNA_Historique_prix!W:W,BNA_Historique_prix!$B:$B,$B68,BNA_Historique_prix!$E:$E,$C68))/SUMIFS(BNA_Historique_prix!W:W,BNA_Historique_prix!$B:$B,$B68,BNA_Historique_prix!$E:$E,$C68),""))</f>
        <v>0</v>
      </c>
      <c r="Y68" s="13">
        <f ca="1">IF(OR(SUMIFS(BNA_Historique_prix!X:X,BNA_Historique_prix!$B:$B,$B68,BNA_Historique_prix!$E:$E,$D68)=0,SUMIFS(BNA_Historique_prix!X:X,BNA_Historique_prix!$B:$B,$B68,BNA_Historique_prix!$E:$E,$C68)=0),"-",IFERROR((SUMIFS(BNA_Historique_prix!X:X,BNA_Historique_prix!$B:$B,$B68,BNA_Historique_prix!$E:$E,$D68)-SUMIFS(BNA_Historique_prix!X:X,BNA_Historique_prix!$B:$B,$B68,BNA_Historique_prix!$E:$E,$C68))/SUMIFS(BNA_Historique_prix!X:X,BNA_Historique_prix!$B:$B,$B68,BNA_Historique_prix!$E:$E,$C68),""))</f>
        <v>0</v>
      </c>
      <c r="Z68" s="13" t="str">
        <f ca="1">IF(OR(SUMIFS(BNA_Historique_prix!Y:Y,BNA_Historique_prix!$B:$B,$B68,BNA_Historique_prix!$E:$E,$D68)=0,SUMIFS(BNA_Historique_prix!Y:Y,BNA_Historique_prix!$B:$B,$B68,BNA_Historique_prix!$E:$E,$C68)=0),"-",IFERROR((SUMIFS(BNA_Historique_prix!Y:Y,BNA_Historique_prix!$B:$B,$B68,BNA_Historique_prix!$E:$E,$D68)-SUMIFS(BNA_Historique_prix!Y:Y,BNA_Historique_prix!$B:$B,$B68,BNA_Historique_prix!$E:$E,$C68))/SUMIFS(BNA_Historique_prix!Y:Y,BNA_Historique_prix!$B:$B,$B68,BNA_Historique_prix!$E:$E,$C68),""))</f>
        <v>-</v>
      </c>
      <c r="AA68" s="13" t="str">
        <f ca="1">IF(OR(SUMIFS(BNA_Historique_prix!Z:Z,BNA_Historique_prix!$B:$B,$B68,BNA_Historique_prix!$E:$E,$D68)=0,SUMIFS(BNA_Historique_prix!Z:Z,BNA_Historique_prix!$B:$B,$B68,BNA_Historique_prix!$E:$E,$C68)=0),"-",IFERROR((SUMIFS(BNA_Historique_prix!Z:Z,BNA_Historique_prix!$B:$B,$B68,BNA_Historique_prix!$E:$E,$D68)-SUMIFS(BNA_Historique_prix!Z:Z,BNA_Historique_prix!$B:$B,$B68,BNA_Historique_prix!$E:$E,$C68))/SUMIFS(BNA_Historique_prix!Z:Z,BNA_Historique_prix!$B:$B,$B68,BNA_Historique_prix!$E:$E,$C68),""))</f>
        <v>-</v>
      </c>
      <c r="AB68" s="13" t="str">
        <f ca="1">IF(OR(SUMIFS(BNA_Historique_prix!AA:AA,BNA_Historique_prix!$B:$B,$B68,BNA_Historique_prix!$E:$E,$D68)=0,SUMIFS(BNA_Historique_prix!AA:AA,BNA_Historique_prix!$B:$B,$B68,BNA_Historique_prix!$E:$E,$C68)=0),"-",IFERROR((SUMIFS(BNA_Historique_prix!AA:AA,BNA_Historique_prix!$B:$B,$B68,BNA_Historique_prix!$E:$E,$D68)-SUMIFS(BNA_Historique_prix!AA:AA,BNA_Historique_prix!$B:$B,$B68,BNA_Historique_prix!$E:$E,$C68))/SUMIFS(BNA_Historique_prix!AA:AA,BNA_Historique_prix!$B:$B,$B68,BNA_Historique_prix!$E:$E,$C68),""))</f>
        <v>-</v>
      </c>
      <c r="AC68" s="13">
        <f ca="1">IF(OR(SUMIFS(BNA_Historique_prix!AB:AB,BNA_Historique_prix!$B:$B,$B68,BNA_Historique_prix!$E:$E,$D68)=0,SUMIFS(BNA_Historique_prix!AB:AB,BNA_Historique_prix!$B:$B,$B68,BNA_Historique_prix!$E:$E,$C68)=0),"-",IFERROR((SUMIFS(BNA_Historique_prix!AB:AB,BNA_Historique_prix!$B:$B,$B68,BNA_Historique_prix!$E:$E,$D68)-SUMIFS(BNA_Historique_prix!AB:AB,BNA_Historique_prix!$B:$B,$B68,BNA_Historique_prix!$E:$E,$C68))/SUMIFS(BNA_Historique_prix!AB:AB,BNA_Historique_prix!$B:$B,$B68,BNA_Historique_prix!$E:$E,$C68),""))</f>
        <v>0</v>
      </c>
      <c r="AD68" s="13">
        <f ca="1">IF(OR(SUMIFS(BNA_Historique_prix!AC:AC,BNA_Historique_prix!$B:$B,$B68,BNA_Historique_prix!$E:$E,$D68)=0,SUMIFS(BNA_Historique_prix!AC:AC,BNA_Historique_prix!$B:$B,$B68,BNA_Historique_prix!$E:$E,$C68)=0),"-",IFERROR((SUMIFS(BNA_Historique_prix!AC:AC,BNA_Historique_prix!$B:$B,$B68,BNA_Historique_prix!$E:$E,$D68)-SUMIFS(BNA_Historique_prix!AC:AC,BNA_Historique_prix!$B:$B,$B68,BNA_Historique_prix!$E:$E,$C68))/SUMIFS(BNA_Historique_prix!AC:AC,BNA_Historique_prix!$B:$B,$B68,BNA_Historique_prix!$E:$E,$C68),""))</f>
        <v>8.3333333333333329E-2</v>
      </c>
      <c r="AE68" s="13">
        <f ca="1">IF(OR(SUMIFS(BNA_Historique_prix!AD:AD,BNA_Historique_prix!$B:$B,$B68,BNA_Historique_prix!$E:$E,$D68)=0,SUMIFS(BNA_Historique_prix!AD:AD,BNA_Historique_prix!$B:$B,$B68,BNA_Historique_prix!$E:$E,$C68)=0),"-",IFERROR((SUMIFS(BNA_Historique_prix!AD:AD,BNA_Historique_prix!$B:$B,$B68,BNA_Historique_prix!$E:$E,$D68)-SUMIFS(BNA_Historique_prix!AD:AD,BNA_Historique_prix!$B:$B,$B68,BNA_Historique_prix!$E:$E,$C68))/SUMIFS(BNA_Historique_prix!AD:AD,BNA_Historique_prix!$B:$B,$B68,BNA_Historique_prix!$E:$E,$C68),""))</f>
        <v>0</v>
      </c>
      <c r="AF68" s="13" t="str">
        <f ca="1">IF(OR(SUMIFS(BNA_Historique_prix!AE:AE,BNA_Historique_prix!$B:$B,$B68,BNA_Historique_prix!$E:$E,$D68)=0,SUMIFS(BNA_Historique_prix!AE:AE,BNA_Historique_prix!$B:$B,$B68,BNA_Historique_prix!$E:$E,$C68)=0),"-",IFERROR((SUMIFS(BNA_Historique_prix!AE:AE,BNA_Historique_prix!$B:$B,$B68,BNA_Historique_prix!$E:$E,$D68)-SUMIFS(BNA_Historique_prix!AE:AE,BNA_Historique_prix!$B:$B,$B68,BNA_Historique_prix!$E:$E,$C68))/SUMIFS(BNA_Historique_prix!AE:AE,BNA_Historique_prix!$B:$B,$B68,BNA_Historique_prix!$E:$E,$C68),""))</f>
        <v>-</v>
      </c>
      <c r="AG68" s="13">
        <f ca="1">IF(OR(SUMIFS(BNA_Historique_prix!AF:AF,BNA_Historique_prix!$B:$B,$B68,BNA_Historique_prix!$E:$E,$D68)=0,SUMIFS(BNA_Historique_prix!AF:AF,BNA_Historique_prix!$B:$B,$B68,BNA_Historique_prix!$E:$E,$C68)=0),"-",IFERROR((SUMIFS(BNA_Historique_prix!AF:AF,BNA_Historique_prix!$B:$B,$B68,BNA_Historique_prix!$E:$E,$D68)-SUMIFS(BNA_Historique_prix!AF:AF,BNA_Historique_prix!$B:$B,$B68,BNA_Historique_prix!$E:$E,$C68))/SUMIFS(BNA_Historique_prix!AF:AF,BNA_Historique_prix!$B:$B,$B68,BNA_Historique_prix!$E:$E,$C68),""))</f>
        <v>8.3333333333333329E-2</v>
      </c>
      <c r="AH68" s="13">
        <f ca="1">IF(OR(SUMIFS(BNA_Historique_prix!AG:AG,BNA_Historique_prix!$B:$B,$B68,BNA_Historique_prix!$E:$E,$D68)=0,SUMIFS(BNA_Historique_prix!AG:AG,BNA_Historique_prix!$B:$B,$B68,BNA_Historique_prix!$E:$E,$C68)=0),"-",IFERROR((SUMIFS(BNA_Historique_prix!AG:AG,BNA_Historique_prix!$B:$B,$B68,BNA_Historique_prix!$E:$E,$D68)-SUMIFS(BNA_Historique_prix!AG:AG,BNA_Historique_prix!$B:$B,$B68,BNA_Historique_prix!$E:$E,$C68))/SUMIFS(BNA_Historique_prix!AG:AG,BNA_Historique_prix!$B:$B,$B68,BNA_Historique_prix!$E:$E,$C68),""))</f>
        <v>0</v>
      </c>
      <c r="AI68" s="13">
        <f ca="1">IF(OR(SUMIFS(BNA_Historique_prix!AH:AH,BNA_Historique_prix!$B:$B,$B68,BNA_Historique_prix!$E:$E,$D68)=0,SUMIFS(BNA_Historique_prix!AH:AH,BNA_Historique_prix!$B:$B,$B68,BNA_Historique_prix!$E:$E,$C68)=0),"-",IFERROR((SUMIFS(BNA_Historique_prix!AH:AH,BNA_Historique_prix!$B:$B,$B68,BNA_Historique_prix!$E:$E,$D68)-SUMIFS(BNA_Historique_prix!AH:AH,BNA_Historique_prix!$B:$B,$B68,BNA_Historique_prix!$E:$E,$C68))/SUMIFS(BNA_Historique_prix!AH:AH,BNA_Historique_prix!$B:$B,$B68,BNA_Historique_prix!$E:$E,$C68),""))</f>
        <v>0</v>
      </c>
      <c r="AJ68" s="13" t="str">
        <f ca="1">IF(OR(SUMIFS(BNA_Historique_prix!AI:AI,BNA_Historique_prix!$B:$B,$B68,BNA_Historique_prix!$E:$E,$D68)=0,SUMIFS(BNA_Historique_prix!AI:AI,BNA_Historique_prix!$B:$B,$B68,BNA_Historique_prix!$E:$E,$C68)=0),"-",IFERROR((SUMIFS(BNA_Historique_prix!AI:AI,BNA_Historique_prix!$B:$B,$B68,BNA_Historique_prix!$E:$E,$D68)-SUMIFS(BNA_Historique_prix!AI:AI,BNA_Historique_prix!$B:$B,$B68,BNA_Historique_prix!$E:$E,$C68))/SUMIFS(BNA_Historique_prix!AI:AI,BNA_Historique_prix!$B:$B,$B68,BNA_Historique_prix!$E:$E,$C68),""))</f>
        <v>-</v>
      </c>
    </row>
    <row r="69" spans="1:36" x14ac:dyDescent="0.35">
      <c r="A69" s="4" t="s">
        <v>81</v>
      </c>
      <c r="B69" s="4" t="s">
        <v>94</v>
      </c>
      <c r="C69" s="10">
        <f t="shared" si="11"/>
        <v>44866</v>
      </c>
      <c r="D69" s="10">
        <f t="shared" si="11"/>
        <v>45231</v>
      </c>
      <c r="E69" s="10"/>
      <c r="F69" s="10" t="str">
        <f>F64</f>
        <v>% var annuelle</v>
      </c>
      <c r="H69" s="13" t="str">
        <f ca="1">IF(OR(SUMIFS(BNA_Historique_prix!G:G,BNA_Historique_prix!$B:$B,$B69,BNA_Historique_prix!$E:$E,$D69)=0,SUMIFS(BNA_Historique_prix!G:G,BNA_Historique_prix!$B:$B,$B69,BNA_Historique_prix!$E:$E,$C69)=0),"-",IFERROR((SUMIFS(BNA_Historique_prix!G:G,BNA_Historique_prix!$B:$B,$B69,BNA_Historique_prix!$E:$E,$D69)-SUMIFS(BNA_Historique_prix!G:G,BNA_Historique_prix!$B:$B,$B69,BNA_Historique_prix!$E:$E,$C69))/SUMIFS(BNA_Historique_prix!G:G,BNA_Historique_prix!$B:$B,$B69,BNA_Historique_prix!$E:$E,$C69),""))</f>
        <v>-</v>
      </c>
      <c r="I69" s="13" t="str">
        <f ca="1">IF(OR(SUMIFS(BNA_Historique_prix!H:H,BNA_Historique_prix!$B:$B,$B69,BNA_Historique_prix!$E:$E,$D69)=0,SUMIFS(BNA_Historique_prix!H:H,BNA_Historique_prix!$B:$B,$B69,BNA_Historique_prix!$E:$E,$C69)=0),"-",IFERROR((SUMIFS(BNA_Historique_prix!H:H,BNA_Historique_prix!$B:$B,$B69,BNA_Historique_prix!$E:$E,$D69)-SUMIFS(BNA_Historique_prix!H:H,BNA_Historique_prix!$B:$B,$B69,BNA_Historique_prix!$E:$E,$C69))/SUMIFS(BNA_Historique_prix!H:H,BNA_Historique_prix!$B:$B,$B69,BNA_Historique_prix!$E:$E,$C69),""))</f>
        <v>-</v>
      </c>
      <c r="J69" s="13" t="str">
        <f ca="1">IF(OR(SUMIFS(BNA_Historique_prix!I:I,BNA_Historique_prix!$B:$B,$B69,BNA_Historique_prix!$E:$E,$D69)=0,SUMIFS(BNA_Historique_prix!I:I,BNA_Historique_prix!$B:$B,$B69,BNA_Historique_prix!$E:$E,$C69)=0),"-",IFERROR((SUMIFS(BNA_Historique_prix!I:I,BNA_Historique_prix!$B:$B,$B69,BNA_Historique_prix!$E:$E,$D69)-SUMIFS(BNA_Historique_prix!I:I,BNA_Historique_prix!$B:$B,$B69,BNA_Historique_prix!$E:$E,$C69))/SUMIFS(BNA_Historique_prix!I:I,BNA_Historique_prix!$B:$B,$B69,BNA_Historique_prix!$E:$E,$C69),""))</f>
        <v>-</v>
      </c>
      <c r="K69" s="13" t="str">
        <f ca="1">IF(OR(SUMIFS(BNA_Historique_prix!J:J,BNA_Historique_prix!$B:$B,$B69,BNA_Historique_prix!$E:$E,$D69)=0,SUMIFS(BNA_Historique_prix!J:J,BNA_Historique_prix!$B:$B,$B69,BNA_Historique_prix!$E:$E,$C69)=0),"-",IFERROR((SUMIFS(BNA_Historique_prix!J:J,BNA_Historique_prix!$B:$B,$B69,BNA_Historique_prix!$E:$E,$D69)-SUMIFS(BNA_Historique_prix!J:J,BNA_Historique_prix!$B:$B,$B69,BNA_Historique_prix!$E:$E,$C69))/SUMIFS(BNA_Historique_prix!J:J,BNA_Historique_prix!$B:$B,$B69,BNA_Historique_prix!$E:$E,$C69),""))</f>
        <v>-</v>
      </c>
      <c r="L69" s="13" t="str">
        <f ca="1">IF(OR(SUMIFS(BNA_Historique_prix!K:K,BNA_Historique_prix!$B:$B,$B69,BNA_Historique_prix!$E:$E,$D69)=0,SUMIFS(BNA_Historique_prix!K:K,BNA_Historique_prix!$B:$B,$B69,BNA_Historique_prix!$E:$E,$C69)=0),"-",IFERROR((SUMIFS(BNA_Historique_prix!K:K,BNA_Historique_prix!$B:$B,$B69,BNA_Historique_prix!$E:$E,$D69)-SUMIFS(BNA_Historique_prix!K:K,BNA_Historique_prix!$B:$B,$B69,BNA_Historique_prix!$E:$E,$C69))/SUMIFS(BNA_Historique_prix!K:K,BNA_Historique_prix!$B:$B,$B69,BNA_Historique_prix!$E:$E,$C69),""))</f>
        <v>-</v>
      </c>
      <c r="M69" s="13" t="str">
        <f ca="1">IF(OR(SUMIFS(BNA_Historique_prix!L:L,BNA_Historique_prix!$B:$B,$B69,BNA_Historique_prix!$E:$E,$D69)=0,SUMIFS(BNA_Historique_prix!L:L,BNA_Historique_prix!$B:$B,$B69,BNA_Historique_prix!$E:$E,$C69)=0),"-",IFERROR((SUMIFS(BNA_Historique_prix!L:L,BNA_Historique_prix!$B:$B,$B69,BNA_Historique_prix!$E:$E,$D69)-SUMIFS(BNA_Historique_prix!L:L,BNA_Historique_prix!$B:$B,$B69,BNA_Historique_prix!$E:$E,$C69))/SUMIFS(BNA_Historique_prix!L:L,BNA_Historique_prix!$B:$B,$B69,BNA_Historique_prix!$E:$E,$C69),""))</f>
        <v>-</v>
      </c>
      <c r="N69" s="13" t="str">
        <f ca="1">IF(OR(SUMIFS(BNA_Historique_prix!M:M,BNA_Historique_prix!$B:$B,$B69,BNA_Historique_prix!$E:$E,$D69)=0,SUMIFS(BNA_Historique_prix!M:M,BNA_Historique_prix!$B:$B,$B69,BNA_Historique_prix!$E:$E,$C69)=0),"-",IFERROR((SUMIFS(BNA_Historique_prix!M:M,BNA_Historique_prix!$B:$B,$B69,BNA_Historique_prix!$E:$E,$D69)-SUMIFS(BNA_Historique_prix!M:M,BNA_Historique_prix!$B:$B,$B69,BNA_Historique_prix!$E:$E,$C69))/SUMIFS(BNA_Historique_prix!M:M,BNA_Historique_prix!$B:$B,$B69,BNA_Historique_prix!$E:$E,$C69),""))</f>
        <v>-</v>
      </c>
      <c r="O69" s="13" t="str">
        <f ca="1">IF(OR(SUMIFS(BNA_Historique_prix!N:N,BNA_Historique_prix!$B:$B,$B69,BNA_Historique_prix!$E:$E,$D69)=0,SUMIFS(BNA_Historique_prix!N:N,BNA_Historique_prix!$B:$B,$B69,BNA_Historique_prix!$E:$E,$C69)=0),"-",IFERROR((SUMIFS(BNA_Historique_prix!N:N,BNA_Historique_prix!$B:$B,$B69,BNA_Historique_prix!$E:$E,$D69)-SUMIFS(BNA_Historique_prix!N:N,BNA_Historique_prix!$B:$B,$B69,BNA_Historique_prix!$E:$E,$C69))/SUMIFS(BNA_Historique_prix!N:N,BNA_Historique_prix!$B:$B,$B69,BNA_Historique_prix!$E:$E,$C69),""))</f>
        <v>-</v>
      </c>
      <c r="P69" s="13" t="str">
        <f ca="1">IF(OR(SUMIFS(BNA_Historique_prix!O:O,BNA_Historique_prix!$B:$B,$B69,BNA_Historique_prix!$E:$E,$D69)=0,SUMIFS(BNA_Historique_prix!O:O,BNA_Historique_prix!$B:$B,$B69,BNA_Historique_prix!$E:$E,$C69)=0),"-",IFERROR((SUMIFS(BNA_Historique_prix!O:O,BNA_Historique_prix!$B:$B,$B69,BNA_Historique_prix!$E:$E,$D69)-SUMIFS(BNA_Historique_prix!O:O,BNA_Historique_prix!$B:$B,$B69,BNA_Historique_prix!$E:$E,$C69))/SUMIFS(BNA_Historique_prix!O:O,BNA_Historique_prix!$B:$B,$B69,BNA_Historique_prix!$E:$E,$C69),""))</f>
        <v>-</v>
      </c>
      <c r="Q69" s="13" t="str">
        <f ca="1">IF(OR(SUMIFS(BNA_Historique_prix!P:P,BNA_Historique_prix!$B:$B,$B69,BNA_Historique_prix!$E:$E,$D69)=0,SUMIFS(BNA_Historique_prix!P:P,BNA_Historique_prix!$B:$B,$B69,BNA_Historique_prix!$E:$E,$C69)=0),"-",IFERROR((SUMIFS(BNA_Historique_prix!P:P,BNA_Historique_prix!$B:$B,$B69,BNA_Historique_prix!$E:$E,$D69)-SUMIFS(BNA_Historique_prix!P:P,BNA_Historique_prix!$B:$B,$B69,BNA_Historique_prix!$E:$E,$C69))/SUMIFS(BNA_Historique_prix!P:P,BNA_Historique_prix!$B:$B,$B69,BNA_Historique_prix!$E:$E,$C69),""))</f>
        <v>-</v>
      </c>
      <c r="R69" s="13" t="str">
        <f ca="1">IF(OR(SUMIFS(BNA_Historique_prix!Q:Q,BNA_Historique_prix!$B:$B,$B69,BNA_Historique_prix!$E:$E,$D69)=0,SUMIFS(BNA_Historique_prix!Q:Q,BNA_Historique_prix!$B:$B,$B69,BNA_Historique_prix!$E:$E,$C69)=0),"-",IFERROR((SUMIFS(BNA_Historique_prix!Q:Q,BNA_Historique_prix!$B:$B,$B69,BNA_Historique_prix!$E:$E,$D69)-SUMIFS(BNA_Historique_prix!Q:Q,BNA_Historique_prix!$B:$B,$B69,BNA_Historique_prix!$E:$E,$C69))/SUMIFS(BNA_Historique_prix!Q:Q,BNA_Historique_prix!$B:$B,$B69,BNA_Historique_prix!$E:$E,$C69),""))</f>
        <v>-</v>
      </c>
      <c r="S69" s="13" t="str">
        <f ca="1">IF(OR(SUMIFS(BNA_Historique_prix!R:R,BNA_Historique_prix!$B:$B,$B69,BNA_Historique_prix!$E:$E,$D69)=0,SUMIFS(BNA_Historique_prix!R:R,BNA_Historique_prix!$B:$B,$B69,BNA_Historique_prix!$E:$E,$C69)=0),"-",IFERROR((SUMIFS(BNA_Historique_prix!R:R,BNA_Historique_prix!$B:$B,$B69,BNA_Historique_prix!$E:$E,$D69)-SUMIFS(BNA_Historique_prix!R:R,BNA_Historique_prix!$B:$B,$B69,BNA_Historique_prix!$E:$E,$C69))/SUMIFS(BNA_Historique_prix!R:R,BNA_Historique_prix!$B:$B,$B69,BNA_Historique_prix!$E:$E,$C69),""))</f>
        <v>-</v>
      </c>
      <c r="T69" s="13" t="str">
        <f ca="1">IF(OR(SUMIFS(BNA_Historique_prix!S:S,BNA_Historique_prix!$B:$B,$B69,BNA_Historique_prix!$E:$E,$D69)=0,SUMIFS(BNA_Historique_prix!S:S,BNA_Historique_prix!$B:$B,$B69,BNA_Historique_prix!$E:$E,$C69)=0),"-",IFERROR((SUMIFS(BNA_Historique_prix!S:S,BNA_Historique_prix!$B:$B,$B69,BNA_Historique_prix!$E:$E,$D69)-SUMIFS(BNA_Historique_prix!S:S,BNA_Historique_prix!$B:$B,$B69,BNA_Historique_prix!$E:$E,$C69))/SUMIFS(BNA_Historique_prix!S:S,BNA_Historique_prix!$B:$B,$B69,BNA_Historique_prix!$E:$E,$C69),""))</f>
        <v>-</v>
      </c>
      <c r="U69" s="13" t="str">
        <f ca="1">IF(OR(SUMIFS(BNA_Historique_prix!T:T,BNA_Historique_prix!$B:$B,$B69,BNA_Historique_prix!$E:$E,$D69)=0,SUMIFS(BNA_Historique_prix!T:T,BNA_Historique_prix!$B:$B,$B69,BNA_Historique_prix!$E:$E,$C69)=0),"-",IFERROR((SUMIFS(BNA_Historique_prix!T:T,BNA_Historique_prix!$B:$B,$B69,BNA_Historique_prix!$E:$E,$D69)-SUMIFS(BNA_Historique_prix!T:T,BNA_Historique_prix!$B:$B,$B69,BNA_Historique_prix!$E:$E,$C69))/SUMIFS(BNA_Historique_prix!T:T,BNA_Historique_prix!$B:$B,$B69,BNA_Historique_prix!$E:$E,$C69),""))</f>
        <v>-</v>
      </c>
      <c r="V69" s="13" t="str">
        <f ca="1">IF(OR(SUMIFS(BNA_Historique_prix!U:U,BNA_Historique_prix!$B:$B,$B69,BNA_Historique_prix!$E:$E,$D69)=0,SUMIFS(BNA_Historique_prix!U:U,BNA_Historique_prix!$B:$B,$B69,BNA_Historique_prix!$E:$E,$C69)=0),"-",IFERROR((SUMIFS(BNA_Historique_prix!U:U,BNA_Historique_prix!$B:$B,$B69,BNA_Historique_prix!$E:$E,$D69)-SUMIFS(BNA_Historique_prix!U:U,BNA_Historique_prix!$B:$B,$B69,BNA_Historique_prix!$E:$E,$C69))/SUMIFS(BNA_Historique_prix!U:U,BNA_Historique_prix!$B:$B,$B69,BNA_Historique_prix!$E:$E,$C69),""))</f>
        <v>-</v>
      </c>
      <c r="W69" s="13" t="str">
        <f ca="1">IF(OR(SUMIFS(BNA_Historique_prix!V:V,BNA_Historique_prix!$B:$B,$B69,BNA_Historique_prix!$E:$E,$D69)=0,SUMIFS(BNA_Historique_prix!V:V,BNA_Historique_prix!$B:$B,$B69,BNA_Historique_prix!$E:$E,$C69)=0),"-",IFERROR((SUMIFS(BNA_Historique_prix!V:V,BNA_Historique_prix!$B:$B,$B69,BNA_Historique_prix!$E:$E,$D69)-SUMIFS(BNA_Historique_prix!V:V,BNA_Historique_prix!$B:$B,$B69,BNA_Historique_prix!$E:$E,$C69))/SUMIFS(BNA_Historique_prix!V:V,BNA_Historique_prix!$B:$B,$B69,BNA_Historique_prix!$E:$E,$C69),""))</f>
        <v>-</v>
      </c>
      <c r="X69" s="13" t="str">
        <f ca="1">IF(OR(SUMIFS(BNA_Historique_prix!W:W,BNA_Historique_prix!$B:$B,$B69,BNA_Historique_prix!$E:$E,$D69)=0,SUMIFS(BNA_Historique_prix!W:W,BNA_Historique_prix!$B:$B,$B69,BNA_Historique_prix!$E:$E,$C69)=0),"-",IFERROR((SUMIFS(BNA_Historique_prix!W:W,BNA_Historique_prix!$B:$B,$B69,BNA_Historique_prix!$E:$E,$D69)-SUMIFS(BNA_Historique_prix!W:W,BNA_Historique_prix!$B:$B,$B69,BNA_Historique_prix!$E:$E,$C69))/SUMIFS(BNA_Historique_prix!W:W,BNA_Historique_prix!$B:$B,$B69,BNA_Historique_prix!$E:$E,$C69),""))</f>
        <v>-</v>
      </c>
      <c r="Y69" s="13" t="str">
        <f ca="1">IF(OR(SUMIFS(BNA_Historique_prix!X:X,BNA_Historique_prix!$B:$B,$B69,BNA_Historique_prix!$E:$E,$D69)=0,SUMIFS(BNA_Historique_prix!X:X,BNA_Historique_prix!$B:$B,$B69,BNA_Historique_prix!$E:$E,$C69)=0),"-",IFERROR((SUMIFS(BNA_Historique_prix!X:X,BNA_Historique_prix!$B:$B,$B69,BNA_Historique_prix!$E:$E,$D69)-SUMIFS(BNA_Historique_prix!X:X,BNA_Historique_prix!$B:$B,$B69,BNA_Historique_prix!$E:$E,$C69))/SUMIFS(BNA_Historique_prix!X:X,BNA_Historique_prix!$B:$B,$B69,BNA_Historique_prix!$E:$E,$C69),""))</f>
        <v>-</v>
      </c>
      <c r="Z69" s="13" t="str">
        <f ca="1">IF(OR(SUMIFS(BNA_Historique_prix!Y:Y,BNA_Historique_prix!$B:$B,$B69,BNA_Historique_prix!$E:$E,$D69)=0,SUMIFS(BNA_Historique_prix!Y:Y,BNA_Historique_prix!$B:$B,$B69,BNA_Historique_prix!$E:$E,$C69)=0),"-",IFERROR((SUMIFS(BNA_Historique_prix!Y:Y,BNA_Historique_prix!$B:$B,$B69,BNA_Historique_prix!$E:$E,$D69)-SUMIFS(BNA_Historique_prix!Y:Y,BNA_Historique_prix!$B:$B,$B69,BNA_Historique_prix!$E:$E,$C69))/SUMIFS(BNA_Historique_prix!Y:Y,BNA_Historique_prix!$B:$B,$B69,BNA_Historique_prix!$E:$E,$C69),""))</f>
        <v>-</v>
      </c>
      <c r="AA69" s="13" t="str">
        <f ca="1">IF(OR(SUMIFS(BNA_Historique_prix!Z:Z,BNA_Historique_prix!$B:$B,$B69,BNA_Historique_prix!$E:$E,$D69)=0,SUMIFS(BNA_Historique_prix!Z:Z,BNA_Historique_prix!$B:$B,$B69,BNA_Historique_prix!$E:$E,$C69)=0),"-",IFERROR((SUMIFS(BNA_Historique_prix!Z:Z,BNA_Historique_prix!$B:$B,$B69,BNA_Historique_prix!$E:$E,$D69)-SUMIFS(BNA_Historique_prix!Z:Z,BNA_Historique_prix!$B:$B,$B69,BNA_Historique_prix!$E:$E,$C69))/SUMIFS(BNA_Historique_prix!Z:Z,BNA_Historique_prix!$B:$B,$B69,BNA_Historique_prix!$E:$E,$C69),""))</f>
        <v>-</v>
      </c>
      <c r="AB69" s="13" t="str">
        <f ca="1">IF(OR(SUMIFS(BNA_Historique_prix!AA:AA,BNA_Historique_prix!$B:$B,$B69,BNA_Historique_prix!$E:$E,$D69)=0,SUMIFS(BNA_Historique_prix!AA:AA,BNA_Historique_prix!$B:$B,$B69,BNA_Historique_prix!$E:$E,$C69)=0),"-",IFERROR((SUMIFS(BNA_Historique_prix!AA:AA,BNA_Historique_prix!$B:$B,$B69,BNA_Historique_prix!$E:$E,$D69)-SUMIFS(BNA_Historique_prix!AA:AA,BNA_Historique_prix!$B:$B,$B69,BNA_Historique_prix!$E:$E,$C69))/SUMIFS(BNA_Historique_prix!AA:AA,BNA_Historique_prix!$B:$B,$B69,BNA_Historique_prix!$E:$E,$C69),""))</f>
        <v>-</v>
      </c>
      <c r="AC69" s="13" t="str">
        <f ca="1">IF(OR(SUMIFS(BNA_Historique_prix!AB:AB,BNA_Historique_prix!$B:$B,$B69,BNA_Historique_prix!$E:$E,$D69)=0,SUMIFS(BNA_Historique_prix!AB:AB,BNA_Historique_prix!$B:$B,$B69,BNA_Historique_prix!$E:$E,$C69)=0),"-",IFERROR((SUMIFS(BNA_Historique_prix!AB:AB,BNA_Historique_prix!$B:$B,$B69,BNA_Historique_prix!$E:$E,$D69)-SUMIFS(BNA_Historique_prix!AB:AB,BNA_Historique_prix!$B:$B,$B69,BNA_Historique_prix!$E:$E,$C69))/SUMIFS(BNA_Historique_prix!AB:AB,BNA_Historique_prix!$B:$B,$B69,BNA_Historique_prix!$E:$E,$C69),""))</f>
        <v>-</v>
      </c>
      <c r="AD69" s="13" t="str">
        <f ca="1">IF(OR(SUMIFS(BNA_Historique_prix!AC:AC,BNA_Historique_prix!$B:$B,$B69,BNA_Historique_prix!$E:$E,$D69)=0,SUMIFS(BNA_Historique_prix!AC:AC,BNA_Historique_prix!$B:$B,$B69,BNA_Historique_prix!$E:$E,$C69)=0),"-",IFERROR((SUMIFS(BNA_Historique_prix!AC:AC,BNA_Historique_prix!$B:$B,$B69,BNA_Historique_prix!$E:$E,$D69)-SUMIFS(BNA_Historique_prix!AC:AC,BNA_Historique_prix!$B:$B,$B69,BNA_Historique_prix!$E:$E,$C69))/SUMIFS(BNA_Historique_prix!AC:AC,BNA_Historique_prix!$B:$B,$B69,BNA_Historique_prix!$E:$E,$C69),""))</f>
        <v>-</v>
      </c>
      <c r="AE69" s="13" t="str">
        <f ca="1">IF(OR(SUMIFS(BNA_Historique_prix!AD:AD,BNA_Historique_prix!$B:$B,$B69,BNA_Historique_prix!$E:$E,$D69)=0,SUMIFS(BNA_Historique_prix!AD:AD,BNA_Historique_prix!$B:$B,$B69,BNA_Historique_prix!$E:$E,$C69)=0),"-",IFERROR((SUMIFS(BNA_Historique_prix!AD:AD,BNA_Historique_prix!$B:$B,$B69,BNA_Historique_prix!$E:$E,$D69)-SUMIFS(BNA_Historique_prix!AD:AD,BNA_Historique_prix!$B:$B,$B69,BNA_Historique_prix!$E:$E,$C69))/SUMIFS(BNA_Historique_prix!AD:AD,BNA_Historique_prix!$B:$B,$B69,BNA_Historique_prix!$E:$E,$C69),""))</f>
        <v>-</v>
      </c>
      <c r="AF69" s="13" t="str">
        <f ca="1">IF(OR(SUMIFS(BNA_Historique_prix!AE:AE,BNA_Historique_prix!$B:$B,$B69,BNA_Historique_prix!$E:$E,$D69)=0,SUMIFS(BNA_Historique_prix!AE:AE,BNA_Historique_prix!$B:$B,$B69,BNA_Historique_prix!$E:$E,$C69)=0),"-",IFERROR((SUMIFS(BNA_Historique_prix!AE:AE,BNA_Historique_prix!$B:$B,$B69,BNA_Historique_prix!$E:$E,$D69)-SUMIFS(BNA_Historique_prix!AE:AE,BNA_Historique_prix!$B:$B,$B69,BNA_Historique_prix!$E:$E,$C69))/SUMIFS(BNA_Historique_prix!AE:AE,BNA_Historique_prix!$B:$B,$B69,BNA_Historique_prix!$E:$E,$C69),""))</f>
        <v>-</v>
      </c>
      <c r="AG69" s="13" t="str">
        <f ca="1">IF(OR(SUMIFS(BNA_Historique_prix!AF:AF,BNA_Historique_prix!$B:$B,$B69,BNA_Historique_prix!$E:$E,$D69)=0,SUMIFS(BNA_Historique_prix!AF:AF,BNA_Historique_prix!$B:$B,$B69,BNA_Historique_prix!$E:$E,$C69)=0),"-",IFERROR((SUMIFS(BNA_Historique_prix!AF:AF,BNA_Historique_prix!$B:$B,$B69,BNA_Historique_prix!$E:$E,$D69)-SUMIFS(BNA_Historique_prix!AF:AF,BNA_Historique_prix!$B:$B,$B69,BNA_Historique_prix!$E:$E,$C69))/SUMIFS(BNA_Historique_prix!AF:AF,BNA_Historique_prix!$B:$B,$B69,BNA_Historique_prix!$E:$E,$C69),""))</f>
        <v>-</v>
      </c>
      <c r="AH69" s="13" t="str">
        <f ca="1">IF(OR(SUMIFS(BNA_Historique_prix!AG:AG,BNA_Historique_prix!$B:$B,$B69,BNA_Historique_prix!$E:$E,$D69)=0,SUMIFS(BNA_Historique_prix!AG:AG,BNA_Historique_prix!$B:$B,$B69,BNA_Historique_prix!$E:$E,$C69)=0),"-",IFERROR((SUMIFS(BNA_Historique_prix!AG:AG,BNA_Historique_prix!$B:$B,$B69,BNA_Historique_prix!$E:$E,$D69)-SUMIFS(BNA_Historique_prix!AG:AG,BNA_Historique_prix!$B:$B,$B69,BNA_Historique_prix!$E:$E,$C69))/SUMIFS(BNA_Historique_prix!AG:AG,BNA_Historique_prix!$B:$B,$B69,BNA_Historique_prix!$E:$E,$C69),""))</f>
        <v>-</v>
      </c>
      <c r="AI69" s="13" t="str">
        <f ca="1">IF(OR(SUMIFS(BNA_Historique_prix!AH:AH,BNA_Historique_prix!$B:$B,$B69,BNA_Historique_prix!$E:$E,$D69)=0,SUMIFS(BNA_Historique_prix!AH:AH,BNA_Historique_prix!$B:$B,$B69,BNA_Historique_prix!$E:$E,$C69)=0),"-",IFERROR((SUMIFS(BNA_Historique_prix!AH:AH,BNA_Historique_prix!$B:$B,$B69,BNA_Historique_prix!$E:$E,$D69)-SUMIFS(BNA_Historique_prix!AH:AH,BNA_Historique_prix!$B:$B,$B69,BNA_Historique_prix!$E:$E,$C69))/SUMIFS(BNA_Historique_prix!AH:AH,BNA_Historique_prix!$B:$B,$B69,BNA_Historique_prix!$E:$E,$C69),""))</f>
        <v>-</v>
      </c>
      <c r="AJ69" s="13" t="str">
        <f ca="1">IF(OR(SUMIFS(BNA_Historique_prix!AI:AI,BNA_Historique_prix!$B:$B,$B69,BNA_Historique_prix!$E:$E,$D69)=0,SUMIFS(BNA_Historique_prix!AI:AI,BNA_Historique_prix!$B:$B,$B69,BNA_Historique_prix!$E:$E,$C69)=0),"-",IFERROR((SUMIFS(BNA_Historique_prix!AI:AI,BNA_Historique_prix!$B:$B,$B69,BNA_Historique_prix!$E:$E,$D69)-SUMIFS(BNA_Historique_prix!AI:AI,BNA_Historique_prix!$B:$B,$B69,BNA_Historique_prix!$E:$E,$C69))/SUMIFS(BNA_Historique_prix!AI:AI,BNA_Historique_prix!$B:$B,$B69,BNA_Historique_prix!$E:$E,$C69),""))</f>
        <v>-</v>
      </c>
    </row>
    <row r="71" spans="1:36" x14ac:dyDescent="0.35">
      <c r="F71" s="4" t="s">
        <v>95</v>
      </c>
    </row>
    <row r="72" spans="1:36" x14ac:dyDescent="0.35">
      <c r="A72" s="4" t="s">
        <v>96</v>
      </c>
      <c r="B72" s="4" t="s">
        <v>97</v>
      </c>
      <c r="C72" s="10">
        <f t="shared" ref="C72:D74" si="12">C67</f>
        <v>45200</v>
      </c>
      <c r="D72" s="10">
        <f t="shared" si="12"/>
        <v>45231</v>
      </c>
      <c r="E72" s="10" t="str">
        <f>_xlfn.CONCAT(B72,D72)</f>
        <v>marche_ouahigouya45231</v>
      </c>
      <c r="F72" s="10" t="str">
        <f>F67</f>
        <v>% var mensuelle</v>
      </c>
      <c r="H72" s="13">
        <f ca="1">IF(OR(SUMIFS(BNA_Historique_prix!G:G,BNA_Historique_prix!$B:$B,$B72,BNA_Historique_prix!$E:$E,$D72)=0,SUMIFS(BNA_Historique_prix!G:G,BNA_Historique_prix!$B:$B,$B72,BNA_Historique_prix!$E:$E,$C72)=0),"-",IFERROR((SUMIFS(BNA_Historique_prix!G:G,BNA_Historique_prix!$B:$B,$B72,BNA_Historique_prix!$E:$E,$D72)-SUMIFS(BNA_Historique_prix!G:G,BNA_Historique_prix!$B:$B,$B72,BNA_Historique_prix!$E:$E,$C72))/SUMIFS(BNA_Historique_prix!G:G,BNA_Historique_prix!$B:$B,$B72,BNA_Historique_prix!$E:$E,$C72),""))</f>
        <v>0</v>
      </c>
      <c r="I72" s="13" t="str">
        <f ca="1">IF(OR(SUMIFS(BNA_Historique_prix!H:H,BNA_Historique_prix!$B:$B,$B72,BNA_Historique_prix!$E:$E,$D72)=0,SUMIFS(BNA_Historique_prix!H:H,BNA_Historique_prix!$B:$B,$B72,BNA_Historique_prix!$E:$E,$C72)=0),"-",IFERROR((SUMIFS(BNA_Historique_prix!H:H,BNA_Historique_prix!$B:$B,$B72,BNA_Historique_prix!$E:$E,$D72)-SUMIFS(BNA_Historique_prix!H:H,BNA_Historique_prix!$B:$B,$B72,BNA_Historique_prix!$E:$E,$C72))/SUMIFS(BNA_Historique_prix!H:H,BNA_Historique_prix!$B:$B,$B72,BNA_Historique_prix!$E:$E,$C72),""))</f>
        <v>-</v>
      </c>
      <c r="J72" s="13" t="str">
        <f ca="1">IF(OR(SUMIFS(BNA_Historique_prix!I:I,BNA_Historique_prix!$B:$B,$B72,BNA_Historique_prix!$E:$E,$D72)=0,SUMIFS(BNA_Historique_prix!I:I,BNA_Historique_prix!$B:$B,$B72,BNA_Historique_prix!$E:$E,$C72)=0),"-",IFERROR((SUMIFS(BNA_Historique_prix!I:I,BNA_Historique_prix!$B:$B,$B72,BNA_Historique_prix!$E:$E,$D72)-SUMIFS(BNA_Historique_prix!I:I,BNA_Historique_prix!$B:$B,$B72,BNA_Historique_prix!$E:$E,$C72))/SUMIFS(BNA_Historique_prix!I:I,BNA_Historique_prix!$B:$B,$B72,BNA_Historique_prix!$E:$E,$C72),""))</f>
        <v>-</v>
      </c>
      <c r="K72" s="13">
        <f ca="1">IF(OR(SUMIFS(BNA_Historique_prix!J:J,BNA_Historique_prix!$B:$B,$B72,BNA_Historique_prix!$E:$E,$D72)=0,SUMIFS(BNA_Historique_prix!J:J,BNA_Historique_prix!$B:$B,$B72,BNA_Historique_prix!$E:$E,$C72)=0),"-",IFERROR((SUMIFS(BNA_Historique_prix!J:J,BNA_Historique_prix!$B:$B,$B72,BNA_Historique_prix!$E:$E,$D72)-SUMIFS(BNA_Historique_prix!J:J,BNA_Historique_prix!$B:$B,$B72,BNA_Historique_prix!$E:$E,$C72))/SUMIFS(BNA_Historique_prix!J:J,BNA_Historique_prix!$B:$B,$B72,BNA_Historique_prix!$E:$E,$C72),""))</f>
        <v>0</v>
      </c>
      <c r="L72" s="13">
        <f ca="1">IF(OR(SUMIFS(BNA_Historique_prix!K:K,BNA_Historique_prix!$B:$B,$B72,BNA_Historique_prix!$E:$E,$D72)=0,SUMIFS(BNA_Historique_prix!K:K,BNA_Historique_prix!$B:$B,$B72,BNA_Historique_prix!$E:$E,$C72)=0),"-",IFERROR((SUMIFS(BNA_Historique_prix!K:K,BNA_Historique_prix!$B:$B,$B72,BNA_Historique_prix!$E:$E,$D72)-SUMIFS(BNA_Historique_prix!K:K,BNA_Historique_prix!$B:$B,$B72,BNA_Historique_prix!$E:$E,$C72))/SUMIFS(BNA_Historique_prix!K:K,BNA_Historique_prix!$B:$B,$B72,BNA_Historique_prix!$E:$E,$C72),""))</f>
        <v>0</v>
      </c>
      <c r="M72" s="13">
        <f ca="1">IF(OR(SUMIFS(BNA_Historique_prix!L:L,BNA_Historique_prix!$B:$B,$B72,BNA_Historique_prix!$E:$E,$D72)=0,SUMIFS(BNA_Historique_prix!L:L,BNA_Historique_prix!$B:$B,$B72,BNA_Historique_prix!$E:$E,$C72)=0),"-",IFERROR((SUMIFS(BNA_Historique_prix!L:L,BNA_Historique_prix!$B:$B,$B72,BNA_Historique_prix!$E:$E,$D72)-SUMIFS(BNA_Historique_prix!L:L,BNA_Historique_prix!$B:$B,$B72,BNA_Historique_prix!$E:$E,$C72))/SUMIFS(BNA_Historique_prix!L:L,BNA_Historique_prix!$B:$B,$B72,BNA_Historique_prix!$E:$E,$C72),""))</f>
        <v>0</v>
      </c>
      <c r="N72" s="13">
        <f ca="1">IF(OR(SUMIFS(BNA_Historique_prix!M:M,BNA_Historique_prix!$B:$B,$B72,BNA_Historique_prix!$E:$E,$D72)=0,SUMIFS(BNA_Historique_prix!M:M,BNA_Historique_prix!$B:$B,$B72,BNA_Historique_prix!$E:$E,$C72)=0),"-",IFERROR((SUMIFS(BNA_Historique_prix!M:M,BNA_Historique_prix!$B:$B,$B72,BNA_Historique_prix!$E:$E,$D72)-SUMIFS(BNA_Historique_prix!M:M,BNA_Historique_prix!$B:$B,$B72,BNA_Historique_prix!$E:$E,$C72))/SUMIFS(BNA_Historique_prix!M:M,BNA_Historique_prix!$B:$B,$B72,BNA_Historique_prix!$E:$E,$C72),""))</f>
        <v>0</v>
      </c>
      <c r="O72" s="13">
        <f ca="1">IF(OR(SUMIFS(BNA_Historique_prix!N:N,BNA_Historique_prix!$B:$B,$B72,BNA_Historique_prix!$E:$E,$D72)=0,SUMIFS(BNA_Historique_prix!N:N,BNA_Historique_prix!$B:$B,$B72,BNA_Historique_prix!$E:$E,$C72)=0),"-",IFERROR((SUMIFS(BNA_Historique_prix!N:N,BNA_Historique_prix!$B:$B,$B72,BNA_Historique_prix!$E:$E,$D72)-SUMIFS(BNA_Historique_prix!N:N,BNA_Historique_prix!$B:$B,$B72,BNA_Historique_prix!$E:$E,$C72))/SUMIFS(BNA_Historique_prix!N:N,BNA_Historique_prix!$B:$B,$B72,BNA_Historique_prix!$E:$E,$C72),""))</f>
        <v>0</v>
      </c>
      <c r="P72" s="13">
        <f ca="1">IF(OR(SUMIFS(BNA_Historique_prix!O:O,BNA_Historique_prix!$B:$B,$B72,BNA_Historique_prix!$E:$E,$D72)=0,SUMIFS(BNA_Historique_prix!O:O,BNA_Historique_prix!$B:$B,$B72,BNA_Historique_prix!$E:$E,$C72)=0),"-",IFERROR((SUMIFS(BNA_Historique_prix!O:O,BNA_Historique_prix!$B:$B,$B72,BNA_Historique_prix!$E:$E,$D72)-SUMIFS(BNA_Historique_prix!O:O,BNA_Historique_prix!$B:$B,$B72,BNA_Historique_prix!$E:$E,$C72))/SUMIFS(BNA_Historique_prix!O:O,BNA_Historique_prix!$B:$B,$B72,BNA_Historique_prix!$E:$E,$C72),""))</f>
        <v>0</v>
      </c>
      <c r="Q72" s="13" t="str">
        <f ca="1">IF(OR(SUMIFS(BNA_Historique_prix!P:P,BNA_Historique_prix!$B:$B,$B72,BNA_Historique_prix!$E:$E,$D72)=0,SUMIFS(BNA_Historique_prix!P:P,BNA_Historique_prix!$B:$B,$B72,BNA_Historique_prix!$E:$E,$C72)=0),"-",IFERROR((SUMIFS(BNA_Historique_prix!P:P,BNA_Historique_prix!$B:$B,$B72,BNA_Historique_prix!$E:$E,$D72)-SUMIFS(BNA_Historique_prix!P:P,BNA_Historique_prix!$B:$B,$B72,BNA_Historique_prix!$E:$E,$C72))/SUMIFS(BNA_Historique_prix!P:P,BNA_Historique_prix!$B:$B,$B72,BNA_Historique_prix!$E:$E,$C72),""))</f>
        <v>-</v>
      </c>
      <c r="R72" s="13" t="str">
        <f ca="1">IF(OR(SUMIFS(BNA_Historique_prix!Q:Q,BNA_Historique_prix!$B:$B,$B72,BNA_Historique_prix!$E:$E,$D72)=0,SUMIFS(BNA_Historique_prix!Q:Q,BNA_Historique_prix!$B:$B,$B72,BNA_Historique_prix!$E:$E,$C72)=0),"-",IFERROR((SUMIFS(BNA_Historique_prix!Q:Q,BNA_Historique_prix!$B:$B,$B72,BNA_Historique_prix!$E:$E,$D72)-SUMIFS(BNA_Historique_prix!Q:Q,BNA_Historique_prix!$B:$B,$B72,BNA_Historique_prix!$E:$E,$C72))/SUMIFS(BNA_Historique_prix!Q:Q,BNA_Historique_prix!$B:$B,$B72,BNA_Historique_prix!$E:$E,$C72),""))</f>
        <v>-</v>
      </c>
      <c r="S72" s="13" t="str">
        <f ca="1">IF(OR(SUMIFS(BNA_Historique_prix!R:R,BNA_Historique_prix!$B:$B,$B72,BNA_Historique_prix!$E:$E,$D72)=0,SUMIFS(BNA_Historique_prix!R:R,BNA_Historique_prix!$B:$B,$B72,BNA_Historique_prix!$E:$E,$C72)=0),"-",IFERROR((SUMIFS(BNA_Historique_prix!R:R,BNA_Historique_prix!$B:$B,$B72,BNA_Historique_prix!$E:$E,$D72)-SUMIFS(BNA_Historique_prix!R:R,BNA_Historique_prix!$B:$B,$B72,BNA_Historique_prix!$E:$E,$C72))/SUMIFS(BNA_Historique_prix!R:R,BNA_Historique_prix!$B:$B,$B72,BNA_Historique_prix!$E:$E,$C72),""))</f>
        <v>-</v>
      </c>
      <c r="T72" s="13" t="str">
        <f ca="1">IF(OR(SUMIFS(BNA_Historique_prix!S:S,BNA_Historique_prix!$B:$B,$B72,BNA_Historique_prix!$E:$E,$D72)=0,SUMIFS(BNA_Historique_prix!S:S,BNA_Historique_prix!$B:$B,$B72,BNA_Historique_prix!$E:$E,$C72)=0),"-",IFERROR((SUMIFS(BNA_Historique_prix!S:S,BNA_Historique_prix!$B:$B,$B72,BNA_Historique_prix!$E:$E,$D72)-SUMIFS(BNA_Historique_prix!S:S,BNA_Historique_prix!$B:$B,$B72,BNA_Historique_prix!$E:$E,$C72))/SUMIFS(BNA_Historique_prix!S:S,BNA_Historique_prix!$B:$B,$B72,BNA_Historique_prix!$E:$E,$C72),""))</f>
        <v>-</v>
      </c>
      <c r="U72" s="13" t="str">
        <f ca="1">IF(OR(SUMIFS(BNA_Historique_prix!T:T,BNA_Historique_prix!$B:$B,$B72,BNA_Historique_prix!$E:$E,$D72)=0,SUMIFS(BNA_Historique_prix!T:T,BNA_Historique_prix!$B:$B,$B72,BNA_Historique_prix!$E:$E,$C72)=0),"-",IFERROR((SUMIFS(BNA_Historique_prix!T:T,BNA_Historique_prix!$B:$B,$B72,BNA_Historique_prix!$E:$E,$D72)-SUMIFS(BNA_Historique_prix!T:T,BNA_Historique_prix!$B:$B,$B72,BNA_Historique_prix!$E:$E,$C72))/SUMIFS(BNA_Historique_prix!T:T,BNA_Historique_prix!$B:$B,$B72,BNA_Historique_prix!$E:$E,$C72),""))</f>
        <v>-</v>
      </c>
      <c r="V72" s="13">
        <f ca="1">IF(OR(SUMIFS(BNA_Historique_prix!U:U,BNA_Historique_prix!$B:$B,$B72,BNA_Historique_prix!$E:$E,$D72)=0,SUMIFS(BNA_Historique_prix!U:U,BNA_Historique_prix!$B:$B,$B72,BNA_Historique_prix!$E:$E,$C72)=0),"-",IFERROR((SUMIFS(BNA_Historique_prix!U:U,BNA_Historique_prix!$B:$B,$B72,BNA_Historique_prix!$E:$E,$D72)-SUMIFS(BNA_Historique_prix!U:U,BNA_Historique_prix!$B:$B,$B72,BNA_Historique_prix!$E:$E,$C72))/SUMIFS(BNA_Historique_prix!U:U,BNA_Historique_prix!$B:$B,$B72,BNA_Historique_prix!$E:$E,$C72),""))</f>
        <v>0</v>
      </c>
      <c r="W72" s="13">
        <f ca="1">IF(OR(SUMIFS(BNA_Historique_prix!V:V,BNA_Historique_prix!$B:$B,$B72,BNA_Historique_prix!$E:$E,$D72)=0,SUMIFS(BNA_Historique_prix!V:V,BNA_Historique_prix!$B:$B,$B72,BNA_Historique_prix!$E:$E,$C72)=0),"-",IFERROR((SUMIFS(BNA_Historique_prix!V:V,BNA_Historique_prix!$B:$B,$B72,BNA_Historique_prix!$E:$E,$D72)-SUMIFS(BNA_Historique_prix!V:V,BNA_Historique_prix!$B:$B,$B72,BNA_Historique_prix!$E:$E,$C72))/SUMIFS(BNA_Historique_prix!V:V,BNA_Historique_prix!$B:$B,$B72,BNA_Historique_prix!$E:$E,$C72),""))</f>
        <v>0</v>
      </c>
      <c r="X72" s="13">
        <f ca="1">IF(OR(SUMIFS(BNA_Historique_prix!W:W,BNA_Historique_prix!$B:$B,$B72,BNA_Historique_prix!$E:$E,$D72)=0,SUMIFS(BNA_Historique_prix!W:W,BNA_Historique_prix!$B:$B,$B72,BNA_Historique_prix!$E:$E,$C72)=0),"-",IFERROR((SUMIFS(BNA_Historique_prix!W:W,BNA_Historique_prix!$B:$B,$B72,BNA_Historique_prix!$E:$E,$D72)-SUMIFS(BNA_Historique_prix!W:W,BNA_Historique_prix!$B:$B,$B72,BNA_Historique_prix!$E:$E,$C72))/SUMIFS(BNA_Historique_prix!W:W,BNA_Historique_prix!$B:$B,$B72,BNA_Historique_prix!$E:$E,$C72),""))</f>
        <v>0</v>
      </c>
      <c r="Y72" s="13">
        <f ca="1">IF(OR(SUMIFS(BNA_Historique_prix!X:X,BNA_Historique_prix!$B:$B,$B72,BNA_Historique_prix!$E:$E,$D72)=0,SUMIFS(BNA_Historique_prix!X:X,BNA_Historique_prix!$B:$B,$B72,BNA_Historique_prix!$E:$E,$C72)=0),"-",IFERROR((SUMIFS(BNA_Historique_prix!X:X,BNA_Historique_prix!$B:$B,$B72,BNA_Historique_prix!$E:$E,$D72)-SUMIFS(BNA_Historique_prix!X:X,BNA_Historique_prix!$B:$B,$B72,BNA_Historique_prix!$E:$E,$C72))/SUMIFS(BNA_Historique_prix!X:X,BNA_Historique_prix!$B:$B,$B72,BNA_Historique_prix!$E:$E,$C72),""))</f>
        <v>0</v>
      </c>
      <c r="Z72" s="13">
        <f ca="1">IF(OR(SUMIFS(BNA_Historique_prix!Y:Y,BNA_Historique_prix!$B:$B,$B72,BNA_Historique_prix!$E:$E,$D72)=0,SUMIFS(BNA_Historique_prix!Y:Y,BNA_Historique_prix!$B:$B,$B72,BNA_Historique_prix!$E:$E,$C72)=0),"-",IFERROR((SUMIFS(BNA_Historique_prix!Y:Y,BNA_Historique_prix!$B:$B,$B72,BNA_Historique_prix!$E:$E,$D72)-SUMIFS(BNA_Historique_prix!Y:Y,BNA_Historique_prix!$B:$B,$B72,BNA_Historique_prix!$E:$E,$C72))/SUMIFS(BNA_Historique_prix!Y:Y,BNA_Historique_prix!$B:$B,$B72,BNA_Historique_prix!$E:$E,$C72),""))</f>
        <v>0</v>
      </c>
      <c r="AA72" s="13">
        <f ca="1">IF(OR(SUMIFS(BNA_Historique_prix!Z:Z,BNA_Historique_prix!$B:$B,$B72,BNA_Historique_prix!$E:$E,$D72)=0,SUMIFS(BNA_Historique_prix!Z:Z,BNA_Historique_prix!$B:$B,$B72,BNA_Historique_prix!$E:$E,$C72)=0),"-",IFERROR((SUMIFS(BNA_Historique_prix!Z:Z,BNA_Historique_prix!$B:$B,$B72,BNA_Historique_prix!$E:$E,$D72)-SUMIFS(BNA_Historique_prix!Z:Z,BNA_Historique_prix!$B:$B,$B72,BNA_Historique_prix!$E:$E,$C72))/SUMIFS(BNA_Historique_prix!Z:Z,BNA_Historique_prix!$B:$B,$B72,BNA_Historique_prix!$E:$E,$C72),""))</f>
        <v>0</v>
      </c>
      <c r="AB72" s="13">
        <f ca="1">IF(OR(SUMIFS(BNA_Historique_prix!AA:AA,BNA_Historique_prix!$B:$B,$B72,BNA_Historique_prix!$E:$E,$D72)=0,SUMIFS(BNA_Historique_prix!AA:AA,BNA_Historique_prix!$B:$B,$B72,BNA_Historique_prix!$E:$E,$C72)=0),"-",IFERROR((SUMIFS(BNA_Historique_prix!AA:AA,BNA_Historique_prix!$B:$B,$B72,BNA_Historique_prix!$E:$E,$D72)-SUMIFS(BNA_Historique_prix!AA:AA,BNA_Historique_prix!$B:$B,$B72,BNA_Historique_prix!$E:$E,$C72))/SUMIFS(BNA_Historique_prix!AA:AA,BNA_Historique_prix!$B:$B,$B72,BNA_Historique_prix!$E:$E,$C72),""))</f>
        <v>0</v>
      </c>
      <c r="AC72" s="13">
        <f ca="1">IF(OR(SUMIFS(BNA_Historique_prix!AB:AB,BNA_Historique_prix!$B:$B,$B72,BNA_Historique_prix!$E:$E,$D72)=0,SUMIFS(BNA_Historique_prix!AB:AB,BNA_Historique_prix!$B:$B,$B72,BNA_Historique_prix!$E:$E,$C72)=0),"-",IFERROR((SUMIFS(BNA_Historique_prix!AB:AB,BNA_Historique_prix!$B:$B,$B72,BNA_Historique_prix!$E:$E,$D72)-SUMIFS(BNA_Historique_prix!AB:AB,BNA_Historique_prix!$B:$B,$B72,BNA_Historique_prix!$E:$E,$C72))/SUMIFS(BNA_Historique_prix!AB:AB,BNA_Historique_prix!$B:$B,$B72,BNA_Historique_prix!$E:$E,$C72),""))</f>
        <v>0</v>
      </c>
      <c r="AD72" s="13">
        <f ca="1">IF(OR(SUMIFS(BNA_Historique_prix!AC:AC,BNA_Historique_prix!$B:$B,$B72,BNA_Historique_prix!$E:$E,$D72)=0,SUMIFS(BNA_Historique_prix!AC:AC,BNA_Historique_prix!$B:$B,$B72,BNA_Historique_prix!$E:$E,$C72)=0),"-",IFERROR((SUMIFS(BNA_Historique_prix!AC:AC,BNA_Historique_prix!$B:$B,$B72,BNA_Historique_prix!$E:$E,$D72)-SUMIFS(BNA_Historique_prix!AC:AC,BNA_Historique_prix!$B:$B,$B72,BNA_Historique_prix!$E:$E,$C72))/SUMIFS(BNA_Historique_prix!AC:AC,BNA_Historique_prix!$B:$B,$B72,BNA_Historique_prix!$E:$E,$C72),""))</f>
        <v>0</v>
      </c>
      <c r="AE72" s="13">
        <f ca="1">IF(OR(SUMIFS(BNA_Historique_prix!AD:AD,BNA_Historique_prix!$B:$B,$B72,BNA_Historique_prix!$E:$E,$D72)=0,SUMIFS(BNA_Historique_prix!AD:AD,BNA_Historique_prix!$B:$B,$B72,BNA_Historique_prix!$E:$E,$C72)=0),"-",IFERROR((SUMIFS(BNA_Historique_prix!AD:AD,BNA_Historique_prix!$B:$B,$B72,BNA_Historique_prix!$E:$E,$D72)-SUMIFS(BNA_Historique_prix!AD:AD,BNA_Historique_prix!$B:$B,$B72,BNA_Historique_prix!$E:$E,$C72))/SUMIFS(BNA_Historique_prix!AD:AD,BNA_Historique_prix!$B:$B,$B72,BNA_Historique_prix!$E:$E,$C72),""))</f>
        <v>0</v>
      </c>
      <c r="AF72" s="13">
        <f ca="1">IF(OR(SUMIFS(BNA_Historique_prix!AE:AE,BNA_Historique_prix!$B:$B,$B72,BNA_Historique_prix!$E:$E,$D72)=0,SUMIFS(BNA_Historique_prix!AE:AE,BNA_Historique_prix!$B:$B,$B72,BNA_Historique_prix!$E:$E,$C72)=0),"-",IFERROR((SUMIFS(BNA_Historique_prix!AE:AE,BNA_Historique_prix!$B:$B,$B72,BNA_Historique_prix!$E:$E,$D72)-SUMIFS(BNA_Historique_prix!AE:AE,BNA_Historique_prix!$B:$B,$B72,BNA_Historique_prix!$E:$E,$C72))/SUMIFS(BNA_Historique_prix!AE:AE,BNA_Historique_prix!$B:$B,$B72,BNA_Historique_prix!$E:$E,$C72),""))</f>
        <v>0</v>
      </c>
      <c r="AG72" s="13">
        <f ca="1">IF(OR(SUMIFS(BNA_Historique_prix!AF:AF,BNA_Historique_prix!$B:$B,$B72,BNA_Historique_prix!$E:$E,$D72)=0,SUMIFS(BNA_Historique_prix!AF:AF,BNA_Historique_prix!$B:$B,$B72,BNA_Historique_prix!$E:$E,$C72)=0),"-",IFERROR((SUMIFS(BNA_Historique_prix!AF:AF,BNA_Historique_prix!$B:$B,$B72,BNA_Historique_prix!$E:$E,$D72)-SUMIFS(BNA_Historique_prix!AF:AF,BNA_Historique_prix!$B:$B,$B72,BNA_Historique_prix!$E:$E,$C72))/SUMIFS(BNA_Historique_prix!AF:AF,BNA_Historique_prix!$B:$B,$B72,BNA_Historique_prix!$E:$E,$C72),""))</f>
        <v>0</v>
      </c>
      <c r="AH72" s="13">
        <f ca="1">IF(OR(SUMIFS(BNA_Historique_prix!AG:AG,BNA_Historique_prix!$B:$B,$B72,BNA_Historique_prix!$E:$E,$D72)=0,SUMIFS(BNA_Historique_prix!AG:AG,BNA_Historique_prix!$B:$B,$B72,BNA_Historique_prix!$E:$E,$C72)=0),"-",IFERROR((SUMIFS(BNA_Historique_prix!AG:AG,BNA_Historique_prix!$B:$B,$B72,BNA_Historique_prix!$E:$E,$D72)-SUMIFS(BNA_Historique_prix!AG:AG,BNA_Historique_prix!$B:$B,$B72,BNA_Historique_prix!$E:$E,$C72))/SUMIFS(BNA_Historique_prix!AG:AG,BNA_Historique_prix!$B:$B,$B72,BNA_Historique_prix!$E:$E,$C72),""))</f>
        <v>0</v>
      </c>
      <c r="AI72" s="13">
        <f ca="1">IF(OR(SUMIFS(BNA_Historique_prix!AH:AH,BNA_Historique_prix!$B:$B,$B72,BNA_Historique_prix!$E:$E,$D72)=0,SUMIFS(BNA_Historique_prix!AH:AH,BNA_Historique_prix!$B:$B,$B72,BNA_Historique_prix!$E:$E,$C72)=0),"-",IFERROR((SUMIFS(BNA_Historique_prix!AH:AH,BNA_Historique_prix!$B:$B,$B72,BNA_Historique_prix!$E:$E,$D72)-SUMIFS(BNA_Historique_prix!AH:AH,BNA_Historique_prix!$B:$B,$B72,BNA_Historique_prix!$E:$E,$C72))/SUMIFS(BNA_Historique_prix!AH:AH,BNA_Historique_prix!$B:$B,$B72,BNA_Historique_prix!$E:$E,$C72),""))</f>
        <v>0</v>
      </c>
      <c r="AJ72" s="13" t="str">
        <f ca="1">IF(OR(SUMIFS(BNA_Historique_prix!AI:AI,BNA_Historique_prix!$B:$B,$B72,BNA_Historique_prix!$E:$E,$D72)=0,SUMIFS(BNA_Historique_prix!AI:AI,BNA_Historique_prix!$B:$B,$B72,BNA_Historique_prix!$E:$E,$C72)=0),"-",IFERROR((SUMIFS(BNA_Historique_prix!AI:AI,BNA_Historique_prix!$B:$B,$B72,BNA_Historique_prix!$E:$E,$D72)-SUMIFS(BNA_Historique_prix!AI:AI,BNA_Historique_prix!$B:$B,$B72,BNA_Historique_prix!$E:$E,$C72))/SUMIFS(BNA_Historique_prix!AI:AI,BNA_Historique_prix!$B:$B,$B72,BNA_Historique_prix!$E:$E,$C72),""))</f>
        <v>-</v>
      </c>
    </row>
    <row r="73" spans="1:36" x14ac:dyDescent="0.35">
      <c r="A73" s="4" t="s">
        <v>96</v>
      </c>
      <c r="B73" s="4" t="s">
        <v>97</v>
      </c>
      <c r="C73" s="10">
        <f t="shared" si="12"/>
        <v>45170</v>
      </c>
      <c r="D73" s="10">
        <f t="shared" si="12"/>
        <v>45231</v>
      </c>
      <c r="E73" s="10"/>
      <c r="F73" s="10" t="str">
        <f>F68</f>
        <v>% var trimestrielle</v>
      </c>
      <c r="H73" s="13">
        <f ca="1">IF(OR(SUMIFS(BNA_Historique_prix!G:G,BNA_Historique_prix!$B:$B,$B73,BNA_Historique_prix!$E:$E,$D73)=0,SUMIFS(BNA_Historique_prix!G:G,BNA_Historique_prix!$B:$B,$B73,BNA_Historique_prix!$E:$E,$C73)=0),"-",IFERROR((SUMIFS(BNA_Historique_prix!G:G,BNA_Historique_prix!$B:$B,$B73,BNA_Historique_prix!$E:$E,$D73)-SUMIFS(BNA_Historique_prix!G:G,BNA_Historique_prix!$B:$B,$B73,BNA_Historique_prix!$E:$E,$C73))/SUMIFS(BNA_Historique_prix!G:G,BNA_Historique_prix!$B:$B,$B73,BNA_Historique_prix!$E:$E,$C73),""))</f>
        <v>-0.375</v>
      </c>
      <c r="I73" s="13" t="str">
        <f ca="1">IF(OR(SUMIFS(BNA_Historique_prix!H:H,BNA_Historique_prix!$B:$B,$B73,BNA_Historique_prix!$E:$E,$D73)=0,SUMIFS(BNA_Historique_prix!H:H,BNA_Historique_prix!$B:$B,$B73,BNA_Historique_prix!$E:$E,$C73)=0),"-",IFERROR((SUMIFS(BNA_Historique_prix!H:H,BNA_Historique_prix!$B:$B,$B73,BNA_Historique_prix!$E:$E,$D73)-SUMIFS(BNA_Historique_prix!H:H,BNA_Historique_prix!$B:$B,$B73,BNA_Historique_prix!$E:$E,$C73))/SUMIFS(BNA_Historique_prix!H:H,BNA_Historique_prix!$B:$B,$B73,BNA_Historique_prix!$E:$E,$C73),""))</f>
        <v>-</v>
      </c>
      <c r="J73" s="13" t="str">
        <f ca="1">IF(OR(SUMIFS(BNA_Historique_prix!I:I,BNA_Historique_prix!$B:$B,$B73,BNA_Historique_prix!$E:$E,$D73)=0,SUMIFS(BNA_Historique_prix!I:I,BNA_Historique_prix!$B:$B,$B73,BNA_Historique_prix!$E:$E,$C73)=0),"-",IFERROR((SUMIFS(BNA_Historique_prix!I:I,BNA_Historique_prix!$B:$B,$B73,BNA_Historique_prix!$E:$E,$D73)-SUMIFS(BNA_Historique_prix!I:I,BNA_Historique_prix!$B:$B,$B73,BNA_Historique_prix!$E:$E,$C73))/SUMIFS(BNA_Historique_prix!I:I,BNA_Historique_prix!$B:$B,$B73,BNA_Historique_prix!$E:$E,$C73),""))</f>
        <v>-</v>
      </c>
      <c r="K73" s="13">
        <f ca="1">IF(OR(SUMIFS(BNA_Historique_prix!J:J,BNA_Historique_prix!$B:$B,$B73,BNA_Historique_prix!$E:$E,$D73)=0,SUMIFS(BNA_Historique_prix!J:J,BNA_Historique_prix!$B:$B,$B73,BNA_Historique_prix!$E:$E,$C73)=0),"-",IFERROR((SUMIFS(BNA_Historique_prix!J:J,BNA_Historique_prix!$B:$B,$B73,BNA_Historique_prix!$E:$E,$D73)-SUMIFS(BNA_Historique_prix!J:J,BNA_Historique_prix!$B:$B,$B73,BNA_Historique_prix!$E:$E,$C73))/SUMIFS(BNA_Historique_prix!J:J,BNA_Historique_prix!$B:$B,$B73,BNA_Historique_prix!$E:$E,$C73),""))</f>
        <v>0</v>
      </c>
      <c r="L73" s="13">
        <f ca="1">IF(OR(SUMIFS(BNA_Historique_prix!K:K,BNA_Historique_prix!$B:$B,$B73,BNA_Historique_prix!$E:$E,$D73)=0,SUMIFS(BNA_Historique_prix!K:K,BNA_Historique_prix!$B:$B,$B73,BNA_Historique_prix!$E:$E,$C73)=0),"-",IFERROR((SUMIFS(BNA_Historique_prix!K:K,BNA_Historique_prix!$B:$B,$B73,BNA_Historique_prix!$E:$E,$D73)-SUMIFS(BNA_Historique_prix!K:K,BNA_Historique_prix!$B:$B,$B73,BNA_Historique_prix!$E:$E,$C73))/SUMIFS(BNA_Historique_prix!K:K,BNA_Historique_prix!$B:$B,$B73,BNA_Historique_prix!$E:$E,$C73),""))</f>
        <v>0</v>
      </c>
      <c r="M73" s="13">
        <f ca="1">IF(OR(SUMIFS(BNA_Historique_prix!L:L,BNA_Historique_prix!$B:$B,$B73,BNA_Historique_prix!$E:$E,$D73)=0,SUMIFS(BNA_Historique_prix!L:L,BNA_Historique_prix!$B:$B,$B73,BNA_Historique_prix!$E:$E,$C73)=0),"-",IFERROR((SUMIFS(BNA_Historique_prix!L:L,BNA_Historique_prix!$B:$B,$B73,BNA_Historique_prix!$E:$E,$D73)-SUMIFS(BNA_Historique_prix!L:L,BNA_Historique_prix!$B:$B,$B73,BNA_Historique_prix!$E:$E,$C73))/SUMIFS(BNA_Historique_prix!L:L,BNA_Historique_prix!$B:$B,$B73,BNA_Historique_prix!$E:$E,$C73),""))</f>
        <v>0</v>
      </c>
      <c r="N73" s="13">
        <f ca="1">IF(OR(SUMIFS(BNA_Historique_prix!M:M,BNA_Historique_prix!$B:$B,$B73,BNA_Historique_prix!$E:$E,$D73)=0,SUMIFS(BNA_Historique_prix!M:M,BNA_Historique_prix!$B:$B,$B73,BNA_Historique_prix!$E:$E,$C73)=0),"-",IFERROR((SUMIFS(BNA_Historique_prix!M:M,BNA_Historique_prix!$B:$B,$B73,BNA_Historique_prix!$E:$E,$D73)-SUMIFS(BNA_Historique_prix!M:M,BNA_Historique_prix!$B:$B,$B73,BNA_Historique_prix!$E:$E,$C73))/SUMIFS(BNA_Historique_prix!M:M,BNA_Historique_prix!$B:$B,$B73,BNA_Historique_prix!$E:$E,$C73),""))</f>
        <v>8.3333333333333329E-2</v>
      </c>
      <c r="O73" s="13">
        <f ca="1">IF(OR(SUMIFS(BNA_Historique_prix!N:N,BNA_Historique_prix!$B:$B,$B73,BNA_Historique_prix!$E:$E,$D73)=0,SUMIFS(BNA_Historique_prix!N:N,BNA_Historique_prix!$B:$B,$B73,BNA_Historique_prix!$E:$E,$C73)=0),"-",IFERROR((SUMIFS(BNA_Historique_prix!N:N,BNA_Historique_prix!$B:$B,$B73,BNA_Historique_prix!$E:$E,$D73)-SUMIFS(BNA_Historique_prix!N:N,BNA_Historique_prix!$B:$B,$B73,BNA_Historique_prix!$E:$E,$C73))/SUMIFS(BNA_Historique_prix!N:N,BNA_Historique_prix!$B:$B,$B73,BNA_Historique_prix!$E:$E,$C73),""))</f>
        <v>3.2258064516129031E-2</v>
      </c>
      <c r="P73" s="13">
        <f ca="1">IF(OR(SUMIFS(BNA_Historique_prix!O:O,BNA_Historique_prix!$B:$B,$B73,BNA_Historique_prix!$E:$E,$D73)=0,SUMIFS(BNA_Historique_prix!O:O,BNA_Historique_prix!$B:$B,$B73,BNA_Historique_prix!$E:$E,$C73)=0),"-",IFERROR((SUMIFS(BNA_Historique_prix!O:O,BNA_Historique_prix!$B:$B,$B73,BNA_Historique_prix!$E:$E,$D73)-SUMIFS(BNA_Historique_prix!O:O,BNA_Historique_prix!$B:$B,$B73,BNA_Historique_prix!$E:$E,$C73))/SUMIFS(BNA_Historique_prix!O:O,BNA_Historique_prix!$B:$B,$B73,BNA_Historique_prix!$E:$E,$C73),""))</f>
        <v>0</v>
      </c>
      <c r="Q73" s="13" t="str">
        <f ca="1">IF(OR(SUMIFS(BNA_Historique_prix!P:P,BNA_Historique_prix!$B:$B,$B73,BNA_Historique_prix!$E:$E,$D73)=0,SUMIFS(BNA_Historique_prix!P:P,BNA_Historique_prix!$B:$B,$B73,BNA_Historique_prix!$E:$E,$C73)=0),"-",IFERROR((SUMIFS(BNA_Historique_prix!P:P,BNA_Historique_prix!$B:$B,$B73,BNA_Historique_prix!$E:$E,$D73)-SUMIFS(BNA_Historique_prix!P:P,BNA_Historique_prix!$B:$B,$B73,BNA_Historique_prix!$E:$E,$C73))/SUMIFS(BNA_Historique_prix!P:P,BNA_Historique_prix!$B:$B,$B73,BNA_Historique_prix!$E:$E,$C73),""))</f>
        <v>-</v>
      </c>
      <c r="R73" s="13" t="str">
        <f ca="1">IF(OR(SUMIFS(BNA_Historique_prix!Q:Q,BNA_Historique_prix!$B:$B,$B73,BNA_Historique_prix!$E:$E,$D73)=0,SUMIFS(BNA_Historique_prix!Q:Q,BNA_Historique_prix!$B:$B,$B73,BNA_Historique_prix!$E:$E,$C73)=0),"-",IFERROR((SUMIFS(BNA_Historique_prix!Q:Q,BNA_Historique_prix!$B:$B,$B73,BNA_Historique_prix!$E:$E,$D73)-SUMIFS(BNA_Historique_prix!Q:Q,BNA_Historique_prix!$B:$B,$B73,BNA_Historique_prix!$E:$E,$C73))/SUMIFS(BNA_Historique_prix!Q:Q,BNA_Historique_prix!$B:$B,$B73,BNA_Historique_prix!$E:$E,$C73),""))</f>
        <v>-</v>
      </c>
      <c r="S73" s="13" t="str">
        <f ca="1">IF(OR(SUMIFS(BNA_Historique_prix!R:R,BNA_Historique_prix!$B:$B,$B73,BNA_Historique_prix!$E:$E,$D73)=0,SUMIFS(BNA_Historique_prix!R:R,BNA_Historique_prix!$B:$B,$B73,BNA_Historique_prix!$E:$E,$C73)=0),"-",IFERROR((SUMIFS(BNA_Historique_prix!R:R,BNA_Historique_prix!$B:$B,$B73,BNA_Historique_prix!$E:$E,$D73)-SUMIFS(BNA_Historique_prix!R:R,BNA_Historique_prix!$B:$B,$B73,BNA_Historique_prix!$E:$E,$C73))/SUMIFS(BNA_Historique_prix!R:R,BNA_Historique_prix!$B:$B,$B73,BNA_Historique_prix!$E:$E,$C73),""))</f>
        <v>-</v>
      </c>
      <c r="T73" s="13" t="str">
        <f ca="1">IF(OR(SUMIFS(BNA_Historique_prix!S:S,BNA_Historique_prix!$B:$B,$B73,BNA_Historique_prix!$E:$E,$D73)=0,SUMIFS(BNA_Historique_prix!S:S,BNA_Historique_prix!$B:$B,$B73,BNA_Historique_prix!$E:$E,$C73)=0),"-",IFERROR((SUMIFS(BNA_Historique_prix!S:S,BNA_Historique_prix!$B:$B,$B73,BNA_Historique_prix!$E:$E,$D73)-SUMIFS(BNA_Historique_prix!S:S,BNA_Historique_prix!$B:$B,$B73,BNA_Historique_prix!$E:$E,$C73))/SUMIFS(BNA_Historique_prix!S:S,BNA_Historique_prix!$B:$B,$B73,BNA_Historique_prix!$E:$E,$C73),""))</f>
        <v>-</v>
      </c>
      <c r="U73" s="13" t="str">
        <f ca="1">IF(OR(SUMIFS(BNA_Historique_prix!T:T,BNA_Historique_prix!$B:$B,$B73,BNA_Historique_prix!$E:$E,$D73)=0,SUMIFS(BNA_Historique_prix!T:T,BNA_Historique_prix!$B:$B,$B73,BNA_Historique_prix!$E:$E,$C73)=0),"-",IFERROR((SUMIFS(BNA_Historique_prix!T:T,BNA_Historique_prix!$B:$B,$B73,BNA_Historique_prix!$E:$E,$D73)-SUMIFS(BNA_Historique_prix!T:T,BNA_Historique_prix!$B:$B,$B73,BNA_Historique_prix!$E:$E,$C73))/SUMIFS(BNA_Historique_prix!T:T,BNA_Historique_prix!$B:$B,$B73,BNA_Historique_prix!$E:$E,$C73),""))</f>
        <v>-</v>
      </c>
      <c r="V73" s="13">
        <f ca="1">IF(OR(SUMIFS(BNA_Historique_prix!U:U,BNA_Historique_prix!$B:$B,$B73,BNA_Historique_prix!$E:$E,$D73)=0,SUMIFS(BNA_Historique_prix!U:U,BNA_Historique_prix!$B:$B,$B73,BNA_Historique_prix!$E:$E,$C73)=0),"-",IFERROR((SUMIFS(BNA_Historique_prix!U:U,BNA_Historique_prix!$B:$B,$B73,BNA_Historique_prix!$E:$E,$D73)-SUMIFS(BNA_Historique_prix!U:U,BNA_Historique_prix!$B:$B,$B73,BNA_Historique_prix!$E:$E,$C73))/SUMIFS(BNA_Historique_prix!U:U,BNA_Historique_prix!$B:$B,$B73,BNA_Historique_prix!$E:$E,$C73),""))</f>
        <v>0</v>
      </c>
      <c r="W73" s="13">
        <f ca="1">IF(OR(SUMIFS(BNA_Historique_prix!V:V,BNA_Historique_prix!$B:$B,$B73,BNA_Historique_prix!$E:$E,$D73)=0,SUMIFS(BNA_Historique_prix!V:V,BNA_Historique_prix!$B:$B,$B73,BNA_Historique_prix!$E:$E,$C73)=0),"-",IFERROR((SUMIFS(BNA_Historique_prix!V:V,BNA_Historique_prix!$B:$B,$B73,BNA_Historique_prix!$E:$E,$D73)-SUMIFS(BNA_Historique_prix!V:V,BNA_Historique_prix!$B:$B,$B73,BNA_Historique_prix!$E:$E,$C73))/SUMIFS(BNA_Historique_prix!V:V,BNA_Historique_prix!$B:$B,$B73,BNA_Historique_prix!$E:$E,$C73),""))</f>
        <v>0.13636363636363635</v>
      </c>
      <c r="X73" s="13">
        <f ca="1">IF(OR(SUMIFS(BNA_Historique_prix!W:W,BNA_Historique_prix!$B:$B,$B73,BNA_Historique_prix!$E:$E,$D73)=0,SUMIFS(BNA_Historique_prix!W:W,BNA_Historique_prix!$B:$B,$B73,BNA_Historique_prix!$E:$E,$C73)=0),"-",IFERROR((SUMIFS(BNA_Historique_prix!W:W,BNA_Historique_prix!$B:$B,$B73,BNA_Historique_prix!$E:$E,$D73)-SUMIFS(BNA_Historique_prix!W:W,BNA_Historique_prix!$B:$B,$B73,BNA_Historique_prix!$E:$E,$C73))/SUMIFS(BNA_Historique_prix!W:W,BNA_Historique_prix!$B:$B,$B73,BNA_Historique_prix!$E:$E,$C73),""))</f>
        <v>0.21212121212121213</v>
      </c>
      <c r="Y73" s="13">
        <f ca="1">IF(OR(SUMIFS(BNA_Historique_prix!X:X,BNA_Historique_prix!$B:$B,$B73,BNA_Historique_prix!$E:$E,$D73)=0,SUMIFS(BNA_Historique_prix!X:X,BNA_Historique_prix!$B:$B,$B73,BNA_Historique_prix!$E:$E,$C73)=0),"-",IFERROR((SUMIFS(BNA_Historique_prix!X:X,BNA_Historique_prix!$B:$B,$B73,BNA_Historique_prix!$E:$E,$D73)-SUMIFS(BNA_Historique_prix!X:X,BNA_Historique_prix!$B:$B,$B73,BNA_Historique_prix!$E:$E,$C73))/SUMIFS(BNA_Historique_prix!X:X,BNA_Historique_prix!$B:$B,$B73,BNA_Historique_prix!$E:$E,$C73),""))</f>
        <v>-0.5</v>
      </c>
      <c r="Z73" s="13">
        <f ca="1">IF(OR(SUMIFS(BNA_Historique_prix!Y:Y,BNA_Historique_prix!$B:$B,$B73,BNA_Historique_prix!$E:$E,$D73)=0,SUMIFS(BNA_Historique_prix!Y:Y,BNA_Historique_prix!$B:$B,$B73,BNA_Historique_prix!$E:$E,$C73)=0),"-",IFERROR((SUMIFS(BNA_Historique_prix!Y:Y,BNA_Historique_prix!$B:$B,$B73,BNA_Historique_prix!$E:$E,$D73)-SUMIFS(BNA_Historique_prix!Y:Y,BNA_Historique_prix!$B:$B,$B73,BNA_Historique_prix!$E:$E,$C73))/SUMIFS(BNA_Historique_prix!Y:Y,BNA_Historique_prix!$B:$B,$B73,BNA_Historique_prix!$E:$E,$C73),""))</f>
        <v>-0.13043478260869565</v>
      </c>
      <c r="AA73" s="13">
        <f ca="1">IF(OR(SUMIFS(BNA_Historique_prix!Z:Z,BNA_Historique_prix!$B:$B,$B73,BNA_Historique_prix!$E:$E,$D73)=0,SUMIFS(BNA_Historique_prix!Z:Z,BNA_Historique_prix!$B:$B,$B73,BNA_Historique_prix!$E:$E,$C73)=0),"-",IFERROR((SUMIFS(BNA_Historique_prix!Z:Z,BNA_Historique_prix!$B:$B,$B73,BNA_Historique_prix!$E:$E,$D73)-SUMIFS(BNA_Historique_prix!Z:Z,BNA_Historique_prix!$B:$B,$B73,BNA_Historique_prix!$E:$E,$C73))/SUMIFS(BNA_Historique_prix!Z:Z,BNA_Historique_prix!$B:$B,$B73,BNA_Historique_prix!$E:$E,$C73),""))</f>
        <v>-0.33333333333333331</v>
      </c>
      <c r="AB73" s="13">
        <f ca="1">IF(OR(SUMIFS(BNA_Historique_prix!AA:AA,BNA_Historique_prix!$B:$B,$B73,BNA_Historique_prix!$E:$E,$D73)=0,SUMIFS(BNA_Historique_prix!AA:AA,BNA_Historique_prix!$B:$B,$B73,BNA_Historique_prix!$E:$E,$C73)=0),"-",IFERROR((SUMIFS(BNA_Historique_prix!AA:AA,BNA_Historique_prix!$B:$B,$B73,BNA_Historique_prix!$E:$E,$D73)-SUMIFS(BNA_Historique_prix!AA:AA,BNA_Historique_prix!$B:$B,$B73,BNA_Historique_prix!$E:$E,$C73))/SUMIFS(BNA_Historique_prix!AA:AA,BNA_Historique_prix!$B:$B,$B73,BNA_Historique_prix!$E:$E,$C73),""))</f>
        <v>9.0909090909090912E-2</v>
      </c>
      <c r="AC73" s="13">
        <f ca="1">IF(OR(SUMIFS(BNA_Historique_prix!AB:AB,BNA_Historique_prix!$B:$B,$B73,BNA_Historique_prix!$E:$E,$D73)=0,SUMIFS(BNA_Historique_prix!AB:AB,BNA_Historique_prix!$B:$B,$B73,BNA_Historique_prix!$E:$E,$C73)=0),"-",IFERROR((SUMIFS(BNA_Historique_prix!AB:AB,BNA_Historique_prix!$B:$B,$B73,BNA_Historique_prix!$E:$E,$D73)-SUMIFS(BNA_Historique_prix!AB:AB,BNA_Historique_prix!$B:$B,$B73,BNA_Historique_prix!$E:$E,$C73))/SUMIFS(BNA_Historique_prix!AB:AB,BNA_Historique_prix!$B:$B,$B73,BNA_Historique_prix!$E:$E,$C73),""))</f>
        <v>-0.33333333333333331</v>
      </c>
      <c r="AD73" s="13">
        <f ca="1">IF(OR(SUMIFS(BNA_Historique_prix!AC:AC,BNA_Historique_prix!$B:$B,$B73,BNA_Historique_prix!$E:$E,$D73)=0,SUMIFS(BNA_Historique_prix!AC:AC,BNA_Historique_prix!$B:$B,$B73,BNA_Historique_prix!$E:$E,$C73)=0),"-",IFERROR((SUMIFS(BNA_Historique_prix!AC:AC,BNA_Historique_prix!$B:$B,$B73,BNA_Historique_prix!$E:$E,$D73)-SUMIFS(BNA_Historique_prix!AC:AC,BNA_Historique_prix!$B:$B,$B73,BNA_Historique_prix!$E:$E,$C73))/SUMIFS(BNA_Historique_prix!AC:AC,BNA_Historique_prix!$B:$B,$B73,BNA_Historique_prix!$E:$E,$C73),""))</f>
        <v>0.13207547169811321</v>
      </c>
      <c r="AE73" s="13">
        <f ca="1">IF(OR(SUMIFS(BNA_Historique_prix!AD:AD,BNA_Historique_prix!$B:$B,$B73,BNA_Historique_prix!$E:$E,$D73)=0,SUMIFS(BNA_Historique_prix!AD:AD,BNA_Historique_prix!$B:$B,$B73,BNA_Historique_prix!$E:$E,$C73)=0),"-",IFERROR((SUMIFS(BNA_Historique_prix!AD:AD,BNA_Historique_prix!$B:$B,$B73,BNA_Historique_prix!$E:$E,$D73)-SUMIFS(BNA_Historique_prix!AD:AD,BNA_Historique_prix!$B:$B,$B73,BNA_Historique_prix!$E:$E,$C73))/SUMIFS(BNA_Historique_prix!AD:AD,BNA_Historique_prix!$B:$B,$B73,BNA_Historique_prix!$E:$E,$C73),""))</f>
        <v>0.25</v>
      </c>
      <c r="AF73" s="13">
        <f ca="1">IF(OR(SUMIFS(BNA_Historique_prix!AE:AE,BNA_Historique_prix!$B:$B,$B73,BNA_Historique_prix!$E:$E,$D73)=0,SUMIFS(BNA_Historique_prix!AE:AE,BNA_Historique_prix!$B:$B,$B73,BNA_Historique_prix!$E:$E,$C73)=0),"-",IFERROR((SUMIFS(BNA_Historique_prix!AE:AE,BNA_Historique_prix!$B:$B,$B73,BNA_Historique_prix!$E:$E,$D73)-SUMIFS(BNA_Historique_prix!AE:AE,BNA_Historique_prix!$B:$B,$B73,BNA_Historique_prix!$E:$E,$C73))/SUMIFS(BNA_Historique_prix!AE:AE,BNA_Historique_prix!$B:$B,$B73,BNA_Historique_prix!$E:$E,$C73),""))</f>
        <v>9.0909090909090912E-2</v>
      </c>
      <c r="AG73" s="13">
        <f ca="1">IF(OR(SUMIFS(BNA_Historique_prix!AF:AF,BNA_Historique_prix!$B:$B,$B73,BNA_Historique_prix!$E:$E,$D73)=0,SUMIFS(BNA_Historique_prix!AF:AF,BNA_Historique_prix!$B:$B,$B73,BNA_Historique_prix!$E:$E,$C73)=0),"-",IFERROR((SUMIFS(BNA_Historique_prix!AF:AF,BNA_Historique_prix!$B:$B,$B73,BNA_Historique_prix!$E:$E,$D73)-SUMIFS(BNA_Historique_prix!AF:AF,BNA_Historique_prix!$B:$B,$B73,BNA_Historique_prix!$E:$E,$C73))/SUMIFS(BNA_Historique_prix!AF:AF,BNA_Historique_prix!$B:$B,$B73,BNA_Historique_prix!$E:$E,$C73),""))</f>
        <v>-8.3333333333333329E-2</v>
      </c>
      <c r="AH73" s="13">
        <f ca="1">IF(OR(SUMIFS(BNA_Historique_prix!AG:AG,BNA_Historique_prix!$B:$B,$B73,BNA_Historique_prix!$E:$E,$D73)=0,SUMIFS(BNA_Historique_prix!AG:AG,BNA_Historique_prix!$B:$B,$B73,BNA_Historique_prix!$E:$E,$C73)=0),"-",IFERROR((SUMIFS(BNA_Historique_prix!AG:AG,BNA_Historique_prix!$B:$B,$B73,BNA_Historique_prix!$E:$E,$D73)-SUMIFS(BNA_Historique_prix!AG:AG,BNA_Historique_prix!$B:$B,$B73,BNA_Historique_prix!$E:$E,$C73))/SUMIFS(BNA_Historique_prix!AG:AG,BNA_Historique_prix!$B:$B,$B73,BNA_Historique_prix!$E:$E,$C73),""))</f>
        <v>0.16666666666666666</v>
      </c>
      <c r="AI73" s="13">
        <f ca="1">IF(OR(SUMIFS(BNA_Historique_prix!AH:AH,BNA_Historique_prix!$B:$B,$B73,BNA_Historique_prix!$E:$E,$D73)=0,SUMIFS(BNA_Historique_prix!AH:AH,BNA_Historique_prix!$B:$B,$B73,BNA_Historique_prix!$E:$E,$C73)=0),"-",IFERROR((SUMIFS(BNA_Historique_prix!AH:AH,BNA_Historique_prix!$B:$B,$B73,BNA_Historique_prix!$E:$E,$D73)-SUMIFS(BNA_Historique_prix!AH:AH,BNA_Historique_prix!$B:$B,$B73,BNA_Historique_prix!$E:$E,$C73))/SUMIFS(BNA_Historique_prix!AH:AH,BNA_Historique_prix!$B:$B,$B73,BNA_Historique_prix!$E:$E,$C73),""))</f>
        <v>0.5</v>
      </c>
      <c r="AJ73" s="13" t="str">
        <f ca="1">IF(OR(SUMIFS(BNA_Historique_prix!AI:AI,BNA_Historique_prix!$B:$B,$B73,BNA_Historique_prix!$E:$E,$D73)=0,SUMIFS(BNA_Historique_prix!AI:AI,BNA_Historique_prix!$B:$B,$B73,BNA_Historique_prix!$E:$E,$C73)=0),"-",IFERROR((SUMIFS(BNA_Historique_prix!AI:AI,BNA_Historique_prix!$B:$B,$B73,BNA_Historique_prix!$E:$E,$D73)-SUMIFS(BNA_Historique_prix!AI:AI,BNA_Historique_prix!$B:$B,$B73,BNA_Historique_prix!$E:$E,$C73))/SUMIFS(BNA_Historique_prix!AI:AI,BNA_Historique_prix!$B:$B,$B73,BNA_Historique_prix!$E:$E,$C73),""))</f>
        <v>-</v>
      </c>
    </row>
    <row r="74" spans="1:36" x14ac:dyDescent="0.35">
      <c r="A74" s="4" t="s">
        <v>96</v>
      </c>
      <c r="B74" s="4" t="s">
        <v>97</v>
      </c>
      <c r="C74" s="10">
        <f t="shared" si="12"/>
        <v>44866</v>
      </c>
      <c r="D74" s="10">
        <f t="shared" si="12"/>
        <v>45231</v>
      </c>
      <c r="E74" s="10"/>
      <c r="F74" s="10" t="str">
        <f>F69</f>
        <v>% var annuelle</v>
      </c>
      <c r="H74" s="13">
        <f ca="1">IF(OR(SUMIFS(BNA_Historique_prix!G:G,BNA_Historique_prix!$B:$B,$B74,BNA_Historique_prix!$E:$E,$D74)=0,SUMIFS(BNA_Historique_prix!G:G,BNA_Historique_prix!$B:$B,$B74,BNA_Historique_prix!$E:$E,$C74)=0),"-",IFERROR((SUMIFS(BNA_Historique_prix!G:G,BNA_Historique_prix!$B:$B,$B74,BNA_Historique_prix!$E:$E,$D74)-SUMIFS(BNA_Historique_prix!G:G,BNA_Historique_prix!$B:$B,$B74,BNA_Historique_prix!$E:$E,$C74))/SUMIFS(BNA_Historique_prix!G:G,BNA_Historique_prix!$B:$B,$B74,BNA_Historique_prix!$E:$E,$C74),""))</f>
        <v>-0.33333333333333331</v>
      </c>
      <c r="I74" s="13" t="str">
        <f ca="1">IF(OR(SUMIFS(BNA_Historique_prix!H:H,BNA_Historique_prix!$B:$B,$B74,BNA_Historique_prix!$E:$E,$D74)=0,SUMIFS(BNA_Historique_prix!H:H,BNA_Historique_prix!$B:$B,$B74,BNA_Historique_prix!$E:$E,$C74)=0),"-",IFERROR((SUMIFS(BNA_Historique_prix!H:H,BNA_Historique_prix!$B:$B,$B74,BNA_Historique_prix!$E:$E,$D74)-SUMIFS(BNA_Historique_prix!H:H,BNA_Historique_prix!$B:$B,$B74,BNA_Historique_prix!$E:$E,$C74))/SUMIFS(BNA_Historique_prix!H:H,BNA_Historique_prix!$B:$B,$B74,BNA_Historique_prix!$E:$E,$C74),""))</f>
        <v>-</v>
      </c>
      <c r="J74" s="13" t="str">
        <f ca="1">IF(OR(SUMIFS(BNA_Historique_prix!I:I,BNA_Historique_prix!$B:$B,$B74,BNA_Historique_prix!$E:$E,$D74)=0,SUMIFS(BNA_Historique_prix!I:I,BNA_Historique_prix!$B:$B,$B74,BNA_Historique_prix!$E:$E,$C74)=0),"-",IFERROR((SUMIFS(BNA_Historique_prix!I:I,BNA_Historique_prix!$B:$B,$B74,BNA_Historique_prix!$E:$E,$D74)-SUMIFS(BNA_Historique_prix!I:I,BNA_Historique_prix!$B:$B,$B74,BNA_Historique_prix!$E:$E,$C74))/SUMIFS(BNA_Historique_prix!I:I,BNA_Historique_prix!$B:$B,$B74,BNA_Historique_prix!$E:$E,$C74),""))</f>
        <v>-</v>
      </c>
      <c r="K74" s="13">
        <f ca="1">IF(OR(SUMIFS(BNA_Historique_prix!J:J,BNA_Historique_prix!$B:$B,$B74,BNA_Historique_prix!$E:$E,$D74)=0,SUMIFS(BNA_Historique_prix!J:J,BNA_Historique_prix!$B:$B,$B74,BNA_Historique_prix!$E:$E,$C74)=0),"-",IFERROR((SUMIFS(BNA_Historique_prix!J:J,BNA_Historique_prix!$B:$B,$B74,BNA_Historique_prix!$E:$E,$D74)-SUMIFS(BNA_Historique_prix!J:J,BNA_Historique_prix!$B:$B,$B74,BNA_Historique_prix!$E:$E,$C74))/SUMIFS(BNA_Historique_prix!J:J,BNA_Historique_prix!$B:$B,$B74,BNA_Historique_prix!$E:$E,$C74),""))</f>
        <v>0.25</v>
      </c>
      <c r="L74" s="13">
        <f ca="1">IF(OR(SUMIFS(BNA_Historique_prix!K:K,BNA_Historique_prix!$B:$B,$B74,BNA_Historique_prix!$E:$E,$D74)=0,SUMIFS(BNA_Historique_prix!K:K,BNA_Historique_prix!$B:$B,$B74,BNA_Historique_prix!$E:$E,$C74)=0),"-",IFERROR((SUMIFS(BNA_Historique_prix!K:K,BNA_Historique_prix!$B:$B,$B74,BNA_Historique_prix!$E:$E,$D74)-SUMIFS(BNA_Historique_prix!K:K,BNA_Historique_prix!$B:$B,$B74,BNA_Historique_prix!$E:$E,$C74))/SUMIFS(BNA_Historique_prix!K:K,BNA_Historique_prix!$B:$B,$B74,BNA_Historique_prix!$E:$E,$C74),""))</f>
        <v>0.2</v>
      </c>
      <c r="M74" s="13">
        <f ca="1">IF(OR(SUMIFS(BNA_Historique_prix!L:L,BNA_Historique_prix!$B:$B,$B74,BNA_Historique_prix!$E:$E,$D74)=0,SUMIFS(BNA_Historique_prix!L:L,BNA_Historique_prix!$B:$B,$B74,BNA_Historique_prix!$E:$E,$C74)=0),"-",IFERROR((SUMIFS(BNA_Historique_prix!L:L,BNA_Historique_prix!$B:$B,$B74,BNA_Historique_prix!$E:$E,$D74)-SUMIFS(BNA_Historique_prix!L:L,BNA_Historique_prix!$B:$B,$B74,BNA_Historique_prix!$E:$E,$C74))/SUMIFS(BNA_Historique_prix!L:L,BNA_Historique_prix!$B:$B,$B74,BNA_Historique_prix!$E:$E,$C74),""))</f>
        <v>-0.16666666666666666</v>
      </c>
      <c r="N74" s="13">
        <f ca="1">IF(OR(SUMIFS(BNA_Historique_prix!M:M,BNA_Historique_prix!$B:$B,$B74,BNA_Historique_prix!$E:$E,$D74)=0,SUMIFS(BNA_Historique_prix!M:M,BNA_Historique_prix!$B:$B,$B74,BNA_Historique_prix!$E:$E,$C74)=0),"-",IFERROR((SUMIFS(BNA_Historique_prix!M:M,BNA_Historique_prix!$B:$B,$B74,BNA_Historique_prix!$E:$E,$D74)-SUMIFS(BNA_Historique_prix!M:M,BNA_Historique_prix!$B:$B,$B74,BNA_Historique_prix!$E:$E,$C74))/SUMIFS(BNA_Historique_prix!M:M,BNA_Historique_prix!$B:$B,$B74,BNA_Historique_prix!$E:$E,$C74),""))</f>
        <v>-0.77391304347826084</v>
      </c>
      <c r="O74" s="13">
        <f ca="1">IF(OR(SUMIFS(BNA_Historique_prix!N:N,BNA_Historique_prix!$B:$B,$B74,BNA_Historique_prix!$E:$E,$D74)=0,SUMIFS(BNA_Historique_prix!N:N,BNA_Historique_prix!$B:$B,$B74,BNA_Historique_prix!$E:$E,$C74)=0),"-",IFERROR((SUMIFS(BNA_Historique_prix!N:N,BNA_Historique_prix!$B:$B,$B74,BNA_Historique_prix!$E:$E,$D74)-SUMIFS(BNA_Historique_prix!N:N,BNA_Historique_prix!$B:$B,$B74,BNA_Historique_prix!$E:$E,$C74))/SUMIFS(BNA_Historique_prix!N:N,BNA_Historique_prix!$B:$B,$B74,BNA_Historique_prix!$E:$E,$C74),""))</f>
        <v>0.42222222222222222</v>
      </c>
      <c r="P74" s="13">
        <f ca="1">IF(OR(SUMIFS(BNA_Historique_prix!O:O,BNA_Historique_prix!$B:$B,$B74,BNA_Historique_prix!$E:$E,$D74)=0,SUMIFS(BNA_Historique_prix!O:O,BNA_Historique_prix!$B:$B,$B74,BNA_Historique_prix!$E:$E,$C74)=0),"-",IFERROR((SUMIFS(BNA_Historique_prix!O:O,BNA_Historique_prix!$B:$B,$B74,BNA_Historique_prix!$E:$E,$D74)-SUMIFS(BNA_Historique_prix!O:O,BNA_Historique_prix!$B:$B,$B74,BNA_Historique_prix!$E:$E,$C74))/SUMIFS(BNA_Historique_prix!O:O,BNA_Historique_prix!$B:$B,$B74,BNA_Historique_prix!$E:$E,$C74),""))</f>
        <v>-0.5</v>
      </c>
      <c r="Q74" s="13" t="str">
        <f ca="1">IF(OR(SUMIFS(BNA_Historique_prix!P:P,BNA_Historique_prix!$B:$B,$B74,BNA_Historique_prix!$E:$E,$D74)=0,SUMIFS(BNA_Historique_prix!P:P,BNA_Historique_prix!$B:$B,$B74,BNA_Historique_prix!$E:$E,$C74)=0),"-",IFERROR((SUMIFS(BNA_Historique_prix!P:P,BNA_Historique_prix!$B:$B,$B74,BNA_Historique_prix!$E:$E,$D74)-SUMIFS(BNA_Historique_prix!P:P,BNA_Historique_prix!$B:$B,$B74,BNA_Historique_prix!$E:$E,$C74))/SUMIFS(BNA_Historique_prix!P:P,BNA_Historique_prix!$B:$B,$B74,BNA_Historique_prix!$E:$E,$C74),""))</f>
        <v>-</v>
      </c>
      <c r="R74" s="13" t="str">
        <f ca="1">IF(OR(SUMIFS(BNA_Historique_prix!Q:Q,BNA_Historique_prix!$B:$B,$B74,BNA_Historique_prix!$E:$E,$D74)=0,SUMIFS(BNA_Historique_prix!Q:Q,BNA_Historique_prix!$B:$B,$B74,BNA_Historique_prix!$E:$E,$C74)=0),"-",IFERROR((SUMIFS(BNA_Historique_prix!Q:Q,BNA_Historique_prix!$B:$B,$B74,BNA_Historique_prix!$E:$E,$D74)-SUMIFS(BNA_Historique_prix!Q:Q,BNA_Historique_prix!$B:$B,$B74,BNA_Historique_prix!$E:$E,$C74))/SUMIFS(BNA_Historique_prix!Q:Q,BNA_Historique_prix!$B:$B,$B74,BNA_Historique_prix!$E:$E,$C74),""))</f>
        <v>-</v>
      </c>
      <c r="S74" s="13" t="str">
        <f ca="1">IF(OR(SUMIFS(BNA_Historique_prix!R:R,BNA_Historique_prix!$B:$B,$B74,BNA_Historique_prix!$E:$E,$D74)=0,SUMIFS(BNA_Historique_prix!R:R,BNA_Historique_prix!$B:$B,$B74,BNA_Historique_prix!$E:$E,$C74)=0),"-",IFERROR((SUMIFS(BNA_Historique_prix!R:R,BNA_Historique_prix!$B:$B,$B74,BNA_Historique_prix!$E:$E,$D74)-SUMIFS(BNA_Historique_prix!R:R,BNA_Historique_prix!$B:$B,$B74,BNA_Historique_prix!$E:$E,$C74))/SUMIFS(BNA_Historique_prix!R:R,BNA_Historique_prix!$B:$B,$B74,BNA_Historique_prix!$E:$E,$C74),""))</f>
        <v>-</v>
      </c>
      <c r="T74" s="13" t="str">
        <f ca="1">IF(OR(SUMIFS(BNA_Historique_prix!S:S,BNA_Historique_prix!$B:$B,$B74,BNA_Historique_prix!$E:$E,$D74)=0,SUMIFS(BNA_Historique_prix!S:S,BNA_Historique_prix!$B:$B,$B74,BNA_Historique_prix!$E:$E,$C74)=0),"-",IFERROR((SUMIFS(BNA_Historique_prix!S:S,BNA_Historique_prix!$B:$B,$B74,BNA_Historique_prix!$E:$E,$D74)-SUMIFS(BNA_Historique_prix!S:S,BNA_Historique_prix!$B:$B,$B74,BNA_Historique_prix!$E:$E,$C74))/SUMIFS(BNA_Historique_prix!S:S,BNA_Historique_prix!$B:$B,$B74,BNA_Historique_prix!$E:$E,$C74),""))</f>
        <v>-</v>
      </c>
      <c r="U74" s="13" t="str">
        <f ca="1">IF(OR(SUMIFS(BNA_Historique_prix!T:T,BNA_Historique_prix!$B:$B,$B74,BNA_Historique_prix!$E:$E,$D74)=0,SUMIFS(BNA_Historique_prix!T:T,BNA_Historique_prix!$B:$B,$B74,BNA_Historique_prix!$E:$E,$C74)=0),"-",IFERROR((SUMIFS(BNA_Historique_prix!T:T,BNA_Historique_prix!$B:$B,$B74,BNA_Historique_prix!$E:$E,$D74)-SUMIFS(BNA_Historique_prix!T:T,BNA_Historique_prix!$B:$B,$B74,BNA_Historique_prix!$E:$E,$C74))/SUMIFS(BNA_Historique_prix!T:T,BNA_Historique_prix!$B:$B,$B74,BNA_Historique_prix!$E:$E,$C74),""))</f>
        <v>-</v>
      </c>
      <c r="V74" s="13">
        <f ca="1">IF(OR(SUMIFS(BNA_Historique_prix!U:U,BNA_Historique_prix!$B:$B,$B74,BNA_Historique_prix!$E:$E,$D74)=0,SUMIFS(BNA_Historique_prix!U:U,BNA_Historique_prix!$B:$B,$B74,BNA_Historique_prix!$E:$E,$C74)=0),"-",IFERROR((SUMIFS(BNA_Historique_prix!U:U,BNA_Historique_prix!$B:$B,$B74,BNA_Historique_prix!$E:$E,$D74)-SUMIFS(BNA_Historique_prix!U:U,BNA_Historique_prix!$B:$B,$B74,BNA_Historique_prix!$E:$E,$C74))/SUMIFS(BNA_Historique_prix!U:U,BNA_Historique_prix!$B:$B,$B74,BNA_Historique_prix!$E:$E,$C74),""))</f>
        <v>4.3478260869565216E-2</v>
      </c>
      <c r="W74" s="13">
        <f ca="1">IF(OR(SUMIFS(BNA_Historique_prix!V:V,BNA_Historique_prix!$B:$B,$B74,BNA_Historique_prix!$E:$E,$D74)=0,SUMIFS(BNA_Historique_prix!V:V,BNA_Historique_prix!$B:$B,$B74,BNA_Historique_prix!$E:$E,$C74)=0),"-",IFERROR((SUMIFS(BNA_Historique_prix!V:V,BNA_Historique_prix!$B:$B,$B74,BNA_Historique_prix!$E:$E,$D74)-SUMIFS(BNA_Historique_prix!V:V,BNA_Historique_prix!$B:$B,$B74,BNA_Historique_prix!$E:$E,$C74))/SUMIFS(BNA_Historique_prix!V:V,BNA_Historique_prix!$B:$B,$B74,BNA_Historique_prix!$E:$E,$C74),""))</f>
        <v>0.1111111111111111</v>
      </c>
      <c r="X74" s="13">
        <f ca="1">IF(OR(SUMIFS(BNA_Historique_prix!W:W,BNA_Historique_prix!$B:$B,$B74,BNA_Historique_prix!$E:$E,$D74)=0,SUMIFS(BNA_Historique_prix!W:W,BNA_Historique_prix!$B:$B,$B74,BNA_Historique_prix!$E:$E,$C74)=0),"-",IFERROR((SUMIFS(BNA_Historique_prix!W:W,BNA_Historique_prix!$B:$B,$B74,BNA_Historique_prix!$E:$E,$D74)-SUMIFS(BNA_Historique_prix!W:W,BNA_Historique_prix!$B:$B,$B74,BNA_Historique_prix!$E:$E,$C74))/SUMIFS(BNA_Historique_prix!W:W,BNA_Historique_prix!$B:$B,$B74,BNA_Historique_prix!$E:$E,$C74),""))</f>
        <v>-0.55555555555555558</v>
      </c>
      <c r="Y74" s="13">
        <f ca="1">IF(OR(SUMIFS(BNA_Historique_prix!X:X,BNA_Historique_prix!$B:$B,$B74,BNA_Historique_prix!$E:$E,$D74)=0,SUMIFS(BNA_Historique_prix!X:X,BNA_Historique_prix!$B:$B,$B74,BNA_Historique_prix!$E:$E,$C74)=0),"-",IFERROR((SUMIFS(BNA_Historique_prix!X:X,BNA_Historique_prix!$B:$B,$B74,BNA_Historique_prix!$E:$E,$D74)-SUMIFS(BNA_Historique_prix!X:X,BNA_Historique_prix!$B:$B,$B74,BNA_Historique_prix!$E:$E,$C74))/SUMIFS(BNA_Historique_prix!X:X,BNA_Historique_prix!$B:$B,$B74,BNA_Historique_prix!$E:$E,$C74),""))</f>
        <v>-0.375</v>
      </c>
      <c r="Z74" s="13">
        <f ca="1">IF(OR(SUMIFS(BNA_Historique_prix!Y:Y,BNA_Historique_prix!$B:$B,$B74,BNA_Historique_prix!$E:$E,$D74)=0,SUMIFS(BNA_Historique_prix!Y:Y,BNA_Historique_prix!$B:$B,$B74,BNA_Historique_prix!$E:$E,$C74)=0),"-",IFERROR((SUMIFS(BNA_Historique_prix!Y:Y,BNA_Historique_prix!$B:$B,$B74,BNA_Historique_prix!$E:$E,$D74)-SUMIFS(BNA_Historique_prix!Y:Y,BNA_Historique_prix!$B:$B,$B74,BNA_Historique_prix!$E:$E,$C74))/SUMIFS(BNA_Historique_prix!Y:Y,BNA_Historique_prix!$B:$B,$B74,BNA_Historique_prix!$E:$E,$C74),""))</f>
        <v>-0.33333333333333331</v>
      </c>
      <c r="AA74" s="13">
        <f ca="1">IF(OR(SUMIFS(BNA_Historique_prix!Z:Z,BNA_Historique_prix!$B:$B,$B74,BNA_Historique_prix!$E:$E,$D74)=0,SUMIFS(BNA_Historique_prix!Z:Z,BNA_Historique_prix!$B:$B,$B74,BNA_Historique_prix!$E:$E,$C74)=0),"-",IFERROR((SUMIFS(BNA_Historique_prix!Z:Z,BNA_Historique_prix!$B:$B,$B74,BNA_Historique_prix!$E:$E,$D74)-SUMIFS(BNA_Historique_prix!Z:Z,BNA_Historique_prix!$B:$B,$B74,BNA_Historique_prix!$E:$E,$C74))/SUMIFS(BNA_Historique_prix!Z:Z,BNA_Historique_prix!$B:$B,$B74,BNA_Historique_prix!$E:$E,$C74),""))</f>
        <v>-0.26829268292682928</v>
      </c>
      <c r="AB74" s="13">
        <f ca="1">IF(OR(SUMIFS(BNA_Historique_prix!AA:AA,BNA_Historique_prix!$B:$B,$B74,BNA_Historique_prix!$E:$E,$D74)=0,SUMIFS(BNA_Historique_prix!AA:AA,BNA_Historique_prix!$B:$B,$B74,BNA_Historique_prix!$E:$E,$C74)=0),"-",IFERROR((SUMIFS(BNA_Historique_prix!AA:AA,BNA_Historique_prix!$B:$B,$B74,BNA_Historique_prix!$E:$E,$D74)-SUMIFS(BNA_Historique_prix!AA:AA,BNA_Historique_prix!$B:$B,$B74,BNA_Historique_prix!$E:$E,$C74))/SUMIFS(BNA_Historique_prix!AA:AA,BNA_Historique_prix!$B:$B,$B74,BNA_Historique_prix!$E:$E,$C74),""))</f>
        <v>0</v>
      </c>
      <c r="AC74" s="13">
        <f ca="1">IF(OR(SUMIFS(BNA_Historique_prix!AB:AB,BNA_Historique_prix!$B:$B,$B74,BNA_Historique_prix!$E:$E,$D74)=0,SUMIFS(BNA_Historique_prix!AB:AB,BNA_Historique_prix!$B:$B,$B74,BNA_Historique_prix!$E:$E,$C74)=0),"-",IFERROR((SUMIFS(BNA_Historique_prix!AB:AB,BNA_Historique_prix!$B:$B,$B74,BNA_Historique_prix!$E:$E,$D74)-SUMIFS(BNA_Historique_prix!AB:AB,BNA_Historique_prix!$B:$B,$B74,BNA_Historique_prix!$E:$E,$C74))/SUMIFS(BNA_Historique_prix!AB:AB,BNA_Historique_prix!$B:$B,$B74,BNA_Historique_prix!$E:$E,$C74),""))</f>
        <v>0</v>
      </c>
      <c r="AD74" s="13">
        <f ca="1">IF(OR(SUMIFS(BNA_Historique_prix!AC:AC,BNA_Historique_prix!$B:$B,$B74,BNA_Historique_prix!$E:$E,$D74)=0,SUMIFS(BNA_Historique_prix!AC:AC,BNA_Historique_prix!$B:$B,$B74,BNA_Historique_prix!$E:$E,$C74)=0),"-",IFERROR((SUMIFS(BNA_Historique_prix!AC:AC,BNA_Historique_prix!$B:$B,$B74,BNA_Historique_prix!$E:$E,$D74)-SUMIFS(BNA_Historique_prix!AC:AC,BNA_Historique_prix!$B:$B,$B74,BNA_Historique_prix!$E:$E,$C74))/SUMIFS(BNA_Historique_prix!AC:AC,BNA_Historique_prix!$B:$B,$B74,BNA_Historique_prix!$E:$E,$C74),""))</f>
        <v>-7.6923076923076927E-2</v>
      </c>
      <c r="AE74" s="13">
        <f ca="1">IF(OR(SUMIFS(BNA_Historique_prix!AD:AD,BNA_Historique_prix!$B:$B,$B74,BNA_Historique_prix!$E:$E,$D74)=0,SUMIFS(BNA_Historique_prix!AD:AD,BNA_Historique_prix!$B:$B,$B74,BNA_Historique_prix!$E:$E,$C74)=0),"-",IFERROR((SUMIFS(BNA_Historique_prix!AD:AD,BNA_Historique_prix!$B:$B,$B74,BNA_Historique_prix!$E:$E,$D74)-SUMIFS(BNA_Historique_prix!AD:AD,BNA_Historique_prix!$B:$B,$B74,BNA_Historique_prix!$E:$E,$C74))/SUMIFS(BNA_Historique_prix!AD:AD,BNA_Historique_prix!$B:$B,$B74,BNA_Historique_prix!$E:$E,$C74),""))</f>
        <v>0.25</v>
      </c>
      <c r="AF74" s="13">
        <f ca="1">IF(OR(SUMIFS(BNA_Historique_prix!AE:AE,BNA_Historique_prix!$B:$B,$B74,BNA_Historique_prix!$E:$E,$D74)=0,SUMIFS(BNA_Historique_prix!AE:AE,BNA_Historique_prix!$B:$B,$B74,BNA_Historique_prix!$E:$E,$C74)=0),"-",IFERROR((SUMIFS(BNA_Historique_prix!AE:AE,BNA_Historique_prix!$B:$B,$B74,BNA_Historique_prix!$E:$E,$D74)-SUMIFS(BNA_Historique_prix!AE:AE,BNA_Historique_prix!$B:$B,$B74,BNA_Historique_prix!$E:$E,$C74))/SUMIFS(BNA_Historique_prix!AE:AE,BNA_Historique_prix!$B:$B,$B74,BNA_Historique_prix!$E:$E,$C74),""))</f>
        <v>0.5</v>
      </c>
      <c r="AG74" s="13">
        <f ca="1">IF(OR(SUMIFS(BNA_Historique_prix!AF:AF,BNA_Historique_prix!$B:$B,$B74,BNA_Historique_prix!$E:$E,$D74)=0,SUMIFS(BNA_Historique_prix!AF:AF,BNA_Historique_prix!$B:$B,$B74,BNA_Historique_prix!$E:$E,$C74)=0),"-",IFERROR((SUMIFS(BNA_Historique_prix!AF:AF,BNA_Historique_prix!$B:$B,$B74,BNA_Historique_prix!$E:$E,$D74)-SUMIFS(BNA_Historique_prix!AF:AF,BNA_Historique_prix!$B:$B,$B74,BNA_Historique_prix!$E:$E,$C74))/SUMIFS(BNA_Historique_prix!AF:AF,BNA_Historique_prix!$B:$B,$B74,BNA_Historique_prix!$E:$E,$C74),""))</f>
        <v>-0.12</v>
      </c>
      <c r="AH74" s="13">
        <f ca="1">IF(OR(SUMIFS(BNA_Historique_prix!AG:AG,BNA_Historique_prix!$B:$B,$B74,BNA_Historique_prix!$E:$E,$D74)=0,SUMIFS(BNA_Historique_prix!AG:AG,BNA_Historique_prix!$B:$B,$B74,BNA_Historique_prix!$E:$E,$C74)=0),"-",IFERROR((SUMIFS(BNA_Historique_prix!AG:AG,BNA_Historique_prix!$B:$B,$B74,BNA_Historique_prix!$E:$E,$D74)-SUMIFS(BNA_Historique_prix!AG:AG,BNA_Historique_prix!$B:$B,$B74,BNA_Historique_prix!$E:$E,$C74))/SUMIFS(BNA_Historique_prix!AG:AG,BNA_Historique_prix!$B:$B,$B74,BNA_Historique_prix!$E:$E,$C74),""))</f>
        <v>0.16666666666666666</v>
      </c>
      <c r="AI74" s="13">
        <f ca="1">IF(OR(SUMIFS(BNA_Historique_prix!AH:AH,BNA_Historique_prix!$B:$B,$B74,BNA_Historique_prix!$E:$E,$D74)=0,SUMIFS(BNA_Historique_prix!AH:AH,BNA_Historique_prix!$B:$B,$B74,BNA_Historique_prix!$E:$E,$C74)=0),"-",IFERROR((SUMIFS(BNA_Historique_prix!AH:AH,BNA_Historique_prix!$B:$B,$B74,BNA_Historique_prix!$E:$E,$D74)-SUMIFS(BNA_Historique_prix!AH:AH,BNA_Historique_prix!$B:$B,$B74,BNA_Historique_prix!$E:$E,$C74))/SUMIFS(BNA_Historique_prix!AH:AH,BNA_Historique_prix!$B:$B,$B74,BNA_Historique_prix!$E:$E,$C74),""))</f>
        <v>0.33333333333333331</v>
      </c>
      <c r="AJ74" s="13" t="str">
        <f ca="1">IF(OR(SUMIFS(BNA_Historique_prix!AI:AI,BNA_Historique_prix!$B:$B,$B74,BNA_Historique_prix!$E:$E,$D74)=0,SUMIFS(BNA_Historique_prix!AI:AI,BNA_Historique_prix!$B:$B,$B74,BNA_Historique_prix!$E:$E,$C74)=0),"-",IFERROR((SUMIFS(BNA_Historique_prix!AI:AI,BNA_Historique_prix!$B:$B,$B74,BNA_Historique_prix!$E:$E,$D74)-SUMIFS(BNA_Historique_prix!AI:AI,BNA_Historique_prix!$B:$B,$B74,BNA_Historique_prix!$E:$E,$C74))/SUMIFS(BNA_Historique_prix!AI:AI,BNA_Historique_prix!$B:$B,$B74,BNA_Historique_prix!$E:$E,$C74),""))</f>
        <v>-</v>
      </c>
    </row>
    <row r="76" spans="1:36" x14ac:dyDescent="0.35">
      <c r="F76" s="4" t="s">
        <v>98</v>
      </c>
    </row>
    <row r="77" spans="1:36" x14ac:dyDescent="0.35">
      <c r="A77" s="4" t="s">
        <v>99</v>
      </c>
      <c r="B77" s="4" t="s">
        <v>100</v>
      </c>
      <c r="C77" s="10">
        <f t="shared" ref="C77:D79" si="13">C72</f>
        <v>45200</v>
      </c>
      <c r="D77" s="10">
        <f t="shared" si="13"/>
        <v>45231</v>
      </c>
      <c r="E77" s="10" t="str">
        <f>_xlfn.CONCAT(B77,D77)</f>
        <v>marche_djibo45231</v>
      </c>
      <c r="F77" s="10" t="str">
        <f>F72</f>
        <v>% var mensuelle</v>
      </c>
      <c r="H77" s="13" t="str">
        <f ca="1">IF(OR(SUMIFS(BNA_Historique_prix!G:G,BNA_Historique_prix!$B:$B,$B77,BNA_Historique_prix!$E:$E,$D77)=0,SUMIFS(BNA_Historique_prix!G:G,BNA_Historique_prix!$B:$B,$B77,BNA_Historique_prix!$E:$E,$C77)=0),"-",IFERROR((SUMIFS(BNA_Historique_prix!G:G,BNA_Historique_prix!$B:$B,$B77,BNA_Historique_prix!$E:$E,$D77)-SUMIFS(BNA_Historique_prix!G:G,BNA_Historique_prix!$B:$B,$B77,BNA_Historique_prix!$E:$E,$C77))/SUMIFS(BNA_Historique_prix!G:G,BNA_Historique_prix!$B:$B,$B77,BNA_Historique_prix!$E:$E,$C77),""))</f>
        <v>-</v>
      </c>
      <c r="I77" s="13" t="str">
        <f ca="1">IF(OR(SUMIFS(BNA_Historique_prix!H:H,BNA_Historique_prix!$B:$B,$B77,BNA_Historique_prix!$E:$E,$D77)=0,SUMIFS(BNA_Historique_prix!H:H,BNA_Historique_prix!$B:$B,$B77,BNA_Historique_prix!$E:$E,$C77)=0),"-",IFERROR((SUMIFS(BNA_Historique_prix!H:H,BNA_Historique_prix!$B:$B,$B77,BNA_Historique_prix!$E:$E,$D77)-SUMIFS(BNA_Historique_prix!H:H,BNA_Historique_prix!$B:$B,$B77,BNA_Historique_prix!$E:$E,$C77))/SUMIFS(BNA_Historique_prix!H:H,BNA_Historique_prix!$B:$B,$B77,BNA_Historique_prix!$E:$E,$C77),""))</f>
        <v>-</v>
      </c>
      <c r="J77" s="13" t="str">
        <f ca="1">IF(OR(SUMIFS(BNA_Historique_prix!I:I,BNA_Historique_prix!$B:$B,$B77,BNA_Historique_prix!$E:$E,$D77)=0,SUMIFS(BNA_Historique_prix!I:I,BNA_Historique_prix!$B:$B,$B77,BNA_Historique_prix!$E:$E,$C77)=0),"-",IFERROR((SUMIFS(BNA_Historique_prix!I:I,BNA_Historique_prix!$B:$B,$B77,BNA_Historique_prix!$E:$E,$D77)-SUMIFS(BNA_Historique_prix!I:I,BNA_Historique_prix!$B:$B,$B77,BNA_Historique_prix!$E:$E,$C77))/SUMIFS(BNA_Historique_prix!I:I,BNA_Historique_prix!$B:$B,$B77,BNA_Historique_prix!$E:$E,$C77),""))</f>
        <v>-</v>
      </c>
      <c r="K77" s="13" t="str">
        <f ca="1">IF(OR(SUMIFS(BNA_Historique_prix!J:J,BNA_Historique_prix!$B:$B,$B77,BNA_Historique_prix!$E:$E,$D77)=0,SUMIFS(BNA_Historique_prix!J:J,BNA_Historique_prix!$B:$B,$B77,BNA_Historique_prix!$E:$E,$C77)=0),"-",IFERROR((SUMIFS(BNA_Historique_prix!J:J,BNA_Historique_prix!$B:$B,$B77,BNA_Historique_prix!$E:$E,$D77)-SUMIFS(BNA_Historique_prix!J:J,BNA_Historique_prix!$B:$B,$B77,BNA_Historique_prix!$E:$E,$C77))/SUMIFS(BNA_Historique_prix!J:J,BNA_Historique_prix!$B:$B,$B77,BNA_Historique_prix!$E:$E,$C77),""))</f>
        <v>-</v>
      </c>
      <c r="L77" s="13" t="str">
        <f ca="1">IF(OR(SUMIFS(BNA_Historique_prix!K:K,BNA_Historique_prix!$B:$B,$B77,BNA_Historique_prix!$E:$E,$D77)=0,SUMIFS(BNA_Historique_prix!K:K,BNA_Historique_prix!$B:$B,$B77,BNA_Historique_prix!$E:$E,$C77)=0),"-",IFERROR((SUMIFS(BNA_Historique_prix!K:K,BNA_Historique_prix!$B:$B,$B77,BNA_Historique_prix!$E:$E,$D77)-SUMIFS(BNA_Historique_prix!K:K,BNA_Historique_prix!$B:$B,$B77,BNA_Historique_prix!$E:$E,$C77))/SUMIFS(BNA_Historique_prix!K:K,BNA_Historique_prix!$B:$B,$B77,BNA_Historique_prix!$E:$E,$C77),""))</f>
        <v>-</v>
      </c>
      <c r="M77" s="13" t="str">
        <f ca="1">IF(OR(SUMIFS(BNA_Historique_prix!L:L,BNA_Historique_prix!$B:$B,$B77,BNA_Historique_prix!$E:$E,$D77)=0,SUMIFS(BNA_Historique_prix!L:L,BNA_Historique_prix!$B:$B,$B77,BNA_Historique_prix!$E:$E,$C77)=0),"-",IFERROR((SUMIFS(BNA_Historique_prix!L:L,BNA_Historique_prix!$B:$B,$B77,BNA_Historique_prix!$E:$E,$D77)-SUMIFS(BNA_Historique_prix!L:L,BNA_Historique_prix!$B:$B,$B77,BNA_Historique_prix!$E:$E,$C77))/SUMIFS(BNA_Historique_prix!L:L,BNA_Historique_prix!$B:$B,$B77,BNA_Historique_prix!$E:$E,$C77),""))</f>
        <v>-</v>
      </c>
      <c r="N77" s="13" t="str">
        <f ca="1">IF(OR(SUMIFS(BNA_Historique_prix!M:M,BNA_Historique_prix!$B:$B,$B77,BNA_Historique_prix!$E:$E,$D77)=0,SUMIFS(BNA_Historique_prix!M:M,BNA_Historique_prix!$B:$B,$B77,BNA_Historique_prix!$E:$E,$C77)=0),"-",IFERROR((SUMIFS(BNA_Historique_prix!M:M,BNA_Historique_prix!$B:$B,$B77,BNA_Historique_prix!$E:$E,$D77)-SUMIFS(BNA_Historique_prix!M:M,BNA_Historique_prix!$B:$B,$B77,BNA_Historique_prix!$E:$E,$C77))/SUMIFS(BNA_Historique_prix!M:M,BNA_Historique_prix!$B:$B,$B77,BNA_Historique_prix!$E:$E,$C77),""))</f>
        <v>-</v>
      </c>
      <c r="O77" s="13" t="str">
        <f ca="1">IF(OR(SUMIFS(BNA_Historique_prix!N:N,BNA_Historique_prix!$B:$B,$B77,BNA_Historique_prix!$E:$E,$D77)=0,SUMIFS(BNA_Historique_prix!N:N,BNA_Historique_prix!$B:$B,$B77,BNA_Historique_prix!$E:$E,$C77)=0),"-",IFERROR((SUMIFS(BNA_Historique_prix!N:N,BNA_Historique_prix!$B:$B,$B77,BNA_Historique_prix!$E:$E,$D77)-SUMIFS(BNA_Historique_prix!N:N,BNA_Historique_prix!$B:$B,$B77,BNA_Historique_prix!$E:$E,$C77))/SUMIFS(BNA_Historique_prix!N:N,BNA_Historique_prix!$B:$B,$B77,BNA_Historique_prix!$E:$E,$C77),""))</f>
        <v>-</v>
      </c>
      <c r="P77" s="13" t="str">
        <f ca="1">IF(OR(SUMIFS(BNA_Historique_prix!O:O,BNA_Historique_prix!$B:$B,$B77,BNA_Historique_prix!$E:$E,$D77)=0,SUMIFS(BNA_Historique_prix!O:O,BNA_Historique_prix!$B:$B,$B77,BNA_Historique_prix!$E:$E,$C77)=0),"-",IFERROR((SUMIFS(BNA_Historique_prix!O:O,BNA_Historique_prix!$B:$B,$B77,BNA_Historique_prix!$E:$E,$D77)-SUMIFS(BNA_Historique_prix!O:O,BNA_Historique_prix!$B:$B,$B77,BNA_Historique_prix!$E:$E,$C77))/SUMIFS(BNA_Historique_prix!O:O,BNA_Historique_prix!$B:$B,$B77,BNA_Historique_prix!$E:$E,$C77),""))</f>
        <v>-</v>
      </c>
      <c r="Q77" s="13" t="str">
        <f ca="1">IF(OR(SUMIFS(BNA_Historique_prix!P:P,BNA_Historique_prix!$B:$B,$B77,BNA_Historique_prix!$E:$E,$D77)=0,SUMIFS(BNA_Historique_prix!P:P,BNA_Historique_prix!$B:$B,$B77,BNA_Historique_prix!$E:$E,$C77)=0),"-",IFERROR((SUMIFS(BNA_Historique_prix!P:P,BNA_Historique_prix!$B:$B,$B77,BNA_Historique_prix!$E:$E,$D77)-SUMIFS(BNA_Historique_prix!P:P,BNA_Historique_prix!$B:$B,$B77,BNA_Historique_prix!$E:$E,$C77))/SUMIFS(BNA_Historique_prix!P:P,BNA_Historique_prix!$B:$B,$B77,BNA_Historique_prix!$E:$E,$C77),""))</f>
        <v>-</v>
      </c>
      <c r="R77" s="13" t="str">
        <f ca="1">IF(OR(SUMIFS(BNA_Historique_prix!Q:Q,BNA_Historique_prix!$B:$B,$B77,BNA_Historique_prix!$E:$E,$D77)=0,SUMIFS(BNA_Historique_prix!Q:Q,BNA_Historique_prix!$B:$B,$B77,BNA_Historique_prix!$E:$E,$C77)=0),"-",IFERROR((SUMIFS(BNA_Historique_prix!Q:Q,BNA_Historique_prix!$B:$B,$B77,BNA_Historique_prix!$E:$E,$D77)-SUMIFS(BNA_Historique_prix!Q:Q,BNA_Historique_prix!$B:$B,$B77,BNA_Historique_prix!$E:$E,$C77))/SUMIFS(BNA_Historique_prix!Q:Q,BNA_Historique_prix!$B:$B,$B77,BNA_Historique_prix!$E:$E,$C77),""))</f>
        <v>-</v>
      </c>
      <c r="S77" s="13" t="str">
        <f ca="1">IF(OR(SUMIFS(BNA_Historique_prix!R:R,BNA_Historique_prix!$B:$B,$B77,BNA_Historique_prix!$E:$E,$D77)=0,SUMIFS(BNA_Historique_prix!R:R,BNA_Historique_prix!$B:$B,$B77,BNA_Historique_prix!$E:$E,$C77)=0),"-",IFERROR((SUMIFS(BNA_Historique_prix!R:R,BNA_Historique_prix!$B:$B,$B77,BNA_Historique_prix!$E:$E,$D77)-SUMIFS(BNA_Historique_prix!R:R,BNA_Historique_prix!$B:$B,$B77,BNA_Historique_prix!$E:$E,$C77))/SUMIFS(BNA_Historique_prix!R:R,BNA_Historique_prix!$B:$B,$B77,BNA_Historique_prix!$E:$E,$C77),""))</f>
        <v>-</v>
      </c>
      <c r="T77" s="13" t="str">
        <f ca="1">IF(OR(SUMIFS(BNA_Historique_prix!S:S,BNA_Historique_prix!$B:$B,$B77,BNA_Historique_prix!$E:$E,$D77)=0,SUMIFS(BNA_Historique_prix!S:S,BNA_Historique_prix!$B:$B,$B77,BNA_Historique_prix!$E:$E,$C77)=0),"-",IFERROR((SUMIFS(BNA_Historique_prix!S:S,BNA_Historique_prix!$B:$B,$B77,BNA_Historique_prix!$E:$E,$D77)-SUMIFS(BNA_Historique_prix!S:S,BNA_Historique_prix!$B:$B,$B77,BNA_Historique_prix!$E:$E,$C77))/SUMIFS(BNA_Historique_prix!S:S,BNA_Historique_prix!$B:$B,$B77,BNA_Historique_prix!$E:$E,$C77),""))</f>
        <v>-</v>
      </c>
      <c r="U77" s="13" t="str">
        <f ca="1">IF(OR(SUMIFS(BNA_Historique_prix!T:T,BNA_Historique_prix!$B:$B,$B77,BNA_Historique_prix!$E:$E,$D77)=0,SUMIFS(BNA_Historique_prix!T:T,BNA_Historique_prix!$B:$B,$B77,BNA_Historique_prix!$E:$E,$C77)=0),"-",IFERROR((SUMIFS(BNA_Historique_prix!T:T,BNA_Historique_prix!$B:$B,$B77,BNA_Historique_prix!$E:$E,$D77)-SUMIFS(BNA_Historique_prix!T:T,BNA_Historique_prix!$B:$B,$B77,BNA_Historique_prix!$E:$E,$C77))/SUMIFS(BNA_Historique_prix!T:T,BNA_Historique_prix!$B:$B,$B77,BNA_Historique_prix!$E:$E,$C77),""))</f>
        <v>-</v>
      </c>
      <c r="V77" s="13" t="str">
        <f ca="1">IF(OR(SUMIFS(BNA_Historique_prix!U:U,BNA_Historique_prix!$B:$B,$B77,BNA_Historique_prix!$E:$E,$D77)=0,SUMIFS(BNA_Historique_prix!U:U,BNA_Historique_prix!$B:$B,$B77,BNA_Historique_prix!$E:$E,$C77)=0),"-",IFERROR((SUMIFS(BNA_Historique_prix!U:U,BNA_Historique_prix!$B:$B,$B77,BNA_Historique_prix!$E:$E,$D77)-SUMIFS(BNA_Historique_prix!U:U,BNA_Historique_prix!$B:$B,$B77,BNA_Historique_prix!$E:$E,$C77))/SUMIFS(BNA_Historique_prix!U:U,BNA_Historique_prix!$B:$B,$B77,BNA_Historique_prix!$E:$E,$C77),""))</f>
        <v>-</v>
      </c>
      <c r="W77" s="13" t="str">
        <f ca="1">IF(OR(SUMIFS(BNA_Historique_prix!V:V,BNA_Historique_prix!$B:$B,$B77,BNA_Historique_prix!$E:$E,$D77)=0,SUMIFS(BNA_Historique_prix!V:V,BNA_Historique_prix!$B:$B,$B77,BNA_Historique_prix!$E:$E,$C77)=0),"-",IFERROR((SUMIFS(BNA_Historique_prix!V:V,BNA_Historique_prix!$B:$B,$B77,BNA_Historique_prix!$E:$E,$D77)-SUMIFS(BNA_Historique_prix!V:V,BNA_Historique_prix!$B:$B,$B77,BNA_Historique_prix!$E:$E,$C77))/SUMIFS(BNA_Historique_prix!V:V,BNA_Historique_prix!$B:$B,$B77,BNA_Historique_prix!$E:$E,$C77),""))</f>
        <v>-</v>
      </c>
      <c r="X77" s="13" t="str">
        <f ca="1">IF(OR(SUMIFS(BNA_Historique_prix!W:W,BNA_Historique_prix!$B:$B,$B77,BNA_Historique_prix!$E:$E,$D77)=0,SUMIFS(BNA_Historique_prix!W:W,BNA_Historique_prix!$B:$B,$B77,BNA_Historique_prix!$E:$E,$C77)=0),"-",IFERROR((SUMIFS(BNA_Historique_prix!W:W,BNA_Historique_prix!$B:$B,$B77,BNA_Historique_prix!$E:$E,$D77)-SUMIFS(BNA_Historique_prix!W:W,BNA_Historique_prix!$B:$B,$B77,BNA_Historique_prix!$E:$E,$C77))/SUMIFS(BNA_Historique_prix!W:W,BNA_Historique_prix!$B:$B,$B77,BNA_Historique_prix!$E:$E,$C77),""))</f>
        <v>-</v>
      </c>
      <c r="Y77" s="13" t="str">
        <f ca="1">IF(OR(SUMIFS(BNA_Historique_prix!X:X,BNA_Historique_prix!$B:$B,$B77,BNA_Historique_prix!$E:$E,$D77)=0,SUMIFS(BNA_Historique_prix!X:X,BNA_Historique_prix!$B:$B,$B77,BNA_Historique_prix!$E:$E,$C77)=0),"-",IFERROR((SUMIFS(BNA_Historique_prix!X:X,BNA_Historique_prix!$B:$B,$B77,BNA_Historique_prix!$E:$E,$D77)-SUMIFS(BNA_Historique_prix!X:X,BNA_Historique_prix!$B:$B,$B77,BNA_Historique_prix!$E:$E,$C77))/SUMIFS(BNA_Historique_prix!X:X,BNA_Historique_prix!$B:$B,$B77,BNA_Historique_prix!$E:$E,$C77),""))</f>
        <v>-</v>
      </c>
      <c r="Z77" s="13" t="str">
        <f ca="1">IF(OR(SUMIFS(BNA_Historique_prix!Y:Y,BNA_Historique_prix!$B:$B,$B77,BNA_Historique_prix!$E:$E,$D77)=0,SUMIFS(BNA_Historique_prix!Y:Y,BNA_Historique_prix!$B:$B,$B77,BNA_Historique_prix!$E:$E,$C77)=0),"-",IFERROR((SUMIFS(BNA_Historique_prix!Y:Y,BNA_Historique_prix!$B:$B,$B77,BNA_Historique_prix!$E:$E,$D77)-SUMIFS(BNA_Historique_prix!Y:Y,BNA_Historique_prix!$B:$B,$B77,BNA_Historique_prix!$E:$E,$C77))/SUMIFS(BNA_Historique_prix!Y:Y,BNA_Historique_prix!$B:$B,$B77,BNA_Historique_prix!$E:$E,$C77),""))</f>
        <v>-</v>
      </c>
      <c r="AA77" s="13" t="str">
        <f ca="1">IF(OR(SUMIFS(BNA_Historique_prix!Z:Z,BNA_Historique_prix!$B:$B,$B77,BNA_Historique_prix!$E:$E,$D77)=0,SUMIFS(BNA_Historique_prix!Z:Z,BNA_Historique_prix!$B:$B,$B77,BNA_Historique_prix!$E:$E,$C77)=0),"-",IFERROR((SUMIFS(BNA_Historique_prix!Z:Z,BNA_Historique_prix!$B:$B,$B77,BNA_Historique_prix!$E:$E,$D77)-SUMIFS(BNA_Historique_prix!Z:Z,BNA_Historique_prix!$B:$B,$B77,BNA_Historique_prix!$E:$E,$C77))/SUMIFS(BNA_Historique_prix!Z:Z,BNA_Historique_prix!$B:$B,$B77,BNA_Historique_prix!$E:$E,$C77),""))</f>
        <v>-</v>
      </c>
      <c r="AB77" s="13" t="str">
        <f ca="1">IF(OR(SUMIFS(BNA_Historique_prix!AA:AA,BNA_Historique_prix!$B:$B,$B77,BNA_Historique_prix!$E:$E,$D77)=0,SUMIFS(BNA_Historique_prix!AA:AA,BNA_Historique_prix!$B:$B,$B77,BNA_Historique_prix!$E:$E,$C77)=0),"-",IFERROR((SUMIFS(BNA_Historique_prix!AA:AA,BNA_Historique_prix!$B:$B,$B77,BNA_Historique_prix!$E:$E,$D77)-SUMIFS(BNA_Historique_prix!AA:AA,BNA_Historique_prix!$B:$B,$B77,BNA_Historique_prix!$E:$E,$C77))/SUMIFS(BNA_Historique_prix!AA:AA,BNA_Historique_prix!$B:$B,$B77,BNA_Historique_prix!$E:$E,$C77),""))</f>
        <v>-</v>
      </c>
      <c r="AC77" s="13" t="str">
        <f ca="1">IF(OR(SUMIFS(BNA_Historique_prix!AB:AB,BNA_Historique_prix!$B:$B,$B77,BNA_Historique_prix!$E:$E,$D77)=0,SUMIFS(BNA_Historique_prix!AB:AB,BNA_Historique_prix!$B:$B,$B77,BNA_Historique_prix!$E:$E,$C77)=0),"-",IFERROR((SUMIFS(BNA_Historique_prix!AB:AB,BNA_Historique_prix!$B:$B,$B77,BNA_Historique_prix!$E:$E,$D77)-SUMIFS(BNA_Historique_prix!AB:AB,BNA_Historique_prix!$B:$B,$B77,BNA_Historique_prix!$E:$E,$C77))/SUMIFS(BNA_Historique_prix!AB:AB,BNA_Historique_prix!$B:$B,$B77,BNA_Historique_prix!$E:$E,$C77),""))</f>
        <v>-</v>
      </c>
      <c r="AD77" s="13" t="str">
        <f ca="1">IF(OR(SUMIFS(BNA_Historique_prix!AC:AC,BNA_Historique_prix!$B:$B,$B77,BNA_Historique_prix!$E:$E,$D77)=0,SUMIFS(BNA_Historique_prix!AC:AC,BNA_Historique_prix!$B:$B,$B77,BNA_Historique_prix!$E:$E,$C77)=0),"-",IFERROR((SUMIFS(BNA_Historique_prix!AC:AC,BNA_Historique_prix!$B:$B,$B77,BNA_Historique_prix!$E:$E,$D77)-SUMIFS(BNA_Historique_prix!AC:AC,BNA_Historique_prix!$B:$B,$B77,BNA_Historique_prix!$E:$E,$C77))/SUMIFS(BNA_Historique_prix!AC:AC,BNA_Historique_prix!$B:$B,$B77,BNA_Historique_prix!$E:$E,$C77),""))</f>
        <v>-</v>
      </c>
      <c r="AE77" s="13" t="str">
        <f ca="1">IF(OR(SUMIFS(BNA_Historique_prix!AD:AD,BNA_Historique_prix!$B:$B,$B77,BNA_Historique_prix!$E:$E,$D77)=0,SUMIFS(BNA_Historique_prix!AD:AD,BNA_Historique_prix!$B:$B,$B77,BNA_Historique_prix!$E:$E,$C77)=0),"-",IFERROR((SUMIFS(BNA_Historique_prix!AD:AD,BNA_Historique_prix!$B:$B,$B77,BNA_Historique_prix!$E:$E,$D77)-SUMIFS(BNA_Historique_prix!AD:AD,BNA_Historique_prix!$B:$B,$B77,BNA_Historique_prix!$E:$E,$C77))/SUMIFS(BNA_Historique_prix!AD:AD,BNA_Historique_prix!$B:$B,$B77,BNA_Historique_prix!$E:$E,$C77),""))</f>
        <v>-</v>
      </c>
      <c r="AF77" s="13" t="str">
        <f ca="1">IF(OR(SUMIFS(BNA_Historique_prix!AE:AE,BNA_Historique_prix!$B:$B,$B77,BNA_Historique_prix!$E:$E,$D77)=0,SUMIFS(BNA_Historique_prix!AE:AE,BNA_Historique_prix!$B:$B,$B77,BNA_Historique_prix!$E:$E,$C77)=0),"-",IFERROR((SUMIFS(BNA_Historique_prix!AE:AE,BNA_Historique_prix!$B:$B,$B77,BNA_Historique_prix!$E:$E,$D77)-SUMIFS(BNA_Historique_prix!AE:AE,BNA_Historique_prix!$B:$B,$B77,BNA_Historique_prix!$E:$E,$C77))/SUMIFS(BNA_Historique_prix!AE:AE,BNA_Historique_prix!$B:$B,$B77,BNA_Historique_prix!$E:$E,$C77),""))</f>
        <v>-</v>
      </c>
      <c r="AG77" s="13" t="str">
        <f ca="1">IF(OR(SUMIFS(BNA_Historique_prix!AF:AF,BNA_Historique_prix!$B:$B,$B77,BNA_Historique_prix!$E:$E,$D77)=0,SUMIFS(BNA_Historique_prix!AF:AF,BNA_Historique_prix!$B:$B,$B77,BNA_Historique_prix!$E:$E,$C77)=0),"-",IFERROR((SUMIFS(BNA_Historique_prix!AF:AF,BNA_Historique_prix!$B:$B,$B77,BNA_Historique_prix!$E:$E,$D77)-SUMIFS(BNA_Historique_prix!AF:AF,BNA_Historique_prix!$B:$B,$B77,BNA_Historique_prix!$E:$E,$C77))/SUMIFS(BNA_Historique_prix!AF:AF,BNA_Historique_prix!$B:$B,$B77,BNA_Historique_prix!$E:$E,$C77),""))</f>
        <v>-</v>
      </c>
      <c r="AH77" s="13" t="str">
        <f ca="1">IF(OR(SUMIFS(BNA_Historique_prix!AG:AG,BNA_Historique_prix!$B:$B,$B77,BNA_Historique_prix!$E:$E,$D77)=0,SUMIFS(BNA_Historique_prix!AG:AG,BNA_Historique_prix!$B:$B,$B77,BNA_Historique_prix!$E:$E,$C77)=0),"-",IFERROR((SUMIFS(BNA_Historique_prix!AG:AG,BNA_Historique_prix!$B:$B,$B77,BNA_Historique_prix!$E:$E,$D77)-SUMIFS(BNA_Historique_prix!AG:AG,BNA_Historique_prix!$B:$B,$B77,BNA_Historique_prix!$E:$E,$C77))/SUMIFS(BNA_Historique_prix!AG:AG,BNA_Historique_prix!$B:$B,$B77,BNA_Historique_prix!$E:$E,$C77),""))</f>
        <v>-</v>
      </c>
      <c r="AI77" s="13" t="str">
        <f ca="1">IF(OR(SUMIFS(BNA_Historique_prix!AH:AH,BNA_Historique_prix!$B:$B,$B77,BNA_Historique_prix!$E:$E,$D77)=0,SUMIFS(BNA_Historique_prix!AH:AH,BNA_Historique_prix!$B:$B,$B77,BNA_Historique_prix!$E:$E,$C77)=0),"-",IFERROR((SUMIFS(BNA_Historique_prix!AH:AH,BNA_Historique_prix!$B:$B,$B77,BNA_Historique_prix!$E:$E,$D77)-SUMIFS(BNA_Historique_prix!AH:AH,BNA_Historique_prix!$B:$B,$B77,BNA_Historique_prix!$E:$E,$C77))/SUMIFS(BNA_Historique_prix!AH:AH,BNA_Historique_prix!$B:$B,$B77,BNA_Historique_prix!$E:$E,$C77),""))</f>
        <v>-</v>
      </c>
      <c r="AJ77" s="13" t="str">
        <f ca="1">IF(OR(SUMIFS(BNA_Historique_prix!AI:AI,BNA_Historique_prix!$B:$B,$B77,BNA_Historique_prix!$E:$E,$D77)=0,SUMIFS(BNA_Historique_prix!AI:AI,BNA_Historique_prix!$B:$B,$B77,BNA_Historique_prix!$E:$E,$C77)=0),"-",IFERROR((SUMIFS(BNA_Historique_prix!AI:AI,BNA_Historique_prix!$B:$B,$B77,BNA_Historique_prix!$E:$E,$D77)-SUMIFS(BNA_Historique_prix!AI:AI,BNA_Historique_prix!$B:$B,$B77,BNA_Historique_prix!$E:$E,$C77))/SUMIFS(BNA_Historique_prix!AI:AI,BNA_Historique_prix!$B:$B,$B77,BNA_Historique_prix!$E:$E,$C77),""))</f>
        <v>-</v>
      </c>
    </row>
    <row r="78" spans="1:36" x14ac:dyDescent="0.35">
      <c r="A78" s="4" t="s">
        <v>99</v>
      </c>
      <c r="B78" s="4" t="s">
        <v>100</v>
      </c>
      <c r="C78" s="10">
        <f t="shared" si="13"/>
        <v>45170</v>
      </c>
      <c r="D78" s="10">
        <f t="shared" si="13"/>
        <v>45231</v>
      </c>
      <c r="E78" s="10"/>
      <c r="F78" s="10" t="str">
        <f>F73</f>
        <v>% var trimestrielle</v>
      </c>
      <c r="H78" s="13" t="str">
        <f ca="1">IF(OR(SUMIFS(BNA_Historique_prix!G:G,BNA_Historique_prix!$B:$B,$B78,BNA_Historique_prix!$E:$E,$D78)=0,SUMIFS(BNA_Historique_prix!G:G,BNA_Historique_prix!$B:$B,$B78,BNA_Historique_prix!$E:$E,$C78)=0),"-",IFERROR((SUMIFS(BNA_Historique_prix!G:G,BNA_Historique_prix!$B:$B,$B78,BNA_Historique_prix!$E:$E,$D78)-SUMIFS(BNA_Historique_prix!G:G,BNA_Historique_prix!$B:$B,$B78,BNA_Historique_prix!$E:$E,$C78))/SUMIFS(BNA_Historique_prix!G:G,BNA_Historique_prix!$B:$B,$B78,BNA_Historique_prix!$E:$E,$C78),""))</f>
        <v>-</v>
      </c>
      <c r="I78" s="13" t="str">
        <f ca="1">IF(OR(SUMIFS(BNA_Historique_prix!H:H,BNA_Historique_prix!$B:$B,$B78,BNA_Historique_prix!$E:$E,$D78)=0,SUMIFS(BNA_Historique_prix!H:H,BNA_Historique_prix!$B:$B,$B78,BNA_Historique_prix!$E:$E,$C78)=0),"-",IFERROR((SUMIFS(BNA_Historique_prix!H:H,BNA_Historique_prix!$B:$B,$B78,BNA_Historique_prix!$E:$E,$D78)-SUMIFS(BNA_Historique_prix!H:H,BNA_Historique_prix!$B:$B,$B78,BNA_Historique_prix!$E:$E,$C78))/SUMIFS(BNA_Historique_prix!H:H,BNA_Historique_prix!$B:$B,$B78,BNA_Historique_prix!$E:$E,$C78),""))</f>
        <v>-</v>
      </c>
      <c r="J78" s="13" t="str">
        <f ca="1">IF(OR(SUMIFS(BNA_Historique_prix!I:I,BNA_Historique_prix!$B:$B,$B78,BNA_Historique_prix!$E:$E,$D78)=0,SUMIFS(BNA_Historique_prix!I:I,BNA_Historique_prix!$B:$B,$B78,BNA_Historique_prix!$E:$E,$C78)=0),"-",IFERROR((SUMIFS(BNA_Historique_prix!I:I,BNA_Historique_prix!$B:$B,$B78,BNA_Historique_prix!$E:$E,$D78)-SUMIFS(BNA_Historique_prix!I:I,BNA_Historique_prix!$B:$B,$B78,BNA_Historique_prix!$E:$E,$C78))/SUMIFS(BNA_Historique_prix!I:I,BNA_Historique_prix!$B:$B,$B78,BNA_Historique_prix!$E:$E,$C78),""))</f>
        <v>-</v>
      </c>
      <c r="K78" s="13" t="str">
        <f ca="1">IF(OR(SUMIFS(BNA_Historique_prix!J:J,BNA_Historique_prix!$B:$B,$B78,BNA_Historique_prix!$E:$E,$D78)=0,SUMIFS(BNA_Historique_prix!J:J,BNA_Historique_prix!$B:$B,$B78,BNA_Historique_prix!$E:$E,$C78)=0),"-",IFERROR((SUMIFS(BNA_Historique_prix!J:J,BNA_Historique_prix!$B:$B,$B78,BNA_Historique_prix!$E:$E,$D78)-SUMIFS(BNA_Historique_prix!J:J,BNA_Historique_prix!$B:$B,$B78,BNA_Historique_prix!$E:$E,$C78))/SUMIFS(BNA_Historique_prix!J:J,BNA_Historique_prix!$B:$B,$B78,BNA_Historique_prix!$E:$E,$C78),""))</f>
        <v>-</v>
      </c>
      <c r="L78" s="13" t="str">
        <f ca="1">IF(OR(SUMIFS(BNA_Historique_prix!K:K,BNA_Historique_prix!$B:$B,$B78,BNA_Historique_prix!$E:$E,$D78)=0,SUMIFS(BNA_Historique_prix!K:K,BNA_Historique_prix!$B:$B,$B78,BNA_Historique_prix!$E:$E,$C78)=0),"-",IFERROR((SUMIFS(BNA_Historique_prix!K:K,BNA_Historique_prix!$B:$B,$B78,BNA_Historique_prix!$E:$E,$D78)-SUMIFS(BNA_Historique_prix!K:K,BNA_Historique_prix!$B:$B,$B78,BNA_Historique_prix!$E:$E,$C78))/SUMIFS(BNA_Historique_prix!K:K,BNA_Historique_prix!$B:$B,$B78,BNA_Historique_prix!$E:$E,$C78),""))</f>
        <v>-</v>
      </c>
      <c r="M78" s="13" t="str">
        <f ca="1">IF(OR(SUMIFS(BNA_Historique_prix!L:L,BNA_Historique_prix!$B:$B,$B78,BNA_Historique_prix!$E:$E,$D78)=0,SUMIFS(BNA_Historique_prix!L:L,BNA_Historique_prix!$B:$B,$B78,BNA_Historique_prix!$E:$E,$C78)=0),"-",IFERROR((SUMIFS(BNA_Historique_prix!L:L,BNA_Historique_prix!$B:$B,$B78,BNA_Historique_prix!$E:$E,$D78)-SUMIFS(BNA_Historique_prix!L:L,BNA_Historique_prix!$B:$B,$B78,BNA_Historique_prix!$E:$E,$C78))/SUMIFS(BNA_Historique_prix!L:L,BNA_Historique_prix!$B:$B,$B78,BNA_Historique_prix!$E:$E,$C78),""))</f>
        <v>-</v>
      </c>
      <c r="N78" s="13" t="str">
        <f ca="1">IF(OR(SUMIFS(BNA_Historique_prix!M:M,BNA_Historique_prix!$B:$B,$B78,BNA_Historique_prix!$E:$E,$D78)=0,SUMIFS(BNA_Historique_prix!M:M,BNA_Historique_prix!$B:$B,$B78,BNA_Historique_prix!$E:$E,$C78)=0),"-",IFERROR((SUMIFS(BNA_Historique_prix!M:M,BNA_Historique_prix!$B:$B,$B78,BNA_Historique_prix!$E:$E,$D78)-SUMIFS(BNA_Historique_prix!M:M,BNA_Historique_prix!$B:$B,$B78,BNA_Historique_prix!$E:$E,$C78))/SUMIFS(BNA_Historique_prix!M:M,BNA_Historique_prix!$B:$B,$B78,BNA_Historique_prix!$E:$E,$C78),""))</f>
        <v>-</v>
      </c>
      <c r="O78" s="13" t="str">
        <f ca="1">IF(OR(SUMIFS(BNA_Historique_prix!N:N,BNA_Historique_prix!$B:$B,$B78,BNA_Historique_prix!$E:$E,$D78)=0,SUMIFS(BNA_Historique_prix!N:N,BNA_Historique_prix!$B:$B,$B78,BNA_Historique_prix!$E:$E,$C78)=0),"-",IFERROR((SUMIFS(BNA_Historique_prix!N:N,BNA_Historique_prix!$B:$B,$B78,BNA_Historique_prix!$E:$E,$D78)-SUMIFS(BNA_Historique_prix!N:N,BNA_Historique_prix!$B:$B,$B78,BNA_Historique_prix!$E:$E,$C78))/SUMIFS(BNA_Historique_prix!N:N,BNA_Historique_prix!$B:$B,$B78,BNA_Historique_prix!$E:$E,$C78),""))</f>
        <v>-</v>
      </c>
      <c r="P78" s="13" t="str">
        <f ca="1">IF(OR(SUMIFS(BNA_Historique_prix!O:O,BNA_Historique_prix!$B:$B,$B78,BNA_Historique_prix!$E:$E,$D78)=0,SUMIFS(BNA_Historique_prix!O:O,BNA_Historique_prix!$B:$B,$B78,BNA_Historique_prix!$E:$E,$C78)=0),"-",IFERROR((SUMIFS(BNA_Historique_prix!O:O,BNA_Historique_prix!$B:$B,$B78,BNA_Historique_prix!$E:$E,$D78)-SUMIFS(BNA_Historique_prix!O:O,BNA_Historique_prix!$B:$B,$B78,BNA_Historique_prix!$E:$E,$C78))/SUMIFS(BNA_Historique_prix!O:O,BNA_Historique_prix!$B:$B,$B78,BNA_Historique_prix!$E:$E,$C78),""))</f>
        <v>-</v>
      </c>
      <c r="Q78" s="13" t="str">
        <f ca="1">IF(OR(SUMIFS(BNA_Historique_prix!P:P,BNA_Historique_prix!$B:$B,$B78,BNA_Historique_prix!$E:$E,$D78)=0,SUMIFS(BNA_Historique_prix!P:P,BNA_Historique_prix!$B:$B,$B78,BNA_Historique_prix!$E:$E,$C78)=0),"-",IFERROR((SUMIFS(BNA_Historique_prix!P:P,BNA_Historique_prix!$B:$B,$B78,BNA_Historique_prix!$E:$E,$D78)-SUMIFS(BNA_Historique_prix!P:P,BNA_Historique_prix!$B:$B,$B78,BNA_Historique_prix!$E:$E,$C78))/SUMIFS(BNA_Historique_prix!P:P,BNA_Historique_prix!$B:$B,$B78,BNA_Historique_prix!$E:$E,$C78),""))</f>
        <v>-</v>
      </c>
      <c r="R78" s="13" t="str">
        <f ca="1">IF(OR(SUMIFS(BNA_Historique_prix!Q:Q,BNA_Historique_prix!$B:$B,$B78,BNA_Historique_prix!$E:$E,$D78)=0,SUMIFS(BNA_Historique_prix!Q:Q,BNA_Historique_prix!$B:$B,$B78,BNA_Historique_prix!$E:$E,$C78)=0),"-",IFERROR((SUMIFS(BNA_Historique_prix!Q:Q,BNA_Historique_prix!$B:$B,$B78,BNA_Historique_prix!$E:$E,$D78)-SUMIFS(BNA_Historique_prix!Q:Q,BNA_Historique_prix!$B:$B,$B78,BNA_Historique_prix!$E:$E,$C78))/SUMIFS(BNA_Historique_prix!Q:Q,BNA_Historique_prix!$B:$B,$B78,BNA_Historique_prix!$E:$E,$C78),""))</f>
        <v>-</v>
      </c>
      <c r="S78" s="13" t="str">
        <f ca="1">IF(OR(SUMIFS(BNA_Historique_prix!R:R,BNA_Historique_prix!$B:$B,$B78,BNA_Historique_prix!$E:$E,$D78)=0,SUMIFS(BNA_Historique_prix!R:R,BNA_Historique_prix!$B:$B,$B78,BNA_Historique_prix!$E:$E,$C78)=0),"-",IFERROR((SUMIFS(BNA_Historique_prix!R:R,BNA_Historique_prix!$B:$B,$B78,BNA_Historique_prix!$E:$E,$D78)-SUMIFS(BNA_Historique_prix!R:R,BNA_Historique_prix!$B:$B,$B78,BNA_Historique_prix!$E:$E,$C78))/SUMIFS(BNA_Historique_prix!R:R,BNA_Historique_prix!$B:$B,$B78,BNA_Historique_prix!$E:$E,$C78),""))</f>
        <v>-</v>
      </c>
      <c r="T78" s="13" t="str">
        <f ca="1">IF(OR(SUMIFS(BNA_Historique_prix!S:S,BNA_Historique_prix!$B:$B,$B78,BNA_Historique_prix!$E:$E,$D78)=0,SUMIFS(BNA_Historique_prix!S:S,BNA_Historique_prix!$B:$B,$B78,BNA_Historique_prix!$E:$E,$C78)=0),"-",IFERROR((SUMIFS(BNA_Historique_prix!S:S,BNA_Historique_prix!$B:$B,$B78,BNA_Historique_prix!$E:$E,$D78)-SUMIFS(BNA_Historique_prix!S:S,BNA_Historique_prix!$B:$B,$B78,BNA_Historique_prix!$E:$E,$C78))/SUMIFS(BNA_Historique_prix!S:S,BNA_Historique_prix!$B:$B,$B78,BNA_Historique_prix!$E:$E,$C78),""))</f>
        <v>-</v>
      </c>
      <c r="U78" s="13" t="str">
        <f ca="1">IF(OR(SUMIFS(BNA_Historique_prix!T:T,BNA_Historique_prix!$B:$B,$B78,BNA_Historique_prix!$E:$E,$D78)=0,SUMIFS(BNA_Historique_prix!T:T,BNA_Historique_prix!$B:$B,$B78,BNA_Historique_prix!$E:$E,$C78)=0),"-",IFERROR((SUMIFS(BNA_Historique_prix!T:T,BNA_Historique_prix!$B:$B,$B78,BNA_Historique_prix!$E:$E,$D78)-SUMIFS(BNA_Historique_prix!T:T,BNA_Historique_prix!$B:$B,$B78,BNA_Historique_prix!$E:$E,$C78))/SUMIFS(BNA_Historique_prix!T:T,BNA_Historique_prix!$B:$B,$B78,BNA_Historique_prix!$E:$E,$C78),""))</f>
        <v>-</v>
      </c>
      <c r="V78" s="13" t="str">
        <f ca="1">IF(OR(SUMIFS(BNA_Historique_prix!U:U,BNA_Historique_prix!$B:$B,$B78,BNA_Historique_prix!$E:$E,$D78)=0,SUMIFS(BNA_Historique_prix!U:U,BNA_Historique_prix!$B:$B,$B78,BNA_Historique_prix!$E:$E,$C78)=0),"-",IFERROR((SUMIFS(BNA_Historique_prix!U:U,BNA_Historique_prix!$B:$B,$B78,BNA_Historique_prix!$E:$E,$D78)-SUMIFS(BNA_Historique_prix!U:U,BNA_Historique_prix!$B:$B,$B78,BNA_Historique_prix!$E:$E,$C78))/SUMIFS(BNA_Historique_prix!U:U,BNA_Historique_prix!$B:$B,$B78,BNA_Historique_prix!$E:$E,$C78),""))</f>
        <v>-</v>
      </c>
      <c r="W78" s="13" t="str">
        <f ca="1">IF(OR(SUMIFS(BNA_Historique_prix!V:V,BNA_Historique_prix!$B:$B,$B78,BNA_Historique_prix!$E:$E,$D78)=0,SUMIFS(BNA_Historique_prix!V:V,BNA_Historique_prix!$B:$B,$B78,BNA_Historique_prix!$E:$E,$C78)=0),"-",IFERROR((SUMIFS(BNA_Historique_prix!V:V,BNA_Historique_prix!$B:$B,$B78,BNA_Historique_prix!$E:$E,$D78)-SUMIFS(BNA_Historique_prix!V:V,BNA_Historique_prix!$B:$B,$B78,BNA_Historique_prix!$E:$E,$C78))/SUMIFS(BNA_Historique_prix!V:V,BNA_Historique_prix!$B:$B,$B78,BNA_Historique_prix!$E:$E,$C78),""))</f>
        <v>-</v>
      </c>
      <c r="X78" s="13" t="str">
        <f ca="1">IF(OR(SUMIFS(BNA_Historique_prix!W:W,BNA_Historique_prix!$B:$B,$B78,BNA_Historique_prix!$E:$E,$D78)=0,SUMIFS(BNA_Historique_prix!W:W,BNA_Historique_prix!$B:$B,$B78,BNA_Historique_prix!$E:$E,$C78)=0),"-",IFERROR((SUMIFS(BNA_Historique_prix!W:W,BNA_Historique_prix!$B:$B,$B78,BNA_Historique_prix!$E:$E,$D78)-SUMIFS(BNA_Historique_prix!W:W,BNA_Historique_prix!$B:$B,$B78,BNA_Historique_prix!$E:$E,$C78))/SUMIFS(BNA_Historique_prix!W:W,BNA_Historique_prix!$B:$B,$B78,BNA_Historique_prix!$E:$E,$C78),""))</f>
        <v>-</v>
      </c>
      <c r="Y78" s="13" t="str">
        <f ca="1">IF(OR(SUMIFS(BNA_Historique_prix!X:X,BNA_Historique_prix!$B:$B,$B78,BNA_Historique_prix!$E:$E,$D78)=0,SUMIFS(BNA_Historique_prix!X:X,BNA_Historique_prix!$B:$B,$B78,BNA_Historique_prix!$E:$E,$C78)=0),"-",IFERROR((SUMIFS(BNA_Historique_prix!X:X,BNA_Historique_prix!$B:$B,$B78,BNA_Historique_prix!$E:$E,$D78)-SUMIFS(BNA_Historique_prix!X:X,BNA_Historique_prix!$B:$B,$B78,BNA_Historique_prix!$E:$E,$C78))/SUMIFS(BNA_Historique_prix!X:X,BNA_Historique_prix!$B:$B,$B78,BNA_Historique_prix!$E:$E,$C78),""))</f>
        <v>-</v>
      </c>
      <c r="Z78" s="13" t="str">
        <f ca="1">IF(OR(SUMIFS(BNA_Historique_prix!Y:Y,BNA_Historique_prix!$B:$B,$B78,BNA_Historique_prix!$E:$E,$D78)=0,SUMIFS(BNA_Historique_prix!Y:Y,BNA_Historique_prix!$B:$B,$B78,BNA_Historique_prix!$E:$E,$C78)=0),"-",IFERROR((SUMIFS(BNA_Historique_prix!Y:Y,BNA_Historique_prix!$B:$B,$B78,BNA_Historique_prix!$E:$E,$D78)-SUMIFS(BNA_Historique_prix!Y:Y,BNA_Historique_prix!$B:$B,$B78,BNA_Historique_prix!$E:$E,$C78))/SUMIFS(BNA_Historique_prix!Y:Y,BNA_Historique_prix!$B:$B,$B78,BNA_Historique_prix!$E:$E,$C78),""))</f>
        <v>-</v>
      </c>
      <c r="AA78" s="13" t="str">
        <f ca="1">IF(OR(SUMIFS(BNA_Historique_prix!Z:Z,BNA_Historique_prix!$B:$B,$B78,BNA_Historique_prix!$E:$E,$D78)=0,SUMIFS(BNA_Historique_prix!Z:Z,BNA_Historique_prix!$B:$B,$B78,BNA_Historique_prix!$E:$E,$C78)=0),"-",IFERROR((SUMIFS(BNA_Historique_prix!Z:Z,BNA_Historique_prix!$B:$B,$B78,BNA_Historique_prix!$E:$E,$D78)-SUMIFS(BNA_Historique_prix!Z:Z,BNA_Historique_prix!$B:$B,$B78,BNA_Historique_prix!$E:$E,$C78))/SUMIFS(BNA_Historique_prix!Z:Z,BNA_Historique_prix!$B:$B,$B78,BNA_Historique_prix!$E:$E,$C78),""))</f>
        <v>-</v>
      </c>
      <c r="AB78" s="13" t="str">
        <f ca="1">IF(OR(SUMIFS(BNA_Historique_prix!AA:AA,BNA_Historique_prix!$B:$B,$B78,BNA_Historique_prix!$E:$E,$D78)=0,SUMIFS(BNA_Historique_prix!AA:AA,BNA_Historique_prix!$B:$B,$B78,BNA_Historique_prix!$E:$E,$C78)=0),"-",IFERROR((SUMIFS(BNA_Historique_prix!AA:AA,BNA_Historique_prix!$B:$B,$B78,BNA_Historique_prix!$E:$E,$D78)-SUMIFS(BNA_Historique_prix!AA:AA,BNA_Historique_prix!$B:$B,$B78,BNA_Historique_prix!$E:$E,$C78))/SUMIFS(BNA_Historique_prix!AA:AA,BNA_Historique_prix!$B:$B,$B78,BNA_Historique_prix!$E:$E,$C78),""))</f>
        <v>-</v>
      </c>
      <c r="AC78" s="13" t="str">
        <f ca="1">IF(OR(SUMIFS(BNA_Historique_prix!AB:AB,BNA_Historique_prix!$B:$B,$B78,BNA_Historique_prix!$E:$E,$D78)=0,SUMIFS(BNA_Historique_prix!AB:AB,BNA_Historique_prix!$B:$B,$B78,BNA_Historique_prix!$E:$E,$C78)=0),"-",IFERROR((SUMIFS(BNA_Historique_prix!AB:AB,BNA_Historique_prix!$B:$B,$B78,BNA_Historique_prix!$E:$E,$D78)-SUMIFS(BNA_Historique_prix!AB:AB,BNA_Historique_prix!$B:$B,$B78,BNA_Historique_prix!$E:$E,$C78))/SUMIFS(BNA_Historique_prix!AB:AB,BNA_Historique_prix!$B:$B,$B78,BNA_Historique_prix!$E:$E,$C78),""))</f>
        <v>-</v>
      </c>
      <c r="AD78" s="13" t="str">
        <f ca="1">IF(OR(SUMIFS(BNA_Historique_prix!AC:AC,BNA_Historique_prix!$B:$B,$B78,BNA_Historique_prix!$E:$E,$D78)=0,SUMIFS(BNA_Historique_prix!AC:AC,BNA_Historique_prix!$B:$B,$B78,BNA_Historique_prix!$E:$E,$C78)=0),"-",IFERROR((SUMIFS(BNA_Historique_prix!AC:AC,BNA_Historique_prix!$B:$B,$B78,BNA_Historique_prix!$E:$E,$D78)-SUMIFS(BNA_Historique_prix!AC:AC,BNA_Historique_prix!$B:$B,$B78,BNA_Historique_prix!$E:$E,$C78))/SUMIFS(BNA_Historique_prix!AC:AC,BNA_Historique_prix!$B:$B,$B78,BNA_Historique_prix!$E:$E,$C78),""))</f>
        <v>-</v>
      </c>
      <c r="AE78" s="13" t="str">
        <f ca="1">IF(OR(SUMIFS(BNA_Historique_prix!AD:AD,BNA_Historique_prix!$B:$B,$B78,BNA_Historique_prix!$E:$E,$D78)=0,SUMIFS(BNA_Historique_prix!AD:AD,BNA_Historique_prix!$B:$B,$B78,BNA_Historique_prix!$E:$E,$C78)=0),"-",IFERROR((SUMIFS(BNA_Historique_prix!AD:AD,BNA_Historique_prix!$B:$B,$B78,BNA_Historique_prix!$E:$E,$D78)-SUMIFS(BNA_Historique_prix!AD:AD,BNA_Historique_prix!$B:$B,$B78,BNA_Historique_prix!$E:$E,$C78))/SUMIFS(BNA_Historique_prix!AD:AD,BNA_Historique_prix!$B:$B,$B78,BNA_Historique_prix!$E:$E,$C78),""))</f>
        <v>-</v>
      </c>
      <c r="AF78" s="13" t="str">
        <f ca="1">IF(OR(SUMIFS(BNA_Historique_prix!AE:AE,BNA_Historique_prix!$B:$B,$B78,BNA_Historique_prix!$E:$E,$D78)=0,SUMIFS(BNA_Historique_prix!AE:AE,BNA_Historique_prix!$B:$B,$B78,BNA_Historique_prix!$E:$E,$C78)=0),"-",IFERROR((SUMIFS(BNA_Historique_prix!AE:AE,BNA_Historique_prix!$B:$B,$B78,BNA_Historique_prix!$E:$E,$D78)-SUMIFS(BNA_Historique_prix!AE:AE,BNA_Historique_prix!$B:$B,$B78,BNA_Historique_prix!$E:$E,$C78))/SUMIFS(BNA_Historique_prix!AE:AE,BNA_Historique_prix!$B:$B,$B78,BNA_Historique_prix!$E:$E,$C78),""))</f>
        <v>-</v>
      </c>
      <c r="AG78" s="13" t="str">
        <f ca="1">IF(OR(SUMIFS(BNA_Historique_prix!AF:AF,BNA_Historique_prix!$B:$B,$B78,BNA_Historique_prix!$E:$E,$D78)=0,SUMIFS(BNA_Historique_prix!AF:AF,BNA_Historique_prix!$B:$B,$B78,BNA_Historique_prix!$E:$E,$C78)=0),"-",IFERROR((SUMIFS(BNA_Historique_prix!AF:AF,BNA_Historique_prix!$B:$B,$B78,BNA_Historique_prix!$E:$E,$D78)-SUMIFS(BNA_Historique_prix!AF:AF,BNA_Historique_prix!$B:$B,$B78,BNA_Historique_prix!$E:$E,$C78))/SUMIFS(BNA_Historique_prix!AF:AF,BNA_Historique_prix!$B:$B,$B78,BNA_Historique_prix!$E:$E,$C78),""))</f>
        <v>-</v>
      </c>
      <c r="AH78" s="13" t="str">
        <f ca="1">IF(OR(SUMIFS(BNA_Historique_prix!AG:AG,BNA_Historique_prix!$B:$B,$B78,BNA_Historique_prix!$E:$E,$D78)=0,SUMIFS(BNA_Historique_prix!AG:AG,BNA_Historique_prix!$B:$B,$B78,BNA_Historique_prix!$E:$E,$C78)=0),"-",IFERROR((SUMIFS(BNA_Historique_prix!AG:AG,BNA_Historique_prix!$B:$B,$B78,BNA_Historique_prix!$E:$E,$D78)-SUMIFS(BNA_Historique_prix!AG:AG,BNA_Historique_prix!$B:$B,$B78,BNA_Historique_prix!$E:$E,$C78))/SUMIFS(BNA_Historique_prix!AG:AG,BNA_Historique_prix!$B:$B,$B78,BNA_Historique_prix!$E:$E,$C78),""))</f>
        <v>-</v>
      </c>
      <c r="AI78" s="13" t="str">
        <f ca="1">IF(OR(SUMIFS(BNA_Historique_prix!AH:AH,BNA_Historique_prix!$B:$B,$B78,BNA_Historique_prix!$E:$E,$D78)=0,SUMIFS(BNA_Historique_prix!AH:AH,BNA_Historique_prix!$B:$B,$B78,BNA_Historique_prix!$E:$E,$C78)=0),"-",IFERROR((SUMIFS(BNA_Historique_prix!AH:AH,BNA_Historique_prix!$B:$B,$B78,BNA_Historique_prix!$E:$E,$D78)-SUMIFS(BNA_Historique_prix!AH:AH,BNA_Historique_prix!$B:$B,$B78,BNA_Historique_prix!$E:$E,$C78))/SUMIFS(BNA_Historique_prix!AH:AH,BNA_Historique_prix!$B:$B,$B78,BNA_Historique_prix!$E:$E,$C78),""))</f>
        <v>-</v>
      </c>
      <c r="AJ78" s="13" t="str">
        <f ca="1">IF(OR(SUMIFS(BNA_Historique_prix!AI:AI,BNA_Historique_prix!$B:$B,$B78,BNA_Historique_prix!$E:$E,$D78)=0,SUMIFS(BNA_Historique_prix!AI:AI,BNA_Historique_prix!$B:$B,$B78,BNA_Historique_prix!$E:$E,$C78)=0),"-",IFERROR((SUMIFS(BNA_Historique_prix!AI:AI,BNA_Historique_prix!$B:$B,$B78,BNA_Historique_prix!$E:$E,$D78)-SUMIFS(BNA_Historique_prix!AI:AI,BNA_Historique_prix!$B:$B,$B78,BNA_Historique_prix!$E:$E,$C78))/SUMIFS(BNA_Historique_prix!AI:AI,BNA_Historique_prix!$B:$B,$B78,BNA_Historique_prix!$E:$E,$C78),""))</f>
        <v>-</v>
      </c>
    </row>
    <row r="79" spans="1:36" x14ac:dyDescent="0.35">
      <c r="A79" s="4" t="s">
        <v>99</v>
      </c>
      <c r="B79" s="4" t="s">
        <v>100</v>
      </c>
      <c r="C79" s="10">
        <f t="shared" si="13"/>
        <v>44866</v>
      </c>
      <c r="D79" s="10">
        <f t="shared" si="13"/>
        <v>45231</v>
      </c>
      <c r="E79" s="10"/>
      <c r="F79" s="10" t="str">
        <f>F74</f>
        <v>% var annuelle</v>
      </c>
      <c r="H79" s="13" t="str">
        <f ca="1">IF(OR(SUMIFS(BNA_Historique_prix!G:G,BNA_Historique_prix!$B:$B,$B79,BNA_Historique_prix!$E:$E,$D79)=0,SUMIFS(BNA_Historique_prix!G:G,BNA_Historique_prix!$B:$B,$B79,BNA_Historique_prix!$E:$E,$C79)=0),"-",IFERROR((SUMIFS(BNA_Historique_prix!G:G,BNA_Historique_prix!$B:$B,$B79,BNA_Historique_prix!$E:$E,$D79)-SUMIFS(BNA_Historique_prix!G:G,BNA_Historique_prix!$B:$B,$B79,BNA_Historique_prix!$E:$E,$C79))/SUMIFS(BNA_Historique_prix!G:G,BNA_Historique_prix!$B:$B,$B79,BNA_Historique_prix!$E:$E,$C79),""))</f>
        <v>-</v>
      </c>
      <c r="I79" s="13" t="str">
        <f ca="1">IF(OR(SUMIFS(BNA_Historique_prix!H:H,BNA_Historique_prix!$B:$B,$B79,BNA_Historique_prix!$E:$E,$D79)=0,SUMIFS(BNA_Historique_prix!H:H,BNA_Historique_prix!$B:$B,$B79,BNA_Historique_prix!$E:$E,$C79)=0),"-",IFERROR((SUMIFS(BNA_Historique_prix!H:H,BNA_Historique_prix!$B:$B,$B79,BNA_Historique_prix!$E:$E,$D79)-SUMIFS(BNA_Historique_prix!H:H,BNA_Historique_prix!$B:$B,$B79,BNA_Historique_prix!$E:$E,$C79))/SUMIFS(BNA_Historique_prix!H:H,BNA_Historique_prix!$B:$B,$B79,BNA_Historique_prix!$E:$E,$C79),""))</f>
        <v>-</v>
      </c>
      <c r="J79" s="13" t="str">
        <f ca="1">IF(OR(SUMIFS(BNA_Historique_prix!I:I,BNA_Historique_prix!$B:$B,$B79,BNA_Historique_prix!$E:$E,$D79)=0,SUMIFS(BNA_Historique_prix!I:I,BNA_Historique_prix!$B:$B,$B79,BNA_Historique_prix!$E:$E,$C79)=0),"-",IFERROR((SUMIFS(BNA_Historique_prix!I:I,BNA_Historique_prix!$B:$B,$B79,BNA_Historique_prix!$E:$E,$D79)-SUMIFS(BNA_Historique_prix!I:I,BNA_Historique_prix!$B:$B,$B79,BNA_Historique_prix!$E:$E,$C79))/SUMIFS(BNA_Historique_prix!I:I,BNA_Historique_prix!$B:$B,$B79,BNA_Historique_prix!$E:$E,$C79),""))</f>
        <v>-</v>
      </c>
      <c r="K79" s="13" t="str">
        <f ca="1">IF(OR(SUMIFS(BNA_Historique_prix!J:J,BNA_Historique_prix!$B:$B,$B79,BNA_Historique_prix!$E:$E,$D79)=0,SUMIFS(BNA_Historique_prix!J:J,BNA_Historique_prix!$B:$B,$B79,BNA_Historique_prix!$E:$E,$C79)=0),"-",IFERROR((SUMIFS(BNA_Historique_prix!J:J,BNA_Historique_prix!$B:$B,$B79,BNA_Historique_prix!$E:$E,$D79)-SUMIFS(BNA_Historique_prix!J:J,BNA_Historique_prix!$B:$B,$B79,BNA_Historique_prix!$E:$E,$C79))/SUMIFS(BNA_Historique_prix!J:J,BNA_Historique_prix!$B:$B,$B79,BNA_Historique_prix!$E:$E,$C79),""))</f>
        <v>-</v>
      </c>
      <c r="L79" s="13" t="str">
        <f ca="1">IF(OR(SUMIFS(BNA_Historique_prix!K:K,BNA_Historique_prix!$B:$B,$B79,BNA_Historique_prix!$E:$E,$D79)=0,SUMIFS(BNA_Historique_prix!K:K,BNA_Historique_prix!$B:$B,$B79,BNA_Historique_prix!$E:$E,$C79)=0),"-",IFERROR((SUMIFS(BNA_Historique_prix!K:K,BNA_Historique_prix!$B:$B,$B79,BNA_Historique_prix!$E:$E,$D79)-SUMIFS(BNA_Historique_prix!K:K,BNA_Historique_prix!$B:$B,$B79,BNA_Historique_prix!$E:$E,$C79))/SUMIFS(BNA_Historique_prix!K:K,BNA_Historique_prix!$B:$B,$B79,BNA_Historique_prix!$E:$E,$C79),""))</f>
        <v>-</v>
      </c>
      <c r="M79" s="13" t="str">
        <f ca="1">IF(OR(SUMIFS(BNA_Historique_prix!L:L,BNA_Historique_prix!$B:$B,$B79,BNA_Historique_prix!$E:$E,$D79)=0,SUMIFS(BNA_Historique_prix!L:L,BNA_Historique_prix!$B:$B,$B79,BNA_Historique_prix!$E:$E,$C79)=0),"-",IFERROR((SUMIFS(BNA_Historique_prix!L:L,BNA_Historique_prix!$B:$B,$B79,BNA_Historique_prix!$E:$E,$D79)-SUMIFS(BNA_Historique_prix!L:L,BNA_Historique_prix!$B:$B,$B79,BNA_Historique_prix!$E:$E,$C79))/SUMIFS(BNA_Historique_prix!L:L,BNA_Historique_prix!$B:$B,$B79,BNA_Historique_prix!$E:$E,$C79),""))</f>
        <v>-</v>
      </c>
      <c r="N79" s="13" t="str">
        <f ca="1">IF(OR(SUMIFS(BNA_Historique_prix!M:M,BNA_Historique_prix!$B:$B,$B79,BNA_Historique_prix!$E:$E,$D79)=0,SUMIFS(BNA_Historique_prix!M:M,BNA_Historique_prix!$B:$B,$B79,BNA_Historique_prix!$E:$E,$C79)=0),"-",IFERROR((SUMIFS(BNA_Historique_prix!M:M,BNA_Historique_prix!$B:$B,$B79,BNA_Historique_prix!$E:$E,$D79)-SUMIFS(BNA_Historique_prix!M:M,BNA_Historique_prix!$B:$B,$B79,BNA_Historique_prix!$E:$E,$C79))/SUMIFS(BNA_Historique_prix!M:M,BNA_Historique_prix!$B:$B,$B79,BNA_Historique_prix!$E:$E,$C79),""))</f>
        <v>-</v>
      </c>
      <c r="O79" s="13" t="str">
        <f ca="1">IF(OR(SUMIFS(BNA_Historique_prix!N:N,BNA_Historique_prix!$B:$B,$B79,BNA_Historique_prix!$E:$E,$D79)=0,SUMIFS(BNA_Historique_prix!N:N,BNA_Historique_prix!$B:$B,$B79,BNA_Historique_prix!$E:$E,$C79)=0),"-",IFERROR((SUMIFS(BNA_Historique_prix!N:N,BNA_Historique_prix!$B:$B,$B79,BNA_Historique_prix!$E:$E,$D79)-SUMIFS(BNA_Historique_prix!N:N,BNA_Historique_prix!$B:$B,$B79,BNA_Historique_prix!$E:$E,$C79))/SUMIFS(BNA_Historique_prix!N:N,BNA_Historique_prix!$B:$B,$B79,BNA_Historique_prix!$E:$E,$C79),""))</f>
        <v>-</v>
      </c>
      <c r="P79" s="13" t="str">
        <f ca="1">IF(OR(SUMIFS(BNA_Historique_prix!O:O,BNA_Historique_prix!$B:$B,$B79,BNA_Historique_prix!$E:$E,$D79)=0,SUMIFS(BNA_Historique_prix!O:O,BNA_Historique_prix!$B:$B,$B79,BNA_Historique_prix!$E:$E,$C79)=0),"-",IFERROR((SUMIFS(BNA_Historique_prix!O:O,BNA_Historique_prix!$B:$B,$B79,BNA_Historique_prix!$E:$E,$D79)-SUMIFS(BNA_Historique_prix!O:O,BNA_Historique_prix!$B:$B,$B79,BNA_Historique_prix!$E:$E,$C79))/SUMIFS(BNA_Historique_prix!O:O,BNA_Historique_prix!$B:$B,$B79,BNA_Historique_prix!$E:$E,$C79),""))</f>
        <v>-</v>
      </c>
      <c r="Q79" s="13" t="str">
        <f ca="1">IF(OR(SUMIFS(BNA_Historique_prix!P:P,BNA_Historique_prix!$B:$B,$B79,BNA_Historique_prix!$E:$E,$D79)=0,SUMIFS(BNA_Historique_prix!P:P,BNA_Historique_prix!$B:$B,$B79,BNA_Historique_prix!$E:$E,$C79)=0),"-",IFERROR((SUMIFS(BNA_Historique_prix!P:P,BNA_Historique_prix!$B:$B,$B79,BNA_Historique_prix!$E:$E,$D79)-SUMIFS(BNA_Historique_prix!P:P,BNA_Historique_prix!$B:$B,$B79,BNA_Historique_prix!$E:$E,$C79))/SUMIFS(BNA_Historique_prix!P:P,BNA_Historique_prix!$B:$B,$B79,BNA_Historique_prix!$E:$E,$C79),""))</f>
        <v>-</v>
      </c>
      <c r="R79" s="13" t="str">
        <f ca="1">IF(OR(SUMIFS(BNA_Historique_prix!Q:Q,BNA_Historique_prix!$B:$B,$B79,BNA_Historique_prix!$E:$E,$D79)=0,SUMIFS(BNA_Historique_prix!Q:Q,BNA_Historique_prix!$B:$B,$B79,BNA_Historique_prix!$E:$E,$C79)=0),"-",IFERROR((SUMIFS(BNA_Historique_prix!Q:Q,BNA_Historique_prix!$B:$B,$B79,BNA_Historique_prix!$E:$E,$D79)-SUMIFS(BNA_Historique_prix!Q:Q,BNA_Historique_prix!$B:$B,$B79,BNA_Historique_prix!$E:$E,$C79))/SUMIFS(BNA_Historique_prix!Q:Q,BNA_Historique_prix!$B:$B,$B79,BNA_Historique_prix!$E:$E,$C79),""))</f>
        <v>-</v>
      </c>
      <c r="S79" s="13" t="str">
        <f ca="1">IF(OR(SUMIFS(BNA_Historique_prix!R:R,BNA_Historique_prix!$B:$B,$B79,BNA_Historique_prix!$E:$E,$D79)=0,SUMIFS(BNA_Historique_prix!R:R,BNA_Historique_prix!$B:$B,$B79,BNA_Historique_prix!$E:$E,$C79)=0),"-",IFERROR((SUMIFS(BNA_Historique_prix!R:R,BNA_Historique_prix!$B:$B,$B79,BNA_Historique_prix!$E:$E,$D79)-SUMIFS(BNA_Historique_prix!R:R,BNA_Historique_prix!$B:$B,$B79,BNA_Historique_prix!$E:$E,$C79))/SUMIFS(BNA_Historique_prix!R:R,BNA_Historique_prix!$B:$B,$B79,BNA_Historique_prix!$E:$E,$C79),""))</f>
        <v>-</v>
      </c>
      <c r="T79" s="13" t="str">
        <f ca="1">IF(OR(SUMIFS(BNA_Historique_prix!S:S,BNA_Historique_prix!$B:$B,$B79,BNA_Historique_prix!$E:$E,$D79)=0,SUMIFS(BNA_Historique_prix!S:S,BNA_Historique_prix!$B:$B,$B79,BNA_Historique_prix!$E:$E,$C79)=0),"-",IFERROR((SUMIFS(BNA_Historique_prix!S:S,BNA_Historique_prix!$B:$B,$B79,BNA_Historique_prix!$E:$E,$D79)-SUMIFS(BNA_Historique_prix!S:S,BNA_Historique_prix!$B:$B,$B79,BNA_Historique_prix!$E:$E,$C79))/SUMIFS(BNA_Historique_prix!S:S,BNA_Historique_prix!$B:$B,$B79,BNA_Historique_prix!$E:$E,$C79),""))</f>
        <v>-</v>
      </c>
      <c r="U79" s="13" t="str">
        <f ca="1">IF(OR(SUMIFS(BNA_Historique_prix!T:T,BNA_Historique_prix!$B:$B,$B79,BNA_Historique_prix!$E:$E,$D79)=0,SUMIFS(BNA_Historique_prix!T:T,BNA_Historique_prix!$B:$B,$B79,BNA_Historique_prix!$E:$E,$C79)=0),"-",IFERROR((SUMIFS(BNA_Historique_prix!T:T,BNA_Historique_prix!$B:$B,$B79,BNA_Historique_prix!$E:$E,$D79)-SUMIFS(BNA_Historique_prix!T:T,BNA_Historique_prix!$B:$B,$B79,BNA_Historique_prix!$E:$E,$C79))/SUMIFS(BNA_Historique_prix!T:T,BNA_Historique_prix!$B:$B,$B79,BNA_Historique_prix!$E:$E,$C79),""))</f>
        <v>-</v>
      </c>
      <c r="V79" s="13" t="str">
        <f ca="1">IF(OR(SUMIFS(BNA_Historique_prix!U:U,BNA_Historique_prix!$B:$B,$B79,BNA_Historique_prix!$E:$E,$D79)=0,SUMIFS(BNA_Historique_prix!U:U,BNA_Historique_prix!$B:$B,$B79,BNA_Historique_prix!$E:$E,$C79)=0),"-",IFERROR((SUMIFS(BNA_Historique_prix!U:U,BNA_Historique_prix!$B:$B,$B79,BNA_Historique_prix!$E:$E,$D79)-SUMIFS(BNA_Historique_prix!U:U,BNA_Historique_prix!$B:$B,$B79,BNA_Historique_prix!$E:$E,$C79))/SUMIFS(BNA_Historique_prix!U:U,BNA_Historique_prix!$B:$B,$B79,BNA_Historique_prix!$E:$E,$C79),""))</f>
        <v>-</v>
      </c>
      <c r="W79" s="13" t="str">
        <f ca="1">IF(OR(SUMIFS(BNA_Historique_prix!V:V,BNA_Historique_prix!$B:$B,$B79,BNA_Historique_prix!$E:$E,$D79)=0,SUMIFS(BNA_Historique_prix!V:V,BNA_Historique_prix!$B:$B,$B79,BNA_Historique_prix!$E:$E,$C79)=0),"-",IFERROR((SUMIFS(BNA_Historique_prix!V:V,BNA_Historique_prix!$B:$B,$B79,BNA_Historique_prix!$E:$E,$D79)-SUMIFS(BNA_Historique_prix!V:V,BNA_Historique_prix!$B:$B,$B79,BNA_Historique_prix!$E:$E,$C79))/SUMIFS(BNA_Historique_prix!V:V,BNA_Historique_prix!$B:$B,$B79,BNA_Historique_prix!$E:$E,$C79),""))</f>
        <v>-</v>
      </c>
      <c r="X79" s="13" t="str">
        <f ca="1">IF(OR(SUMIFS(BNA_Historique_prix!W:W,BNA_Historique_prix!$B:$B,$B79,BNA_Historique_prix!$E:$E,$D79)=0,SUMIFS(BNA_Historique_prix!W:W,BNA_Historique_prix!$B:$B,$B79,BNA_Historique_prix!$E:$E,$C79)=0),"-",IFERROR((SUMIFS(BNA_Historique_prix!W:W,BNA_Historique_prix!$B:$B,$B79,BNA_Historique_prix!$E:$E,$D79)-SUMIFS(BNA_Historique_prix!W:W,BNA_Historique_prix!$B:$B,$B79,BNA_Historique_prix!$E:$E,$C79))/SUMIFS(BNA_Historique_prix!W:W,BNA_Historique_prix!$B:$B,$B79,BNA_Historique_prix!$E:$E,$C79),""))</f>
        <v>-</v>
      </c>
      <c r="Y79" s="13" t="str">
        <f ca="1">IF(OR(SUMIFS(BNA_Historique_prix!X:X,BNA_Historique_prix!$B:$B,$B79,BNA_Historique_prix!$E:$E,$D79)=0,SUMIFS(BNA_Historique_prix!X:X,BNA_Historique_prix!$B:$B,$B79,BNA_Historique_prix!$E:$E,$C79)=0),"-",IFERROR((SUMIFS(BNA_Historique_prix!X:X,BNA_Historique_prix!$B:$B,$B79,BNA_Historique_prix!$E:$E,$D79)-SUMIFS(BNA_Historique_prix!X:X,BNA_Historique_prix!$B:$B,$B79,BNA_Historique_prix!$E:$E,$C79))/SUMIFS(BNA_Historique_prix!X:X,BNA_Historique_prix!$B:$B,$B79,BNA_Historique_prix!$E:$E,$C79),""))</f>
        <v>-</v>
      </c>
      <c r="Z79" s="13" t="str">
        <f ca="1">IF(OR(SUMIFS(BNA_Historique_prix!Y:Y,BNA_Historique_prix!$B:$B,$B79,BNA_Historique_prix!$E:$E,$D79)=0,SUMIFS(BNA_Historique_prix!Y:Y,BNA_Historique_prix!$B:$B,$B79,BNA_Historique_prix!$E:$E,$C79)=0),"-",IFERROR((SUMIFS(BNA_Historique_prix!Y:Y,BNA_Historique_prix!$B:$B,$B79,BNA_Historique_prix!$E:$E,$D79)-SUMIFS(BNA_Historique_prix!Y:Y,BNA_Historique_prix!$B:$B,$B79,BNA_Historique_prix!$E:$E,$C79))/SUMIFS(BNA_Historique_prix!Y:Y,BNA_Historique_prix!$B:$B,$B79,BNA_Historique_prix!$E:$E,$C79),""))</f>
        <v>-</v>
      </c>
      <c r="AA79" s="13" t="str">
        <f ca="1">IF(OR(SUMIFS(BNA_Historique_prix!Z:Z,BNA_Historique_prix!$B:$B,$B79,BNA_Historique_prix!$E:$E,$D79)=0,SUMIFS(BNA_Historique_prix!Z:Z,BNA_Historique_prix!$B:$B,$B79,BNA_Historique_prix!$E:$E,$C79)=0),"-",IFERROR((SUMIFS(BNA_Historique_prix!Z:Z,BNA_Historique_prix!$B:$B,$B79,BNA_Historique_prix!$E:$E,$D79)-SUMIFS(BNA_Historique_prix!Z:Z,BNA_Historique_prix!$B:$B,$B79,BNA_Historique_prix!$E:$E,$C79))/SUMIFS(BNA_Historique_prix!Z:Z,BNA_Historique_prix!$B:$B,$B79,BNA_Historique_prix!$E:$E,$C79),""))</f>
        <v>-</v>
      </c>
      <c r="AB79" s="13" t="str">
        <f ca="1">IF(OR(SUMIFS(BNA_Historique_prix!AA:AA,BNA_Historique_prix!$B:$B,$B79,BNA_Historique_prix!$E:$E,$D79)=0,SUMIFS(BNA_Historique_prix!AA:AA,BNA_Historique_prix!$B:$B,$B79,BNA_Historique_prix!$E:$E,$C79)=0),"-",IFERROR((SUMIFS(BNA_Historique_prix!AA:AA,BNA_Historique_prix!$B:$B,$B79,BNA_Historique_prix!$E:$E,$D79)-SUMIFS(BNA_Historique_prix!AA:AA,BNA_Historique_prix!$B:$B,$B79,BNA_Historique_prix!$E:$E,$C79))/SUMIFS(BNA_Historique_prix!AA:AA,BNA_Historique_prix!$B:$B,$B79,BNA_Historique_prix!$E:$E,$C79),""))</f>
        <v>-</v>
      </c>
      <c r="AC79" s="13" t="str">
        <f ca="1">IF(OR(SUMIFS(BNA_Historique_prix!AB:AB,BNA_Historique_prix!$B:$B,$B79,BNA_Historique_prix!$E:$E,$D79)=0,SUMIFS(BNA_Historique_prix!AB:AB,BNA_Historique_prix!$B:$B,$B79,BNA_Historique_prix!$E:$E,$C79)=0),"-",IFERROR((SUMIFS(BNA_Historique_prix!AB:AB,BNA_Historique_prix!$B:$B,$B79,BNA_Historique_prix!$E:$E,$D79)-SUMIFS(BNA_Historique_prix!AB:AB,BNA_Historique_prix!$B:$B,$B79,BNA_Historique_prix!$E:$E,$C79))/SUMIFS(BNA_Historique_prix!AB:AB,BNA_Historique_prix!$B:$B,$B79,BNA_Historique_prix!$E:$E,$C79),""))</f>
        <v>-</v>
      </c>
      <c r="AD79" s="13" t="str">
        <f ca="1">IF(OR(SUMIFS(BNA_Historique_prix!AC:AC,BNA_Historique_prix!$B:$B,$B79,BNA_Historique_prix!$E:$E,$D79)=0,SUMIFS(BNA_Historique_prix!AC:AC,BNA_Historique_prix!$B:$B,$B79,BNA_Historique_prix!$E:$E,$C79)=0),"-",IFERROR((SUMIFS(BNA_Historique_prix!AC:AC,BNA_Historique_prix!$B:$B,$B79,BNA_Historique_prix!$E:$E,$D79)-SUMIFS(BNA_Historique_prix!AC:AC,BNA_Historique_prix!$B:$B,$B79,BNA_Historique_prix!$E:$E,$C79))/SUMIFS(BNA_Historique_prix!AC:AC,BNA_Historique_prix!$B:$B,$B79,BNA_Historique_prix!$E:$E,$C79),""))</f>
        <v>-</v>
      </c>
      <c r="AE79" s="13" t="str">
        <f ca="1">IF(OR(SUMIFS(BNA_Historique_prix!AD:AD,BNA_Historique_prix!$B:$B,$B79,BNA_Historique_prix!$E:$E,$D79)=0,SUMIFS(BNA_Historique_prix!AD:AD,BNA_Historique_prix!$B:$B,$B79,BNA_Historique_prix!$E:$E,$C79)=0),"-",IFERROR((SUMIFS(BNA_Historique_prix!AD:AD,BNA_Historique_prix!$B:$B,$B79,BNA_Historique_prix!$E:$E,$D79)-SUMIFS(BNA_Historique_prix!AD:AD,BNA_Historique_prix!$B:$B,$B79,BNA_Historique_prix!$E:$E,$C79))/SUMIFS(BNA_Historique_prix!AD:AD,BNA_Historique_prix!$B:$B,$B79,BNA_Historique_prix!$E:$E,$C79),""))</f>
        <v>-</v>
      </c>
      <c r="AF79" s="13" t="str">
        <f ca="1">IF(OR(SUMIFS(BNA_Historique_prix!AE:AE,BNA_Historique_prix!$B:$B,$B79,BNA_Historique_prix!$E:$E,$D79)=0,SUMIFS(BNA_Historique_prix!AE:AE,BNA_Historique_prix!$B:$B,$B79,BNA_Historique_prix!$E:$E,$C79)=0),"-",IFERROR((SUMIFS(BNA_Historique_prix!AE:AE,BNA_Historique_prix!$B:$B,$B79,BNA_Historique_prix!$E:$E,$D79)-SUMIFS(BNA_Historique_prix!AE:AE,BNA_Historique_prix!$B:$B,$B79,BNA_Historique_prix!$E:$E,$C79))/SUMIFS(BNA_Historique_prix!AE:AE,BNA_Historique_prix!$B:$B,$B79,BNA_Historique_prix!$E:$E,$C79),""))</f>
        <v>-</v>
      </c>
      <c r="AG79" s="13" t="str">
        <f ca="1">IF(OR(SUMIFS(BNA_Historique_prix!AF:AF,BNA_Historique_prix!$B:$B,$B79,BNA_Historique_prix!$E:$E,$D79)=0,SUMIFS(BNA_Historique_prix!AF:AF,BNA_Historique_prix!$B:$B,$B79,BNA_Historique_prix!$E:$E,$C79)=0),"-",IFERROR((SUMIFS(BNA_Historique_prix!AF:AF,BNA_Historique_prix!$B:$B,$B79,BNA_Historique_prix!$E:$E,$D79)-SUMIFS(BNA_Historique_prix!AF:AF,BNA_Historique_prix!$B:$B,$B79,BNA_Historique_prix!$E:$E,$C79))/SUMIFS(BNA_Historique_prix!AF:AF,BNA_Historique_prix!$B:$B,$B79,BNA_Historique_prix!$E:$E,$C79),""))</f>
        <v>-</v>
      </c>
      <c r="AH79" s="13" t="str">
        <f ca="1">IF(OR(SUMIFS(BNA_Historique_prix!AG:AG,BNA_Historique_prix!$B:$B,$B79,BNA_Historique_prix!$E:$E,$D79)=0,SUMIFS(BNA_Historique_prix!AG:AG,BNA_Historique_prix!$B:$B,$B79,BNA_Historique_prix!$E:$E,$C79)=0),"-",IFERROR((SUMIFS(BNA_Historique_prix!AG:AG,BNA_Historique_prix!$B:$B,$B79,BNA_Historique_prix!$E:$E,$D79)-SUMIFS(BNA_Historique_prix!AG:AG,BNA_Historique_prix!$B:$B,$B79,BNA_Historique_prix!$E:$E,$C79))/SUMIFS(BNA_Historique_prix!AG:AG,BNA_Historique_prix!$B:$B,$B79,BNA_Historique_prix!$E:$E,$C79),""))</f>
        <v>-</v>
      </c>
      <c r="AI79" s="13" t="str">
        <f ca="1">IF(OR(SUMIFS(BNA_Historique_prix!AH:AH,BNA_Historique_prix!$B:$B,$B79,BNA_Historique_prix!$E:$E,$D79)=0,SUMIFS(BNA_Historique_prix!AH:AH,BNA_Historique_prix!$B:$B,$B79,BNA_Historique_prix!$E:$E,$C79)=0),"-",IFERROR((SUMIFS(BNA_Historique_prix!AH:AH,BNA_Historique_prix!$B:$B,$B79,BNA_Historique_prix!$E:$E,$D79)-SUMIFS(BNA_Historique_prix!AH:AH,BNA_Historique_prix!$B:$B,$B79,BNA_Historique_prix!$E:$E,$C79))/SUMIFS(BNA_Historique_prix!AH:AH,BNA_Historique_prix!$B:$B,$B79,BNA_Historique_prix!$E:$E,$C79),""))</f>
        <v>-</v>
      </c>
      <c r="AJ79" s="13" t="str">
        <f ca="1">IF(OR(SUMIFS(BNA_Historique_prix!AI:AI,BNA_Historique_prix!$B:$B,$B79,BNA_Historique_prix!$E:$E,$D79)=0,SUMIFS(BNA_Historique_prix!AI:AI,BNA_Historique_prix!$B:$B,$B79,BNA_Historique_prix!$E:$E,$C79)=0),"-",IFERROR((SUMIFS(BNA_Historique_prix!AI:AI,BNA_Historique_prix!$B:$B,$B79,BNA_Historique_prix!$E:$E,$D79)-SUMIFS(BNA_Historique_prix!AI:AI,BNA_Historique_prix!$B:$B,$B79,BNA_Historique_prix!$E:$E,$C79))/SUMIFS(BNA_Historique_prix!AI:AI,BNA_Historique_prix!$B:$B,$B79,BNA_Historique_prix!$E:$E,$C79),""))</f>
        <v>-</v>
      </c>
    </row>
    <row r="81" spans="1:36" x14ac:dyDescent="0.35">
      <c r="F81" s="4" t="s">
        <v>101</v>
      </c>
    </row>
    <row r="82" spans="1:36" x14ac:dyDescent="0.35">
      <c r="A82" s="4" t="s">
        <v>99</v>
      </c>
      <c r="B82" s="4" t="s">
        <v>102</v>
      </c>
      <c r="C82" s="10">
        <f t="shared" ref="C82:D84" si="14">C77</f>
        <v>45200</v>
      </c>
      <c r="D82" s="10">
        <f t="shared" si="14"/>
        <v>45231</v>
      </c>
      <c r="E82" s="10" t="str">
        <f>_xlfn.CONCAT(B82,D82)</f>
        <v>marche_gorgadji45231</v>
      </c>
      <c r="F82" s="10" t="str">
        <f>F77</f>
        <v>% var mensuelle</v>
      </c>
      <c r="H82" s="13">
        <f ca="1">IF(OR(SUMIFS(BNA_Historique_prix!G:G,BNA_Historique_prix!$B:$B,$B82,BNA_Historique_prix!$E:$E,$D82)=0,SUMIFS(BNA_Historique_prix!G:G,BNA_Historique_prix!$B:$B,$B82,BNA_Historique_prix!$E:$E,$C82)=0),"-",IFERROR((SUMIFS(BNA_Historique_prix!G:G,BNA_Historique_prix!$B:$B,$B82,BNA_Historique_prix!$E:$E,$D82)-SUMIFS(BNA_Historique_prix!G:G,BNA_Historique_prix!$B:$B,$B82,BNA_Historique_prix!$E:$E,$C82))/SUMIFS(BNA_Historique_prix!G:G,BNA_Historique_prix!$B:$B,$B82,BNA_Historique_prix!$E:$E,$C82),""))</f>
        <v>0</v>
      </c>
      <c r="I82" s="13" t="str">
        <f ca="1">IF(OR(SUMIFS(BNA_Historique_prix!H:H,BNA_Historique_prix!$B:$B,$B82,BNA_Historique_prix!$E:$E,$D82)=0,SUMIFS(BNA_Historique_prix!H:H,BNA_Historique_prix!$B:$B,$B82,BNA_Historique_prix!$E:$E,$C82)=0),"-",IFERROR((SUMIFS(BNA_Historique_prix!H:H,BNA_Historique_prix!$B:$B,$B82,BNA_Historique_prix!$E:$E,$D82)-SUMIFS(BNA_Historique_prix!H:H,BNA_Historique_prix!$B:$B,$B82,BNA_Historique_prix!$E:$E,$C82))/SUMIFS(BNA_Historique_prix!H:H,BNA_Historique_prix!$B:$B,$B82,BNA_Historique_prix!$E:$E,$C82),""))</f>
        <v>-</v>
      </c>
      <c r="J82" s="13" t="str">
        <f ca="1">IF(OR(SUMIFS(BNA_Historique_prix!I:I,BNA_Historique_prix!$B:$B,$B82,BNA_Historique_prix!$E:$E,$D82)=0,SUMIFS(BNA_Historique_prix!I:I,BNA_Historique_prix!$B:$B,$B82,BNA_Historique_prix!$E:$E,$C82)=0),"-",IFERROR((SUMIFS(BNA_Historique_prix!I:I,BNA_Historique_prix!$B:$B,$B82,BNA_Historique_prix!$E:$E,$D82)-SUMIFS(BNA_Historique_prix!I:I,BNA_Historique_prix!$B:$B,$B82,BNA_Historique_prix!$E:$E,$C82))/SUMIFS(BNA_Historique_prix!I:I,BNA_Historique_prix!$B:$B,$B82,BNA_Historique_prix!$E:$E,$C82),""))</f>
        <v>-</v>
      </c>
      <c r="K82" s="13">
        <f ca="1">IF(OR(SUMIFS(BNA_Historique_prix!J:J,BNA_Historique_prix!$B:$B,$B82,BNA_Historique_prix!$E:$E,$D82)=0,SUMIFS(BNA_Historique_prix!J:J,BNA_Historique_prix!$B:$B,$B82,BNA_Historique_prix!$E:$E,$C82)=0),"-",IFERROR((SUMIFS(BNA_Historique_prix!J:J,BNA_Historique_prix!$B:$B,$B82,BNA_Historique_prix!$E:$E,$D82)-SUMIFS(BNA_Historique_prix!J:J,BNA_Historique_prix!$B:$B,$B82,BNA_Historique_prix!$E:$E,$C82))/SUMIFS(BNA_Historique_prix!J:J,BNA_Historique_prix!$B:$B,$B82,BNA_Historique_prix!$E:$E,$C82),""))</f>
        <v>0</v>
      </c>
      <c r="L82" s="13">
        <f ca="1">IF(OR(SUMIFS(BNA_Historique_prix!K:K,BNA_Historique_prix!$B:$B,$B82,BNA_Historique_prix!$E:$E,$D82)=0,SUMIFS(BNA_Historique_prix!K:K,BNA_Historique_prix!$B:$B,$B82,BNA_Historique_prix!$E:$E,$C82)=0),"-",IFERROR((SUMIFS(BNA_Historique_prix!K:K,BNA_Historique_prix!$B:$B,$B82,BNA_Historique_prix!$E:$E,$D82)-SUMIFS(BNA_Historique_prix!K:K,BNA_Historique_prix!$B:$B,$B82,BNA_Historique_prix!$E:$E,$C82))/SUMIFS(BNA_Historique_prix!K:K,BNA_Historique_prix!$B:$B,$B82,BNA_Historique_prix!$E:$E,$C82),""))</f>
        <v>0</v>
      </c>
      <c r="M82" s="13">
        <f ca="1">IF(OR(SUMIFS(BNA_Historique_prix!L:L,BNA_Historique_prix!$B:$B,$B82,BNA_Historique_prix!$E:$E,$D82)=0,SUMIFS(BNA_Historique_prix!L:L,BNA_Historique_prix!$B:$B,$B82,BNA_Historique_prix!$E:$E,$C82)=0),"-",IFERROR((SUMIFS(BNA_Historique_prix!L:L,BNA_Historique_prix!$B:$B,$B82,BNA_Historique_prix!$E:$E,$D82)-SUMIFS(BNA_Historique_prix!L:L,BNA_Historique_prix!$B:$B,$B82,BNA_Historique_prix!$E:$E,$C82))/SUMIFS(BNA_Historique_prix!L:L,BNA_Historique_prix!$B:$B,$B82,BNA_Historique_prix!$E:$E,$C82),""))</f>
        <v>0</v>
      </c>
      <c r="N82" s="13" t="str">
        <f ca="1">IF(OR(SUMIFS(BNA_Historique_prix!M:M,BNA_Historique_prix!$B:$B,$B82,BNA_Historique_prix!$E:$E,$D82)=0,SUMIFS(BNA_Historique_prix!M:M,BNA_Historique_prix!$B:$B,$B82,BNA_Historique_prix!$E:$E,$C82)=0),"-",IFERROR((SUMIFS(BNA_Historique_prix!M:M,BNA_Historique_prix!$B:$B,$B82,BNA_Historique_prix!$E:$E,$D82)-SUMIFS(BNA_Historique_prix!M:M,BNA_Historique_prix!$B:$B,$B82,BNA_Historique_prix!$E:$E,$C82))/SUMIFS(BNA_Historique_prix!M:M,BNA_Historique_prix!$B:$B,$B82,BNA_Historique_prix!$E:$E,$C82),""))</f>
        <v>-</v>
      </c>
      <c r="O82" s="13">
        <f ca="1">IF(OR(SUMIFS(BNA_Historique_prix!N:N,BNA_Historique_prix!$B:$B,$B82,BNA_Historique_prix!$E:$E,$D82)=0,SUMIFS(BNA_Historique_prix!N:N,BNA_Historique_prix!$B:$B,$B82,BNA_Historique_prix!$E:$E,$C82)=0),"-",IFERROR((SUMIFS(BNA_Historique_prix!N:N,BNA_Historique_prix!$B:$B,$B82,BNA_Historique_prix!$E:$E,$D82)-SUMIFS(BNA_Historique_prix!N:N,BNA_Historique_prix!$B:$B,$B82,BNA_Historique_prix!$E:$E,$C82))/SUMIFS(BNA_Historique_prix!N:N,BNA_Historique_prix!$B:$B,$B82,BNA_Historique_prix!$E:$E,$C82),""))</f>
        <v>0</v>
      </c>
      <c r="P82" s="13">
        <f ca="1">IF(OR(SUMIFS(BNA_Historique_prix!O:O,BNA_Historique_prix!$B:$B,$B82,BNA_Historique_prix!$E:$E,$D82)=0,SUMIFS(BNA_Historique_prix!O:O,BNA_Historique_prix!$B:$B,$B82,BNA_Historique_prix!$E:$E,$C82)=0),"-",IFERROR((SUMIFS(BNA_Historique_prix!O:O,BNA_Historique_prix!$B:$B,$B82,BNA_Historique_prix!$E:$E,$D82)-SUMIFS(BNA_Historique_prix!O:O,BNA_Historique_prix!$B:$B,$B82,BNA_Historique_prix!$E:$E,$C82))/SUMIFS(BNA_Historique_prix!O:O,BNA_Historique_prix!$B:$B,$B82,BNA_Historique_prix!$E:$E,$C82),""))</f>
        <v>0</v>
      </c>
      <c r="Q82" s="13" t="str">
        <f ca="1">IF(OR(SUMIFS(BNA_Historique_prix!P:P,BNA_Historique_prix!$B:$B,$B82,BNA_Historique_prix!$E:$E,$D82)=0,SUMIFS(BNA_Historique_prix!P:P,BNA_Historique_prix!$B:$B,$B82,BNA_Historique_prix!$E:$E,$C82)=0),"-",IFERROR((SUMIFS(BNA_Historique_prix!P:P,BNA_Historique_prix!$B:$B,$B82,BNA_Historique_prix!$E:$E,$D82)-SUMIFS(BNA_Historique_prix!P:P,BNA_Historique_prix!$B:$B,$B82,BNA_Historique_prix!$E:$E,$C82))/SUMIFS(BNA_Historique_prix!P:P,BNA_Historique_prix!$B:$B,$B82,BNA_Historique_prix!$E:$E,$C82),""))</f>
        <v>-</v>
      </c>
      <c r="R82" s="13" t="str">
        <f ca="1">IF(OR(SUMIFS(BNA_Historique_prix!Q:Q,BNA_Historique_prix!$B:$B,$B82,BNA_Historique_prix!$E:$E,$D82)=0,SUMIFS(BNA_Historique_prix!Q:Q,BNA_Historique_prix!$B:$B,$B82,BNA_Historique_prix!$E:$E,$C82)=0),"-",IFERROR((SUMIFS(BNA_Historique_prix!Q:Q,BNA_Historique_prix!$B:$B,$B82,BNA_Historique_prix!$E:$E,$D82)-SUMIFS(BNA_Historique_prix!Q:Q,BNA_Historique_prix!$B:$B,$B82,BNA_Historique_prix!$E:$E,$C82))/SUMIFS(BNA_Historique_prix!Q:Q,BNA_Historique_prix!$B:$B,$B82,BNA_Historique_prix!$E:$E,$C82),""))</f>
        <v>-</v>
      </c>
      <c r="S82" s="13" t="str">
        <f ca="1">IF(OR(SUMIFS(BNA_Historique_prix!R:R,BNA_Historique_prix!$B:$B,$B82,BNA_Historique_prix!$E:$E,$D82)=0,SUMIFS(BNA_Historique_prix!R:R,BNA_Historique_prix!$B:$B,$B82,BNA_Historique_prix!$E:$E,$C82)=0),"-",IFERROR((SUMIFS(BNA_Historique_prix!R:R,BNA_Historique_prix!$B:$B,$B82,BNA_Historique_prix!$E:$E,$D82)-SUMIFS(BNA_Historique_prix!R:R,BNA_Historique_prix!$B:$B,$B82,BNA_Historique_prix!$E:$E,$C82))/SUMIFS(BNA_Historique_prix!R:R,BNA_Historique_prix!$B:$B,$B82,BNA_Historique_prix!$E:$E,$C82),""))</f>
        <v>-</v>
      </c>
      <c r="T82" s="13" t="str">
        <f ca="1">IF(OR(SUMIFS(BNA_Historique_prix!S:S,BNA_Historique_prix!$B:$B,$B82,BNA_Historique_prix!$E:$E,$D82)=0,SUMIFS(BNA_Historique_prix!S:S,BNA_Historique_prix!$B:$B,$B82,BNA_Historique_prix!$E:$E,$C82)=0),"-",IFERROR((SUMIFS(BNA_Historique_prix!S:S,BNA_Historique_prix!$B:$B,$B82,BNA_Historique_prix!$E:$E,$D82)-SUMIFS(BNA_Historique_prix!S:S,BNA_Historique_prix!$B:$B,$B82,BNA_Historique_prix!$E:$E,$C82))/SUMIFS(BNA_Historique_prix!S:S,BNA_Historique_prix!$B:$B,$B82,BNA_Historique_prix!$E:$E,$C82),""))</f>
        <v>-</v>
      </c>
      <c r="U82" s="13" t="str">
        <f ca="1">IF(OR(SUMIFS(BNA_Historique_prix!T:T,BNA_Historique_prix!$B:$B,$B82,BNA_Historique_prix!$E:$E,$D82)=0,SUMIFS(BNA_Historique_prix!T:T,BNA_Historique_prix!$B:$B,$B82,BNA_Historique_prix!$E:$E,$C82)=0),"-",IFERROR((SUMIFS(BNA_Historique_prix!T:T,BNA_Historique_prix!$B:$B,$B82,BNA_Historique_prix!$E:$E,$D82)-SUMIFS(BNA_Historique_prix!T:T,BNA_Historique_prix!$B:$B,$B82,BNA_Historique_prix!$E:$E,$C82))/SUMIFS(BNA_Historique_prix!T:T,BNA_Historique_prix!$B:$B,$B82,BNA_Historique_prix!$E:$E,$C82),""))</f>
        <v>-</v>
      </c>
      <c r="V82" s="13" t="str">
        <f ca="1">IF(OR(SUMIFS(BNA_Historique_prix!U:U,BNA_Historique_prix!$B:$B,$B82,BNA_Historique_prix!$E:$E,$D82)=0,SUMIFS(BNA_Historique_prix!U:U,BNA_Historique_prix!$B:$B,$B82,BNA_Historique_prix!$E:$E,$C82)=0),"-",IFERROR((SUMIFS(BNA_Historique_prix!U:U,BNA_Historique_prix!$B:$B,$B82,BNA_Historique_prix!$E:$E,$D82)-SUMIFS(BNA_Historique_prix!U:U,BNA_Historique_prix!$B:$B,$B82,BNA_Historique_prix!$E:$E,$C82))/SUMIFS(BNA_Historique_prix!U:U,BNA_Historique_prix!$B:$B,$B82,BNA_Historique_prix!$E:$E,$C82),""))</f>
        <v>-</v>
      </c>
      <c r="W82" s="13" t="str">
        <f ca="1">IF(OR(SUMIFS(BNA_Historique_prix!V:V,BNA_Historique_prix!$B:$B,$B82,BNA_Historique_prix!$E:$E,$D82)=0,SUMIFS(BNA_Historique_prix!V:V,BNA_Historique_prix!$B:$B,$B82,BNA_Historique_prix!$E:$E,$C82)=0),"-",IFERROR((SUMIFS(BNA_Historique_prix!V:V,BNA_Historique_prix!$B:$B,$B82,BNA_Historique_prix!$E:$E,$D82)-SUMIFS(BNA_Historique_prix!V:V,BNA_Historique_prix!$B:$B,$B82,BNA_Historique_prix!$E:$E,$C82))/SUMIFS(BNA_Historique_prix!V:V,BNA_Historique_prix!$B:$B,$B82,BNA_Historique_prix!$E:$E,$C82),""))</f>
        <v>-</v>
      </c>
      <c r="X82" s="13" t="str">
        <f ca="1">IF(OR(SUMIFS(BNA_Historique_prix!W:W,BNA_Historique_prix!$B:$B,$B82,BNA_Historique_prix!$E:$E,$D82)=0,SUMIFS(BNA_Historique_prix!W:W,BNA_Historique_prix!$B:$B,$B82,BNA_Historique_prix!$E:$E,$C82)=0),"-",IFERROR((SUMIFS(BNA_Historique_prix!W:W,BNA_Historique_prix!$B:$B,$B82,BNA_Historique_prix!$E:$E,$D82)-SUMIFS(BNA_Historique_prix!W:W,BNA_Historique_prix!$B:$B,$B82,BNA_Historique_prix!$E:$E,$C82))/SUMIFS(BNA_Historique_prix!W:W,BNA_Historique_prix!$B:$B,$B82,BNA_Historique_prix!$E:$E,$C82),""))</f>
        <v>-</v>
      </c>
      <c r="Y82" s="13">
        <f ca="1">IF(OR(SUMIFS(BNA_Historique_prix!X:X,BNA_Historique_prix!$B:$B,$B82,BNA_Historique_prix!$E:$E,$D82)=0,SUMIFS(BNA_Historique_prix!X:X,BNA_Historique_prix!$B:$B,$B82,BNA_Historique_prix!$E:$E,$C82)=0),"-",IFERROR((SUMIFS(BNA_Historique_prix!X:X,BNA_Historique_prix!$B:$B,$B82,BNA_Historique_prix!$E:$E,$D82)-SUMIFS(BNA_Historique_prix!X:X,BNA_Historique_prix!$B:$B,$B82,BNA_Historique_prix!$E:$E,$C82))/SUMIFS(BNA_Historique_prix!X:X,BNA_Historique_prix!$B:$B,$B82,BNA_Historique_prix!$E:$E,$C82),""))</f>
        <v>0</v>
      </c>
      <c r="Z82" s="13" t="str">
        <f ca="1">IF(OR(SUMIFS(BNA_Historique_prix!Y:Y,BNA_Historique_prix!$B:$B,$B82,BNA_Historique_prix!$E:$E,$D82)=0,SUMIFS(BNA_Historique_prix!Y:Y,BNA_Historique_prix!$B:$B,$B82,BNA_Historique_prix!$E:$E,$C82)=0),"-",IFERROR((SUMIFS(BNA_Historique_prix!Y:Y,BNA_Historique_prix!$B:$B,$B82,BNA_Historique_prix!$E:$E,$D82)-SUMIFS(BNA_Historique_prix!Y:Y,BNA_Historique_prix!$B:$B,$B82,BNA_Historique_prix!$E:$E,$C82))/SUMIFS(BNA_Historique_prix!Y:Y,BNA_Historique_prix!$B:$B,$B82,BNA_Historique_prix!$E:$E,$C82),""))</f>
        <v>-</v>
      </c>
      <c r="AA82" s="13" t="str">
        <f ca="1">IF(OR(SUMIFS(BNA_Historique_prix!Z:Z,BNA_Historique_prix!$B:$B,$B82,BNA_Historique_prix!$E:$E,$D82)=0,SUMIFS(BNA_Historique_prix!Z:Z,BNA_Historique_prix!$B:$B,$B82,BNA_Historique_prix!$E:$E,$C82)=0),"-",IFERROR((SUMIFS(BNA_Historique_prix!Z:Z,BNA_Historique_prix!$B:$B,$B82,BNA_Historique_prix!$E:$E,$D82)-SUMIFS(BNA_Historique_prix!Z:Z,BNA_Historique_prix!$B:$B,$B82,BNA_Historique_prix!$E:$E,$C82))/SUMIFS(BNA_Historique_prix!Z:Z,BNA_Historique_prix!$B:$B,$B82,BNA_Historique_prix!$E:$E,$C82),""))</f>
        <v>-</v>
      </c>
      <c r="AB82" s="13" t="str">
        <f ca="1">IF(OR(SUMIFS(BNA_Historique_prix!AA:AA,BNA_Historique_prix!$B:$B,$B82,BNA_Historique_prix!$E:$E,$D82)=0,SUMIFS(BNA_Historique_prix!AA:AA,BNA_Historique_prix!$B:$B,$B82,BNA_Historique_prix!$E:$E,$C82)=0),"-",IFERROR((SUMIFS(BNA_Historique_prix!AA:AA,BNA_Historique_prix!$B:$B,$B82,BNA_Historique_prix!$E:$E,$D82)-SUMIFS(BNA_Historique_prix!AA:AA,BNA_Historique_prix!$B:$B,$B82,BNA_Historique_prix!$E:$E,$C82))/SUMIFS(BNA_Historique_prix!AA:AA,BNA_Historique_prix!$B:$B,$B82,BNA_Historique_prix!$E:$E,$C82),""))</f>
        <v>-</v>
      </c>
      <c r="AC82" s="13">
        <f ca="1">IF(OR(SUMIFS(BNA_Historique_prix!AB:AB,BNA_Historique_prix!$B:$B,$B82,BNA_Historique_prix!$E:$E,$D82)=0,SUMIFS(BNA_Historique_prix!AB:AB,BNA_Historique_prix!$B:$B,$B82,BNA_Historique_prix!$E:$E,$C82)=0),"-",IFERROR((SUMIFS(BNA_Historique_prix!AB:AB,BNA_Historique_prix!$B:$B,$B82,BNA_Historique_prix!$E:$E,$D82)-SUMIFS(BNA_Historique_prix!AB:AB,BNA_Historique_prix!$B:$B,$B82,BNA_Historique_prix!$E:$E,$C82))/SUMIFS(BNA_Historique_prix!AB:AB,BNA_Historique_prix!$B:$B,$B82,BNA_Historique_prix!$E:$E,$C82),""))</f>
        <v>0</v>
      </c>
      <c r="AD82" s="13">
        <f ca="1">IF(OR(SUMIFS(BNA_Historique_prix!AC:AC,BNA_Historique_prix!$B:$B,$B82,BNA_Historique_prix!$E:$E,$D82)=0,SUMIFS(BNA_Historique_prix!AC:AC,BNA_Historique_prix!$B:$B,$B82,BNA_Historique_prix!$E:$E,$C82)=0),"-",IFERROR((SUMIFS(BNA_Historique_prix!AC:AC,BNA_Historique_prix!$B:$B,$B82,BNA_Historique_prix!$E:$E,$D82)-SUMIFS(BNA_Historique_prix!AC:AC,BNA_Historique_prix!$B:$B,$B82,BNA_Historique_prix!$E:$E,$C82))/SUMIFS(BNA_Historique_prix!AC:AC,BNA_Historique_prix!$B:$B,$B82,BNA_Historique_prix!$E:$E,$C82),""))</f>
        <v>0</v>
      </c>
      <c r="AE82" s="13">
        <f ca="1">IF(OR(SUMIFS(BNA_Historique_prix!AD:AD,BNA_Historique_prix!$B:$B,$B82,BNA_Historique_prix!$E:$E,$D82)=0,SUMIFS(BNA_Historique_prix!AD:AD,BNA_Historique_prix!$B:$B,$B82,BNA_Historique_prix!$E:$E,$C82)=0),"-",IFERROR((SUMIFS(BNA_Historique_prix!AD:AD,BNA_Historique_prix!$B:$B,$B82,BNA_Historique_prix!$E:$E,$D82)-SUMIFS(BNA_Historique_prix!AD:AD,BNA_Historique_prix!$B:$B,$B82,BNA_Historique_prix!$E:$E,$C82))/SUMIFS(BNA_Historique_prix!AD:AD,BNA_Historique_prix!$B:$B,$B82,BNA_Historique_prix!$E:$E,$C82),""))</f>
        <v>0</v>
      </c>
      <c r="AF82" s="13" t="str">
        <f ca="1">IF(OR(SUMIFS(BNA_Historique_prix!AE:AE,BNA_Historique_prix!$B:$B,$B82,BNA_Historique_prix!$E:$E,$D82)=0,SUMIFS(BNA_Historique_prix!AE:AE,BNA_Historique_prix!$B:$B,$B82,BNA_Historique_prix!$E:$E,$C82)=0),"-",IFERROR((SUMIFS(BNA_Historique_prix!AE:AE,BNA_Historique_prix!$B:$B,$B82,BNA_Historique_prix!$E:$E,$D82)-SUMIFS(BNA_Historique_prix!AE:AE,BNA_Historique_prix!$B:$B,$B82,BNA_Historique_prix!$E:$E,$C82))/SUMIFS(BNA_Historique_prix!AE:AE,BNA_Historique_prix!$B:$B,$B82,BNA_Historique_prix!$E:$E,$C82),""))</f>
        <v>-</v>
      </c>
      <c r="AG82" s="13">
        <f ca="1">IF(OR(SUMIFS(BNA_Historique_prix!AF:AF,BNA_Historique_prix!$B:$B,$B82,BNA_Historique_prix!$E:$E,$D82)=0,SUMIFS(BNA_Historique_prix!AF:AF,BNA_Historique_prix!$B:$B,$B82,BNA_Historique_prix!$E:$E,$C82)=0),"-",IFERROR((SUMIFS(BNA_Historique_prix!AF:AF,BNA_Historique_prix!$B:$B,$B82,BNA_Historique_prix!$E:$E,$D82)-SUMIFS(BNA_Historique_prix!AF:AF,BNA_Historique_prix!$B:$B,$B82,BNA_Historique_prix!$E:$E,$C82))/SUMIFS(BNA_Historique_prix!AF:AF,BNA_Historique_prix!$B:$B,$B82,BNA_Historique_prix!$E:$E,$C82),""))</f>
        <v>0</v>
      </c>
      <c r="AH82" s="13">
        <f ca="1">IF(OR(SUMIFS(BNA_Historique_prix!AG:AG,BNA_Historique_prix!$B:$B,$B82,BNA_Historique_prix!$E:$E,$D82)=0,SUMIFS(BNA_Historique_prix!AG:AG,BNA_Historique_prix!$B:$B,$B82,BNA_Historique_prix!$E:$E,$C82)=0),"-",IFERROR((SUMIFS(BNA_Historique_prix!AG:AG,BNA_Historique_prix!$B:$B,$B82,BNA_Historique_prix!$E:$E,$D82)-SUMIFS(BNA_Historique_prix!AG:AG,BNA_Historique_prix!$B:$B,$B82,BNA_Historique_prix!$E:$E,$C82))/SUMIFS(BNA_Historique_prix!AG:AG,BNA_Historique_prix!$B:$B,$B82,BNA_Historique_prix!$E:$E,$C82),""))</f>
        <v>0</v>
      </c>
      <c r="AI82" s="13" t="str">
        <f ca="1">IF(OR(SUMIFS(BNA_Historique_prix!AH:AH,BNA_Historique_prix!$B:$B,$B82,BNA_Historique_prix!$E:$E,$D82)=0,SUMIFS(BNA_Historique_prix!AH:AH,BNA_Historique_prix!$B:$B,$B82,BNA_Historique_prix!$E:$E,$C82)=0),"-",IFERROR((SUMIFS(BNA_Historique_prix!AH:AH,BNA_Historique_prix!$B:$B,$B82,BNA_Historique_prix!$E:$E,$D82)-SUMIFS(BNA_Historique_prix!AH:AH,BNA_Historique_prix!$B:$B,$B82,BNA_Historique_prix!$E:$E,$C82))/SUMIFS(BNA_Historique_prix!AH:AH,BNA_Historique_prix!$B:$B,$B82,BNA_Historique_prix!$E:$E,$C82),""))</f>
        <v>-</v>
      </c>
      <c r="AJ82" s="13" t="str">
        <f ca="1">IF(OR(SUMIFS(BNA_Historique_prix!AI:AI,BNA_Historique_prix!$B:$B,$B82,BNA_Historique_prix!$E:$E,$D82)=0,SUMIFS(BNA_Historique_prix!AI:AI,BNA_Historique_prix!$B:$B,$B82,BNA_Historique_prix!$E:$E,$C82)=0),"-",IFERROR((SUMIFS(BNA_Historique_prix!AI:AI,BNA_Historique_prix!$B:$B,$B82,BNA_Historique_prix!$E:$E,$D82)-SUMIFS(BNA_Historique_prix!AI:AI,BNA_Historique_prix!$B:$B,$B82,BNA_Historique_prix!$E:$E,$C82))/SUMIFS(BNA_Historique_prix!AI:AI,BNA_Historique_prix!$B:$B,$B82,BNA_Historique_prix!$E:$E,$C82),""))</f>
        <v>-</v>
      </c>
    </row>
    <row r="83" spans="1:36" x14ac:dyDescent="0.35">
      <c r="A83" s="4" t="s">
        <v>99</v>
      </c>
      <c r="B83" s="4" t="s">
        <v>102</v>
      </c>
      <c r="C83" s="10">
        <f t="shared" si="14"/>
        <v>45170</v>
      </c>
      <c r="D83" s="10">
        <f t="shared" si="14"/>
        <v>45231</v>
      </c>
      <c r="E83" s="10"/>
      <c r="F83" s="10" t="str">
        <f>F78</f>
        <v>% var trimestrielle</v>
      </c>
      <c r="H83" s="13">
        <f ca="1">IF(OR(SUMIFS(BNA_Historique_prix!G:G,BNA_Historique_prix!$B:$B,$B83,BNA_Historique_prix!$E:$E,$D83)=0,SUMIFS(BNA_Historique_prix!G:G,BNA_Historique_prix!$B:$B,$B83,BNA_Historique_prix!$E:$E,$C83)=0),"-",IFERROR((SUMIFS(BNA_Historique_prix!G:G,BNA_Historique_prix!$B:$B,$B83,BNA_Historique_prix!$E:$E,$D83)-SUMIFS(BNA_Historique_prix!G:G,BNA_Historique_prix!$B:$B,$B83,BNA_Historique_prix!$E:$E,$C83))/SUMIFS(BNA_Historique_prix!G:G,BNA_Historique_prix!$B:$B,$B83,BNA_Historique_prix!$E:$E,$C83),""))</f>
        <v>3.5714285714285712E-2</v>
      </c>
      <c r="I83" s="13" t="str">
        <f ca="1">IF(OR(SUMIFS(BNA_Historique_prix!H:H,BNA_Historique_prix!$B:$B,$B83,BNA_Historique_prix!$E:$E,$D83)=0,SUMIFS(BNA_Historique_prix!H:H,BNA_Historique_prix!$B:$B,$B83,BNA_Historique_prix!$E:$E,$C83)=0),"-",IFERROR((SUMIFS(BNA_Historique_prix!H:H,BNA_Historique_prix!$B:$B,$B83,BNA_Historique_prix!$E:$E,$D83)-SUMIFS(BNA_Historique_prix!H:H,BNA_Historique_prix!$B:$B,$B83,BNA_Historique_prix!$E:$E,$C83))/SUMIFS(BNA_Historique_prix!H:H,BNA_Historique_prix!$B:$B,$B83,BNA_Historique_prix!$E:$E,$C83),""))</f>
        <v>-</v>
      </c>
      <c r="J83" s="13" t="str">
        <f ca="1">IF(OR(SUMIFS(BNA_Historique_prix!I:I,BNA_Historique_prix!$B:$B,$B83,BNA_Historique_prix!$E:$E,$D83)=0,SUMIFS(BNA_Historique_prix!I:I,BNA_Historique_prix!$B:$B,$B83,BNA_Historique_prix!$E:$E,$C83)=0),"-",IFERROR((SUMIFS(BNA_Historique_prix!I:I,BNA_Historique_prix!$B:$B,$B83,BNA_Historique_prix!$E:$E,$D83)-SUMIFS(BNA_Historique_prix!I:I,BNA_Historique_prix!$B:$B,$B83,BNA_Historique_prix!$E:$E,$C83))/SUMIFS(BNA_Historique_prix!I:I,BNA_Historique_prix!$B:$B,$B83,BNA_Historique_prix!$E:$E,$C83),""))</f>
        <v>-</v>
      </c>
      <c r="K83" s="13">
        <f ca="1">IF(OR(SUMIFS(BNA_Historique_prix!J:J,BNA_Historique_prix!$B:$B,$B83,BNA_Historique_prix!$E:$E,$D83)=0,SUMIFS(BNA_Historique_prix!J:J,BNA_Historique_prix!$B:$B,$B83,BNA_Historique_prix!$E:$E,$C83)=0),"-",IFERROR((SUMIFS(BNA_Historique_prix!J:J,BNA_Historique_prix!$B:$B,$B83,BNA_Historique_prix!$E:$E,$D83)-SUMIFS(BNA_Historique_prix!J:J,BNA_Historique_prix!$B:$B,$B83,BNA_Historique_prix!$E:$E,$C83))/SUMIFS(BNA_Historique_prix!J:J,BNA_Historique_prix!$B:$B,$B83,BNA_Historique_prix!$E:$E,$C83),""))</f>
        <v>-0.14285714285714285</v>
      </c>
      <c r="L83" s="13">
        <f ca="1">IF(OR(SUMIFS(BNA_Historique_prix!K:K,BNA_Historique_prix!$B:$B,$B83,BNA_Historique_prix!$E:$E,$D83)=0,SUMIFS(BNA_Historique_prix!K:K,BNA_Historique_prix!$B:$B,$B83,BNA_Historique_prix!$E:$E,$C83)=0),"-",IFERROR((SUMIFS(BNA_Historique_prix!K:K,BNA_Historique_prix!$B:$B,$B83,BNA_Historique_prix!$E:$E,$D83)-SUMIFS(BNA_Historique_prix!K:K,BNA_Historique_prix!$B:$B,$B83,BNA_Historique_prix!$E:$E,$C83))/SUMIFS(BNA_Historique_prix!K:K,BNA_Historique_prix!$B:$B,$B83,BNA_Historique_prix!$E:$E,$C83),""))</f>
        <v>-0.20588235294117646</v>
      </c>
      <c r="M83" s="13">
        <f ca="1">IF(OR(SUMIFS(BNA_Historique_prix!L:L,BNA_Historique_prix!$B:$B,$B83,BNA_Historique_prix!$E:$E,$D83)=0,SUMIFS(BNA_Historique_prix!L:L,BNA_Historique_prix!$B:$B,$B83,BNA_Historique_prix!$E:$E,$C83)=0),"-",IFERROR((SUMIFS(BNA_Historique_prix!L:L,BNA_Historique_prix!$B:$B,$B83,BNA_Historique_prix!$E:$E,$D83)-SUMIFS(BNA_Historique_prix!L:L,BNA_Historique_prix!$B:$B,$B83,BNA_Historique_prix!$E:$E,$C83))/SUMIFS(BNA_Historique_prix!L:L,BNA_Historique_prix!$B:$B,$B83,BNA_Historique_prix!$E:$E,$C83),""))</f>
        <v>-0.125</v>
      </c>
      <c r="N83" s="13" t="str">
        <f ca="1">IF(OR(SUMIFS(BNA_Historique_prix!M:M,BNA_Historique_prix!$B:$B,$B83,BNA_Historique_prix!$E:$E,$D83)=0,SUMIFS(BNA_Historique_prix!M:M,BNA_Historique_prix!$B:$B,$B83,BNA_Historique_prix!$E:$E,$C83)=0),"-",IFERROR((SUMIFS(BNA_Historique_prix!M:M,BNA_Historique_prix!$B:$B,$B83,BNA_Historique_prix!$E:$E,$D83)-SUMIFS(BNA_Historique_prix!M:M,BNA_Historique_prix!$B:$B,$B83,BNA_Historique_prix!$E:$E,$C83))/SUMIFS(BNA_Historique_prix!M:M,BNA_Historique_prix!$B:$B,$B83,BNA_Historique_prix!$E:$E,$C83),""))</f>
        <v>-</v>
      </c>
      <c r="O83" s="13">
        <f ca="1">IF(OR(SUMIFS(BNA_Historique_prix!N:N,BNA_Historique_prix!$B:$B,$B83,BNA_Historique_prix!$E:$E,$D83)=0,SUMIFS(BNA_Historique_prix!N:N,BNA_Historique_prix!$B:$B,$B83,BNA_Historique_prix!$E:$E,$C83)=0),"-",IFERROR((SUMIFS(BNA_Historique_prix!N:N,BNA_Historique_prix!$B:$B,$B83,BNA_Historique_prix!$E:$E,$D83)-SUMIFS(BNA_Historique_prix!N:N,BNA_Historique_prix!$B:$B,$B83,BNA_Historique_prix!$E:$E,$C83))/SUMIFS(BNA_Historique_prix!N:N,BNA_Historique_prix!$B:$B,$B83,BNA_Historique_prix!$E:$E,$C83),""))</f>
        <v>-0.38461538461538464</v>
      </c>
      <c r="P83" s="13">
        <f ca="1">IF(OR(SUMIFS(BNA_Historique_prix!O:O,BNA_Historique_prix!$B:$B,$B83,BNA_Historique_prix!$E:$E,$D83)=0,SUMIFS(BNA_Historique_prix!O:O,BNA_Historique_prix!$B:$B,$B83,BNA_Historique_prix!$E:$E,$C83)=0),"-",IFERROR((SUMIFS(BNA_Historique_prix!O:O,BNA_Historique_prix!$B:$B,$B83,BNA_Historique_prix!$E:$E,$D83)-SUMIFS(BNA_Historique_prix!O:O,BNA_Historique_prix!$B:$B,$B83,BNA_Historique_prix!$E:$E,$C83))/SUMIFS(BNA_Historique_prix!O:O,BNA_Historique_prix!$B:$B,$B83,BNA_Historique_prix!$E:$E,$C83),""))</f>
        <v>-0.16666666666666666</v>
      </c>
      <c r="Q83" s="13" t="str">
        <f ca="1">IF(OR(SUMIFS(BNA_Historique_prix!P:P,BNA_Historique_prix!$B:$B,$B83,BNA_Historique_prix!$E:$E,$D83)=0,SUMIFS(BNA_Historique_prix!P:P,BNA_Historique_prix!$B:$B,$B83,BNA_Historique_prix!$E:$E,$C83)=0),"-",IFERROR((SUMIFS(BNA_Historique_prix!P:P,BNA_Historique_prix!$B:$B,$B83,BNA_Historique_prix!$E:$E,$D83)-SUMIFS(BNA_Historique_prix!P:P,BNA_Historique_prix!$B:$B,$B83,BNA_Historique_prix!$E:$E,$C83))/SUMIFS(BNA_Historique_prix!P:P,BNA_Historique_prix!$B:$B,$B83,BNA_Historique_prix!$E:$E,$C83),""))</f>
        <v>-</v>
      </c>
      <c r="R83" s="13" t="str">
        <f ca="1">IF(OR(SUMIFS(BNA_Historique_prix!Q:Q,BNA_Historique_prix!$B:$B,$B83,BNA_Historique_prix!$E:$E,$D83)=0,SUMIFS(BNA_Historique_prix!Q:Q,BNA_Historique_prix!$B:$B,$B83,BNA_Historique_prix!$E:$E,$C83)=0),"-",IFERROR((SUMIFS(BNA_Historique_prix!Q:Q,BNA_Historique_prix!$B:$B,$B83,BNA_Historique_prix!$E:$E,$D83)-SUMIFS(BNA_Historique_prix!Q:Q,BNA_Historique_prix!$B:$B,$B83,BNA_Historique_prix!$E:$E,$C83))/SUMIFS(BNA_Historique_prix!Q:Q,BNA_Historique_prix!$B:$B,$B83,BNA_Historique_prix!$E:$E,$C83),""))</f>
        <v>-</v>
      </c>
      <c r="S83" s="13" t="str">
        <f ca="1">IF(OR(SUMIFS(BNA_Historique_prix!R:R,BNA_Historique_prix!$B:$B,$B83,BNA_Historique_prix!$E:$E,$D83)=0,SUMIFS(BNA_Historique_prix!R:R,BNA_Historique_prix!$B:$B,$B83,BNA_Historique_prix!$E:$E,$C83)=0),"-",IFERROR((SUMIFS(BNA_Historique_prix!R:R,BNA_Historique_prix!$B:$B,$B83,BNA_Historique_prix!$E:$E,$D83)-SUMIFS(BNA_Historique_prix!R:R,BNA_Historique_prix!$B:$B,$B83,BNA_Historique_prix!$E:$E,$C83))/SUMIFS(BNA_Historique_prix!R:R,BNA_Historique_prix!$B:$B,$B83,BNA_Historique_prix!$E:$E,$C83),""))</f>
        <v>-</v>
      </c>
      <c r="T83" s="13" t="str">
        <f ca="1">IF(OR(SUMIFS(BNA_Historique_prix!S:S,BNA_Historique_prix!$B:$B,$B83,BNA_Historique_prix!$E:$E,$D83)=0,SUMIFS(BNA_Historique_prix!S:S,BNA_Historique_prix!$B:$B,$B83,BNA_Historique_prix!$E:$E,$C83)=0),"-",IFERROR((SUMIFS(BNA_Historique_prix!S:S,BNA_Historique_prix!$B:$B,$B83,BNA_Historique_prix!$E:$E,$D83)-SUMIFS(BNA_Historique_prix!S:S,BNA_Historique_prix!$B:$B,$B83,BNA_Historique_prix!$E:$E,$C83))/SUMIFS(BNA_Historique_prix!S:S,BNA_Historique_prix!$B:$B,$B83,BNA_Historique_prix!$E:$E,$C83),""))</f>
        <v>-</v>
      </c>
      <c r="U83" s="13" t="str">
        <f ca="1">IF(OR(SUMIFS(BNA_Historique_prix!T:T,BNA_Historique_prix!$B:$B,$B83,BNA_Historique_prix!$E:$E,$D83)=0,SUMIFS(BNA_Historique_prix!T:T,BNA_Historique_prix!$B:$B,$B83,BNA_Historique_prix!$E:$E,$C83)=0),"-",IFERROR((SUMIFS(BNA_Historique_prix!T:T,BNA_Historique_prix!$B:$B,$B83,BNA_Historique_prix!$E:$E,$D83)-SUMIFS(BNA_Historique_prix!T:T,BNA_Historique_prix!$B:$B,$B83,BNA_Historique_prix!$E:$E,$C83))/SUMIFS(BNA_Historique_prix!T:T,BNA_Historique_prix!$B:$B,$B83,BNA_Historique_prix!$E:$E,$C83),""))</f>
        <v>-</v>
      </c>
      <c r="V83" s="13" t="str">
        <f ca="1">IF(OR(SUMIFS(BNA_Historique_prix!U:U,BNA_Historique_prix!$B:$B,$B83,BNA_Historique_prix!$E:$E,$D83)=0,SUMIFS(BNA_Historique_prix!U:U,BNA_Historique_prix!$B:$B,$B83,BNA_Historique_prix!$E:$E,$C83)=0),"-",IFERROR((SUMIFS(BNA_Historique_prix!U:U,BNA_Historique_prix!$B:$B,$B83,BNA_Historique_prix!$E:$E,$D83)-SUMIFS(BNA_Historique_prix!U:U,BNA_Historique_prix!$B:$B,$B83,BNA_Historique_prix!$E:$E,$C83))/SUMIFS(BNA_Historique_prix!U:U,BNA_Historique_prix!$B:$B,$B83,BNA_Historique_prix!$E:$E,$C83),""))</f>
        <v>-</v>
      </c>
      <c r="W83" s="13" t="str">
        <f ca="1">IF(OR(SUMIFS(BNA_Historique_prix!V:V,BNA_Historique_prix!$B:$B,$B83,BNA_Historique_prix!$E:$E,$D83)=0,SUMIFS(BNA_Historique_prix!V:V,BNA_Historique_prix!$B:$B,$B83,BNA_Historique_prix!$E:$E,$C83)=0),"-",IFERROR((SUMIFS(BNA_Historique_prix!V:V,BNA_Historique_prix!$B:$B,$B83,BNA_Historique_prix!$E:$E,$D83)-SUMIFS(BNA_Historique_prix!V:V,BNA_Historique_prix!$B:$B,$B83,BNA_Historique_prix!$E:$E,$C83))/SUMIFS(BNA_Historique_prix!V:V,BNA_Historique_prix!$B:$B,$B83,BNA_Historique_prix!$E:$E,$C83),""))</f>
        <v>-</v>
      </c>
      <c r="X83" s="13" t="str">
        <f ca="1">IF(OR(SUMIFS(BNA_Historique_prix!W:W,BNA_Historique_prix!$B:$B,$B83,BNA_Historique_prix!$E:$E,$D83)=0,SUMIFS(BNA_Historique_prix!W:W,BNA_Historique_prix!$B:$B,$B83,BNA_Historique_prix!$E:$E,$C83)=0),"-",IFERROR((SUMIFS(BNA_Historique_prix!W:W,BNA_Historique_prix!$B:$B,$B83,BNA_Historique_prix!$E:$E,$D83)-SUMIFS(BNA_Historique_prix!W:W,BNA_Historique_prix!$B:$B,$B83,BNA_Historique_prix!$E:$E,$C83))/SUMIFS(BNA_Historique_prix!W:W,BNA_Historique_prix!$B:$B,$B83,BNA_Historique_prix!$E:$E,$C83),""))</f>
        <v>-</v>
      </c>
      <c r="Y83" s="13">
        <f ca="1">IF(OR(SUMIFS(BNA_Historique_prix!X:X,BNA_Historique_prix!$B:$B,$B83,BNA_Historique_prix!$E:$E,$D83)=0,SUMIFS(BNA_Historique_prix!X:X,BNA_Historique_prix!$B:$B,$B83,BNA_Historique_prix!$E:$E,$C83)=0),"-",IFERROR((SUMIFS(BNA_Historique_prix!X:X,BNA_Historique_prix!$B:$B,$B83,BNA_Historique_prix!$E:$E,$D83)-SUMIFS(BNA_Historique_prix!X:X,BNA_Historique_prix!$B:$B,$B83,BNA_Historique_prix!$E:$E,$C83))/SUMIFS(BNA_Historique_prix!X:X,BNA_Historique_prix!$B:$B,$B83,BNA_Historique_prix!$E:$E,$C83),""))</f>
        <v>-0.14814814814814814</v>
      </c>
      <c r="Z83" s="13" t="str">
        <f ca="1">IF(OR(SUMIFS(BNA_Historique_prix!Y:Y,BNA_Historique_prix!$B:$B,$B83,BNA_Historique_prix!$E:$E,$D83)=0,SUMIFS(BNA_Historique_prix!Y:Y,BNA_Historique_prix!$B:$B,$B83,BNA_Historique_prix!$E:$E,$C83)=0),"-",IFERROR((SUMIFS(BNA_Historique_prix!Y:Y,BNA_Historique_prix!$B:$B,$B83,BNA_Historique_prix!$E:$E,$D83)-SUMIFS(BNA_Historique_prix!Y:Y,BNA_Historique_prix!$B:$B,$B83,BNA_Historique_prix!$E:$E,$C83))/SUMIFS(BNA_Historique_prix!Y:Y,BNA_Historique_prix!$B:$B,$B83,BNA_Historique_prix!$E:$E,$C83),""))</f>
        <v>-</v>
      </c>
      <c r="AA83" s="13" t="str">
        <f ca="1">IF(OR(SUMIFS(BNA_Historique_prix!Z:Z,BNA_Historique_prix!$B:$B,$B83,BNA_Historique_prix!$E:$E,$D83)=0,SUMIFS(BNA_Historique_prix!Z:Z,BNA_Historique_prix!$B:$B,$B83,BNA_Historique_prix!$E:$E,$C83)=0),"-",IFERROR((SUMIFS(BNA_Historique_prix!Z:Z,BNA_Historique_prix!$B:$B,$B83,BNA_Historique_prix!$E:$E,$D83)-SUMIFS(BNA_Historique_prix!Z:Z,BNA_Historique_prix!$B:$B,$B83,BNA_Historique_prix!$E:$E,$C83))/SUMIFS(BNA_Historique_prix!Z:Z,BNA_Historique_prix!$B:$B,$B83,BNA_Historique_prix!$E:$E,$C83),""))</f>
        <v>-</v>
      </c>
      <c r="AB83" s="13" t="str">
        <f ca="1">IF(OR(SUMIFS(BNA_Historique_prix!AA:AA,BNA_Historique_prix!$B:$B,$B83,BNA_Historique_prix!$E:$E,$D83)=0,SUMIFS(BNA_Historique_prix!AA:AA,BNA_Historique_prix!$B:$B,$B83,BNA_Historique_prix!$E:$E,$C83)=0),"-",IFERROR((SUMIFS(BNA_Historique_prix!AA:AA,BNA_Historique_prix!$B:$B,$B83,BNA_Historique_prix!$E:$E,$D83)-SUMIFS(BNA_Historique_prix!AA:AA,BNA_Historique_prix!$B:$B,$B83,BNA_Historique_prix!$E:$E,$C83))/SUMIFS(BNA_Historique_prix!AA:AA,BNA_Historique_prix!$B:$B,$B83,BNA_Historique_prix!$E:$E,$C83),""))</f>
        <v>-</v>
      </c>
      <c r="AC83" s="13">
        <f ca="1">IF(OR(SUMIFS(BNA_Historique_prix!AB:AB,BNA_Historique_prix!$B:$B,$B83,BNA_Historique_prix!$E:$E,$D83)=0,SUMIFS(BNA_Historique_prix!AB:AB,BNA_Historique_prix!$B:$B,$B83,BNA_Historique_prix!$E:$E,$C83)=0),"-",IFERROR((SUMIFS(BNA_Historique_prix!AB:AB,BNA_Historique_prix!$B:$B,$B83,BNA_Historique_prix!$E:$E,$D83)-SUMIFS(BNA_Historique_prix!AB:AB,BNA_Historique_prix!$B:$B,$B83,BNA_Historique_prix!$E:$E,$C83))/SUMIFS(BNA_Historique_prix!AB:AB,BNA_Historique_prix!$B:$B,$B83,BNA_Historique_prix!$E:$E,$C83),""))</f>
        <v>-0.15</v>
      </c>
      <c r="AD83" s="13">
        <f ca="1">IF(OR(SUMIFS(BNA_Historique_prix!AC:AC,BNA_Historique_prix!$B:$B,$B83,BNA_Historique_prix!$E:$E,$D83)=0,SUMIFS(BNA_Historique_prix!AC:AC,BNA_Historique_prix!$B:$B,$B83,BNA_Historique_prix!$E:$E,$C83)=0),"-",IFERROR((SUMIFS(BNA_Historique_prix!AC:AC,BNA_Historique_prix!$B:$B,$B83,BNA_Historique_prix!$E:$E,$D83)-SUMIFS(BNA_Historique_prix!AC:AC,BNA_Historique_prix!$B:$B,$B83,BNA_Historique_prix!$E:$E,$C83))/SUMIFS(BNA_Historique_prix!AC:AC,BNA_Historique_prix!$B:$B,$B83,BNA_Historique_prix!$E:$E,$C83),""))</f>
        <v>-0.2857142857142857</v>
      </c>
      <c r="AE83" s="13">
        <f ca="1">IF(OR(SUMIFS(BNA_Historique_prix!AD:AD,BNA_Historique_prix!$B:$B,$B83,BNA_Historique_prix!$E:$E,$D83)=0,SUMIFS(BNA_Historique_prix!AD:AD,BNA_Historique_prix!$B:$B,$B83,BNA_Historique_prix!$E:$E,$C83)=0),"-",IFERROR((SUMIFS(BNA_Historique_prix!AD:AD,BNA_Historique_prix!$B:$B,$B83,BNA_Historique_prix!$E:$E,$D83)-SUMIFS(BNA_Historique_prix!AD:AD,BNA_Historique_prix!$B:$B,$B83,BNA_Historique_prix!$E:$E,$C83))/SUMIFS(BNA_Historique_prix!AD:AD,BNA_Historique_prix!$B:$B,$B83,BNA_Historique_prix!$E:$E,$C83),""))</f>
        <v>-0.11538461538461539</v>
      </c>
      <c r="AF83" s="13" t="str">
        <f ca="1">IF(OR(SUMIFS(BNA_Historique_prix!AE:AE,BNA_Historique_prix!$B:$B,$B83,BNA_Historique_prix!$E:$E,$D83)=0,SUMIFS(BNA_Historique_prix!AE:AE,BNA_Historique_prix!$B:$B,$B83,BNA_Historique_prix!$E:$E,$C83)=0),"-",IFERROR((SUMIFS(BNA_Historique_prix!AE:AE,BNA_Historique_prix!$B:$B,$B83,BNA_Historique_prix!$E:$E,$D83)-SUMIFS(BNA_Historique_prix!AE:AE,BNA_Historique_prix!$B:$B,$B83,BNA_Historique_prix!$E:$E,$C83))/SUMIFS(BNA_Historique_prix!AE:AE,BNA_Historique_prix!$B:$B,$B83,BNA_Historique_prix!$E:$E,$C83),""))</f>
        <v>-</v>
      </c>
      <c r="AG83" s="13">
        <f ca="1">IF(OR(SUMIFS(BNA_Historique_prix!AF:AF,BNA_Historique_prix!$B:$B,$B83,BNA_Historique_prix!$E:$E,$D83)=0,SUMIFS(BNA_Historique_prix!AF:AF,BNA_Historique_prix!$B:$B,$B83,BNA_Historique_prix!$E:$E,$C83)=0),"-",IFERROR((SUMIFS(BNA_Historique_prix!AF:AF,BNA_Historique_prix!$B:$B,$B83,BNA_Historique_prix!$E:$E,$D83)-SUMIFS(BNA_Historique_prix!AF:AF,BNA_Historique_prix!$B:$B,$B83,BNA_Historique_prix!$E:$E,$C83))/SUMIFS(BNA_Historique_prix!AF:AF,BNA_Historique_prix!$B:$B,$B83,BNA_Historique_prix!$E:$E,$C83),""))</f>
        <v>-0.52380952380952384</v>
      </c>
      <c r="AH83" s="13">
        <f ca="1">IF(OR(SUMIFS(BNA_Historique_prix!AG:AG,BNA_Historique_prix!$B:$B,$B83,BNA_Historique_prix!$E:$E,$D83)=0,SUMIFS(BNA_Historique_prix!AG:AG,BNA_Historique_prix!$B:$B,$B83,BNA_Historique_prix!$E:$E,$C83)=0),"-",IFERROR((SUMIFS(BNA_Historique_prix!AG:AG,BNA_Historique_prix!$B:$B,$B83,BNA_Historique_prix!$E:$E,$D83)-SUMIFS(BNA_Historique_prix!AG:AG,BNA_Historique_prix!$B:$B,$B83,BNA_Historique_prix!$E:$E,$C83))/SUMIFS(BNA_Historique_prix!AG:AG,BNA_Historique_prix!$B:$B,$B83,BNA_Historique_prix!$E:$E,$C83),""))</f>
        <v>-4.0625000000000001E-2</v>
      </c>
      <c r="AI83" s="13" t="str">
        <f ca="1">IF(OR(SUMIFS(BNA_Historique_prix!AH:AH,BNA_Historique_prix!$B:$B,$B83,BNA_Historique_prix!$E:$E,$D83)=0,SUMIFS(BNA_Historique_prix!AH:AH,BNA_Historique_prix!$B:$B,$B83,BNA_Historique_prix!$E:$E,$C83)=0),"-",IFERROR((SUMIFS(BNA_Historique_prix!AH:AH,BNA_Historique_prix!$B:$B,$B83,BNA_Historique_prix!$E:$E,$D83)-SUMIFS(BNA_Historique_prix!AH:AH,BNA_Historique_prix!$B:$B,$B83,BNA_Historique_prix!$E:$E,$C83))/SUMIFS(BNA_Historique_prix!AH:AH,BNA_Historique_prix!$B:$B,$B83,BNA_Historique_prix!$E:$E,$C83),""))</f>
        <v>-</v>
      </c>
      <c r="AJ83" s="13" t="str">
        <f ca="1">IF(OR(SUMIFS(BNA_Historique_prix!AI:AI,BNA_Historique_prix!$B:$B,$B83,BNA_Historique_prix!$E:$E,$D83)=0,SUMIFS(BNA_Historique_prix!AI:AI,BNA_Historique_prix!$B:$B,$B83,BNA_Historique_prix!$E:$E,$C83)=0),"-",IFERROR((SUMIFS(BNA_Historique_prix!AI:AI,BNA_Historique_prix!$B:$B,$B83,BNA_Historique_prix!$E:$E,$D83)-SUMIFS(BNA_Historique_prix!AI:AI,BNA_Historique_prix!$B:$B,$B83,BNA_Historique_prix!$E:$E,$C83))/SUMIFS(BNA_Historique_prix!AI:AI,BNA_Historique_prix!$B:$B,$B83,BNA_Historique_prix!$E:$E,$C83),""))</f>
        <v>-</v>
      </c>
    </row>
    <row r="84" spans="1:36" x14ac:dyDescent="0.35">
      <c r="A84" s="4" t="s">
        <v>99</v>
      </c>
      <c r="B84" s="4" t="s">
        <v>102</v>
      </c>
      <c r="C84" s="10">
        <f t="shared" si="14"/>
        <v>44866</v>
      </c>
      <c r="D84" s="10">
        <f t="shared" si="14"/>
        <v>45231</v>
      </c>
      <c r="E84" s="10"/>
      <c r="F84" s="10" t="str">
        <f>F79</f>
        <v>% var annuelle</v>
      </c>
      <c r="H84" s="13" t="str">
        <f ca="1">IF(OR(SUMIFS(BNA_Historique_prix!G:G,BNA_Historique_prix!$B:$B,$B84,BNA_Historique_prix!$E:$E,$D84)=0,SUMIFS(BNA_Historique_prix!G:G,BNA_Historique_prix!$B:$B,$B84,BNA_Historique_prix!$E:$E,$C84)=0),"-",IFERROR((SUMIFS(BNA_Historique_prix!G:G,BNA_Historique_prix!$B:$B,$B84,BNA_Historique_prix!$E:$E,$D84)-SUMIFS(BNA_Historique_prix!G:G,BNA_Historique_prix!$B:$B,$B84,BNA_Historique_prix!$E:$E,$C84))/SUMIFS(BNA_Historique_prix!G:G,BNA_Historique_prix!$B:$B,$B84,BNA_Historique_prix!$E:$E,$C84),""))</f>
        <v>-</v>
      </c>
      <c r="I84" s="13" t="str">
        <f ca="1">IF(OR(SUMIFS(BNA_Historique_prix!H:H,BNA_Historique_prix!$B:$B,$B84,BNA_Historique_prix!$E:$E,$D84)=0,SUMIFS(BNA_Historique_prix!H:H,BNA_Historique_prix!$B:$B,$B84,BNA_Historique_prix!$E:$E,$C84)=0),"-",IFERROR((SUMIFS(BNA_Historique_prix!H:H,BNA_Historique_prix!$B:$B,$B84,BNA_Historique_prix!$E:$E,$D84)-SUMIFS(BNA_Historique_prix!H:H,BNA_Historique_prix!$B:$B,$B84,BNA_Historique_prix!$E:$E,$C84))/SUMIFS(BNA_Historique_prix!H:H,BNA_Historique_prix!$B:$B,$B84,BNA_Historique_prix!$E:$E,$C84),""))</f>
        <v>-</v>
      </c>
      <c r="J84" s="13" t="str">
        <f ca="1">IF(OR(SUMIFS(BNA_Historique_prix!I:I,BNA_Historique_prix!$B:$B,$B84,BNA_Historique_prix!$E:$E,$D84)=0,SUMIFS(BNA_Historique_prix!I:I,BNA_Historique_prix!$B:$B,$B84,BNA_Historique_prix!$E:$E,$C84)=0),"-",IFERROR((SUMIFS(BNA_Historique_prix!I:I,BNA_Historique_prix!$B:$B,$B84,BNA_Historique_prix!$E:$E,$D84)-SUMIFS(BNA_Historique_prix!I:I,BNA_Historique_prix!$B:$B,$B84,BNA_Historique_prix!$E:$E,$C84))/SUMIFS(BNA_Historique_prix!I:I,BNA_Historique_prix!$B:$B,$B84,BNA_Historique_prix!$E:$E,$C84),""))</f>
        <v>-</v>
      </c>
      <c r="K84" s="13" t="str">
        <f ca="1">IF(OR(SUMIFS(BNA_Historique_prix!J:J,BNA_Historique_prix!$B:$B,$B84,BNA_Historique_prix!$E:$E,$D84)=0,SUMIFS(BNA_Historique_prix!J:J,BNA_Historique_prix!$B:$B,$B84,BNA_Historique_prix!$E:$E,$C84)=0),"-",IFERROR((SUMIFS(BNA_Historique_prix!J:J,BNA_Historique_prix!$B:$B,$B84,BNA_Historique_prix!$E:$E,$D84)-SUMIFS(BNA_Historique_prix!J:J,BNA_Historique_prix!$B:$B,$B84,BNA_Historique_prix!$E:$E,$C84))/SUMIFS(BNA_Historique_prix!J:J,BNA_Historique_prix!$B:$B,$B84,BNA_Historique_prix!$E:$E,$C84),""))</f>
        <v>-</v>
      </c>
      <c r="L84" s="13" t="str">
        <f ca="1">IF(OR(SUMIFS(BNA_Historique_prix!K:K,BNA_Historique_prix!$B:$B,$B84,BNA_Historique_prix!$E:$E,$D84)=0,SUMIFS(BNA_Historique_prix!K:K,BNA_Historique_prix!$B:$B,$B84,BNA_Historique_prix!$E:$E,$C84)=0),"-",IFERROR((SUMIFS(BNA_Historique_prix!K:K,BNA_Historique_prix!$B:$B,$B84,BNA_Historique_prix!$E:$E,$D84)-SUMIFS(BNA_Historique_prix!K:K,BNA_Historique_prix!$B:$B,$B84,BNA_Historique_prix!$E:$E,$C84))/SUMIFS(BNA_Historique_prix!K:K,BNA_Historique_prix!$B:$B,$B84,BNA_Historique_prix!$E:$E,$C84),""))</f>
        <v>-</v>
      </c>
      <c r="M84" s="13" t="str">
        <f ca="1">IF(OR(SUMIFS(BNA_Historique_prix!L:L,BNA_Historique_prix!$B:$B,$B84,BNA_Historique_prix!$E:$E,$D84)=0,SUMIFS(BNA_Historique_prix!L:L,BNA_Historique_prix!$B:$B,$B84,BNA_Historique_prix!$E:$E,$C84)=0),"-",IFERROR((SUMIFS(BNA_Historique_prix!L:L,BNA_Historique_prix!$B:$B,$B84,BNA_Historique_prix!$E:$E,$D84)-SUMIFS(BNA_Historique_prix!L:L,BNA_Historique_prix!$B:$B,$B84,BNA_Historique_prix!$E:$E,$C84))/SUMIFS(BNA_Historique_prix!L:L,BNA_Historique_prix!$B:$B,$B84,BNA_Historique_prix!$E:$E,$C84),""))</f>
        <v>-</v>
      </c>
      <c r="N84" s="13" t="str">
        <f ca="1">IF(OR(SUMIFS(BNA_Historique_prix!M:M,BNA_Historique_prix!$B:$B,$B84,BNA_Historique_prix!$E:$E,$D84)=0,SUMIFS(BNA_Historique_prix!M:M,BNA_Historique_prix!$B:$B,$B84,BNA_Historique_prix!$E:$E,$C84)=0),"-",IFERROR((SUMIFS(BNA_Historique_prix!M:M,BNA_Historique_prix!$B:$B,$B84,BNA_Historique_prix!$E:$E,$D84)-SUMIFS(BNA_Historique_prix!M:M,BNA_Historique_prix!$B:$B,$B84,BNA_Historique_prix!$E:$E,$C84))/SUMIFS(BNA_Historique_prix!M:M,BNA_Historique_prix!$B:$B,$B84,BNA_Historique_prix!$E:$E,$C84),""))</f>
        <v>-</v>
      </c>
      <c r="O84" s="13" t="str">
        <f ca="1">IF(OR(SUMIFS(BNA_Historique_prix!N:N,BNA_Historique_prix!$B:$B,$B84,BNA_Historique_prix!$E:$E,$D84)=0,SUMIFS(BNA_Historique_prix!N:N,BNA_Historique_prix!$B:$B,$B84,BNA_Historique_prix!$E:$E,$C84)=0),"-",IFERROR((SUMIFS(BNA_Historique_prix!N:N,BNA_Historique_prix!$B:$B,$B84,BNA_Historique_prix!$E:$E,$D84)-SUMIFS(BNA_Historique_prix!N:N,BNA_Historique_prix!$B:$B,$B84,BNA_Historique_prix!$E:$E,$C84))/SUMIFS(BNA_Historique_prix!N:N,BNA_Historique_prix!$B:$B,$B84,BNA_Historique_prix!$E:$E,$C84),""))</f>
        <v>-</v>
      </c>
      <c r="P84" s="13" t="str">
        <f ca="1">IF(OR(SUMIFS(BNA_Historique_prix!O:O,BNA_Historique_prix!$B:$B,$B84,BNA_Historique_prix!$E:$E,$D84)=0,SUMIFS(BNA_Historique_prix!O:O,BNA_Historique_prix!$B:$B,$B84,BNA_Historique_prix!$E:$E,$C84)=0),"-",IFERROR((SUMIFS(BNA_Historique_prix!O:O,BNA_Historique_prix!$B:$B,$B84,BNA_Historique_prix!$E:$E,$D84)-SUMIFS(BNA_Historique_prix!O:O,BNA_Historique_prix!$B:$B,$B84,BNA_Historique_prix!$E:$E,$C84))/SUMIFS(BNA_Historique_prix!O:O,BNA_Historique_prix!$B:$B,$B84,BNA_Historique_prix!$E:$E,$C84),""))</f>
        <v>-</v>
      </c>
      <c r="Q84" s="13" t="str">
        <f ca="1">IF(OR(SUMIFS(BNA_Historique_prix!P:P,BNA_Historique_prix!$B:$B,$B84,BNA_Historique_prix!$E:$E,$D84)=0,SUMIFS(BNA_Historique_prix!P:P,BNA_Historique_prix!$B:$B,$B84,BNA_Historique_prix!$E:$E,$C84)=0),"-",IFERROR((SUMIFS(BNA_Historique_prix!P:P,BNA_Historique_prix!$B:$B,$B84,BNA_Historique_prix!$E:$E,$D84)-SUMIFS(BNA_Historique_prix!P:P,BNA_Historique_prix!$B:$B,$B84,BNA_Historique_prix!$E:$E,$C84))/SUMIFS(BNA_Historique_prix!P:P,BNA_Historique_prix!$B:$B,$B84,BNA_Historique_prix!$E:$E,$C84),""))</f>
        <v>-</v>
      </c>
      <c r="R84" s="13" t="str">
        <f ca="1">IF(OR(SUMIFS(BNA_Historique_prix!Q:Q,BNA_Historique_prix!$B:$B,$B84,BNA_Historique_prix!$E:$E,$D84)=0,SUMIFS(BNA_Historique_prix!Q:Q,BNA_Historique_prix!$B:$B,$B84,BNA_Historique_prix!$E:$E,$C84)=0),"-",IFERROR((SUMIFS(BNA_Historique_prix!Q:Q,BNA_Historique_prix!$B:$B,$B84,BNA_Historique_prix!$E:$E,$D84)-SUMIFS(BNA_Historique_prix!Q:Q,BNA_Historique_prix!$B:$B,$B84,BNA_Historique_prix!$E:$E,$C84))/SUMIFS(BNA_Historique_prix!Q:Q,BNA_Historique_prix!$B:$B,$B84,BNA_Historique_prix!$E:$E,$C84),""))</f>
        <v>-</v>
      </c>
      <c r="S84" s="13" t="str">
        <f ca="1">IF(OR(SUMIFS(BNA_Historique_prix!R:R,BNA_Historique_prix!$B:$B,$B84,BNA_Historique_prix!$E:$E,$D84)=0,SUMIFS(BNA_Historique_prix!R:R,BNA_Historique_prix!$B:$B,$B84,BNA_Historique_prix!$E:$E,$C84)=0),"-",IFERROR((SUMIFS(BNA_Historique_prix!R:R,BNA_Historique_prix!$B:$B,$B84,BNA_Historique_prix!$E:$E,$D84)-SUMIFS(BNA_Historique_prix!R:R,BNA_Historique_prix!$B:$B,$B84,BNA_Historique_prix!$E:$E,$C84))/SUMIFS(BNA_Historique_prix!R:R,BNA_Historique_prix!$B:$B,$B84,BNA_Historique_prix!$E:$E,$C84),""))</f>
        <v>-</v>
      </c>
      <c r="T84" s="13" t="str">
        <f ca="1">IF(OR(SUMIFS(BNA_Historique_prix!S:S,BNA_Historique_prix!$B:$B,$B84,BNA_Historique_prix!$E:$E,$D84)=0,SUMIFS(BNA_Historique_prix!S:S,BNA_Historique_prix!$B:$B,$B84,BNA_Historique_prix!$E:$E,$C84)=0),"-",IFERROR((SUMIFS(BNA_Historique_prix!S:S,BNA_Historique_prix!$B:$B,$B84,BNA_Historique_prix!$E:$E,$D84)-SUMIFS(BNA_Historique_prix!S:S,BNA_Historique_prix!$B:$B,$B84,BNA_Historique_prix!$E:$E,$C84))/SUMIFS(BNA_Historique_prix!S:S,BNA_Historique_prix!$B:$B,$B84,BNA_Historique_prix!$E:$E,$C84),""))</f>
        <v>-</v>
      </c>
      <c r="U84" s="13" t="str">
        <f ca="1">IF(OR(SUMIFS(BNA_Historique_prix!T:T,BNA_Historique_prix!$B:$B,$B84,BNA_Historique_prix!$E:$E,$D84)=0,SUMIFS(BNA_Historique_prix!T:T,BNA_Historique_prix!$B:$B,$B84,BNA_Historique_prix!$E:$E,$C84)=0),"-",IFERROR((SUMIFS(BNA_Historique_prix!T:T,BNA_Historique_prix!$B:$B,$B84,BNA_Historique_prix!$E:$E,$D84)-SUMIFS(BNA_Historique_prix!T:T,BNA_Historique_prix!$B:$B,$B84,BNA_Historique_prix!$E:$E,$C84))/SUMIFS(BNA_Historique_prix!T:T,BNA_Historique_prix!$B:$B,$B84,BNA_Historique_prix!$E:$E,$C84),""))</f>
        <v>-</v>
      </c>
      <c r="V84" s="13" t="str">
        <f ca="1">IF(OR(SUMIFS(BNA_Historique_prix!U:U,BNA_Historique_prix!$B:$B,$B84,BNA_Historique_prix!$E:$E,$D84)=0,SUMIFS(BNA_Historique_prix!U:U,BNA_Historique_prix!$B:$B,$B84,BNA_Historique_prix!$E:$E,$C84)=0),"-",IFERROR((SUMIFS(BNA_Historique_prix!U:U,BNA_Historique_prix!$B:$B,$B84,BNA_Historique_prix!$E:$E,$D84)-SUMIFS(BNA_Historique_prix!U:U,BNA_Historique_prix!$B:$B,$B84,BNA_Historique_prix!$E:$E,$C84))/SUMIFS(BNA_Historique_prix!U:U,BNA_Historique_prix!$B:$B,$B84,BNA_Historique_prix!$E:$E,$C84),""))</f>
        <v>-</v>
      </c>
      <c r="W84" s="13" t="str">
        <f ca="1">IF(OR(SUMIFS(BNA_Historique_prix!V:V,BNA_Historique_prix!$B:$B,$B84,BNA_Historique_prix!$E:$E,$D84)=0,SUMIFS(BNA_Historique_prix!V:V,BNA_Historique_prix!$B:$B,$B84,BNA_Historique_prix!$E:$E,$C84)=0),"-",IFERROR((SUMIFS(BNA_Historique_prix!V:V,BNA_Historique_prix!$B:$B,$B84,BNA_Historique_prix!$E:$E,$D84)-SUMIFS(BNA_Historique_prix!V:V,BNA_Historique_prix!$B:$B,$B84,BNA_Historique_prix!$E:$E,$C84))/SUMIFS(BNA_Historique_prix!V:V,BNA_Historique_prix!$B:$B,$B84,BNA_Historique_prix!$E:$E,$C84),""))</f>
        <v>-</v>
      </c>
      <c r="X84" s="13" t="str">
        <f ca="1">IF(OR(SUMIFS(BNA_Historique_prix!W:W,BNA_Historique_prix!$B:$B,$B84,BNA_Historique_prix!$E:$E,$D84)=0,SUMIFS(BNA_Historique_prix!W:W,BNA_Historique_prix!$B:$B,$B84,BNA_Historique_prix!$E:$E,$C84)=0),"-",IFERROR((SUMIFS(BNA_Historique_prix!W:W,BNA_Historique_prix!$B:$B,$B84,BNA_Historique_prix!$E:$E,$D84)-SUMIFS(BNA_Historique_prix!W:W,BNA_Historique_prix!$B:$B,$B84,BNA_Historique_prix!$E:$E,$C84))/SUMIFS(BNA_Historique_prix!W:W,BNA_Historique_prix!$B:$B,$B84,BNA_Historique_prix!$E:$E,$C84),""))</f>
        <v>-</v>
      </c>
      <c r="Y84" s="13" t="str">
        <f ca="1">IF(OR(SUMIFS(BNA_Historique_prix!X:X,BNA_Historique_prix!$B:$B,$B84,BNA_Historique_prix!$E:$E,$D84)=0,SUMIFS(BNA_Historique_prix!X:X,BNA_Historique_prix!$B:$B,$B84,BNA_Historique_prix!$E:$E,$C84)=0),"-",IFERROR((SUMIFS(BNA_Historique_prix!X:X,BNA_Historique_prix!$B:$B,$B84,BNA_Historique_prix!$E:$E,$D84)-SUMIFS(BNA_Historique_prix!X:X,BNA_Historique_prix!$B:$B,$B84,BNA_Historique_prix!$E:$E,$C84))/SUMIFS(BNA_Historique_prix!X:X,BNA_Historique_prix!$B:$B,$B84,BNA_Historique_prix!$E:$E,$C84),""))</f>
        <v>-</v>
      </c>
      <c r="Z84" s="13" t="str">
        <f ca="1">IF(OR(SUMIFS(BNA_Historique_prix!Y:Y,BNA_Historique_prix!$B:$B,$B84,BNA_Historique_prix!$E:$E,$D84)=0,SUMIFS(BNA_Historique_prix!Y:Y,BNA_Historique_prix!$B:$B,$B84,BNA_Historique_prix!$E:$E,$C84)=0),"-",IFERROR((SUMIFS(BNA_Historique_prix!Y:Y,BNA_Historique_prix!$B:$B,$B84,BNA_Historique_prix!$E:$E,$D84)-SUMIFS(BNA_Historique_prix!Y:Y,BNA_Historique_prix!$B:$B,$B84,BNA_Historique_prix!$E:$E,$C84))/SUMIFS(BNA_Historique_prix!Y:Y,BNA_Historique_prix!$B:$B,$B84,BNA_Historique_prix!$E:$E,$C84),""))</f>
        <v>-</v>
      </c>
      <c r="AA84" s="13" t="str">
        <f ca="1">IF(OR(SUMIFS(BNA_Historique_prix!Z:Z,BNA_Historique_prix!$B:$B,$B84,BNA_Historique_prix!$E:$E,$D84)=0,SUMIFS(BNA_Historique_prix!Z:Z,BNA_Historique_prix!$B:$B,$B84,BNA_Historique_prix!$E:$E,$C84)=0),"-",IFERROR((SUMIFS(BNA_Historique_prix!Z:Z,BNA_Historique_prix!$B:$B,$B84,BNA_Historique_prix!$E:$E,$D84)-SUMIFS(BNA_Historique_prix!Z:Z,BNA_Historique_prix!$B:$B,$B84,BNA_Historique_prix!$E:$E,$C84))/SUMIFS(BNA_Historique_prix!Z:Z,BNA_Historique_prix!$B:$B,$B84,BNA_Historique_prix!$E:$E,$C84),""))</f>
        <v>-</v>
      </c>
      <c r="AB84" s="13" t="str">
        <f ca="1">IF(OR(SUMIFS(BNA_Historique_prix!AA:AA,BNA_Historique_prix!$B:$B,$B84,BNA_Historique_prix!$E:$E,$D84)=0,SUMIFS(BNA_Historique_prix!AA:AA,BNA_Historique_prix!$B:$B,$B84,BNA_Historique_prix!$E:$E,$C84)=0),"-",IFERROR((SUMIFS(BNA_Historique_prix!AA:AA,BNA_Historique_prix!$B:$B,$B84,BNA_Historique_prix!$E:$E,$D84)-SUMIFS(BNA_Historique_prix!AA:AA,BNA_Historique_prix!$B:$B,$B84,BNA_Historique_prix!$E:$E,$C84))/SUMIFS(BNA_Historique_prix!AA:AA,BNA_Historique_prix!$B:$B,$B84,BNA_Historique_prix!$E:$E,$C84),""))</f>
        <v>-</v>
      </c>
      <c r="AC84" s="13" t="str">
        <f ca="1">IF(OR(SUMIFS(BNA_Historique_prix!AB:AB,BNA_Historique_prix!$B:$B,$B84,BNA_Historique_prix!$E:$E,$D84)=0,SUMIFS(BNA_Historique_prix!AB:AB,BNA_Historique_prix!$B:$B,$B84,BNA_Historique_prix!$E:$E,$C84)=0),"-",IFERROR((SUMIFS(BNA_Historique_prix!AB:AB,BNA_Historique_prix!$B:$B,$B84,BNA_Historique_prix!$E:$E,$D84)-SUMIFS(BNA_Historique_prix!AB:AB,BNA_Historique_prix!$B:$B,$B84,BNA_Historique_prix!$E:$E,$C84))/SUMIFS(BNA_Historique_prix!AB:AB,BNA_Historique_prix!$B:$B,$B84,BNA_Historique_prix!$E:$E,$C84),""))</f>
        <v>-</v>
      </c>
      <c r="AD84" s="13" t="str">
        <f ca="1">IF(OR(SUMIFS(BNA_Historique_prix!AC:AC,BNA_Historique_prix!$B:$B,$B84,BNA_Historique_prix!$E:$E,$D84)=0,SUMIFS(BNA_Historique_prix!AC:AC,BNA_Historique_prix!$B:$B,$B84,BNA_Historique_prix!$E:$E,$C84)=0),"-",IFERROR((SUMIFS(BNA_Historique_prix!AC:AC,BNA_Historique_prix!$B:$B,$B84,BNA_Historique_prix!$E:$E,$D84)-SUMIFS(BNA_Historique_prix!AC:AC,BNA_Historique_prix!$B:$B,$B84,BNA_Historique_prix!$E:$E,$C84))/SUMIFS(BNA_Historique_prix!AC:AC,BNA_Historique_prix!$B:$B,$B84,BNA_Historique_prix!$E:$E,$C84),""))</f>
        <v>-</v>
      </c>
      <c r="AE84" s="13" t="str">
        <f ca="1">IF(OR(SUMIFS(BNA_Historique_prix!AD:AD,BNA_Historique_prix!$B:$B,$B84,BNA_Historique_prix!$E:$E,$D84)=0,SUMIFS(BNA_Historique_prix!AD:AD,BNA_Historique_prix!$B:$B,$B84,BNA_Historique_prix!$E:$E,$C84)=0),"-",IFERROR((SUMIFS(BNA_Historique_prix!AD:AD,BNA_Historique_prix!$B:$B,$B84,BNA_Historique_prix!$E:$E,$D84)-SUMIFS(BNA_Historique_prix!AD:AD,BNA_Historique_prix!$B:$B,$B84,BNA_Historique_prix!$E:$E,$C84))/SUMIFS(BNA_Historique_prix!AD:AD,BNA_Historique_prix!$B:$B,$B84,BNA_Historique_prix!$E:$E,$C84),""))</f>
        <v>-</v>
      </c>
      <c r="AF84" s="13" t="str">
        <f ca="1">IF(OR(SUMIFS(BNA_Historique_prix!AE:AE,BNA_Historique_prix!$B:$B,$B84,BNA_Historique_prix!$E:$E,$D84)=0,SUMIFS(BNA_Historique_prix!AE:AE,BNA_Historique_prix!$B:$B,$B84,BNA_Historique_prix!$E:$E,$C84)=0),"-",IFERROR((SUMIFS(BNA_Historique_prix!AE:AE,BNA_Historique_prix!$B:$B,$B84,BNA_Historique_prix!$E:$E,$D84)-SUMIFS(BNA_Historique_prix!AE:AE,BNA_Historique_prix!$B:$B,$B84,BNA_Historique_prix!$E:$E,$C84))/SUMIFS(BNA_Historique_prix!AE:AE,BNA_Historique_prix!$B:$B,$B84,BNA_Historique_prix!$E:$E,$C84),""))</f>
        <v>-</v>
      </c>
      <c r="AG84" s="13" t="str">
        <f ca="1">IF(OR(SUMIFS(BNA_Historique_prix!AF:AF,BNA_Historique_prix!$B:$B,$B84,BNA_Historique_prix!$E:$E,$D84)=0,SUMIFS(BNA_Historique_prix!AF:AF,BNA_Historique_prix!$B:$B,$B84,BNA_Historique_prix!$E:$E,$C84)=0),"-",IFERROR((SUMIFS(BNA_Historique_prix!AF:AF,BNA_Historique_prix!$B:$B,$B84,BNA_Historique_prix!$E:$E,$D84)-SUMIFS(BNA_Historique_prix!AF:AF,BNA_Historique_prix!$B:$B,$B84,BNA_Historique_prix!$E:$E,$C84))/SUMIFS(BNA_Historique_prix!AF:AF,BNA_Historique_prix!$B:$B,$B84,BNA_Historique_prix!$E:$E,$C84),""))</f>
        <v>-</v>
      </c>
      <c r="AH84" s="13" t="str">
        <f ca="1">IF(OR(SUMIFS(BNA_Historique_prix!AG:AG,BNA_Historique_prix!$B:$B,$B84,BNA_Historique_prix!$E:$E,$D84)=0,SUMIFS(BNA_Historique_prix!AG:AG,BNA_Historique_prix!$B:$B,$B84,BNA_Historique_prix!$E:$E,$C84)=0),"-",IFERROR((SUMIFS(BNA_Historique_prix!AG:AG,BNA_Historique_prix!$B:$B,$B84,BNA_Historique_prix!$E:$E,$D84)-SUMIFS(BNA_Historique_prix!AG:AG,BNA_Historique_prix!$B:$B,$B84,BNA_Historique_prix!$E:$E,$C84))/SUMIFS(BNA_Historique_prix!AG:AG,BNA_Historique_prix!$B:$B,$B84,BNA_Historique_prix!$E:$E,$C84),""))</f>
        <v>-</v>
      </c>
      <c r="AI84" s="13" t="str">
        <f ca="1">IF(OR(SUMIFS(BNA_Historique_prix!AH:AH,BNA_Historique_prix!$B:$B,$B84,BNA_Historique_prix!$E:$E,$D84)=0,SUMIFS(BNA_Historique_prix!AH:AH,BNA_Historique_prix!$B:$B,$B84,BNA_Historique_prix!$E:$E,$C84)=0),"-",IFERROR((SUMIFS(BNA_Historique_prix!AH:AH,BNA_Historique_prix!$B:$B,$B84,BNA_Historique_prix!$E:$E,$D84)-SUMIFS(BNA_Historique_prix!AH:AH,BNA_Historique_prix!$B:$B,$B84,BNA_Historique_prix!$E:$E,$C84))/SUMIFS(BNA_Historique_prix!AH:AH,BNA_Historique_prix!$B:$B,$B84,BNA_Historique_prix!$E:$E,$C84),""))</f>
        <v>-</v>
      </c>
      <c r="AJ84" s="13" t="str">
        <f ca="1">IF(OR(SUMIFS(BNA_Historique_prix!AI:AI,BNA_Historique_prix!$B:$B,$B84,BNA_Historique_prix!$E:$E,$D84)=0,SUMIFS(BNA_Historique_prix!AI:AI,BNA_Historique_prix!$B:$B,$B84,BNA_Historique_prix!$E:$E,$C84)=0),"-",IFERROR((SUMIFS(BNA_Historique_prix!AI:AI,BNA_Historique_prix!$B:$B,$B84,BNA_Historique_prix!$E:$E,$D84)-SUMIFS(BNA_Historique_prix!AI:AI,BNA_Historique_prix!$B:$B,$B84,BNA_Historique_prix!$E:$E,$C84))/SUMIFS(BNA_Historique_prix!AI:AI,BNA_Historique_prix!$B:$B,$B84,BNA_Historique_prix!$E:$E,$C84),""))</f>
        <v>-</v>
      </c>
    </row>
    <row r="86" spans="1:36" x14ac:dyDescent="0.35">
      <c r="F86" s="4" t="s">
        <v>103</v>
      </c>
    </row>
    <row r="87" spans="1:36" x14ac:dyDescent="0.35">
      <c r="A87" s="4" t="s">
        <v>99</v>
      </c>
      <c r="B87" s="4" t="s">
        <v>104</v>
      </c>
      <c r="C87" s="10">
        <f t="shared" ref="C87:D89" si="15">C82</f>
        <v>45200</v>
      </c>
      <c r="D87" s="10">
        <f t="shared" si="15"/>
        <v>45231</v>
      </c>
      <c r="E87" s="10" t="str">
        <f>_xlfn.CONCAT(B87,D87)</f>
        <v>marche_gorom-gorom45231</v>
      </c>
      <c r="F87" s="10" t="str">
        <f>F82</f>
        <v>% var mensuelle</v>
      </c>
      <c r="H87" s="13" t="str">
        <f ca="1">IF(OR(SUMIFS(BNA_Historique_prix!G:G,BNA_Historique_prix!$B:$B,$B87,BNA_Historique_prix!$E:$E,$D87)=0,SUMIFS(BNA_Historique_prix!G:G,BNA_Historique_prix!$B:$B,$B87,BNA_Historique_prix!$E:$E,$C87)=0),"-",IFERROR((SUMIFS(BNA_Historique_prix!G:G,BNA_Historique_prix!$B:$B,$B87,BNA_Historique_prix!$E:$E,$D87)-SUMIFS(BNA_Historique_prix!G:G,BNA_Historique_prix!$B:$B,$B87,BNA_Historique_prix!$E:$E,$C87))/SUMIFS(BNA_Historique_prix!G:G,BNA_Historique_prix!$B:$B,$B87,BNA_Historique_prix!$E:$E,$C87),""))</f>
        <v>-</v>
      </c>
      <c r="I87" s="13" t="str">
        <f ca="1">IF(OR(SUMIFS(BNA_Historique_prix!H:H,BNA_Historique_prix!$B:$B,$B87,BNA_Historique_prix!$E:$E,$D87)=0,SUMIFS(BNA_Historique_prix!H:H,BNA_Historique_prix!$B:$B,$B87,BNA_Historique_prix!$E:$E,$C87)=0),"-",IFERROR((SUMIFS(BNA_Historique_prix!H:H,BNA_Historique_prix!$B:$B,$B87,BNA_Historique_prix!$E:$E,$D87)-SUMIFS(BNA_Historique_prix!H:H,BNA_Historique_prix!$B:$B,$B87,BNA_Historique_prix!$E:$E,$C87))/SUMIFS(BNA_Historique_prix!H:H,BNA_Historique_prix!$B:$B,$B87,BNA_Historique_prix!$E:$E,$C87),""))</f>
        <v>-</v>
      </c>
      <c r="J87" s="13" t="str">
        <f ca="1">IF(OR(SUMIFS(BNA_Historique_prix!I:I,BNA_Historique_prix!$B:$B,$B87,BNA_Historique_prix!$E:$E,$D87)=0,SUMIFS(BNA_Historique_prix!I:I,BNA_Historique_prix!$B:$B,$B87,BNA_Historique_prix!$E:$E,$C87)=0),"-",IFERROR((SUMIFS(BNA_Historique_prix!I:I,BNA_Historique_prix!$B:$B,$B87,BNA_Historique_prix!$E:$E,$D87)-SUMIFS(BNA_Historique_prix!I:I,BNA_Historique_prix!$B:$B,$B87,BNA_Historique_prix!$E:$E,$C87))/SUMIFS(BNA_Historique_prix!I:I,BNA_Historique_prix!$B:$B,$B87,BNA_Historique_prix!$E:$E,$C87),""))</f>
        <v>-</v>
      </c>
      <c r="K87" s="13" t="str">
        <f ca="1">IF(OR(SUMIFS(BNA_Historique_prix!J:J,BNA_Historique_prix!$B:$B,$B87,BNA_Historique_prix!$E:$E,$D87)=0,SUMIFS(BNA_Historique_prix!J:J,BNA_Historique_prix!$B:$B,$B87,BNA_Historique_prix!$E:$E,$C87)=0),"-",IFERROR((SUMIFS(BNA_Historique_prix!J:J,BNA_Historique_prix!$B:$B,$B87,BNA_Historique_prix!$E:$E,$D87)-SUMIFS(BNA_Historique_prix!J:J,BNA_Historique_prix!$B:$B,$B87,BNA_Historique_prix!$E:$E,$C87))/SUMIFS(BNA_Historique_prix!J:J,BNA_Historique_prix!$B:$B,$B87,BNA_Historique_prix!$E:$E,$C87),""))</f>
        <v>-</v>
      </c>
      <c r="L87" s="13" t="str">
        <f ca="1">IF(OR(SUMIFS(BNA_Historique_prix!K:K,BNA_Historique_prix!$B:$B,$B87,BNA_Historique_prix!$E:$E,$D87)=0,SUMIFS(BNA_Historique_prix!K:K,BNA_Historique_prix!$B:$B,$B87,BNA_Historique_prix!$E:$E,$C87)=0),"-",IFERROR((SUMIFS(BNA_Historique_prix!K:K,BNA_Historique_prix!$B:$B,$B87,BNA_Historique_prix!$E:$E,$D87)-SUMIFS(BNA_Historique_prix!K:K,BNA_Historique_prix!$B:$B,$B87,BNA_Historique_prix!$E:$E,$C87))/SUMIFS(BNA_Historique_prix!K:K,BNA_Historique_prix!$B:$B,$B87,BNA_Historique_prix!$E:$E,$C87),""))</f>
        <v>-</v>
      </c>
      <c r="M87" s="13" t="str">
        <f ca="1">IF(OR(SUMIFS(BNA_Historique_prix!L:L,BNA_Historique_prix!$B:$B,$B87,BNA_Historique_prix!$E:$E,$D87)=0,SUMIFS(BNA_Historique_prix!L:L,BNA_Historique_prix!$B:$B,$B87,BNA_Historique_prix!$E:$E,$C87)=0),"-",IFERROR((SUMIFS(BNA_Historique_prix!L:L,BNA_Historique_prix!$B:$B,$B87,BNA_Historique_prix!$E:$E,$D87)-SUMIFS(BNA_Historique_prix!L:L,BNA_Historique_prix!$B:$B,$B87,BNA_Historique_prix!$E:$E,$C87))/SUMIFS(BNA_Historique_prix!L:L,BNA_Historique_prix!$B:$B,$B87,BNA_Historique_prix!$E:$E,$C87),""))</f>
        <v>-</v>
      </c>
      <c r="N87" s="13" t="str">
        <f ca="1">IF(OR(SUMIFS(BNA_Historique_prix!M:M,BNA_Historique_prix!$B:$B,$B87,BNA_Historique_prix!$E:$E,$D87)=0,SUMIFS(BNA_Historique_prix!M:M,BNA_Historique_prix!$B:$B,$B87,BNA_Historique_prix!$E:$E,$C87)=0),"-",IFERROR((SUMIFS(BNA_Historique_prix!M:M,BNA_Historique_prix!$B:$B,$B87,BNA_Historique_prix!$E:$E,$D87)-SUMIFS(BNA_Historique_prix!M:M,BNA_Historique_prix!$B:$B,$B87,BNA_Historique_prix!$E:$E,$C87))/SUMIFS(BNA_Historique_prix!M:M,BNA_Historique_prix!$B:$B,$B87,BNA_Historique_prix!$E:$E,$C87),""))</f>
        <v>-</v>
      </c>
      <c r="O87" s="13" t="str">
        <f ca="1">IF(OR(SUMIFS(BNA_Historique_prix!N:N,BNA_Historique_prix!$B:$B,$B87,BNA_Historique_prix!$E:$E,$D87)=0,SUMIFS(BNA_Historique_prix!N:N,BNA_Historique_prix!$B:$B,$B87,BNA_Historique_prix!$E:$E,$C87)=0),"-",IFERROR((SUMIFS(BNA_Historique_prix!N:N,BNA_Historique_prix!$B:$B,$B87,BNA_Historique_prix!$E:$E,$D87)-SUMIFS(BNA_Historique_prix!N:N,BNA_Historique_prix!$B:$B,$B87,BNA_Historique_prix!$E:$E,$C87))/SUMIFS(BNA_Historique_prix!N:N,BNA_Historique_prix!$B:$B,$B87,BNA_Historique_prix!$E:$E,$C87),""))</f>
        <v>-</v>
      </c>
      <c r="P87" s="13" t="str">
        <f ca="1">IF(OR(SUMIFS(BNA_Historique_prix!O:O,BNA_Historique_prix!$B:$B,$B87,BNA_Historique_prix!$E:$E,$D87)=0,SUMIFS(BNA_Historique_prix!O:O,BNA_Historique_prix!$B:$B,$B87,BNA_Historique_prix!$E:$E,$C87)=0),"-",IFERROR((SUMIFS(BNA_Historique_prix!O:O,BNA_Historique_prix!$B:$B,$B87,BNA_Historique_prix!$E:$E,$D87)-SUMIFS(BNA_Historique_prix!O:O,BNA_Historique_prix!$B:$B,$B87,BNA_Historique_prix!$E:$E,$C87))/SUMIFS(BNA_Historique_prix!O:O,BNA_Historique_prix!$B:$B,$B87,BNA_Historique_prix!$E:$E,$C87),""))</f>
        <v>-</v>
      </c>
      <c r="Q87" s="13" t="str">
        <f ca="1">IF(OR(SUMIFS(BNA_Historique_prix!P:P,BNA_Historique_prix!$B:$B,$B87,BNA_Historique_prix!$E:$E,$D87)=0,SUMIFS(BNA_Historique_prix!P:P,BNA_Historique_prix!$B:$B,$B87,BNA_Historique_prix!$E:$E,$C87)=0),"-",IFERROR((SUMIFS(BNA_Historique_prix!P:P,BNA_Historique_prix!$B:$B,$B87,BNA_Historique_prix!$E:$E,$D87)-SUMIFS(BNA_Historique_prix!P:P,BNA_Historique_prix!$B:$B,$B87,BNA_Historique_prix!$E:$E,$C87))/SUMIFS(BNA_Historique_prix!P:P,BNA_Historique_prix!$B:$B,$B87,BNA_Historique_prix!$E:$E,$C87),""))</f>
        <v>-</v>
      </c>
      <c r="R87" s="13" t="str">
        <f ca="1">IF(OR(SUMIFS(BNA_Historique_prix!Q:Q,BNA_Historique_prix!$B:$B,$B87,BNA_Historique_prix!$E:$E,$D87)=0,SUMIFS(BNA_Historique_prix!Q:Q,BNA_Historique_prix!$B:$B,$B87,BNA_Historique_prix!$E:$E,$C87)=0),"-",IFERROR((SUMIFS(BNA_Historique_prix!Q:Q,BNA_Historique_prix!$B:$B,$B87,BNA_Historique_prix!$E:$E,$D87)-SUMIFS(BNA_Historique_prix!Q:Q,BNA_Historique_prix!$B:$B,$B87,BNA_Historique_prix!$E:$E,$C87))/SUMIFS(BNA_Historique_prix!Q:Q,BNA_Historique_prix!$B:$B,$B87,BNA_Historique_prix!$E:$E,$C87),""))</f>
        <v>-</v>
      </c>
      <c r="S87" s="13" t="str">
        <f ca="1">IF(OR(SUMIFS(BNA_Historique_prix!R:R,BNA_Historique_prix!$B:$B,$B87,BNA_Historique_prix!$E:$E,$D87)=0,SUMIFS(BNA_Historique_prix!R:R,BNA_Historique_prix!$B:$B,$B87,BNA_Historique_prix!$E:$E,$C87)=0),"-",IFERROR((SUMIFS(BNA_Historique_prix!R:R,BNA_Historique_prix!$B:$B,$B87,BNA_Historique_prix!$E:$E,$D87)-SUMIFS(BNA_Historique_prix!R:R,BNA_Historique_prix!$B:$B,$B87,BNA_Historique_prix!$E:$E,$C87))/SUMIFS(BNA_Historique_prix!R:R,BNA_Historique_prix!$B:$B,$B87,BNA_Historique_prix!$E:$E,$C87),""))</f>
        <v>-</v>
      </c>
      <c r="T87" s="13" t="str">
        <f ca="1">IF(OR(SUMIFS(BNA_Historique_prix!S:S,BNA_Historique_prix!$B:$B,$B87,BNA_Historique_prix!$E:$E,$D87)=0,SUMIFS(BNA_Historique_prix!S:S,BNA_Historique_prix!$B:$B,$B87,BNA_Historique_prix!$E:$E,$C87)=0),"-",IFERROR((SUMIFS(BNA_Historique_prix!S:S,BNA_Historique_prix!$B:$B,$B87,BNA_Historique_prix!$E:$E,$D87)-SUMIFS(BNA_Historique_prix!S:S,BNA_Historique_prix!$B:$B,$B87,BNA_Historique_prix!$E:$E,$C87))/SUMIFS(BNA_Historique_prix!S:S,BNA_Historique_prix!$B:$B,$B87,BNA_Historique_prix!$E:$E,$C87),""))</f>
        <v>-</v>
      </c>
      <c r="U87" s="13" t="str">
        <f ca="1">IF(OR(SUMIFS(BNA_Historique_prix!T:T,BNA_Historique_prix!$B:$B,$B87,BNA_Historique_prix!$E:$E,$D87)=0,SUMIFS(BNA_Historique_prix!T:T,BNA_Historique_prix!$B:$B,$B87,BNA_Historique_prix!$E:$E,$C87)=0),"-",IFERROR((SUMIFS(BNA_Historique_prix!T:T,BNA_Historique_prix!$B:$B,$B87,BNA_Historique_prix!$E:$E,$D87)-SUMIFS(BNA_Historique_prix!T:T,BNA_Historique_prix!$B:$B,$B87,BNA_Historique_prix!$E:$E,$C87))/SUMIFS(BNA_Historique_prix!T:T,BNA_Historique_prix!$B:$B,$B87,BNA_Historique_prix!$E:$E,$C87),""))</f>
        <v>-</v>
      </c>
      <c r="V87" s="13" t="str">
        <f ca="1">IF(OR(SUMIFS(BNA_Historique_prix!U:U,BNA_Historique_prix!$B:$B,$B87,BNA_Historique_prix!$E:$E,$D87)=0,SUMIFS(BNA_Historique_prix!U:U,BNA_Historique_prix!$B:$B,$B87,BNA_Historique_prix!$E:$E,$C87)=0),"-",IFERROR((SUMIFS(BNA_Historique_prix!U:U,BNA_Historique_prix!$B:$B,$B87,BNA_Historique_prix!$E:$E,$D87)-SUMIFS(BNA_Historique_prix!U:U,BNA_Historique_prix!$B:$B,$B87,BNA_Historique_prix!$E:$E,$C87))/SUMIFS(BNA_Historique_prix!U:U,BNA_Historique_prix!$B:$B,$B87,BNA_Historique_prix!$E:$E,$C87),""))</f>
        <v>-</v>
      </c>
      <c r="W87" s="13" t="str">
        <f ca="1">IF(OR(SUMIFS(BNA_Historique_prix!V:V,BNA_Historique_prix!$B:$B,$B87,BNA_Historique_prix!$E:$E,$D87)=0,SUMIFS(BNA_Historique_prix!V:V,BNA_Historique_prix!$B:$B,$B87,BNA_Historique_prix!$E:$E,$C87)=0),"-",IFERROR((SUMIFS(BNA_Historique_prix!V:V,BNA_Historique_prix!$B:$B,$B87,BNA_Historique_prix!$E:$E,$D87)-SUMIFS(BNA_Historique_prix!V:V,BNA_Historique_prix!$B:$B,$B87,BNA_Historique_prix!$E:$E,$C87))/SUMIFS(BNA_Historique_prix!V:V,BNA_Historique_prix!$B:$B,$B87,BNA_Historique_prix!$E:$E,$C87),""))</f>
        <v>-</v>
      </c>
      <c r="X87" s="13" t="str">
        <f ca="1">IF(OR(SUMIFS(BNA_Historique_prix!W:W,BNA_Historique_prix!$B:$B,$B87,BNA_Historique_prix!$E:$E,$D87)=0,SUMIFS(BNA_Historique_prix!W:W,BNA_Historique_prix!$B:$B,$B87,BNA_Historique_prix!$E:$E,$C87)=0),"-",IFERROR((SUMIFS(BNA_Historique_prix!W:W,BNA_Historique_prix!$B:$B,$B87,BNA_Historique_prix!$E:$E,$D87)-SUMIFS(BNA_Historique_prix!W:W,BNA_Historique_prix!$B:$B,$B87,BNA_Historique_prix!$E:$E,$C87))/SUMIFS(BNA_Historique_prix!W:W,BNA_Historique_prix!$B:$B,$B87,BNA_Historique_prix!$E:$E,$C87),""))</f>
        <v>-</v>
      </c>
      <c r="Y87" s="13" t="str">
        <f ca="1">IF(OR(SUMIFS(BNA_Historique_prix!X:X,BNA_Historique_prix!$B:$B,$B87,BNA_Historique_prix!$E:$E,$D87)=0,SUMIFS(BNA_Historique_prix!X:X,BNA_Historique_prix!$B:$B,$B87,BNA_Historique_prix!$E:$E,$C87)=0),"-",IFERROR((SUMIFS(BNA_Historique_prix!X:X,BNA_Historique_prix!$B:$B,$B87,BNA_Historique_prix!$E:$E,$D87)-SUMIFS(BNA_Historique_prix!X:X,BNA_Historique_prix!$B:$B,$B87,BNA_Historique_prix!$E:$E,$C87))/SUMIFS(BNA_Historique_prix!X:X,BNA_Historique_prix!$B:$B,$B87,BNA_Historique_prix!$E:$E,$C87),""))</f>
        <v>-</v>
      </c>
      <c r="Z87" s="13" t="str">
        <f ca="1">IF(OR(SUMIFS(BNA_Historique_prix!Y:Y,BNA_Historique_prix!$B:$B,$B87,BNA_Historique_prix!$E:$E,$D87)=0,SUMIFS(BNA_Historique_prix!Y:Y,BNA_Historique_prix!$B:$B,$B87,BNA_Historique_prix!$E:$E,$C87)=0),"-",IFERROR((SUMIFS(BNA_Historique_prix!Y:Y,BNA_Historique_prix!$B:$B,$B87,BNA_Historique_prix!$E:$E,$D87)-SUMIFS(BNA_Historique_prix!Y:Y,BNA_Historique_prix!$B:$B,$B87,BNA_Historique_prix!$E:$E,$C87))/SUMIFS(BNA_Historique_prix!Y:Y,BNA_Historique_prix!$B:$B,$B87,BNA_Historique_prix!$E:$E,$C87),""))</f>
        <v>-</v>
      </c>
      <c r="AA87" s="13" t="str">
        <f ca="1">IF(OR(SUMIFS(BNA_Historique_prix!Z:Z,BNA_Historique_prix!$B:$B,$B87,BNA_Historique_prix!$E:$E,$D87)=0,SUMIFS(BNA_Historique_prix!Z:Z,BNA_Historique_prix!$B:$B,$B87,BNA_Historique_prix!$E:$E,$C87)=0),"-",IFERROR((SUMIFS(BNA_Historique_prix!Z:Z,BNA_Historique_prix!$B:$B,$B87,BNA_Historique_prix!$E:$E,$D87)-SUMIFS(BNA_Historique_prix!Z:Z,BNA_Historique_prix!$B:$B,$B87,BNA_Historique_prix!$E:$E,$C87))/SUMIFS(BNA_Historique_prix!Z:Z,BNA_Historique_prix!$B:$B,$B87,BNA_Historique_prix!$E:$E,$C87),""))</f>
        <v>-</v>
      </c>
      <c r="AB87" s="13" t="str">
        <f ca="1">IF(OR(SUMIFS(BNA_Historique_prix!AA:AA,BNA_Historique_prix!$B:$B,$B87,BNA_Historique_prix!$E:$E,$D87)=0,SUMIFS(BNA_Historique_prix!AA:AA,BNA_Historique_prix!$B:$B,$B87,BNA_Historique_prix!$E:$E,$C87)=0),"-",IFERROR((SUMIFS(BNA_Historique_prix!AA:AA,BNA_Historique_prix!$B:$B,$B87,BNA_Historique_prix!$E:$E,$D87)-SUMIFS(BNA_Historique_prix!AA:AA,BNA_Historique_prix!$B:$B,$B87,BNA_Historique_prix!$E:$E,$C87))/SUMIFS(BNA_Historique_prix!AA:AA,BNA_Historique_prix!$B:$B,$B87,BNA_Historique_prix!$E:$E,$C87),""))</f>
        <v>-</v>
      </c>
      <c r="AC87" s="13" t="str">
        <f ca="1">IF(OR(SUMIFS(BNA_Historique_prix!AB:AB,BNA_Historique_prix!$B:$B,$B87,BNA_Historique_prix!$E:$E,$D87)=0,SUMIFS(BNA_Historique_prix!AB:AB,BNA_Historique_prix!$B:$B,$B87,BNA_Historique_prix!$E:$E,$C87)=0),"-",IFERROR((SUMIFS(BNA_Historique_prix!AB:AB,BNA_Historique_prix!$B:$B,$B87,BNA_Historique_prix!$E:$E,$D87)-SUMIFS(BNA_Historique_prix!AB:AB,BNA_Historique_prix!$B:$B,$B87,BNA_Historique_prix!$E:$E,$C87))/SUMIFS(BNA_Historique_prix!AB:AB,BNA_Historique_prix!$B:$B,$B87,BNA_Historique_prix!$E:$E,$C87),""))</f>
        <v>-</v>
      </c>
      <c r="AD87" s="13" t="str">
        <f ca="1">IF(OR(SUMIFS(BNA_Historique_prix!AC:AC,BNA_Historique_prix!$B:$B,$B87,BNA_Historique_prix!$E:$E,$D87)=0,SUMIFS(BNA_Historique_prix!AC:AC,BNA_Historique_prix!$B:$B,$B87,BNA_Historique_prix!$E:$E,$C87)=0),"-",IFERROR((SUMIFS(BNA_Historique_prix!AC:AC,BNA_Historique_prix!$B:$B,$B87,BNA_Historique_prix!$E:$E,$D87)-SUMIFS(BNA_Historique_prix!AC:AC,BNA_Historique_prix!$B:$B,$B87,BNA_Historique_prix!$E:$E,$C87))/SUMIFS(BNA_Historique_prix!AC:AC,BNA_Historique_prix!$B:$B,$B87,BNA_Historique_prix!$E:$E,$C87),""))</f>
        <v>-</v>
      </c>
      <c r="AE87" s="13" t="str">
        <f ca="1">IF(OR(SUMIFS(BNA_Historique_prix!AD:AD,BNA_Historique_prix!$B:$B,$B87,BNA_Historique_prix!$E:$E,$D87)=0,SUMIFS(BNA_Historique_prix!AD:AD,BNA_Historique_prix!$B:$B,$B87,BNA_Historique_prix!$E:$E,$C87)=0),"-",IFERROR((SUMIFS(BNA_Historique_prix!AD:AD,BNA_Historique_prix!$B:$B,$B87,BNA_Historique_prix!$E:$E,$D87)-SUMIFS(BNA_Historique_prix!AD:AD,BNA_Historique_prix!$B:$B,$B87,BNA_Historique_prix!$E:$E,$C87))/SUMIFS(BNA_Historique_prix!AD:AD,BNA_Historique_prix!$B:$B,$B87,BNA_Historique_prix!$E:$E,$C87),""))</f>
        <v>-</v>
      </c>
      <c r="AF87" s="13" t="str">
        <f ca="1">IF(OR(SUMIFS(BNA_Historique_prix!AE:AE,BNA_Historique_prix!$B:$B,$B87,BNA_Historique_prix!$E:$E,$D87)=0,SUMIFS(BNA_Historique_prix!AE:AE,BNA_Historique_prix!$B:$B,$B87,BNA_Historique_prix!$E:$E,$C87)=0),"-",IFERROR((SUMIFS(BNA_Historique_prix!AE:AE,BNA_Historique_prix!$B:$B,$B87,BNA_Historique_prix!$E:$E,$D87)-SUMIFS(BNA_Historique_prix!AE:AE,BNA_Historique_prix!$B:$B,$B87,BNA_Historique_prix!$E:$E,$C87))/SUMIFS(BNA_Historique_prix!AE:AE,BNA_Historique_prix!$B:$B,$B87,BNA_Historique_prix!$E:$E,$C87),""))</f>
        <v>-</v>
      </c>
      <c r="AG87" s="13" t="str">
        <f ca="1">IF(OR(SUMIFS(BNA_Historique_prix!AF:AF,BNA_Historique_prix!$B:$B,$B87,BNA_Historique_prix!$E:$E,$D87)=0,SUMIFS(BNA_Historique_prix!AF:AF,BNA_Historique_prix!$B:$B,$B87,BNA_Historique_prix!$E:$E,$C87)=0),"-",IFERROR((SUMIFS(BNA_Historique_prix!AF:AF,BNA_Historique_prix!$B:$B,$B87,BNA_Historique_prix!$E:$E,$D87)-SUMIFS(BNA_Historique_prix!AF:AF,BNA_Historique_prix!$B:$B,$B87,BNA_Historique_prix!$E:$E,$C87))/SUMIFS(BNA_Historique_prix!AF:AF,BNA_Historique_prix!$B:$B,$B87,BNA_Historique_prix!$E:$E,$C87),""))</f>
        <v>-</v>
      </c>
      <c r="AH87" s="13" t="str">
        <f ca="1">IF(OR(SUMIFS(BNA_Historique_prix!AG:AG,BNA_Historique_prix!$B:$B,$B87,BNA_Historique_prix!$E:$E,$D87)=0,SUMIFS(BNA_Historique_prix!AG:AG,BNA_Historique_prix!$B:$B,$B87,BNA_Historique_prix!$E:$E,$C87)=0),"-",IFERROR((SUMIFS(BNA_Historique_prix!AG:AG,BNA_Historique_prix!$B:$B,$B87,BNA_Historique_prix!$E:$E,$D87)-SUMIFS(BNA_Historique_prix!AG:AG,BNA_Historique_prix!$B:$B,$B87,BNA_Historique_prix!$E:$E,$C87))/SUMIFS(BNA_Historique_prix!AG:AG,BNA_Historique_prix!$B:$B,$B87,BNA_Historique_prix!$E:$E,$C87),""))</f>
        <v>-</v>
      </c>
      <c r="AI87" s="13" t="str">
        <f ca="1">IF(OR(SUMIFS(BNA_Historique_prix!AH:AH,BNA_Historique_prix!$B:$B,$B87,BNA_Historique_prix!$E:$E,$D87)=0,SUMIFS(BNA_Historique_prix!AH:AH,BNA_Historique_prix!$B:$B,$B87,BNA_Historique_prix!$E:$E,$C87)=0),"-",IFERROR((SUMIFS(BNA_Historique_prix!AH:AH,BNA_Historique_prix!$B:$B,$B87,BNA_Historique_prix!$E:$E,$D87)-SUMIFS(BNA_Historique_prix!AH:AH,BNA_Historique_prix!$B:$B,$B87,BNA_Historique_prix!$E:$E,$C87))/SUMIFS(BNA_Historique_prix!AH:AH,BNA_Historique_prix!$B:$B,$B87,BNA_Historique_prix!$E:$E,$C87),""))</f>
        <v>-</v>
      </c>
      <c r="AJ87" s="13" t="str">
        <f ca="1">IF(OR(SUMIFS(BNA_Historique_prix!AI:AI,BNA_Historique_prix!$B:$B,$B87,BNA_Historique_prix!$E:$E,$D87)=0,SUMIFS(BNA_Historique_prix!AI:AI,BNA_Historique_prix!$B:$B,$B87,BNA_Historique_prix!$E:$E,$C87)=0),"-",IFERROR((SUMIFS(BNA_Historique_prix!AI:AI,BNA_Historique_prix!$B:$B,$B87,BNA_Historique_prix!$E:$E,$D87)-SUMIFS(BNA_Historique_prix!AI:AI,BNA_Historique_prix!$B:$B,$B87,BNA_Historique_prix!$E:$E,$C87))/SUMIFS(BNA_Historique_prix!AI:AI,BNA_Historique_prix!$B:$B,$B87,BNA_Historique_prix!$E:$E,$C87),""))</f>
        <v>-</v>
      </c>
    </row>
    <row r="88" spans="1:36" x14ac:dyDescent="0.35">
      <c r="A88" s="4" t="s">
        <v>99</v>
      </c>
      <c r="B88" s="4" t="s">
        <v>104</v>
      </c>
      <c r="C88" s="10">
        <f t="shared" si="15"/>
        <v>45170</v>
      </c>
      <c r="D88" s="10">
        <f t="shared" si="15"/>
        <v>45231</v>
      </c>
      <c r="E88" s="10"/>
      <c r="F88" s="10" t="str">
        <f>F83</f>
        <v>% var trimestrielle</v>
      </c>
      <c r="H88" s="13" t="str">
        <f ca="1">IF(OR(SUMIFS(BNA_Historique_prix!G:G,BNA_Historique_prix!$B:$B,$B88,BNA_Historique_prix!$E:$E,$D88)=0,SUMIFS(BNA_Historique_prix!G:G,BNA_Historique_prix!$B:$B,$B88,BNA_Historique_prix!$E:$E,$C88)=0),"-",IFERROR((SUMIFS(BNA_Historique_prix!G:G,BNA_Historique_prix!$B:$B,$B88,BNA_Historique_prix!$E:$E,$D88)-SUMIFS(BNA_Historique_prix!G:G,BNA_Historique_prix!$B:$B,$B88,BNA_Historique_prix!$E:$E,$C88))/SUMIFS(BNA_Historique_prix!G:G,BNA_Historique_prix!$B:$B,$B88,BNA_Historique_prix!$E:$E,$C88),""))</f>
        <v>-</v>
      </c>
      <c r="I88" s="13" t="str">
        <f ca="1">IF(OR(SUMIFS(BNA_Historique_prix!H:H,BNA_Historique_prix!$B:$B,$B88,BNA_Historique_prix!$E:$E,$D88)=0,SUMIFS(BNA_Historique_prix!H:H,BNA_Historique_prix!$B:$B,$B88,BNA_Historique_prix!$E:$E,$C88)=0),"-",IFERROR((SUMIFS(BNA_Historique_prix!H:H,BNA_Historique_prix!$B:$B,$B88,BNA_Historique_prix!$E:$E,$D88)-SUMIFS(BNA_Historique_prix!H:H,BNA_Historique_prix!$B:$B,$B88,BNA_Historique_prix!$E:$E,$C88))/SUMIFS(BNA_Historique_prix!H:H,BNA_Historique_prix!$B:$B,$B88,BNA_Historique_prix!$E:$E,$C88),""))</f>
        <v>-</v>
      </c>
      <c r="J88" s="13" t="str">
        <f ca="1">IF(OR(SUMIFS(BNA_Historique_prix!I:I,BNA_Historique_prix!$B:$B,$B88,BNA_Historique_prix!$E:$E,$D88)=0,SUMIFS(BNA_Historique_prix!I:I,BNA_Historique_prix!$B:$B,$B88,BNA_Historique_prix!$E:$E,$C88)=0),"-",IFERROR((SUMIFS(BNA_Historique_prix!I:I,BNA_Historique_prix!$B:$B,$B88,BNA_Historique_prix!$E:$E,$D88)-SUMIFS(BNA_Historique_prix!I:I,BNA_Historique_prix!$B:$B,$B88,BNA_Historique_prix!$E:$E,$C88))/SUMIFS(BNA_Historique_prix!I:I,BNA_Historique_prix!$B:$B,$B88,BNA_Historique_prix!$E:$E,$C88),""))</f>
        <v>-</v>
      </c>
      <c r="K88" s="13" t="str">
        <f ca="1">IF(OR(SUMIFS(BNA_Historique_prix!J:J,BNA_Historique_prix!$B:$B,$B88,BNA_Historique_prix!$E:$E,$D88)=0,SUMIFS(BNA_Historique_prix!J:J,BNA_Historique_prix!$B:$B,$B88,BNA_Historique_prix!$E:$E,$C88)=0),"-",IFERROR((SUMIFS(BNA_Historique_prix!J:J,BNA_Historique_prix!$B:$B,$B88,BNA_Historique_prix!$E:$E,$D88)-SUMIFS(BNA_Historique_prix!J:J,BNA_Historique_prix!$B:$B,$B88,BNA_Historique_prix!$E:$E,$C88))/SUMIFS(BNA_Historique_prix!J:J,BNA_Historique_prix!$B:$B,$B88,BNA_Historique_prix!$E:$E,$C88),""))</f>
        <v>-</v>
      </c>
      <c r="L88" s="13" t="str">
        <f ca="1">IF(OR(SUMIFS(BNA_Historique_prix!K:K,BNA_Historique_prix!$B:$B,$B88,BNA_Historique_prix!$E:$E,$D88)=0,SUMIFS(BNA_Historique_prix!K:K,BNA_Historique_prix!$B:$B,$B88,BNA_Historique_prix!$E:$E,$C88)=0),"-",IFERROR((SUMIFS(BNA_Historique_prix!K:K,BNA_Historique_prix!$B:$B,$B88,BNA_Historique_prix!$E:$E,$D88)-SUMIFS(BNA_Historique_prix!K:K,BNA_Historique_prix!$B:$B,$B88,BNA_Historique_prix!$E:$E,$C88))/SUMIFS(BNA_Historique_prix!K:K,BNA_Historique_prix!$B:$B,$B88,BNA_Historique_prix!$E:$E,$C88),""))</f>
        <v>-</v>
      </c>
      <c r="M88" s="13" t="str">
        <f ca="1">IF(OR(SUMIFS(BNA_Historique_prix!L:L,BNA_Historique_prix!$B:$B,$B88,BNA_Historique_prix!$E:$E,$D88)=0,SUMIFS(BNA_Historique_prix!L:L,BNA_Historique_prix!$B:$B,$B88,BNA_Historique_prix!$E:$E,$C88)=0),"-",IFERROR((SUMIFS(BNA_Historique_prix!L:L,BNA_Historique_prix!$B:$B,$B88,BNA_Historique_prix!$E:$E,$D88)-SUMIFS(BNA_Historique_prix!L:L,BNA_Historique_prix!$B:$B,$B88,BNA_Historique_prix!$E:$E,$C88))/SUMIFS(BNA_Historique_prix!L:L,BNA_Historique_prix!$B:$B,$B88,BNA_Historique_prix!$E:$E,$C88),""))</f>
        <v>-</v>
      </c>
      <c r="N88" s="13" t="str">
        <f ca="1">IF(OR(SUMIFS(BNA_Historique_prix!M:M,BNA_Historique_prix!$B:$B,$B88,BNA_Historique_prix!$E:$E,$D88)=0,SUMIFS(BNA_Historique_prix!M:M,BNA_Historique_prix!$B:$B,$B88,BNA_Historique_prix!$E:$E,$C88)=0),"-",IFERROR((SUMIFS(BNA_Historique_prix!M:M,BNA_Historique_prix!$B:$B,$B88,BNA_Historique_prix!$E:$E,$D88)-SUMIFS(BNA_Historique_prix!M:M,BNA_Historique_prix!$B:$B,$B88,BNA_Historique_prix!$E:$E,$C88))/SUMIFS(BNA_Historique_prix!M:M,BNA_Historique_prix!$B:$B,$B88,BNA_Historique_prix!$E:$E,$C88),""))</f>
        <v>-</v>
      </c>
      <c r="O88" s="13" t="str">
        <f ca="1">IF(OR(SUMIFS(BNA_Historique_prix!N:N,BNA_Historique_prix!$B:$B,$B88,BNA_Historique_prix!$E:$E,$D88)=0,SUMIFS(BNA_Historique_prix!N:N,BNA_Historique_prix!$B:$B,$B88,BNA_Historique_prix!$E:$E,$C88)=0),"-",IFERROR((SUMIFS(BNA_Historique_prix!N:N,BNA_Historique_prix!$B:$B,$B88,BNA_Historique_prix!$E:$E,$D88)-SUMIFS(BNA_Historique_prix!N:N,BNA_Historique_prix!$B:$B,$B88,BNA_Historique_prix!$E:$E,$C88))/SUMIFS(BNA_Historique_prix!N:N,BNA_Historique_prix!$B:$B,$B88,BNA_Historique_prix!$E:$E,$C88),""))</f>
        <v>-</v>
      </c>
      <c r="P88" s="13" t="str">
        <f ca="1">IF(OR(SUMIFS(BNA_Historique_prix!O:O,BNA_Historique_prix!$B:$B,$B88,BNA_Historique_prix!$E:$E,$D88)=0,SUMIFS(BNA_Historique_prix!O:O,BNA_Historique_prix!$B:$B,$B88,BNA_Historique_prix!$E:$E,$C88)=0),"-",IFERROR((SUMIFS(BNA_Historique_prix!O:O,BNA_Historique_prix!$B:$B,$B88,BNA_Historique_prix!$E:$E,$D88)-SUMIFS(BNA_Historique_prix!O:O,BNA_Historique_prix!$B:$B,$B88,BNA_Historique_prix!$E:$E,$C88))/SUMIFS(BNA_Historique_prix!O:O,BNA_Historique_prix!$B:$B,$B88,BNA_Historique_prix!$E:$E,$C88),""))</f>
        <v>-</v>
      </c>
      <c r="Q88" s="13" t="str">
        <f ca="1">IF(OR(SUMIFS(BNA_Historique_prix!P:P,BNA_Historique_prix!$B:$B,$B88,BNA_Historique_prix!$E:$E,$D88)=0,SUMIFS(BNA_Historique_prix!P:P,BNA_Historique_prix!$B:$B,$B88,BNA_Historique_prix!$E:$E,$C88)=0),"-",IFERROR((SUMIFS(BNA_Historique_prix!P:P,BNA_Historique_prix!$B:$B,$B88,BNA_Historique_prix!$E:$E,$D88)-SUMIFS(BNA_Historique_prix!P:P,BNA_Historique_prix!$B:$B,$B88,BNA_Historique_prix!$E:$E,$C88))/SUMIFS(BNA_Historique_prix!P:P,BNA_Historique_prix!$B:$B,$B88,BNA_Historique_prix!$E:$E,$C88),""))</f>
        <v>-</v>
      </c>
      <c r="R88" s="13" t="str">
        <f ca="1">IF(OR(SUMIFS(BNA_Historique_prix!Q:Q,BNA_Historique_prix!$B:$B,$B88,BNA_Historique_prix!$E:$E,$D88)=0,SUMIFS(BNA_Historique_prix!Q:Q,BNA_Historique_prix!$B:$B,$B88,BNA_Historique_prix!$E:$E,$C88)=0),"-",IFERROR((SUMIFS(BNA_Historique_prix!Q:Q,BNA_Historique_prix!$B:$B,$B88,BNA_Historique_prix!$E:$E,$D88)-SUMIFS(BNA_Historique_prix!Q:Q,BNA_Historique_prix!$B:$B,$B88,BNA_Historique_prix!$E:$E,$C88))/SUMIFS(BNA_Historique_prix!Q:Q,BNA_Historique_prix!$B:$B,$B88,BNA_Historique_prix!$E:$E,$C88),""))</f>
        <v>-</v>
      </c>
      <c r="S88" s="13" t="str">
        <f ca="1">IF(OR(SUMIFS(BNA_Historique_prix!R:R,BNA_Historique_prix!$B:$B,$B88,BNA_Historique_prix!$E:$E,$D88)=0,SUMIFS(BNA_Historique_prix!R:R,BNA_Historique_prix!$B:$B,$B88,BNA_Historique_prix!$E:$E,$C88)=0),"-",IFERROR((SUMIFS(BNA_Historique_prix!R:R,BNA_Historique_prix!$B:$B,$B88,BNA_Historique_prix!$E:$E,$D88)-SUMIFS(BNA_Historique_prix!R:R,BNA_Historique_prix!$B:$B,$B88,BNA_Historique_prix!$E:$E,$C88))/SUMIFS(BNA_Historique_prix!R:R,BNA_Historique_prix!$B:$B,$B88,BNA_Historique_prix!$E:$E,$C88),""))</f>
        <v>-</v>
      </c>
      <c r="T88" s="13" t="str">
        <f ca="1">IF(OR(SUMIFS(BNA_Historique_prix!S:S,BNA_Historique_prix!$B:$B,$B88,BNA_Historique_prix!$E:$E,$D88)=0,SUMIFS(BNA_Historique_prix!S:S,BNA_Historique_prix!$B:$B,$B88,BNA_Historique_prix!$E:$E,$C88)=0),"-",IFERROR((SUMIFS(BNA_Historique_prix!S:S,BNA_Historique_prix!$B:$B,$B88,BNA_Historique_prix!$E:$E,$D88)-SUMIFS(BNA_Historique_prix!S:S,BNA_Historique_prix!$B:$B,$B88,BNA_Historique_prix!$E:$E,$C88))/SUMIFS(BNA_Historique_prix!S:S,BNA_Historique_prix!$B:$B,$B88,BNA_Historique_prix!$E:$E,$C88),""))</f>
        <v>-</v>
      </c>
      <c r="U88" s="13" t="str">
        <f ca="1">IF(OR(SUMIFS(BNA_Historique_prix!T:T,BNA_Historique_prix!$B:$B,$B88,BNA_Historique_prix!$E:$E,$D88)=0,SUMIFS(BNA_Historique_prix!T:T,BNA_Historique_prix!$B:$B,$B88,BNA_Historique_prix!$E:$E,$C88)=0),"-",IFERROR((SUMIFS(BNA_Historique_prix!T:T,BNA_Historique_prix!$B:$B,$B88,BNA_Historique_prix!$E:$E,$D88)-SUMIFS(BNA_Historique_prix!T:T,BNA_Historique_prix!$B:$B,$B88,BNA_Historique_prix!$E:$E,$C88))/SUMIFS(BNA_Historique_prix!T:T,BNA_Historique_prix!$B:$B,$B88,BNA_Historique_prix!$E:$E,$C88),""))</f>
        <v>-</v>
      </c>
      <c r="V88" s="13" t="str">
        <f ca="1">IF(OR(SUMIFS(BNA_Historique_prix!U:U,BNA_Historique_prix!$B:$B,$B88,BNA_Historique_prix!$E:$E,$D88)=0,SUMIFS(BNA_Historique_prix!U:U,BNA_Historique_prix!$B:$B,$B88,BNA_Historique_prix!$E:$E,$C88)=0),"-",IFERROR((SUMIFS(BNA_Historique_prix!U:U,BNA_Historique_prix!$B:$B,$B88,BNA_Historique_prix!$E:$E,$D88)-SUMIFS(BNA_Historique_prix!U:U,BNA_Historique_prix!$B:$B,$B88,BNA_Historique_prix!$E:$E,$C88))/SUMIFS(BNA_Historique_prix!U:U,BNA_Historique_prix!$B:$B,$B88,BNA_Historique_prix!$E:$E,$C88),""))</f>
        <v>-</v>
      </c>
      <c r="W88" s="13" t="str">
        <f ca="1">IF(OR(SUMIFS(BNA_Historique_prix!V:V,BNA_Historique_prix!$B:$B,$B88,BNA_Historique_prix!$E:$E,$D88)=0,SUMIFS(BNA_Historique_prix!V:V,BNA_Historique_prix!$B:$B,$B88,BNA_Historique_prix!$E:$E,$C88)=0),"-",IFERROR((SUMIFS(BNA_Historique_prix!V:V,BNA_Historique_prix!$B:$B,$B88,BNA_Historique_prix!$E:$E,$D88)-SUMIFS(BNA_Historique_prix!V:V,BNA_Historique_prix!$B:$B,$B88,BNA_Historique_prix!$E:$E,$C88))/SUMIFS(BNA_Historique_prix!V:V,BNA_Historique_prix!$B:$B,$B88,BNA_Historique_prix!$E:$E,$C88),""))</f>
        <v>-</v>
      </c>
      <c r="X88" s="13" t="str">
        <f ca="1">IF(OR(SUMIFS(BNA_Historique_prix!W:W,BNA_Historique_prix!$B:$B,$B88,BNA_Historique_prix!$E:$E,$D88)=0,SUMIFS(BNA_Historique_prix!W:W,BNA_Historique_prix!$B:$B,$B88,BNA_Historique_prix!$E:$E,$C88)=0),"-",IFERROR((SUMIFS(BNA_Historique_prix!W:W,BNA_Historique_prix!$B:$B,$B88,BNA_Historique_prix!$E:$E,$D88)-SUMIFS(BNA_Historique_prix!W:W,BNA_Historique_prix!$B:$B,$B88,BNA_Historique_prix!$E:$E,$C88))/SUMIFS(BNA_Historique_prix!W:W,BNA_Historique_prix!$B:$B,$B88,BNA_Historique_prix!$E:$E,$C88),""))</f>
        <v>-</v>
      </c>
      <c r="Y88" s="13" t="str">
        <f ca="1">IF(OR(SUMIFS(BNA_Historique_prix!X:X,BNA_Historique_prix!$B:$B,$B88,BNA_Historique_prix!$E:$E,$D88)=0,SUMIFS(BNA_Historique_prix!X:X,BNA_Historique_prix!$B:$B,$B88,BNA_Historique_prix!$E:$E,$C88)=0),"-",IFERROR((SUMIFS(BNA_Historique_prix!X:X,BNA_Historique_prix!$B:$B,$B88,BNA_Historique_prix!$E:$E,$D88)-SUMIFS(BNA_Historique_prix!X:X,BNA_Historique_prix!$B:$B,$B88,BNA_Historique_prix!$E:$E,$C88))/SUMIFS(BNA_Historique_prix!X:X,BNA_Historique_prix!$B:$B,$B88,BNA_Historique_prix!$E:$E,$C88),""))</f>
        <v>-</v>
      </c>
      <c r="Z88" s="13" t="str">
        <f ca="1">IF(OR(SUMIFS(BNA_Historique_prix!Y:Y,BNA_Historique_prix!$B:$B,$B88,BNA_Historique_prix!$E:$E,$D88)=0,SUMIFS(BNA_Historique_prix!Y:Y,BNA_Historique_prix!$B:$B,$B88,BNA_Historique_prix!$E:$E,$C88)=0),"-",IFERROR((SUMIFS(BNA_Historique_prix!Y:Y,BNA_Historique_prix!$B:$B,$B88,BNA_Historique_prix!$E:$E,$D88)-SUMIFS(BNA_Historique_prix!Y:Y,BNA_Historique_prix!$B:$B,$B88,BNA_Historique_prix!$E:$E,$C88))/SUMIFS(BNA_Historique_prix!Y:Y,BNA_Historique_prix!$B:$B,$B88,BNA_Historique_prix!$E:$E,$C88),""))</f>
        <v>-</v>
      </c>
      <c r="AA88" s="13" t="str">
        <f ca="1">IF(OR(SUMIFS(BNA_Historique_prix!Z:Z,BNA_Historique_prix!$B:$B,$B88,BNA_Historique_prix!$E:$E,$D88)=0,SUMIFS(BNA_Historique_prix!Z:Z,BNA_Historique_prix!$B:$B,$B88,BNA_Historique_prix!$E:$E,$C88)=0),"-",IFERROR((SUMIFS(BNA_Historique_prix!Z:Z,BNA_Historique_prix!$B:$B,$B88,BNA_Historique_prix!$E:$E,$D88)-SUMIFS(BNA_Historique_prix!Z:Z,BNA_Historique_prix!$B:$B,$B88,BNA_Historique_prix!$E:$E,$C88))/SUMIFS(BNA_Historique_prix!Z:Z,BNA_Historique_prix!$B:$B,$B88,BNA_Historique_prix!$E:$E,$C88),""))</f>
        <v>-</v>
      </c>
      <c r="AB88" s="13" t="str">
        <f ca="1">IF(OR(SUMIFS(BNA_Historique_prix!AA:AA,BNA_Historique_prix!$B:$B,$B88,BNA_Historique_prix!$E:$E,$D88)=0,SUMIFS(BNA_Historique_prix!AA:AA,BNA_Historique_prix!$B:$B,$B88,BNA_Historique_prix!$E:$E,$C88)=0),"-",IFERROR((SUMIFS(BNA_Historique_prix!AA:AA,BNA_Historique_prix!$B:$B,$B88,BNA_Historique_prix!$E:$E,$D88)-SUMIFS(BNA_Historique_prix!AA:AA,BNA_Historique_prix!$B:$B,$B88,BNA_Historique_prix!$E:$E,$C88))/SUMIFS(BNA_Historique_prix!AA:AA,BNA_Historique_prix!$B:$B,$B88,BNA_Historique_prix!$E:$E,$C88),""))</f>
        <v>-</v>
      </c>
      <c r="AC88" s="13" t="str">
        <f ca="1">IF(OR(SUMIFS(BNA_Historique_prix!AB:AB,BNA_Historique_prix!$B:$B,$B88,BNA_Historique_prix!$E:$E,$D88)=0,SUMIFS(BNA_Historique_prix!AB:AB,BNA_Historique_prix!$B:$B,$B88,BNA_Historique_prix!$E:$E,$C88)=0),"-",IFERROR((SUMIFS(BNA_Historique_prix!AB:AB,BNA_Historique_prix!$B:$B,$B88,BNA_Historique_prix!$E:$E,$D88)-SUMIFS(BNA_Historique_prix!AB:AB,BNA_Historique_prix!$B:$B,$B88,BNA_Historique_prix!$E:$E,$C88))/SUMIFS(BNA_Historique_prix!AB:AB,BNA_Historique_prix!$B:$B,$B88,BNA_Historique_prix!$E:$E,$C88),""))</f>
        <v>-</v>
      </c>
      <c r="AD88" s="13" t="str">
        <f ca="1">IF(OR(SUMIFS(BNA_Historique_prix!AC:AC,BNA_Historique_prix!$B:$B,$B88,BNA_Historique_prix!$E:$E,$D88)=0,SUMIFS(BNA_Historique_prix!AC:AC,BNA_Historique_prix!$B:$B,$B88,BNA_Historique_prix!$E:$E,$C88)=0),"-",IFERROR((SUMIFS(BNA_Historique_prix!AC:AC,BNA_Historique_prix!$B:$B,$B88,BNA_Historique_prix!$E:$E,$D88)-SUMIFS(BNA_Historique_prix!AC:AC,BNA_Historique_prix!$B:$B,$B88,BNA_Historique_prix!$E:$E,$C88))/SUMIFS(BNA_Historique_prix!AC:AC,BNA_Historique_prix!$B:$B,$B88,BNA_Historique_prix!$E:$E,$C88),""))</f>
        <v>-</v>
      </c>
      <c r="AE88" s="13" t="str">
        <f ca="1">IF(OR(SUMIFS(BNA_Historique_prix!AD:AD,BNA_Historique_prix!$B:$B,$B88,BNA_Historique_prix!$E:$E,$D88)=0,SUMIFS(BNA_Historique_prix!AD:AD,BNA_Historique_prix!$B:$B,$B88,BNA_Historique_prix!$E:$E,$C88)=0),"-",IFERROR((SUMIFS(BNA_Historique_prix!AD:AD,BNA_Historique_prix!$B:$B,$B88,BNA_Historique_prix!$E:$E,$D88)-SUMIFS(BNA_Historique_prix!AD:AD,BNA_Historique_prix!$B:$B,$B88,BNA_Historique_prix!$E:$E,$C88))/SUMIFS(BNA_Historique_prix!AD:AD,BNA_Historique_prix!$B:$B,$B88,BNA_Historique_prix!$E:$E,$C88),""))</f>
        <v>-</v>
      </c>
      <c r="AF88" s="13" t="str">
        <f ca="1">IF(OR(SUMIFS(BNA_Historique_prix!AE:AE,BNA_Historique_prix!$B:$B,$B88,BNA_Historique_prix!$E:$E,$D88)=0,SUMIFS(BNA_Historique_prix!AE:AE,BNA_Historique_prix!$B:$B,$B88,BNA_Historique_prix!$E:$E,$C88)=0),"-",IFERROR((SUMIFS(BNA_Historique_prix!AE:AE,BNA_Historique_prix!$B:$B,$B88,BNA_Historique_prix!$E:$E,$D88)-SUMIFS(BNA_Historique_prix!AE:AE,BNA_Historique_prix!$B:$B,$B88,BNA_Historique_prix!$E:$E,$C88))/SUMIFS(BNA_Historique_prix!AE:AE,BNA_Historique_prix!$B:$B,$B88,BNA_Historique_prix!$E:$E,$C88),""))</f>
        <v>-</v>
      </c>
      <c r="AG88" s="13" t="str">
        <f ca="1">IF(OR(SUMIFS(BNA_Historique_prix!AF:AF,BNA_Historique_prix!$B:$B,$B88,BNA_Historique_prix!$E:$E,$D88)=0,SUMIFS(BNA_Historique_prix!AF:AF,BNA_Historique_prix!$B:$B,$B88,BNA_Historique_prix!$E:$E,$C88)=0),"-",IFERROR((SUMIFS(BNA_Historique_prix!AF:AF,BNA_Historique_prix!$B:$B,$B88,BNA_Historique_prix!$E:$E,$D88)-SUMIFS(BNA_Historique_prix!AF:AF,BNA_Historique_prix!$B:$B,$B88,BNA_Historique_prix!$E:$E,$C88))/SUMIFS(BNA_Historique_prix!AF:AF,BNA_Historique_prix!$B:$B,$B88,BNA_Historique_prix!$E:$E,$C88),""))</f>
        <v>-</v>
      </c>
      <c r="AH88" s="13" t="str">
        <f ca="1">IF(OR(SUMIFS(BNA_Historique_prix!AG:AG,BNA_Historique_prix!$B:$B,$B88,BNA_Historique_prix!$E:$E,$D88)=0,SUMIFS(BNA_Historique_prix!AG:AG,BNA_Historique_prix!$B:$B,$B88,BNA_Historique_prix!$E:$E,$C88)=0),"-",IFERROR((SUMIFS(BNA_Historique_prix!AG:AG,BNA_Historique_prix!$B:$B,$B88,BNA_Historique_prix!$E:$E,$D88)-SUMIFS(BNA_Historique_prix!AG:AG,BNA_Historique_prix!$B:$B,$B88,BNA_Historique_prix!$E:$E,$C88))/SUMIFS(BNA_Historique_prix!AG:AG,BNA_Historique_prix!$B:$B,$B88,BNA_Historique_prix!$E:$E,$C88),""))</f>
        <v>-</v>
      </c>
      <c r="AI88" s="13" t="str">
        <f ca="1">IF(OR(SUMIFS(BNA_Historique_prix!AH:AH,BNA_Historique_prix!$B:$B,$B88,BNA_Historique_prix!$E:$E,$D88)=0,SUMIFS(BNA_Historique_prix!AH:AH,BNA_Historique_prix!$B:$B,$B88,BNA_Historique_prix!$E:$E,$C88)=0),"-",IFERROR((SUMIFS(BNA_Historique_prix!AH:AH,BNA_Historique_prix!$B:$B,$B88,BNA_Historique_prix!$E:$E,$D88)-SUMIFS(BNA_Historique_prix!AH:AH,BNA_Historique_prix!$B:$B,$B88,BNA_Historique_prix!$E:$E,$C88))/SUMIFS(BNA_Historique_prix!AH:AH,BNA_Historique_prix!$B:$B,$B88,BNA_Historique_prix!$E:$E,$C88),""))</f>
        <v>-</v>
      </c>
      <c r="AJ88" s="13" t="str">
        <f ca="1">IF(OR(SUMIFS(BNA_Historique_prix!AI:AI,BNA_Historique_prix!$B:$B,$B88,BNA_Historique_prix!$E:$E,$D88)=0,SUMIFS(BNA_Historique_prix!AI:AI,BNA_Historique_prix!$B:$B,$B88,BNA_Historique_prix!$E:$E,$C88)=0),"-",IFERROR((SUMIFS(BNA_Historique_prix!AI:AI,BNA_Historique_prix!$B:$B,$B88,BNA_Historique_prix!$E:$E,$D88)-SUMIFS(BNA_Historique_prix!AI:AI,BNA_Historique_prix!$B:$B,$B88,BNA_Historique_prix!$E:$E,$C88))/SUMIFS(BNA_Historique_prix!AI:AI,BNA_Historique_prix!$B:$B,$B88,BNA_Historique_prix!$E:$E,$C88),""))</f>
        <v>-</v>
      </c>
    </row>
    <row r="89" spans="1:36" x14ac:dyDescent="0.35">
      <c r="A89" s="4" t="s">
        <v>99</v>
      </c>
      <c r="B89" s="4" t="s">
        <v>104</v>
      </c>
      <c r="C89" s="10">
        <f t="shared" si="15"/>
        <v>44866</v>
      </c>
      <c r="D89" s="10">
        <f t="shared" si="15"/>
        <v>45231</v>
      </c>
      <c r="E89" s="10"/>
      <c r="F89" s="10" t="str">
        <f>F84</f>
        <v>% var annuelle</v>
      </c>
      <c r="H89" s="13" t="str">
        <f ca="1">IF(OR(SUMIFS(BNA_Historique_prix!G:G,BNA_Historique_prix!$B:$B,$B89,BNA_Historique_prix!$E:$E,$D89)=0,SUMIFS(BNA_Historique_prix!G:G,BNA_Historique_prix!$B:$B,$B89,BNA_Historique_prix!$E:$E,$C89)=0),"-",IFERROR((SUMIFS(BNA_Historique_prix!G:G,BNA_Historique_prix!$B:$B,$B89,BNA_Historique_prix!$E:$E,$D89)-SUMIFS(BNA_Historique_prix!G:G,BNA_Historique_prix!$B:$B,$B89,BNA_Historique_prix!$E:$E,$C89))/SUMIFS(BNA_Historique_prix!G:G,BNA_Historique_prix!$B:$B,$B89,BNA_Historique_prix!$E:$E,$C89),""))</f>
        <v>-</v>
      </c>
      <c r="I89" s="13" t="str">
        <f ca="1">IF(OR(SUMIFS(BNA_Historique_prix!H:H,BNA_Historique_prix!$B:$B,$B89,BNA_Historique_prix!$E:$E,$D89)=0,SUMIFS(BNA_Historique_prix!H:H,BNA_Historique_prix!$B:$B,$B89,BNA_Historique_prix!$E:$E,$C89)=0),"-",IFERROR((SUMIFS(BNA_Historique_prix!H:H,BNA_Historique_prix!$B:$B,$B89,BNA_Historique_prix!$E:$E,$D89)-SUMIFS(BNA_Historique_prix!H:H,BNA_Historique_prix!$B:$B,$B89,BNA_Historique_prix!$E:$E,$C89))/SUMIFS(BNA_Historique_prix!H:H,BNA_Historique_prix!$B:$B,$B89,BNA_Historique_prix!$E:$E,$C89),""))</f>
        <v>-</v>
      </c>
      <c r="J89" s="13" t="str">
        <f ca="1">IF(OR(SUMIFS(BNA_Historique_prix!I:I,BNA_Historique_prix!$B:$B,$B89,BNA_Historique_prix!$E:$E,$D89)=0,SUMIFS(BNA_Historique_prix!I:I,BNA_Historique_prix!$B:$B,$B89,BNA_Historique_prix!$E:$E,$C89)=0),"-",IFERROR((SUMIFS(BNA_Historique_prix!I:I,BNA_Historique_prix!$B:$B,$B89,BNA_Historique_prix!$E:$E,$D89)-SUMIFS(BNA_Historique_prix!I:I,BNA_Historique_prix!$B:$B,$B89,BNA_Historique_prix!$E:$E,$C89))/SUMIFS(BNA_Historique_prix!I:I,BNA_Historique_prix!$B:$B,$B89,BNA_Historique_prix!$E:$E,$C89),""))</f>
        <v>-</v>
      </c>
      <c r="K89" s="13" t="str">
        <f ca="1">IF(OR(SUMIFS(BNA_Historique_prix!J:J,BNA_Historique_prix!$B:$B,$B89,BNA_Historique_prix!$E:$E,$D89)=0,SUMIFS(BNA_Historique_prix!J:J,BNA_Historique_prix!$B:$B,$B89,BNA_Historique_prix!$E:$E,$C89)=0),"-",IFERROR((SUMIFS(BNA_Historique_prix!J:J,BNA_Historique_prix!$B:$B,$B89,BNA_Historique_prix!$E:$E,$D89)-SUMIFS(BNA_Historique_prix!J:J,BNA_Historique_prix!$B:$B,$B89,BNA_Historique_prix!$E:$E,$C89))/SUMIFS(BNA_Historique_prix!J:J,BNA_Historique_prix!$B:$B,$B89,BNA_Historique_prix!$E:$E,$C89),""))</f>
        <v>-</v>
      </c>
      <c r="L89" s="13" t="str">
        <f ca="1">IF(OR(SUMIFS(BNA_Historique_prix!K:K,BNA_Historique_prix!$B:$B,$B89,BNA_Historique_prix!$E:$E,$D89)=0,SUMIFS(BNA_Historique_prix!K:K,BNA_Historique_prix!$B:$B,$B89,BNA_Historique_prix!$E:$E,$C89)=0),"-",IFERROR((SUMIFS(BNA_Historique_prix!K:K,BNA_Historique_prix!$B:$B,$B89,BNA_Historique_prix!$E:$E,$D89)-SUMIFS(BNA_Historique_prix!K:K,BNA_Historique_prix!$B:$B,$B89,BNA_Historique_prix!$E:$E,$C89))/SUMIFS(BNA_Historique_prix!K:K,BNA_Historique_prix!$B:$B,$B89,BNA_Historique_prix!$E:$E,$C89),""))</f>
        <v>-</v>
      </c>
      <c r="M89" s="13" t="str">
        <f ca="1">IF(OR(SUMIFS(BNA_Historique_prix!L:L,BNA_Historique_prix!$B:$B,$B89,BNA_Historique_prix!$E:$E,$D89)=0,SUMIFS(BNA_Historique_prix!L:L,BNA_Historique_prix!$B:$B,$B89,BNA_Historique_prix!$E:$E,$C89)=0),"-",IFERROR((SUMIFS(BNA_Historique_prix!L:L,BNA_Historique_prix!$B:$B,$B89,BNA_Historique_prix!$E:$E,$D89)-SUMIFS(BNA_Historique_prix!L:L,BNA_Historique_prix!$B:$B,$B89,BNA_Historique_prix!$E:$E,$C89))/SUMIFS(BNA_Historique_prix!L:L,BNA_Historique_prix!$B:$B,$B89,BNA_Historique_prix!$E:$E,$C89),""))</f>
        <v>-</v>
      </c>
      <c r="N89" s="13" t="str">
        <f ca="1">IF(OR(SUMIFS(BNA_Historique_prix!M:M,BNA_Historique_prix!$B:$B,$B89,BNA_Historique_prix!$E:$E,$D89)=0,SUMIFS(BNA_Historique_prix!M:M,BNA_Historique_prix!$B:$B,$B89,BNA_Historique_prix!$E:$E,$C89)=0),"-",IFERROR((SUMIFS(BNA_Historique_prix!M:M,BNA_Historique_prix!$B:$B,$B89,BNA_Historique_prix!$E:$E,$D89)-SUMIFS(BNA_Historique_prix!M:M,BNA_Historique_prix!$B:$B,$B89,BNA_Historique_prix!$E:$E,$C89))/SUMIFS(BNA_Historique_prix!M:M,BNA_Historique_prix!$B:$B,$B89,BNA_Historique_prix!$E:$E,$C89),""))</f>
        <v>-</v>
      </c>
      <c r="O89" s="13" t="str">
        <f ca="1">IF(OR(SUMIFS(BNA_Historique_prix!N:N,BNA_Historique_prix!$B:$B,$B89,BNA_Historique_prix!$E:$E,$D89)=0,SUMIFS(BNA_Historique_prix!N:N,BNA_Historique_prix!$B:$B,$B89,BNA_Historique_prix!$E:$E,$C89)=0),"-",IFERROR((SUMIFS(BNA_Historique_prix!N:N,BNA_Historique_prix!$B:$B,$B89,BNA_Historique_prix!$E:$E,$D89)-SUMIFS(BNA_Historique_prix!N:N,BNA_Historique_prix!$B:$B,$B89,BNA_Historique_prix!$E:$E,$C89))/SUMIFS(BNA_Historique_prix!N:N,BNA_Historique_prix!$B:$B,$B89,BNA_Historique_prix!$E:$E,$C89),""))</f>
        <v>-</v>
      </c>
      <c r="P89" s="13" t="str">
        <f ca="1">IF(OR(SUMIFS(BNA_Historique_prix!O:O,BNA_Historique_prix!$B:$B,$B89,BNA_Historique_prix!$E:$E,$D89)=0,SUMIFS(BNA_Historique_prix!O:O,BNA_Historique_prix!$B:$B,$B89,BNA_Historique_prix!$E:$E,$C89)=0),"-",IFERROR((SUMIFS(BNA_Historique_prix!O:O,BNA_Historique_prix!$B:$B,$B89,BNA_Historique_prix!$E:$E,$D89)-SUMIFS(BNA_Historique_prix!O:O,BNA_Historique_prix!$B:$B,$B89,BNA_Historique_prix!$E:$E,$C89))/SUMIFS(BNA_Historique_prix!O:O,BNA_Historique_prix!$B:$B,$B89,BNA_Historique_prix!$E:$E,$C89),""))</f>
        <v>-</v>
      </c>
      <c r="Q89" s="13" t="str">
        <f ca="1">IF(OR(SUMIFS(BNA_Historique_prix!P:P,BNA_Historique_prix!$B:$B,$B89,BNA_Historique_prix!$E:$E,$D89)=0,SUMIFS(BNA_Historique_prix!P:P,BNA_Historique_prix!$B:$B,$B89,BNA_Historique_prix!$E:$E,$C89)=0),"-",IFERROR((SUMIFS(BNA_Historique_prix!P:P,BNA_Historique_prix!$B:$B,$B89,BNA_Historique_prix!$E:$E,$D89)-SUMIFS(BNA_Historique_prix!P:P,BNA_Historique_prix!$B:$B,$B89,BNA_Historique_prix!$E:$E,$C89))/SUMIFS(BNA_Historique_prix!P:P,BNA_Historique_prix!$B:$B,$B89,BNA_Historique_prix!$E:$E,$C89),""))</f>
        <v>-</v>
      </c>
      <c r="R89" s="13" t="str">
        <f ca="1">IF(OR(SUMIFS(BNA_Historique_prix!Q:Q,BNA_Historique_prix!$B:$B,$B89,BNA_Historique_prix!$E:$E,$D89)=0,SUMIFS(BNA_Historique_prix!Q:Q,BNA_Historique_prix!$B:$B,$B89,BNA_Historique_prix!$E:$E,$C89)=0),"-",IFERROR((SUMIFS(BNA_Historique_prix!Q:Q,BNA_Historique_prix!$B:$B,$B89,BNA_Historique_prix!$E:$E,$D89)-SUMIFS(BNA_Historique_prix!Q:Q,BNA_Historique_prix!$B:$B,$B89,BNA_Historique_prix!$E:$E,$C89))/SUMIFS(BNA_Historique_prix!Q:Q,BNA_Historique_prix!$B:$B,$B89,BNA_Historique_prix!$E:$E,$C89),""))</f>
        <v>-</v>
      </c>
      <c r="S89" s="13" t="str">
        <f ca="1">IF(OR(SUMIFS(BNA_Historique_prix!R:R,BNA_Historique_prix!$B:$B,$B89,BNA_Historique_prix!$E:$E,$D89)=0,SUMIFS(BNA_Historique_prix!R:R,BNA_Historique_prix!$B:$B,$B89,BNA_Historique_prix!$E:$E,$C89)=0),"-",IFERROR((SUMIFS(BNA_Historique_prix!R:R,BNA_Historique_prix!$B:$B,$B89,BNA_Historique_prix!$E:$E,$D89)-SUMIFS(BNA_Historique_prix!R:R,BNA_Historique_prix!$B:$B,$B89,BNA_Historique_prix!$E:$E,$C89))/SUMIFS(BNA_Historique_prix!R:R,BNA_Historique_prix!$B:$B,$B89,BNA_Historique_prix!$E:$E,$C89),""))</f>
        <v>-</v>
      </c>
      <c r="T89" s="13" t="str">
        <f ca="1">IF(OR(SUMIFS(BNA_Historique_prix!S:S,BNA_Historique_prix!$B:$B,$B89,BNA_Historique_prix!$E:$E,$D89)=0,SUMIFS(BNA_Historique_prix!S:S,BNA_Historique_prix!$B:$B,$B89,BNA_Historique_prix!$E:$E,$C89)=0),"-",IFERROR((SUMIFS(BNA_Historique_prix!S:S,BNA_Historique_prix!$B:$B,$B89,BNA_Historique_prix!$E:$E,$D89)-SUMIFS(BNA_Historique_prix!S:S,BNA_Historique_prix!$B:$B,$B89,BNA_Historique_prix!$E:$E,$C89))/SUMIFS(BNA_Historique_prix!S:S,BNA_Historique_prix!$B:$B,$B89,BNA_Historique_prix!$E:$E,$C89),""))</f>
        <v>-</v>
      </c>
      <c r="U89" s="13" t="str">
        <f ca="1">IF(OR(SUMIFS(BNA_Historique_prix!T:T,BNA_Historique_prix!$B:$B,$B89,BNA_Historique_prix!$E:$E,$D89)=0,SUMIFS(BNA_Historique_prix!T:T,BNA_Historique_prix!$B:$B,$B89,BNA_Historique_prix!$E:$E,$C89)=0),"-",IFERROR((SUMIFS(BNA_Historique_prix!T:T,BNA_Historique_prix!$B:$B,$B89,BNA_Historique_prix!$E:$E,$D89)-SUMIFS(BNA_Historique_prix!T:T,BNA_Historique_prix!$B:$B,$B89,BNA_Historique_prix!$E:$E,$C89))/SUMIFS(BNA_Historique_prix!T:T,BNA_Historique_prix!$B:$B,$B89,BNA_Historique_prix!$E:$E,$C89),""))</f>
        <v>-</v>
      </c>
      <c r="V89" s="13" t="str">
        <f ca="1">IF(OR(SUMIFS(BNA_Historique_prix!U:U,BNA_Historique_prix!$B:$B,$B89,BNA_Historique_prix!$E:$E,$D89)=0,SUMIFS(BNA_Historique_prix!U:U,BNA_Historique_prix!$B:$B,$B89,BNA_Historique_prix!$E:$E,$C89)=0),"-",IFERROR((SUMIFS(BNA_Historique_prix!U:U,BNA_Historique_prix!$B:$B,$B89,BNA_Historique_prix!$E:$E,$D89)-SUMIFS(BNA_Historique_prix!U:U,BNA_Historique_prix!$B:$B,$B89,BNA_Historique_prix!$E:$E,$C89))/SUMIFS(BNA_Historique_prix!U:U,BNA_Historique_prix!$B:$B,$B89,BNA_Historique_prix!$E:$E,$C89),""))</f>
        <v>-</v>
      </c>
      <c r="W89" s="13" t="str">
        <f ca="1">IF(OR(SUMIFS(BNA_Historique_prix!V:V,BNA_Historique_prix!$B:$B,$B89,BNA_Historique_prix!$E:$E,$D89)=0,SUMIFS(BNA_Historique_prix!V:V,BNA_Historique_prix!$B:$B,$B89,BNA_Historique_prix!$E:$E,$C89)=0),"-",IFERROR((SUMIFS(BNA_Historique_prix!V:V,BNA_Historique_prix!$B:$B,$B89,BNA_Historique_prix!$E:$E,$D89)-SUMIFS(BNA_Historique_prix!V:V,BNA_Historique_prix!$B:$B,$B89,BNA_Historique_prix!$E:$E,$C89))/SUMIFS(BNA_Historique_prix!V:V,BNA_Historique_prix!$B:$B,$B89,BNA_Historique_prix!$E:$E,$C89),""))</f>
        <v>-</v>
      </c>
      <c r="X89" s="13" t="str">
        <f ca="1">IF(OR(SUMIFS(BNA_Historique_prix!W:W,BNA_Historique_prix!$B:$B,$B89,BNA_Historique_prix!$E:$E,$D89)=0,SUMIFS(BNA_Historique_prix!W:W,BNA_Historique_prix!$B:$B,$B89,BNA_Historique_prix!$E:$E,$C89)=0),"-",IFERROR((SUMIFS(BNA_Historique_prix!W:W,BNA_Historique_prix!$B:$B,$B89,BNA_Historique_prix!$E:$E,$D89)-SUMIFS(BNA_Historique_prix!W:W,BNA_Historique_prix!$B:$B,$B89,BNA_Historique_prix!$E:$E,$C89))/SUMIFS(BNA_Historique_prix!W:W,BNA_Historique_prix!$B:$B,$B89,BNA_Historique_prix!$E:$E,$C89),""))</f>
        <v>-</v>
      </c>
      <c r="Y89" s="13" t="str">
        <f ca="1">IF(OR(SUMIFS(BNA_Historique_prix!X:X,BNA_Historique_prix!$B:$B,$B89,BNA_Historique_prix!$E:$E,$D89)=0,SUMIFS(BNA_Historique_prix!X:X,BNA_Historique_prix!$B:$B,$B89,BNA_Historique_prix!$E:$E,$C89)=0),"-",IFERROR((SUMIFS(BNA_Historique_prix!X:X,BNA_Historique_prix!$B:$B,$B89,BNA_Historique_prix!$E:$E,$D89)-SUMIFS(BNA_Historique_prix!X:X,BNA_Historique_prix!$B:$B,$B89,BNA_Historique_prix!$E:$E,$C89))/SUMIFS(BNA_Historique_prix!X:X,BNA_Historique_prix!$B:$B,$B89,BNA_Historique_prix!$E:$E,$C89),""))</f>
        <v>-</v>
      </c>
      <c r="Z89" s="13" t="str">
        <f ca="1">IF(OR(SUMIFS(BNA_Historique_prix!Y:Y,BNA_Historique_prix!$B:$B,$B89,BNA_Historique_prix!$E:$E,$D89)=0,SUMIFS(BNA_Historique_prix!Y:Y,BNA_Historique_prix!$B:$B,$B89,BNA_Historique_prix!$E:$E,$C89)=0),"-",IFERROR((SUMIFS(BNA_Historique_prix!Y:Y,BNA_Historique_prix!$B:$B,$B89,BNA_Historique_prix!$E:$E,$D89)-SUMIFS(BNA_Historique_prix!Y:Y,BNA_Historique_prix!$B:$B,$B89,BNA_Historique_prix!$E:$E,$C89))/SUMIFS(BNA_Historique_prix!Y:Y,BNA_Historique_prix!$B:$B,$B89,BNA_Historique_prix!$E:$E,$C89),""))</f>
        <v>-</v>
      </c>
      <c r="AA89" s="13" t="str">
        <f ca="1">IF(OR(SUMIFS(BNA_Historique_prix!Z:Z,BNA_Historique_prix!$B:$B,$B89,BNA_Historique_prix!$E:$E,$D89)=0,SUMIFS(BNA_Historique_prix!Z:Z,BNA_Historique_prix!$B:$B,$B89,BNA_Historique_prix!$E:$E,$C89)=0),"-",IFERROR((SUMIFS(BNA_Historique_prix!Z:Z,BNA_Historique_prix!$B:$B,$B89,BNA_Historique_prix!$E:$E,$D89)-SUMIFS(BNA_Historique_prix!Z:Z,BNA_Historique_prix!$B:$B,$B89,BNA_Historique_prix!$E:$E,$C89))/SUMIFS(BNA_Historique_prix!Z:Z,BNA_Historique_prix!$B:$B,$B89,BNA_Historique_prix!$E:$E,$C89),""))</f>
        <v>-</v>
      </c>
      <c r="AB89" s="13" t="str">
        <f ca="1">IF(OR(SUMIFS(BNA_Historique_prix!AA:AA,BNA_Historique_prix!$B:$B,$B89,BNA_Historique_prix!$E:$E,$D89)=0,SUMIFS(BNA_Historique_prix!AA:AA,BNA_Historique_prix!$B:$B,$B89,BNA_Historique_prix!$E:$E,$C89)=0),"-",IFERROR((SUMIFS(BNA_Historique_prix!AA:AA,BNA_Historique_prix!$B:$B,$B89,BNA_Historique_prix!$E:$E,$D89)-SUMIFS(BNA_Historique_prix!AA:AA,BNA_Historique_prix!$B:$B,$B89,BNA_Historique_prix!$E:$E,$C89))/SUMIFS(BNA_Historique_prix!AA:AA,BNA_Historique_prix!$B:$B,$B89,BNA_Historique_prix!$E:$E,$C89),""))</f>
        <v>-</v>
      </c>
      <c r="AC89" s="13" t="str">
        <f ca="1">IF(OR(SUMIFS(BNA_Historique_prix!AB:AB,BNA_Historique_prix!$B:$B,$B89,BNA_Historique_prix!$E:$E,$D89)=0,SUMIFS(BNA_Historique_prix!AB:AB,BNA_Historique_prix!$B:$B,$B89,BNA_Historique_prix!$E:$E,$C89)=0),"-",IFERROR((SUMIFS(BNA_Historique_prix!AB:AB,BNA_Historique_prix!$B:$B,$B89,BNA_Historique_prix!$E:$E,$D89)-SUMIFS(BNA_Historique_prix!AB:AB,BNA_Historique_prix!$B:$B,$B89,BNA_Historique_prix!$E:$E,$C89))/SUMIFS(BNA_Historique_prix!AB:AB,BNA_Historique_prix!$B:$B,$B89,BNA_Historique_prix!$E:$E,$C89),""))</f>
        <v>-</v>
      </c>
      <c r="AD89" s="13" t="str">
        <f ca="1">IF(OR(SUMIFS(BNA_Historique_prix!AC:AC,BNA_Historique_prix!$B:$B,$B89,BNA_Historique_prix!$E:$E,$D89)=0,SUMIFS(BNA_Historique_prix!AC:AC,BNA_Historique_prix!$B:$B,$B89,BNA_Historique_prix!$E:$E,$C89)=0),"-",IFERROR((SUMIFS(BNA_Historique_prix!AC:AC,BNA_Historique_prix!$B:$B,$B89,BNA_Historique_prix!$E:$E,$D89)-SUMIFS(BNA_Historique_prix!AC:AC,BNA_Historique_prix!$B:$B,$B89,BNA_Historique_prix!$E:$E,$C89))/SUMIFS(BNA_Historique_prix!AC:AC,BNA_Historique_prix!$B:$B,$B89,BNA_Historique_prix!$E:$E,$C89),""))</f>
        <v>-</v>
      </c>
      <c r="AE89" s="13" t="str">
        <f ca="1">IF(OR(SUMIFS(BNA_Historique_prix!AD:AD,BNA_Historique_prix!$B:$B,$B89,BNA_Historique_prix!$E:$E,$D89)=0,SUMIFS(BNA_Historique_prix!AD:AD,BNA_Historique_prix!$B:$B,$B89,BNA_Historique_prix!$E:$E,$C89)=0),"-",IFERROR((SUMIFS(BNA_Historique_prix!AD:AD,BNA_Historique_prix!$B:$B,$B89,BNA_Historique_prix!$E:$E,$D89)-SUMIFS(BNA_Historique_prix!AD:AD,BNA_Historique_prix!$B:$B,$B89,BNA_Historique_prix!$E:$E,$C89))/SUMIFS(BNA_Historique_prix!AD:AD,BNA_Historique_prix!$B:$B,$B89,BNA_Historique_prix!$E:$E,$C89),""))</f>
        <v>-</v>
      </c>
      <c r="AF89" s="13" t="str">
        <f ca="1">IF(OR(SUMIFS(BNA_Historique_prix!AE:AE,BNA_Historique_prix!$B:$B,$B89,BNA_Historique_prix!$E:$E,$D89)=0,SUMIFS(BNA_Historique_prix!AE:AE,BNA_Historique_prix!$B:$B,$B89,BNA_Historique_prix!$E:$E,$C89)=0),"-",IFERROR((SUMIFS(BNA_Historique_prix!AE:AE,BNA_Historique_prix!$B:$B,$B89,BNA_Historique_prix!$E:$E,$D89)-SUMIFS(BNA_Historique_prix!AE:AE,BNA_Historique_prix!$B:$B,$B89,BNA_Historique_prix!$E:$E,$C89))/SUMIFS(BNA_Historique_prix!AE:AE,BNA_Historique_prix!$B:$B,$B89,BNA_Historique_prix!$E:$E,$C89),""))</f>
        <v>-</v>
      </c>
      <c r="AG89" s="13" t="str">
        <f ca="1">IF(OR(SUMIFS(BNA_Historique_prix!AF:AF,BNA_Historique_prix!$B:$B,$B89,BNA_Historique_prix!$E:$E,$D89)=0,SUMIFS(BNA_Historique_prix!AF:AF,BNA_Historique_prix!$B:$B,$B89,BNA_Historique_prix!$E:$E,$C89)=0),"-",IFERROR((SUMIFS(BNA_Historique_prix!AF:AF,BNA_Historique_prix!$B:$B,$B89,BNA_Historique_prix!$E:$E,$D89)-SUMIFS(BNA_Historique_prix!AF:AF,BNA_Historique_prix!$B:$B,$B89,BNA_Historique_prix!$E:$E,$C89))/SUMIFS(BNA_Historique_prix!AF:AF,BNA_Historique_prix!$B:$B,$B89,BNA_Historique_prix!$E:$E,$C89),""))</f>
        <v>-</v>
      </c>
      <c r="AH89" s="13" t="str">
        <f ca="1">IF(OR(SUMIFS(BNA_Historique_prix!AG:AG,BNA_Historique_prix!$B:$B,$B89,BNA_Historique_prix!$E:$E,$D89)=0,SUMIFS(BNA_Historique_prix!AG:AG,BNA_Historique_prix!$B:$B,$B89,BNA_Historique_prix!$E:$E,$C89)=0),"-",IFERROR((SUMIFS(BNA_Historique_prix!AG:AG,BNA_Historique_prix!$B:$B,$B89,BNA_Historique_prix!$E:$E,$D89)-SUMIFS(BNA_Historique_prix!AG:AG,BNA_Historique_prix!$B:$B,$B89,BNA_Historique_prix!$E:$E,$C89))/SUMIFS(BNA_Historique_prix!AG:AG,BNA_Historique_prix!$B:$B,$B89,BNA_Historique_prix!$E:$E,$C89),""))</f>
        <v>-</v>
      </c>
      <c r="AI89" s="13" t="str">
        <f ca="1">IF(OR(SUMIFS(BNA_Historique_prix!AH:AH,BNA_Historique_prix!$B:$B,$B89,BNA_Historique_prix!$E:$E,$D89)=0,SUMIFS(BNA_Historique_prix!AH:AH,BNA_Historique_prix!$B:$B,$B89,BNA_Historique_prix!$E:$E,$C89)=0),"-",IFERROR((SUMIFS(BNA_Historique_prix!AH:AH,BNA_Historique_prix!$B:$B,$B89,BNA_Historique_prix!$E:$E,$D89)-SUMIFS(BNA_Historique_prix!AH:AH,BNA_Historique_prix!$B:$B,$B89,BNA_Historique_prix!$E:$E,$C89))/SUMIFS(BNA_Historique_prix!AH:AH,BNA_Historique_prix!$B:$B,$B89,BNA_Historique_prix!$E:$E,$C89),""))</f>
        <v>-</v>
      </c>
      <c r="AJ89" s="13" t="str">
        <f ca="1">IF(OR(SUMIFS(BNA_Historique_prix!AI:AI,BNA_Historique_prix!$B:$B,$B89,BNA_Historique_prix!$E:$E,$D89)=0,SUMIFS(BNA_Historique_prix!AI:AI,BNA_Historique_prix!$B:$B,$B89,BNA_Historique_prix!$E:$E,$C89)=0),"-",IFERROR((SUMIFS(BNA_Historique_prix!AI:AI,BNA_Historique_prix!$B:$B,$B89,BNA_Historique_prix!$E:$E,$D89)-SUMIFS(BNA_Historique_prix!AI:AI,BNA_Historique_prix!$B:$B,$B89,BNA_Historique_prix!$E:$E,$C89))/SUMIFS(BNA_Historique_prix!AI:AI,BNA_Historique_prix!$B:$B,$B89,BNA_Historique_prix!$E:$E,$C89),""))</f>
        <v>-</v>
      </c>
    </row>
    <row r="91" spans="1:36" x14ac:dyDescent="0.35">
      <c r="F91" s="4" t="s">
        <v>105</v>
      </c>
    </row>
    <row r="92" spans="1:36" x14ac:dyDescent="0.35">
      <c r="A92" s="4" t="s">
        <v>99</v>
      </c>
      <c r="B92" s="4" t="s">
        <v>106</v>
      </c>
      <c r="C92" s="10">
        <f t="shared" ref="C92:D94" si="16">C87</f>
        <v>45200</v>
      </c>
      <c r="D92" s="10">
        <f t="shared" si="16"/>
        <v>45231</v>
      </c>
      <c r="E92" s="10" t="str">
        <f>_xlfn.CONCAT(B92,D92)</f>
        <v>marche_sebba45231</v>
      </c>
      <c r="F92" s="10" t="str">
        <f>F87</f>
        <v>% var mensuelle</v>
      </c>
      <c r="H92" s="13">
        <f ca="1">IF(OR(SUMIFS(BNA_Historique_prix!G:G,BNA_Historique_prix!$B:$B,$B92,BNA_Historique_prix!$E:$E,$D92)=0,SUMIFS(BNA_Historique_prix!G:G,BNA_Historique_prix!$B:$B,$B92,BNA_Historique_prix!$E:$E,$C92)=0),"-",IFERROR((SUMIFS(BNA_Historique_prix!G:G,BNA_Historique_prix!$B:$B,$B92,BNA_Historique_prix!$E:$E,$D92)-SUMIFS(BNA_Historique_prix!G:G,BNA_Historique_prix!$B:$B,$B92,BNA_Historique_prix!$E:$E,$C92))/SUMIFS(BNA_Historique_prix!G:G,BNA_Historique_prix!$B:$B,$B92,BNA_Historique_prix!$E:$E,$C92),""))</f>
        <v>0</v>
      </c>
      <c r="I92" s="13">
        <f ca="1">IF(OR(SUMIFS(BNA_Historique_prix!H:H,BNA_Historique_prix!$B:$B,$B92,BNA_Historique_prix!$E:$E,$D92)=0,SUMIFS(BNA_Historique_prix!H:H,BNA_Historique_prix!$B:$B,$B92,BNA_Historique_prix!$E:$E,$C92)=0),"-",IFERROR((SUMIFS(BNA_Historique_prix!H:H,BNA_Historique_prix!$B:$B,$B92,BNA_Historique_prix!$E:$E,$D92)-SUMIFS(BNA_Historique_prix!H:H,BNA_Historique_prix!$B:$B,$B92,BNA_Historique_prix!$E:$E,$C92))/SUMIFS(BNA_Historique_prix!H:H,BNA_Historique_prix!$B:$B,$B92,BNA_Historique_prix!$E:$E,$C92),""))</f>
        <v>0</v>
      </c>
      <c r="J92" s="13">
        <f ca="1">IF(OR(SUMIFS(BNA_Historique_prix!I:I,BNA_Historique_prix!$B:$B,$B92,BNA_Historique_prix!$E:$E,$D92)=0,SUMIFS(BNA_Historique_prix!I:I,BNA_Historique_prix!$B:$B,$B92,BNA_Historique_prix!$E:$E,$C92)=0),"-",IFERROR((SUMIFS(BNA_Historique_prix!I:I,BNA_Historique_prix!$B:$B,$B92,BNA_Historique_prix!$E:$E,$D92)-SUMIFS(BNA_Historique_prix!I:I,BNA_Historique_prix!$B:$B,$B92,BNA_Historique_prix!$E:$E,$C92))/SUMIFS(BNA_Historique_prix!I:I,BNA_Historique_prix!$B:$B,$B92,BNA_Historique_prix!$E:$E,$C92),""))</f>
        <v>0</v>
      </c>
      <c r="K92" s="13" t="str">
        <f ca="1">IF(OR(SUMIFS(BNA_Historique_prix!J:J,BNA_Historique_prix!$B:$B,$B92,BNA_Historique_prix!$E:$E,$D92)=0,SUMIFS(BNA_Historique_prix!J:J,BNA_Historique_prix!$B:$B,$B92,BNA_Historique_prix!$E:$E,$C92)=0),"-",IFERROR((SUMIFS(BNA_Historique_prix!J:J,BNA_Historique_prix!$B:$B,$B92,BNA_Historique_prix!$E:$E,$D92)-SUMIFS(BNA_Historique_prix!J:J,BNA_Historique_prix!$B:$B,$B92,BNA_Historique_prix!$E:$E,$C92))/SUMIFS(BNA_Historique_prix!J:J,BNA_Historique_prix!$B:$B,$B92,BNA_Historique_prix!$E:$E,$C92),""))</f>
        <v>-</v>
      </c>
      <c r="L92" s="13" t="str">
        <f ca="1">IF(OR(SUMIFS(BNA_Historique_prix!K:K,BNA_Historique_prix!$B:$B,$B92,BNA_Historique_prix!$E:$E,$D92)=0,SUMIFS(BNA_Historique_prix!K:K,BNA_Historique_prix!$B:$B,$B92,BNA_Historique_prix!$E:$E,$C92)=0),"-",IFERROR((SUMIFS(BNA_Historique_prix!K:K,BNA_Historique_prix!$B:$B,$B92,BNA_Historique_prix!$E:$E,$D92)-SUMIFS(BNA_Historique_prix!K:K,BNA_Historique_prix!$B:$B,$B92,BNA_Historique_prix!$E:$E,$C92))/SUMIFS(BNA_Historique_prix!K:K,BNA_Historique_prix!$B:$B,$B92,BNA_Historique_prix!$E:$E,$C92),""))</f>
        <v>-</v>
      </c>
      <c r="M92" s="13" t="str">
        <f ca="1">IF(OR(SUMIFS(BNA_Historique_prix!L:L,BNA_Historique_prix!$B:$B,$B92,BNA_Historique_prix!$E:$E,$D92)=0,SUMIFS(BNA_Historique_prix!L:L,BNA_Historique_prix!$B:$B,$B92,BNA_Historique_prix!$E:$E,$C92)=0),"-",IFERROR((SUMIFS(BNA_Historique_prix!L:L,BNA_Historique_prix!$B:$B,$B92,BNA_Historique_prix!$E:$E,$D92)-SUMIFS(BNA_Historique_prix!L:L,BNA_Historique_prix!$B:$B,$B92,BNA_Historique_prix!$E:$E,$C92))/SUMIFS(BNA_Historique_prix!L:L,BNA_Historique_prix!$B:$B,$B92,BNA_Historique_prix!$E:$E,$C92),""))</f>
        <v>-</v>
      </c>
      <c r="N92" s="13" t="str">
        <f ca="1">IF(OR(SUMIFS(BNA_Historique_prix!M:M,BNA_Historique_prix!$B:$B,$B92,BNA_Historique_prix!$E:$E,$D92)=0,SUMIFS(BNA_Historique_prix!M:M,BNA_Historique_prix!$B:$B,$B92,BNA_Historique_prix!$E:$E,$C92)=0),"-",IFERROR((SUMIFS(BNA_Historique_prix!M:M,BNA_Historique_prix!$B:$B,$B92,BNA_Historique_prix!$E:$E,$D92)-SUMIFS(BNA_Historique_prix!M:M,BNA_Historique_prix!$B:$B,$B92,BNA_Historique_prix!$E:$E,$C92))/SUMIFS(BNA_Historique_prix!M:M,BNA_Historique_prix!$B:$B,$B92,BNA_Historique_prix!$E:$E,$C92),""))</f>
        <v>-</v>
      </c>
      <c r="O92" s="13" t="str">
        <f ca="1">IF(OR(SUMIFS(BNA_Historique_prix!N:N,BNA_Historique_prix!$B:$B,$B92,BNA_Historique_prix!$E:$E,$D92)=0,SUMIFS(BNA_Historique_prix!N:N,BNA_Historique_prix!$B:$B,$B92,BNA_Historique_prix!$E:$E,$C92)=0),"-",IFERROR((SUMIFS(BNA_Historique_prix!N:N,BNA_Historique_prix!$B:$B,$B92,BNA_Historique_prix!$E:$E,$D92)-SUMIFS(BNA_Historique_prix!N:N,BNA_Historique_prix!$B:$B,$B92,BNA_Historique_prix!$E:$E,$C92))/SUMIFS(BNA_Historique_prix!N:N,BNA_Historique_prix!$B:$B,$B92,BNA_Historique_prix!$E:$E,$C92),""))</f>
        <v>-</v>
      </c>
      <c r="P92" s="13" t="str">
        <f ca="1">IF(OR(SUMIFS(BNA_Historique_prix!O:O,BNA_Historique_prix!$B:$B,$B92,BNA_Historique_prix!$E:$E,$D92)=0,SUMIFS(BNA_Historique_prix!O:O,BNA_Historique_prix!$B:$B,$B92,BNA_Historique_prix!$E:$E,$C92)=0),"-",IFERROR((SUMIFS(BNA_Historique_prix!O:O,BNA_Historique_prix!$B:$B,$B92,BNA_Historique_prix!$E:$E,$D92)-SUMIFS(BNA_Historique_prix!O:O,BNA_Historique_prix!$B:$B,$B92,BNA_Historique_prix!$E:$E,$C92))/SUMIFS(BNA_Historique_prix!O:O,BNA_Historique_prix!$B:$B,$B92,BNA_Historique_prix!$E:$E,$C92),""))</f>
        <v>-</v>
      </c>
      <c r="Q92" s="13">
        <f ca="1">IF(OR(SUMIFS(BNA_Historique_prix!P:P,BNA_Historique_prix!$B:$B,$B92,BNA_Historique_prix!$E:$E,$D92)=0,SUMIFS(BNA_Historique_prix!P:P,BNA_Historique_prix!$B:$B,$B92,BNA_Historique_prix!$E:$E,$C92)=0),"-",IFERROR((SUMIFS(BNA_Historique_prix!P:P,BNA_Historique_prix!$B:$B,$B92,BNA_Historique_prix!$E:$E,$D92)-SUMIFS(BNA_Historique_prix!P:P,BNA_Historique_prix!$B:$B,$B92,BNA_Historique_prix!$E:$E,$C92))/SUMIFS(BNA_Historique_prix!P:P,BNA_Historique_prix!$B:$B,$B92,BNA_Historique_prix!$E:$E,$C92),""))</f>
        <v>0</v>
      </c>
      <c r="R92" s="13">
        <f ca="1">IF(OR(SUMIFS(BNA_Historique_prix!Q:Q,BNA_Historique_prix!$B:$B,$B92,BNA_Historique_prix!$E:$E,$D92)=0,SUMIFS(BNA_Historique_prix!Q:Q,BNA_Historique_prix!$B:$B,$B92,BNA_Historique_prix!$E:$E,$C92)=0),"-",IFERROR((SUMIFS(BNA_Historique_prix!Q:Q,BNA_Historique_prix!$B:$B,$B92,BNA_Historique_prix!$E:$E,$D92)-SUMIFS(BNA_Historique_prix!Q:Q,BNA_Historique_prix!$B:$B,$B92,BNA_Historique_prix!$E:$E,$C92))/SUMIFS(BNA_Historique_prix!Q:Q,BNA_Historique_prix!$B:$B,$B92,BNA_Historique_prix!$E:$E,$C92),""))</f>
        <v>0</v>
      </c>
      <c r="S92" s="13" t="str">
        <f ca="1">IF(OR(SUMIFS(BNA_Historique_prix!R:R,BNA_Historique_prix!$B:$B,$B92,BNA_Historique_prix!$E:$E,$D92)=0,SUMIFS(BNA_Historique_prix!R:R,BNA_Historique_prix!$B:$B,$B92,BNA_Historique_prix!$E:$E,$C92)=0),"-",IFERROR((SUMIFS(BNA_Historique_prix!R:R,BNA_Historique_prix!$B:$B,$B92,BNA_Historique_prix!$E:$E,$D92)-SUMIFS(BNA_Historique_prix!R:R,BNA_Historique_prix!$B:$B,$B92,BNA_Historique_prix!$E:$E,$C92))/SUMIFS(BNA_Historique_prix!R:R,BNA_Historique_prix!$B:$B,$B92,BNA_Historique_prix!$E:$E,$C92),""))</f>
        <v>-</v>
      </c>
      <c r="T92" s="13" t="str">
        <f ca="1">IF(OR(SUMIFS(BNA_Historique_prix!S:S,BNA_Historique_prix!$B:$B,$B92,BNA_Historique_prix!$E:$E,$D92)=0,SUMIFS(BNA_Historique_prix!S:S,BNA_Historique_prix!$B:$B,$B92,BNA_Historique_prix!$E:$E,$C92)=0),"-",IFERROR((SUMIFS(BNA_Historique_prix!S:S,BNA_Historique_prix!$B:$B,$B92,BNA_Historique_prix!$E:$E,$D92)-SUMIFS(BNA_Historique_prix!S:S,BNA_Historique_prix!$B:$B,$B92,BNA_Historique_prix!$E:$E,$C92))/SUMIFS(BNA_Historique_prix!S:S,BNA_Historique_prix!$B:$B,$B92,BNA_Historique_prix!$E:$E,$C92),""))</f>
        <v>-</v>
      </c>
      <c r="U92" s="13" t="str">
        <f ca="1">IF(OR(SUMIFS(BNA_Historique_prix!T:T,BNA_Historique_prix!$B:$B,$B92,BNA_Historique_prix!$E:$E,$D92)=0,SUMIFS(BNA_Historique_prix!T:T,BNA_Historique_prix!$B:$B,$B92,BNA_Historique_prix!$E:$E,$C92)=0),"-",IFERROR((SUMIFS(BNA_Historique_prix!T:T,BNA_Historique_prix!$B:$B,$B92,BNA_Historique_prix!$E:$E,$D92)-SUMIFS(BNA_Historique_prix!T:T,BNA_Historique_prix!$B:$B,$B92,BNA_Historique_prix!$E:$E,$C92))/SUMIFS(BNA_Historique_prix!T:T,BNA_Historique_prix!$B:$B,$B92,BNA_Historique_prix!$E:$E,$C92),""))</f>
        <v>-</v>
      </c>
      <c r="V92" s="13" t="str">
        <f ca="1">IF(OR(SUMIFS(BNA_Historique_prix!U:U,BNA_Historique_prix!$B:$B,$B92,BNA_Historique_prix!$E:$E,$D92)=0,SUMIFS(BNA_Historique_prix!U:U,BNA_Historique_prix!$B:$B,$B92,BNA_Historique_prix!$E:$E,$C92)=0),"-",IFERROR((SUMIFS(BNA_Historique_prix!U:U,BNA_Historique_prix!$B:$B,$B92,BNA_Historique_prix!$E:$E,$D92)-SUMIFS(BNA_Historique_prix!U:U,BNA_Historique_prix!$B:$B,$B92,BNA_Historique_prix!$E:$E,$C92))/SUMIFS(BNA_Historique_prix!U:U,BNA_Historique_prix!$B:$B,$B92,BNA_Historique_prix!$E:$E,$C92),""))</f>
        <v>-</v>
      </c>
      <c r="W92" s="13" t="str">
        <f ca="1">IF(OR(SUMIFS(BNA_Historique_prix!V:V,BNA_Historique_prix!$B:$B,$B92,BNA_Historique_prix!$E:$E,$D92)=0,SUMIFS(BNA_Historique_prix!V:V,BNA_Historique_prix!$B:$B,$B92,BNA_Historique_prix!$E:$E,$C92)=0),"-",IFERROR((SUMIFS(BNA_Historique_prix!V:V,BNA_Historique_prix!$B:$B,$B92,BNA_Historique_prix!$E:$E,$D92)-SUMIFS(BNA_Historique_prix!V:V,BNA_Historique_prix!$B:$B,$B92,BNA_Historique_prix!$E:$E,$C92))/SUMIFS(BNA_Historique_prix!V:V,BNA_Historique_prix!$B:$B,$B92,BNA_Historique_prix!$E:$E,$C92),""))</f>
        <v>-</v>
      </c>
      <c r="X92" s="13" t="str">
        <f ca="1">IF(OR(SUMIFS(BNA_Historique_prix!W:W,BNA_Historique_prix!$B:$B,$B92,BNA_Historique_prix!$E:$E,$D92)=0,SUMIFS(BNA_Historique_prix!W:W,BNA_Historique_prix!$B:$B,$B92,BNA_Historique_prix!$E:$E,$C92)=0),"-",IFERROR((SUMIFS(BNA_Historique_prix!W:W,BNA_Historique_prix!$B:$B,$B92,BNA_Historique_prix!$E:$E,$D92)-SUMIFS(BNA_Historique_prix!W:W,BNA_Historique_prix!$B:$B,$B92,BNA_Historique_prix!$E:$E,$C92))/SUMIFS(BNA_Historique_prix!W:W,BNA_Historique_prix!$B:$B,$B92,BNA_Historique_prix!$E:$E,$C92),""))</f>
        <v>-</v>
      </c>
      <c r="Y92" s="13" t="str">
        <f ca="1">IF(OR(SUMIFS(BNA_Historique_prix!X:X,BNA_Historique_prix!$B:$B,$B92,BNA_Historique_prix!$E:$E,$D92)=0,SUMIFS(BNA_Historique_prix!X:X,BNA_Historique_prix!$B:$B,$B92,BNA_Historique_prix!$E:$E,$C92)=0),"-",IFERROR((SUMIFS(BNA_Historique_prix!X:X,BNA_Historique_prix!$B:$B,$B92,BNA_Historique_prix!$E:$E,$D92)-SUMIFS(BNA_Historique_prix!X:X,BNA_Historique_prix!$B:$B,$B92,BNA_Historique_prix!$E:$E,$C92))/SUMIFS(BNA_Historique_prix!X:X,BNA_Historique_prix!$B:$B,$B92,BNA_Historique_prix!$E:$E,$C92),""))</f>
        <v>-</v>
      </c>
      <c r="Z92" s="13" t="str">
        <f ca="1">IF(OR(SUMIFS(BNA_Historique_prix!Y:Y,BNA_Historique_prix!$B:$B,$B92,BNA_Historique_prix!$E:$E,$D92)=0,SUMIFS(BNA_Historique_prix!Y:Y,BNA_Historique_prix!$B:$B,$B92,BNA_Historique_prix!$E:$E,$C92)=0),"-",IFERROR((SUMIFS(BNA_Historique_prix!Y:Y,BNA_Historique_prix!$B:$B,$B92,BNA_Historique_prix!$E:$E,$D92)-SUMIFS(BNA_Historique_prix!Y:Y,BNA_Historique_prix!$B:$B,$B92,BNA_Historique_prix!$E:$E,$C92))/SUMIFS(BNA_Historique_prix!Y:Y,BNA_Historique_prix!$B:$B,$B92,BNA_Historique_prix!$E:$E,$C92),""))</f>
        <v>-</v>
      </c>
      <c r="AA92" s="13" t="str">
        <f ca="1">IF(OR(SUMIFS(BNA_Historique_prix!Z:Z,BNA_Historique_prix!$B:$B,$B92,BNA_Historique_prix!$E:$E,$D92)=0,SUMIFS(BNA_Historique_prix!Z:Z,BNA_Historique_prix!$B:$B,$B92,BNA_Historique_prix!$E:$E,$C92)=0),"-",IFERROR((SUMIFS(BNA_Historique_prix!Z:Z,BNA_Historique_prix!$B:$B,$B92,BNA_Historique_prix!$E:$E,$D92)-SUMIFS(BNA_Historique_prix!Z:Z,BNA_Historique_prix!$B:$B,$B92,BNA_Historique_prix!$E:$E,$C92))/SUMIFS(BNA_Historique_prix!Z:Z,BNA_Historique_prix!$B:$B,$B92,BNA_Historique_prix!$E:$E,$C92),""))</f>
        <v>-</v>
      </c>
      <c r="AB92" s="13" t="str">
        <f ca="1">IF(OR(SUMIFS(BNA_Historique_prix!AA:AA,BNA_Historique_prix!$B:$B,$B92,BNA_Historique_prix!$E:$E,$D92)=0,SUMIFS(BNA_Historique_prix!AA:AA,BNA_Historique_prix!$B:$B,$B92,BNA_Historique_prix!$E:$E,$C92)=0),"-",IFERROR((SUMIFS(BNA_Historique_prix!AA:AA,BNA_Historique_prix!$B:$B,$B92,BNA_Historique_prix!$E:$E,$D92)-SUMIFS(BNA_Historique_prix!AA:AA,BNA_Historique_prix!$B:$B,$B92,BNA_Historique_prix!$E:$E,$C92))/SUMIFS(BNA_Historique_prix!AA:AA,BNA_Historique_prix!$B:$B,$B92,BNA_Historique_prix!$E:$E,$C92),""))</f>
        <v>-</v>
      </c>
      <c r="AC92" s="13" t="str">
        <f ca="1">IF(OR(SUMIFS(BNA_Historique_prix!AB:AB,BNA_Historique_prix!$B:$B,$B92,BNA_Historique_prix!$E:$E,$D92)=0,SUMIFS(BNA_Historique_prix!AB:AB,BNA_Historique_prix!$B:$B,$B92,BNA_Historique_prix!$E:$E,$C92)=0),"-",IFERROR((SUMIFS(BNA_Historique_prix!AB:AB,BNA_Historique_prix!$B:$B,$B92,BNA_Historique_prix!$E:$E,$D92)-SUMIFS(BNA_Historique_prix!AB:AB,BNA_Historique_prix!$B:$B,$B92,BNA_Historique_prix!$E:$E,$C92))/SUMIFS(BNA_Historique_prix!AB:AB,BNA_Historique_prix!$B:$B,$B92,BNA_Historique_prix!$E:$E,$C92),""))</f>
        <v>-</v>
      </c>
      <c r="AD92" s="13" t="str">
        <f ca="1">IF(OR(SUMIFS(BNA_Historique_prix!AC:AC,BNA_Historique_prix!$B:$B,$B92,BNA_Historique_prix!$E:$E,$D92)=0,SUMIFS(BNA_Historique_prix!AC:AC,BNA_Historique_prix!$B:$B,$B92,BNA_Historique_prix!$E:$E,$C92)=0),"-",IFERROR((SUMIFS(BNA_Historique_prix!AC:AC,BNA_Historique_prix!$B:$B,$B92,BNA_Historique_prix!$E:$E,$D92)-SUMIFS(BNA_Historique_prix!AC:AC,BNA_Historique_prix!$B:$B,$B92,BNA_Historique_prix!$E:$E,$C92))/SUMIFS(BNA_Historique_prix!AC:AC,BNA_Historique_prix!$B:$B,$B92,BNA_Historique_prix!$E:$E,$C92),""))</f>
        <v>-</v>
      </c>
      <c r="AE92" s="13" t="str">
        <f ca="1">IF(OR(SUMIFS(BNA_Historique_prix!AD:AD,BNA_Historique_prix!$B:$B,$B92,BNA_Historique_prix!$E:$E,$D92)=0,SUMIFS(BNA_Historique_prix!AD:AD,BNA_Historique_prix!$B:$B,$B92,BNA_Historique_prix!$E:$E,$C92)=0),"-",IFERROR((SUMIFS(BNA_Historique_prix!AD:AD,BNA_Historique_prix!$B:$B,$B92,BNA_Historique_prix!$E:$E,$D92)-SUMIFS(BNA_Historique_prix!AD:AD,BNA_Historique_prix!$B:$B,$B92,BNA_Historique_prix!$E:$E,$C92))/SUMIFS(BNA_Historique_prix!AD:AD,BNA_Historique_prix!$B:$B,$B92,BNA_Historique_prix!$E:$E,$C92),""))</f>
        <v>-</v>
      </c>
      <c r="AF92" s="13" t="str">
        <f ca="1">IF(OR(SUMIFS(BNA_Historique_prix!AE:AE,BNA_Historique_prix!$B:$B,$B92,BNA_Historique_prix!$E:$E,$D92)=0,SUMIFS(BNA_Historique_prix!AE:AE,BNA_Historique_prix!$B:$B,$B92,BNA_Historique_prix!$E:$E,$C92)=0),"-",IFERROR((SUMIFS(BNA_Historique_prix!AE:AE,BNA_Historique_prix!$B:$B,$B92,BNA_Historique_prix!$E:$E,$D92)-SUMIFS(BNA_Historique_prix!AE:AE,BNA_Historique_prix!$B:$B,$B92,BNA_Historique_prix!$E:$E,$C92))/SUMIFS(BNA_Historique_prix!AE:AE,BNA_Historique_prix!$B:$B,$B92,BNA_Historique_prix!$E:$E,$C92),""))</f>
        <v>-</v>
      </c>
      <c r="AG92" s="13">
        <f ca="1">IF(OR(SUMIFS(BNA_Historique_prix!AF:AF,BNA_Historique_prix!$B:$B,$B92,BNA_Historique_prix!$E:$E,$D92)=0,SUMIFS(BNA_Historique_prix!AF:AF,BNA_Historique_prix!$B:$B,$B92,BNA_Historique_prix!$E:$E,$C92)=0),"-",IFERROR((SUMIFS(BNA_Historique_prix!AF:AF,BNA_Historique_prix!$B:$B,$B92,BNA_Historique_prix!$E:$E,$D92)-SUMIFS(BNA_Historique_prix!AF:AF,BNA_Historique_prix!$B:$B,$B92,BNA_Historique_prix!$E:$E,$C92))/SUMIFS(BNA_Historique_prix!AF:AF,BNA_Historique_prix!$B:$B,$B92,BNA_Historique_prix!$E:$E,$C92),""))</f>
        <v>0</v>
      </c>
      <c r="AH92" s="13" t="str">
        <f ca="1">IF(OR(SUMIFS(BNA_Historique_prix!AG:AG,BNA_Historique_prix!$B:$B,$B92,BNA_Historique_prix!$E:$E,$D92)=0,SUMIFS(BNA_Historique_prix!AG:AG,BNA_Historique_prix!$B:$B,$B92,BNA_Historique_prix!$E:$E,$C92)=0),"-",IFERROR((SUMIFS(BNA_Historique_prix!AG:AG,BNA_Historique_prix!$B:$B,$B92,BNA_Historique_prix!$E:$E,$D92)-SUMIFS(BNA_Historique_prix!AG:AG,BNA_Historique_prix!$B:$B,$B92,BNA_Historique_prix!$E:$E,$C92))/SUMIFS(BNA_Historique_prix!AG:AG,BNA_Historique_prix!$B:$B,$B92,BNA_Historique_prix!$E:$E,$C92),""))</f>
        <v>-</v>
      </c>
      <c r="AI92" s="13">
        <f ca="1">IF(OR(SUMIFS(BNA_Historique_prix!AH:AH,BNA_Historique_prix!$B:$B,$B92,BNA_Historique_prix!$E:$E,$D92)=0,SUMIFS(BNA_Historique_prix!AH:AH,BNA_Historique_prix!$B:$B,$B92,BNA_Historique_prix!$E:$E,$C92)=0),"-",IFERROR((SUMIFS(BNA_Historique_prix!AH:AH,BNA_Historique_prix!$B:$B,$B92,BNA_Historique_prix!$E:$E,$D92)-SUMIFS(BNA_Historique_prix!AH:AH,BNA_Historique_prix!$B:$B,$B92,BNA_Historique_prix!$E:$E,$C92))/SUMIFS(BNA_Historique_prix!AH:AH,BNA_Historique_prix!$B:$B,$B92,BNA_Historique_prix!$E:$E,$C92),""))</f>
        <v>0</v>
      </c>
      <c r="AJ92" s="13">
        <f ca="1">IF(OR(SUMIFS(BNA_Historique_prix!AI:AI,BNA_Historique_prix!$B:$B,$B92,BNA_Historique_prix!$E:$E,$D92)=0,SUMIFS(BNA_Historique_prix!AI:AI,BNA_Historique_prix!$B:$B,$B92,BNA_Historique_prix!$E:$E,$C92)=0),"-",IFERROR((SUMIFS(BNA_Historique_prix!AI:AI,BNA_Historique_prix!$B:$B,$B92,BNA_Historique_prix!$E:$E,$D92)-SUMIFS(BNA_Historique_prix!AI:AI,BNA_Historique_prix!$B:$B,$B92,BNA_Historique_prix!$E:$E,$C92))/SUMIFS(BNA_Historique_prix!AI:AI,BNA_Historique_prix!$B:$B,$B92,BNA_Historique_prix!$E:$E,$C92),""))</f>
        <v>0</v>
      </c>
    </row>
    <row r="93" spans="1:36" x14ac:dyDescent="0.35">
      <c r="A93" s="4" t="s">
        <v>99</v>
      </c>
      <c r="B93" s="4" t="s">
        <v>106</v>
      </c>
      <c r="C93" s="10">
        <f t="shared" si="16"/>
        <v>45170</v>
      </c>
      <c r="D93" s="10">
        <f t="shared" si="16"/>
        <v>45231</v>
      </c>
      <c r="E93" s="10"/>
      <c r="F93" s="10" t="str">
        <f>F88</f>
        <v>% var trimestrielle</v>
      </c>
      <c r="H93" s="13">
        <f ca="1">IF(OR(SUMIFS(BNA_Historique_prix!G:G,BNA_Historique_prix!$B:$B,$B93,BNA_Historique_prix!$E:$E,$D93)=0,SUMIFS(BNA_Historique_prix!G:G,BNA_Historique_prix!$B:$B,$B93,BNA_Historique_prix!$E:$E,$C93)=0),"-",IFERROR((SUMIFS(BNA_Historique_prix!G:G,BNA_Historique_prix!$B:$B,$B93,BNA_Historique_prix!$E:$E,$D93)-SUMIFS(BNA_Historique_prix!G:G,BNA_Historique_prix!$B:$B,$B93,BNA_Historique_prix!$E:$E,$C93))/SUMIFS(BNA_Historique_prix!G:G,BNA_Historique_prix!$B:$B,$B93,BNA_Historique_prix!$E:$E,$C93),""))</f>
        <v>0</v>
      </c>
      <c r="I93" s="13">
        <f ca="1">IF(OR(SUMIFS(BNA_Historique_prix!H:H,BNA_Historique_prix!$B:$B,$B93,BNA_Historique_prix!$E:$E,$D93)=0,SUMIFS(BNA_Historique_prix!H:H,BNA_Historique_prix!$B:$B,$B93,BNA_Historique_prix!$E:$E,$C93)=0),"-",IFERROR((SUMIFS(BNA_Historique_prix!H:H,BNA_Historique_prix!$B:$B,$B93,BNA_Historique_prix!$E:$E,$D93)-SUMIFS(BNA_Historique_prix!H:H,BNA_Historique_prix!$B:$B,$B93,BNA_Historique_prix!$E:$E,$C93))/SUMIFS(BNA_Historique_prix!H:H,BNA_Historique_prix!$B:$B,$B93,BNA_Historique_prix!$E:$E,$C93),""))</f>
        <v>0</v>
      </c>
      <c r="J93" s="13">
        <f ca="1">IF(OR(SUMIFS(BNA_Historique_prix!I:I,BNA_Historique_prix!$B:$B,$B93,BNA_Historique_prix!$E:$E,$D93)=0,SUMIFS(BNA_Historique_prix!I:I,BNA_Historique_prix!$B:$B,$B93,BNA_Historique_prix!$E:$E,$C93)=0),"-",IFERROR((SUMIFS(BNA_Historique_prix!I:I,BNA_Historique_prix!$B:$B,$B93,BNA_Historique_prix!$E:$E,$D93)-SUMIFS(BNA_Historique_prix!I:I,BNA_Historique_prix!$B:$B,$B93,BNA_Historique_prix!$E:$E,$C93))/SUMIFS(BNA_Historique_prix!I:I,BNA_Historique_prix!$B:$B,$B93,BNA_Historique_prix!$E:$E,$C93),""))</f>
        <v>0</v>
      </c>
      <c r="K93" s="13" t="str">
        <f ca="1">IF(OR(SUMIFS(BNA_Historique_prix!J:J,BNA_Historique_prix!$B:$B,$B93,BNA_Historique_prix!$E:$E,$D93)=0,SUMIFS(BNA_Historique_prix!J:J,BNA_Historique_prix!$B:$B,$B93,BNA_Historique_prix!$E:$E,$C93)=0),"-",IFERROR((SUMIFS(BNA_Historique_prix!J:J,BNA_Historique_prix!$B:$B,$B93,BNA_Historique_prix!$E:$E,$D93)-SUMIFS(BNA_Historique_prix!J:J,BNA_Historique_prix!$B:$B,$B93,BNA_Historique_prix!$E:$E,$C93))/SUMIFS(BNA_Historique_prix!J:J,BNA_Historique_prix!$B:$B,$B93,BNA_Historique_prix!$E:$E,$C93),""))</f>
        <v>-</v>
      </c>
      <c r="L93" s="13" t="str">
        <f ca="1">IF(OR(SUMIFS(BNA_Historique_prix!K:K,BNA_Historique_prix!$B:$B,$B93,BNA_Historique_prix!$E:$E,$D93)=0,SUMIFS(BNA_Historique_prix!K:K,BNA_Historique_prix!$B:$B,$B93,BNA_Historique_prix!$E:$E,$C93)=0),"-",IFERROR((SUMIFS(BNA_Historique_prix!K:K,BNA_Historique_prix!$B:$B,$B93,BNA_Historique_prix!$E:$E,$D93)-SUMIFS(BNA_Historique_prix!K:K,BNA_Historique_prix!$B:$B,$B93,BNA_Historique_prix!$E:$E,$C93))/SUMIFS(BNA_Historique_prix!K:K,BNA_Historique_prix!$B:$B,$B93,BNA_Historique_prix!$E:$E,$C93),""))</f>
        <v>-</v>
      </c>
      <c r="M93" s="13" t="str">
        <f ca="1">IF(OR(SUMIFS(BNA_Historique_prix!L:L,BNA_Historique_prix!$B:$B,$B93,BNA_Historique_prix!$E:$E,$D93)=0,SUMIFS(BNA_Historique_prix!L:L,BNA_Historique_prix!$B:$B,$B93,BNA_Historique_prix!$E:$E,$C93)=0),"-",IFERROR((SUMIFS(BNA_Historique_prix!L:L,BNA_Historique_prix!$B:$B,$B93,BNA_Historique_prix!$E:$E,$D93)-SUMIFS(BNA_Historique_prix!L:L,BNA_Historique_prix!$B:$B,$B93,BNA_Historique_prix!$E:$E,$C93))/SUMIFS(BNA_Historique_prix!L:L,BNA_Historique_prix!$B:$B,$B93,BNA_Historique_prix!$E:$E,$C93),""))</f>
        <v>-</v>
      </c>
      <c r="N93" s="13" t="str">
        <f ca="1">IF(OR(SUMIFS(BNA_Historique_prix!M:M,BNA_Historique_prix!$B:$B,$B93,BNA_Historique_prix!$E:$E,$D93)=0,SUMIFS(BNA_Historique_prix!M:M,BNA_Historique_prix!$B:$B,$B93,BNA_Historique_prix!$E:$E,$C93)=0),"-",IFERROR((SUMIFS(BNA_Historique_prix!M:M,BNA_Historique_prix!$B:$B,$B93,BNA_Historique_prix!$E:$E,$D93)-SUMIFS(BNA_Historique_prix!M:M,BNA_Historique_prix!$B:$B,$B93,BNA_Historique_prix!$E:$E,$C93))/SUMIFS(BNA_Historique_prix!M:M,BNA_Historique_prix!$B:$B,$B93,BNA_Historique_prix!$E:$E,$C93),""))</f>
        <v>-</v>
      </c>
      <c r="O93" s="13" t="str">
        <f ca="1">IF(OR(SUMIFS(BNA_Historique_prix!N:N,BNA_Historique_prix!$B:$B,$B93,BNA_Historique_prix!$E:$E,$D93)=0,SUMIFS(BNA_Historique_prix!N:N,BNA_Historique_prix!$B:$B,$B93,BNA_Historique_prix!$E:$E,$C93)=0),"-",IFERROR((SUMIFS(BNA_Historique_prix!N:N,BNA_Historique_prix!$B:$B,$B93,BNA_Historique_prix!$E:$E,$D93)-SUMIFS(BNA_Historique_prix!N:N,BNA_Historique_prix!$B:$B,$B93,BNA_Historique_prix!$E:$E,$C93))/SUMIFS(BNA_Historique_prix!N:N,BNA_Historique_prix!$B:$B,$B93,BNA_Historique_prix!$E:$E,$C93),""))</f>
        <v>-</v>
      </c>
      <c r="P93" s="13" t="str">
        <f ca="1">IF(OR(SUMIFS(BNA_Historique_prix!O:O,BNA_Historique_prix!$B:$B,$B93,BNA_Historique_prix!$E:$E,$D93)=0,SUMIFS(BNA_Historique_prix!O:O,BNA_Historique_prix!$B:$B,$B93,BNA_Historique_prix!$E:$E,$C93)=0),"-",IFERROR((SUMIFS(BNA_Historique_prix!O:O,BNA_Historique_prix!$B:$B,$B93,BNA_Historique_prix!$E:$E,$D93)-SUMIFS(BNA_Historique_prix!O:O,BNA_Historique_prix!$B:$B,$B93,BNA_Historique_prix!$E:$E,$C93))/SUMIFS(BNA_Historique_prix!O:O,BNA_Historique_prix!$B:$B,$B93,BNA_Historique_prix!$E:$E,$C93),""))</f>
        <v>-</v>
      </c>
      <c r="Q93" s="13">
        <f ca="1">IF(OR(SUMIFS(BNA_Historique_prix!P:P,BNA_Historique_prix!$B:$B,$B93,BNA_Historique_prix!$E:$E,$D93)=0,SUMIFS(BNA_Historique_prix!P:P,BNA_Historique_prix!$B:$B,$B93,BNA_Historique_prix!$E:$E,$C93)=0),"-",IFERROR((SUMIFS(BNA_Historique_prix!P:P,BNA_Historique_prix!$B:$B,$B93,BNA_Historique_prix!$E:$E,$D93)-SUMIFS(BNA_Historique_prix!P:P,BNA_Historique_prix!$B:$B,$B93,BNA_Historique_prix!$E:$E,$C93))/SUMIFS(BNA_Historique_prix!P:P,BNA_Historique_prix!$B:$B,$B93,BNA_Historique_prix!$E:$E,$C93),""))</f>
        <v>-0.14705882352941177</v>
      </c>
      <c r="R93" s="13">
        <f ca="1">IF(OR(SUMIFS(BNA_Historique_prix!Q:Q,BNA_Historique_prix!$B:$B,$B93,BNA_Historique_prix!$E:$E,$D93)=0,SUMIFS(BNA_Historique_prix!Q:Q,BNA_Historique_prix!$B:$B,$B93,BNA_Historique_prix!$E:$E,$C93)=0),"-",IFERROR((SUMIFS(BNA_Historique_prix!Q:Q,BNA_Historique_prix!$B:$B,$B93,BNA_Historique_prix!$E:$E,$D93)-SUMIFS(BNA_Historique_prix!Q:Q,BNA_Historique_prix!$B:$B,$B93,BNA_Historique_prix!$E:$E,$C93))/SUMIFS(BNA_Historique_prix!Q:Q,BNA_Historique_prix!$B:$B,$B93,BNA_Historique_prix!$E:$E,$C93),""))</f>
        <v>9.0909090909090912E-2</v>
      </c>
      <c r="S93" s="13" t="str">
        <f ca="1">IF(OR(SUMIFS(BNA_Historique_prix!R:R,BNA_Historique_prix!$B:$B,$B93,BNA_Historique_prix!$E:$E,$D93)=0,SUMIFS(BNA_Historique_prix!R:R,BNA_Historique_prix!$B:$B,$B93,BNA_Historique_prix!$E:$E,$C93)=0),"-",IFERROR((SUMIFS(BNA_Historique_prix!R:R,BNA_Historique_prix!$B:$B,$B93,BNA_Historique_prix!$E:$E,$D93)-SUMIFS(BNA_Historique_prix!R:R,BNA_Historique_prix!$B:$B,$B93,BNA_Historique_prix!$E:$E,$C93))/SUMIFS(BNA_Historique_prix!R:R,BNA_Historique_prix!$B:$B,$B93,BNA_Historique_prix!$E:$E,$C93),""))</f>
        <v>-</v>
      </c>
      <c r="T93" s="13" t="str">
        <f ca="1">IF(OR(SUMIFS(BNA_Historique_prix!S:S,BNA_Historique_prix!$B:$B,$B93,BNA_Historique_prix!$E:$E,$D93)=0,SUMIFS(BNA_Historique_prix!S:S,BNA_Historique_prix!$B:$B,$B93,BNA_Historique_prix!$E:$E,$C93)=0),"-",IFERROR((SUMIFS(BNA_Historique_prix!S:S,BNA_Historique_prix!$B:$B,$B93,BNA_Historique_prix!$E:$E,$D93)-SUMIFS(BNA_Historique_prix!S:S,BNA_Historique_prix!$B:$B,$B93,BNA_Historique_prix!$E:$E,$C93))/SUMIFS(BNA_Historique_prix!S:S,BNA_Historique_prix!$B:$B,$B93,BNA_Historique_prix!$E:$E,$C93),""))</f>
        <v>-</v>
      </c>
      <c r="U93" s="13" t="str">
        <f ca="1">IF(OR(SUMIFS(BNA_Historique_prix!T:T,BNA_Historique_prix!$B:$B,$B93,BNA_Historique_prix!$E:$E,$D93)=0,SUMIFS(BNA_Historique_prix!T:T,BNA_Historique_prix!$B:$B,$B93,BNA_Historique_prix!$E:$E,$C93)=0),"-",IFERROR((SUMIFS(BNA_Historique_prix!T:T,BNA_Historique_prix!$B:$B,$B93,BNA_Historique_prix!$E:$E,$D93)-SUMIFS(BNA_Historique_prix!T:T,BNA_Historique_prix!$B:$B,$B93,BNA_Historique_prix!$E:$E,$C93))/SUMIFS(BNA_Historique_prix!T:T,BNA_Historique_prix!$B:$B,$B93,BNA_Historique_prix!$E:$E,$C93),""))</f>
        <v>-</v>
      </c>
      <c r="V93" s="13" t="str">
        <f ca="1">IF(OR(SUMIFS(BNA_Historique_prix!U:U,BNA_Historique_prix!$B:$B,$B93,BNA_Historique_prix!$E:$E,$D93)=0,SUMIFS(BNA_Historique_prix!U:U,BNA_Historique_prix!$B:$B,$B93,BNA_Historique_prix!$E:$E,$C93)=0),"-",IFERROR((SUMIFS(BNA_Historique_prix!U:U,BNA_Historique_prix!$B:$B,$B93,BNA_Historique_prix!$E:$E,$D93)-SUMIFS(BNA_Historique_prix!U:U,BNA_Historique_prix!$B:$B,$B93,BNA_Historique_prix!$E:$E,$C93))/SUMIFS(BNA_Historique_prix!U:U,BNA_Historique_prix!$B:$B,$B93,BNA_Historique_prix!$E:$E,$C93),""))</f>
        <v>-</v>
      </c>
      <c r="W93" s="13" t="str">
        <f ca="1">IF(OR(SUMIFS(BNA_Historique_prix!V:V,BNA_Historique_prix!$B:$B,$B93,BNA_Historique_prix!$E:$E,$D93)=0,SUMIFS(BNA_Historique_prix!V:V,BNA_Historique_prix!$B:$B,$B93,BNA_Historique_prix!$E:$E,$C93)=0),"-",IFERROR((SUMIFS(BNA_Historique_prix!V:V,BNA_Historique_prix!$B:$B,$B93,BNA_Historique_prix!$E:$E,$D93)-SUMIFS(BNA_Historique_prix!V:V,BNA_Historique_prix!$B:$B,$B93,BNA_Historique_prix!$E:$E,$C93))/SUMIFS(BNA_Historique_prix!V:V,BNA_Historique_prix!$B:$B,$B93,BNA_Historique_prix!$E:$E,$C93),""))</f>
        <v>-</v>
      </c>
      <c r="X93" s="13" t="str">
        <f ca="1">IF(OR(SUMIFS(BNA_Historique_prix!W:W,BNA_Historique_prix!$B:$B,$B93,BNA_Historique_prix!$E:$E,$D93)=0,SUMIFS(BNA_Historique_prix!W:W,BNA_Historique_prix!$B:$B,$B93,BNA_Historique_prix!$E:$E,$C93)=0),"-",IFERROR((SUMIFS(BNA_Historique_prix!W:W,BNA_Historique_prix!$B:$B,$B93,BNA_Historique_prix!$E:$E,$D93)-SUMIFS(BNA_Historique_prix!W:W,BNA_Historique_prix!$B:$B,$B93,BNA_Historique_prix!$E:$E,$C93))/SUMIFS(BNA_Historique_prix!W:W,BNA_Historique_prix!$B:$B,$B93,BNA_Historique_prix!$E:$E,$C93),""))</f>
        <v>-</v>
      </c>
      <c r="Y93" s="13" t="str">
        <f ca="1">IF(OR(SUMIFS(BNA_Historique_prix!X:X,BNA_Historique_prix!$B:$B,$B93,BNA_Historique_prix!$E:$E,$D93)=0,SUMIFS(BNA_Historique_prix!X:X,BNA_Historique_prix!$B:$B,$B93,BNA_Historique_prix!$E:$E,$C93)=0),"-",IFERROR((SUMIFS(BNA_Historique_prix!X:X,BNA_Historique_prix!$B:$B,$B93,BNA_Historique_prix!$E:$E,$D93)-SUMIFS(BNA_Historique_prix!X:X,BNA_Historique_prix!$B:$B,$B93,BNA_Historique_prix!$E:$E,$C93))/SUMIFS(BNA_Historique_prix!X:X,BNA_Historique_prix!$B:$B,$B93,BNA_Historique_prix!$E:$E,$C93),""))</f>
        <v>-</v>
      </c>
      <c r="Z93" s="13" t="str">
        <f ca="1">IF(OR(SUMIFS(BNA_Historique_prix!Y:Y,BNA_Historique_prix!$B:$B,$B93,BNA_Historique_prix!$E:$E,$D93)=0,SUMIFS(BNA_Historique_prix!Y:Y,BNA_Historique_prix!$B:$B,$B93,BNA_Historique_prix!$E:$E,$C93)=0),"-",IFERROR((SUMIFS(BNA_Historique_prix!Y:Y,BNA_Historique_prix!$B:$B,$B93,BNA_Historique_prix!$E:$E,$D93)-SUMIFS(BNA_Historique_prix!Y:Y,BNA_Historique_prix!$B:$B,$B93,BNA_Historique_prix!$E:$E,$C93))/SUMIFS(BNA_Historique_prix!Y:Y,BNA_Historique_prix!$B:$B,$B93,BNA_Historique_prix!$E:$E,$C93),""))</f>
        <v>-</v>
      </c>
      <c r="AA93" s="13" t="str">
        <f ca="1">IF(OR(SUMIFS(BNA_Historique_prix!Z:Z,BNA_Historique_prix!$B:$B,$B93,BNA_Historique_prix!$E:$E,$D93)=0,SUMIFS(BNA_Historique_prix!Z:Z,BNA_Historique_prix!$B:$B,$B93,BNA_Historique_prix!$E:$E,$C93)=0),"-",IFERROR((SUMIFS(BNA_Historique_prix!Z:Z,BNA_Historique_prix!$B:$B,$B93,BNA_Historique_prix!$E:$E,$D93)-SUMIFS(BNA_Historique_prix!Z:Z,BNA_Historique_prix!$B:$B,$B93,BNA_Historique_prix!$E:$E,$C93))/SUMIFS(BNA_Historique_prix!Z:Z,BNA_Historique_prix!$B:$B,$B93,BNA_Historique_prix!$E:$E,$C93),""))</f>
        <v>-</v>
      </c>
      <c r="AB93" s="13" t="str">
        <f ca="1">IF(OR(SUMIFS(BNA_Historique_prix!AA:AA,BNA_Historique_prix!$B:$B,$B93,BNA_Historique_prix!$E:$E,$D93)=0,SUMIFS(BNA_Historique_prix!AA:AA,BNA_Historique_prix!$B:$B,$B93,BNA_Historique_prix!$E:$E,$C93)=0),"-",IFERROR((SUMIFS(BNA_Historique_prix!AA:AA,BNA_Historique_prix!$B:$B,$B93,BNA_Historique_prix!$E:$E,$D93)-SUMIFS(BNA_Historique_prix!AA:AA,BNA_Historique_prix!$B:$B,$B93,BNA_Historique_prix!$E:$E,$C93))/SUMIFS(BNA_Historique_prix!AA:AA,BNA_Historique_prix!$B:$B,$B93,BNA_Historique_prix!$E:$E,$C93),""))</f>
        <v>-</v>
      </c>
      <c r="AC93" s="13" t="str">
        <f ca="1">IF(OR(SUMIFS(BNA_Historique_prix!AB:AB,BNA_Historique_prix!$B:$B,$B93,BNA_Historique_prix!$E:$E,$D93)=0,SUMIFS(BNA_Historique_prix!AB:AB,BNA_Historique_prix!$B:$B,$B93,BNA_Historique_prix!$E:$E,$C93)=0),"-",IFERROR((SUMIFS(BNA_Historique_prix!AB:AB,BNA_Historique_prix!$B:$B,$B93,BNA_Historique_prix!$E:$E,$D93)-SUMIFS(BNA_Historique_prix!AB:AB,BNA_Historique_prix!$B:$B,$B93,BNA_Historique_prix!$E:$E,$C93))/SUMIFS(BNA_Historique_prix!AB:AB,BNA_Historique_prix!$B:$B,$B93,BNA_Historique_prix!$E:$E,$C93),""))</f>
        <v>-</v>
      </c>
      <c r="AD93" s="13" t="str">
        <f ca="1">IF(OR(SUMIFS(BNA_Historique_prix!AC:AC,BNA_Historique_prix!$B:$B,$B93,BNA_Historique_prix!$E:$E,$D93)=0,SUMIFS(BNA_Historique_prix!AC:AC,BNA_Historique_prix!$B:$B,$B93,BNA_Historique_prix!$E:$E,$C93)=0),"-",IFERROR((SUMIFS(BNA_Historique_prix!AC:AC,BNA_Historique_prix!$B:$B,$B93,BNA_Historique_prix!$E:$E,$D93)-SUMIFS(BNA_Historique_prix!AC:AC,BNA_Historique_prix!$B:$B,$B93,BNA_Historique_prix!$E:$E,$C93))/SUMIFS(BNA_Historique_prix!AC:AC,BNA_Historique_prix!$B:$B,$B93,BNA_Historique_prix!$E:$E,$C93),""))</f>
        <v>-</v>
      </c>
      <c r="AE93" s="13" t="str">
        <f ca="1">IF(OR(SUMIFS(BNA_Historique_prix!AD:AD,BNA_Historique_prix!$B:$B,$B93,BNA_Historique_prix!$E:$E,$D93)=0,SUMIFS(BNA_Historique_prix!AD:AD,BNA_Historique_prix!$B:$B,$B93,BNA_Historique_prix!$E:$E,$C93)=0),"-",IFERROR((SUMIFS(BNA_Historique_prix!AD:AD,BNA_Historique_prix!$B:$B,$B93,BNA_Historique_prix!$E:$E,$D93)-SUMIFS(BNA_Historique_prix!AD:AD,BNA_Historique_prix!$B:$B,$B93,BNA_Historique_prix!$E:$E,$C93))/SUMIFS(BNA_Historique_prix!AD:AD,BNA_Historique_prix!$B:$B,$B93,BNA_Historique_prix!$E:$E,$C93),""))</f>
        <v>-</v>
      </c>
      <c r="AF93" s="13" t="str">
        <f ca="1">IF(OR(SUMIFS(BNA_Historique_prix!AE:AE,BNA_Historique_prix!$B:$B,$B93,BNA_Historique_prix!$E:$E,$D93)=0,SUMIFS(BNA_Historique_prix!AE:AE,BNA_Historique_prix!$B:$B,$B93,BNA_Historique_prix!$E:$E,$C93)=0),"-",IFERROR((SUMIFS(BNA_Historique_prix!AE:AE,BNA_Historique_prix!$B:$B,$B93,BNA_Historique_prix!$E:$E,$D93)-SUMIFS(BNA_Historique_prix!AE:AE,BNA_Historique_prix!$B:$B,$B93,BNA_Historique_prix!$E:$E,$C93))/SUMIFS(BNA_Historique_prix!AE:AE,BNA_Historique_prix!$B:$B,$B93,BNA_Historique_prix!$E:$E,$C93),""))</f>
        <v>-</v>
      </c>
      <c r="AG93" s="13">
        <f ca="1">IF(OR(SUMIFS(BNA_Historique_prix!AF:AF,BNA_Historique_prix!$B:$B,$B93,BNA_Historique_prix!$E:$E,$D93)=0,SUMIFS(BNA_Historique_prix!AF:AF,BNA_Historique_prix!$B:$B,$B93,BNA_Historique_prix!$E:$E,$C93)=0),"-",IFERROR((SUMIFS(BNA_Historique_prix!AF:AF,BNA_Historique_prix!$B:$B,$B93,BNA_Historique_prix!$E:$E,$D93)-SUMIFS(BNA_Historique_prix!AF:AF,BNA_Historique_prix!$B:$B,$B93,BNA_Historique_prix!$E:$E,$C93))/SUMIFS(BNA_Historique_prix!AF:AF,BNA_Historique_prix!$B:$B,$B93,BNA_Historique_prix!$E:$E,$C93),""))</f>
        <v>-0.125</v>
      </c>
      <c r="AH93" s="13" t="str">
        <f ca="1">IF(OR(SUMIFS(BNA_Historique_prix!AG:AG,BNA_Historique_prix!$B:$B,$B93,BNA_Historique_prix!$E:$E,$D93)=0,SUMIFS(BNA_Historique_prix!AG:AG,BNA_Historique_prix!$B:$B,$B93,BNA_Historique_prix!$E:$E,$C93)=0),"-",IFERROR((SUMIFS(BNA_Historique_prix!AG:AG,BNA_Historique_prix!$B:$B,$B93,BNA_Historique_prix!$E:$E,$D93)-SUMIFS(BNA_Historique_prix!AG:AG,BNA_Historique_prix!$B:$B,$B93,BNA_Historique_prix!$E:$E,$C93))/SUMIFS(BNA_Historique_prix!AG:AG,BNA_Historique_prix!$B:$B,$B93,BNA_Historique_prix!$E:$E,$C93),""))</f>
        <v>-</v>
      </c>
      <c r="AI93" s="13">
        <f ca="1">IF(OR(SUMIFS(BNA_Historique_prix!AH:AH,BNA_Historique_prix!$B:$B,$B93,BNA_Historique_prix!$E:$E,$D93)=0,SUMIFS(BNA_Historique_prix!AH:AH,BNA_Historique_prix!$B:$B,$B93,BNA_Historique_prix!$E:$E,$C93)=0),"-",IFERROR((SUMIFS(BNA_Historique_prix!AH:AH,BNA_Historique_prix!$B:$B,$B93,BNA_Historique_prix!$E:$E,$D93)-SUMIFS(BNA_Historique_prix!AH:AH,BNA_Historique_prix!$B:$B,$B93,BNA_Historique_prix!$E:$E,$C93))/SUMIFS(BNA_Historique_prix!AH:AH,BNA_Historique_prix!$B:$B,$B93,BNA_Historique_prix!$E:$E,$C93),""))</f>
        <v>-0.33333333333333331</v>
      </c>
      <c r="AJ93" s="13">
        <f ca="1">IF(OR(SUMIFS(BNA_Historique_prix!AI:AI,BNA_Historique_prix!$B:$B,$B93,BNA_Historique_prix!$E:$E,$D93)=0,SUMIFS(BNA_Historique_prix!AI:AI,BNA_Historique_prix!$B:$B,$B93,BNA_Historique_prix!$E:$E,$C93)=0),"-",IFERROR((SUMIFS(BNA_Historique_prix!AI:AI,BNA_Historique_prix!$B:$B,$B93,BNA_Historique_prix!$E:$E,$D93)-SUMIFS(BNA_Historique_prix!AI:AI,BNA_Historique_prix!$B:$B,$B93,BNA_Historique_prix!$E:$E,$C93))/SUMIFS(BNA_Historique_prix!AI:AI,BNA_Historique_prix!$B:$B,$B93,BNA_Historique_prix!$E:$E,$C93),""))</f>
        <v>0.33333333333333331</v>
      </c>
    </row>
    <row r="94" spans="1:36" x14ac:dyDescent="0.35">
      <c r="A94" s="4" t="s">
        <v>99</v>
      </c>
      <c r="B94" s="4" t="s">
        <v>106</v>
      </c>
      <c r="C94" s="10">
        <f t="shared" si="16"/>
        <v>44866</v>
      </c>
      <c r="D94" s="10">
        <f t="shared" si="16"/>
        <v>45231</v>
      </c>
      <c r="E94" s="10"/>
      <c r="F94" s="10" t="str">
        <f>F89</f>
        <v>% var annuelle</v>
      </c>
      <c r="H94" s="13" t="str">
        <f ca="1">IF(OR(SUMIFS(BNA_Historique_prix!G:G,BNA_Historique_prix!$B:$B,$B94,BNA_Historique_prix!$E:$E,$D94)=0,SUMIFS(BNA_Historique_prix!G:G,BNA_Historique_prix!$B:$B,$B94,BNA_Historique_prix!$E:$E,$C94)=0),"-",IFERROR((SUMIFS(BNA_Historique_prix!G:G,BNA_Historique_prix!$B:$B,$B94,BNA_Historique_prix!$E:$E,$D94)-SUMIFS(BNA_Historique_prix!G:G,BNA_Historique_prix!$B:$B,$B94,BNA_Historique_prix!$E:$E,$C94))/SUMIFS(BNA_Historique_prix!G:G,BNA_Historique_prix!$B:$B,$B94,BNA_Historique_prix!$E:$E,$C94),""))</f>
        <v>-</v>
      </c>
      <c r="I94" s="13" t="str">
        <f ca="1">IF(OR(SUMIFS(BNA_Historique_prix!H:H,BNA_Historique_prix!$B:$B,$B94,BNA_Historique_prix!$E:$E,$D94)=0,SUMIFS(BNA_Historique_prix!H:H,BNA_Historique_prix!$B:$B,$B94,BNA_Historique_prix!$E:$E,$C94)=0),"-",IFERROR((SUMIFS(BNA_Historique_prix!H:H,BNA_Historique_prix!$B:$B,$B94,BNA_Historique_prix!$E:$E,$D94)-SUMIFS(BNA_Historique_prix!H:H,BNA_Historique_prix!$B:$B,$B94,BNA_Historique_prix!$E:$E,$C94))/SUMIFS(BNA_Historique_prix!H:H,BNA_Historique_prix!$B:$B,$B94,BNA_Historique_prix!$E:$E,$C94),""))</f>
        <v>-</v>
      </c>
      <c r="J94" s="13" t="str">
        <f ca="1">IF(OR(SUMIFS(BNA_Historique_prix!I:I,BNA_Historique_prix!$B:$B,$B94,BNA_Historique_prix!$E:$E,$D94)=0,SUMIFS(BNA_Historique_prix!I:I,BNA_Historique_prix!$B:$B,$B94,BNA_Historique_prix!$E:$E,$C94)=0),"-",IFERROR((SUMIFS(BNA_Historique_prix!I:I,BNA_Historique_prix!$B:$B,$B94,BNA_Historique_prix!$E:$E,$D94)-SUMIFS(BNA_Historique_prix!I:I,BNA_Historique_prix!$B:$B,$B94,BNA_Historique_prix!$E:$E,$C94))/SUMIFS(BNA_Historique_prix!I:I,BNA_Historique_prix!$B:$B,$B94,BNA_Historique_prix!$E:$E,$C94),""))</f>
        <v>-</v>
      </c>
      <c r="K94" s="13" t="str">
        <f ca="1">IF(OR(SUMIFS(BNA_Historique_prix!J:J,BNA_Historique_prix!$B:$B,$B94,BNA_Historique_prix!$E:$E,$D94)=0,SUMIFS(BNA_Historique_prix!J:J,BNA_Historique_prix!$B:$B,$B94,BNA_Historique_prix!$E:$E,$C94)=0),"-",IFERROR((SUMIFS(BNA_Historique_prix!J:J,BNA_Historique_prix!$B:$B,$B94,BNA_Historique_prix!$E:$E,$D94)-SUMIFS(BNA_Historique_prix!J:J,BNA_Historique_prix!$B:$B,$B94,BNA_Historique_prix!$E:$E,$C94))/SUMIFS(BNA_Historique_prix!J:J,BNA_Historique_prix!$B:$B,$B94,BNA_Historique_prix!$E:$E,$C94),""))</f>
        <v>-</v>
      </c>
      <c r="L94" s="13" t="str">
        <f ca="1">IF(OR(SUMIFS(BNA_Historique_prix!K:K,BNA_Historique_prix!$B:$B,$B94,BNA_Historique_prix!$E:$E,$D94)=0,SUMIFS(BNA_Historique_prix!K:K,BNA_Historique_prix!$B:$B,$B94,BNA_Historique_prix!$E:$E,$C94)=0),"-",IFERROR((SUMIFS(BNA_Historique_prix!K:K,BNA_Historique_prix!$B:$B,$B94,BNA_Historique_prix!$E:$E,$D94)-SUMIFS(BNA_Historique_prix!K:K,BNA_Historique_prix!$B:$B,$B94,BNA_Historique_prix!$E:$E,$C94))/SUMIFS(BNA_Historique_prix!K:K,BNA_Historique_prix!$B:$B,$B94,BNA_Historique_prix!$E:$E,$C94),""))</f>
        <v>-</v>
      </c>
      <c r="M94" s="13" t="str">
        <f ca="1">IF(OR(SUMIFS(BNA_Historique_prix!L:L,BNA_Historique_prix!$B:$B,$B94,BNA_Historique_prix!$E:$E,$D94)=0,SUMIFS(BNA_Historique_prix!L:L,BNA_Historique_prix!$B:$B,$B94,BNA_Historique_prix!$E:$E,$C94)=0),"-",IFERROR((SUMIFS(BNA_Historique_prix!L:L,BNA_Historique_prix!$B:$B,$B94,BNA_Historique_prix!$E:$E,$D94)-SUMIFS(BNA_Historique_prix!L:L,BNA_Historique_prix!$B:$B,$B94,BNA_Historique_prix!$E:$E,$C94))/SUMIFS(BNA_Historique_prix!L:L,BNA_Historique_prix!$B:$B,$B94,BNA_Historique_prix!$E:$E,$C94),""))</f>
        <v>-</v>
      </c>
      <c r="N94" s="13" t="str">
        <f ca="1">IF(OR(SUMIFS(BNA_Historique_prix!M:M,BNA_Historique_prix!$B:$B,$B94,BNA_Historique_prix!$E:$E,$D94)=0,SUMIFS(BNA_Historique_prix!M:M,BNA_Historique_prix!$B:$B,$B94,BNA_Historique_prix!$E:$E,$C94)=0),"-",IFERROR((SUMIFS(BNA_Historique_prix!M:M,BNA_Historique_prix!$B:$B,$B94,BNA_Historique_prix!$E:$E,$D94)-SUMIFS(BNA_Historique_prix!M:M,BNA_Historique_prix!$B:$B,$B94,BNA_Historique_prix!$E:$E,$C94))/SUMIFS(BNA_Historique_prix!M:M,BNA_Historique_prix!$B:$B,$B94,BNA_Historique_prix!$E:$E,$C94),""))</f>
        <v>-</v>
      </c>
      <c r="O94" s="13" t="str">
        <f ca="1">IF(OR(SUMIFS(BNA_Historique_prix!N:N,BNA_Historique_prix!$B:$B,$B94,BNA_Historique_prix!$E:$E,$D94)=0,SUMIFS(BNA_Historique_prix!N:N,BNA_Historique_prix!$B:$B,$B94,BNA_Historique_prix!$E:$E,$C94)=0),"-",IFERROR((SUMIFS(BNA_Historique_prix!N:N,BNA_Historique_prix!$B:$B,$B94,BNA_Historique_prix!$E:$E,$D94)-SUMIFS(BNA_Historique_prix!N:N,BNA_Historique_prix!$B:$B,$B94,BNA_Historique_prix!$E:$E,$C94))/SUMIFS(BNA_Historique_prix!N:N,BNA_Historique_prix!$B:$B,$B94,BNA_Historique_prix!$E:$E,$C94),""))</f>
        <v>-</v>
      </c>
      <c r="P94" s="13" t="str">
        <f ca="1">IF(OR(SUMIFS(BNA_Historique_prix!O:O,BNA_Historique_prix!$B:$B,$B94,BNA_Historique_prix!$E:$E,$D94)=0,SUMIFS(BNA_Historique_prix!O:O,BNA_Historique_prix!$B:$B,$B94,BNA_Historique_prix!$E:$E,$C94)=0),"-",IFERROR((SUMIFS(BNA_Historique_prix!O:O,BNA_Historique_prix!$B:$B,$B94,BNA_Historique_prix!$E:$E,$D94)-SUMIFS(BNA_Historique_prix!O:O,BNA_Historique_prix!$B:$B,$B94,BNA_Historique_prix!$E:$E,$C94))/SUMIFS(BNA_Historique_prix!O:O,BNA_Historique_prix!$B:$B,$B94,BNA_Historique_prix!$E:$E,$C94),""))</f>
        <v>-</v>
      </c>
      <c r="Q94" s="13" t="str">
        <f ca="1">IF(OR(SUMIFS(BNA_Historique_prix!P:P,BNA_Historique_prix!$B:$B,$B94,BNA_Historique_prix!$E:$E,$D94)=0,SUMIFS(BNA_Historique_prix!P:P,BNA_Historique_prix!$B:$B,$B94,BNA_Historique_prix!$E:$E,$C94)=0),"-",IFERROR((SUMIFS(BNA_Historique_prix!P:P,BNA_Historique_prix!$B:$B,$B94,BNA_Historique_prix!$E:$E,$D94)-SUMIFS(BNA_Historique_prix!P:P,BNA_Historique_prix!$B:$B,$B94,BNA_Historique_prix!$E:$E,$C94))/SUMIFS(BNA_Historique_prix!P:P,BNA_Historique_prix!$B:$B,$B94,BNA_Historique_prix!$E:$E,$C94),""))</f>
        <v>-</v>
      </c>
      <c r="R94" s="13" t="str">
        <f ca="1">IF(OR(SUMIFS(BNA_Historique_prix!Q:Q,BNA_Historique_prix!$B:$B,$B94,BNA_Historique_prix!$E:$E,$D94)=0,SUMIFS(BNA_Historique_prix!Q:Q,BNA_Historique_prix!$B:$B,$B94,BNA_Historique_prix!$E:$E,$C94)=0),"-",IFERROR((SUMIFS(BNA_Historique_prix!Q:Q,BNA_Historique_prix!$B:$B,$B94,BNA_Historique_prix!$E:$E,$D94)-SUMIFS(BNA_Historique_prix!Q:Q,BNA_Historique_prix!$B:$B,$B94,BNA_Historique_prix!$E:$E,$C94))/SUMIFS(BNA_Historique_prix!Q:Q,BNA_Historique_prix!$B:$B,$B94,BNA_Historique_prix!$E:$E,$C94),""))</f>
        <v>-</v>
      </c>
      <c r="S94" s="13" t="str">
        <f ca="1">IF(OR(SUMIFS(BNA_Historique_prix!R:R,BNA_Historique_prix!$B:$B,$B94,BNA_Historique_prix!$E:$E,$D94)=0,SUMIFS(BNA_Historique_prix!R:R,BNA_Historique_prix!$B:$B,$B94,BNA_Historique_prix!$E:$E,$C94)=0),"-",IFERROR((SUMIFS(BNA_Historique_prix!R:R,BNA_Historique_prix!$B:$B,$B94,BNA_Historique_prix!$E:$E,$D94)-SUMIFS(BNA_Historique_prix!R:R,BNA_Historique_prix!$B:$B,$B94,BNA_Historique_prix!$E:$E,$C94))/SUMIFS(BNA_Historique_prix!R:R,BNA_Historique_prix!$B:$B,$B94,BNA_Historique_prix!$E:$E,$C94),""))</f>
        <v>-</v>
      </c>
      <c r="T94" s="13" t="str">
        <f ca="1">IF(OR(SUMIFS(BNA_Historique_prix!S:S,BNA_Historique_prix!$B:$B,$B94,BNA_Historique_prix!$E:$E,$D94)=0,SUMIFS(BNA_Historique_prix!S:S,BNA_Historique_prix!$B:$B,$B94,BNA_Historique_prix!$E:$E,$C94)=0),"-",IFERROR((SUMIFS(BNA_Historique_prix!S:S,BNA_Historique_prix!$B:$B,$B94,BNA_Historique_prix!$E:$E,$D94)-SUMIFS(BNA_Historique_prix!S:S,BNA_Historique_prix!$B:$B,$B94,BNA_Historique_prix!$E:$E,$C94))/SUMIFS(BNA_Historique_prix!S:S,BNA_Historique_prix!$B:$B,$B94,BNA_Historique_prix!$E:$E,$C94),""))</f>
        <v>-</v>
      </c>
      <c r="U94" s="13" t="str">
        <f ca="1">IF(OR(SUMIFS(BNA_Historique_prix!T:T,BNA_Historique_prix!$B:$B,$B94,BNA_Historique_prix!$E:$E,$D94)=0,SUMIFS(BNA_Historique_prix!T:T,BNA_Historique_prix!$B:$B,$B94,BNA_Historique_prix!$E:$E,$C94)=0),"-",IFERROR((SUMIFS(BNA_Historique_prix!T:T,BNA_Historique_prix!$B:$B,$B94,BNA_Historique_prix!$E:$E,$D94)-SUMIFS(BNA_Historique_prix!T:T,BNA_Historique_prix!$B:$B,$B94,BNA_Historique_prix!$E:$E,$C94))/SUMIFS(BNA_Historique_prix!T:T,BNA_Historique_prix!$B:$B,$B94,BNA_Historique_prix!$E:$E,$C94),""))</f>
        <v>-</v>
      </c>
      <c r="V94" s="13" t="str">
        <f ca="1">IF(OR(SUMIFS(BNA_Historique_prix!U:U,BNA_Historique_prix!$B:$B,$B94,BNA_Historique_prix!$E:$E,$D94)=0,SUMIFS(BNA_Historique_prix!U:U,BNA_Historique_prix!$B:$B,$B94,BNA_Historique_prix!$E:$E,$C94)=0),"-",IFERROR((SUMIFS(BNA_Historique_prix!U:U,BNA_Historique_prix!$B:$B,$B94,BNA_Historique_prix!$E:$E,$D94)-SUMIFS(BNA_Historique_prix!U:U,BNA_Historique_prix!$B:$B,$B94,BNA_Historique_prix!$E:$E,$C94))/SUMIFS(BNA_Historique_prix!U:U,BNA_Historique_prix!$B:$B,$B94,BNA_Historique_prix!$E:$E,$C94),""))</f>
        <v>-</v>
      </c>
      <c r="W94" s="13" t="str">
        <f ca="1">IF(OR(SUMIFS(BNA_Historique_prix!V:V,BNA_Historique_prix!$B:$B,$B94,BNA_Historique_prix!$E:$E,$D94)=0,SUMIFS(BNA_Historique_prix!V:V,BNA_Historique_prix!$B:$B,$B94,BNA_Historique_prix!$E:$E,$C94)=0),"-",IFERROR((SUMIFS(BNA_Historique_prix!V:V,BNA_Historique_prix!$B:$B,$B94,BNA_Historique_prix!$E:$E,$D94)-SUMIFS(BNA_Historique_prix!V:V,BNA_Historique_prix!$B:$B,$B94,BNA_Historique_prix!$E:$E,$C94))/SUMIFS(BNA_Historique_prix!V:V,BNA_Historique_prix!$B:$B,$B94,BNA_Historique_prix!$E:$E,$C94),""))</f>
        <v>-</v>
      </c>
      <c r="X94" s="13" t="str">
        <f ca="1">IF(OR(SUMIFS(BNA_Historique_prix!W:W,BNA_Historique_prix!$B:$B,$B94,BNA_Historique_prix!$E:$E,$D94)=0,SUMIFS(BNA_Historique_prix!W:W,BNA_Historique_prix!$B:$B,$B94,BNA_Historique_prix!$E:$E,$C94)=0),"-",IFERROR((SUMIFS(BNA_Historique_prix!W:W,BNA_Historique_prix!$B:$B,$B94,BNA_Historique_prix!$E:$E,$D94)-SUMIFS(BNA_Historique_prix!W:W,BNA_Historique_prix!$B:$B,$B94,BNA_Historique_prix!$E:$E,$C94))/SUMIFS(BNA_Historique_prix!W:W,BNA_Historique_prix!$B:$B,$B94,BNA_Historique_prix!$E:$E,$C94),""))</f>
        <v>-</v>
      </c>
      <c r="Y94" s="13" t="str">
        <f ca="1">IF(OR(SUMIFS(BNA_Historique_prix!X:X,BNA_Historique_prix!$B:$B,$B94,BNA_Historique_prix!$E:$E,$D94)=0,SUMIFS(BNA_Historique_prix!X:X,BNA_Historique_prix!$B:$B,$B94,BNA_Historique_prix!$E:$E,$C94)=0),"-",IFERROR((SUMIFS(BNA_Historique_prix!X:X,BNA_Historique_prix!$B:$B,$B94,BNA_Historique_prix!$E:$E,$D94)-SUMIFS(BNA_Historique_prix!X:X,BNA_Historique_prix!$B:$B,$B94,BNA_Historique_prix!$E:$E,$C94))/SUMIFS(BNA_Historique_prix!X:X,BNA_Historique_prix!$B:$B,$B94,BNA_Historique_prix!$E:$E,$C94),""))</f>
        <v>-</v>
      </c>
      <c r="Z94" s="13" t="str">
        <f ca="1">IF(OR(SUMIFS(BNA_Historique_prix!Y:Y,BNA_Historique_prix!$B:$B,$B94,BNA_Historique_prix!$E:$E,$D94)=0,SUMIFS(BNA_Historique_prix!Y:Y,BNA_Historique_prix!$B:$B,$B94,BNA_Historique_prix!$E:$E,$C94)=0),"-",IFERROR((SUMIFS(BNA_Historique_prix!Y:Y,BNA_Historique_prix!$B:$B,$B94,BNA_Historique_prix!$E:$E,$D94)-SUMIFS(BNA_Historique_prix!Y:Y,BNA_Historique_prix!$B:$B,$B94,BNA_Historique_prix!$E:$E,$C94))/SUMIFS(BNA_Historique_prix!Y:Y,BNA_Historique_prix!$B:$B,$B94,BNA_Historique_prix!$E:$E,$C94),""))</f>
        <v>-</v>
      </c>
      <c r="AA94" s="13" t="str">
        <f ca="1">IF(OR(SUMIFS(BNA_Historique_prix!Z:Z,BNA_Historique_prix!$B:$B,$B94,BNA_Historique_prix!$E:$E,$D94)=0,SUMIFS(BNA_Historique_prix!Z:Z,BNA_Historique_prix!$B:$B,$B94,BNA_Historique_prix!$E:$E,$C94)=0),"-",IFERROR((SUMIFS(BNA_Historique_prix!Z:Z,BNA_Historique_prix!$B:$B,$B94,BNA_Historique_prix!$E:$E,$D94)-SUMIFS(BNA_Historique_prix!Z:Z,BNA_Historique_prix!$B:$B,$B94,BNA_Historique_prix!$E:$E,$C94))/SUMIFS(BNA_Historique_prix!Z:Z,BNA_Historique_prix!$B:$B,$B94,BNA_Historique_prix!$E:$E,$C94),""))</f>
        <v>-</v>
      </c>
      <c r="AB94" s="13" t="str">
        <f ca="1">IF(OR(SUMIFS(BNA_Historique_prix!AA:AA,BNA_Historique_prix!$B:$B,$B94,BNA_Historique_prix!$E:$E,$D94)=0,SUMIFS(BNA_Historique_prix!AA:AA,BNA_Historique_prix!$B:$B,$B94,BNA_Historique_prix!$E:$E,$C94)=0),"-",IFERROR((SUMIFS(BNA_Historique_prix!AA:AA,BNA_Historique_prix!$B:$B,$B94,BNA_Historique_prix!$E:$E,$D94)-SUMIFS(BNA_Historique_prix!AA:AA,BNA_Historique_prix!$B:$B,$B94,BNA_Historique_prix!$E:$E,$C94))/SUMIFS(BNA_Historique_prix!AA:AA,BNA_Historique_prix!$B:$B,$B94,BNA_Historique_prix!$E:$E,$C94),""))</f>
        <v>-</v>
      </c>
      <c r="AC94" s="13" t="str">
        <f ca="1">IF(OR(SUMIFS(BNA_Historique_prix!AB:AB,BNA_Historique_prix!$B:$B,$B94,BNA_Historique_prix!$E:$E,$D94)=0,SUMIFS(BNA_Historique_prix!AB:AB,BNA_Historique_prix!$B:$B,$B94,BNA_Historique_prix!$E:$E,$C94)=0),"-",IFERROR((SUMIFS(BNA_Historique_prix!AB:AB,BNA_Historique_prix!$B:$B,$B94,BNA_Historique_prix!$E:$E,$D94)-SUMIFS(BNA_Historique_prix!AB:AB,BNA_Historique_prix!$B:$B,$B94,BNA_Historique_prix!$E:$E,$C94))/SUMIFS(BNA_Historique_prix!AB:AB,BNA_Historique_prix!$B:$B,$B94,BNA_Historique_prix!$E:$E,$C94),""))</f>
        <v>-</v>
      </c>
      <c r="AD94" s="13" t="str">
        <f ca="1">IF(OR(SUMIFS(BNA_Historique_prix!AC:AC,BNA_Historique_prix!$B:$B,$B94,BNA_Historique_prix!$E:$E,$D94)=0,SUMIFS(BNA_Historique_prix!AC:AC,BNA_Historique_prix!$B:$B,$B94,BNA_Historique_prix!$E:$E,$C94)=0),"-",IFERROR((SUMIFS(BNA_Historique_prix!AC:AC,BNA_Historique_prix!$B:$B,$B94,BNA_Historique_prix!$E:$E,$D94)-SUMIFS(BNA_Historique_prix!AC:AC,BNA_Historique_prix!$B:$B,$B94,BNA_Historique_prix!$E:$E,$C94))/SUMIFS(BNA_Historique_prix!AC:AC,BNA_Historique_prix!$B:$B,$B94,BNA_Historique_prix!$E:$E,$C94),""))</f>
        <v>-</v>
      </c>
      <c r="AE94" s="13" t="str">
        <f ca="1">IF(OR(SUMIFS(BNA_Historique_prix!AD:AD,BNA_Historique_prix!$B:$B,$B94,BNA_Historique_prix!$E:$E,$D94)=0,SUMIFS(BNA_Historique_prix!AD:AD,BNA_Historique_prix!$B:$B,$B94,BNA_Historique_prix!$E:$E,$C94)=0),"-",IFERROR((SUMIFS(BNA_Historique_prix!AD:AD,BNA_Historique_prix!$B:$B,$B94,BNA_Historique_prix!$E:$E,$D94)-SUMIFS(BNA_Historique_prix!AD:AD,BNA_Historique_prix!$B:$B,$B94,BNA_Historique_prix!$E:$E,$C94))/SUMIFS(BNA_Historique_prix!AD:AD,BNA_Historique_prix!$B:$B,$B94,BNA_Historique_prix!$E:$E,$C94),""))</f>
        <v>-</v>
      </c>
      <c r="AF94" s="13" t="str">
        <f ca="1">IF(OR(SUMIFS(BNA_Historique_prix!AE:AE,BNA_Historique_prix!$B:$B,$B94,BNA_Historique_prix!$E:$E,$D94)=0,SUMIFS(BNA_Historique_prix!AE:AE,BNA_Historique_prix!$B:$B,$B94,BNA_Historique_prix!$E:$E,$C94)=0),"-",IFERROR((SUMIFS(BNA_Historique_prix!AE:AE,BNA_Historique_prix!$B:$B,$B94,BNA_Historique_prix!$E:$E,$D94)-SUMIFS(BNA_Historique_prix!AE:AE,BNA_Historique_prix!$B:$B,$B94,BNA_Historique_prix!$E:$E,$C94))/SUMIFS(BNA_Historique_prix!AE:AE,BNA_Historique_prix!$B:$B,$B94,BNA_Historique_prix!$E:$E,$C94),""))</f>
        <v>-</v>
      </c>
      <c r="AG94" s="13" t="str">
        <f ca="1">IF(OR(SUMIFS(BNA_Historique_prix!AF:AF,BNA_Historique_prix!$B:$B,$B94,BNA_Historique_prix!$E:$E,$D94)=0,SUMIFS(BNA_Historique_prix!AF:AF,BNA_Historique_prix!$B:$B,$B94,BNA_Historique_prix!$E:$E,$C94)=0),"-",IFERROR((SUMIFS(BNA_Historique_prix!AF:AF,BNA_Historique_prix!$B:$B,$B94,BNA_Historique_prix!$E:$E,$D94)-SUMIFS(BNA_Historique_prix!AF:AF,BNA_Historique_prix!$B:$B,$B94,BNA_Historique_prix!$E:$E,$C94))/SUMIFS(BNA_Historique_prix!AF:AF,BNA_Historique_prix!$B:$B,$B94,BNA_Historique_prix!$E:$E,$C94),""))</f>
        <v>-</v>
      </c>
      <c r="AH94" s="13" t="str">
        <f ca="1">IF(OR(SUMIFS(BNA_Historique_prix!AG:AG,BNA_Historique_prix!$B:$B,$B94,BNA_Historique_prix!$E:$E,$D94)=0,SUMIFS(BNA_Historique_prix!AG:AG,BNA_Historique_prix!$B:$B,$B94,BNA_Historique_prix!$E:$E,$C94)=0),"-",IFERROR((SUMIFS(BNA_Historique_prix!AG:AG,BNA_Historique_prix!$B:$B,$B94,BNA_Historique_prix!$E:$E,$D94)-SUMIFS(BNA_Historique_prix!AG:AG,BNA_Historique_prix!$B:$B,$B94,BNA_Historique_prix!$E:$E,$C94))/SUMIFS(BNA_Historique_prix!AG:AG,BNA_Historique_prix!$B:$B,$B94,BNA_Historique_prix!$E:$E,$C94),""))</f>
        <v>-</v>
      </c>
      <c r="AI94" s="13" t="str">
        <f ca="1">IF(OR(SUMIFS(BNA_Historique_prix!AH:AH,BNA_Historique_prix!$B:$B,$B94,BNA_Historique_prix!$E:$E,$D94)=0,SUMIFS(BNA_Historique_prix!AH:AH,BNA_Historique_prix!$B:$B,$B94,BNA_Historique_prix!$E:$E,$C94)=0),"-",IFERROR((SUMIFS(BNA_Historique_prix!AH:AH,BNA_Historique_prix!$B:$B,$B94,BNA_Historique_prix!$E:$E,$D94)-SUMIFS(BNA_Historique_prix!AH:AH,BNA_Historique_prix!$B:$B,$B94,BNA_Historique_prix!$E:$E,$C94))/SUMIFS(BNA_Historique_prix!AH:AH,BNA_Historique_prix!$B:$B,$B94,BNA_Historique_prix!$E:$E,$C94),""))</f>
        <v>-</v>
      </c>
      <c r="AJ94" s="13" t="str">
        <f ca="1">IF(OR(SUMIFS(BNA_Historique_prix!AI:AI,BNA_Historique_prix!$B:$B,$B94,BNA_Historique_prix!$E:$E,$D94)=0,SUMIFS(BNA_Historique_prix!AI:AI,BNA_Historique_prix!$B:$B,$B94,BNA_Historique_prix!$E:$E,$C94)=0),"-",IFERROR((SUMIFS(BNA_Historique_prix!AI:AI,BNA_Historique_prix!$B:$B,$B94,BNA_Historique_prix!$E:$E,$D94)-SUMIFS(BNA_Historique_prix!AI:AI,BNA_Historique_prix!$B:$B,$B94,BNA_Historique_prix!$E:$E,$C94))/SUMIFS(BNA_Historique_prix!AI:AI,BNA_Historique_prix!$B:$B,$B94,BNA_Historique_prix!$E:$E,$C94),""))</f>
        <v>-</v>
      </c>
    </row>
    <row r="96" spans="1:36" x14ac:dyDescent="0.35">
      <c r="F96" s="4" t="s">
        <v>107</v>
      </c>
    </row>
    <row r="97" spans="1:36" x14ac:dyDescent="0.35">
      <c r="A97" s="4" t="s">
        <v>108</v>
      </c>
      <c r="B97" s="4" t="s">
        <v>109</v>
      </c>
      <c r="C97" s="10">
        <f t="shared" ref="C97:D99" si="17">C92</f>
        <v>45200</v>
      </c>
      <c r="D97" s="10">
        <f t="shared" si="17"/>
        <v>45231</v>
      </c>
      <c r="E97" s="10" t="str">
        <f>_xlfn.CONCAT(B97,D97)</f>
        <v>marche_gaoua45231</v>
      </c>
      <c r="F97" s="10" t="str">
        <f>F92</f>
        <v>% var mensuelle</v>
      </c>
      <c r="H97" s="13" t="str">
        <f ca="1">IF(OR(SUMIFS(BNA_Historique_prix!G:G,BNA_Historique_prix!$B:$B,$B97,BNA_Historique_prix!$E:$E,$D97)=0,SUMIFS(BNA_Historique_prix!G:G,BNA_Historique_prix!$B:$B,$B97,BNA_Historique_prix!$E:$E,$C97)=0),"-",IFERROR((SUMIFS(BNA_Historique_prix!G:G,BNA_Historique_prix!$B:$B,$B97,BNA_Historique_prix!$E:$E,$D97)-SUMIFS(BNA_Historique_prix!G:G,BNA_Historique_prix!$B:$B,$B97,BNA_Historique_prix!$E:$E,$C97))/SUMIFS(BNA_Historique_prix!G:G,BNA_Historique_prix!$B:$B,$B97,BNA_Historique_prix!$E:$E,$C97),""))</f>
        <v>-</v>
      </c>
      <c r="I97" s="13" t="str">
        <f ca="1">IF(OR(SUMIFS(BNA_Historique_prix!H:H,BNA_Historique_prix!$B:$B,$B97,BNA_Historique_prix!$E:$E,$D97)=0,SUMIFS(BNA_Historique_prix!H:H,BNA_Historique_prix!$B:$B,$B97,BNA_Historique_prix!$E:$E,$C97)=0),"-",IFERROR((SUMIFS(BNA_Historique_prix!H:H,BNA_Historique_prix!$B:$B,$B97,BNA_Historique_prix!$E:$E,$D97)-SUMIFS(BNA_Historique_prix!H:H,BNA_Historique_prix!$B:$B,$B97,BNA_Historique_prix!$E:$E,$C97))/SUMIFS(BNA_Historique_prix!H:H,BNA_Historique_prix!$B:$B,$B97,BNA_Historique_prix!$E:$E,$C97),""))</f>
        <v>-</v>
      </c>
      <c r="J97" s="13" t="str">
        <f ca="1">IF(OR(SUMIFS(BNA_Historique_prix!I:I,BNA_Historique_prix!$B:$B,$B97,BNA_Historique_prix!$E:$E,$D97)=0,SUMIFS(BNA_Historique_prix!I:I,BNA_Historique_prix!$B:$B,$B97,BNA_Historique_prix!$E:$E,$C97)=0),"-",IFERROR((SUMIFS(BNA_Historique_prix!I:I,BNA_Historique_prix!$B:$B,$B97,BNA_Historique_prix!$E:$E,$D97)-SUMIFS(BNA_Historique_prix!I:I,BNA_Historique_prix!$B:$B,$B97,BNA_Historique_prix!$E:$E,$C97))/SUMIFS(BNA_Historique_prix!I:I,BNA_Historique_prix!$B:$B,$B97,BNA_Historique_prix!$E:$E,$C97),""))</f>
        <v>-</v>
      </c>
      <c r="K97" s="13" t="str">
        <f ca="1">IF(OR(SUMIFS(BNA_Historique_prix!J:J,BNA_Historique_prix!$B:$B,$B97,BNA_Historique_prix!$E:$E,$D97)=0,SUMIFS(BNA_Historique_prix!J:J,BNA_Historique_prix!$B:$B,$B97,BNA_Historique_prix!$E:$E,$C97)=0),"-",IFERROR((SUMIFS(BNA_Historique_prix!J:J,BNA_Historique_prix!$B:$B,$B97,BNA_Historique_prix!$E:$E,$D97)-SUMIFS(BNA_Historique_prix!J:J,BNA_Historique_prix!$B:$B,$B97,BNA_Historique_prix!$E:$E,$C97))/SUMIFS(BNA_Historique_prix!J:J,BNA_Historique_prix!$B:$B,$B97,BNA_Historique_prix!$E:$E,$C97),""))</f>
        <v>-</v>
      </c>
      <c r="L97" s="13" t="str">
        <f ca="1">IF(OR(SUMIFS(BNA_Historique_prix!K:K,BNA_Historique_prix!$B:$B,$B97,BNA_Historique_prix!$E:$E,$D97)=0,SUMIFS(BNA_Historique_prix!K:K,BNA_Historique_prix!$B:$B,$B97,BNA_Historique_prix!$E:$E,$C97)=0),"-",IFERROR((SUMIFS(BNA_Historique_prix!K:K,BNA_Historique_prix!$B:$B,$B97,BNA_Historique_prix!$E:$E,$D97)-SUMIFS(BNA_Historique_prix!K:K,BNA_Historique_prix!$B:$B,$B97,BNA_Historique_prix!$E:$E,$C97))/SUMIFS(BNA_Historique_prix!K:K,BNA_Historique_prix!$B:$B,$B97,BNA_Historique_prix!$E:$E,$C97),""))</f>
        <v>-</v>
      </c>
      <c r="M97" s="13" t="str">
        <f ca="1">IF(OR(SUMIFS(BNA_Historique_prix!L:L,BNA_Historique_prix!$B:$B,$B97,BNA_Historique_prix!$E:$E,$D97)=0,SUMIFS(BNA_Historique_prix!L:L,BNA_Historique_prix!$B:$B,$B97,BNA_Historique_prix!$E:$E,$C97)=0),"-",IFERROR((SUMIFS(BNA_Historique_prix!L:L,BNA_Historique_prix!$B:$B,$B97,BNA_Historique_prix!$E:$E,$D97)-SUMIFS(BNA_Historique_prix!L:L,BNA_Historique_prix!$B:$B,$B97,BNA_Historique_prix!$E:$E,$C97))/SUMIFS(BNA_Historique_prix!L:L,BNA_Historique_prix!$B:$B,$B97,BNA_Historique_prix!$E:$E,$C97),""))</f>
        <v>-</v>
      </c>
      <c r="N97" s="13" t="str">
        <f ca="1">IF(OR(SUMIFS(BNA_Historique_prix!M:M,BNA_Historique_prix!$B:$B,$B97,BNA_Historique_prix!$E:$E,$D97)=0,SUMIFS(BNA_Historique_prix!M:M,BNA_Historique_prix!$B:$B,$B97,BNA_Historique_prix!$E:$E,$C97)=0),"-",IFERROR((SUMIFS(BNA_Historique_prix!M:M,BNA_Historique_prix!$B:$B,$B97,BNA_Historique_prix!$E:$E,$D97)-SUMIFS(BNA_Historique_prix!M:M,BNA_Historique_prix!$B:$B,$B97,BNA_Historique_prix!$E:$E,$C97))/SUMIFS(BNA_Historique_prix!M:M,BNA_Historique_prix!$B:$B,$B97,BNA_Historique_prix!$E:$E,$C97),""))</f>
        <v>-</v>
      </c>
      <c r="O97" s="13" t="str">
        <f ca="1">IF(OR(SUMIFS(BNA_Historique_prix!N:N,BNA_Historique_prix!$B:$B,$B97,BNA_Historique_prix!$E:$E,$D97)=0,SUMIFS(BNA_Historique_prix!N:N,BNA_Historique_prix!$B:$B,$B97,BNA_Historique_prix!$E:$E,$C97)=0),"-",IFERROR((SUMIFS(BNA_Historique_prix!N:N,BNA_Historique_prix!$B:$B,$B97,BNA_Historique_prix!$E:$E,$D97)-SUMIFS(BNA_Historique_prix!N:N,BNA_Historique_prix!$B:$B,$B97,BNA_Historique_prix!$E:$E,$C97))/SUMIFS(BNA_Historique_prix!N:N,BNA_Historique_prix!$B:$B,$B97,BNA_Historique_prix!$E:$E,$C97),""))</f>
        <v>-</v>
      </c>
      <c r="P97" s="13" t="str">
        <f ca="1">IF(OR(SUMIFS(BNA_Historique_prix!O:O,BNA_Historique_prix!$B:$B,$B97,BNA_Historique_prix!$E:$E,$D97)=0,SUMIFS(BNA_Historique_prix!O:O,BNA_Historique_prix!$B:$B,$B97,BNA_Historique_prix!$E:$E,$C97)=0),"-",IFERROR((SUMIFS(BNA_Historique_prix!O:O,BNA_Historique_prix!$B:$B,$B97,BNA_Historique_prix!$E:$E,$D97)-SUMIFS(BNA_Historique_prix!O:O,BNA_Historique_prix!$B:$B,$B97,BNA_Historique_prix!$E:$E,$C97))/SUMIFS(BNA_Historique_prix!O:O,BNA_Historique_prix!$B:$B,$B97,BNA_Historique_prix!$E:$E,$C97),""))</f>
        <v>-</v>
      </c>
      <c r="Q97" s="13" t="str">
        <f ca="1">IF(OR(SUMIFS(BNA_Historique_prix!P:P,BNA_Historique_prix!$B:$B,$B97,BNA_Historique_prix!$E:$E,$D97)=0,SUMIFS(BNA_Historique_prix!P:P,BNA_Historique_prix!$B:$B,$B97,BNA_Historique_prix!$E:$E,$C97)=0),"-",IFERROR((SUMIFS(BNA_Historique_prix!P:P,BNA_Historique_prix!$B:$B,$B97,BNA_Historique_prix!$E:$E,$D97)-SUMIFS(BNA_Historique_prix!P:P,BNA_Historique_prix!$B:$B,$B97,BNA_Historique_prix!$E:$E,$C97))/SUMIFS(BNA_Historique_prix!P:P,BNA_Historique_prix!$B:$B,$B97,BNA_Historique_prix!$E:$E,$C97),""))</f>
        <v>-</v>
      </c>
      <c r="R97" s="13" t="str">
        <f ca="1">IF(OR(SUMIFS(BNA_Historique_prix!Q:Q,BNA_Historique_prix!$B:$B,$B97,BNA_Historique_prix!$E:$E,$D97)=0,SUMIFS(BNA_Historique_prix!Q:Q,BNA_Historique_prix!$B:$B,$B97,BNA_Historique_prix!$E:$E,$C97)=0),"-",IFERROR((SUMIFS(BNA_Historique_prix!Q:Q,BNA_Historique_prix!$B:$B,$B97,BNA_Historique_prix!$E:$E,$D97)-SUMIFS(BNA_Historique_prix!Q:Q,BNA_Historique_prix!$B:$B,$B97,BNA_Historique_prix!$E:$E,$C97))/SUMIFS(BNA_Historique_prix!Q:Q,BNA_Historique_prix!$B:$B,$B97,BNA_Historique_prix!$E:$E,$C97),""))</f>
        <v>-</v>
      </c>
      <c r="S97" s="13" t="str">
        <f ca="1">IF(OR(SUMIFS(BNA_Historique_prix!R:R,BNA_Historique_prix!$B:$B,$B97,BNA_Historique_prix!$E:$E,$D97)=0,SUMIFS(BNA_Historique_prix!R:R,BNA_Historique_prix!$B:$B,$B97,BNA_Historique_prix!$E:$E,$C97)=0),"-",IFERROR((SUMIFS(BNA_Historique_prix!R:R,BNA_Historique_prix!$B:$B,$B97,BNA_Historique_prix!$E:$E,$D97)-SUMIFS(BNA_Historique_prix!R:R,BNA_Historique_prix!$B:$B,$B97,BNA_Historique_prix!$E:$E,$C97))/SUMIFS(BNA_Historique_prix!R:R,BNA_Historique_prix!$B:$B,$B97,BNA_Historique_prix!$E:$E,$C97),""))</f>
        <v>-</v>
      </c>
      <c r="T97" s="13" t="str">
        <f ca="1">IF(OR(SUMIFS(BNA_Historique_prix!S:S,BNA_Historique_prix!$B:$B,$B97,BNA_Historique_prix!$E:$E,$D97)=0,SUMIFS(BNA_Historique_prix!S:S,BNA_Historique_prix!$B:$B,$B97,BNA_Historique_prix!$E:$E,$C97)=0),"-",IFERROR((SUMIFS(BNA_Historique_prix!S:S,BNA_Historique_prix!$B:$B,$B97,BNA_Historique_prix!$E:$E,$D97)-SUMIFS(BNA_Historique_prix!S:S,BNA_Historique_prix!$B:$B,$B97,BNA_Historique_prix!$E:$E,$C97))/SUMIFS(BNA_Historique_prix!S:S,BNA_Historique_prix!$B:$B,$B97,BNA_Historique_prix!$E:$E,$C97),""))</f>
        <v>-</v>
      </c>
      <c r="U97" s="13" t="str">
        <f ca="1">IF(OR(SUMIFS(BNA_Historique_prix!T:T,BNA_Historique_prix!$B:$B,$B97,BNA_Historique_prix!$E:$E,$D97)=0,SUMIFS(BNA_Historique_prix!T:T,BNA_Historique_prix!$B:$B,$B97,BNA_Historique_prix!$E:$E,$C97)=0),"-",IFERROR((SUMIFS(BNA_Historique_prix!T:T,BNA_Historique_prix!$B:$B,$B97,BNA_Historique_prix!$E:$E,$D97)-SUMIFS(BNA_Historique_prix!T:T,BNA_Historique_prix!$B:$B,$B97,BNA_Historique_prix!$E:$E,$C97))/SUMIFS(BNA_Historique_prix!T:T,BNA_Historique_prix!$B:$B,$B97,BNA_Historique_prix!$E:$E,$C97),""))</f>
        <v>-</v>
      </c>
      <c r="V97" s="13" t="str">
        <f ca="1">IF(OR(SUMIFS(BNA_Historique_prix!U:U,BNA_Historique_prix!$B:$B,$B97,BNA_Historique_prix!$E:$E,$D97)=0,SUMIFS(BNA_Historique_prix!U:U,BNA_Historique_prix!$B:$B,$B97,BNA_Historique_prix!$E:$E,$C97)=0),"-",IFERROR((SUMIFS(BNA_Historique_prix!U:U,BNA_Historique_prix!$B:$B,$B97,BNA_Historique_prix!$E:$E,$D97)-SUMIFS(BNA_Historique_prix!U:U,BNA_Historique_prix!$B:$B,$B97,BNA_Historique_prix!$E:$E,$C97))/SUMIFS(BNA_Historique_prix!U:U,BNA_Historique_prix!$B:$B,$B97,BNA_Historique_prix!$E:$E,$C97),""))</f>
        <v>-</v>
      </c>
      <c r="W97" s="13" t="str">
        <f ca="1">IF(OR(SUMIFS(BNA_Historique_prix!V:V,BNA_Historique_prix!$B:$B,$B97,BNA_Historique_prix!$E:$E,$D97)=0,SUMIFS(BNA_Historique_prix!V:V,BNA_Historique_prix!$B:$B,$B97,BNA_Historique_prix!$E:$E,$C97)=0),"-",IFERROR((SUMIFS(BNA_Historique_prix!V:V,BNA_Historique_prix!$B:$B,$B97,BNA_Historique_prix!$E:$E,$D97)-SUMIFS(BNA_Historique_prix!V:V,BNA_Historique_prix!$B:$B,$B97,BNA_Historique_prix!$E:$E,$C97))/SUMIFS(BNA_Historique_prix!V:V,BNA_Historique_prix!$B:$B,$B97,BNA_Historique_prix!$E:$E,$C97),""))</f>
        <v>-</v>
      </c>
      <c r="X97" s="13" t="str">
        <f ca="1">IF(OR(SUMIFS(BNA_Historique_prix!W:W,BNA_Historique_prix!$B:$B,$B97,BNA_Historique_prix!$E:$E,$D97)=0,SUMIFS(BNA_Historique_prix!W:W,BNA_Historique_prix!$B:$B,$B97,BNA_Historique_prix!$E:$E,$C97)=0),"-",IFERROR((SUMIFS(BNA_Historique_prix!W:W,BNA_Historique_prix!$B:$B,$B97,BNA_Historique_prix!$E:$E,$D97)-SUMIFS(BNA_Historique_prix!W:W,BNA_Historique_prix!$B:$B,$B97,BNA_Historique_prix!$E:$E,$C97))/SUMIFS(BNA_Historique_prix!W:W,BNA_Historique_prix!$B:$B,$B97,BNA_Historique_prix!$E:$E,$C97),""))</f>
        <v>-</v>
      </c>
      <c r="Y97" s="13" t="str">
        <f ca="1">IF(OR(SUMIFS(BNA_Historique_prix!X:X,BNA_Historique_prix!$B:$B,$B97,BNA_Historique_prix!$E:$E,$D97)=0,SUMIFS(BNA_Historique_prix!X:X,BNA_Historique_prix!$B:$B,$B97,BNA_Historique_prix!$E:$E,$C97)=0),"-",IFERROR((SUMIFS(BNA_Historique_prix!X:X,BNA_Historique_prix!$B:$B,$B97,BNA_Historique_prix!$E:$E,$D97)-SUMIFS(BNA_Historique_prix!X:X,BNA_Historique_prix!$B:$B,$B97,BNA_Historique_prix!$E:$E,$C97))/SUMIFS(BNA_Historique_prix!X:X,BNA_Historique_prix!$B:$B,$B97,BNA_Historique_prix!$E:$E,$C97),""))</f>
        <v>-</v>
      </c>
      <c r="Z97" s="13" t="str">
        <f ca="1">IF(OR(SUMIFS(BNA_Historique_prix!Y:Y,BNA_Historique_prix!$B:$B,$B97,BNA_Historique_prix!$E:$E,$D97)=0,SUMIFS(BNA_Historique_prix!Y:Y,BNA_Historique_prix!$B:$B,$B97,BNA_Historique_prix!$E:$E,$C97)=0),"-",IFERROR((SUMIFS(BNA_Historique_prix!Y:Y,BNA_Historique_prix!$B:$B,$B97,BNA_Historique_prix!$E:$E,$D97)-SUMIFS(BNA_Historique_prix!Y:Y,BNA_Historique_prix!$B:$B,$B97,BNA_Historique_prix!$E:$E,$C97))/SUMIFS(BNA_Historique_prix!Y:Y,BNA_Historique_prix!$B:$B,$B97,BNA_Historique_prix!$E:$E,$C97),""))</f>
        <v>-</v>
      </c>
      <c r="AA97" s="13" t="str">
        <f ca="1">IF(OR(SUMIFS(BNA_Historique_prix!Z:Z,BNA_Historique_prix!$B:$B,$B97,BNA_Historique_prix!$E:$E,$D97)=0,SUMIFS(BNA_Historique_prix!Z:Z,BNA_Historique_prix!$B:$B,$B97,BNA_Historique_prix!$E:$E,$C97)=0),"-",IFERROR((SUMIFS(BNA_Historique_prix!Z:Z,BNA_Historique_prix!$B:$B,$B97,BNA_Historique_prix!$E:$E,$D97)-SUMIFS(BNA_Historique_prix!Z:Z,BNA_Historique_prix!$B:$B,$B97,BNA_Historique_prix!$E:$E,$C97))/SUMIFS(BNA_Historique_prix!Z:Z,BNA_Historique_prix!$B:$B,$B97,BNA_Historique_prix!$E:$E,$C97),""))</f>
        <v>-</v>
      </c>
      <c r="AB97" s="13" t="str">
        <f ca="1">IF(OR(SUMIFS(BNA_Historique_prix!AA:AA,BNA_Historique_prix!$B:$B,$B97,BNA_Historique_prix!$E:$E,$D97)=0,SUMIFS(BNA_Historique_prix!AA:AA,BNA_Historique_prix!$B:$B,$B97,BNA_Historique_prix!$E:$E,$C97)=0),"-",IFERROR((SUMIFS(BNA_Historique_prix!AA:AA,BNA_Historique_prix!$B:$B,$B97,BNA_Historique_prix!$E:$E,$D97)-SUMIFS(BNA_Historique_prix!AA:AA,BNA_Historique_prix!$B:$B,$B97,BNA_Historique_prix!$E:$E,$C97))/SUMIFS(BNA_Historique_prix!AA:AA,BNA_Historique_prix!$B:$B,$B97,BNA_Historique_prix!$E:$E,$C97),""))</f>
        <v>-</v>
      </c>
      <c r="AC97" s="13" t="str">
        <f ca="1">IF(OR(SUMIFS(BNA_Historique_prix!AB:AB,BNA_Historique_prix!$B:$B,$B97,BNA_Historique_prix!$E:$E,$D97)=0,SUMIFS(BNA_Historique_prix!AB:AB,BNA_Historique_prix!$B:$B,$B97,BNA_Historique_prix!$E:$E,$C97)=0),"-",IFERROR((SUMIFS(BNA_Historique_prix!AB:AB,BNA_Historique_prix!$B:$B,$B97,BNA_Historique_prix!$E:$E,$D97)-SUMIFS(BNA_Historique_prix!AB:AB,BNA_Historique_prix!$B:$B,$B97,BNA_Historique_prix!$E:$E,$C97))/SUMIFS(BNA_Historique_prix!AB:AB,BNA_Historique_prix!$B:$B,$B97,BNA_Historique_prix!$E:$E,$C97),""))</f>
        <v>-</v>
      </c>
      <c r="AD97" s="13" t="str">
        <f ca="1">IF(OR(SUMIFS(BNA_Historique_prix!AC:AC,BNA_Historique_prix!$B:$B,$B97,BNA_Historique_prix!$E:$E,$D97)=0,SUMIFS(BNA_Historique_prix!AC:AC,BNA_Historique_prix!$B:$B,$B97,BNA_Historique_prix!$E:$E,$C97)=0),"-",IFERROR((SUMIFS(BNA_Historique_prix!AC:AC,BNA_Historique_prix!$B:$B,$B97,BNA_Historique_prix!$E:$E,$D97)-SUMIFS(BNA_Historique_prix!AC:AC,BNA_Historique_prix!$B:$B,$B97,BNA_Historique_prix!$E:$E,$C97))/SUMIFS(BNA_Historique_prix!AC:AC,BNA_Historique_prix!$B:$B,$B97,BNA_Historique_prix!$E:$E,$C97),""))</f>
        <v>-</v>
      </c>
      <c r="AE97" s="13" t="str">
        <f ca="1">IF(OR(SUMIFS(BNA_Historique_prix!AD:AD,BNA_Historique_prix!$B:$B,$B97,BNA_Historique_prix!$E:$E,$D97)=0,SUMIFS(BNA_Historique_prix!AD:AD,BNA_Historique_prix!$B:$B,$B97,BNA_Historique_prix!$E:$E,$C97)=0),"-",IFERROR((SUMIFS(BNA_Historique_prix!AD:AD,BNA_Historique_prix!$B:$B,$B97,BNA_Historique_prix!$E:$E,$D97)-SUMIFS(BNA_Historique_prix!AD:AD,BNA_Historique_prix!$B:$B,$B97,BNA_Historique_prix!$E:$E,$C97))/SUMIFS(BNA_Historique_prix!AD:AD,BNA_Historique_prix!$B:$B,$B97,BNA_Historique_prix!$E:$E,$C97),""))</f>
        <v>-</v>
      </c>
      <c r="AF97" s="13" t="str">
        <f ca="1">IF(OR(SUMIFS(BNA_Historique_prix!AE:AE,BNA_Historique_prix!$B:$B,$B97,BNA_Historique_prix!$E:$E,$D97)=0,SUMIFS(BNA_Historique_prix!AE:AE,BNA_Historique_prix!$B:$B,$B97,BNA_Historique_prix!$E:$E,$C97)=0),"-",IFERROR((SUMIFS(BNA_Historique_prix!AE:AE,BNA_Historique_prix!$B:$B,$B97,BNA_Historique_prix!$E:$E,$D97)-SUMIFS(BNA_Historique_prix!AE:AE,BNA_Historique_prix!$B:$B,$B97,BNA_Historique_prix!$E:$E,$C97))/SUMIFS(BNA_Historique_prix!AE:AE,BNA_Historique_prix!$B:$B,$B97,BNA_Historique_prix!$E:$E,$C97),""))</f>
        <v>-</v>
      </c>
      <c r="AG97" s="13" t="str">
        <f ca="1">IF(OR(SUMIFS(BNA_Historique_prix!AF:AF,BNA_Historique_prix!$B:$B,$B97,BNA_Historique_prix!$E:$E,$D97)=0,SUMIFS(BNA_Historique_prix!AF:AF,BNA_Historique_prix!$B:$B,$B97,BNA_Historique_prix!$E:$E,$C97)=0),"-",IFERROR((SUMIFS(BNA_Historique_prix!AF:AF,BNA_Historique_prix!$B:$B,$B97,BNA_Historique_prix!$E:$E,$D97)-SUMIFS(BNA_Historique_prix!AF:AF,BNA_Historique_prix!$B:$B,$B97,BNA_Historique_prix!$E:$E,$C97))/SUMIFS(BNA_Historique_prix!AF:AF,BNA_Historique_prix!$B:$B,$B97,BNA_Historique_prix!$E:$E,$C97),""))</f>
        <v>-</v>
      </c>
      <c r="AH97" s="13" t="str">
        <f ca="1">IF(OR(SUMIFS(BNA_Historique_prix!AG:AG,BNA_Historique_prix!$B:$B,$B97,BNA_Historique_prix!$E:$E,$D97)=0,SUMIFS(BNA_Historique_prix!AG:AG,BNA_Historique_prix!$B:$B,$B97,BNA_Historique_prix!$E:$E,$C97)=0),"-",IFERROR((SUMIFS(BNA_Historique_prix!AG:AG,BNA_Historique_prix!$B:$B,$B97,BNA_Historique_prix!$E:$E,$D97)-SUMIFS(BNA_Historique_prix!AG:AG,BNA_Historique_prix!$B:$B,$B97,BNA_Historique_prix!$E:$E,$C97))/SUMIFS(BNA_Historique_prix!AG:AG,BNA_Historique_prix!$B:$B,$B97,BNA_Historique_prix!$E:$E,$C97),""))</f>
        <v>-</v>
      </c>
      <c r="AI97" s="13" t="str">
        <f ca="1">IF(OR(SUMIFS(BNA_Historique_prix!AH:AH,BNA_Historique_prix!$B:$B,$B97,BNA_Historique_prix!$E:$E,$D97)=0,SUMIFS(BNA_Historique_prix!AH:AH,BNA_Historique_prix!$B:$B,$B97,BNA_Historique_prix!$E:$E,$C97)=0),"-",IFERROR((SUMIFS(BNA_Historique_prix!AH:AH,BNA_Historique_prix!$B:$B,$B97,BNA_Historique_prix!$E:$E,$D97)-SUMIFS(BNA_Historique_prix!AH:AH,BNA_Historique_prix!$B:$B,$B97,BNA_Historique_prix!$E:$E,$C97))/SUMIFS(BNA_Historique_prix!AH:AH,BNA_Historique_prix!$B:$B,$B97,BNA_Historique_prix!$E:$E,$C97),""))</f>
        <v>-</v>
      </c>
      <c r="AJ97" s="13" t="str">
        <f ca="1">IF(OR(SUMIFS(BNA_Historique_prix!AI:AI,BNA_Historique_prix!$B:$B,$B97,BNA_Historique_prix!$E:$E,$D97)=0,SUMIFS(BNA_Historique_prix!AI:AI,BNA_Historique_prix!$B:$B,$B97,BNA_Historique_prix!$E:$E,$C97)=0),"-",IFERROR((SUMIFS(BNA_Historique_prix!AI:AI,BNA_Historique_prix!$B:$B,$B97,BNA_Historique_prix!$E:$E,$D97)-SUMIFS(BNA_Historique_prix!AI:AI,BNA_Historique_prix!$B:$B,$B97,BNA_Historique_prix!$E:$E,$C97))/SUMIFS(BNA_Historique_prix!AI:AI,BNA_Historique_prix!$B:$B,$B97,BNA_Historique_prix!$E:$E,$C97),""))</f>
        <v>-</v>
      </c>
    </row>
    <row r="98" spans="1:36" x14ac:dyDescent="0.35">
      <c r="A98" s="4" t="s">
        <v>108</v>
      </c>
      <c r="B98" s="4" t="s">
        <v>109</v>
      </c>
      <c r="C98" s="10">
        <f t="shared" si="17"/>
        <v>45170</v>
      </c>
      <c r="D98" s="10">
        <f t="shared" si="17"/>
        <v>45231</v>
      </c>
      <c r="E98" s="10"/>
      <c r="F98" s="10" t="str">
        <f>F93</f>
        <v>% var trimestrielle</v>
      </c>
      <c r="H98" s="13" t="str">
        <f ca="1">IF(OR(SUMIFS(BNA_Historique_prix!G:G,BNA_Historique_prix!$B:$B,$B98,BNA_Historique_prix!$E:$E,$D98)=0,SUMIFS(BNA_Historique_prix!G:G,BNA_Historique_prix!$B:$B,$B98,BNA_Historique_prix!$E:$E,$C98)=0),"-",IFERROR((SUMIFS(BNA_Historique_prix!G:G,BNA_Historique_prix!$B:$B,$B98,BNA_Historique_prix!$E:$E,$D98)-SUMIFS(BNA_Historique_prix!G:G,BNA_Historique_prix!$B:$B,$B98,BNA_Historique_prix!$E:$E,$C98))/SUMIFS(BNA_Historique_prix!G:G,BNA_Historique_prix!$B:$B,$B98,BNA_Historique_prix!$E:$E,$C98),""))</f>
        <v>-</v>
      </c>
      <c r="I98" s="13" t="str">
        <f ca="1">IF(OR(SUMIFS(BNA_Historique_prix!H:H,BNA_Historique_prix!$B:$B,$B98,BNA_Historique_prix!$E:$E,$D98)=0,SUMIFS(BNA_Historique_prix!H:H,BNA_Historique_prix!$B:$B,$B98,BNA_Historique_prix!$E:$E,$C98)=0),"-",IFERROR((SUMIFS(BNA_Historique_prix!H:H,BNA_Historique_prix!$B:$B,$B98,BNA_Historique_prix!$E:$E,$D98)-SUMIFS(BNA_Historique_prix!H:H,BNA_Historique_prix!$B:$B,$B98,BNA_Historique_prix!$E:$E,$C98))/SUMIFS(BNA_Historique_prix!H:H,BNA_Historique_prix!$B:$B,$B98,BNA_Historique_prix!$E:$E,$C98),""))</f>
        <v>-</v>
      </c>
      <c r="J98" s="13" t="str">
        <f ca="1">IF(OR(SUMIFS(BNA_Historique_prix!I:I,BNA_Historique_prix!$B:$B,$B98,BNA_Historique_prix!$E:$E,$D98)=0,SUMIFS(BNA_Historique_prix!I:I,BNA_Historique_prix!$B:$B,$B98,BNA_Historique_prix!$E:$E,$C98)=0),"-",IFERROR((SUMIFS(BNA_Historique_prix!I:I,BNA_Historique_prix!$B:$B,$B98,BNA_Historique_prix!$E:$E,$D98)-SUMIFS(BNA_Historique_prix!I:I,BNA_Historique_prix!$B:$B,$B98,BNA_Historique_prix!$E:$E,$C98))/SUMIFS(BNA_Historique_prix!I:I,BNA_Historique_prix!$B:$B,$B98,BNA_Historique_prix!$E:$E,$C98),""))</f>
        <v>-</v>
      </c>
      <c r="K98" s="13" t="str">
        <f ca="1">IF(OR(SUMIFS(BNA_Historique_prix!J:J,BNA_Historique_prix!$B:$B,$B98,BNA_Historique_prix!$E:$E,$D98)=0,SUMIFS(BNA_Historique_prix!J:J,BNA_Historique_prix!$B:$B,$B98,BNA_Historique_prix!$E:$E,$C98)=0),"-",IFERROR((SUMIFS(BNA_Historique_prix!J:J,BNA_Historique_prix!$B:$B,$B98,BNA_Historique_prix!$E:$E,$D98)-SUMIFS(BNA_Historique_prix!J:J,BNA_Historique_prix!$B:$B,$B98,BNA_Historique_prix!$E:$E,$C98))/SUMIFS(BNA_Historique_prix!J:J,BNA_Historique_prix!$B:$B,$B98,BNA_Historique_prix!$E:$E,$C98),""))</f>
        <v>-</v>
      </c>
      <c r="L98" s="13" t="str">
        <f ca="1">IF(OR(SUMIFS(BNA_Historique_prix!K:K,BNA_Historique_prix!$B:$B,$B98,BNA_Historique_prix!$E:$E,$D98)=0,SUMIFS(BNA_Historique_prix!K:K,BNA_Historique_prix!$B:$B,$B98,BNA_Historique_prix!$E:$E,$C98)=0),"-",IFERROR((SUMIFS(BNA_Historique_prix!K:K,BNA_Historique_prix!$B:$B,$B98,BNA_Historique_prix!$E:$E,$D98)-SUMIFS(BNA_Historique_prix!K:K,BNA_Historique_prix!$B:$B,$B98,BNA_Historique_prix!$E:$E,$C98))/SUMIFS(BNA_Historique_prix!K:K,BNA_Historique_prix!$B:$B,$B98,BNA_Historique_prix!$E:$E,$C98),""))</f>
        <v>-</v>
      </c>
      <c r="M98" s="13" t="str">
        <f ca="1">IF(OR(SUMIFS(BNA_Historique_prix!L:L,BNA_Historique_prix!$B:$B,$B98,BNA_Historique_prix!$E:$E,$D98)=0,SUMIFS(BNA_Historique_prix!L:L,BNA_Historique_prix!$B:$B,$B98,BNA_Historique_prix!$E:$E,$C98)=0),"-",IFERROR((SUMIFS(BNA_Historique_prix!L:L,BNA_Historique_prix!$B:$B,$B98,BNA_Historique_prix!$E:$E,$D98)-SUMIFS(BNA_Historique_prix!L:L,BNA_Historique_prix!$B:$B,$B98,BNA_Historique_prix!$E:$E,$C98))/SUMIFS(BNA_Historique_prix!L:L,BNA_Historique_prix!$B:$B,$B98,BNA_Historique_prix!$E:$E,$C98),""))</f>
        <v>-</v>
      </c>
      <c r="N98" s="13" t="str">
        <f ca="1">IF(OR(SUMIFS(BNA_Historique_prix!M:M,BNA_Historique_prix!$B:$B,$B98,BNA_Historique_prix!$E:$E,$D98)=0,SUMIFS(BNA_Historique_prix!M:M,BNA_Historique_prix!$B:$B,$B98,BNA_Historique_prix!$E:$E,$C98)=0),"-",IFERROR((SUMIFS(BNA_Historique_prix!M:M,BNA_Historique_prix!$B:$B,$B98,BNA_Historique_prix!$E:$E,$D98)-SUMIFS(BNA_Historique_prix!M:M,BNA_Historique_prix!$B:$B,$B98,BNA_Historique_prix!$E:$E,$C98))/SUMIFS(BNA_Historique_prix!M:M,BNA_Historique_prix!$B:$B,$B98,BNA_Historique_prix!$E:$E,$C98),""))</f>
        <v>-</v>
      </c>
      <c r="O98" s="13" t="str">
        <f ca="1">IF(OR(SUMIFS(BNA_Historique_prix!N:N,BNA_Historique_prix!$B:$B,$B98,BNA_Historique_prix!$E:$E,$D98)=0,SUMIFS(BNA_Historique_prix!N:N,BNA_Historique_prix!$B:$B,$B98,BNA_Historique_prix!$E:$E,$C98)=0),"-",IFERROR((SUMIFS(BNA_Historique_prix!N:N,BNA_Historique_prix!$B:$B,$B98,BNA_Historique_prix!$E:$E,$D98)-SUMIFS(BNA_Historique_prix!N:N,BNA_Historique_prix!$B:$B,$B98,BNA_Historique_prix!$E:$E,$C98))/SUMIFS(BNA_Historique_prix!N:N,BNA_Historique_prix!$B:$B,$B98,BNA_Historique_prix!$E:$E,$C98),""))</f>
        <v>-</v>
      </c>
      <c r="P98" s="13" t="str">
        <f ca="1">IF(OR(SUMIFS(BNA_Historique_prix!O:O,BNA_Historique_prix!$B:$B,$B98,BNA_Historique_prix!$E:$E,$D98)=0,SUMIFS(BNA_Historique_prix!O:O,BNA_Historique_prix!$B:$B,$B98,BNA_Historique_prix!$E:$E,$C98)=0),"-",IFERROR((SUMIFS(BNA_Historique_prix!O:O,BNA_Historique_prix!$B:$B,$B98,BNA_Historique_prix!$E:$E,$D98)-SUMIFS(BNA_Historique_prix!O:O,BNA_Historique_prix!$B:$B,$B98,BNA_Historique_prix!$E:$E,$C98))/SUMIFS(BNA_Historique_prix!O:O,BNA_Historique_prix!$B:$B,$B98,BNA_Historique_prix!$E:$E,$C98),""))</f>
        <v>-</v>
      </c>
      <c r="Q98" s="13" t="str">
        <f ca="1">IF(OR(SUMIFS(BNA_Historique_prix!P:P,BNA_Historique_prix!$B:$B,$B98,BNA_Historique_prix!$E:$E,$D98)=0,SUMIFS(BNA_Historique_prix!P:P,BNA_Historique_prix!$B:$B,$B98,BNA_Historique_prix!$E:$E,$C98)=0),"-",IFERROR((SUMIFS(BNA_Historique_prix!P:P,BNA_Historique_prix!$B:$B,$B98,BNA_Historique_prix!$E:$E,$D98)-SUMIFS(BNA_Historique_prix!P:P,BNA_Historique_prix!$B:$B,$B98,BNA_Historique_prix!$E:$E,$C98))/SUMIFS(BNA_Historique_prix!P:P,BNA_Historique_prix!$B:$B,$B98,BNA_Historique_prix!$E:$E,$C98),""))</f>
        <v>-</v>
      </c>
      <c r="R98" s="13" t="str">
        <f ca="1">IF(OR(SUMIFS(BNA_Historique_prix!Q:Q,BNA_Historique_prix!$B:$B,$B98,BNA_Historique_prix!$E:$E,$D98)=0,SUMIFS(BNA_Historique_prix!Q:Q,BNA_Historique_prix!$B:$B,$B98,BNA_Historique_prix!$E:$E,$C98)=0),"-",IFERROR((SUMIFS(BNA_Historique_prix!Q:Q,BNA_Historique_prix!$B:$B,$B98,BNA_Historique_prix!$E:$E,$D98)-SUMIFS(BNA_Historique_prix!Q:Q,BNA_Historique_prix!$B:$B,$B98,BNA_Historique_prix!$E:$E,$C98))/SUMIFS(BNA_Historique_prix!Q:Q,BNA_Historique_prix!$B:$B,$B98,BNA_Historique_prix!$E:$E,$C98),""))</f>
        <v>-</v>
      </c>
      <c r="S98" s="13" t="str">
        <f ca="1">IF(OR(SUMIFS(BNA_Historique_prix!R:R,BNA_Historique_prix!$B:$B,$B98,BNA_Historique_prix!$E:$E,$D98)=0,SUMIFS(BNA_Historique_prix!R:R,BNA_Historique_prix!$B:$B,$B98,BNA_Historique_prix!$E:$E,$C98)=0),"-",IFERROR((SUMIFS(BNA_Historique_prix!R:R,BNA_Historique_prix!$B:$B,$B98,BNA_Historique_prix!$E:$E,$D98)-SUMIFS(BNA_Historique_prix!R:R,BNA_Historique_prix!$B:$B,$B98,BNA_Historique_prix!$E:$E,$C98))/SUMIFS(BNA_Historique_prix!R:R,BNA_Historique_prix!$B:$B,$B98,BNA_Historique_prix!$E:$E,$C98),""))</f>
        <v>-</v>
      </c>
      <c r="T98" s="13" t="str">
        <f ca="1">IF(OR(SUMIFS(BNA_Historique_prix!S:S,BNA_Historique_prix!$B:$B,$B98,BNA_Historique_prix!$E:$E,$D98)=0,SUMIFS(BNA_Historique_prix!S:S,BNA_Historique_prix!$B:$B,$B98,BNA_Historique_prix!$E:$E,$C98)=0),"-",IFERROR((SUMIFS(BNA_Historique_prix!S:S,BNA_Historique_prix!$B:$B,$B98,BNA_Historique_prix!$E:$E,$D98)-SUMIFS(BNA_Historique_prix!S:S,BNA_Historique_prix!$B:$B,$B98,BNA_Historique_prix!$E:$E,$C98))/SUMIFS(BNA_Historique_prix!S:S,BNA_Historique_prix!$B:$B,$B98,BNA_Historique_prix!$E:$E,$C98),""))</f>
        <v>-</v>
      </c>
      <c r="U98" s="13" t="str">
        <f ca="1">IF(OR(SUMIFS(BNA_Historique_prix!T:T,BNA_Historique_prix!$B:$B,$B98,BNA_Historique_prix!$E:$E,$D98)=0,SUMIFS(BNA_Historique_prix!T:T,BNA_Historique_prix!$B:$B,$B98,BNA_Historique_prix!$E:$E,$C98)=0),"-",IFERROR((SUMIFS(BNA_Historique_prix!T:T,BNA_Historique_prix!$B:$B,$B98,BNA_Historique_prix!$E:$E,$D98)-SUMIFS(BNA_Historique_prix!T:T,BNA_Historique_prix!$B:$B,$B98,BNA_Historique_prix!$E:$E,$C98))/SUMIFS(BNA_Historique_prix!T:T,BNA_Historique_prix!$B:$B,$B98,BNA_Historique_prix!$E:$E,$C98),""))</f>
        <v>-</v>
      </c>
      <c r="V98" s="13" t="str">
        <f ca="1">IF(OR(SUMIFS(BNA_Historique_prix!U:U,BNA_Historique_prix!$B:$B,$B98,BNA_Historique_prix!$E:$E,$D98)=0,SUMIFS(BNA_Historique_prix!U:U,BNA_Historique_prix!$B:$B,$B98,BNA_Historique_prix!$E:$E,$C98)=0),"-",IFERROR((SUMIFS(BNA_Historique_prix!U:U,BNA_Historique_prix!$B:$B,$B98,BNA_Historique_prix!$E:$E,$D98)-SUMIFS(BNA_Historique_prix!U:U,BNA_Historique_prix!$B:$B,$B98,BNA_Historique_prix!$E:$E,$C98))/SUMIFS(BNA_Historique_prix!U:U,BNA_Historique_prix!$B:$B,$B98,BNA_Historique_prix!$E:$E,$C98),""))</f>
        <v>-</v>
      </c>
      <c r="W98" s="13" t="str">
        <f ca="1">IF(OR(SUMIFS(BNA_Historique_prix!V:V,BNA_Historique_prix!$B:$B,$B98,BNA_Historique_prix!$E:$E,$D98)=0,SUMIFS(BNA_Historique_prix!V:V,BNA_Historique_prix!$B:$B,$B98,BNA_Historique_prix!$E:$E,$C98)=0),"-",IFERROR((SUMIFS(BNA_Historique_prix!V:V,BNA_Historique_prix!$B:$B,$B98,BNA_Historique_prix!$E:$E,$D98)-SUMIFS(BNA_Historique_prix!V:V,BNA_Historique_prix!$B:$B,$B98,BNA_Historique_prix!$E:$E,$C98))/SUMIFS(BNA_Historique_prix!V:V,BNA_Historique_prix!$B:$B,$B98,BNA_Historique_prix!$E:$E,$C98),""))</f>
        <v>-</v>
      </c>
      <c r="X98" s="13" t="str">
        <f ca="1">IF(OR(SUMIFS(BNA_Historique_prix!W:W,BNA_Historique_prix!$B:$B,$B98,BNA_Historique_prix!$E:$E,$D98)=0,SUMIFS(BNA_Historique_prix!W:W,BNA_Historique_prix!$B:$B,$B98,BNA_Historique_prix!$E:$E,$C98)=0),"-",IFERROR((SUMIFS(BNA_Historique_prix!W:W,BNA_Historique_prix!$B:$B,$B98,BNA_Historique_prix!$E:$E,$D98)-SUMIFS(BNA_Historique_prix!W:W,BNA_Historique_prix!$B:$B,$B98,BNA_Historique_prix!$E:$E,$C98))/SUMIFS(BNA_Historique_prix!W:W,BNA_Historique_prix!$B:$B,$B98,BNA_Historique_prix!$E:$E,$C98),""))</f>
        <v>-</v>
      </c>
      <c r="Y98" s="13" t="str">
        <f ca="1">IF(OR(SUMIFS(BNA_Historique_prix!X:X,BNA_Historique_prix!$B:$B,$B98,BNA_Historique_prix!$E:$E,$D98)=0,SUMIFS(BNA_Historique_prix!X:X,BNA_Historique_prix!$B:$B,$B98,BNA_Historique_prix!$E:$E,$C98)=0),"-",IFERROR((SUMIFS(BNA_Historique_prix!X:X,BNA_Historique_prix!$B:$B,$B98,BNA_Historique_prix!$E:$E,$D98)-SUMIFS(BNA_Historique_prix!X:X,BNA_Historique_prix!$B:$B,$B98,BNA_Historique_prix!$E:$E,$C98))/SUMIFS(BNA_Historique_prix!X:X,BNA_Historique_prix!$B:$B,$B98,BNA_Historique_prix!$E:$E,$C98),""))</f>
        <v>-</v>
      </c>
      <c r="Z98" s="13" t="str">
        <f ca="1">IF(OR(SUMIFS(BNA_Historique_prix!Y:Y,BNA_Historique_prix!$B:$B,$B98,BNA_Historique_prix!$E:$E,$D98)=0,SUMIFS(BNA_Historique_prix!Y:Y,BNA_Historique_prix!$B:$B,$B98,BNA_Historique_prix!$E:$E,$C98)=0),"-",IFERROR((SUMIFS(BNA_Historique_prix!Y:Y,BNA_Historique_prix!$B:$B,$B98,BNA_Historique_prix!$E:$E,$D98)-SUMIFS(BNA_Historique_prix!Y:Y,BNA_Historique_prix!$B:$B,$B98,BNA_Historique_prix!$E:$E,$C98))/SUMIFS(BNA_Historique_prix!Y:Y,BNA_Historique_prix!$B:$B,$B98,BNA_Historique_prix!$E:$E,$C98),""))</f>
        <v>-</v>
      </c>
      <c r="AA98" s="13" t="str">
        <f ca="1">IF(OR(SUMIFS(BNA_Historique_prix!Z:Z,BNA_Historique_prix!$B:$B,$B98,BNA_Historique_prix!$E:$E,$D98)=0,SUMIFS(BNA_Historique_prix!Z:Z,BNA_Historique_prix!$B:$B,$B98,BNA_Historique_prix!$E:$E,$C98)=0),"-",IFERROR((SUMIFS(BNA_Historique_prix!Z:Z,BNA_Historique_prix!$B:$B,$B98,BNA_Historique_prix!$E:$E,$D98)-SUMIFS(BNA_Historique_prix!Z:Z,BNA_Historique_prix!$B:$B,$B98,BNA_Historique_prix!$E:$E,$C98))/SUMIFS(BNA_Historique_prix!Z:Z,BNA_Historique_prix!$B:$B,$B98,BNA_Historique_prix!$E:$E,$C98),""))</f>
        <v>-</v>
      </c>
      <c r="AB98" s="13" t="str">
        <f ca="1">IF(OR(SUMIFS(BNA_Historique_prix!AA:AA,BNA_Historique_prix!$B:$B,$B98,BNA_Historique_prix!$E:$E,$D98)=0,SUMIFS(BNA_Historique_prix!AA:AA,BNA_Historique_prix!$B:$B,$B98,BNA_Historique_prix!$E:$E,$C98)=0),"-",IFERROR((SUMIFS(BNA_Historique_prix!AA:AA,BNA_Historique_prix!$B:$B,$B98,BNA_Historique_prix!$E:$E,$D98)-SUMIFS(BNA_Historique_prix!AA:AA,BNA_Historique_prix!$B:$B,$B98,BNA_Historique_prix!$E:$E,$C98))/SUMIFS(BNA_Historique_prix!AA:AA,BNA_Historique_prix!$B:$B,$B98,BNA_Historique_prix!$E:$E,$C98),""))</f>
        <v>-</v>
      </c>
      <c r="AC98" s="13" t="str">
        <f ca="1">IF(OR(SUMIFS(BNA_Historique_prix!AB:AB,BNA_Historique_prix!$B:$B,$B98,BNA_Historique_prix!$E:$E,$D98)=0,SUMIFS(BNA_Historique_prix!AB:AB,BNA_Historique_prix!$B:$B,$B98,BNA_Historique_prix!$E:$E,$C98)=0),"-",IFERROR((SUMIFS(BNA_Historique_prix!AB:AB,BNA_Historique_prix!$B:$B,$B98,BNA_Historique_prix!$E:$E,$D98)-SUMIFS(BNA_Historique_prix!AB:AB,BNA_Historique_prix!$B:$B,$B98,BNA_Historique_prix!$E:$E,$C98))/SUMIFS(BNA_Historique_prix!AB:AB,BNA_Historique_prix!$B:$B,$B98,BNA_Historique_prix!$E:$E,$C98),""))</f>
        <v>-</v>
      </c>
      <c r="AD98" s="13" t="str">
        <f ca="1">IF(OR(SUMIFS(BNA_Historique_prix!AC:AC,BNA_Historique_prix!$B:$B,$B98,BNA_Historique_prix!$E:$E,$D98)=0,SUMIFS(BNA_Historique_prix!AC:AC,BNA_Historique_prix!$B:$B,$B98,BNA_Historique_prix!$E:$E,$C98)=0),"-",IFERROR((SUMIFS(BNA_Historique_prix!AC:AC,BNA_Historique_prix!$B:$B,$B98,BNA_Historique_prix!$E:$E,$D98)-SUMIFS(BNA_Historique_prix!AC:AC,BNA_Historique_prix!$B:$B,$B98,BNA_Historique_prix!$E:$E,$C98))/SUMIFS(BNA_Historique_prix!AC:AC,BNA_Historique_prix!$B:$B,$B98,BNA_Historique_prix!$E:$E,$C98),""))</f>
        <v>-</v>
      </c>
      <c r="AE98" s="13" t="str">
        <f ca="1">IF(OR(SUMIFS(BNA_Historique_prix!AD:AD,BNA_Historique_prix!$B:$B,$B98,BNA_Historique_prix!$E:$E,$D98)=0,SUMIFS(BNA_Historique_prix!AD:AD,BNA_Historique_prix!$B:$B,$B98,BNA_Historique_prix!$E:$E,$C98)=0),"-",IFERROR((SUMIFS(BNA_Historique_prix!AD:AD,BNA_Historique_prix!$B:$B,$B98,BNA_Historique_prix!$E:$E,$D98)-SUMIFS(BNA_Historique_prix!AD:AD,BNA_Historique_prix!$B:$B,$B98,BNA_Historique_prix!$E:$E,$C98))/SUMIFS(BNA_Historique_prix!AD:AD,BNA_Historique_prix!$B:$B,$B98,BNA_Historique_prix!$E:$E,$C98),""))</f>
        <v>-</v>
      </c>
      <c r="AF98" s="13" t="str">
        <f ca="1">IF(OR(SUMIFS(BNA_Historique_prix!AE:AE,BNA_Historique_prix!$B:$B,$B98,BNA_Historique_prix!$E:$E,$D98)=0,SUMIFS(BNA_Historique_prix!AE:AE,BNA_Historique_prix!$B:$B,$B98,BNA_Historique_prix!$E:$E,$C98)=0),"-",IFERROR((SUMIFS(BNA_Historique_prix!AE:AE,BNA_Historique_prix!$B:$B,$B98,BNA_Historique_prix!$E:$E,$D98)-SUMIFS(BNA_Historique_prix!AE:AE,BNA_Historique_prix!$B:$B,$B98,BNA_Historique_prix!$E:$E,$C98))/SUMIFS(BNA_Historique_prix!AE:AE,BNA_Historique_prix!$B:$B,$B98,BNA_Historique_prix!$E:$E,$C98),""))</f>
        <v>-</v>
      </c>
      <c r="AG98" s="13" t="str">
        <f ca="1">IF(OR(SUMIFS(BNA_Historique_prix!AF:AF,BNA_Historique_prix!$B:$B,$B98,BNA_Historique_prix!$E:$E,$D98)=0,SUMIFS(BNA_Historique_prix!AF:AF,BNA_Historique_prix!$B:$B,$B98,BNA_Historique_prix!$E:$E,$C98)=0),"-",IFERROR((SUMIFS(BNA_Historique_prix!AF:AF,BNA_Historique_prix!$B:$B,$B98,BNA_Historique_prix!$E:$E,$D98)-SUMIFS(BNA_Historique_prix!AF:AF,BNA_Historique_prix!$B:$B,$B98,BNA_Historique_prix!$E:$E,$C98))/SUMIFS(BNA_Historique_prix!AF:AF,BNA_Historique_prix!$B:$B,$B98,BNA_Historique_prix!$E:$E,$C98),""))</f>
        <v>-</v>
      </c>
      <c r="AH98" s="13" t="str">
        <f ca="1">IF(OR(SUMIFS(BNA_Historique_prix!AG:AG,BNA_Historique_prix!$B:$B,$B98,BNA_Historique_prix!$E:$E,$D98)=0,SUMIFS(BNA_Historique_prix!AG:AG,BNA_Historique_prix!$B:$B,$B98,BNA_Historique_prix!$E:$E,$C98)=0),"-",IFERROR((SUMIFS(BNA_Historique_prix!AG:AG,BNA_Historique_prix!$B:$B,$B98,BNA_Historique_prix!$E:$E,$D98)-SUMIFS(BNA_Historique_prix!AG:AG,BNA_Historique_prix!$B:$B,$B98,BNA_Historique_prix!$E:$E,$C98))/SUMIFS(BNA_Historique_prix!AG:AG,BNA_Historique_prix!$B:$B,$B98,BNA_Historique_prix!$E:$E,$C98),""))</f>
        <v>-</v>
      </c>
      <c r="AI98" s="13" t="str">
        <f ca="1">IF(OR(SUMIFS(BNA_Historique_prix!AH:AH,BNA_Historique_prix!$B:$B,$B98,BNA_Historique_prix!$E:$E,$D98)=0,SUMIFS(BNA_Historique_prix!AH:AH,BNA_Historique_prix!$B:$B,$B98,BNA_Historique_prix!$E:$E,$C98)=0),"-",IFERROR((SUMIFS(BNA_Historique_prix!AH:AH,BNA_Historique_prix!$B:$B,$B98,BNA_Historique_prix!$E:$E,$D98)-SUMIFS(BNA_Historique_prix!AH:AH,BNA_Historique_prix!$B:$B,$B98,BNA_Historique_prix!$E:$E,$C98))/SUMIFS(BNA_Historique_prix!AH:AH,BNA_Historique_prix!$B:$B,$B98,BNA_Historique_prix!$E:$E,$C98),""))</f>
        <v>-</v>
      </c>
      <c r="AJ98" s="13" t="str">
        <f ca="1">IF(OR(SUMIFS(BNA_Historique_prix!AI:AI,BNA_Historique_prix!$B:$B,$B98,BNA_Historique_prix!$E:$E,$D98)=0,SUMIFS(BNA_Historique_prix!AI:AI,BNA_Historique_prix!$B:$B,$B98,BNA_Historique_prix!$E:$E,$C98)=0),"-",IFERROR((SUMIFS(BNA_Historique_prix!AI:AI,BNA_Historique_prix!$B:$B,$B98,BNA_Historique_prix!$E:$E,$D98)-SUMIFS(BNA_Historique_prix!AI:AI,BNA_Historique_prix!$B:$B,$B98,BNA_Historique_prix!$E:$E,$C98))/SUMIFS(BNA_Historique_prix!AI:AI,BNA_Historique_prix!$B:$B,$B98,BNA_Historique_prix!$E:$E,$C98),""))</f>
        <v>-</v>
      </c>
    </row>
    <row r="99" spans="1:36" x14ac:dyDescent="0.35">
      <c r="A99" s="4" t="s">
        <v>108</v>
      </c>
      <c r="B99" s="4" t="s">
        <v>109</v>
      </c>
      <c r="C99" s="10">
        <f t="shared" si="17"/>
        <v>44866</v>
      </c>
      <c r="D99" s="10">
        <f t="shared" si="17"/>
        <v>45231</v>
      </c>
      <c r="E99" s="10"/>
      <c r="F99" s="10" t="str">
        <f>F94</f>
        <v>% var annuelle</v>
      </c>
      <c r="H99" s="13" t="str">
        <f ca="1">IF(OR(SUMIFS(BNA_Historique_prix!G:G,BNA_Historique_prix!$B:$B,$B99,BNA_Historique_prix!$E:$E,$D99)=0,SUMIFS(BNA_Historique_prix!G:G,BNA_Historique_prix!$B:$B,$B99,BNA_Historique_prix!$E:$E,$C99)=0),"-",IFERROR((SUMIFS(BNA_Historique_prix!G:G,BNA_Historique_prix!$B:$B,$B99,BNA_Historique_prix!$E:$E,$D99)-SUMIFS(BNA_Historique_prix!G:G,BNA_Historique_prix!$B:$B,$B99,BNA_Historique_prix!$E:$E,$C99))/SUMIFS(BNA_Historique_prix!G:G,BNA_Historique_prix!$B:$B,$B99,BNA_Historique_prix!$E:$E,$C99),""))</f>
        <v>-</v>
      </c>
      <c r="I99" s="13" t="str">
        <f ca="1">IF(OR(SUMIFS(BNA_Historique_prix!H:H,BNA_Historique_prix!$B:$B,$B99,BNA_Historique_prix!$E:$E,$D99)=0,SUMIFS(BNA_Historique_prix!H:H,BNA_Historique_prix!$B:$B,$B99,BNA_Historique_prix!$E:$E,$C99)=0),"-",IFERROR((SUMIFS(BNA_Historique_prix!H:H,BNA_Historique_prix!$B:$B,$B99,BNA_Historique_prix!$E:$E,$D99)-SUMIFS(BNA_Historique_prix!H:H,BNA_Historique_prix!$B:$B,$B99,BNA_Historique_prix!$E:$E,$C99))/SUMIFS(BNA_Historique_prix!H:H,BNA_Historique_prix!$B:$B,$B99,BNA_Historique_prix!$E:$E,$C99),""))</f>
        <v>-</v>
      </c>
      <c r="J99" s="13" t="str">
        <f ca="1">IF(OR(SUMIFS(BNA_Historique_prix!I:I,BNA_Historique_prix!$B:$B,$B99,BNA_Historique_prix!$E:$E,$D99)=0,SUMIFS(BNA_Historique_prix!I:I,BNA_Historique_prix!$B:$B,$B99,BNA_Historique_prix!$E:$E,$C99)=0),"-",IFERROR((SUMIFS(BNA_Historique_prix!I:I,BNA_Historique_prix!$B:$B,$B99,BNA_Historique_prix!$E:$E,$D99)-SUMIFS(BNA_Historique_prix!I:I,BNA_Historique_prix!$B:$B,$B99,BNA_Historique_prix!$E:$E,$C99))/SUMIFS(BNA_Historique_prix!I:I,BNA_Historique_prix!$B:$B,$B99,BNA_Historique_prix!$E:$E,$C99),""))</f>
        <v>-</v>
      </c>
      <c r="K99" s="13" t="str">
        <f ca="1">IF(OR(SUMIFS(BNA_Historique_prix!J:J,BNA_Historique_prix!$B:$B,$B99,BNA_Historique_prix!$E:$E,$D99)=0,SUMIFS(BNA_Historique_prix!J:J,BNA_Historique_prix!$B:$B,$B99,BNA_Historique_prix!$E:$E,$C99)=0),"-",IFERROR((SUMIFS(BNA_Historique_prix!J:J,BNA_Historique_prix!$B:$B,$B99,BNA_Historique_prix!$E:$E,$D99)-SUMIFS(BNA_Historique_prix!J:J,BNA_Historique_prix!$B:$B,$B99,BNA_Historique_prix!$E:$E,$C99))/SUMIFS(BNA_Historique_prix!J:J,BNA_Historique_prix!$B:$B,$B99,BNA_Historique_prix!$E:$E,$C99),""))</f>
        <v>-</v>
      </c>
      <c r="L99" s="13" t="str">
        <f ca="1">IF(OR(SUMIFS(BNA_Historique_prix!K:K,BNA_Historique_prix!$B:$B,$B99,BNA_Historique_prix!$E:$E,$D99)=0,SUMIFS(BNA_Historique_prix!K:K,BNA_Historique_prix!$B:$B,$B99,BNA_Historique_prix!$E:$E,$C99)=0),"-",IFERROR((SUMIFS(BNA_Historique_prix!K:K,BNA_Historique_prix!$B:$B,$B99,BNA_Historique_prix!$E:$E,$D99)-SUMIFS(BNA_Historique_prix!K:K,BNA_Historique_prix!$B:$B,$B99,BNA_Historique_prix!$E:$E,$C99))/SUMIFS(BNA_Historique_prix!K:K,BNA_Historique_prix!$B:$B,$B99,BNA_Historique_prix!$E:$E,$C99),""))</f>
        <v>-</v>
      </c>
      <c r="M99" s="13" t="str">
        <f ca="1">IF(OR(SUMIFS(BNA_Historique_prix!L:L,BNA_Historique_prix!$B:$B,$B99,BNA_Historique_prix!$E:$E,$D99)=0,SUMIFS(BNA_Historique_prix!L:L,BNA_Historique_prix!$B:$B,$B99,BNA_Historique_prix!$E:$E,$C99)=0),"-",IFERROR((SUMIFS(BNA_Historique_prix!L:L,BNA_Historique_prix!$B:$B,$B99,BNA_Historique_prix!$E:$E,$D99)-SUMIFS(BNA_Historique_prix!L:L,BNA_Historique_prix!$B:$B,$B99,BNA_Historique_prix!$E:$E,$C99))/SUMIFS(BNA_Historique_prix!L:L,BNA_Historique_prix!$B:$B,$B99,BNA_Historique_prix!$E:$E,$C99),""))</f>
        <v>-</v>
      </c>
      <c r="N99" s="13" t="str">
        <f ca="1">IF(OR(SUMIFS(BNA_Historique_prix!M:M,BNA_Historique_prix!$B:$B,$B99,BNA_Historique_prix!$E:$E,$D99)=0,SUMIFS(BNA_Historique_prix!M:M,BNA_Historique_prix!$B:$B,$B99,BNA_Historique_prix!$E:$E,$C99)=0),"-",IFERROR((SUMIFS(BNA_Historique_prix!M:M,BNA_Historique_prix!$B:$B,$B99,BNA_Historique_prix!$E:$E,$D99)-SUMIFS(BNA_Historique_prix!M:M,BNA_Historique_prix!$B:$B,$B99,BNA_Historique_prix!$E:$E,$C99))/SUMIFS(BNA_Historique_prix!M:M,BNA_Historique_prix!$B:$B,$B99,BNA_Historique_prix!$E:$E,$C99),""))</f>
        <v>-</v>
      </c>
      <c r="O99" s="13" t="str">
        <f ca="1">IF(OR(SUMIFS(BNA_Historique_prix!N:N,BNA_Historique_prix!$B:$B,$B99,BNA_Historique_prix!$E:$E,$D99)=0,SUMIFS(BNA_Historique_prix!N:N,BNA_Historique_prix!$B:$B,$B99,BNA_Historique_prix!$E:$E,$C99)=0),"-",IFERROR((SUMIFS(BNA_Historique_prix!N:N,BNA_Historique_prix!$B:$B,$B99,BNA_Historique_prix!$E:$E,$D99)-SUMIFS(BNA_Historique_prix!N:N,BNA_Historique_prix!$B:$B,$B99,BNA_Historique_prix!$E:$E,$C99))/SUMIFS(BNA_Historique_prix!N:N,BNA_Historique_prix!$B:$B,$B99,BNA_Historique_prix!$E:$E,$C99),""))</f>
        <v>-</v>
      </c>
      <c r="P99" s="13" t="str">
        <f ca="1">IF(OR(SUMIFS(BNA_Historique_prix!O:O,BNA_Historique_prix!$B:$B,$B99,BNA_Historique_prix!$E:$E,$D99)=0,SUMIFS(BNA_Historique_prix!O:O,BNA_Historique_prix!$B:$B,$B99,BNA_Historique_prix!$E:$E,$C99)=0),"-",IFERROR((SUMIFS(BNA_Historique_prix!O:O,BNA_Historique_prix!$B:$B,$B99,BNA_Historique_prix!$E:$E,$D99)-SUMIFS(BNA_Historique_prix!O:O,BNA_Historique_prix!$B:$B,$B99,BNA_Historique_prix!$E:$E,$C99))/SUMIFS(BNA_Historique_prix!O:O,BNA_Historique_prix!$B:$B,$B99,BNA_Historique_prix!$E:$E,$C99),""))</f>
        <v>-</v>
      </c>
      <c r="Q99" s="13" t="str">
        <f ca="1">IF(OR(SUMIFS(BNA_Historique_prix!P:P,BNA_Historique_prix!$B:$B,$B99,BNA_Historique_prix!$E:$E,$D99)=0,SUMIFS(BNA_Historique_prix!P:P,BNA_Historique_prix!$B:$B,$B99,BNA_Historique_prix!$E:$E,$C99)=0),"-",IFERROR((SUMIFS(BNA_Historique_prix!P:P,BNA_Historique_prix!$B:$B,$B99,BNA_Historique_prix!$E:$E,$D99)-SUMIFS(BNA_Historique_prix!P:P,BNA_Historique_prix!$B:$B,$B99,BNA_Historique_prix!$E:$E,$C99))/SUMIFS(BNA_Historique_prix!P:P,BNA_Historique_prix!$B:$B,$B99,BNA_Historique_prix!$E:$E,$C99),""))</f>
        <v>-</v>
      </c>
      <c r="R99" s="13" t="str">
        <f ca="1">IF(OR(SUMIFS(BNA_Historique_prix!Q:Q,BNA_Historique_prix!$B:$B,$B99,BNA_Historique_prix!$E:$E,$D99)=0,SUMIFS(BNA_Historique_prix!Q:Q,BNA_Historique_prix!$B:$B,$B99,BNA_Historique_prix!$E:$E,$C99)=0),"-",IFERROR((SUMIFS(BNA_Historique_prix!Q:Q,BNA_Historique_prix!$B:$B,$B99,BNA_Historique_prix!$E:$E,$D99)-SUMIFS(BNA_Historique_prix!Q:Q,BNA_Historique_prix!$B:$B,$B99,BNA_Historique_prix!$E:$E,$C99))/SUMIFS(BNA_Historique_prix!Q:Q,BNA_Historique_prix!$B:$B,$B99,BNA_Historique_prix!$E:$E,$C99),""))</f>
        <v>-</v>
      </c>
      <c r="S99" s="13" t="str">
        <f ca="1">IF(OR(SUMIFS(BNA_Historique_prix!R:R,BNA_Historique_prix!$B:$B,$B99,BNA_Historique_prix!$E:$E,$D99)=0,SUMIFS(BNA_Historique_prix!R:R,BNA_Historique_prix!$B:$B,$B99,BNA_Historique_prix!$E:$E,$C99)=0),"-",IFERROR((SUMIFS(BNA_Historique_prix!R:R,BNA_Historique_prix!$B:$B,$B99,BNA_Historique_prix!$E:$E,$D99)-SUMIFS(BNA_Historique_prix!R:R,BNA_Historique_prix!$B:$B,$B99,BNA_Historique_prix!$E:$E,$C99))/SUMIFS(BNA_Historique_prix!R:R,BNA_Historique_prix!$B:$B,$B99,BNA_Historique_prix!$E:$E,$C99),""))</f>
        <v>-</v>
      </c>
      <c r="T99" s="13" t="str">
        <f ca="1">IF(OR(SUMIFS(BNA_Historique_prix!S:S,BNA_Historique_prix!$B:$B,$B99,BNA_Historique_prix!$E:$E,$D99)=0,SUMIFS(BNA_Historique_prix!S:S,BNA_Historique_prix!$B:$B,$B99,BNA_Historique_prix!$E:$E,$C99)=0),"-",IFERROR((SUMIFS(BNA_Historique_prix!S:S,BNA_Historique_prix!$B:$B,$B99,BNA_Historique_prix!$E:$E,$D99)-SUMIFS(BNA_Historique_prix!S:S,BNA_Historique_prix!$B:$B,$B99,BNA_Historique_prix!$E:$E,$C99))/SUMIFS(BNA_Historique_prix!S:S,BNA_Historique_prix!$B:$B,$B99,BNA_Historique_prix!$E:$E,$C99),""))</f>
        <v>-</v>
      </c>
      <c r="U99" s="13" t="str">
        <f ca="1">IF(OR(SUMIFS(BNA_Historique_prix!T:T,BNA_Historique_prix!$B:$B,$B99,BNA_Historique_prix!$E:$E,$D99)=0,SUMIFS(BNA_Historique_prix!T:T,BNA_Historique_prix!$B:$B,$B99,BNA_Historique_prix!$E:$E,$C99)=0),"-",IFERROR((SUMIFS(BNA_Historique_prix!T:T,BNA_Historique_prix!$B:$B,$B99,BNA_Historique_prix!$E:$E,$D99)-SUMIFS(BNA_Historique_prix!T:T,BNA_Historique_prix!$B:$B,$B99,BNA_Historique_prix!$E:$E,$C99))/SUMIFS(BNA_Historique_prix!T:T,BNA_Historique_prix!$B:$B,$B99,BNA_Historique_prix!$E:$E,$C99),""))</f>
        <v>-</v>
      </c>
      <c r="V99" s="13" t="str">
        <f ca="1">IF(OR(SUMIFS(BNA_Historique_prix!U:U,BNA_Historique_prix!$B:$B,$B99,BNA_Historique_prix!$E:$E,$D99)=0,SUMIFS(BNA_Historique_prix!U:U,BNA_Historique_prix!$B:$B,$B99,BNA_Historique_prix!$E:$E,$C99)=0),"-",IFERROR((SUMIFS(BNA_Historique_prix!U:U,BNA_Historique_prix!$B:$B,$B99,BNA_Historique_prix!$E:$E,$D99)-SUMIFS(BNA_Historique_prix!U:U,BNA_Historique_prix!$B:$B,$B99,BNA_Historique_prix!$E:$E,$C99))/SUMIFS(BNA_Historique_prix!U:U,BNA_Historique_prix!$B:$B,$B99,BNA_Historique_prix!$E:$E,$C99),""))</f>
        <v>-</v>
      </c>
      <c r="W99" s="13" t="str">
        <f ca="1">IF(OR(SUMIFS(BNA_Historique_prix!V:V,BNA_Historique_prix!$B:$B,$B99,BNA_Historique_prix!$E:$E,$D99)=0,SUMIFS(BNA_Historique_prix!V:V,BNA_Historique_prix!$B:$B,$B99,BNA_Historique_prix!$E:$E,$C99)=0),"-",IFERROR((SUMIFS(BNA_Historique_prix!V:V,BNA_Historique_prix!$B:$B,$B99,BNA_Historique_prix!$E:$E,$D99)-SUMIFS(BNA_Historique_prix!V:V,BNA_Historique_prix!$B:$B,$B99,BNA_Historique_prix!$E:$E,$C99))/SUMIFS(BNA_Historique_prix!V:V,BNA_Historique_prix!$B:$B,$B99,BNA_Historique_prix!$E:$E,$C99),""))</f>
        <v>-</v>
      </c>
      <c r="X99" s="13" t="str">
        <f ca="1">IF(OR(SUMIFS(BNA_Historique_prix!W:W,BNA_Historique_prix!$B:$B,$B99,BNA_Historique_prix!$E:$E,$D99)=0,SUMIFS(BNA_Historique_prix!W:W,BNA_Historique_prix!$B:$B,$B99,BNA_Historique_prix!$E:$E,$C99)=0),"-",IFERROR((SUMIFS(BNA_Historique_prix!W:W,BNA_Historique_prix!$B:$B,$B99,BNA_Historique_prix!$E:$E,$D99)-SUMIFS(BNA_Historique_prix!W:W,BNA_Historique_prix!$B:$B,$B99,BNA_Historique_prix!$E:$E,$C99))/SUMIFS(BNA_Historique_prix!W:W,BNA_Historique_prix!$B:$B,$B99,BNA_Historique_prix!$E:$E,$C99),""))</f>
        <v>-</v>
      </c>
      <c r="Y99" s="13" t="str">
        <f ca="1">IF(OR(SUMIFS(BNA_Historique_prix!X:X,BNA_Historique_prix!$B:$B,$B99,BNA_Historique_prix!$E:$E,$D99)=0,SUMIFS(BNA_Historique_prix!X:X,BNA_Historique_prix!$B:$B,$B99,BNA_Historique_prix!$E:$E,$C99)=0),"-",IFERROR((SUMIFS(BNA_Historique_prix!X:X,BNA_Historique_prix!$B:$B,$B99,BNA_Historique_prix!$E:$E,$D99)-SUMIFS(BNA_Historique_prix!X:X,BNA_Historique_prix!$B:$B,$B99,BNA_Historique_prix!$E:$E,$C99))/SUMIFS(BNA_Historique_prix!X:X,BNA_Historique_prix!$B:$B,$B99,BNA_Historique_prix!$E:$E,$C99),""))</f>
        <v>-</v>
      </c>
      <c r="Z99" s="13" t="str">
        <f ca="1">IF(OR(SUMIFS(BNA_Historique_prix!Y:Y,BNA_Historique_prix!$B:$B,$B99,BNA_Historique_prix!$E:$E,$D99)=0,SUMIFS(BNA_Historique_prix!Y:Y,BNA_Historique_prix!$B:$B,$B99,BNA_Historique_prix!$E:$E,$C99)=0),"-",IFERROR((SUMIFS(BNA_Historique_prix!Y:Y,BNA_Historique_prix!$B:$B,$B99,BNA_Historique_prix!$E:$E,$D99)-SUMIFS(BNA_Historique_prix!Y:Y,BNA_Historique_prix!$B:$B,$B99,BNA_Historique_prix!$E:$E,$C99))/SUMIFS(BNA_Historique_prix!Y:Y,BNA_Historique_prix!$B:$B,$B99,BNA_Historique_prix!$E:$E,$C99),""))</f>
        <v>-</v>
      </c>
      <c r="AA99" s="13" t="str">
        <f ca="1">IF(OR(SUMIFS(BNA_Historique_prix!Z:Z,BNA_Historique_prix!$B:$B,$B99,BNA_Historique_prix!$E:$E,$D99)=0,SUMIFS(BNA_Historique_prix!Z:Z,BNA_Historique_prix!$B:$B,$B99,BNA_Historique_prix!$E:$E,$C99)=0),"-",IFERROR((SUMIFS(BNA_Historique_prix!Z:Z,BNA_Historique_prix!$B:$B,$B99,BNA_Historique_prix!$E:$E,$D99)-SUMIFS(BNA_Historique_prix!Z:Z,BNA_Historique_prix!$B:$B,$B99,BNA_Historique_prix!$E:$E,$C99))/SUMIFS(BNA_Historique_prix!Z:Z,BNA_Historique_prix!$B:$B,$B99,BNA_Historique_prix!$E:$E,$C99),""))</f>
        <v>-</v>
      </c>
      <c r="AB99" s="13" t="str">
        <f ca="1">IF(OR(SUMIFS(BNA_Historique_prix!AA:AA,BNA_Historique_prix!$B:$B,$B99,BNA_Historique_prix!$E:$E,$D99)=0,SUMIFS(BNA_Historique_prix!AA:AA,BNA_Historique_prix!$B:$B,$B99,BNA_Historique_prix!$E:$E,$C99)=0),"-",IFERROR((SUMIFS(BNA_Historique_prix!AA:AA,BNA_Historique_prix!$B:$B,$B99,BNA_Historique_prix!$E:$E,$D99)-SUMIFS(BNA_Historique_prix!AA:AA,BNA_Historique_prix!$B:$B,$B99,BNA_Historique_prix!$E:$E,$C99))/SUMIFS(BNA_Historique_prix!AA:AA,BNA_Historique_prix!$B:$B,$B99,BNA_Historique_prix!$E:$E,$C99),""))</f>
        <v>-</v>
      </c>
      <c r="AC99" s="13" t="str">
        <f ca="1">IF(OR(SUMIFS(BNA_Historique_prix!AB:AB,BNA_Historique_prix!$B:$B,$B99,BNA_Historique_prix!$E:$E,$D99)=0,SUMIFS(BNA_Historique_prix!AB:AB,BNA_Historique_prix!$B:$B,$B99,BNA_Historique_prix!$E:$E,$C99)=0),"-",IFERROR((SUMIFS(BNA_Historique_prix!AB:AB,BNA_Historique_prix!$B:$B,$B99,BNA_Historique_prix!$E:$E,$D99)-SUMIFS(BNA_Historique_prix!AB:AB,BNA_Historique_prix!$B:$B,$B99,BNA_Historique_prix!$E:$E,$C99))/SUMIFS(BNA_Historique_prix!AB:AB,BNA_Historique_prix!$B:$B,$B99,BNA_Historique_prix!$E:$E,$C99),""))</f>
        <v>-</v>
      </c>
      <c r="AD99" s="13" t="str">
        <f ca="1">IF(OR(SUMIFS(BNA_Historique_prix!AC:AC,BNA_Historique_prix!$B:$B,$B99,BNA_Historique_prix!$E:$E,$D99)=0,SUMIFS(BNA_Historique_prix!AC:AC,BNA_Historique_prix!$B:$B,$B99,BNA_Historique_prix!$E:$E,$C99)=0),"-",IFERROR((SUMIFS(BNA_Historique_prix!AC:AC,BNA_Historique_prix!$B:$B,$B99,BNA_Historique_prix!$E:$E,$D99)-SUMIFS(BNA_Historique_prix!AC:AC,BNA_Historique_prix!$B:$B,$B99,BNA_Historique_prix!$E:$E,$C99))/SUMIFS(BNA_Historique_prix!AC:AC,BNA_Historique_prix!$B:$B,$B99,BNA_Historique_prix!$E:$E,$C99),""))</f>
        <v>-</v>
      </c>
      <c r="AE99" s="13" t="str">
        <f ca="1">IF(OR(SUMIFS(BNA_Historique_prix!AD:AD,BNA_Historique_prix!$B:$B,$B99,BNA_Historique_prix!$E:$E,$D99)=0,SUMIFS(BNA_Historique_prix!AD:AD,BNA_Historique_prix!$B:$B,$B99,BNA_Historique_prix!$E:$E,$C99)=0),"-",IFERROR((SUMIFS(BNA_Historique_prix!AD:AD,BNA_Historique_prix!$B:$B,$B99,BNA_Historique_prix!$E:$E,$D99)-SUMIFS(BNA_Historique_prix!AD:AD,BNA_Historique_prix!$B:$B,$B99,BNA_Historique_prix!$E:$E,$C99))/SUMIFS(BNA_Historique_prix!AD:AD,BNA_Historique_prix!$B:$B,$B99,BNA_Historique_prix!$E:$E,$C99),""))</f>
        <v>-</v>
      </c>
      <c r="AF99" s="13" t="str">
        <f ca="1">IF(OR(SUMIFS(BNA_Historique_prix!AE:AE,BNA_Historique_prix!$B:$B,$B99,BNA_Historique_prix!$E:$E,$D99)=0,SUMIFS(BNA_Historique_prix!AE:AE,BNA_Historique_prix!$B:$B,$B99,BNA_Historique_prix!$E:$E,$C99)=0),"-",IFERROR((SUMIFS(BNA_Historique_prix!AE:AE,BNA_Historique_prix!$B:$B,$B99,BNA_Historique_prix!$E:$E,$D99)-SUMIFS(BNA_Historique_prix!AE:AE,BNA_Historique_prix!$B:$B,$B99,BNA_Historique_prix!$E:$E,$C99))/SUMIFS(BNA_Historique_prix!AE:AE,BNA_Historique_prix!$B:$B,$B99,BNA_Historique_prix!$E:$E,$C99),""))</f>
        <v>-</v>
      </c>
      <c r="AG99" s="13" t="str">
        <f ca="1">IF(OR(SUMIFS(BNA_Historique_prix!AF:AF,BNA_Historique_prix!$B:$B,$B99,BNA_Historique_prix!$E:$E,$D99)=0,SUMIFS(BNA_Historique_prix!AF:AF,BNA_Historique_prix!$B:$B,$B99,BNA_Historique_prix!$E:$E,$C99)=0),"-",IFERROR((SUMIFS(BNA_Historique_prix!AF:AF,BNA_Historique_prix!$B:$B,$B99,BNA_Historique_prix!$E:$E,$D99)-SUMIFS(BNA_Historique_prix!AF:AF,BNA_Historique_prix!$B:$B,$B99,BNA_Historique_prix!$E:$E,$C99))/SUMIFS(BNA_Historique_prix!AF:AF,BNA_Historique_prix!$B:$B,$B99,BNA_Historique_prix!$E:$E,$C99),""))</f>
        <v>-</v>
      </c>
      <c r="AH99" s="13" t="str">
        <f ca="1">IF(OR(SUMIFS(BNA_Historique_prix!AG:AG,BNA_Historique_prix!$B:$B,$B99,BNA_Historique_prix!$E:$E,$D99)=0,SUMIFS(BNA_Historique_prix!AG:AG,BNA_Historique_prix!$B:$B,$B99,BNA_Historique_prix!$E:$E,$C99)=0),"-",IFERROR((SUMIFS(BNA_Historique_prix!AG:AG,BNA_Historique_prix!$B:$B,$B99,BNA_Historique_prix!$E:$E,$D99)-SUMIFS(BNA_Historique_prix!AG:AG,BNA_Historique_prix!$B:$B,$B99,BNA_Historique_prix!$E:$E,$C99))/SUMIFS(BNA_Historique_prix!AG:AG,BNA_Historique_prix!$B:$B,$B99,BNA_Historique_prix!$E:$E,$C99),""))</f>
        <v>-</v>
      </c>
      <c r="AI99" s="13" t="str">
        <f ca="1">IF(OR(SUMIFS(BNA_Historique_prix!AH:AH,BNA_Historique_prix!$B:$B,$B99,BNA_Historique_prix!$E:$E,$D99)=0,SUMIFS(BNA_Historique_prix!AH:AH,BNA_Historique_prix!$B:$B,$B99,BNA_Historique_prix!$E:$E,$C99)=0),"-",IFERROR((SUMIFS(BNA_Historique_prix!AH:AH,BNA_Historique_prix!$B:$B,$B99,BNA_Historique_prix!$E:$E,$D99)-SUMIFS(BNA_Historique_prix!AH:AH,BNA_Historique_prix!$B:$B,$B99,BNA_Historique_prix!$E:$E,$C99))/SUMIFS(BNA_Historique_prix!AH:AH,BNA_Historique_prix!$B:$B,$B99,BNA_Historique_prix!$E:$E,$C99),""))</f>
        <v>-</v>
      </c>
      <c r="AJ99" s="13" t="str">
        <f ca="1">IF(OR(SUMIFS(BNA_Historique_prix!AI:AI,BNA_Historique_prix!$B:$B,$B99,BNA_Historique_prix!$E:$E,$D99)=0,SUMIFS(BNA_Historique_prix!AI:AI,BNA_Historique_prix!$B:$B,$B99,BNA_Historique_prix!$E:$E,$C99)=0),"-",IFERROR((SUMIFS(BNA_Historique_prix!AI:AI,BNA_Historique_prix!$B:$B,$B99,BNA_Historique_prix!$E:$E,$D99)-SUMIFS(BNA_Historique_prix!AI:AI,BNA_Historique_prix!$B:$B,$B99,BNA_Historique_prix!$E:$E,$C99))/SUMIFS(BNA_Historique_prix!AI:AI,BNA_Historique_prix!$B:$B,$B99,BNA_Historique_prix!$E:$E,$C99),""))</f>
        <v>-</v>
      </c>
    </row>
    <row r="109" spans="1:36" x14ac:dyDescent="0.35">
      <c r="D109" s="10"/>
      <c r="E109" s="10"/>
      <c r="F109" s="10"/>
    </row>
    <row r="110" spans="1:36" x14ac:dyDescent="0.35">
      <c r="D110" s="10"/>
      <c r="E110" s="10"/>
      <c r="F110" s="10"/>
    </row>
    <row r="111" spans="1:36" x14ac:dyDescent="0.35">
      <c r="D111" s="10"/>
      <c r="E111" s="10"/>
      <c r="F111" s="10"/>
    </row>
    <row r="112" spans="1:36" x14ac:dyDescent="0.35">
      <c r="D112" s="10"/>
      <c r="E112" s="10"/>
      <c r="F112" s="10"/>
    </row>
    <row r="113" spans="4:6" x14ac:dyDescent="0.35">
      <c r="D113" s="10"/>
      <c r="E113" s="10"/>
      <c r="F113" s="10"/>
    </row>
    <row r="114" spans="4:6" x14ac:dyDescent="0.35">
      <c r="D114" s="10"/>
      <c r="E114" s="10"/>
      <c r="F114" s="10"/>
    </row>
    <row r="115" spans="4:6" x14ac:dyDescent="0.35">
      <c r="D115" s="10"/>
      <c r="E115" s="10"/>
      <c r="F115" s="10"/>
    </row>
    <row r="116" spans="4:6" x14ac:dyDescent="0.35">
      <c r="D116" s="10"/>
      <c r="E116" s="10"/>
      <c r="F116" s="10"/>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88635-6065-4070-999C-041A67343261}">
  <sheetPr>
    <tabColor theme="6"/>
  </sheetPr>
  <dimension ref="A1:AD33"/>
  <sheetViews>
    <sheetView workbookViewId="0">
      <selection activeCell="E35" sqref="E35"/>
    </sheetView>
  </sheetViews>
  <sheetFormatPr baseColWidth="10" defaultColWidth="11.453125" defaultRowHeight="14.5" x14ac:dyDescent="0.35"/>
  <cols>
    <col min="3" max="3" width="18.1796875" bestFit="1" customWidth="1"/>
  </cols>
  <sheetData>
    <row r="1" spans="1:30" x14ac:dyDescent="0.35">
      <c r="A1" s="4" t="s">
        <v>2185</v>
      </c>
      <c r="N1" t="s">
        <v>44</v>
      </c>
      <c r="O1" t="s">
        <v>46</v>
      </c>
      <c r="P1" t="s">
        <v>62</v>
      </c>
    </row>
    <row r="2" spans="1:30" x14ac:dyDescent="0.35">
      <c r="A2">
        <v>29</v>
      </c>
    </row>
    <row r="3" spans="1:30" x14ac:dyDescent="0.35">
      <c r="A3" s="4" t="s">
        <v>141</v>
      </c>
    </row>
    <row r="4" spans="1:30" ht="15.5" x14ac:dyDescent="0.35">
      <c r="A4" s="10" t="s">
        <v>2184</v>
      </c>
      <c r="E4" s="3" t="s">
        <v>3577</v>
      </c>
      <c r="J4" s="3" t="s">
        <v>3578</v>
      </c>
      <c r="N4" s="3" t="s">
        <v>3579</v>
      </c>
      <c r="Q4" s="3" t="s">
        <v>3580</v>
      </c>
    </row>
    <row r="5" spans="1:30" ht="29" x14ac:dyDescent="0.35">
      <c r="C5" s="21" t="s">
        <v>3404</v>
      </c>
      <c r="D5" s="35" t="s">
        <v>3581</v>
      </c>
      <c r="E5" s="22" t="s">
        <v>34</v>
      </c>
      <c r="F5" s="22" t="s">
        <v>35</v>
      </c>
      <c r="G5" s="22" t="s">
        <v>36</v>
      </c>
      <c r="H5" s="22" t="s">
        <v>37</v>
      </c>
      <c r="I5" s="22" t="s">
        <v>38</v>
      </c>
      <c r="J5" s="23" t="s">
        <v>39</v>
      </c>
      <c r="K5" s="23" t="s">
        <v>40</v>
      </c>
      <c r="L5" s="23" t="s">
        <v>41</v>
      </c>
      <c r="M5" s="23" t="s">
        <v>42</v>
      </c>
      <c r="N5" s="24" t="s">
        <v>44</v>
      </c>
      <c r="O5" s="24" t="s">
        <v>46</v>
      </c>
      <c r="P5" s="24" t="s">
        <v>62</v>
      </c>
      <c r="Q5" s="25" t="s">
        <v>48</v>
      </c>
      <c r="R5" s="25" t="s">
        <v>49</v>
      </c>
      <c r="S5" s="25" t="s">
        <v>50</v>
      </c>
      <c r="T5" s="25" t="s">
        <v>51</v>
      </c>
      <c r="U5" s="25" t="s">
        <v>52</v>
      </c>
      <c r="V5" s="25" t="s">
        <v>53</v>
      </c>
      <c r="W5" s="25" t="s">
        <v>54</v>
      </c>
      <c r="X5" s="25" t="s">
        <v>55</v>
      </c>
      <c r="Y5" s="25" t="s">
        <v>56</v>
      </c>
      <c r="Z5" s="25" t="s">
        <v>57</v>
      </c>
      <c r="AA5" s="25" t="s">
        <v>58</v>
      </c>
      <c r="AB5" s="25" t="s">
        <v>59</v>
      </c>
      <c r="AC5" s="25" t="s">
        <v>60</v>
      </c>
      <c r="AD5" s="25" t="s">
        <v>61</v>
      </c>
    </row>
    <row r="6" spans="1:30" x14ac:dyDescent="0.35">
      <c r="C6" s="20" t="s">
        <v>3327</v>
      </c>
      <c r="D6" s="36"/>
    </row>
    <row r="7" spans="1:30" x14ac:dyDescent="0.35">
      <c r="B7" t="s">
        <v>65</v>
      </c>
      <c r="C7" t="s">
        <v>63</v>
      </c>
      <c r="D7" s="37">
        <f ca="1">SUM(E7:AD7)</f>
        <v>87225</v>
      </c>
      <c r="E7" s="26">
        <f ca="1">IF(VLOOKUP($B7,BNA_nov23!$B$1:$BZ$1007,MATCH($A$1,BNA_nov23!$B$7:$BZ$7,0),FALSE)=$A$2,"",IF(VLOOKUP($B7,BNA_nov23!$B$1:$BZ$1007,MATCH(E$5,BNA_nov23!$B$7:$BZ$7,0),FALSE)="MC",VLOOKUP($A$3,BNA_nov23!$B$1:$BZ$1007,MATCH(E$5,BNA_nov23!$B$7:$BZ$7,0),FALSE),VLOOKUP($B7,BNA_nov23!$B$1:$BZ$1007,MATCH(E$5,BNA_nov23!$B$7:$BZ$7,0),FALSE)))</f>
        <v>1200</v>
      </c>
      <c r="F7" s="26">
        <f ca="1">IF(VLOOKUP($B7,BNA_nov23!$B$1:$BZ$1007,MATCH($A$1,BNA_nov23!$B$7:$BZ$7,0),FALSE)=$A$2,"",IF(VLOOKUP($B7,BNA_nov23!$B$1:$BZ$1007,MATCH(F$5,BNA_nov23!$B$7:$BZ$7,0),FALSE)="MC",VLOOKUP($A$3,BNA_nov23!$B$1:$BZ$1007,MATCH(F$5,BNA_nov23!$B$7:$BZ$7,0),FALSE),VLOOKUP($B7,BNA_nov23!$B$1:$BZ$1007,MATCH(F$5,BNA_nov23!$B$7:$BZ$7,0),FALSE)))</f>
        <v>2000</v>
      </c>
      <c r="G7" s="26">
        <f ca="1">IF(VLOOKUP($B7,BNA_nov23!$B$1:$BZ$1007,MATCH($A$1,BNA_nov23!$B$7:$BZ$7,0),FALSE)=$A$2,"",IF(VLOOKUP($B7,BNA_nov23!$B$1:$BZ$1007,MATCH(G$5,BNA_nov23!$B$7:$BZ$7,0),FALSE)="MC",VLOOKUP($A$3,BNA_nov23!$B$1:$BZ$1007,MATCH(G$5,BNA_nov23!$B$7:$BZ$7,0),FALSE),VLOOKUP($B7,BNA_nov23!$B$1:$BZ$1007,MATCH(G$5,BNA_nov23!$B$7:$BZ$7,0),FALSE)))</f>
        <v>1750</v>
      </c>
      <c r="H7" s="26">
        <f ca="1">IF(VLOOKUP($B7,BNA_nov23!$B$1:$BZ$1007,MATCH($A$1,BNA_nov23!$B$7:$BZ$7,0),FALSE)=$A$2,"",IF(VLOOKUP($B7,BNA_nov23!$B$1:$BZ$1007,MATCH(H$5,BNA_nov23!$B$7:$BZ$7,0),FALSE)="MC",VLOOKUP($A$3,BNA_nov23!$B$1:$BZ$1007,MATCH(H$5,BNA_nov23!$B$7:$BZ$7,0),FALSE),VLOOKUP($B7,BNA_nov23!$B$1:$BZ$1007,MATCH(H$5,BNA_nov23!$B$7:$BZ$7,0),FALSE)))</f>
        <v>500</v>
      </c>
      <c r="I7" s="26">
        <f ca="1">IF(VLOOKUP($B7,BNA_nov23!$B$1:$BZ$1007,MATCH($A$1,BNA_nov23!$B$7:$BZ$7,0),FALSE)=$A$2,"",IF(VLOOKUP($B7,BNA_nov23!$B$1:$BZ$1007,MATCH(I$5,BNA_nov23!$B$7:$BZ$7,0),FALSE)="MC",VLOOKUP($A$3,BNA_nov23!$B$1:$BZ$1007,MATCH(I$5,BNA_nov23!$B$7:$BZ$7,0),FALSE),VLOOKUP($B7,BNA_nov23!$B$1:$BZ$1007,MATCH(I$5,BNA_nov23!$B$7:$BZ$7,0),FALSE)))</f>
        <v>300</v>
      </c>
      <c r="J7" s="26">
        <f ca="1">IF(VLOOKUP($B7,BNA_nov23!$B$1:$BZ$1007,MATCH($A$1,BNA_nov23!$B$7:$BZ$7,0),FALSE)=$A$2,"",IF(VLOOKUP($B7,BNA_nov23!$B$1:$BZ$1007,MATCH(J$5,BNA_nov23!$B$7:$BZ$7,0),FALSE)="MC",VLOOKUP($A$3,BNA_nov23!$B$1:$BZ$1007,MATCH(J$5,BNA_nov23!$B$7:$BZ$7,0),FALSE),VLOOKUP($B7,BNA_nov23!$B$1:$BZ$1007,MATCH(J$5,BNA_nov23!$B$7:$BZ$7,0),FALSE)))</f>
        <v>5000</v>
      </c>
      <c r="K7" s="26">
        <f ca="1">IF(VLOOKUP($B7,BNA_nov23!$B$1:$BZ$1007,MATCH($A$1,BNA_nov23!$B$7:$BZ$7,0),FALSE)=$A$2,"",IF(VLOOKUP($B7,BNA_nov23!$B$1:$BZ$1007,MATCH(K$5,BNA_nov23!$B$7:$BZ$7,0),FALSE)="MC",VLOOKUP($A$3,BNA_nov23!$B$1:$BZ$1007,MATCH(K$5,BNA_nov23!$B$7:$BZ$7,0),FALSE),VLOOKUP($B7,BNA_nov23!$B$1:$BZ$1007,MATCH(K$5,BNA_nov23!$B$7:$BZ$7,0),FALSE)))</f>
        <v>9000</v>
      </c>
      <c r="L7" s="26">
        <f ca="1">IF(VLOOKUP($B7,BNA_nov23!$B$1:$BZ$1007,MATCH($A$1,BNA_nov23!$B$7:$BZ$7,0),FALSE)=$A$2,"",IF(VLOOKUP($B7,BNA_nov23!$B$1:$BZ$1007,MATCH(L$5,BNA_nov23!$B$7:$BZ$7,0),FALSE)="MC",VLOOKUP($A$3,BNA_nov23!$B$1:$BZ$1007,MATCH(L$5,BNA_nov23!$B$7:$BZ$7,0),FALSE),VLOOKUP($B7,BNA_nov23!$B$1:$BZ$1007,MATCH(L$5,BNA_nov23!$B$7:$BZ$7,0),FALSE)))</f>
        <v>1250</v>
      </c>
      <c r="M7" s="26">
        <f ca="1">IF(VLOOKUP($B7,BNA_nov23!$B$1:$BZ$1007,MATCH($A$1,BNA_nov23!$B$7:$BZ$7,0),FALSE)=$A$2,"",IF(VLOOKUP($B7,BNA_nov23!$B$1:$BZ$1007,MATCH(M$5,BNA_nov23!$B$7:$BZ$7,0),FALSE)="MC",VLOOKUP($A$3,BNA_nov23!$B$1:$BZ$1007,MATCH(M$5,BNA_nov23!$B$7:$BZ$7,0),FALSE),VLOOKUP($B7,BNA_nov23!$B$1:$BZ$1007,MATCH(M$5,BNA_nov23!$B$7:$BZ$7,0),FALSE)))</f>
        <v>2000</v>
      </c>
      <c r="N7" s="26">
        <f ca="1">IF(VLOOKUP($B7,BNA_nov23!$B$1:$BZ$1007,MATCH($A$1,BNA_nov23!$B$7:$BZ$7,0),FALSE)=$A$2,"",IF(VLOOKUP($B7,BNA_nov23!$B$1:$BZ$1007,MATCH(N$5,BNA_nov23!$B$7:$BZ$7,0),FALSE)="MC",VLOOKUP($A$3,BNA_nov23!$B$1:$BZ$1007,MATCH(N$5,BNA_nov23!$B$7:$BZ$7,0),FALSE),VLOOKUP($B7,BNA_nov23!$B$1:$BZ$1007,MATCH(N$5,BNA_nov23!$B$7:$BZ$7,0),FALSE)))</f>
        <v>100</v>
      </c>
      <c r="O7" s="26">
        <f ca="1">IF(VLOOKUP($B7,BNA_nov23!$B$1:$BZ$1007,MATCH($A$1,BNA_nov23!$B$7:$BZ$7,0),FALSE)=$A$2,"",IF(VLOOKUP($B7,BNA_nov23!$B$1:$BZ$1007,MATCH(O$5,BNA_nov23!$B$7:$BZ$7,0),FALSE)="MC",VLOOKUP($A$3,BNA_nov23!$B$1:$BZ$1007,MATCH(O$5,BNA_nov23!$B$7:$BZ$7,0),FALSE),VLOOKUP($B7,BNA_nov23!$B$1:$BZ$1007,MATCH(O$5,BNA_nov23!$B$7:$BZ$7,0),FALSE)))</f>
        <v>32000</v>
      </c>
      <c r="P7" s="26">
        <f ca="1">IF(VLOOKUP($B7,BNA_nov23!$B$1:$BZ$1007,MATCH($A$1,BNA_nov23!$B$7:$BZ$7,0),FALSE)=$A$2,"",IF(VLOOKUP($B7,BNA_nov23!$B$1:$BZ$1007,MATCH(P$5,BNA_nov23!$B$7:$BZ$7,0),FALSE)="MC",VLOOKUP($A$3,BNA_nov23!$B$1:$BZ$1007,MATCH(P$5,BNA_nov23!$B$7:$BZ$7,0),FALSE),VLOOKUP($B7,BNA_nov23!$B$1:$BZ$1007,MATCH(P$5,BNA_nov23!$B$7:$BZ$7,0),FALSE)))</f>
        <v>200</v>
      </c>
      <c r="Q7" s="26">
        <f ca="1">IF(VLOOKUP($B7,BNA_nov23!$B$1:$BZ$1007,MATCH($A$1,BNA_nov23!$B$7:$BZ$7,0),FALSE)=$A$2,"",IF(VLOOKUP($B7,BNA_nov23!$B$1:$BZ$1007,MATCH(Q$5,BNA_nov23!$B$7:$BZ$7,0),FALSE)="MC",VLOOKUP($A$3,BNA_nov23!$B$1:$BZ$1007,MATCH(Q$5,BNA_nov23!$B$7:$BZ$7,0),FALSE),VLOOKUP($B7,BNA_nov23!$B$1:$BZ$1007,MATCH(Q$5,BNA_nov23!$B$7:$BZ$7,0),FALSE)))</f>
        <v>7500</v>
      </c>
      <c r="R7" s="26">
        <f ca="1">IF(VLOOKUP($B7,BNA_nov23!$B$1:$BZ$1007,MATCH($A$1,BNA_nov23!$B$7:$BZ$7,0),FALSE)=$A$2,"",IF(VLOOKUP($B7,BNA_nov23!$B$1:$BZ$1007,MATCH(R$5,BNA_nov23!$B$7:$BZ$7,0),FALSE)="MC",VLOOKUP($A$3,BNA_nov23!$B$1:$BZ$1007,MATCH(R$5,BNA_nov23!$B$7:$BZ$7,0),FALSE),VLOOKUP($B7,BNA_nov23!$B$1:$BZ$1007,MATCH(R$5,BNA_nov23!$B$7:$BZ$7,0),FALSE)))</f>
        <v>5500</v>
      </c>
      <c r="S7" s="26">
        <f ca="1">IF(VLOOKUP($B7,BNA_nov23!$B$1:$BZ$1007,MATCH($A$1,BNA_nov23!$B$7:$BZ$7,0),FALSE)=$A$2,"",IF(VLOOKUP($B7,BNA_nov23!$B$1:$BZ$1007,MATCH(S$5,BNA_nov23!$B$7:$BZ$7,0),FALSE)="MC",VLOOKUP($A$3,BNA_nov23!$B$1:$BZ$1007,MATCH(S$5,BNA_nov23!$B$7:$BZ$7,0),FALSE),VLOOKUP($B7,BNA_nov23!$B$1:$BZ$1007,MATCH(S$5,BNA_nov23!$B$7:$BZ$7,0),FALSE)))</f>
        <v>500</v>
      </c>
      <c r="T7" s="26">
        <f ca="1">IF(VLOOKUP($B7,BNA_nov23!$B$1:$BZ$1007,MATCH($A$1,BNA_nov23!$B$7:$BZ$7,0),FALSE)=$A$2,"",IF(VLOOKUP($B7,BNA_nov23!$B$1:$BZ$1007,MATCH(T$5,BNA_nov23!$B$7:$BZ$7,0),FALSE)="MC",VLOOKUP($A$3,BNA_nov23!$B$1:$BZ$1007,MATCH(T$5,BNA_nov23!$B$7:$BZ$7,0),FALSE),VLOOKUP($B7,BNA_nov23!$B$1:$BZ$1007,MATCH(T$5,BNA_nov23!$B$7:$BZ$7,0),FALSE)))</f>
        <v>125</v>
      </c>
      <c r="U7" s="26">
        <f ca="1">IF(VLOOKUP($B7,BNA_nov23!$B$1:$BZ$1007,MATCH($A$1,BNA_nov23!$B$7:$BZ$7,0),FALSE)=$A$2,"",IF(VLOOKUP($B7,BNA_nov23!$B$1:$BZ$1007,MATCH(U$5,BNA_nov23!$B$7:$BZ$7,0),FALSE)="MC",VLOOKUP($A$3,BNA_nov23!$B$1:$BZ$1007,MATCH(U$5,BNA_nov23!$B$7:$BZ$7,0),FALSE),VLOOKUP($B7,BNA_nov23!$B$1:$BZ$1007,MATCH(U$5,BNA_nov23!$B$7:$BZ$7,0),FALSE)))</f>
        <v>750</v>
      </c>
      <c r="V7" s="26">
        <f ca="1">IF(VLOOKUP($B7,BNA_nov23!$B$1:$BZ$1007,MATCH($A$1,BNA_nov23!$B$7:$BZ$7,0),FALSE)=$A$2,"",IF(VLOOKUP($B7,BNA_nov23!$B$1:$BZ$1007,MATCH(V$5,BNA_nov23!$B$7:$BZ$7,0),FALSE)="MC",VLOOKUP($A$3,BNA_nov23!$B$1:$BZ$1007,MATCH(V$5,BNA_nov23!$B$7:$BZ$7,0),FALSE),VLOOKUP($B7,BNA_nov23!$B$1:$BZ$1007,MATCH(V$5,BNA_nov23!$B$7:$BZ$7,0),FALSE)))</f>
        <v>850</v>
      </c>
      <c r="W7" s="26">
        <f ca="1">IF(VLOOKUP($B7,BNA_nov23!$B$1:$BZ$1007,MATCH($A$1,BNA_nov23!$B$7:$BZ$7,0),FALSE)=$A$2,"",IF(VLOOKUP($B7,BNA_nov23!$B$1:$BZ$1007,MATCH(W$5,BNA_nov23!$B$7:$BZ$7,0),FALSE)="MC",VLOOKUP($A$3,BNA_nov23!$B$1:$BZ$1007,MATCH(W$5,BNA_nov23!$B$7:$BZ$7,0),FALSE),VLOOKUP($B7,BNA_nov23!$B$1:$BZ$1007,MATCH(W$5,BNA_nov23!$B$7:$BZ$7,0),FALSE)))</f>
        <v>1200</v>
      </c>
      <c r="X7" s="26">
        <f ca="1">IF(VLOOKUP($B7,BNA_nov23!$B$1:$BZ$1007,MATCH($A$1,BNA_nov23!$B$7:$BZ$7,0),FALSE)=$A$2,"",IF(VLOOKUP($B7,BNA_nov23!$B$1:$BZ$1007,MATCH(X$5,BNA_nov23!$B$7:$BZ$7,0),FALSE)="MC",VLOOKUP($A$3,BNA_nov23!$B$1:$BZ$1007,MATCH(X$5,BNA_nov23!$B$7:$BZ$7,0),FALSE),VLOOKUP($B7,BNA_nov23!$B$1:$BZ$1007,MATCH(X$5,BNA_nov23!$B$7:$BZ$7,0),FALSE)))</f>
        <v>2000</v>
      </c>
      <c r="Y7" s="26">
        <f ca="1">IF(VLOOKUP($B7,BNA_nov23!$B$1:$BZ$1007,MATCH($A$1,BNA_nov23!$B$7:$BZ$7,0),FALSE)=$A$2,"",IF(VLOOKUP($B7,BNA_nov23!$B$1:$BZ$1007,MATCH(Y$5,BNA_nov23!$B$7:$BZ$7,0),FALSE)="MC",VLOOKUP($A$3,BNA_nov23!$B$1:$BZ$1007,MATCH(Y$5,BNA_nov23!$B$7:$BZ$7,0),FALSE),VLOOKUP($B7,BNA_nov23!$B$1:$BZ$1007,MATCH(Y$5,BNA_nov23!$B$7:$BZ$7,0),FALSE)))</f>
        <v>3000</v>
      </c>
      <c r="Z7" s="26">
        <f ca="1">IF(VLOOKUP($B7,BNA_nov23!$B$1:$BZ$1007,MATCH($A$1,BNA_nov23!$B$7:$BZ$7,0),FALSE)=$A$2,"",IF(VLOOKUP($B7,BNA_nov23!$B$1:$BZ$1007,MATCH(Z$5,BNA_nov23!$B$7:$BZ$7,0),FALSE)="MC",VLOOKUP($A$3,BNA_nov23!$B$1:$BZ$1007,MATCH(Z$5,BNA_nov23!$B$7:$BZ$7,0),FALSE),VLOOKUP($B7,BNA_nov23!$B$1:$BZ$1007,MATCH(Z$5,BNA_nov23!$B$7:$BZ$7,0),FALSE)))</f>
        <v>3000</v>
      </c>
      <c r="AA7" s="26">
        <f ca="1">IF(VLOOKUP($B7,BNA_nov23!$B$1:$BZ$1007,MATCH($A$1,BNA_nov23!$B$7:$BZ$7,0),FALSE)=$A$2,"",IF(VLOOKUP($B7,BNA_nov23!$B$1:$BZ$1007,MATCH(AA$5,BNA_nov23!$B$7:$BZ$7,0),FALSE)="MC",VLOOKUP($A$3,BNA_nov23!$B$1:$BZ$1007,MATCH(AA$5,BNA_nov23!$B$7:$BZ$7,0),FALSE),VLOOKUP($B7,BNA_nov23!$B$1:$BZ$1007,MATCH(AA$5,BNA_nov23!$B$7:$BZ$7,0),FALSE)))</f>
        <v>3000</v>
      </c>
      <c r="AB7" s="26">
        <f ca="1">IF(VLOOKUP($B7,BNA_nov23!$B$1:$BZ$1007,MATCH($A$1,BNA_nov23!$B$7:$BZ$7,0),FALSE)=$A$2,"",IF(VLOOKUP($B7,BNA_nov23!$B$1:$BZ$1007,MATCH(AB$5,BNA_nov23!$B$7:$BZ$7,0),FALSE)="MC",VLOOKUP($A$3,BNA_nov23!$B$1:$BZ$1007,MATCH(AB$5,BNA_nov23!$B$7:$BZ$7,0),FALSE),VLOOKUP($B7,BNA_nov23!$B$1:$BZ$1007,MATCH(AB$5,BNA_nov23!$B$7:$BZ$7,0),FALSE)))</f>
        <v>1250</v>
      </c>
      <c r="AC7" s="26">
        <f ca="1">IF(VLOOKUP($B7,BNA_nov23!$B$1:$BZ$1007,MATCH($A$1,BNA_nov23!$B$7:$BZ$7,0),FALSE)=$A$2,"",IF(VLOOKUP($B7,BNA_nov23!$B$1:$BZ$1007,MATCH(AC$5,BNA_nov23!$B$7:$BZ$7,0),FALSE)="MC",VLOOKUP($A$3,BNA_nov23!$B$1:$BZ$1007,MATCH(AC$5,BNA_nov23!$B$7:$BZ$7,0),FALSE),VLOOKUP($B7,BNA_nov23!$B$1:$BZ$1007,MATCH(AC$5,BNA_nov23!$B$7:$BZ$7,0),FALSE)))</f>
        <v>3000</v>
      </c>
      <c r="AD7" s="26">
        <f ca="1">IF(VLOOKUP($B7,BNA_nov23!$B$1:$BZ$1007,MATCH($A$1,BNA_nov23!$B$7:$BZ$7,0),FALSE)=$A$2,"",IF(VLOOKUP($B7,BNA_nov23!$B$1:$BZ$1007,MATCH(AD$5,BNA_nov23!$B$7:$BZ$7,0),FALSE)="MC",VLOOKUP($A$3,BNA_nov23!$B$1:$BZ$1007,MATCH(AD$5,BNA_nov23!$B$7:$BZ$7,0),FALSE),VLOOKUP($B7,BNA_nov23!$B$1:$BZ$1007,MATCH(AD$5,BNA_nov23!$B$7:$BZ$7,0),FALSE)))</f>
        <v>250</v>
      </c>
    </row>
    <row r="8" spans="1:30" x14ac:dyDescent="0.35">
      <c r="B8" t="s">
        <v>71</v>
      </c>
      <c r="C8" t="s">
        <v>70</v>
      </c>
      <c r="D8" s="37">
        <f ca="1">SUM(E8:AD8)</f>
        <v>108700</v>
      </c>
      <c r="E8" s="26">
        <f ca="1">IF(VLOOKUP($B8,BNA_nov23!$B$1:$BZ$1007,MATCH($A$1,BNA_nov23!$B$7:$BZ$7,0),FALSE)=$A$2,"",IF(VLOOKUP($B8,BNA_nov23!$B$1:$BZ$1007,MATCH(E$5,BNA_nov23!$B$7:$BZ$7,0),FALSE)="MC",VLOOKUP($A$3,BNA_nov23!$B$1:$BZ$1007,MATCH(E$5,BNA_nov23!$B$7:$BZ$7,0),FALSE),VLOOKUP($B8,BNA_nov23!$B$1:$BZ$1007,MATCH(E$5,BNA_nov23!$B$7:$BZ$7,0),FALSE)))</f>
        <v>1200</v>
      </c>
      <c r="F8" s="26">
        <f ca="1">IF(VLOOKUP($B8,BNA_nov23!$B$1:$BZ$1007,MATCH($A$1,BNA_nov23!$B$7:$BZ$7,0),FALSE)=$A$2,"",IF(VLOOKUP($B8,BNA_nov23!$B$1:$BZ$1007,MATCH(F$5,BNA_nov23!$B$7:$BZ$7,0),FALSE)="MC",VLOOKUP($A$3,BNA_nov23!$B$1:$BZ$1007,MATCH(F$5,BNA_nov23!$B$7:$BZ$7,0),FALSE),VLOOKUP($B8,BNA_nov23!$B$1:$BZ$1007,MATCH(F$5,BNA_nov23!$B$7:$BZ$7,0),FALSE)))</f>
        <v>2000</v>
      </c>
      <c r="G8" s="26">
        <f ca="1">IF(VLOOKUP($B8,BNA_nov23!$B$1:$BZ$1007,MATCH($A$1,BNA_nov23!$B$7:$BZ$7,0),FALSE)=$A$2,"",IF(VLOOKUP($B8,BNA_nov23!$B$1:$BZ$1007,MATCH(G$5,BNA_nov23!$B$7:$BZ$7,0),FALSE)="MC",VLOOKUP($A$3,BNA_nov23!$B$1:$BZ$1007,MATCH(G$5,BNA_nov23!$B$7:$BZ$7,0),FALSE),VLOOKUP($B8,BNA_nov23!$B$1:$BZ$1007,MATCH(G$5,BNA_nov23!$B$7:$BZ$7,0),FALSE)))</f>
        <v>1750</v>
      </c>
      <c r="H8" s="26">
        <f ca="1">IF(VLOOKUP($B8,BNA_nov23!$B$1:$BZ$1007,MATCH($A$1,BNA_nov23!$B$7:$BZ$7,0),FALSE)=$A$2,"",IF(VLOOKUP($B8,BNA_nov23!$B$1:$BZ$1007,MATCH(H$5,BNA_nov23!$B$7:$BZ$7,0),FALSE)="MC",VLOOKUP($A$3,BNA_nov23!$B$1:$BZ$1007,MATCH(H$5,BNA_nov23!$B$7:$BZ$7,0),FALSE),VLOOKUP($B8,BNA_nov23!$B$1:$BZ$1007,MATCH(H$5,BNA_nov23!$B$7:$BZ$7,0),FALSE)))</f>
        <v>550</v>
      </c>
      <c r="I8" s="26">
        <f ca="1">IF(VLOOKUP($B8,BNA_nov23!$B$1:$BZ$1007,MATCH($A$1,BNA_nov23!$B$7:$BZ$7,0),FALSE)=$A$2,"",IF(VLOOKUP($B8,BNA_nov23!$B$1:$BZ$1007,MATCH(I$5,BNA_nov23!$B$7:$BZ$7,0),FALSE)="MC",VLOOKUP($A$3,BNA_nov23!$B$1:$BZ$1007,MATCH(I$5,BNA_nov23!$B$7:$BZ$7,0),FALSE),VLOOKUP($B8,BNA_nov23!$B$1:$BZ$1007,MATCH(I$5,BNA_nov23!$B$7:$BZ$7,0),FALSE)))</f>
        <v>350</v>
      </c>
      <c r="J8" s="26">
        <f ca="1">IF(VLOOKUP($B8,BNA_nov23!$B$1:$BZ$1007,MATCH($A$1,BNA_nov23!$B$7:$BZ$7,0),FALSE)=$A$2,"",IF(VLOOKUP($B8,BNA_nov23!$B$1:$BZ$1007,MATCH(J$5,BNA_nov23!$B$7:$BZ$7,0),FALSE)="MC",VLOOKUP($A$3,BNA_nov23!$B$1:$BZ$1007,MATCH(J$5,BNA_nov23!$B$7:$BZ$7,0),FALSE),VLOOKUP($B8,BNA_nov23!$B$1:$BZ$1007,MATCH(J$5,BNA_nov23!$B$7:$BZ$7,0),FALSE)))</f>
        <v>6500</v>
      </c>
      <c r="K8" s="26">
        <f ca="1">IF(VLOOKUP($B8,BNA_nov23!$B$1:$BZ$1007,MATCH($A$1,BNA_nov23!$B$7:$BZ$7,0),FALSE)=$A$2,"",IF(VLOOKUP($B8,BNA_nov23!$B$1:$BZ$1007,MATCH(K$5,BNA_nov23!$B$7:$BZ$7,0),FALSE)="MC",VLOOKUP($A$3,BNA_nov23!$B$1:$BZ$1007,MATCH(K$5,BNA_nov23!$B$7:$BZ$7,0),FALSE),VLOOKUP($B8,BNA_nov23!$B$1:$BZ$1007,MATCH(K$5,BNA_nov23!$B$7:$BZ$7,0),FALSE)))</f>
        <v>28500</v>
      </c>
      <c r="L8" s="26">
        <f ca="1">IF(VLOOKUP($B8,BNA_nov23!$B$1:$BZ$1007,MATCH($A$1,BNA_nov23!$B$7:$BZ$7,0),FALSE)=$A$2,"",IF(VLOOKUP($B8,BNA_nov23!$B$1:$BZ$1007,MATCH(L$5,BNA_nov23!$B$7:$BZ$7,0),FALSE)="MC",VLOOKUP($A$3,BNA_nov23!$B$1:$BZ$1007,MATCH(L$5,BNA_nov23!$B$7:$BZ$7,0),FALSE),VLOOKUP($B8,BNA_nov23!$B$1:$BZ$1007,MATCH(L$5,BNA_nov23!$B$7:$BZ$7,0),FALSE)))</f>
        <v>1000</v>
      </c>
      <c r="M8" s="26">
        <f ca="1">IF(VLOOKUP($B8,BNA_nov23!$B$1:$BZ$1007,MATCH($A$1,BNA_nov23!$B$7:$BZ$7,0),FALSE)=$A$2,"",IF(VLOOKUP($B8,BNA_nov23!$B$1:$BZ$1007,MATCH(M$5,BNA_nov23!$B$7:$BZ$7,0),FALSE)="MC",VLOOKUP($A$3,BNA_nov23!$B$1:$BZ$1007,MATCH(M$5,BNA_nov23!$B$7:$BZ$7,0),FALSE),VLOOKUP($B8,BNA_nov23!$B$1:$BZ$1007,MATCH(M$5,BNA_nov23!$B$7:$BZ$7,0),FALSE)))</f>
        <v>4500</v>
      </c>
      <c r="N8" s="26">
        <f ca="1">IF(VLOOKUP($B8,BNA_nov23!$B$1:$BZ$1007,MATCH($A$1,BNA_nov23!$B$7:$BZ$7,0),FALSE)=$A$2,"",IF(VLOOKUP($B8,BNA_nov23!$B$1:$BZ$1007,MATCH(N$5,BNA_nov23!$B$7:$BZ$7,0),FALSE)="MC",VLOOKUP($A$3,BNA_nov23!$B$1:$BZ$1007,MATCH(N$5,BNA_nov23!$B$7:$BZ$7,0),FALSE),VLOOKUP($B8,BNA_nov23!$B$1:$BZ$1007,MATCH(N$5,BNA_nov23!$B$7:$BZ$7,0),FALSE)))</f>
        <v>200</v>
      </c>
      <c r="O8" s="26">
        <f ca="1">IF(VLOOKUP($B8,BNA_nov23!$B$1:$BZ$1007,MATCH($A$1,BNA_nov23!$B$7:$BZ$7,0),FALSE)=$A$2,"",IF(VLOOKUP($B8,BNA_nov23!$B$1:$BZ$1007,MATCH(O$5,BNA_nov23!$B$7:$BZ$7,0),FALSE)="MC",VLOOKUP($A$3,BNA_nov23!$B$1:$BZ$1007,MATCH(O$5,BNA_nov23!$B$7:$BZ$7,0),FALSE),VLOOKUP($B8,BNA_nov23!$B$1:$BZ$1007,MATCH(O$5,BNA_nov23!$B$7:$BZ$7,0),FALSE)))</f>
        <v>30000</v>
      </c>
      <c r="P8" s="26">
        <f ca="1">IF(VLOOKUP($B8,BNA_nov23!$B$1:$BZ$1007,MATCH($A$1,BNA_nov23!$B$7:$BZ$7,0),FALSE)=$A$2,"",IF(VLOOKUP($B8,BNA_nov23!$B$1:$BZ$1007,MATCH(P$5,BNA_nov23!$B$7:$BZ$7,0),FALSE)="MC",VLOOKUP($A$3,BNA_nov23!$B$1:$BZ$1007,MATCH(P$5,BNA_nov23!$B$7:$BZ$7,0),FALSE),VLOOKUP($B8,BNA_nov23!$B$1:$BZ$1007,MATCH(P$5,BNA_nov23!$B$7:$BZ$7,0),FALSE)))</f>
        <v>1800</v>
      </c>
      <c r="Q8" s="26">
        <f ca="1">IF(VLOOKUP($B8,BNA_nov23!$B$1:$BZ$1007,MATCH($A$1,BNA_nov23!$B$7:$BZ$7,0),FALSE)=$A$2,"",IF(VLOOKUP($B8,BNA_nov23!$B$1:$BZ$1007,MATCH(Q$5,BNA_nov23!$B$7:$BZ$7,0),FALSE)="MC",VLOOKUP($A$3,BNA_nov23!$B$1:$BZ$1007,MATCH(Q$5,BNA_nov23!$B$7:$BZ$7,0),FALSE),VLOOKUP($B8,BNA_nov23!$B$1:$BZ$1007,MATCH(Q$5,BNA_nov23!$B$7:$BZ$7,0),FALSE)))</f>
        <v>6250</v>
      </c>
      <c r="R8" s="26">
        <f ca="1">IF(VLOOKUP($B8,BNA_nov23!$B$1:$BZ$1007,MATCH($A$1,BNA_nov23!$B$7:$BZ$7,0),FALSE)=$A$2,"",IF(VLOOKUP($B8,BNA_nov23!$B$1:$BZ$1007,MATCH(R$5,BNA_nov23!$B$7:$BZ$7,0),FALSE)="MC",VLOOKUP($A$3,BNA_nov23!$B$1:$BZ$1007,MATCH(R$5,BNA_nov23!$B$7:$BZ$7,0),FALSE),VLOOKUP($B8,BNA_nov23!$B$1:$BZ$1007,MATCH(R$5,BNA_nov23!$B$7:$BZ$7,0),FALSE)))</f>
        <v>5000</v>
      </c>
      <c r="S8" s="26">
        <f ca="1">IF(VLOOKUP($B8,BNA_nov23!$B$1:$BZ$1007,MATCH($A$1,BNA_nov23!$B$7:$BZ$7,0),FALSE)=$A$2,"",IF(VLOOKUP($B8,BNA_nov23!$B$1:$BZ$1007,MATCH(S$5,BNA_nov23!$B$7:$BZ$7,0),FALSE)="MC",VLOOKUP($A$3,BNA_nov23!$B$1:$BZ$1007,MATCH(S$5,BNA_nov23!$B$7:$BZ$7,0),FALSE),VLOOKUP($B8,BNA_nov23!$B$1:$BZ$1007,MATCH(S$5,BNA_nov23!$B$7:$BZ$7,0),FALSE)))</f>
        <v>500</v>
      </c>
      <c r="T8" s="26">
        <f ca="1">IF(VLOOKUP($B8,BNA_nov23!$B$1:$BZ$1007,MATCH($A$1,BNA_nov23!$B$7:$BZ$7,0),FALSE)=$A$2,"",IF(VLOOKUP($B8,BNA_nov23!$B$1:$BZ$1007,MATCH(T$5,BNA_nov23!$B$7:$BZ$7,0),FALSE)="MC",VLOOKUP($A$3,BNA_nov23!$B$1:$BZ$1007,MATCH(T$5,BNA_nov23!$B$7:$BZ$7,0),FALSE),VLOOKUP($B8,BNA_nov23!$B$1:$BZ$1007,MATCH(T$5,BNA_nov23!$B$7:$BZ$7,0),FALSE)))</f>
        <v>850</v>
      </c>
      <c r="U8" s="26">
        <f ca="1">IF(VLOOKUP($B8,BNA_nov23!$B$1:$BZ$1007,MATCH($A$1,BNA_nov23!$B$7:$BZ$7,0),FALSE)=$A$2,"",IF(VLOOKUP($B8,BNA_nov23!$B$1:$BZ$1007,MATCH(U$5,BNA_nov23!$B$7:$BZ$7,0),FALSE)="MC",VLOOKUP($A$3,BNA_nov23!$B$1:$BZ$1007,MATCH(U$5,BNA_nov23!$B$7:$BZ$7,0),FALSE),VLOOKUP($B8,BNA_nov23!$B$1:$BZ$1007,MATCH(U$5,BNA_nov23!$B$7:$BZ$7,0),FALSE)))</f>
        <v>500</v>
      </c>
      <c r="V8" s="26">
        <f ca="1">IF(VLOOKUP($B8,BNA_nov23!$B$1:$BZ$1007,MATCH($A$1,BNA_nov23!$B$7:$BZ$7,0),FALSE)=$A$2,"",IF(VLOOKUP($B8,BNA_nov23!$B$1:$BZ$1007,MATCH(V$5,BNA_nov23!$B$7:$BZ$7,0),FALSE)="MC",VLOOKUP($A$3,BNA_nov23!$B$1:$BZ$1007,MATCH(V$5,BNA_nov23!$B$7:$BZ$7,0),FALSE),VLOOKUP($B8,BNA_nov23!$B$1:$BZ$1007,MATCH(V$5,BNA_nov23!$B$7:$BZ$7,0),FALSE)))</f>
        <v>850</v>
      </c>
      <c r="W8" s="26">
        <f ca="1">IF(VLOOKUP($B8,BNA_nov23!$B$1:$BZ$1007,MATCH($A$1,BNA_nov23!$B$7:$BZ$7,0),FALSE)=$A$2,"",IF(VLOOKUP($B8,BNA_nov23!$B$1:$BZ$1007,MATCH(W$5,BNA_nov23!$B$7:$BZ$7,0),FALSE)="MC",VLOOKUP($A$3,BNA_nov23!$B$1:$BZ$1007,MATCH(W$5,BNA_nov23!$B$7:$BZ$7,0),FALSE),VLOOKUP($B8,BNA_nov23!$B$1:$BZ$1007,MATCH(W$5,BNA_nov23!$B$7:$BZ$7,0),FALSE)))</f>
        <v>1350</v>
      </c>
      <c r="X8" s="26">
        <f ca="1">IF(VLOOKUP($B8,BNA_nov23!$B$1:$BZ$1007,MATCH($A$1,BNA_nov23!$B$7:$BZ$7,0),FALSE)=$A$2,"",IF(VLOOKUP($B8,BNA_nov23!$B$1:$BZ$1007,MATCH(X$5,BNA_nov23!$B$7:$BZ$7,0),FALSE)="MC",VLOOKUP($A$3,BNA_nov23!$B$1:$BZ$1007,MATCH(X$5,BNA_nov23!$B$7:$BZ$7,0),FALSE),VLOOKUP($B8,BNA_nov23!$B$1:$BZ$1007,MATCH(X$5,BNA_nov23!$B$7:$BZ$7,0),FALSE)))</f>
        <v>4000</v>
      </c>
      <c r="Y8" s="26">
        <f ca="1">IF(VLOOKUP($B8,BNA_nov23!$B$1:$BZ$1007,MATCH($A$1,BNA_nov23!$B$7:$BZ$7,0),FALSE)=$A$2,"",IF(VLOOKUP($B8,BNA_nov23!$B$1:$BZ$1007,MATCH(Y$5,BNA_nov23!$B$7:$BZ$7,0),FALSE)="MC",VLOOKUP($A$3,BNA_nov23!$B$1:$BZ$1007,MATCH(Y$5,BNA_nov23!$B$7:$BZ$7,0),FALSE),VLOOKUP($B8,BNA_nov23!$B$1:$BZ$1007,MATCH(Y$5,BNA_nov23!$B$7:$BZ$7,0),FALSE)))</f>
        <v>3500</v>
      </c>
      <c r="Z8" s="26">
        <f ca="1">IF(VLOOKUP($B8,BNA_nov23!$B$1:$BZ$1007,MATCH($A$1,BNA_nov23!$B$7:$BZ$7,0),FALSE)=$A$2,"",IF(VLOOKUP($B8,BNA_nov23!$B$1:$BZ$1007,MATCH(Z$5,BNA_nov23!$B$7:$BZ$7,0),FALSE)="MC",VLOOKUP($A$3,BNA_nov23!$B$1:$BZ$1007,MATCH(Z$5,BNA_nov23!$B$7:$BZ$7,0),FALSE),VLOOKUP($B8,BNA_nov23!$B$1:$BZ$1007,MATCH(Z$5,BNA_nov23!$B$7:$BZ$7,0),FALSE)))</f>
        <v>650</v>
      </c>
      <c r="AA8" s="26">
        <f ca="1">IF(VLOOKUP($B8,BNA_nov23!$B$1:$BZ$1007,MATCH($A$1,BNA_nov23!$B$7:$BZ$7,0),FALSE)=$A$2,"",IF(VLOOKUP($B8,BNA_nov23!$B$1:$BZ$1007,MATCH(AA$5,BNA_nov23!$B$7:$BZ$7,0),FALSE)="MC",VLOOKUP($A$3,BNA_nov23!$B$1:$BZ$1007,MATCH(AA$5,BNA_nov23!$B$7:$BZ$7,0),FALSE),VLOOKUP($B8,BNA_nov23!$B$1:$BZ$1007,MATCH(AA$5,BNA_nov23!$B$7:$BZ$7,0),FALSE)))</f>
        <v>2600</v>
      </c>
      <c r="AB8" s="26">
        <f ca="1">IF(VLOOKUP($B8,BNA_nov23!$B$1:$BZ$1007,MATCH($A$1,BNA_nov23!$B$7:$BZ$7,0),FALSE)=$A$2,"",IF(VLOOKUP($B8,BNA_nov23!$B$1:$BZ$1007,MATCH(AB$5,BNA_nov23!$B$7:$BZ$7,0),FALSE)="MC",VLOOKUP($A$3,BNA_nov23!$B$1:$BZ$1007,MATCH(AB$5,BNA_nov23!$B$7:$BZ$7,0),FALSE),VLOOKUP($B8,BNA_nov23!$B$1:$BZ$1007,MATCH(AB$5,BNA_nov23!$B$7:$BZ$7,0),FALSE)))</f>
        <v>1200</v>
      </c>
      <c r="AC8" s="26">
        <f ca="1">IF(VLOOKUP($B8,BNA_nov23!$B$1:$BZ$1007,MATCH($A$1,BNA_nov23!$B$7:$BZ$7,0),FALSE)=$A$2,"",IF(VLOOKUP($B8,BNA_nov23!$B$1:$BZ$1007,MATCH(AC$5,BNA_nov23!$B$7:$BZ$7,0),FALSE)="MC",VLOOKUP($A$3,BNA_nov23!$B$1:$BZ$1007,MATCH(AC$5,BNA_nov23!$B$7:$BZ$7,0),FALSE),VLOOKUP($B8,BNA_nov23!$B$1:$BZ$1007,MATCH(AC$5,BNA_nov23!$B$7:$BZ$7,0),FALSE)))</f>
        <v>2800</v>
      </c>
      <c r="AD8" s="26">
        <f ca="1">IF(VLOOKUP($B8,BNA_nov23!$B$1:$BZ$1007,MATCH($A$1,BNA_nov23!$B$7:$BZ$7,0),FALSE)=$A$2,"",IF(VLOOKUP($B8,BNA_nov23!$B$1:$BZ$1007,MATCH(AD$5,BNA_nov23!$B$7:$BZ$7,0),FALSE)="MC",VLOOKUP($A$3,BNA_nov23!$B$1:$BZ$1007,MATCH(AD$5,BNA_nov23!$B$7:$BZ$7,0),FALSE),VLOOKUP($B8,BNA_nov23!$B$1:$BZ$1007,MATCH(AD$5,BNA_nov23!$B$7:$BZ$7,0),FALSE)))</f>
        <v>300</v>
      </c>
    </row>
    <row r="9" spans="1:30" x14ac:dyDescent="0.35">
      <c r="C9" s="20" t="s">
        <v>3330</v>
      </c>
      <c r="D9" s="36"/>
      <c r="E9" s="26"/>
      <c r="F9" s="26"/>
      <c r="G9" s="26"/>
      <c r="H9" s="26"/>
      <c r="I9" s="26"/>
      <c r="J9" s="26"/>
      <c r="K9" s="26"/>
      <c r="L9" s="26"/>
      <c r="M9" s="26"/>
      <c r="N9" s="26"/>
      <c r="O9" s="26"/>
      <c r="P9" s="26"/>
      <c r="Q9" s="26"/>
      <c r="R9" s="26"/>
      <c r="S9" s="26"/>
      <c r="T9" s="26"/>
      <c r="U9" s="26"/>
      <c r="V9" s="26"/>
      <c r="W9" s="26"/>
      <c r="X9" s="26"/>
      <c r="Y9" s="26"/>
      <c r="Z9" s="26"/>
      <c r="AA9" s="26"/>
      <c r="AB9" s="26"/>
      <c r="AC9" s="26"/>
      <c r="AD9" s="26"/>
    </row>
    <row r="10" spans="1:30" x14ac:dyDescent="0.35">
      <c r="B10" t="s">
        <v>74</v>
      </c>
      <c r="C10" t="s">
        <v>72</v>
      </c>
      <c r="D10" s="37">
        <f ca="1">SUM(E10:AD10)</f>
        <v>88862.5</v>
      </c>
      <c r="E10" s="26">
        <f ca="1">IF(VLOOKUP($B10,BNA_nov23!$B$1:$BZ$1007,MATCH($A$1,BNA_nov23!$B$7:$BZ$7,0),FALSE)=$A$2,"",IF(VLOOKUP($B10,BNA_nov23!$B$1:$BZ$1007,MATCH(E$5,BNA_nov23!$B$7:$BZ$7,0),FALSE)="MC",VLOOKUP($A$3,BNA_nov23!$B$1:$BZ$1007,MATCH(E$5,BNA_nov23!$B$7:$BZ$7,0),FALSE),VLOOKUP($B10,BNA_nov23!$B$1:$BZ$1007,MATCH(E$5,BNA_nov23!$B$7:$BZ$7,0),FALSE)))</f>
        <v>1000</v>
      </c>
      <c r="F10" s="26">
        <f ca="1">IF(VLOOKUP($B10,BNA_nov23!$B$1:$BZ$1007,MATCH($A$1,BNA_nov23!$B$7:$BZ$7,0),FALSE)=$A$2,"",IF(VLOOKUP($B10,BNA_nov23!$B$1:$BZ$1007,MATCH(F$5,BNA_nov23!$B$7:$BZ$7,0),FALSE)="MC",VLOOKUP($A$3,BNA_nov23!$B$1:$BZ$1007,MATCH(F$5,BNA_nov23!$B$7:$BZ$7,0),FALSE),VLOOKUP($B10,BNA_nov23!$B$1:$BZ$1007,MATCH(F$5,BNA_nov23!$B$7:$BZ$7,0),FALSE)))</f>
        <v>2000</v>
      </c>
      <c r="G10" s="26">
        <f ca="1">IF(VLOOKUP($B10,BNA_nov23!$B$1:$BZ$1007,MATCH($A$1,BNA_nov23!$B$7:$BZ$7,0),FALSE)=$A$2,"",IF(VLOOKUP($B10,BNA_nov23!$B$1:$BZ$1007,MATCH(G$5,BNA_nov23!$B$7:$BZ$7,0),FALSE)="MC",VLOOKUP($A$3,BNA_nov23!$B$1:$BZ$1007,MATCH(G$5,BNA_nov23!$B$7:$BZ$7,0),FALSE),VLOOKUP($B10,BNA_nov23!$B$1:$BZ$1007,MATCH(G$5,BNA_nov23!$B$7:$BZ$7,0),FALSE)))</f>
        <v>1750</v>
      </c>
      <c r="H10" s="26">
        <f ca="1">IF(VLOOKUP($B10,BNA_nov23!$B$1:$BZ$1007,MATCH($A$1,BNA_nov23!$B$7:$BZ$7,0),FALSE)=$A$2,"",IF(VLOOKUP($B10,BNA_nov23!$B$1:$BZ$1007,MATCH(H$5,BNA_nov23!$B$7:$BZ$7,0),FALSE)="MC",VLOOKUP($A$3,BNA_nov23!$B$1:$BZ$1007,MATCH(H$5,BNA_nov23!$B$7:$BZ$7,0),FALSE),VLOOKUP($B10,BNA_nov23!$B$1:$BZ$1007,MATCH(H$5,BNA_nov23!$B$7:$BZ$7,0),FALSE)))</f>
        <v>500</v>
      </c>
      <c r="I10" s="26">
        <f ca="1">IF(VLOOKUP($B10,BNA_nov23!$B$1:$BZ$1007,MATCH($A$1,BNA_nov23!$B$7:$BZ$7,0),FALSE)=$A$2,"",IF(VLOOKUP($B10,BNA_nov23!$B$1:$BZ$1007,MATCH(I$5,BNA_nov23!$B$7:$BZ$7,0),FALSE)="MC",VLOOKUP($A$3,BNA_nov23!$B$1:$BZ$1007,MATCH(I$5,BNA_nov23!$B$7:$BZ$7,0),FALSE),VLOOKUP($B10,BNA_nov23!$B$1:$BZ$1007,MATCH(I$5,BNA_nov23!$B$7:$BZ$7,0),FALSE)))</f>
        <v>500</v>
      </c>
      <c r="J10" s="26">
        <f ca="1">IF(VLOOKUP($B10,BNA_nov23!$B$1:$BZ$1007,MATCH($A$1,BNA_nov23!$B$7:$BZ$7,0),FALSE)=$A$2,"",IF(VLOOKUP($B10,BNA_nov23!$B$1:$BZ$1007,MATCH(J$5,BNA_nov23!$B$7:$BZ$7,0),FALSE)="MC",VLOOKUP($A$3,BNA_nov23!$B$1:$BZ$1007,MATCH(J$5,BNA_nov23!$B$7:$BZ$7,0),FALSE),VLOOKUP($B10,BNA_nov23!$B$1:$BZ$1007,MATCH(J$5,BNA_nov23!$B$7:$BZ$7,0),FALSE)))</f>
        <v>5187.5</v>
      </c>
      <c r="K10" s="26">
        <f ca="1">IF(VLOOKUP($B10,BNA_nov23!$B$1:$BZ$1007,MATCH($A$1,BNA_nov23!$B$7:$BZ$7,0),FALSE)=$A$2,"",IF(VLOOKUP($B10,BNA_nov23!$B$1:$BZ$1007,MATCH(K$5,BNA_nov23!$B$7:$BZ$7,0),FALSE)="MC",VLOOKUP($A$3,BNA_nov23!$B$1:$BZ$1007,MATCH(K$5,BNA_nov23!$B$7:$BZ$7,0),FALSE),VLOOKUP($B10,BNA_nov23!$B$1:$BZ$1007,MATCH(K$5,BNA_nov23!$B$7:$BZ$7,0),FALSE)))</f>
        <v>9000</v>
      </c>
      <c r="L10" s="26">
        <f ca="1">IF(VLOOKUP($B10,BNA_nov23!$B$1:$BZ$1007,MATCH($A$1,BNA_nov23!$B$7:$BZ$7,0),FALSE)=$A$2,"",IF(VLOOKUP($B10,BNA_nov23!$B$1:$BZ$1007,MATCH(L$5,BNA_nov23!$B$7:$BZ$7,0),FALSE)="MC",VLOOKUP($A$3,BNA_nov23!$B$1:$BZ$1007,MATCH(L$5,BNA_nov23!$B$7:$BZ$7,0),FALSE),VLOOKUP($B10,BNA_nov23!$B$1:$BZ$1007,MATCH(L$5,BNA_nov23!$B$7:$BZ$7,0),FALSE)))</f>
        <v>1250</v>
      </c>
      <c r="M10" s="26">
        <f ca="1">IF(VLOOKUP($B10,BNA_nov23!$B$1:$BZ$1007,MATCH($A$1,BNA_nov23!$B$7:$BZ$7,0),FALSE)=$A$2,"",IF(VLOOKUP($B10,BNA_nov23!$B$1:$BZ$1007,MATCH(M$5,BNA_nov23!$B$7:$BZ$7,0),FALSE)="MC",VLOOKUP($A$3,BNA_nov23!$B$1:$BZ$1007,MATCH(M$5,BNA_nov23!$B$7:$BZ$7,0),FALSE),VLOOKUP($B10,BNA_nov23!$B$1:$BZ$1007,MATCH(M$5,BNA_nov23!$B$7:$BZ$7,0),FALSE)))</f>
        <v>2250</v>
      </c>
      <c r="N10" s="26">
        <f ca="1">IF(VLOOKUP($B10,BNA_nov23!$B$1:$BZ$1007,MATCH($A$1,BNA_nov23!$B$7:$BZ$7,0),FALSE)=$A$2,"",IF(VLOOKUP($B10,BNA_nov23!$B$1:$BZ$1007,MATCH(N$5,BNA_nov23!$B$7:$BZ$7,0),FALSE)="MC",VLOOKUP($A$3,BNA_nov23!$B$1:$BZ$1007,MATCH(N$5,BNA_nov23!$B$7:$BZ$7,0),FALSE),VLOOKUP($B10,BNA_nov23!$B$1:$BZ$1007,MATCH(N$5,BNA_nov23!$B$7:$BZ$7,0),FALSE)))</f>
        <v>100</v>
      </c>
      <c r="O10" s="26">
        <f ca="1">IF(VLOOKUP($B10,BNA_nov23!$B$1:$BZ$1007,MATCH($A$1,BNA_nov23!$B$7:$BZ$7,0),FALSE)=$A$2,"",IF(VLOOKUP($B10,BNA_nov23!$B$1:$BZ$1007,MATCH(O$5,BNA_nov23!$B$7:$BZ$7,0),FALSE)="MC",VLOOKUP($A$3,BNA_nov23!$B$1:$BZ$1007,MATCH(O$5,BNA_nov23!$B$7:$BZ$7,0),FALSE),VLOOKUP($B10,BNA_nov23!$B$1:$BZ$1007,MATCH(O$5,BNA_nov23!$B$7:$BZ$7,0),FALSE)))</f>
        <v>28500</v>
      </c>
      <c r="P10" s="26">
        <f ca="1">IF(VLOOKUP($B10,BNA_nov23!$B$1:$BZ$1007,MATCH($A$1,BNA_nov23!$B$7:$BZ$7,0),FALSE)=$A$2,"",IF(VLOOKUP($B10,BNA_nov23!$B$1:$BZ$1007,MATCH(P$5,BNA_nov23!$B$7:$BZ$7,0),FALSE)="MC",VLOOKUP($A$3,BNA_nov23!$B$1:$BZ$1007,MATCH(P$5,BNA_nov23!$B$7:$BZ$7,0),FALSE),VLOOKUP($B10,BNA_nov23!$B$1:$BZ$1007,MATCH(P$5,BNA_nov23!$B$7:$BZ$7,0),FALSE)))</f>
        <v>750</v>
      </c>
      <c r="Q10" s="26">
        <f ca="1">IF(VLOOKUP($B10,BNA_nov23!$B$1:$BZ$1007,MATCH($A$1,BNA_nov23!$B$7:$BZ$7,0),FALSE)=$A$2,"",IF(VLOOKUP($B10,BNA_nov23!$B$1:$BZ$1007,MATCH(Q$5,BNA_nov23!$B$7:$BZ$7,0),FALSE)="MC",VLOOKUP($A$3,BNA_nov23!$B$1:$BZ$1007,MATCH(Q$5,BNA_nov23!$B$7:$BZ$7,0),FALSE),VLOOKUP($B10,BNA_nov23!$B$1:$BZ$1007,MATCH(Q$5,BNA_nov23!$B$7:$BZ$7,0),FALSE)))</f>
        <v>6250</v>
      </c>
      <c r="R10" s="26">
        <f ca="1">IF(VLOOKUP($B10,BNA_nov23!$B$1:$BZ$1007,MATCH($A$1,BNA_nov23!$B$7:$BZ$7,0),FALSE)=$A$2,"",IF(VLOOKUP($B10,BNA_nov23!$B$1:$BZ$1007,MATCH(R$5,BNA_nov23!$B$7:$BZ$7,0),FALSE)="MC",VLOOKUP($A$3,BNA_nov23!$B$1:$BZ$1007,MATCH(R$5,BNA_nov23!$B$7:$BZ$7,0),FALSE),VLOOKUP($B10,BNA_nov23!$B$1:$BZ$1007,MATCH(R$5,BNA_nov23!$B$7:$BZ$7,0),FALSE)))</f>
        <v>5000</v>
      </c>
      <c r="S10" s="26">
        <f ca="1">IF(VLOOKUP($B10,BNA_nov23!$B$1:$BZ$1007,MATCH($A$1,BNA_nov23!$B$7:$BZ$7,0),FALSE)=$A$2,"",IF(VLOOKUP($B10,BNA_nov23!$B$1:$BZ$1007,MATCH(S$5,BNA_nov23!$B$7:$BZ$7,0),FALSE)="MC",VLOOKUP($A$3,BNA_nov23!$B$1:$BZ$1007,MATCH(S$5,BNA_nov23!$B$7:$BZ$7,0),FALSE),VLOOKUP($B10,BNA_nov23!$B$1:$BZ$1007,MATCH(S$5,BNA_nov23!$B$7:$BZ$7,0),FALSE)))</f>
        <v>525</v>
      </c>
      <c r="T10" s="26">
        <f ca="1">IF(VLOOKUP($B10,BNA_nov23!$B$1:$BZ$1007,MATCH($A$1,BNA_nov23!$B$7:$BZ$7,0),FALSE)=$A$2,"",IF(VLOOKUP($B10,BNA_nov23!$B$1:$BZ$1007,MATCH(T$5,BNA_nov23!$B$7:$BZ$7,0),FALSE)="MC",VLOOKUP($A$3,BNA_nov23!$B$1:$BZ$1007,MATCH(T$5,BNA_nov23!$B$7:$BZ$7,0),FALSE),VLOOKUP($B10,BNA_nov23!$B$1:$BZ$1007,MATCH(T$5,BNA_nov23!$B$7:$BZ$7,0),FALSE)))</f>
        <v>375</v>
      </c>
      <c r="U10" s="26">
        <f ca="1">IF(VLOOKUP($B10,BNA_nov23!$B$1:$BZ$1007,MATCH($A$1,BNA_nov23!$B$7:$BZ$7,0),FALSE)=$A$2,"",IF(VLOOKUP($B10,BNA_nov23!$B$1:$BZ$1007,MATCH(U$5,BNA_nov23!$B$7:$BZ$7,0),FALSE)="MC",VLOOKUP($A$3,BNA_nov23!$B$1:$BZ$1007,MATCH(U$5,BNA_nov23!$B$7:$BZ$7,0),FALSE),VLOOKUP($B10,BNA_nov23!$B$1:$BZ$1007,MATCH(U$5,BNA_nov23!$B$7:$BZ$7,0),FALSE)))</f>
        <v>500</v>
      </c>
      <c r="V10" s="26">
        <f ca="1">IF(VLOOKUP($B10,BNA_nov23!$B$1:$BZ$1007,MATCH($A$1,BNA_nov23!$B$7:$BZ$7,0),FALSE)=$A$2,"",IF(VLOOKUP($B10,BNA_nov23!$B$1:$BZ$1007,MATCH(V$5,BNA_nov23!$B$7:$BZ$7,0),FALSE)="MC",VLOOKUP($A$3,BNA_nov23!$B$1:$BZ$1007,MATCH(V$5,BNA_nov23!$B$7:$BZ$7,0),FALSE),VLOOKUP($B10,BNA_nov23!$B$1:$BZ$1007,MATCH(V$5,BNA_nov23!$B$7:$BZ$7,0),FALSE)))</f>
        <v>850</v>
      </c>
      <c r="W10" s="26">
        <f ca="1">IF(VLOOKUP($B10,BNA_nov23!$B$1:$BZ$1007,MATCH($A$1,BNA_nov23!$B$7:$BZ$7,0),FALSE)=$A$2,"",IF(VLOOKUP($B10,BNA_nov23!$B$1:$BZ$1007,MATCH(W$5,BNA_nov23!$B$7:$BZ$7,0),FALSE)="MC",VLOOKUP($A$3,BNA_nov23!$B$1:$BZ$1007,MATCH(W$5,BNA_nov23!$B$7:$BZ$7,0),FALSE),VLOOKUP($B10,BNA_nov23!$B$1:$BZ$1007,MATCH(W$5,BNA_nov23!$B$7:$BZ$7,0),FALSE)))</f>
        <v>1350</v>
      </c>
      <c r="X10" s="26">
        <f ca="1">IF(VLOOKUP($B10,BNA_nov23!$B$1:$BZ$1007,MATCH($A$1,BNA_nov23!$B$7:$BZ$7,0),FALSE)=$A$2,"",IF(VLOOKUP($B10,BNA_nov23!$B$1:$BZ$1007,MATCH(X$5,BNA_nov23!$B$7:$BZ$7,0),FALSE)="MC",VLOOKUP($A$3,BNA_nov23!$B$1:$BZ$1007,MATCH(X$5,BNA_nov23!$B$7:$BZ$7,0),FALSE),VLOOKUP($B10,BNA_nov23!$B$1:$BZ$1007,MATCH(X$5,BNA_nov23!$B$7:$BZ$7,0),FALSE)))</f>
        <v>2500</v>
      </c>
      <c r="Y10" s="26">
        <f ca="1">IF(VLOOKUP($B10,BNA_nov23!$B$1:$BZ$1007,MATCH($A$1,BNA_nov23!$B$7:$BZ$7,0),FALSE)=$A$2,"",IF(VLOOKUP($B10,BNA_nov23!$B$1:$BZ$1007,MATCH(Y$5,BNA_nov23!$B$7:$BZ$7,0),FALSE)="MC",VLOOKUP($A$3,BNA_nov23!$B$1:$BZ$1007,MATCH(Y$5,BNA_nov23!$B$7:$BZ$7,0),FALSE),VLOOKUP($B10,BNA_nov23!$B$1:$BZ$1007,MATCH(Y$5,BNA_nov23!$B$7:$BZ$7,0),FALSE)))</f>
        <v>4125</v>
      </c>
      <c r="Z10" s="26">
        <f ca="1">IF(VLOOKUP($B10,BNA_nov23!$B$1:$BZ$1007,MATCH($A$1,BNA_nov23!$B$7:$BZ$7,0),FALSE)=$A$2,"",IF(VLOOKUP($B10,BNA_nov23!$B$1:$BZ$1007,MATCH(Z$5,BNA_nov23!$B$7:$BZ$7,0),FALSE)="MC",VLOOKUP($A$3,BNA_nov23!$B$1:$BZ$1007,MATCH(Z$5,BNA_nov23!$B$7:$BZ$7,0),FALSE),VLOOKUP($B10,BNA_nov23!$B$1:$BZ$1007,MATCH(Z$5,BNA_nov23!$B$7:$BZ$7,0),FALSE)))</f>
        <v>2500</v>
      </c>
      <c r="AA10" s="26">
        <f ca="1">IF(VLOOKUP($B10,BNA_nov23!$B$1:$BZ$1007,MATCH($A$1,BNA_nov23!$B$7:$BZ$7,0),FALSE)=$A$2,"",IF(VLOOKUP($B10,BNA_nov23!$B$1:$BZ$1007,MATCH(AA$5,BNA_nov23!$B$7:$BZ$7,0),FALSE)="MC",VLOOKUP($A$3,BNA_nov23!$B$1:$BZ$1007,MATCH(AA$5,BNA_nov23!$B$7:$BZ$7,0),FALSE),VLOOKUP($B10,BNA_nov23!$B$1:$BZ$1007,MATCH(AA$5,BNA_nov23!$B$7:$BZ$7,0),FALSE)))</f>
        <v>2600</v>
      </c>
      <c r="AB10" s="26">
        <f ca="1">IF(VLOOKUP($B10,BNA_nov23!$B$1:$BZ$1007,MATCH($A$1,BNA_nov23!$B$7:$BZ$7,0),FALSE)=$A$2,"",IF(VLOOKUP($B10,BNA_nov23!$B$1:$BZ$1007,MATCH(AB$5,BNA_nov23!$B$7:$BZ$7,0),FALSE)="MC",VLOOKUP($A$3,BNA_nov23!$B$1:$BZ$1007,MATCH(AB$5,BNA_nov23!$B$7:$BZ$7,0),FALSE),VLOOKUP($B10,BNA_nov23!$B$1:$BZ$1007,MATCH(AB$5,BNA_nov23!$B$7:$BZ$7,0),FALSE)))</f>
        <v>2500</v>
      </c>
      <c r="AC10" s="26">
        <f ca="1">IF(VLOOKUP($B10,BNA_nov23!$B$1:$BZ$1007,MATCH($A$1,BNA_nov23!$B$7:$BZ$7,0),FALSE)=$A$2,"",IF(VLOOKUP($B10,BNA_nov23!$B$1:$BZ$1007,MATCH(AC$5,BNA_nov23!$B$7:$BZ$7,0),FALSE)="MC",VLOOKUP($A$3,BNA_nov23!$B$1:$BZ$1007,MATCH(AC$5,BNA_nov23!$B$7:$BZ$7,0),FALSE),VLOOKUP($B10,BNA_nov23!$B$1:$BZ$1007,MATCH(AC$5,BNA_nov23!$B$7:$BZ$7,0),FALSE)))</f>
        <v>6750</v>
      </c>
      <c r="AD10" s="26">
        <f ca="1">IF(VLOOKUP($B10,BNA_nov23!$B$1:$BZ$1007,MATCH($A$1,BNA_nov23!$B$7:$BZ$7,0),FALSE)=$A$2,"",IF(VLOOKUP($B10,BNA_nov23!$B$1:$BZ$1007,MATCH(AD$5,BNA_nov23!$B$7:$BZ$7,0),FALSE)="MC",VLOOKUP($A$3,BNA_nov23!$B$1:$BZ$1007,MATCH(AD$5,BNA_nov23!$B$7:$BZ$7,0),FALSE),VLOOKUP($B10,BNA_nov23!$B$1:$BZ$1007,MATCH(AD$5,BNA_nov23!$B$7:$BZ$7,0),FALSE)))</f>
        <v>250</v>
      </c>
    </row>
    <row r="11" spans="1:30" x14ac:dyDescent="0.35">
      <c r="B11" t="s">
        <v>77</v>
      </c>
      <c r="C11" t="s">
        <v>76</v>
      </c>
      <c r="D11" s="37">
        <f ca="1">SUM(E11:AD11)</f>
        <v>61025</v>
      </c>
      <c r="E11" s="26">
        <f ca="1">IF(VLOOKUP($B11,BNA_nov23!$B$1:$BZ$1007,MATCH($A$1,BNA_nov23!$B$7:$BZ$7,0),FALSE)=$A$2,"",IF(VLOOKUP($B11,BNA_nov23!$B$1:$BZ$1007,MATCH(E$5,BNA_nov23!$B$7:$BZ$7,0),FALSE)="MC",VLOOKUP($A$3,BNA_nov23!$B$1:$BZ$1007,MATCH(E$5,BNA_nov23!$B$7:$BZ$7,0),FALSE),VLOOKUP($B11,BNA_nov23!$B$1:$BZ$1007,MATCH(E$5,BNA_nov23!$B$7:$BZ$7,0),FALSE)))</f>
        <v>1000</v>
      </c>
      <c r="F11" s="26">
        <f ca="1">IF(VLOOKUP($B11,BNA_nov23!$B$1:$BZ$1007,MATCH($A$1,BNA_nov23!$B$7:$BZ$7,0),FALSE)=$A$2,"",IF(VLOOKUP($B11,BNA_nov23!$B$1:$BZ$1007,MATCH(F$5,BNA_nov23!$B$7:$BZ$7,0),FALSE)="MC",VLOOKUP($A$3,BNA_nov23!$B$1:$BZ$1007,MATCH(F$5,BNA_nov23!$B$7:$BZ$7,0),FALSE),VLOOKUP($B11,BNA_nov23!$B$1:$BZ$1007,MATCH(F$5,BNA_nov23!$B$7:$BZ$7,0),FALSE)))</f>
        <v>1000</v>
      </c>
      <c r="G11" s="26">
        <f ca="1">IF(VLOOKUP($B11,BNA_nov23!$B$1:$BZ$1007,MATCH($A$1,BNA_nov23!$B$7:$BZ$7,0),FALSE)=$A$2,"",IF(VLOOKUP($B11,BNA_nov23!$B$1:$BZ$1007,MATCH(G$5,BNA_nov23!$B$7:$BZ$7,0),FALSE)="MC",VLOOKUP($A$3,BNA_nov23!$B$1:$BZ$1007,MATCH(G$5,BNA_nov23!$B$7:$BZ$7,0),FALSE),VLOOKUP($B11,BNA_nov23!$B$1:$BZ$1007,MATCH(G$5,BNA_nov23!$B$7:$BZ$7,0),FALSE)))</f>
        <v>1750</v>
      </c>
      <c r="H11" s="26">
        <f ca="1">IF(VLOOKUP($B11,BNA_nov23!$B$1:$BZ$1007,MATCH($A$1,BNA_nov23!$B$7:$BZ$7,0),FALSE)=$A$2,"",IF(VLOOKUP($B11,BNA_nov23!$B$1:$BZ$1007,MATCH(H$5,BNA_nov23!$B$7:$BZ$7,0),FALSE)="MC",VLOOKUP($A$3,BNA_nov23!$B$1:$BZ$1007,MATCH(H$5,BNA_nov23!$B$7:$BZ$7,0),FALSE),VLOOKUP($B11,BNA_nov23!$B$1:$BZ$1007,MATCH(H$5,BNA_nov23!$B$7:$BZ$7,0),FALSE)))</f>
        <v>450</v>
      </c>
      <c r="I11" s="26">
        <f ca="1">IF(VLOOKUP($B11,BNA_nov23!$B$1:$BZ$1007,MATCH($A$1,BNA_nov23!$B$7:$BZ$7,0),FALSE)=$A$2,"",IF(VLOOKUP($B11,BNA_nov23!$B$1:$BZ$1007,MATCH(I$5,BNA_nov23!$B$7:$BZ$7,0),FALSE)="MC",VLOOKUP($A$3,BNA_nov23!$B$1:$BZ$1007,MATCH(I$5,BNA_nov23!$B$7:$BZ$7,0),FALSE),VLOOKUP($B11,BNA_nov23!$B$1:$BZ$1007,MATCH(I$5,BNA_nov23!$B$7:$BZ$7,0),FALSE)))</f>
        <v>400</v>
      </c>
      <c r="J11" s="26">
        <f ca="1">IF(VLOOKUP($B11,BNA_nov23!$B$1:$BZ$1007,MATCH($A$1,BNA_nov23!$B$7:$BZ$7,0),FALSE)=$A$2,"",IF(VLOOKUP($B11,BNA_nov23!$B$1:$BZ$1007,MATCH(J$5,BNA_nov23!$B$7:$BZ$7,0),FALSE)="MC",VLOOKUP($A$3,BNA_nov23!$B$1:$BZ$1007,MATCH(J$5,BNA_nov23!$B$7:$BZ$7,0),FALSE),VLOOKUP($B11,BNA_nov23!$B$1:$BZ$1007,MATCH(J$5,BNA_nov23!$B$7:$BZ$7,0),FALSE)))</f>
        <v>4000</v>
      </c>
      <c r="K11" s="26">
        <f ca="1">IF(VLOOKUP($B11,BNA_nov23!$B$1:$BZ$1007,MATCH($A$1,BNA_nov23!$B$7:$BZ$7,0),FALSE)=$A$2,"",IF(VLOOKUP($B11,BNA_nov23!$B$1:$BZ$1007,MATCH(K$5,BNA_nov23!$B$7:$BZ$7,0),FALSE)="MC",VLOOKUP($A$3,BNA_nov23!$B$1:$BZ$1007,MATCH(K$5,BNA_nov23!$B$7:$BZ$7,0),FALSE),VLOOKUP($B11,BNA_nov23!$B$1:$BZ$1007,MATCH(K$5,BNA_nov23!$B$7:$BZ$7,0),FALSE)))</f>
        <v>2500</v>
      </c>
      <c r="L11" s="26">
        <f ca="1">IF(VLOOKUP($B11,BNA_nov23!$B$1:$BZ$1007,MATCH($A$1,BNA_nov23!$B$7:$BZ$7,0),FALSE)=$A$2,"",IF(VLOOKUP($B11,BNA_nov23!$B$1:$BZ$1007,MATCH(L$5,BNA_nov23!$B$7:$BZ$7,0),FALSE)="MC",VLOOKUP($A$3,BNA_nov23!$B$1:$BZ$1007,MATCH(L$5,BNA_nov23!$B$7:$BZ$7,0),FALSE),VLOOKUP($B11,BNA_nov23!$B$1:$BZ$1007,MATCH(L$5,BNA_nov23!$B$7:$BZ$7,0),FALSE)))</f>
        <v>1500</v>
      </c>
      <c r="M11" s="26">
        <f ca="1">IF(VLOOKUP($B11,BNA_nov23!$B$1:$BZ$1007,MATCH($A$1,BNA_nov23!$B$7:$BZ$7,0),FALSE)=$A$2,"",IF(VLOOKUP($B11,BNA_nov23!$B$1:$BZ$1007,MATCH(M$5,BNA_nov23!$B$7:$BZ$7,0),FALSE)="MC",VLOOKUP($A$3,BNA_nov23!$B$1:$BZ$1007,MATCH(M$5,BNA_nov23!$B$7:$BZ$7,0),FALSE),VLOOKUP($B11,BNA_nov23!$B$1:$BZ$1007,MATCH(M$5,BNA_nov23!$B$7:$BZ$7,0),FALSE)))</f>
        <v>1800</v>
      </c>
      <c r="N11" s="26">
        <f ca="1">IF(VLOOKUP($B11,BNA_nov23!$B$1:$BZ$1007,MATCH($A$1,BNA_nov23!$B$7:$BZ$7,0),FALSE)=$A$2,"",IF(VLOOKUP($B11,BNA_nov23!$B$1:$BZ$1007,MATCH(N$5,BNA_nov23!$B$7:$BZ$7,0),FALSE)="MC",VLOOKUP($A$3,BNA_nov23!$B$1:$BZ$1007,MATCH(N$5,BNA_nov23!$B$7:$BZ$7,0),FALSE),VLOOKUP($B11,BNA_nov23!$B$1:$BZ$1007,MATCH(N$5,BNA_nov23!$B$7:$BZ$7,0),FALSE)))</f>
        <v>100</v>
      </c>
      <c r="O11" s="26">
        <f ca="1">IF(VLOOKUP($B11,BNA_nov23!$B$1:$BZ$1007,MATCH($A$1,BNA_nov23!$B$7:$BZ$7,0),FALSE)=$A$2,"",IF(VLOOKUP($B11,BNA_nov23!$B$1:$BZ$1007,MATCH(O$5,BNA_nov23!$B$7:$BZ$7,0),FALSE)="MC",VLOOKUP($A$3,BNA_nov23!$B$1:$BZ$1007,MATCH(O$5,BNA_nov23!$B$7:$BZ$7,0),FALSE),VLOOKUP($B11,BNA_nov23!$B$1:$BZ$1007,MATCH(O$5,BNA_nov23!$B$7:$BZ$7,0),FALSE)))</f>
        <v>25000</v>
      </c>
      <c r="P11" s="26">
        <f ca="1">IF(VLOOKUP($B11,BNA_nov23!$B$1:$BZ$1007,MATCH($A$1,BNA_nov23!$B$7:$BZ$7,0),FALSE)=$A$2,"",IF(VLOOKUP($B11,BNA_nov23!$B$1:$BZ$1007,MATCH(P$5,BNA_nov23!$B$7:$BZ$7,0),FALSE)="MC",VLOOKUP($A$3,BNA_nov23!$B$1:$BZ$1007,MATCH(P$5,BNA_nov23!$B$7:$BZ$7,0),FALSE),VLOOKUP($B11,BNA_nov23!$B$1:$BZ$1007,MATCH(P$5,BNA_nov23!$B$7:$BZ$7,0),FALSE)))</f>
        <v>500</v>
      </c>
      <c r="Q11" s="26">
        <f ca="1">IF(VLOOKUP($B11,BNA_nov23!$B$1:$BZ$1007,MATCH($A$1,BNA_nov23!$B$7:$BZ$7,0),FALSE)=$A$2,"",IF(VLOOKUP($B11,BNA_nov23!$B$1:$BZ$1007,MATCH(Q$5,BNA_nov23!$B$7:$BZ$7,0),FALSE)="MC",VLOOKUP($A$3,BNA_nov23!$B$1:$BZ$1007,MATCH(Q$5,BNA_nov23!$B$7:$BZ$7,0),FALSE),VLOOKUP($B11,BNA_nov23!$B$1:$BZ$1007,MATCH(Q$5,BNA_nov23!$B$7:$BZ$7,0),FALSE)))</f>
        <v>3500</v>
      </c>
      <c r="R11" s="26">
        <f ca="1">IF(VLOOKUP($B11,BNA_nov23!$B$1:$BZ$1007,MATCH($A$1,BNA_nov23!$B$7:$BZ$7,0),FALSE)=$A$2,"",IF(VLOOKUP($B11,BNA_nov23!$B$1:$BZ$1007,MATCH(R$5,BNA_nov23!$B$7:$BZ$7,0),FALSE)="MC",VLOOKUP($A$3,BNA_nov23!$B$1:$BZ$1007,MATCH(R$5,BNA_nov23!$B$7:$BZ$7,0),FALSE),VLOOKUP($B11,BNA_nov23!$B$1:$BZ$1007,MATCH(R$5,BNA_nov23!$B$7:$BZ$7,0),FALSE)))</f>
        <v>2500</v>
      </c>
      <c r="S11" s="26">
        <f ca="1">IF(VLOOKUP($B11,BNA_nov23!$B$1:$BZ$1007,MATCH($A$1,BNA_nov23!$B$7:$BZ$7,0),FALSE)=$A$2,"",IF(VLOOKUP($B11,BNA_nov23!$B$1:$BZ$1007,MATCH(S$5,BNA_nov23!$B$7:$BZ$7,0),FALSE)="MC",VLOOKUP($A$3,BNA_nov23!$B$1:$BZ$1007,MATCH(S$5,BNA_nov23!$B$7:$BZ$7,0),FALSE),VLOOKUP($B11,BNA_nov23!$B$1:$BZ$1007,MATCH(S$5,BNA_nov23!$B$7:$BZ$7,0),FALSE)))</f>
        <v>400</v>
      </c>
      <c r="T11" s="26">
        <f ca="1">IF(VLOOKUP($B11,BNA_nov23!$B$1:$BZ$1007,MATCH($A$1,BNA_nov23!$B$7:$BZ$7,0),FALSE)=$A$2,"",IF(VLOOKUP($B11,BNA_nov23!$B$1:$BZ$1007,MATCH(T$5,BNA_nov23!$B$7:$BZ$7,0),FALSE)="MC",VLOOKUP($A$3,BNA_nov23!$B$1:$BZ$1007,MATCH(T$5,BNA_nov23!$B$7:$BZ$7,0),FALSE),VLOOKUP($B11,BNA_nov23!$B$1:$BZ$1007,MATCH(T$5,BNA_nov23!$B$7:$BZ$7,0),FALSE)))</f>
        <v>75</v>
      </c>
      <c r="U11" s="26">
        <f ca="1">IF(VLOOKUP($B11,BNA_nov23!$B$1:$BZ$1007,MATCH($A$1,BNA_nov23!$B$7:$BZ$7,0),FALSE)=$A$2,"",IF(VLOOKUP($B11,BNA_nov23!$B$1:$BZ$1007,MATCH(U$5,BNA_nov23!$B$7:$BZ$7,0),FALSE)="MC",VLOOKUP($A$3,BNA_nov23!$B$1:$BZ$1007,MATCH(U$5,BNA_nov23!$B$7:$BZ$7,0),FALSE),VLOOKUP($B11,BNA_nov23!$B$1:$BZ$1007,MATCH(U$5,BNA_nov23!$B$7:$BZ$7,0),FALSE)))</f>
        <v>150</v>
      </c>
      <c r="V11" s="26">
        <f ca="1">IF(VLOOKUP($B11,BNA_nov23!$B$1:$BZ$1007,MATCH($A$1,BNA_nov23!$B$7:$BZ$7,0),FALSE)=$A$2,"",IF(VLOOKUP($B11,BNA_nov23!$B$1:$BZ$1007,MATCH(V$5,BNA_nov23!$B$7:$BZ$7,0),FALSE)="MC",VLOOKUP($A$3,BNA_nov23!$B$1:$BZ$1007,MATCH(V$5,BNA_nov23!$B$7:$BZ$7,0),FALSE),VLOOKUP($B11,BNA_nov23!$B$1:$BZ$1007,MATCH(V$5,BNA_nov23!$B$7:$BZ$7,0),FALSE)))</f>
        <v>200</v>
      </c>
      <c r="W11" s="26">
        <f ca="1">IF(VLOOKUP($B11,BNA_nov23!$B$1:$BZ$1007,MATCH($A$1,BNA_nov23!$B$7:$BZ$7,0),FALSE)=$A$2,"",IF(VLOOKUP($B11,BNA_nov23!$B$1:$BZ$1007,MATCH(W$5,BNA_nov23!$B$7:$BZ$7,0),FALSE)="MC",VLOOKUP($A$3,BNA_nov23!$B$1:$BZ$1007,MATCH(W$5,BNA_nov23!$B$7:$BZ$7,0),FALSE),VLOOKUP($B11,BNA_nov23!$B$1:$BZ$1007,MATCH(W$5,BNA_nov23!$B$7:$BZ$7,0),FALSE)))</f>
        <v>400</v>
      </c>
      <c r="X11" s="26">
        <f ca="1">IF(VLOOKUP($B11,BNA_nov23!$B$1:$BZ$1007,MATCH($A$1,BNA_nov23!$B$7:$BZ$7,0),FALSE)=$A$2,"",IF(VLOOKUP($B11,BNA_nov23!$B$1:$BZ$1007,MATCH(X$5,BNA_nov23!$B$7:$BZ$7,0),FALSE)="MC",VLOOKUP($A$3,BNA_nov23!$B$1:$BZ$1007,MATCH(X$5,BNA_nov23!$B$7:$BZ$7,0),FALSE),VLOOKUP($B11,BNA_nov23!$B$1:$BZ$1007,MATCH(X$5,BNA_nov23!$B$7:$BZ$7,0),FALSE)))</f>
        <v>2500</v>
      </c>
      <c r="Y11" s="26">
        <f ca="1">IF(VLOOKUP($B11,BNA_nov23!$B$1:$BZ$1007,MATCH($A$1,BNA_nov23!$B$7:$BZ$7,0),FALSE)=$A$2,"",IF(VLOOKUP($B11,BNA_nov23!$B$1:$BZ$1007,MATCH(Y$5,BNA_nov23!$B$7:$BZ$7,0),FALSE)="MC",VLOOKUP($A$3,BNA_nov23!$B$1:$BZ$1007,MATCH(Y$5,BNA_nov23!$B$7:$BZ$7,0),FALSE),VLOOKUP($B11,BNA_nov23!$B$1:$BZ$1007,MATCH(Y$5,BNA_nov23!$B$7:$BZ$7,0),FALSE)))</f>
        <v>2500</v>
      </c>
      <c r="Z11" s="26">
        <f ca="1">IF(VLOOKUP($B11,BNA_nov23!$B$1:$BZ$1007,MATCH($A$1,BNA_nov23!$B$7:$BZ$7,0),FALSE)=$A$2,"",IF(VLOOKUP($B11,BNA_nov23!$B$1:$BZ$1007,MATCH(Z$5,BNA_nov23!$B$7:$BZ$7,0),FALSE)="MC",VLOOKUP($A$3,BNA_nov23!$B$1:$BZ$1007,MATCH(Z$5,BNA_nov23!$B$7:$BZ$7,0),FALSE),VLOOKUP($B11,BNA_nov23!$B$1:$BZ$1007,MATCH(Z$5,BNA_nov23!$B$7:$BZ$7,0),FALSE)))</f>
        <v>2500</v>
      </c>
      <c r="AA11" s="26">
        <f ca="1">IF(VLOOKUP($B11,BNA_nov23!$B$1:$BZ$1007,MATCH($A$1,BNA_nov23!$B$7:$BZ$7,0),FALSE)=$A$2,"",IF(VLOOKUP($B11,BNA_nov23!$B$1:$BZ$1007,MATCH(AA$5,BNA_nov23!$B$7:$BZ$7,0),FALSE)="MC",VLOOKUP($A$3,BNA_nov23!$B$1:$BZ$1007,MATCH(AA$5,BNA_nov23!$B$7:$BZ$7,0),FALSE),VLOOKUP($B11,BNA_nov23!$B$1:$BZ$1007,MATCH(AA$5,BNA_nov23!$B$7:$BZ$7,0),FALSE)))</f>
        <v>2000</v>
      </c>
      <c r="AB11" s="26">
        <f ca="1">IF(VLOOKUP($B11,BNA_nov23!$B$1:$BZ$1007,MATCH($A$1,BNA_nov23!$B$7:$BZ$7,0),FALSE)=$A$2,"",IF(VLOOKUP($B11,BNA_nov23!$B$1:$BZ$1007,MATCH(AB$5,BNA_nov23!$B$7:$BZ$7,0),FALSE)="MC",VLOOKUP($A$3,BNA_nov23!$B$1:$BZ$1007,MATCH(AB$5,BNA_nov23!$B$7:$BZ$7,0),FALSE),VLOOKUP($B11,BNA_nov23!$B$1:$BZ$1007,MATCH(AB$5,BNA_nov23!$B$7:$BZ$7,0),FALSE)))</f>
        <v>1000</v>
      </c>
      <c r="AC11" s="26">
        <f ca="1">IF(VLOOKUP($B11,BNA_nov23!$B$1:$BZ$1007,MATCH($A$1,BNA_nov23!$B$7:$BZ$7,0),FALSE)=$A$2,"",IF(VLOOKUP($B11,BNA_nov23!$B$1:$BZ$1007,MATCH(AC$5,BNA_nov23!$B$7:$BZ$7,0),FALSE)="MC",VLOOKUP($A$3,BNA_nov23!$B$1:$BZ$1007,MATCH(AC$5,BNA_nov23!$B$7:$BZ$7,0),FALSE),VLOOKUP($B11,BNA_nov23!$B$1:$BZ$1007,MATCH(AC$5,BNA_nov23!$B$7:$BZ$7,0),FALSE)))</f>
        <v>3000</v>
      </c>
      <c r="AD11" s="26">
        <f ca="1">IF(VLOOKUP($B11,BNA_nov23!$B$1:$BZ$1007,MATCH($A$1,BNA_nov23!$B$7:$BZ$7,0),FALSE)=$A$2,"",IF(VLOOKUP($B11,BNA_nov23!$B$1:$BZ$1007,MATCH(AD$5,BNA_nov23!$B$7:$BZ$7,0),FALSE)="MC",VLOOKUP($A$3,BNA_nov23!$B$1:$BZ$1007,MATCH(AD$5,BNA_nov23!$B$7:$BZ$7,0),FALSE),VLOOKUP($B11,BNA_nov23!$B$1:$BZ$1007,MATCH(AD$5,BNA_nov23!$B$7:$BZ$7,0),FALSE)))</f>
        <v>300</v>
      </c>
    </row>
    <row r="12" spans="1:30" x14ac:dyDescent="0.35">
      <c r="B12" t="s">
        <v>79</v>
      </c>
      <c r="C12" t="s">
        <v>78</v>
      </c>
      <c r="D12" s="37">
        <f ca="1">SUM(E12:AD12)</f>
        <v>92975</v>
      </c>
      <c r="E12" s="26">
        <f ca="1">IF(VLOOKUP($B12,BNA_nov23!$B$1:$BZ$1007,MATCH($A$1,BNA_nov23!$B$7:$BZ$7,0),FALSE)=$A$2,"",IF(VLOOKUP($B12,BNA_nov23!$B$1:$BZ$1007,MATCH(E$5,BNA_nov23!$B$7:$BZ$7,0),FALSE)="MC",VLOOKUP($A$3,BNA_nov23!$B$1:$BZ$1007,MATCH(E$5,BNA_nov23!$B$7:$BZ$7,0),FALSE),VLOOKUP($B12,BNA_nov23!$B$1:$BZ$1007,MATCH(E$5,BNA_nov23!$B$7:$BZ$7,0),FALSE)))</f>
        <v>1200</v>
      </c>
      <c r="F12" s="26">
        <f ca="1">IF(VLOOKUP($B12,BNA_nov23!$B$1:$BZ$1007,MATCH($A$1,BNA_nov23!$B$7:$BZ$7,0),FALSE)=$A$2,"",IF(VLOOKUP($B12,BNA_nov23!$B$1:$BZ$1007,MATCH(F$5,BNA_nov23!$B$7:$BZ$7,0),FALSE)="MC",VLOOKUP($A$3,BNA_nov23!$B$1:$BZ$1007,MATCH(F$5,BNA_nov23!$B$7:$BZ$7,0),FALSE),VLOOKUP($B12,BNA_nov23!$B$1:$BZ$1007,MATCH(F$5,BNA_nov23!$B$7:$BZ$7,0),FALSE)))</f>
        <v>3500</v>
      </c>
      <c r="G12" s="26">
        <f ca="1">IF(VLOOKUP($B12,BNA_nov23!$B$1:$BZ$1007,MATCH($A$1,BNA_nov23!$B$7:$BZ$7,0),FALSE)=$A$2,"",IF(VLOOKUP($B12,BNA_nov23!$B$1:$BZ$1007,MATCH(G$5,BNA_nov23!$B$7:$BZ$7,0),FALSE)="MC",VLOOKUP($A$3,BNA_nov23!$B$1:$BZ$1007,MATCH(G$5,BNA_nov23!$B$7:$BZ$7,0),FALSE),VLOOKUP($B12,BNA_nov23!$B$1:$BZ$1007,MATCH(G$5,BNA_nov23!$B$7:$BZ$7,0),FALSE)))</f>
        <v>1750</v>
      </c>
      <c r="H12" s="26">
        <f ca="1">IF(VLOOKUP($B12,BNA_nov23!$B$1:$BZ$1007,MATCH($A$1,BNA_nov23!$B$7:$BZ$7,0),FALSE)=$A$2,"",IF(VLOOKUP($B12,BNA_nov23!$B$1:$BZ$1007,MATCH(H$5,BNA_nov23!$B$7:$BZ$7,0),FALSE)="MC",VLOOKUP($A$3,BNA_nov23!$B$1:$BZ$1007,MATCH(H$5,BNA_nov23!$B$7:$BZ$7,0),FALSE),VLOOKUP($B12,BNA_nov23!$B$1:$BZ$1007,MATCH(H$5,BNA_nov23!$B$7:$BZ$7,0),FALSE)))</f>
        <v>600</v>
      </c>
      <c r="I12" s="26">
        <f ca="1">IF(VLOOKUP($B12,BNA_nov23!$B$1:$BZ$1007,MATCH($A$1,BNA_nov23!$B$7:$BZ$7,0),FALSE)=$A$2,"",IF(VLOOKUP($B12,BNA_nov23!$B$1:$BZ$1007,MATCH(I$5,BNA_nov23!$B$7:$BZ$7,0),FALSE)="MC",VLOOKUP($A$3,BNA_nov23!$B$1:$BZ$1007,MATCH(I$5,BNA_nov23!$B$7:$BZ$7,0),FALSE),VLOOKUP($B12,BNA_nov23!$B$1:$BZ$1007,MATCH(I$5,BNA_nov23!$B$7:$BZ$7,0),FALSE)))</f>
        <v>300</v>
      </c>
      <c r="J12" s="26">
        <f ca="1">IF(VLOOKUP($B12,BNA_nov23!$B$1:$BZ$1007,MATCH($A$1,BNA_nov23!$B$7:$BZ$7,0),FALSE)=$A$2,"",IF(VLOOKUP($B12,BNA_nov23!$B$1:$BZ$1007,MATCH(J$5,BNA_nov23!$B$7:$BZ$7,0),FALSE)="MC",VLOOKUP($A$3,BNA_nov23!$B$1:$BZ$1007,MATCH(J$5,BNA_nov23!$B$7:$BZ$7,0),FALSE),VLOOKUP($B12,BNA_nov23!$B$1:$BZ$1007,MATCH(J$5,BNA_nov23!$B$7:$BZ$7,0),FALSE)))</f>
        <v>6000</v>
      </c>
      <c r="K12" s="26">
        <f ca="1">IF(VLOOKUP($B12,BNA_nov23!$B$1:$BZ$1007,MATCH($A$1,BNA_nov23!$B$7:$BZ$7,0),FALSE)=$A$2,"",IF(VLOOKUP($B12,BNA_nov23!$B$1:$BZ$1007,MATCH(K$5,BNA_nov23!$B$7:$BZ$7,0),FALSE)="MC",VLOOKUP($A$3,BNA_nov23!$B$1:$BZ$1007,MATCH(K$5,BNA_nov23!$B$7:$BZ$7,0),FALSE),VLOOKUP($B12,BNA_nov23!$B$1:$BZ$1007,MATCH(K$5,BNA_nov23!$B$7:$BZ$7,0),FALSE)))</f>
        <v>9000</v>
      </c>
      <c r="L12" s="26">
        <f ca="1">IF(VLOOKUP($B12,BNA_nov23!$B$1:$BZ$1007,MATCH($A$1,BNA_nov23!$B$7:$BZ$7,0),FALSE)=$A$2,"",IF(VLOOKUP($B12,BNA_nov23!$B$1:$BZ$1007,MATCH(L$5,BNA_nov23!$B$7:$BZ$7,0),FALSE)="MC",VLOOKUP($A$3,BNA_nov23!$B$1:$BZ$1007,MATCH(L$5,BNA_nov23!$B$7:$BZ$7,0),FALSE),VLOOKUP($B12,BNA_nov23!$B$1:$BZ$1007,MATCH(L$5,BNA_nov23!$B$7:$BZ$7,0),FALSE)))</f>
        <v>1500</v>
      </c>
      <c r="M12" s="26">
        <f ca="1">IF(VLOOKUP($B12,BNA_nov23!$B$1:$BZ$1007,MATCH($A$1,BNA_nov23!$B$7:$BZ$7,0),FALSE)=$A$2,"",IF(VLOOKUP($B12,BNA_nov23!$B$1:$BZ$1007,MATCH(M$5,BNA_nov23!$B$7:$BZ$7,0),FALSE)="MC",VLOOKUP($A$3,BNA_nov23!$B$1:$BZ$1007,MATCH(M$5,BNA_nov23!$B$7:$BZ$7,0),FALSE),VLOOKUP($B12,BNA_nov23!$B$1:$BZ$1007,MATCH(M$5,BNA_nov23!$B$7:$BZ$7,0),FALSE)))</f>
        <v>2500</v>
      </c>
      <c r="N12" s="26">
        <f ca="1">IF(VLOOKUP($B12,BNA_nov23!$B$1:$BZ$1007,MATCH($A$1,BNA_nov23!$B$7:$BZ$7,0),FALSE)=$A$2,"",IF(VLOOKUP($B12,BNA_nov23!$B$1:$BZ$1007,MATCH(N$5,BNA_nov23!$B$7:$BZ$7,0),FALSE)="MC",VLOOKUP($A$3,BNA_nov23!$B$1:$BZ$1007,MATCH(N$5,BNA_nov23!$B$7:$BZ$7,0),FALSE),VLOOKUP($B12,BNA_nov23!$B$1:$BZ$1007,MATCH(N$5,BNA_nov23!$B$7:$BZ$7,0),FALSE)))</f>
        <v>100</v>
      </c>
      <c r="O12" s="26">
        <f ca="1">IF(VLOOKUP($B12,BNA_nov23!$B$1:$BZ$1007,MATCH($A$1,BNA_nov23!$B$7:$BZ$7,0),FALSE)=$A$2,"",IF(VLOOKUP($B12,BNA_nov23!$B$1:$BZ$1007,MATCH(O$5,BNA_nov23!$B$7:$BZ$7,0),FALSE)="MC",VLOOKUP($A$3,BNA_nov23!$B$1:$BZ$1007,MATCH(O$5,BNA_nov23!$B$7:$BZ$7,0),FALSE),VLOOKUP($B12,BNA_nov23!$B$1:$BZ$1007,MATCH(O$5,BNA_nov23!$B$7:$BZ$7,0),FALSE)))</f>
        <v>28500</v>
      </c>
      <c r="P12" s="26">
        <f ca="1">IF(VLOOKUP($B12,BNA_nov23!$B$1:$BZ$1007,MATCH($A$1,BNA_nov23!$B$7:$BZ$7,0),FALSE)=$A$2,"",IF(VLOOKUP($B12,BNA_nov23!$B$1:$BZ$1007,MATCH(P$5,BNA_nov23!$B$7:$BZ$7,0),FALSE)="MC",VLOOKUP($A$3,BNA_nov23!$B$1:$BZ$1007,MATCH(P$5,BNA_nov23!$B$7:$BZ$7,0),FALSE),VLOOKUP($B12,BNA_nov23!$B$1:$BZ$1007,MATCH(P$5,BNA_nov23!$B$7:$BZ$7,0),FALSE)))</f>
        <v>750</v>
      </c>
      <c r="Q12" s="26">
        <f ca="1">IF(VLOOKUP($B12,BNA_nov23!$B$1:$BZ$1007,MATCH($A$1,BNA_nov23!$B$7:$BZ$7,0),FALSE)=$A$2,"",IF(VLOOKUP($B12,BNA_nov23!$B$1:$BZ$1007,MATCH(Q$5,BNA_nov23!$B$7:$BZ$7,0),FALSE)="MC",VLOOKUP($A$3,BNA_nov23!$B$1:$BZ$1007,MATCH(Q$5,BNA_nov23!$B$7:$BZ$7,0),FALSE),VLOOKUP($B12,BNA_nov23!$B$1:$BZ$1007,MATCH(Q$5,BNA_nov23!$B$7:$BZ$7,0),FALSE)))</f>
        <v>7250</v>
      </c>
      <c r="R12" s="26">
        <f ca="1">IF(VLOOKUP($B12,BNA_nov23!$B$1:$BZ$1007,MATCH($A$1,BNA_nov23!$B$7:$BZ$7,0),FALSE)=$A$2,"",IF(VLOOKUP($B12,BNA_nov23!$B$1:$BZ$1007,MATCH(R$5,BNA_nov23!$B$7:$BZ$7,0),FALSE)="MC",VLOOKUP($A$3,BNA_nov23!$B$1:$BZ$1007,MATCH(R$5,BNA_nov23!$B$7:$BZ$7,0),FALSE),VLOOKUP($B12,BNA_nov23!$B$1:$BZ$1007,MATCH(R$5,BNA_nov23!$B$7:$BZ$7,0),FALSE)))</f>
        <v>6000</v>
      </c>
      <c r="S12" s="26">
        <f ca="1">IF(VLOOKUP($B12,BNA_nov23!$B$1:$BZ$1007,MATCH($A$1,BNA_nov23!$B$7:$BZ$7,0),FALSE)=$A$2,"",IF(VLOOKUP($B12,BNA_nov23!$B$1:$BZ$1007,MATCH(S$5,BNA_nov23!$B$7:$BZ$7,0),FALSE)="MC",VLOOKUP($A$3,BNA_nov23!$B$1:$BZ$1007,MATCH(S$5,BNA_nov23!$B$7:$BZ$7,0),FALSE),VLOOKUP($B12,BNA_nov23!$B$1:$BZ$1007,MATCH(S$5,BNA_nov23!$B$7:$BZ$7,0),FALSE)))</f>
        <v>2125</v>
      </c>
      <c r="T12" s="26">
        <f ca="1">IF(VLOOKUP($B12,BNA_nov23!$B$1:$BZ$1007,MATCH($A$1,BNA_nov23!$B$7:$BZ$7,0),FALSE)=$A$2,"",IF(VLOOKUP($B12,BNA_nov23!$B$1:$BZ$1007,MATCH(T$5,BNA_nov23!$B$7:$BZ$7,0),FALSE)="MC",VLOOKUP($A$3,BNA_nov23!$B$1:$BZ$1007,MATCH(T$5,BNA_nov23!$B$7:$BZ$7,0),FALSE),VLOOKUP($B12,BNA_nov23!$B$1:$BZ$1007,MATCH(T$5,BNA_nov23!$B$7:$BZ$7,0),FALSE)))</f>
        <v>200</v>
      </c>
      <c r="U12" s="26">
        <f ca="1">IF(VLOOKUP($B12,BNA_nov23!$B$1:$BZ$1007,MATCH($A$1,BNA_nov23!$B$7:$BZ$7,0),FALSE)=$A$2,"",IF(VLOOKUP($B12,BNA_nov23!$B$1:$BZ$1007,MATCH(U$5,BNA_nov23!$B$7:$BZ$7,0),FALSE)="MC",VLOOKUP($A$3,BNA_nov23!$B$1:$BZ$1007,MATCH(U$5,BNA_nov23!$B$7:$BZ$7,0),FALSE),VLOOKUP($B12,BNA_nov23!$B$1:$BZ$1007,MATCH(U$5,BNA_nov23!$B$7:$BZ$7,0),FALSE)))</f>
        <v>500</v>
      </c>
      <c r="V12" s="26">
        <f ca="1">IF(VLOOKUP($B12,BNA_nov23!$B$1:$BZ$1007,MATCH($A$1,BNA_nov23!$B$7:$BZ$7,0),FALSE)=$A$2,"",IF(VLOOKUP($B12,BNA_nov23!$B$1:$BZ$1007,MATCH(V$5,BNA_nov23!$B$7:$BZ$7,0),FALSE)="MC",VLOOKUP($A$3,BNA_nov23!$B$1:$BZ$1007,MATCH(V$5,BNA_nov23!$B$7:$BZ$7,0),FALSE),VLOOKUP($B12,BNA_nov23!$B$1:$BZ$1007,MATCH(V$5,BNA_nov23!$B$7:$BZ$7,0),FALSE)))</f>
        <v>850</v>
      </c>
      <c r="W12" s="26">
        <f ca="1">IF(VLOOKUP($B12,BNA_nov23!$B$1:$BZ$1007,MATCH($A$1,BNA_nov23!$B$7:$BZ$7,0),FALSE)=$A$2,"",IF(VLOOKUP($B12,BNA_nov23!$B$1:$BZ$1007,MATCH(W$5,BNA_nov23!$B$7:$BZ$7,0),FALSE)="MC",VLOOKUP($A$3,BNA_nov23!$B$1:$BZ$1007,MATCH(W$5,BNA_nov23!$B$7:$BZ$7,0),FALSE),VLOOKUP($B12,BNA_nov23!$B$1:$BZ$1007,MATCH(W$5,BNA_nov23!$B$7:$BZ$7,0),FALSE)))</f>
        <v>1350</v>
      </c>
      <c r="X12" s="26">
        <f ca="1">IF(VLOOKUP($B12,BNA_nov23!$B$1:$BZ$1007,MATCH($A$1,BNA_nov23!$B$7:$BZ$7,0),FALSE)=$A$2,"",IF(VLOOKUP($B12,BNA_nov23!$B$1:$BZ$1007,MATCH(X$5,BNA_nov23!$B$7:$BZ$7,0),FALSE)="MC",VLOOKUP($A$3,BNA_nov23!$B$1:$BZ$1007,MATCH(X$5,BNA_nov23!$B$7:$BZ$7,0),FALSE),VLOOKUP($B12,BNA_nov23!$B$1:$BZ$1007,MATCH(X$5,BNA_nov23!$B$7:$BZ$7,0),FALSE)))</f>
        <v>1750</v>
      </c>
      <c r="Y12" s="26">
        <f ca="1">IF(VLOOKUP($B12,BNA_nov23!$B$1:$BZ$1007,MATCH($A$1,BNA_nov23!$B$7:$BZ$7,0),FALSE)=$A$2,"",IF(VLOOKUP($B12,BNA_nov23!$B$1:$BZ$1007,MATCH(Y$5,BNA_nov23!$B$7:$BZ$7,0),FALSE)="MC",VLOOKUP($A$3,BNA_nov23!$B$1:$BZ$1007,MATCH(Y$5,BNA_nov23!$B$7:$BZ$7,0),FALSE),VLOOKUP($B12,BNA_nov23!$B$1:$BZ$1007,MATCH(Y$5,BNA_nov23!$B$7:$BZ$7,0),FALSE)))</f>
        <v>3500</v>
      </c>
      <c r="Z12" s="26">
        <f ca="1">IF(VLOOKUP($B12,BNA_nov23!$B$1:$BZ$1007,MATCH($A$1,BNA_nov23!$B$7:$BZ$7,0),FALSE)=$A$2,"",IF(VLOOKUP($B12,BNA_nov23!$B$1:$BZ$1007,MATCH(Z$5,BNA_nov23!$B$7:$BZ$7,0),FALSE)="MC",VLOOKUP($A$3,BNA_nov23!$B$1:$BZ$1007,MATCH(Z$5,BNA_nov23!$B$7:$BZ$7,0),FALSE),VLOOKUP($B12,BNA_nov23!$B$1:$BZ$1007,MATCH(Z$5,BNA_nov23!$B$7:$BZ$7,0),FALSE)))</f>
        <v>2500</v>
      </c>
      <c r="AA12" s="26">
        <f ca="1">IF(VLOOKUP($B12,BNA_nov23!$B$1:$BZ$1007,MATCH($A$1,BNA_nov23!$B$7:$BZ$7,0),FALSE)=$A$2,"",IF(VLOOKUP($B12,BNA_nov23!$B$1:$BZ$1007,MATCH(AA$5,BNA_nov23!$B$7:$BZ$7,0),FALSE)="MC",VLOOKUP($A$3,BNA_nov23!$B$1:$BZ$1007,MATCH(AA$5,BNA_nov23!$B$7:$BZ$7,0),FALSE),VLOOKUP($B12,BNA_nov23!$B$1:$BZ$1007,MATCH(AA$5,BNA_nov23!$B$7:$BZ$7,0),FALSE)))</f>
        <v>3250</v>
      </c>
      <c r="AB12" s="26">
        <f ca="1">IF(VLOOKUP($B12,BNA_nov23!$B$1:$BZ$1007,MATCH($A$1,BNA_nov23!$B$7:$BZ$7,0),FALSE)=$A$2,"",IF(VLOOKUP($B12,BNA_nov23!$B$1:$BZ$1007,MATCH(AB$5,BNA_nov23!$B$7:$BZ$7,0),FALSE)="MC",VLOOKUP($A$3,BNA_nov23!$B$1:$BZ$1007,MATCH(AB$5,BNA_nov23!$B$7:$BZ$7,0),FALSE),VLOOKUP($B12,BNA_nov23!$B$1:$BZ$1007,MATCH(AB$5,BNA_nov23!$B$7:$BZ$7,0),FALSE)))</f>
        <v>1750</v>
      </c>
      <c r="AC12" s="26">
        <f ca="1">IF(VLOOKUP($B12,BNA_nov23!$B$1:$BZ$1007,MATCH($A$1,BNA_nov23!$B$7:$BZ$7,0),FALSE)=$A$2,"",IF(VLOOKUP($B12,BNA_nov23!$B$1:$BZ$1007,MATCH(AC$5,BNA_nov23!$B$7:$BZ$7,0),FALSE)="MC",VLOOKUP($A$3,BNA_nov23!$B$1:$BZ$1007,MATCH(AC$5,BNA_nov23!$B$7:$BZ$7,0),FALSE),VLOOKUP($B12,BNA_nov23!$B$1:$BZ$1007,MATCH(AC$5,BNA_nov23!$B$7:$BZ$7,0),FALSE)))</f>
        <v>6000</v>
      </c>
      <c r="AD12" s="26">
        <f ca="1">IF(VLOOKUP($B12,BNA_nov23!$B$1:$BZ$1007,MATCH($A$1,BNA_nov23!$B$7:$BZ$7,0),FALSE)=$A$2,"",IF(VLOOKUP($B12,BNA_nov23!$B$1:$BZ$1007,MATCH(AD$5,BNA_nov23!$B$7:$BZ$7,0),FALSE)="MC",VLOOKUP($A$3,BNA_nov23!$B$1:$BZ$1007,MATCH(AD$5,BNA_nov23!$B$7:$BZ$7,0),FALSE),VLOOKUP($B12,BNA_nov23!$B$1:$BZ$1007,MATCH(AD$5,BNA_nov23!$B$7:$BZ$7,0),FALSE)))</f>
        <v>250</v>
      </c>
    </row>
    <row r="13" spans="1:30" x14ac:dyDescent="0.35">
      <c r="C13" s="20" t="s">
        <v>3333</v>
      </c>
      <c r="D13" s="3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row>
    <row r="14" spans="1:30" x14ac:dyDescent="0.35">
      <c r="B14" t="s">
        <v>82</v>
      </c>
      <c r="C14" t="s">
        <v>80</v>
      </c>
      <c r="D14" s="37">
        <f t="shared" ref="D14:D21" ca="1" si="0">SUM(E14:AD14)</f>
        <v>82750</v>
      </c>
      <c r="E14" s="26">
        <f ca="1">IF(VLOOKUP($B14,BNA_nov23!$B$1:$BZ$1007,MATCH($A$1,BNA_nov23!$B$7:$BZ$7,0),FALSE)=$A$2,"",IF(VLOOKUP($B14,BNA_nov23!$B$1:$BZ$1007,MATCH(E$5,BNA_nov23!$B$7:$BZ$7,0),FALSE)="MC",VLOOKUP($A$3,BNA_nov23!$B$1:$BZ$1007,MATCH(E$5,BNA_nov23!$B$7:$BZ$7,0),FALSE),VLOOKUP($B14,BNA_nov23!$B$1:$BZ$1007,MATCH(E$5,BNA_nov23!$B$7:$BZ$7,0),FALSE)))</f>
        <v>1250</v>
      </c>
      <c r="F14" s="26">
        <f ca="1">IF(VLOOKUP($B14,BNA_nov23!$B$1:$BZ$1007,MATCH($A$1,BNA_nov23!$B$7:$BZ$7,0),FALSE)=$A$2,"",IF(VLOOKUP($B14,BNA_nov23!$B$1:$BZ$1007,MATCH(F$5,BNA_nov23!$B$7:$BZ$7,0),FALSE)="MC",VLOOKUP($A$3,BNA_nov23!$B$1:$BZ$1007,MATCH(F$5,BNA_nov23!$B$7:$BZ$7,0),FALSE),VLOOKUP($B14,BNA_nov23!$B$1:$BZ$1007,MATCH(F$5,BNA_nov23!$B$7:$BZ$7,0),FALSE)))</f>
        <v>1200</v>
      </c>
      <c r="G14" s="26">
        <f ca="1">IF(VLOOKUP($B14,BNA_nov23!$B$1:$BZ$1007,MATCH($A$1,BNA_nov23!$B$7:$BZ$7,0),FALSE)=$A$2,"",IF(VLOOKUP($B14,BNA_nov23!$B$1:$BZ$1007,MATCH(G$5,BNA_nov23!$B$7:$BZ$7,0),FALSE)="MC",VLOOKUP($A$3,BNA_nov23!$B$1:$BZ$1007,MATCH(G$5,BNA_nov23!$B$7:$BZ$7,0),FALSE),VLOOKUP($B14,BNA_nov23!$B$1:$BZ$1007,MATCH(G$5,BNA_nov23!$B$7:$BZ$7,0),FALSE)))</f>
        <v>1500</v>
      </c>
      <c r="H14" s="26">
        <f ca="1">IF(VLOOKUP($B14,BNA_nov23!$B$1:$BZ$1007,MATCH($A$1,BNA_nov23!$B$7:$BZ$7,0),FALSE)=$A$2,"",IF(VLOOKUP($B14,BNA_nov23!$B$1:$BZ$1007,MATCH(H$5,BNA_nov23!$B$7:$BZ$7,0),FALSE)="MC",VLOOKUP($A$3,BNA_nov23!$B$1:$BZ$1007,MATCH(H$5,BNA_nov23!$B$7:$BZ$7,0),FALSE),VLOOKUP($B14,BNA_nov23!$B$1:$BZ$1007,MATCH(H$5,BNA_nov23!$B$7:$BZ$7,0),FALSE)))</f>
        <v>600</v>
      </c>
      <c r="I14" s="26">
        <f ca="1">IF(VLOOKUP($B14,BNA_nov23!$B$1:$BZ$1007,MATCH($A$1,BNA_nov23!$B$7:$BZ$7,0),FALSE)=$A$2,"",IF(VLOOKUP($B14,BNA_nov23!$B$1:$BZ$1007,MATCH(I$5,BNA_nov23!$B$7:$BZ$7,0),FALSE)="MC",VLOOKUP($A$3,BNA_nov23!$B$1:$BZ$1007,MATCH(I$5,BNA_nov23!$B$7:$BZ$7,0),FALSE),VLOOKUP($B14,BNA_nov23!$B$1:$BZ$1007,MATCH(I$5,BNA_nov23!$B$7:$BZ$7,0),FALSE)))</f>
        <v>350</v>
      </c>
      <c r="J14" s="26">
        <f ca="1">IF(VLOOKUP($B14,BNA_nov23!$B$1:$BZ$1007,MATCH($A$1,BNA_nov23!$B$7:$BZ$7,0),FALSE)=$A$2,"",IF(VLOOKUP($B14,BNA_nov23!$B$1:$BZ$1007,MATCH(J$5,BNA_nov23!$B$7:$BZ$7,0),FALSE)="MC",VLOOKUP($A$3,BNA_nov23!$B$1:$BZ$1007,MATCH(J$5,BNA_nov23!$B$7:$BZ$7,0),FALSE),VLOOKUP($B14,BNA_nov23!$B$1:$BZ$1007,MATCH(J$5,BNA_nov23!$B$7:$BZ$7,0),FALSE)))</f>
        <v>7250</v>
      </c>
      <c r="K14" s="26">
        <f ca="1">IF(VLOOKUP($B14,BNA_nov23!$B$1:$BZ$1007,MATCH($A$1,BNA_nov23!$B$7:$BZ$7,0),FALSE)=$A$2,"",IF(VLOOKUP($B14,BNA_nov23!$B$1:$BZ$1007,MATCH(K$5,BNA_nov23!$B$7:$BZ$7,0),FALSE)="MC",VLOOKUP($A$3,BNA_nov23!$B$1:$BZ$1007,MATCH(K$5,BNA_nov23!$B$7:$BZ$7,0),FALSE),VLOOKUP($B14,BNA_nov23!$B$1:$BZ$1007,MATCH(K$5,BNA_nov23!$B$7:$BZ$7,0),FALSE)))</f>
        <v>7500</v>
      </c>
      <c r="L14" s="26">
        <f ca="1">IF(VLOOKUP($B14,BNA_nov23!$B$1:$BZ$1007,MATCH($A$1,BNA_nov23!$B$7:$BZ$7,0),FALSE)=$A$2,"",IF(VLOOKUP($B14,BNA_nov23!$B$1:$BZ$1007,MATCH(L$5,BNA_nov23!$B$7:$BZ$7,0),FALSE)="MC",VLOOKUP($A$3,BNA_nov23!$B$1:$BZ$1007,MATCH(L$5,BNA_nov23!$B$7:$BZ$7,0),FALSE),VLOOKUP($B14,BNA_nov23!$B$1:$BZ$1007,MATCH(L$5,BNA_nov23!$B$7:$BZ$7,0),FALSE)))</f>
        <v>700</v>
      </c>
      <c r="M14" s="26">
        <f ca="1">IF(VLOOKUP($B14,BNA_nov23!$B$1:$BZ$1007,MATCH($A$1,BNA_nov23!$B$7:$BZ$7,0),FALSE)=$A$2,"",IF(VLOOKUP($B14,BNA_nov23!$B$1:$BZ$1007,MATCH(M$5,BNA_nov23!$B$7:$BZ$7,0),FALSE)="MC",VLOOKUP($A$3,BNA_nov23!$B$1:$BZ$1007,MATCH(M$5,BNA_nov23!$B$7:$BZ$7,0),FALSE),VLOOKUP($B14,BNA_nov23!$B$1:$BZ$1007,MATCH(M$5,BNA_nov23!$B$7:$BZ$7,0),FALSE)))</f>
        <v>2250</v>
      </c>
      <c r="N14" s="26">
        <f ca="1">IF(VLOOKUP($B14,BNA_nov23!$B$1:$BZ$1007,MATCH($A$1,BNA_nov23!$B$7:$BZ$7,0),FALSE)=$A$2,"",IF(VLOOKUP($B14,BNA_nov23!$B$1:$BZ$1007,MATCH(N$5,BNA_nov23!$B$7:$BZ$7,0),FALSE)="MC",VLOOKUP($A$3,BNA_nov23!$B$1:$BZ$1007,MATCH(N$5,BNA_nov23!$B$7:$BZ$7,0),FALSE),VLOOKUP($B14,BNA_nov23!$B$1:$BZ$1007,MATCH(N$5,BNA_nov23!$B$7:$BZ$7,0),FALSE)))</f>
        <v>100</v>
      </c>
      <c r="O14" s="26">
        <f ca="1">IF(VLOOKUP($B14,BNA_nov23!$B$1:$BZ$1007,MATCH($A$1,BNA_nov23!$B$7:$BZ$7,0),FALSE)=$A$2,"",IF(VLOOKUP($B14,BNA_nov23!$B$1:$BZ$1007,MATCH(O$5,BNA_nov23!$B$7:$BZ$7,0),FALSE)="MC",VLOOKUP($A$3,BNA_nov23!$B$1:$BZ$1007,MATCH(O$5,BNA_nov23!$B$7:$BZ$7,0),FALSE),VLOOKUP($B14,BNA_nov23!$B$1:$BZ$1007,MATCH(O$5,BNA_nov23!$B$7:$BZ$7,0),FALSE)))</f>
        <v>28500</v>
      </c>
      <c r="P14" s="26">
        <f ca="1">IF(VLOOKUP($B14,BNA_nov23!$B$1:$BZ$1007,MATCH($A$1,BNA_nov23!$B$7:$BZ$7,0),FALSE)=$A$2,"",IF(VLOOKUP($B14,BNA_nov23!$B$1:$BZ$1007,MATCH(P$5,BNA_nov23!$B$7:$BZ$7,0),FALSE)="MC",VLOOKUP($A$3,BNA_nov23!$B$1:$BZ$1007,MATCH(P$5,BNA_nov23!$B$7:$BZ$7,0),FALSE),VLOOKUP($B14,BNA_nov23!$B$1:$BZ$1007,MATCH(P$5,BNA_nov23!$B$7:$BZ$7,0),FALSE)))</f>
        <v>750</v>
      </c>
      <c r="Q14" s="26">
        <f ca="1">IF(VLOOKUP($B14,BNA_nov23!$B$1:$BZ$1007,MATCH($A$1,BNA_nov23!$B$7:$BZ$7,0),FALSE)=$A$2,"",IF(VLOOKUP($B14,BNA_nov23!$B$1:$BZ$1007,MATCH(Q$5,BNA_nov23!$B$7:$BZ$7,0),FALSE)="MC",VLOOKUP($A$3,BNA_nov23!$B$1:$BZ$1007,MATCH(Q$5,BNA_nov23!$B$7:$BZ$7,0),FALSE),VLOOKUP($B14,BNA_nov23!$B$1:$BZ$1007,MATCH(Q$5,BNA_nov23!$B$7:$BZ$7,0),FALSE)))</f>
        <v>4500</v>
      </c>
      <c r="R14" s="26">
        <f ca="1">IF(VLOOKUP($B14,BNA_nov23!$B$1:$BZ$1007,MATCH($A$1,BNA_nov23!$B$7:$BZ$7,0),FALSE)=$A$2,"",IF(VLOOKUP($B14,BNA_nov23!$B$1:$BZ$1007,MATCH(R$5,BNA_nov23!$B$7:$BZ$7,0),FALSE)="MC",VLOOKUP($A$3,BNA_nov23!$B$1:$BZ$1007,MATCH(R$5,BNA_nov23!$B$7:$BZ$7,0),FALSE),VLOOKUP($B14,BNA_nov23!$B$1:$BZ$1007,MATCH(R$5,BNA_nov23!$B$7:$BZ$7,0),FALSE)))</f>
        <v>3375</v>
      </c>
      <c r="S14" s="26">
        <f ca="1">IF(VLOOKUP($B14,BNA_nov23!$B$1:$BZ$1007,MATCH($A$1,BNA_nov23!$B$7:$BZ$7,0),FALSE)=$A$2,"",IF(VLOOKUP($B14,BNA_nov23!$B$1:$BZ$1007,MATCH(S$5,BNA_nov23!$B$7:$BZ$7,0),FALSE)="MC",VLOOKUP($A$3,BNA_nov23!$B$1:$BZ$1007,MATCH(S$5,BNA_nov23!$B$7:$BZ$7,0),FALSE),VLOOKUP($B14,BNA_nov23!$B$1:$BZ$1007,MATCH(S$5,BNA_nov23!$B$7:$BZ$7,0),FALSE)))</f>
        <v>700</v>
      </c>
      <c r="T14" s="26">
        <f ca="1">IF(VLOOKUP($B14,BNA_nov23!$B$1:$BZ$1007,MATCH($A$1,BNA_nov23!$B$7:$BZ$7,0),FALSE)=$A$2,"",IF(VLOOKUP($B14,BNA_nov23!$B$1:$BZ$1007,MATCH(T$5,BNA_nov23!$B$7:$BZ$7,0),FALSE)="MC",VLOOKUP($A$3,BNA_nov23!$B$1:$BZ$1007,MATCH(T$5,BNA_nov23!$B$7:$BZ$7,0),FALSE),VLOOKUP($B14,BNA_nov23!$B$1:$BZ$1007,MATCH(T$5,BNA_nov23!$B$7:$BZ$7,0),FALSE)))</f>
        <v>150</v>
      </c>
      <c r="U14" s="26">
        <f ca="1">IF(VLOOKUP($B14,BNA_nov23!$B$1:$BZ$1007,MATCH($A$1,BNA_nov23!$B$7:$BZ$7,0),FALSE)=$A$2,"",IF(VLOOKUP($B14,BNA_nov23!$B$1:$BZ$1007,MATCH(U$5,BNA_nov23!$B$7:$BZ$7,0),FALSE)="MC",VLOOKUP($A$3,BNA_nov23!$B$1:$BZ$1007,MATCH(U$5,BNA_nov23!$B$7:$BZ$7,0),FALSE),VLOOKUP($B14,BNA_nov23!$B$1:$BZ$1007,MATCH(U$5,BNA_nov23!$B$7:$BZ$7,0),FALSE)))</f>
        <v>500</v>
      </c>
      <c r="V14" s="26">
        <f ca="1">IF(VLOOKUP($B14,BNA_nov23!$B$1:$BZ$1007,MATCH($A$1,BNA_nov23!$B$7:$BZ$7,0),FALSE)=$A$2,"",IF(VLOOKUP($B14,BNA_nov23!$B$1:$BZ$1007,MATCH(V$5,BNA_nov23!$B$7:$BZ$7,0),FALSE)="MC",VLOOKUP($A$3,BNA_nov23!$B$1:$BZ$1007,MATCH(V$5,BNA_nov23!$B$7:$BZ$7,0),FALSE),VLOOKUP($B14,BNA_nov23!$B$1:$BZ$1007,MATCH(V$5,BNA_nov23!$B$7:$BZ$7,0),FALSE)))</f>
        <v>850</v>
      </c>
      <c r="W14" s="26">
        <f ca="1">IF(VLOOKUP($B14,BNA_nov23!$B$1:$BZ$1007,MATCH($A$1,BNA_nov23!$B$7:$BZ$7,0),FALSE)=$A$2,"",IF(VLOOKUP($B14,BNA_nov23!$B$1:$BZ$1007,MATCH(W$5,BNA_nov23!$B$7:$BZ$7,0),FALSE)="MC",VLOOKUP($A$3,BNA_nov23!$B$1:$BZ$1007,MATCH(W$5,BNA_nov23!$B$7:$BZ$7,0),FALSE),VLOOKUP($B14,BNA_nov23!$B$1:$BZ$1007,MATCH(W$5,BNA_nov23!$B$7:$BZ$7,0),FALSE)))</f>
        <v>1350</v>
      </c>
      <c r="X14" s="26">
        <f ca="1">IF(VLOOKUP($B14,BNA_nov23!$B$1:$BZ$1007,MATCH($A$1,BNA_nov23!$B$7:$BZ$7,0),FALSE)=$A$2,"",IF(VLOOKUP($B14,BNA_nov23!$B$1:$BZ$1007,MATCH(X$5,BNA_nov23!$B$7:$BZ$7,0),FALSE)="MC",VLOOKUP($A$3,BNA_nov23!$B$1:$BZ$1007,MATCH(X$5,BNA_nov23!$B$7:$BZ$7,0),FALSE),VLOOKUP($B14,BNA_nov23!$B$1:$BZ$1007,MATCH(X$5,BNA_nov23!$B$7:$BZ$7,0),FALSE)))</f>
        <v>4750</v>
      </c>
      <c r="Y14" s="26">
        <f ca="1">IF(VLOOKUP($B14,BNA_nov23!$B$1:$BZ$1007,MATCH($A$1,BNA_nov23!$B$7:$BZ$7,0),FALSE)=$A$2,"",IF(VLOOKUP($B14,BNA_nov23!$B$1:$BZ$1007,MATCH(Y$5,BNA_nov23!$B$7:$BZ$7,0),FALSE)="MC",VLOOKUP($A$3,BNA_nov23!$B$1:$BZ$1007,MATCH(Y$5,BNA_nov23!$B$7:$BZ$7,0),FALSE),VLOOKUP($B14,BNA_nov23!$B$1:$BZ$1007,MATCH(Y$5,BNA_nov23!$B$7:$BZ$7,0),FALSE)))</f>
        <v>4750</v>
      </c>
      <c r="Z14" s="26">
        <f ca="1">IF(VLOOKUP($B14,BNA_nov23!$B$1:$BZ$1007,MATCH($A$1,BNA_nov23!$B$7:$BZ$7,0),FALSE)=$A$2,"",IF(VLOOKUP($B14,BNA_nov23!$B$1:$BZ$1007,MATCH(Z$5,BNA_nov23!$B$7:$BZ$7,0),FALSE)="MC",VLOOKUP($A$3,BNA_nov23!$B$1:$BZ$1007,MATCH(Z$5,BNA_nov23!$B$7:$BZ$7,0),FALSE),VLOOKUP($B14,BNA_nov23!$B$1:$BZ$1007,MATCH(Z$5,BNA_nov23!$B$7:$BZ$7,0),FALSE)))</f>
        <v>2500</v>
      </c>
      <c r="AA14" s="26">
        <f ca="1">IF(VLOOKUP($B14,BNA_nov23!$B$1:$BZ$1007,MATCH($A$1,BNA_nov23!$B$7:$BZ$7,0),FALSE)=$A$2,"",IF(VLOOKUP($B14,BNA_nov23!$B$1:$BZ$1007,MATCH(AA$5,BNA_nov23!$B$7:$BZ$7,0),FALSE)="MC",VLOOKUP($A$3,BNA_nov23!$B$1:$BZ$1007,MATCH(AA$5,BNA_nov23!$B$7:$BZ$7,0),FALSE),VLOOKUP($B14,BNA_nov23!$B$1:$BZ$1007,MATCH(AA$5,BNA_nov23!$B$7:$BZ$7,0),FALSE)))</f>
        <v>2600</v>
      </c>
      <c r="AB14" s="26">
        <f ca="1">IF(VLOOKUP($B14,BNA_nov23!$B$1:$BZ$1007,MATCH($A$1,BNA_nov23!$B$7:$BZ$7,0),FALSE)=$A$2,"",IF(VLOOKUP($B14,BNA_nov23!$B$1:$BZ$1007,MATCH(AB$5,BNA_nov23!$B$7:$BZ$7,0),FALSE)="MC",VLOOKUP($A$3,BNA_nov23!$B$1:$BZ$1007,MATCH(AB$5,BNA_nov23!$B$7:$BZ$7,0),FALSE),VLOOKUP($B14,BNA_nov23!$B$1:$BZ$1007,MATCH(AB$5,BNA_nov23!$B$7:$BZ$7,0),FALSE)))</f>
        <v>1500</v>
      </c>
      <c r="AC14" s="26">
        <f ca="1">IF(VLOOKUP($B14,BNA_nov23!$B$1:$BZ$1007,MATCH($A$1,BNA_nov23!$B$7:$BZ$7,0),FALSE)=$A$2,"",IF(VLOOKUP($B14,BNA_nov23!$B$1:$BZ$1007,MATCH(AC$5,BNA_nov23!$B$7:$BZ$7,0),FALSE)="MC",VLOOKUP($A$3,BNA_nov23!$B$1:$BZ$1007,MATCH(AC$5,BNA_nov23!$B$7:$BZ$7,0),FALSE),VLOOKUP($B14,BNA_nov23!$B$1:$BZ$1007,MATCH(AC$5,BNA_nov23!$B$7:$BZ$7,0),FALSE)))</f>
        <v>3000</v>
      </c>
      <c r="AD14" s="26">
        <f ca="1">IF(VLOOKUP($B14,BNA_nov23!$B$1:$BZ$1007,MATCH($A$1,BNA_nov23!$B$7:$BZ$7,0),FALSE)=$A$2,"",IF(VLOOKUP($B14,BNA_nov23!$B$1:$BZ$1007,MATCH(AD$5,BNA_nov23!$B$7:$BZ$7,0),FALSE)="MC",VLOOKUP($A$3,BNA_nov23!$B$1:$BZ$1007,MATCH(AD$5,BNA_nov23!$B$7:$BZ$7,0),FALSE),VLOOKUP($B14,BNA_nov23!$B$1:$BZ$1007,MATCH(AD$5,BNA_nov23!$B$7:$BZ$7,0),FALSE)))</f>
        <v>275</v>
      </c>
    </row>
    <row r="15" spans="1:30" x14ac:dyDescent="0.35">
      <c r="B15" t="s">
        <v>84</v>
      </c>
      <c r="C15" t="s">
        <v>83</v>
      </c>
      <c r="D15" s="37">
        <f t="shared" ca="1" si="0"/>
        <v>85075</v>
      </c>
      <c r="E15" s="26">
        <f ca="1">IF(VLOOKUP($B15,BNA_nov23!$B$1:$BZ$1007,MATCH($A$1,BNA_nov23!$B$7:$BZ$7,0),FALSE)=$A$2,"",IF(VLOOKUP($B15,BNA_nov23!$B$1:$BZ$1007,MATCH(E$5,BNA_nov23!$B$7:$BZ$7,0),FALSE)="MC",VLOOKUP($A$3,BNA_nov23!$B$1:$BZ$1007,MATCH(E$5,BNA_nov23!$B$7:$BZ$7,0),FALSE),VLOOKUP($B15,BNA_nov23!$B$1:$BZ$1007,MATCH(E$5,BNA_nov23!$B$7:$BZ$7,0),FALSE)))</f>
        <v>1200</v>
      </c>
      <c r="F15" s="26">
        <f ca="1">IF(VLOOKUP($B15,BNA_nov23!$B$1:$BZ$1007,MATCH($A$1,BNA_nov23!$B$7:$BZ$7,0),FALSE)=$A$2,"",IF(VLOOKUP($B15,BNA_nov23!$B$1:$BZ$1007,MATCH(F$5,BNA_nov23!$B$7:$BZ$7,0),FALSE)="MC",VLOOKUP($A$3,BNA_nov23!$B$1:$BZ$1007,MATCH(F$5,BNA_nov23!$B$7:$BZ$7,0),FALSE),VLOOKUP($B15,BNA_nov23!$B$1:$BZ$1007,MATCH(F$5,BNA_nov23!$B$7:$BZ$7,0),FALSE)))</f>
        <v>2000</v>
      </c>
      <c r="G15" s="26">
        <f ca="1">IF(VLOOKUP($B15,BNA_nov23!$B$1:$BZ$1007,MATCH($A$1,BNA_nov23!$B$7:$BZ$7,0),FALSE)=$A$2,"",IF(VLOOKUP($B15,BNA_nov23!$B$1:$BZ$1007,MATCH(G$5,BNA_nov23!$B$7:$BZ$7,0),FALSE)="MC",VLOOKUP($A$3,BNA_nov23!$B$1:$BZ$1007,MATCH(G$5,BNA_nov23!$B$7:$BZ$7,0),FALSE),VLOOKUP($B15,BNA_nov23!$B$1:$BZ$1007,MATCH(G$5,BNA_nov23!$B$7:$BZ$7,0),FALSE)))</f>
        <v>1750</v>
      </c>
      <c r="H15" s="26">
        <f ca="1">IF(VLOOKUP($B15,BNA_nov23!$B$1:$BZ$1007,MATCH($A$1,BNA_nov23!$B$7:$BZ$7,0),FALSE)=$A$2,"",IF(VLOOKUP($B15,BNA_nov23!$B$1:$BZ$1007,MATCH(H$5,BNA_nov23!$B$7:$BZ$7,0),FALSE)="MC",VLOOKUP($A$3,BNA_nov23!$B$1:$BZ$1007,MATCH(H$5,BNA_nov23!$B$7:$BZ$7,0),FALSE),VLOOKUP($B15,BNA_nov23!$B$1:$BZ$1007,MATCH(H$5,BNA_nov23!$B$7:$BZ$7,0),FALSE)))</f>
        <v>500</v>
      </c>
      <c r="I15" s="26">
        <f ca="1">IF(VLOOKUP($B15,BNA_nov23!$B$1:$BZ$1007,MATCH($A$1,BNA_nov23!$B$7:$BZ$7,0),FALSE)=$A$2,"",IF(VLOOKUP($B15,BNA_nov23!$B$1:$BZ$1007,MATCH(I$5,BNA_nov23!$B$7:$BZ$7,0),FALSE)="MC",VLOOKUP($A$3,BNA_nov23!$B$1:$BZ$1007,MATCH(I$5,BNA_nov23!$B$7:$BZ$7,0),FALSE),VLOOKUP($B15,BNA_nov23!$B$1:$BZ$1007,MATCH(I$5,BNA_nov23!$B$7:$BZ$7,0),FALSE)))</f>
        <v>300</v>
      </c>
      <c r="J15" s="26">
        <f ca="1">IF(VLOOKUP($B15,BNA_nov23!$B$1:$BZ$1007,MATCH($A$1,BNA_nov23!$B$7:$BZ$7,0),FALSE)=$A$2,"",IF(VLOOKUP($B15,BNA_nov23!$B$1:$BZ$1007,MATCH(J$5,BNA_nov23!$B$7:$BZ$7,0),FALSE)="MC",VLOOKUP($A$3,BNA_nov23!$B$1:$BZ$1007,MATCH(J$5,BNA_nov23!$B$7:$BZ$7,0),FALSE),VLOOKUP($B15,BNA_nov23!$B$1:$BZ$1007,MATCH(J$5,BNA_nov23!$B$7:$BZ$7,0),FALSE)))</f>
        <v>4000</v>
      </c>
      <c r="K15" s="26">
        <f ca="1">IF(VLOOKUP($B15,BNA_nov23!$B$1:$BZ$1007,MATCH($A$1,BNA_nov23!$B$7:$BZ$7,0),FALSE)=$A$2,"",IF(VLOOKUP($B15,BNA_nov23!$B$1:$BZ$1007,MATCH(K$5,BNA_nov23!$B$7:$BZ$7,0),FALSE)="MC",VLOOKUP($A$3,BNA_nov23!$B$1:$BZ$1007,MATCH(K$5,BNA_nov23!$B$7:$BZ$7,0),FALSE),VLOOKUP($B15,BNA_nov23!$B$1:$BZ$1007,MATCH(K$5,BNA_nov23!$B$7:$BZ$7,0),FALSE)))</f>
        <v>9000</v>
      </c>
      <c r="L15" s="26">
        <f ca="1">IF(VLOOKUP($B15,BNA_nov23!$B$1:$BZ$1007,MATCH($A$1,BNA_nov23!$B$7:$BZ$7,0),FALSE)=$A$2,"",IF(VLOOKUP($B15,BNA_nov23!$B$1:$BZ$1007,MATCH(L$5,BNA_nov23!$B$7:$BZ$7,0),FALSE)="MC",VLOOKUP($A$3,BNA_nov23!$B$1:$BZ$1007,MATCH(L$5,BNA_nov23!$B$7:$BZ$7,0),FALSE),VLOOKUP($B15,BNA_nov23!$B$1:$BZ$1007,MATCH(L$5,BNA_nov23!$B$7:$BZ$7,0),FALSE)))</f>
        <v>1000</v>
      </c>
      <c r="M15" s="26">
        <f ca="1">IF(VLOOKUP($B15,BNA_nov23!$B$1:$BZ$1007,MATCH($A$1,BNA_nov23!$B$7:$BZ$7,0),FALSE)=$A$2,"",IF(VLOOKUP($B15,BNA_nov23!$B$1:$BZ$1007,MATCH(M$5,BNA_nov23!$B$7:$BZ$7,0),FALSE)="MC",VLOOKUP($A$3,BNA_nov23!$B$1:$BZ$1007,MATCH(M$5,BNA_nov23!$B$7:$BZ$7,0),FALSE),VLOOKUP($B15,BNA_nov23!$B$1:$BZ$1007,MATCH(M$5,BNA_nov23!$B$7:$BZ$7,0),FALSE)))</f>
        <v>2250</v>
      </c>
      <c r="N15" s="26">
        <f ca="1">IF(VLOOKUP($B15,BNA_nov23!$B$1:$BZ$1007,MATCH($A$1,BNA_nov23!$B$7:$BZ$7,0),FALSE)=$A$2,"",IF(VLOOKUP($B15,BNA_nov23!$B$1:$BZ$1007,MATCH(N$5,BNA_nov23!$B$7:$BZ$7,0),FALSE)="MC",VLOOKUP($A$3,BNA_nov23!$B$1:$BZ$1007,MATCH(N$5,BNA_nov23!$B$7:$BZ$7,0),FALSE),VLOOKUP($B15,BNA_nov23!$B$1:$BZ$1007,MATCH(N$5,BNA_nov23!$B$7:$BZ$7,0),FALSE)))</f>
        <v>100</v>
      </c>
      <c r="O15" s="26">
        <f ca="1">IF(VLOOKUP($B15,BNA_nov23!$B$1:$BZ$1007,MATCH($A$1,BNA_nov23!$B$7:$BZ$7,0),FALSE)=$A$2,"",IF(VLOOKUP($B15,BNA_nov23!$B$1:$BZ$1007,MATCH(O$5,BNA_nov23!$B$7:$BZ$7,0),FALSE)="MC",VLOOKUP($A$3,BNA_nov23!$B$1:$BZ$1007,MATCH(O$5,BNA_nov23!$B$7:$BZ$7,0),FALSE),VLOOKUP($B15,BNA_nov23!$B$1:$BZ$1007,MATCH(O$5,BNA_nov23!$B$7:$BZ$7,0),FALSE)))</f>
        <v>28500</v>
      </c>
      <c r="P15" s="26">
        <f ca="1">IF(VLOOKUP($B15,BNA_nov23!$B$1:$BZ$1007,MATCH($A$1,BNA_nov23!$B$7:$BZ$7,0),FALSE)=$A$2,"",IF(VLOOKUP($B15,BNA_nov23!$B$1:$BZ$1007,MATCH(P$5,BNA_nov23!$B$7:$BZ$7,0),FALSE)="MC",VLOOKUP($A$3,BNA_nov23!$B$1:$BZ$1007,MATCH(P$5,BNA_nov23!$B$7:$BZ$7,0),FALSE),VLOOKUP($B15,BNA_nov23!$B$1:$BZ$1007,MATCH(P$5,BNA_nov23!$B$7:$BZ$7,0),FALSE)))</f>
        <v>750</v>
      </c>
      <c r="Q15" s="26">
        <f ca="1">IF(VLOOKUP($B15,BNA_nov23!$B$1:$BZ$1007,MATCH($A$1,BNA_nov23!$B$7:$BZ$7,0),FALSE)=$A$2,"",IF(VLOOKUP($B15,BNA_nov23!$B$1:$BZ$1007,MATCH(Q$5,BNA_nov23!$B$7:$BZ$7,0),FALSE)="MC",VLOOKUP($A$3,BNA_nov23!$B$1:$BZ$1007,MATCH(Q$5,BNA_nov23!$B$7:$BZ$7,0),FALSE),VLOOKUP($B15,BNA_nov23!$B$1:$BZ$1007,MATCH(Q$5,BNA_nov23!$B$7:$BZ$7,0),FALSE)))</f>
        <v>6250</v>
      </c>
      <c r="R15" s="26">
        <f ca="1">IF(VLOOKUP($B15,BNA_nov23!$B$1:$BZ$1007,MATCH($A$1,BNA_nov23!$B$7:$BZ$7,0),FALSE)=$A$2,"",IF(VLOOKUP($B15,BNA_nov23!$B$1:$BZ$1007,MATCH(R$5,BNA_nov23!$B$7:$BZ$7,0),FALSE)="MC",VLOOKUP($A$3,BNA_nov23!$B$1:$BZ$1007,MATCH(R$5,BNA_nov23!$B$7:$BZ$7,0),FALSE),VLOOKUP($B15,BNA_nov23!$B$1:$BZ$1007,MATCH(R$5,BNA_nov23!$B$7:$BZ$7,0),FALSE)))</f>
        <v>5000</v>
      </c>
      <c r="S15" s="26">
        <f ca="1">IF(VLOOKUP($B15,BNA_nov23!$B$1:$BZ$1007,MATCH($A$1,BNA_nov23!$B$7:$BZ$7,0),FALSE)=$A$2,"",IF(VLOOKUP($B15,BNA_nov23!$B$1:$BZ$1007,MATCH(S$5,BNA_nov23!$B$7:$BZ$7,0),FALSE)="MC",VLOOKUP($A$3,BNA_nov23!$B$1:$BZ$1007,MATCH(S$5,BNA_nov23!$B$7:$BZ$7,0),FALSE),VLOOKUP($B15,BNA_nov23!$B$1:$BZ$1007,MATCH(S$5,BNA_nov23!$B$7:$BZ$7,0),FALSE)))</f>
        <v>300</v>
      </c>
      <c r="T15" s="26">
        <f ca="1">IF(VLOOKUP($B15,BNA_nov23!$B$1:$BZ$1007,MATCH($A$1,BNA_nov23!$B$7:$BZ$7,0),FALSE)=$A$2,"",IF(VLOOKUP($B15,BNA_nov23!$B$1:$BZ$1007,MATCH(T$5,BNA_nov23!$B$7:$BZ$7,0),FALSE)="MC",VLOOKUP($A$3,BNA_nov23!$B$1:$BZ$1007,MATCH(T$5,BNA_nov23!$B$7:$BZ$7,0),FALSE),VLOOKUP($B15,BNA_nov23!$B$1:$BZ$1007,MATCH(T$5,BNA_nov23!$B$7:$BZ$7,0),FALSE)))</f>
        <v>150</v>
      </c>
      <c r="U15" s="26">
        <f ca="1">IF(VLOOKUP($B15,BNA_nov23!$B$1:$BZ$1007,MATCH($A$1,BNA_nov23!$B$7:$BZ$7,0),FALSE)=$A$2,"",IF(VLOOKUP($B15,BNA_nov23!$B$1:$BZ$1007,MATCH(U$5,BNA_nov23!$B$7:$BZ$7,0),FALSE)="MC",VLOOKUP($A$3,BNA_nov23!$B$1:$BZ$1007,MATCH(U$5,BNA_nov23!$B$7:$BZ$7,0),FALSE),VLOOKUP($B15,BNA_nov23!$B$1:$BZ$1007,MATCH(U$5,BNA_nov23!$B$7:$BZ$7,0),FALSE)))</f>
        <v>500</v>
      </c>
      <c r="V15" s="26">
        <f ca="1">IF(VLOOKUP($B15,BNA_nov23!$B$1:$BZ$1007,MATCH($A$1,BNA_nov23!$B$7:$BZ$7,0),FALSE)=$A$2,"",IF(VLOOKUP($B15,BNA_nov23!$B$1:$BZ$1007,MATCH(V$5,BNA_nov23!$B$7:$BZ$7,0),FALSE)="MC",VLOOKUP($A$3,BNA_nov23!$B$1:$BZ$1007,MATCH(V$5,BNA_nov23!$B$7:$BZ$7,0),FALSE),VLOOKUP($B15,BNA_nov23!$B$1:$BZ$1007,MATCH(V$5,BNA_nov23!$B$7:$BZ$7,0),FALSE)))</f>
        <v>1875</v>
      </c>
      <c r="W15" s="26">
        <f ca="1">IF(VLOOKUP($B15,BNA_nov23!$B$1:$BZ$1007,MATCH($A$1,BNA_nov23!$B$7:$BZ$7,0),FALSE)=$A$2,"",IF(VLOOKUP($B15,BNA_nov23!$B$1:$BZ$1007,MATCH(W$5,BNA_nov23!$B$7:$BZ$7,0),FALSE)="MC",VLOOKUP($A$3,BNA_nov23!$B$1:$BZ$1007,MATCH(W$5,BNA_nov23!$B$7:$BZ$7,0),FALSE),VLOOKUP($B15,BNA_nov23!$B$1:$BZ$1007,MATCH(W$5,BNA_nov23!$B$7:$BZ$7,0),FALSE)))</f>
        <v>1350</v>
      </c>
      <c r="X15" s="26">
        <f ca="1">IF(VLOOKUP($B15,BNA_nov23!$B$1:$BZ$1007,MATCH($A$1,BNA_nov23!$B$7:$BZ$7,0),FALSE)=$A$2,"",IF(VLOOKUP($B15,BNA_nov23!$B$1:$BZ$1007,MATCH(X$5,BNA_nov23!$B$7:$BZ$7,0),FALSE)="MC",VLOOKUP($A$3,BNA_nov23!$B$1:$BZ$1007,MATCH(X$5,BNA_nov23!$B$7:$BZ$7,0),FALSE),VLOOKUP($B15,BNA_nov23!$B$1:$BZ$1007,MATCH(X$5,BNA_nov23!$B$7:$BZ$7,0),FALSE)))</f>
        <v>4000</v>
      </c>
      <c r="Y15" s="26">
        <f ca="1">IF(VLOOKUP($B15,BNA_nov23!$B$1:$BZ$1007,MATCH($A$1,BNA_nov23!$B$7:$BZ$7,0),FALSE)=$A$2,"",IF(VLOOKUP($B15,BNA_nov23!$B$1:$BZ$1007,MATCH(Y$5,BNA_nov23!$B$7:$BZ$7,0),FALSE)="MC",VLOOKUP($A$3,BNA_nov23!$B$1:$BZ$1007,MATCH(Y$5,BNA_nov23!$B$7:$BZ$7,0),FALSE),VLOOKUP($B15,BNA_nov23!$B$1:$BZ$1007,MATCH(Y$5,BNA_nov23!$B$7:$BZ$7,0),FALSE)))</f>
        <v>3000</v>
      </c>
      <c r="Z15" s="26">
        <f ca="1">IF(VLOOKUP($B15,BNA_nov23!$B$1:$BZ$1007,MATCH($A$1,BNA_nov23!$B$7:$BZ$7,0),FALSE)=$A$2,"",IF(VLOOKUP($B15,BNA_nov23!$B$1:$BZ$1007,MATCH(Z$5,BNA_nov23!$B$7:$BZ$7,0),FALSE)="MC",VLOOKUP($A$3,BNA_nov23!$B$1:$BZ$1007,MATCH(Z$5,BNA_nov23!$B$7:$BZ$7,0),FALSE),VLOOKUP($B15,BNA_nov23!$B$1:$BZ$1007,MATCH(Z$5,BNA_nov23!$B$7:$BZ$7,0),FALSE)))</f>
        <v>2500</v>
      </c>
      <c r="AA15" s="26">
        <f ca="1">IF(VLOOKUP($B15,BNA_nov23!$B$1:$BZ$1007,MATCH($A$1,BNA_nov23!$B$7:$BZ$7,0),FALSE)=$A$2,"",IF(VLOOKUP($B15,BNA_nov23!$B$1:$BZ$1007,MATCH(AA$5,BNA_nov23!$B$7:$BZ$7,0),FALSE)="MC",VLOOKUP($A$3,BNA_nov23!$B$1:$BZ$1007,MATCH(AA$5,BNA_nov23!$B$7:$BZ$7,0),FALSE),VLOOKUP($B15,BNA_nov23!$B$1:$BZ$1007,MATCH(AA$5,BNA_nov23!$B$7:$BZ$7,0),FALSE)))</f>
        <v>2600</v>
      </c>
      <c r="AB15" s="26">
        <f ca="1">IF(VLOOKUP($B15,BNA_nov23!$B$1:$BZ$1007,MATCH($A$1,BNA_nov23!$B$7:$BZ$7,0),FALSE)=$A$2,"",IF(VLOOKUP($B15,BNA_nov23!$B$1:$BZ$1007,MATCH(AB$5,BNA_nov23!$B$7:$BZ$7,0),FALSE)="MC",VLOOKUP($A$3,BNA_nov23!$B$1:$BZ$1007,MATCH(AB$5,BNA_nov23!$B$7:$BZ$7,0),FALSE),VLOOKUP($B15,BNA_nov23!$B$1:$BZ$1007,MATCH(AB$5,BNA_nov23!$B$7:$BZ$7,0),FALSE)))</f>
        <v>1500</v>
      </c>
      <c r="AC15" s="26">
        <f ca="1">IF(VLOOKUP($B15,BNA_nov23!$B$1:$BZ$1007,MATCH($A$1,BNA_nov23!$B$7:$BZ$7,0),FALSE)=$A$2,"",IF(VLOOKUP($B15,BNA_nov23!$B$1:$BZ$1007,MATCH(AC$5,BNA_nov23!$B$7:$BZ$7,0),FALSE)="MC",VLOOKUP($A$3,BNA_nov23!$B$1:$BZ$1007,MATCH(AC$5,BNA_nov23!$B$7:$BZ$7,0),FALSE),VLOOKUP($B15,BNA_nov23!$B$1:$BZ$1007,MATCH(AC$5,BNA_nov23!$B$7:$BZ$7,0),FALSE)))</f>
        <v>4500</v>
      </c>
      <c r="AD15" s="26">
        <f ca="1">IF(VLOOKUP($B15,BNA_nov23!$B$1:$BZ$1007,MATCH($A$1,BNA_nov23!$B$7:$BZ$7,0),FALSE)=$A$2,"",IF(VLOOKUP($B15,BNA_nov23!$B$1:$BZ$1007,MATCH(AD$5,BNA_nov23!$B$7:$BZ$7,0),FALSE)="MC",VLOOKUP($A$3,BNA_nov23!$B$1:$BZ$1007,MATCH(AD$5,BNA_nov23!$B$7:$BZ$7,0),FALSE),VLOOKUP($B15,BNA_nov23!$B$1:$BZ$1007,MATCH(AD$5,BNA_nov23!$B$7:$BZ$7,0),FALSE)))</f>
        <v>200</v>
      </c>
    </row>
    <row r="16" spans="1:30" x14ac:dyDescent="0.35">
      <c r="B16" t="s">
        <v>2189</v>
      </c>
      <c r="C16" t="s">
        <v>2188</v>
      </c>
      <c r="D16" s="37">
        <f ca="1">SUM(E16:AD16)</f>
        <v>85037.5</v>
      </c>
      <c r="E16" s="26">
        <f ca="1">IF(VLOOKUP($B16,BNA_nov23!$B$1:$BZ$1007,MATCH($A$1,BNA_nov23!$B$7:$BZ$7,0),FALSE)=$A$2,"",IF(VLOOKUP($B16,BNA_nov23!$B$1:$BZ$1007,MATCH(E$5,BNA_nov23!$B$7:$BZ$7,0),FALSE)="MC",VLOOKUP($A$3,BNA_nov23!$B$1:$BZ$1007,MATCH(E$5,BNA_nov23!$B$7:$BZ$7,0),FALSE),VLOOKUP($B16,BNA_nov23!$B$1:$BZ$1007,MATCH(E$5,BNA_nov23!$B$7:$BZ$7,0),FALSE)))</f>
        <v>1750</v>
      </c>
      <c r="F16" s="26">
        <f ca="1">IF(VLOOKUP($B16,BNA_nov23!$B$1:$BZ$1007,MATCH($A$1,BNA_nov23!$B$7:$BZ$7,0),FALSE)=$A$2,"",IF(VLOOKUP($B16,BNA_nov23!$B$1:$BZ$1007,MATCH(F$5,BNA_nov23!$B$7:$BZ$7,0),FALSE)="MC",VLOOKUP($A$3,BNA_nov23!$B$1:$BZ$1007,MATCH(F$5,BNA_nov23!$B$7:$BZ$7,0),FALSE),VLOOKUP($B16,BNA_nov23!$B$1:$BZ$1007,MATCH(F$5,BNA_nov23!$B$7:$BZ$7,0),FALSE)))</f>
        <v>2250</v>
      </c>
      <c r="G16" s="26">
        <f ca="1">IF(VLOOKUP($B16,BNA_nov23!$B$1:$BZ$1007,MATCH($A$1,BNA_nov23!$B$7:$BZ$7,0),FALSE)=$A$2,"",IF(VLOOKUP($B16,BNA_nov23!$B$1:$BZ$1007,MATCH(G$5,BNA_nov23!$B$7:$BZ$7,0),FALSE)="MC",VLOOKUP($A$3,BNA_nov23!$B$1:$BZ$1007,MATCH(G$5,BNA_nov23!$B$7:$BZ$7,0),FALSE),VLOOKUP($B16,BNA_nov23!$B$1:$BZ$1007,MATCH(G$5,BNA_nov23!$B$7:$BZ$7,0),FALSE)))</f>
        <v>1750</v>
      </c>
      <c r="H16" s="26">
        <f ca="1">IF(VLOOKUP($B16,BNA_nov23!$B$1:$BZ$1007,MATCH($A$1,BNA_nov23!$B$7:$BZ$7,0),FALSE)=$A$2,"",IF(VLOOKUP($B16,BNA_nov23!$B$1:$BZ$1007,MATCH(H$5,BNA_nov23!$B$7:$BZ$7,0),FALSE)="MC",VLOOKUP($A$3,BNA_nov23!$B$1:$BZ$1007,MATCH(H$5,BNA_nov23!$B$7:$BZ$7,0),FALSE),VLOOKUP($B16,BNA_nov23!$B$1:$BZ$1007,MATCH(H$5,BNA_nov23!$B$7:$BZ$7,0),FALSE)))</f>
        <v>500</v>
      </c>
      <c r="I16" s="26">
        <f ca="1">IF(VLOOKUP($B16,BNA_nov23!$B$1:$BZ$1007,MATCH($A$1,BNA_nov23!$B$7:$BZ$7,0),FALSE)=$A$2,"",IF(VLOOKUP($B16,BNA_nov23!$B$1:$BZ$1007,MATCH(I$5,BNA_nov23!$B$7:$BZ$7,0),FALSE)="MC",VLOOKUP($A$3,BNA_nov23!$B$1:$BZ$1007,MATCH(I$5,BNA_nov23!$B$7:$BZ$7,0),FALSE),VLOOKUP($B16,BNA_nov23!$B$1:$BZ$1007,MATCH(I$5,BNA_nov23!$B$7:$BZ$7,0),FALSE)))</f>
        <v>300</v>
      </c>
      <c r="J16" s="26">
        <f ca="1">IF(VLOOKUP($B16,BNA_nov23!$B$1:$BZ$1007,MATCH($A$1,BNA_nov23!$B$7:$BZ$7,0),FALSE)=$A$2,"",IF(VLOOKUP($B16,BNA_nov23!$B$1:$BZ$1007,MATCH(J$5,BNA_nov23!$B$7:$BZ$7,0),FALSE)="MC",VLOOKUP($A$3,BNA_nov23!$B$1:$BZ$1007,MATCH(J$5,BNA_nov23!$B$7:$BZ$7,0),FALSE),VLOOKUP($B16,BNA_nov23!$B$1:$BZ$1007,MATCH(J$5,BNA_nov23!$B$7:$BZ$7,0),FALSE)))</f>
        <v>6000</v>
      </c>
      <c r="K16" s="26">
        <f ca="1">IF(VLOOKUP($B16,BNA_nov23!$B$1:$BZ$1007,MATCH($A$1,BNA_nov23!$B$7:$BZ$7,0),FALSE)=$A$2,"",IF(VLOOKUP($B16,BNA_nov23!$B$1:$BZ$1007,MATCH(K$5,BNA_nov23!$B$7:$BZ$7,0),FALSE)="MC",VLOOKUP($A$3,BNA_nov23!$B$1:$BZ$1007,MATCH(K$5,BNA_nov23!$B$7:$BZ$7,0),FALSE),VLOOKUP($B16,BNA_nov23!$B$1:$BZ$1007,MATCH(K$5,BNA_nov23!$B$7:$BZ$7,0),FALSE)))</f>
        <v>9000</v>
      </c>
      <c r="L16" s="26">
        <f ca="1">IF(VLOOKUP($B16,BNA_nov23!$B$1:$BZ$1007,MATCH($A$1,BNA_nov23!$B$7:$BZ$7,0),FALSE)=$A$2,"",IF(VLOOKUP($B16,BNA_nov23!$B$1:$BZ$1007,MATCH(L$5,BNA_nov23!$B$7:$BZ$7,0),FALSE)="MC",VLOOKUP($A$3,BNA_nov23!$B$1:$BZ$1007,MATCH(L$5,BNA_nov23!$B$7:$BZ$7,0),FALSE),VLOOKUP($B16,BNA_nov23!$B$1:$BZ$1007,MATCH(L$5,BNA_nov23!$B$7:$BZ$7,0),FALSE)))</f>
        <v>1250</v>
      </c>
      <c r="M16" s="26">
        <f ca="1">IF(VLOOKUP($B16,BNA_nov23!$B$1:$BZ$1007,MATCH($A$1,BNA_nov23!$B$7:$BZ$7,0),FALSE)=$A$2,"",IF(VLOOKUP($B16,BNA_nov23!$B$1:$BZ$1007,MATCH(M$5,BNA_nov23!$B$7:$BZ$7,0),FALSE)="MC",VLOOKUP($A$3,BNA_nov23!$B$1:$BZ$1007,MATCH(M$5,BNA_nov23!$B$7:$BZ$7,0),FALSE),VLOOKUP($B16,BNA_nov23!$B$1:$BZ$1007,MATCH(M$5,BNA_nov23!$B$7:$BZ$7,0),FALSE)))</f>
        <v>2250</v>
      </c>
      <c r="N16" s="26">
        <f ca="1">IF(VLOOKUP($B16,BNA_nov23!$B$1:$BZ$1007,MATCH($A$1,BNA_nov23!$B$7:$BZ$7,0),FALSE)=$A$2,"",IF(VLOOKUP($B16,BNA_nov23!$B$1:$BZ$1007,MATCH(N$5,BNA_nov23!$B$7:$BZ$7,0),FALSE)="MC",VLOOKUP($A$3,BNA_nov23!$B$1:$BZ$1007,MATCH(N$5,BNA_nov23!$B$7:$BZ$7,0),FALSE),VLOOKUP($B16,BNA_nov23!$B$1:$BZ$1007,MATCH(N$5,BNA_nov23!$B$7:$BZ$7,0),FALSE)))</f>
        <v>100</v>
      </c>
      <c r="O16" s="26">
        <f ca="1">IF(VLOOKUP($B16,BNA_nov23!$B$1:$BZ$1007,MATCH($A$1,BNA_nov23!$B$7:$BZ$7,0),FALSE)=$A$2,"",IF(VLOOKUP($B16,BNA_nov23!$B$1:$BZ$1007,MATCH(O$5,BNA_nov23!$B$7:$BZ$7,0),FALSE)="MC",VLOOKUP($A$3,BNA_nov23!$B$1:$BZ$1007,MATCH(O$5,BNA_nov23!$B$7:$BZ$7,0),FALSE),VLOOKUP($B16,BNA_nov23!$B$1:$BZ$1007,MATCH(O$5,BNA_nov23!$B$7:$BZ$7,0),FALSE)))</f>
        <v>28500</v>
      </c>
      <c r="P16" s="26">
        <f ca="1">IF(VLOOKUP($B16,BNA_nov23!$B$1:$BZ$1007,MATCH($A$1,BNA_nov23!$B$7:$BZ$7,0),FALSE)=$A$2,"",IF(VLOOKUP($B16,BNA_nov23!$B$1:$BZ$1007,MATCH(P$5,BNA_nov23!$B$7:$BZ$7,0),FALSE)="MC",VLOOKUP($A$3,BNA_nov23!$B$1:$BZ$1007,MATCH(P$5,BNA_nov23!$B$7:$BZ$7,0),FALSE),VLOOKUP($B16,BNA_nov23!$B$1:$BZ$1007,MATCH(P$5,BNA_nov23!$B$7:$BZ$7,0),FALSE)))</f>
        <v>750</v>
      </c>
      <c r="Q16" s="26">
        <f ca="1">IF(VLOOKUP($B16,BNA_nov23!$B$1:$BZ$1007,MATCH($A$1,BNA_nov23!$B$7:$BZ$7,0),FALSE)=$A$2,"",IF(VLOOKUP($B16,BNA_nov23!$B$1:$BZ$1007,MATCH(Q$5,BNA_nov23!$B$7:$BZ$7,0),FALSE)="MC",VLOOKUP($A$3,BNA_nov23!$B$1:$BZ$1007,MATCH(Q$5,BNA_nov23!$B$7:$BZ$7,0),FALSE),VLOOKUP($B16,BNA_nov23!$B$1:$BZ$1007,MATCH(Q$5,BNA_nov23!$B$7:$BZ$7,0),FALSE)))</f>
        <v>6250</v>
      </c>
      <c r="R16" s="26">
        <f ca="1">IF(VLOOKUP($B16,BNA_nov23!$B$1:$BZ$1007,MATCH($A$1,BNA_nov23!$B$7:$BZ$7,0),FALSE)=$A$2,"",IF(VLOOKUP($B16,BNA_nov23!$B$1:$BZ$1007,MATCH(R$5,BNA_nov23!$B$7:$BZ$7,0),FALSE)="MC",VLOOKUP($A$3,BNA_nov23!$B$1:$BZ$1007,MATCH(R$5,BNA_nov23!$B$7:$BZ$7,0),FALSE),VLOOKUP($B16,BNA_nov23!$B$1:$BZ$1007,MATCH(R$5,BNA_nov23!$B$7:$BZ$7,0),FALSE)))</f>
        <v>5000</v>
      </c>
      <c r="S16" s="26">
        <f ca="1">IF(VLOOKUP($B16,BNA_nov23!$B$1:$BZ$1007,MATCH($A$1,BNA_nov23!$B$7:$BZ$7,0),FALSE)=$A$2,"",IF(VLOOKUP($B16,BNA_nov23!$B$1:$BZ$1007,MATCH(S$5,BNA_nov23!$B$7:$BZ$7,0),FALSE)="MC",VLOOKUP($A$3,BNA_nov23!$B$1:$BZ$1007,MATCH(S$5,BNA_nov23!$B$7:$BZ$7,0),FALSE),VLOOKUP($B16,BNA_nov23!$B$1:$BZ$1007,MATCH(S$5,BNA_nov23!$B$7:$BZ$7,0),FALSE)))</f>
        <v>500</v>
      </c>
      <c r="T16" s="26">
        <f ca="1">IF(VLOOKUP($B16,BNA_nov23!$B$1:$BZ$1007,MATCH($A$1,BNA_nov23!$B$7:$BZ$7,0),FALSE)=$A$2,"",IF(VLOOKUP($B16,BNA_nov23!$B$1:$BZ$1007,MATCH(T$5,BNA_nov23!$B$7:$BZ$7,0),FALSE)="MC",VLOOKUP($A$3,BNA_nov23!$B$1:$BZ$1007,MATCH(T$5,BNA_nov23!$B$7:$BZ$7,0),FALSE),VLOOKUP($B16,BNA_nov23!$B$1:$BZ$1007,MATCH(T$5,BNA_nov23!$B$7:$BZ$7,0),FALSE)))</f>
        <v>162.5</v>
      </c>
      <c r="U16" s="26">
        <f ca="1">IF(VLOOKUP($B16,BNA_nov23!$B$1:$BZ$1007,MATCH($A$1,BNA_nov23!$B$7:$BZ$7,0),FALSE)=$A$2,"",IF(VLOOKUP($B16,BNA_nov23!$B$1:$BZ$1007,MATCH(U$5,BNA_nov23!$B$7:$BZ$7,0),FALSE)="MC",VLOOKUP($A$3,BNA_nov23!$B$1:$BZ$1007,MATCH(U$5,BNA_nov23!$B$7:$BZ$7,0),FALSE),VLOOKUP($B16,BNA_nov23!$B$1:$BZ$1007,MATCH(U$5,BNA_nov23!$B$7:$BZ$7,0),FALSE)))</f>
        <v>500</v>
      </c>
      <c r="V16" s="26">
        <f ca="1">IF(VLOOKUP($B16,BNA_nov23!$B$1:$BZ$1007,MATCH($A$1,BNA_nov23!$B$7:$BZ$7,0),FALSE)=$A$2,"",IF(VLOOKUP($B16,BNA_nov23!$B$1:$BZ$1007,MATCH(V$5,BNA_nov23!$B$7:$BZ$7,0),FALSE)="MC",VLOOKUP($A$3,BNA_nov23!$B$1:$BZ$1007,MATCH(V$5,BNA_nov23!$B$7:$BZ$7,0),FALSE),VLOOKUP($B16,BNA_nov23!$B$1:$BZ$1007,MATCH(V$5,BNA_nov23!$B$7:$BZ$7,0),FALSE)))</f>
        <v>850</v>
      </c>
      <c r="W16" s="26">
        <f ca="1">IF(VLOOKUP($B16,BNA_nov23!$B$1:$BZ$1007,MATCH($A$1,BNA_nov23!$B$7:$BZ$7,0),FALSE)=$A$2,"",IF(VLOOKUP($B16,BNA_nov23!$B$1:$BZ$1007,MATCH(W$5,BNA_nov23!$B$7:$BZ$7,0),FALSE)="MC",VLOOKUP($A$3,BNA_nov23!$B$1:$BZ$1007,MATCH(W$5,BNA_nov23!$B$7:$BZ$7,0),FALSE),VLOOKUP($B16,BNA_nov23!$B$1:$BZ$1007,MATCH(W$5,BNA_nov23!$B$7:$BZ$7,0),FALSE)))</f>
        <v>1350</v>
      </c>
      <c r="X16" s="26">
        <f ca="1">IF(VLOOKUP($B16,BNA_nov23!$B$1:$BZ$1007,MATCH($A$1,BNA_nov23!$B$7:$BZ$7,0),FALSE)=$A$2,"",IF(VLOOKUP($B16,BNA_nov23!$B$1:$BZ$1007,MATCH(X$5,BNA_nov23!$B$7:$BZ$7,0),FALSE)="MC",VLOOKUP($A$3,BNA_nov23!$B$1:$BZ$1007,MATCH(X$5,BNA_nov23!$B$7:$BZ$7,0),FALSE),VLOOKUP($B16,BNA_nov23!$B$1:$BZ$1007,MATCH(X$5,BNA_nov23!$B$7:$BZ$7,0),FALSE)))</f>
        <v>2125</v>
      </c>
      <c r="Y16" s="26">
        <f ca="1">IF(VLOOKUP($B16,BNA_nov23!$B$1:$BZ$1007,MATCH($A$1,BNA_nov23!$B$7:$BZ$7,0),FALSE)=$A$2,"",IF(VLOOKUP($B16,BNA_nov23!$B$1:$BZ$1007,MATCH(Y$5,BNA_nov23!$B$7:$BZ$7,0),FALSE)="MC",VLOOKUP($A$3,BNA_nov23!$B$1:$BZ$1007,MATCH(Y$5,BNA_nov23!$B$7:$BZ$7,0),FALSE),VLOOKUP($B16,BNA_nov23!$B$1:$BZ$1007,MATCH(Y$5,BNA_nov23!$B$7:$BZ$7,0),FALSE)))</f>
        <v>4000</v>
      </c>
      <c r="Z16" s="26">
        <f ca="1">IF(VLOOKUP($B16,BNA_nov23!$B$1:$BZ$1007,MATCH($A$1,BNA_nov23!$B$7:$BZ$7,0),FALSE)=$A$2,"",IF(VLOOKUP($B16,BNA_nov23!$B$1:$BZ$1007,MATCH(Z$5,BNA_nov23!$B$7:$BZ$7,0),FALSE)="MC",VLOOKUP($A$3,BNA_nov23!$B$1:$BZ$1007,MATCH(Z$5,BNA_nov23!$B$7:$BZ$7,0),FALSE),VLOOKUP($B16,BNA_nov23!$B$1:$BZ$1007,MATCH(Z$5,BNA_nov23!$B$7:$BZ$7,0),FALSE)))</f>
        <v>2500</v>
      </c>
      <c r="AA16" s="26">
        <f ca="1">IF(VLOOKUP($B16,BNA_nov23!$B$1:$BZ$1007,MATCH($A$1,BNA_nov23!$B$7:$BZ$7,0),FALSE)=$A$2,"",IF(VLOOKUP($B16,BNA_nov23!$B$1:$BZ$1007,MATCH(AA$5,BNA_nov23!$B$7:$BZ$7,0),FALSE)="MC",VLOOKUP($A$3,BNA_nov23!$B$1:$BZ$1007,MATCH(AA$5,BNA_nov23!$B$7:$BZ$7,0),FALSE),VLOOKUP($B16,BNA_nov23!$B$1:$BZ$1007,MATCH(AA$5,BNA_nov23!$B$7:$BZ$7,0),FALSE)))</f>
        <v>2600</v>
      </c>
      <c r="AB16" s="26">
        <f ca="1">IF(VLOOKUP($B16,BNA_nov23!$B$1:$BZ$1007,MATCH($A$1,BNA_nov23!$B$7:$BZ$7,0),FALSE)=$A$2,"",IF(VLOOKUP($B16,BNA_nov23!$B$1:$BZ$1007,MATCH(AB$5,BNA_nov23!$B$7:$BZ$7,0),FALSE)="MC",VLOOKUP($A$3,BNA_nov23!$B$1:$BZ$1007,MATCH(AB$5,BNA_nov23!$B$7:$BZ$7,0),FALSE),VLOOKUP($B16,BNA_nov23!$B$1:$BZ$1007,MATCH(AB$5,BNA_nov23!$B$7:$BZ$7,0),FALSE)))</f>
        <v>1500</v>
      </c>
      <c r="AC16" s="26">
        <f ca="1">IF(VLOOKUP($B16,BNA_nov23!$B$1:$BZ$1007,MATCH($A$1,BNA_nov23!$B$7:$BZ$7,0),FALSE)=$A$2,"",IF(VLOOKUP($B16,BNA_nov23!$B$1:$BZ$1007,MATCH(AC$5,BNA_nov23!$B$7:$BZ$7,0),FALSE)="MC",VLOOKUP($A$3,BNA_nov23!$B$1:$BZ$1007,MATCH(AC$5,BNA_nov23!$B$7:$BZ$7,0),FALSE),VLOOKUP($B16,BNA_nov23!$B$1:$BZ$1007,MATCH(AC$5,BNA_nov23!$B$7:$BZ$7,0),FALSE)))</f>
        <v>3000</v>
      </c>
      <c r="AD16" s="26">
        <f ca="1">IF(VLOOKUP($B16,BNA_nov23!$B$1:$BZ$1007,MATCH($A$1,BNA_nov23!$B$7:$BZ$7,0),FALSE)=$A$2,"",IF(VLOOKUP($B16,BNA_nov23!$B$1:$BZ$1007,MATCH(AD$5,BNA_nov23!$B$7:$BZ$7,0),FALSE)="MC",VLOOKUP($A$3,BNA_nov23!$B$1:$BZ$1007,MATCH(AD$5,BNA_nov23!$B$7:$BZ$7,0),FALSE),VLOOKUP($B16,BNA_nov23!$B$1:$BZ$1007,MATCH(AD$5,BNA_nov23!$B$7:$BZ$7,0),FALSE)))</f>
        <v>300</v>
      </c>
    </row>
    <row r="17" spans="2:30" x14ac:dyDescent="0.35">
      <c r="B17" t="s">
        <v>86</v>
      </c>
      <c r="C17" t="s">
        <v>85</v>
      </c>
      <c r="D17" s="37">
        <f t="shared" ca="1" si="0"/>
        <v>82550</v>
      </c>
      <c r="E17" s="26">
        <f ca="1">IF(VLOOKUP($B17,BNA_nov23!$B$1:$BZ$1007,MATCH($A$1,BNA_nov23!$B$7:$BZ$7,0),FALSE)=$A$2,"",IF(VLOOKUP($B17,BNA_nov23!$B$1:$BZ$1007,MATCH(E$5,BNA_nov23!$B$7:$BZ$7,0),FALSE)="MC",VLOOKUP($A$3,BNA_nov23!$B$1:$BZ$1007,MATCH(E$5,BNA_nov23!$B$7:$BZ$7,0),FALSE),VLOOKUP($B17,BNA_nov23!$B$1:$BZ$1007,MATCH(E$5,BNA_nov23!$B$7:$BZ$7,0),FALSE)))</f>
        <v>1200</v>
      </c>
      <c r="F17" s="26">
        <f ca="1">IF(VLOOKUP($B17,BNA_nov23!$B$1:$BZ$1007,MATCH($A$1,BNA_nov23!$B$7:$BZ$7,0),FALSE)=$A$2,"",IF(VLOOKUP($B17,BNA_nov23!$B$1:$BZ$1007,MATCH(F$5,BNA_nov23!$B$7:$BZ$7,0),FALSE)="MC",VLOOKUP($A$3,BNA_nov23!$B$1:$BZ$1007,MATCH(F$5,BNA_nov23!$B$7:$BZ$7,0),FALSE),VLOOKUP($B17,BNA_nov23!$B$1:$BZ$1007,MATCH(F$5,BNA_nov23!$B$7:$BZ$7,0),FALSE)))</f>
        <v>2000</v>
      </c>
      <c r="G17" s="26">
        <f ca="1">IF(VLOOKUP($B17,BNA_nov23!$B$1:$BZ$1007,MATCH($A$1,BNA_nov23!$B$7:$BZ$7,0),FALSE)=$A$2,"",IF(VLOOKUP($B17,BNA_nov23!$B$1:$BZ$1007,MATCH(G$5,BNA_nov23!$B$7:$BZ$7,0),FALSE)="MC",VLOOKUP($A$3,BNA_nov23!$B$1:$BZ$1007,MATCH(G$5,BNA_nov23!$B$7:$BZ$7,0),FALSE),VLOOKUP($B17,BNA_nov23!$B$1:$BZ$1007,MATCH(G$5,BNA_nov23!$B$7:$BZ$7,0),FALSE)))</f>
        <v>1750</v>
      </c>
      <c r="H17" s="26">
        <f ca="1">IF(VLOOKUP($B17,BNA_nov23!$B$1:$BZ$1007,MATCH($A$1,BNA_nov23!$B$7:$BZ$7,0),FALSE)=$A$2,"",IF(VLOOKUP($B17,BNA_nov23!$B$1:$BZ$1007,MATCH(H$5,BNA_nov23!$B$7:$BZ$7,0),FALSE)="MC",VLOOKUP($A$3,BNA_nov23!$B$1:$BZ$1007,MATCH(H$5,BNA_nov23!$B$7:$BZ$7,0),FALSE),VLOOKUP($B17,BNA_nov23!$B$1:$BZ$1007,MATCH(H$5,BNA_nov23!$B$7:$BZ$7,0),FALSE)))</f>
        <v>350</v>
      </c>
      <c r="I17" s="26">
        <f ca="1">IF(VLOOKUP($B17,BNA_nov23!$B$1:$BZ$1007,MATCH($A$1,BNA_nov23!$B$7:$BZ$7,0),FALSE)=$A$2,"",IF(VLOOKUP($B17,BNA_nov23!$B$1:$BZ$1007,MATCH(I$5,BNA_nov23!$B$7:$BZ$7,0),FALSE)="MC",VLOOKUP($A$3,BNA_nov23!$B$1:$BZ$1007,MATCH(I$5,BNA_nov23!$B$7:$BZ$7,0),FALSE),VLOOKUP($B17,BNA_nov23!$B$1:$BZ$1007,MATCH(I$5,BNA_nov23!$B$7:$BZ$7,0),FALSE)))</f>
        <v>300</v>
      </c>
      <c r="J17" s="26">
        <f ca="1">IF(VLOOKUP($B17,BNA_nov23!$B$1:$BZ$1007,MATCH($A$1,BNA_nov23!$B$7:$BZ$7,0),FALSE)=$A$2,"",IF(VLOOKUP($B17,BNA_nov23!$B$1:$BZ$1007,MATCH(J$5,BNA_nov23!$B$7:$BZ$7,0),FALSE)="MC",VLOOKUP($A$3,BNA_nov23!$B$1:$BZ$1007,MATCH(J$5,BNA_nov23!$B$7:$BZ$7,0),FALSE),VLOOKUP($B17,BNA_nov23!$B$1:$BZ$1007,MATCH(J$5,BNA_nov23!$B$7:$BZ$7,0),FALSE)))</f>
        <v>4000</v>
      </c>
      <c r="K17" s="26">
        <f ca="1">IF(VLOOKUP($B17,BNA_nov23!$B$1:$BZ$1007,MATCH($A$1,BNA_nov23!$B$7:$BZ$7,0),FALSE)=$A$2,"",IF(VLOOKUP($B17,BNA_nov23!$B$1:$BZ$1007,MATCH(K$5,BNA_nov23!$B$7:$BZ$7,0),FALSE)="MC",VLOOKUP($A$3,BNA_nov23!$B$1:$BZ$1007,MATCH(K$5,BNA_nov23!$B$7:$BZ$7,0),FALSE),VLOOKUP($B17,BNA_nov23!$B$1:$BZ$1007,MATCH(K$5,BNA_nov23!$B$7:$BZ$7,0),FALSE)))</f>
        <v>9000</v>
      </c>
      <c r="L17" s="26">
        <f ca="1">IF(VLOOKUP($B17,BNA_nov23!$B$1:$BZ$1007,MATCH($A$1,BNA_nov23!$B$7:$BZ$7,0),FALSE)=$A$2,"",IF(VLOOKUP($B17,BNA_nov23!$B$1:$BZ$1007,MATCH(L$5,BNA_nov23!$B$7:$BZ$7,0),FALSE)="MC",VLOOKUP($A$3,BNA_nov23!$B$1:$BZ$1007,MATCH(L$5,BNA_nov23!$B$7:$BZ$7,0),FALSE),VLOOKUP($B17,BNA_nov23!$B$1:$BZ$1007,MATCH(L$5,BNA_nov23!$B$7:$BZ$7,0),FALSE)))</f>
        <v>1250</v>
      </c>
      <c r="M17" s="26">
        <f ca="1">IF(VLOOKUP($B17,BNA_nov23!$B$1:$BZ$1007,MATCH($A$1,BNA_nov23!$B$7:$BZ$7,0),FALSE)=$A$2,"",IF(VLOOKUP($B17,BNA_nov23!$B$1:$BZ$1007,MATCH(M$5,BNA_nov23!$B$7:$BZ$7,0),FALSE)="MC",VLOOKUP($A$3,BNA_nov23!$B$1:$BZ$1007,MATCH(M$5,BNA_nov23!$B$7:$BZ$7,0),FALSE),VLOOKUP($B17,BNA_nov23!$B$1:$BZ$1007,MATCH(M$5,BNA_nov23!$B$7:$BZ$7,0),FALSE)))</f>
        <v>2250</v>
      </c>
      <c r="N17" s="26">
        <f ca="1">IF(VLOOKUP($B17,BNA_nov23!$B$1:$BZ$1007,MATCH($A$1,BNA_nov23!$B$7:$BZ$7,0),FALSE)=$A$2,"",IF(VLOOKUP($B17,BNA_nov23!$B$1:$BZ$1007,MATCH(N$5,BNA_nov23!$B$7:$BZ$7,0),FALSE)="MC",VLOOKUP($A$3,BNA_nov23!$B$1:$BZ$1007,MATCH(N$5,BNA_nov23!$B$7:$BZ$7,0),FALSE),VLOOKUP($B17,BNA_nov23!$B$1:$BZ$1007,MATCH(N$5,BNA_nov23!$B$7:$BZ$7,0),FALSE)))</f>
        <v>100</v>
      </c>
      <c r="O17" s="26">
        <f ca="1">IF(VLOOKUP($B17,BNA_nov23!$B$1:$BZ$1007,MATCH($A$1,BNA_nov23!$B$7:$BZ$7,0),FALSE)=$A$2,"",IF(VLOOKUP($B17,BNA_nov23!$B$1:$BZ$1007,MATCH(O$5,BNA_nov23!$B$7:$BZ$7,0),FALSE)="MC",VLOOKUP($A$3,BNA_nov23!$B$1:$BZ$1007,MATCH(O$5,BNA_nov23!$B$7:$BZ$7,0),FALSE),VLOOKUP($B17,BNA_nov23!$B$1:$BZ$1007,MATCH(O$5,BNA_nov23!$B$7:$BZ$7,0),FALSE)))</f>
        <v>28500</v>
      </c>
      <c r="P17" s="26">
        <f ca="1">IF(VLOOKUP($B17,BNA_nov23!$B$1:$BZ$1007,MATCH($A$1,BNA_nov23!$B$7:$BZ$7,0),FALSE)=$A$2,"",IF(VLOOKUP($B17,BNA_nov23!$B$1:$BZ$1007,MATCH(P$5,BNA_nov23!$B$7:$BZ$7,0),FALSE)="MC",VLOOKUP($A$3,BNA_nov23!$B$1:$BZ$1007,MATCH(P$5,BNA_nov23!$B$7:$BZ$7,0),FALSE),VLOOKUP($B17,BNA_nov23!$B$1:$BZ$1007,MATCH(P$5,BNA_nov23!$B$7:$BZ$7,0),FALSE)))</f>
        <v>750</v>
      </c>
      <c r="Q17" s="26">
        <f ca="1">IF(VLOOKUP($B17,BNA_nov23!$B$1:$BZ$1007,MATCH($A$1,BNA_nov23!$B$7:$BZ$7,0),FALSE)=$A$2,"",IF(VLOOKUP($B17,BNA_nov23!$B$1:$BZ$1007,MATCH(Q$5,BNA_nov23!$B$7:$BZ$7,0),FALSE)="MC",VLOOKUP($A$3,BNA_nov23!$B$1:$BZ$1007,MATCH(Q$5,BNA_nov23!$B$7:$BZ$7,0),FALSE),VLOOKUP($B17,BNA_nov23!$B$1:$BZ$1007,MATCH(Q$5,BNA_nov23!$B$7:$BZ$7,0),FALSE)))</f>
        <v>6250</v>
      </c>
      <c r="R17" s="26">
        <f ca="1">IF(VLOOKUP($B17,BNA_nov23!$B$1:$BZ$1007,MATCH($A$1,BNA_nov23!$B$7:$BZ$7,0),FALSE)=$A$2,"",IF(VLOOKUP($B17,BNA_nov23!$B$1:$BZ$1007,MATCH(R$5,BNA_nov23!$B$7:$BZ$7,0),FALSE)="MC",VLOOKUP($A$3,BNA_nov23!$B$1:$BZ$1007,MATCH(R$5,BNA_nov23!$B$7:$BZ$7,0),FALSE),VLOOKUP($B17,BNA_nov23!$B$1:$BZ$1007,MATCH(R$5,BNA_nov23!$B$7:$BZ$7,0),FALSE)))</f>
        <v>5000</v>
      </c>
      <c r="S17" s="26">
        <f ca="1">IF(VLOOKUP($B17,BNA_nov23!$B$1:$BZ$1007,MATCH($A$1,BNA_nov23!$B$7:$BZ$7,0),FALSE)=$A$2,"",IF(VLOOKUP($B17,BNA_nov23!$B$1:$BZ$1007,MATCH(S$5,BNA_nov23!$B$7:$BZ$7,0),FALSE)="MC",VLOOKUP($A$3,BNA_nov23!$B$1:$BZ$1007,MATCH(S$5,BNA_nov23!$B$7:$BZ$7,0),FALSE),VLOOKUP($B17,BNA_nov23!$B$1:$BZ$1007,MATCH(S$5,BNA_nov23!$B$7:$BZ$7,0),FALSE)))</f>
        <v>500</v>
      </c>
      <c r="T17" s="26">
        <f ca="1">IF(VLOOKUP($B17,BNA_nov23!$B$1:$BZ$1007,MATCH($A$1,BNA_nov23!$B$7:$BZ$7,0),FALSE)=$A$2,"",IF(VLOOKUP($B17,BNA_nov23!$B$1:$BZ$1007,MATCH(T$5,BNA_nov23!$B$7:$BZ$7,0),FALSE)="MC",VLOOKUP($A$3,BNA_nov23!$B$1:$BZ$1007,MATCH(T$5,BNA_nov23!$B$7:$BZ$7,0),FALSE),VLOOKUP($B17,BNA_nov23!$B$1:$BZ$1007,MATCH(T$5,BNA_nov23!$B$7:$BZ$7,0),FALSE)))</f>
        <v>100</v>
      </c>
      <c r="U17" s="26">
        <f ca="1">IF(VLOOKUP($B17,BNA_nov23!$B$1:$BZ$1007,MATCH($A$1,BNA_nov23!$B$7:$BZ$7,0),FALSE)=$A$2,"",IF(VLOOKUP($B17,BNA_nov23!$B$1:$BZ$1007,MATCH(U$5,BNA_nov23!$B$7:$BZ$7,0),FALSE)="MC",VLOOKUP($A$3,BNA_nov23!$B$1:$BZ$1007,MATCH(U$5,BNA_nov23!$B$7:$BZ$7,0),FALSE),VLOOKUP($B17,BNA_nov23!$B$1:$BZ$1007,MATCH(U$5,BNA_nov23!$B$7:$BZ$7,0),FALSE)))</f>
        <v>500</v>
      </c>
      <c r="V17" s="26">
        <f ca="1">IF(VLOOKUP($B17,BNA_nov23!$B$1:$BZ$1007,MATCH($A$1,BNA_nov23!$B$7:$BZ$7,0),FALSE)=$A$2,"",IF(VLOOKUP($B17,BNA_nov23!$B$1:$BZ$1007,MATCH(V$5,BNA_nov23!$B$7:$BZ$7,0),FALSE)="MC",VLOOKUP($A$3,BNA_nov23!$B$1:$BZ$1007,MATCH(V$5,BNA_nov23!$B$7:$BZ$7,0),FALSE),VLOOKUP($B17,BNA_nov23!$B$1:$BZ$1007,MATCH(V$5,BNA_nov23!$B$7:$BZ$7,0),FALSE)))</f>
        <v>850</v>
      </c>
      <c r="W17" s="26">
        <f ca="1">IF(VLOOKUP($B17,BNA_nov23!$B$1:$BZ$1007,MATCH($A$1,BNA_nov23!$B$7:$BZ$7,0),FALSE)=$A$2,"",IF(VLOOKUP($B17,BNA_nov23!$B$1:$BZ$1007,MATCH(W$5,BNA_nov23!$B$7:$BZ$7,0),FALSE)="MC",VLOOKUP($A$3,BNA_nov23!$B$1:$BZ$1007,MATCH(W$5,BNA_nov23!$B$7:$BZ$7,0),FALSE),VLOOKUP($B17,BNA_nov23!$B$1:$BZ$1007,MATCH(W$5,BNA_nov23!$B$7:$BZ$7,0),FALSE)))</f>
        <v>2000</v>
      </c>
      <c r="X17" s="26">
        <f ca="1">IF(VLOOKUP($B17,BNA_nov23!$B$1:$BZ$1007,MATCH($A$1,BNA_nov23!$B$7:$BZ$7,0),FALSE)=$A$2,"",IF(VLOOKUP($B17,BNA_nov23!$B$1:$BZ$1007,MATCH(X$5,BNA_nov23!$B$7:$BZ$7,0),FALSE)="MC",VLOOKUP($A$3,BNA_nov23!$B$1:$BZ$1007,MATCH(X$5,BNA_nov23!$B$7:$BZ$7,0),FALSE),VLOOKUP($B17,BNA_nov23!$B$1:$BZ$1007,MATCH(X$5,BNA_nov23!$B$7:$BZ$7,0),FALSE)))</f>
        <v>2000</v>
      </c>
      <c r="Y17" s="26">
        <f ca="1">IF(VLOOKUP($B17,BNA_nov23!$B$1:$BZ$1007,MATCH($A$1,BNA_nov23!$B$7:$BZ$7,0),FALSE)=$A$2,"",IF(VLOOKUP($B17,BNA_nov23!$B$1:$BZ$1007,MATCH(Y$5,BNA_nov23!$B$7:$BZ$7,0),FALSE)="MC",VLOOKUP($A$3,BNA_nov23!$B$1:$BZ$1007,MATCH(Y$5,BNA_nov23!$B$7:$BZ$7,0),FALSE),VLOOKUP($B17,BNA_nov23!$B$1:$BZ$1007,MATCH(Y$5,BNA_nov23!$B$7:$BZ$7,0),FALSE)))</f>
        <v>3500</v>
      </c>
      <c r="Z17" s="26">
        <f ca="1">IF(VLOOKUP($B17,BNA_nov23!$B$1:$BZ$1007,MATCH($A$1,BNA_nov23!$B$7:$BZ$7,0),FALSE)=$A$2,"",IF(VLOOKUP($B17,BNA_nov23!$B$1:$BZ$1007,MATCH(Z$5,BNA_nov23!$B$7:$BZ$7,0),FALSE)="MC",VLOOKUP($A$3,BNA_nov23!$B$1:$BZ$1007,MATCH(Z$5,BNA_nov23!$B$7:$BZ$7,0),FALSE),VLOOKUP($B17,BNA_nov23!$B$1:$BZ$1007,MATCH(Z$5,BNA_nov23!$B$7:$BZ$7,0),FALSE)))</f>
        <v>2500</v>
      </c>
      <c r="AA17" s="26">
        <f ca="1">IF(VLOOKUP($B17,BNA_nov23!$B$1:$BZ$1007,MATCH($A$1,BNA_nov23!$B$7:$BZ$7,0),FALSE)=$A$2,"",IF(VLOOKUP($B17,BNA_nov23!$B$1:$BZ$1007,MATCH(AA$5,BNA_nov23!$B$7:$BZ$7,0),FALSE)="MC",VLOOKUP($A$3,BNA_nov23!$B$1:$BZ$1007,MATCH(AA$5,BNA_nov23!$B$7:$BZ$7,0),FALSE),VLOOKUP($B17,BNA_nov23!$B$1:$BZ$1007,MATCH(AA$5,BNA_nov23!$B$7:$BZ$7,0),FALSE)))</f>
        <v>2600</v>
      </c>
      <c r="AB17" s="26">
        <f ca="1">IF(VLOOKUP($B17,BNA_nov23!$B$1:$BZ$1007,MATCH($A$1,BNA_nov23!$B$7:$BZ$7,0),FALSE)=$A$2,"",IF(VLOOKUP($B17,BNA_nov23!$B$1:$BZ$1007,MATCH(AB$5,BNA_nov23!$B$7:$BZ$7,0),FALSE)="MC",VLOOKUP($A$3,BNA_nov23!$B$1:$BZ$1007,MATCH(AB$5,BNA_nov23!$B$7:$BZ$7,0),FALSE),VLOOKUP($B17,BNA_nov23!$B$1:$BZ$1007,MATCH(AB$5,BNA_nov23!$B$7:$BZ$7,0),FALSE)))</f>
        <v>2000</v>
      </c>
      <c r="AC17" s="26">
        <f ca="1">IF(VLOOKUP($B17,BNA_nov23!$B$1:$BZ$1007,MATCH($A$1,BNA_nov23!$B$7:$BZ$7,0),FALSE)=$A$2,"",IF(VLOOKUP($B17,BNA_nov23!$B$1:$BZ$1007,MATCH(AC$5,BNA_nov23!$B$7:$BZ$7,0),FALSE)="MC",VLOOKUP($A$3,BNA_nov23!$B$1:$BZ$1007,MATCH(AC$5,BNA_nov23!$B$7:$BZ$7,0),FALSE),VLOOKUP($B17,BNA_nov23!$B$1:$BZ$1007,MATCH(AC$5,BNA_nov23!$B$7:$BZ$7,0),FALSE)))</f>
        <v>3000</v>
      </c>
      <c r="AD17" s="26">
        <f ca="1">IF(VLOOKUP($B17,BNA_nov23!$B$1:$BZ$1007,MATCH($A$1,BNA_nov23!$B$7:$BZ$7,0),FALSE)=$A$2,"",IF(VLOOKUP($B17,BNA_nov23!$B$1:$BZ$1007,MATCH(AD$5,BNA_nov23!$B$7:$BZ$7,0),FALSE)="MC",VLOOKUP($A$3,BNA_nov23!$B$1:$BZ$1007,MATCH(AD$5,BNA_nov23!$B$7:$BZ$7,0),FALSE),VLOOKUP($B17,BNA_nov23!$B$1:$BZ$1007,MATCH(AD$5,BNA_nov23!$B$7:$BZ$7,0),FALSE)))</f>
        <v>300</v>
      </c>
    </row>
    <row r="18" spans="2:30" x14ac:dyDescent="0.35">
      <c r="B18" t="s">
        <v>88</v>
      </c>
      <c r="C18" t="s">
        <v>87</v>
      </c>
      <c r="D18" s="37">
        <f t="shared" ca="1" si="0"/>
        <v>84075</v>
      </c>
      <c r="E18" s="26">
        <f ca="1">IF(VLOOKUP($B18,BNA_nov23!$B$1:$BZ$1007,MATCH($A$1,BNA_nov23!$B$7:$BZ$7,0),FALSE)=$A$2,"",IF(VLOOKUP($B18,BNA_nov23!$B$1:$BZ$1007,MATCH(E$5,BNA_nov23!$B$7:$BZ$7,0),FALSE)="MC",VLOOKUP($A$3,BNA_nov23!$B$1:$BZ$1007,MATCH(E$5,BNA_nov23!$B$7:$BZ$7,0),FALSE),VLOOKUP($B18,BNA_nov23!$B$1:$BZ$1007,MATCH(E$5,BNA_nov23!$B$7:$BZ$7,0),FALSE)))</f>
        <v>1000</v>
      </c>
      <c r="F18" s="26">
        <f ca="1">IF(VLOOKUP($B18,BNA_nov23!$B$1:$BZ$1007,MATCH($A$1,BNA_nov23!$B$7:$BZ$7,0),FALSE)=$A$2,"",IF(VLOOKUP($B18,BNA_nov23!$B$1:$BZ$1007,MATCH(F$5,BNA_nov23!$B$7:$BZ$7,0),FALSE)="MC",VLOOKUP($A$3,BNA_nov23!$B$1:$BZ$1007,MATCH(F$5,BNA_nov23!$B$7:$BZ$7,0),FALSE),VLOOKUP($B18,BNA_nov23!$B$1:$BZ$1007,MATCH(F$5,BNA_nov23!$B$7:$BZ$7,0),FALSE)))</f>
        <v>3000</v>
      </c>
      <c r="G18" s="26">
        <f ca="1">IF(VLOOKUP($B18,BNA_nov23!$B$1:$BZ$1007,MATCH($A$1,BNA_nov23!$B$7:$BZ$7,0),FALSE)=$A$2,"",IF(VLOOKUP($B18,BNA_nov23!$B$1:$BZ$1007,MATCH(G$5,BNA_nov23!$B$7:$BZ$7,0),FALSE)="MC",VLOOKUP($A$3,BNA_nov23!$B$1:$BZ$1007,MATCH(G$5,BNA_nov23!$B$7:$BZ$7,0),FALSE),VLOOKUP($B18,BNA_nov23!$B$1:$BZ$1007,MATCH(G$5,BNA_nov23!$B$7:$BZ$7,0),FALSE)))</f>
        <v>1750</v>
      </c>
      <c r="H18" s="26">
        <f ca="1">IF(VLOOKUP($B18,BNA_nov23!$B$1:$BZ$1007,MATCH($A$1,BNA_nov23!$B$7:$BZ$7,0),FALSE)=$A$2,"",IF(VLOOKUP($B18,BNA_nov23!$B$1:$BZ$1007,MATCH(H$5,BNA_nov23!$B$7:$BZ$7,0),FALSE)="MC",VLOOKUP($A$3,BNA_nov23!$B$1:$BZ$1007,MATCH(H$5,BNA_nov23!$B$7:$BZ$7,0),FALSE),VLOOKUP($B18,BNA_nov23!$B$1:$BZ$1007,MATCH(H$5,BNA_nov23!$B$7:$BZ$7,0),FALSE)))</f>
        <v>450</v>
      </c>
      <c r="I18" s="26">
        <f ca="1">IF(VLOOKUP($B18,BNA_nov23!$B$1:$BZ$1007,MATCH($A$1,BNA_nov23!$B$7:$BZ$7,0),FALSE)=$A$2,"",IF(VLOOKUP($B18,BNA_nov23!$B$1:$BZ$1007,MATCH(I$5,BNA_nov23!$B$7:$BZ$7,0),FALSE)="MC",VLOOKUP($A$3,BNA_nov23!$B$1:$BZ$1007,MATCH(I$5,BNA_nov23!$B$7:$BZ$7,0),FALSE),VLOOKUP($B18,BNA_nov23!$B$1:$BZ$1007,MATCH(I$5,BNA_nov23!$B$7:$BZ$7,0),FALSE)))</f>
        <v>275</v>
      </c>
      <c r="J18" s="26">
        <f ca="1">IF(VLOOKUP($B18,BNA_nov23!$B$1:$BZ$1007,MATCH($A$1,BNA_nov23!$B$7:$BZ$7,0),FALSE)=$A$2,"",IF(VLOOKUP($B18,BNA_nov23!$B$1:$BZ$1007,MATCH(J$5,BNA_nov23!$B$7:$BZ$7,0),FALSE)="MC",VLOOKUP($A$3,BNA_nov23!$B$1:$BZ$1007,MATCH(J$5,BNA_nov23!$B$7:$BZ$7,0),FALSE),VLOOKUP($B18,BNA_nov23!$B$1:$BZ$1007,MATCH(J$5,BNA_nov23!$B$7:$BZ$7,0),FALSE)))</f>
        <v>5000</v>
      </c>
      <c r="K18" s="26">
        <f ca="1">IF(VLOOKUP($B18,BNA_nov23!$B$1:$BZ$1007,MATCH($A$1,BNA_nov23!$B$7:$BZ$7,0),FALSE)=$A$2,"",IF(VLOOKUP($B18,BNA_nov23!$B$1:$BZ$1007,MATCH(K$5,BNA_nov23!$B$7:$BZ$7,0),FALSE)="MC",VLOOKUP($A$3,BNA_nov23!$B$1:$BZ$1007,MATCH(K$5,BNA_nov23!$B$7:$BZ$7,0),FALSE),VLOOKUP($B18,BNA_nov23!$B$1:$BZ$1007,MATCH(K$5,BNA_nov23!$B$7:$BZ$7,0),FALSE)))</f>
        <v>13500</v>
      </c>
      <c r="L18" s="26">
        <f ca="1">IF(VLOOKUP($B18,BNA_nov23!$B$1:$BZ$1007,MATCH($A$1,BNA_nov23!$B$7:$BZ$7,0),FALSE)=$A$2,"",IF(VLOOKUP($B18,BNA_nov23!$B$1:$BZ$1007,MATCH(L$5,BNA_nov23!$B$7:$BZ$7,0),FALSE)="MC",VLOOKUP($A$3,BNA_nov23!$B$1:$BZ$1007,MATCH(L$5,BNA_nov23!$B$7:$BZ$7,0),FALSE),VLOOKUP($B18,BNA_nov23!$B$1:$BZ$1007,MATCH(L$5,BNA_nov23!$B$7:$BZ$7,0),FALSE)))</f>
        <v>1250</v>
      </c>
      <c r="M18" s="26">
        <f ca="1">IF(VLOOKUP($B18,BNA_nov23!$B$1:$BZ$1007,MATCH($A$1,BNA_nov23!$B$7:$BZ$7,0),FALSE)=$A$2,"",IF(VLOOKUP($B18,BNA_nov23!$B$1:$BZ$1007,MATCH(M$5,BNA_nov23!$B$7:$BZ$7,0),FALSE)="MC",VLOOKUP($A$3,BNA_nov23!$B$1:$BZ$1007,MATCH(M$5,BNA_nov23!$B$7:$BZ$7,0),FALSE),VLOOKUP($B18,BNA_nov23!$B$1:$BZ$1007,MATCH(M$5,BNA_nov23!$B$7:$BZ$7,0),FALSE)))</f>
        <v>2500</v>
      </c>
      <c r="N18" s="26">
        <f ca="1">IF(VLOOKUP($B18,BNA_nov23!$B$1:$BZ$1007,MATCH($A$1,BNA_nov23!$B$7:$BZ$7,0),FALSE)=$A$2,"",IF(VLOOKUP($B18,BNA_nov23!$B$1:$BZ$1007,MATCH(N$5,BNA_nov23!$B$7:$BZ$7,0),FALSE)="MC",VLOOKUP($A$3,BNA_nov23!$B$1:$BZ$1007,MATCH(N$5,BNA_nov23!$B$7:$BZ$7,0),FALSE),VLOOKUP($B18,BNA_nov23!$B$1:$BZ$1007,MATCH(N$5,BNA_nov23!$B$7:$BZ$7,0),FALSE)))</f>
        <v>100</v>
      </c>
      <c r="O18" s="26">
        <f ca="1">IF(VLOOKUP($B18,BNA_nov23!$B$1:$BZ$1007,MATCH($A$1,BNA_nov23!$B$7:$BZ$7,0),FALSE)=$A$2,"",IF(VLOOKUP($B18,BNA_nov23!$B$1:$BZ$1007,MATCH(O$5,BNA_nov23!$B$7:$BZ$7,0),FALSE)="MC",VLOOKUP($A$3,BNA_nov23!$B$1:$BZ$1007,MATCH(O$5,BNA_nov23!$B$7:$BZ$7,0),FALSE),VLOOKUP($B18,BNA_nov23!$B$1:$BZ$1007,MATCH(O$5,BNA_nov23!$B$7:$BZ$7,0),FALSE)))</f>
        <v>27000</v>
      </c>
      <c r="P18" s="26">
        <f ca="1">IF(VLOOKUP($B18,BNA_nov23!$B$1:$BZ$1007,MATCH($A$1,BNA_nov23!$B$7:$BZ$7,0),FALSE)=$A$2,"",IF(VLOOKUP($B18,BNA_nov23!$B$1:$BZ$1007,MATCH(P$5,BNA_nov23!$B$7:$BZ$7,0),FALSE)="MC",VLOOKUP($A$3,BNA_nov23!$B$1:$BZ$1007,MATCH(P$5,BNA_nov23!$B$7:$BZ$7,0),FALSE),VLOOKUP($B18,BNA_nov23!$B$1:$BZ$1007,MATCH(P$5,BNA_nov23!$B$7:$BZ$7,0),FALSE)))</f>
        <v>200</v>
      </c>
      <c r="Q18" s="26">
        <f ca="1">IF(VLOOKUP($B18,BNA_nov23!$B$1:$BZ$1007,MATCH($A$1,BNA_nov23!$B$7:$BZ$7,0),FALSE)=$A$2,"",IF(VLOOKUP($B18,BNA_nov23!$B$1:$BZ$1007,MATCH(Q$5,BNA_nov23!$B$7:$BZ$7,0),FALSE)="MC",VLOOKUP($A$3,BNA_nov23!$B$1:$BZ$1007,MATCH(Q$5,BNA_nov23!$B$7:$BZ$7,0),FALSE),VLOOKUP($B18,BNA_nov23!$B$1:$BZ$1007,MATCH(Q$5,BNA_nov23!$B$7:$BZ$7,0),FALSE)))</f>
        <v>6250</v>
      </c>
      <c r="R18" s="26">
        <f ca="1">IF(VLOOKUP($B18,BNA_nov23!$B$1:$BZ$1007,MATCH($A$1,BNA_nov23!$B$7:$BZ$7,0),FALSE)=$A$2,"",IF(VLOOKUP($B18,BNA_nov23!$B$1:$BZ$1007,MATCH(R$5,BNA_nov23!$B$7:$BZ$7,0),FALSE)="MC",VLOOKUP($A$3,BNA_nov23!$B$1:$BZ$1007,MATCH(R$5,BNA_nov23!$B$7:$BZ$7,0),FALSE),VLOOKUP($B18,BNA_nov23!$B$1:$BZ$1007,MATCH(R$5,BNA_nov23!$B$7:$BZ$7,0),FALSE)))</f>
        <v>3500</v>
      </c>
      <c r="S18" s="26">
        <f ca="1">IF(VLOOKUP($B18,BNA_nov23!$B$1:$BZ$1007,MATCH($A$1,BNA_nov23!$B$7:$BZ$7,0),FALSE)=$A$2,"",IF(VLOOKUP($B18,BNA_nov23!$B$1:$BZ$1007,MATCH(S$5,BNA_nov23!$B$7:$BZ$7,0),FALSE)="MC",VLOOKUP($A$3,BNA_nov23!$B$1:$BZ$1007,MATCH(S$5,BNA_nov23!$B$7:$BZ$7,0),FALSE),VLOOKUP($B18,BNA_nov23!$B$1:$BZ$1007,MATCH(S$5,BNA_nov23!$B$7:$BZ$7,0),FALSE)))</f>
        <v>1000</v>
      </c>
      <c r="T18" s="26">
        <f ca="1">IF(VLOOKUP($B18,BNA_nov23!$B$1:$BZ$1007,MATCH($A$1,BNA_nov23!$B$7:$BZ$7,0),FALSE)=$A$2,"",IF(VLOOKUP($B18,BNA_nov23!$B$1:$BZ$1007,MATCH(T$5,BNA_nov23!$B$7:$BZ$7,0),FALSE)="MC",VLOOKUP($A$3,BNA_nov23!$B$1:$BZ$1007,MATCH(T$5,BNA_nov23!$B$7:$BZ$7,0),FALSE),VLOOKUP($B18,BNA_nov23!$B$1:$BZ$1007,MATCH(T$5,BNA_nov23!$B$7:$BZ$7,0),FALSE)))</f>
        <v>175</v>
      </c>
      <c r="U18" s="26">
        <f ca="1">IF(VLOOKUP($B18,BNA_nov23!$B$1:$BZ$1007,MATCH($A$1,BNA_nov23!$B$7:$BZ$7,0),FALSE)=$A$2,"",IF(VLOOKUP($B18,BNA_nov23!$B$1:$BZ$1007,MATCH(U$5,BNA_nov23!$B$7:$BZ$7,0),FALSE)="MC",VLOOKUP($A$3,BNA_nov23!$B$1:$BZ$1007,MATCH(U$5,BNA_nov23!$B$7:$BZ$7,0),FALSE),VLOOKUP($B18,BNA_nov23!$B$1:$BZ$1007,MATCH(U$5,BNA_nov23!$B$7:$BZ$7,0),FALSE)))</f>
        <v>500</v>
      </c>
      <c r="V18" s="26">
        <f ca="1">IF(VLOOKUP($B18,BNA_nov23!$B$1:$BZ$1007,MATCH($A$1,BNA_nov23!$B$7:$BZ$7,0),FALSE)=$A$2,"",IF(VLOOKUP($B18,BNA_nov23!$B$1:$BZ$1007,MATCH(V$5,BNA_nov23!$B$7:$BZ$7,0),FALSE)="MC",VLOOKUP($A$3,BNA_nov23!$B$1:$BZ$1007,MATCH(V$5,BNA_nov23!$B$7:$BZ$7,0),FALSE),VLOOKUP($B18,BNA_nov23!$B$1:$BZ$1007,MATCH(V$5,BNA_nov23!$B$7:$BZ$7,0),FALSE)))</f>
        <v>1250</v>
      </c>
      <c r="W18" s="26">
        <f ca="1">IF(VLOOKUP($B18,BNA_nov23!$B$1:$BZ$1007,MATCH($A$1,BNA_nov23!$B$7:$BZ$7,0),FALSE)=$A$2,"",IF(VLOOKUP($B18,BNA_nov23!$B$1:$BZ$1007,MATCH(W$5,BNA_nov23!$B$7:$BZ$7,0),FALSE)="MC",VLOOKUP($A$3,BNA_nov23!$B$1:$BZ$1007,MATCH(W$5,BNA_nov23!$B$7:$BZ$7,0),FALSE),VLOOKUP($B18,BNA_nov23!$B$1:$BZ$1007,MATCH(W$5,BNA_nov23!$B$7:$BZ$7,0),FALSE)))</f>
        <v>1350</v>
      </c>
      <c r="X18" s="26">
        <f ca="1">IF(VLOOKUP($B18,BNA_nov23!$B$1:$BZ$1007,MATCH($A$1,BNA_nov23!$B$7:$BZ$7,0),FALSE)=$A$2,"",IF(VLOOKUP($B18,BNA_nov23!$B$1:$BZ$1007,MATCH(X$5,BNA_nov23!$B$7:$BZ$7,0),FALSE)="MC",VLOOKUP($A$3,BNA_nov23!$B$1:$BZ$1007,MATCH(X$5,BNA_nov23!$B$7:$BZ$7,0),FALSE),VLOOKUP($B18,BNA_nov23!$B$1:$BZ$1007,MATCH(X$5,BNA_nov23!$B$7:$BZ$7,0),FALSE)))</f>
        <v>2000</v>
      </c>
      <c r="Y18" s="26">
        <f ca="1">IF(VLOOKUP($B18,BNA_nov23!$B$1:$BZ$1007,MATCH($A$1,BNA_nov23!$B$7:$BZ$7,0),FALSE)=$A$2,"",IF(VLOOKUP($B18,BNA_nov23!$B$1:$BZ$1007,MATCH(Y$5,BNA_nov23!$B$7:$BZ$7,0),FALSE)="MC",VLOOKUP($A$3,BNA_nov23!$B$1:$BZ$1007,MATCH(Y$5,BNA_nov23!$B$7:$BZ$7,0),FALSE),VLOOKUP($B18,BNA_nov23!$B$1:$BZ$1007,MATCH(Y$5,BNA_nov23!$B$7:$BZ$7,0),FALSE)))</f>
        <v>3000</v>
      </c>
      <c r="Z18" s="26">
        <f ca="1">IF(VLOOKUP($B18,BNA_nov23!$B$1:$BZ$1007,MATCH($A$1,BNA_nov23!$B$7:$BZ$7,0),FALSE)=$A$2,"",IF(VLOOKUP($B18,BNA_nov23!$B$1:$BZ$1007,MATCH(Z$5,BNA_nov23!$B$7:$BZ$7,0),FALSE)="MC",VLOOKUP($A$3,BNA_nov23!$B$1:$BZ$1007,MATCH(Z$5,BNA_nov23!$B$7:$BZ$7,0),FALSE),VLOOKUP($B18,BNA_nov23!$B$1:$BZ$1007,MATCH(Z$5,BNA_nov23!$B$7:$BZ$7,0),FALSE)))</f>
        <v>2250</v>
      </c>
      <c r="AA18" s="26">
        <f ca="1">IF(VLOOKUP($B18,BNA_nov23!$B$1:$BZ$1007,MATCH($A$1,BNA_nov23!$B$7:$BZ$7,0),FALSE)=$A$2,"",IF(VLOOKUP($B18,BNA_nov23!$B$1:$BZ$1007,MATCH(AA$5,BNA_nov23!$B$7:$BZ$7,0),FALSE)="MC",VLOOKUP($A$3,BNA_nov23!$B$1:$BZ$1007,MATCH(AA$5,BNA_nov23!$B$7:$BZ$7,0),FALSE),VLOOKUP($B18,BNA_nov23!$B$1:$BZ$1007,MATCH(AA$5,BNA_nov23!$B$7:$BZ$7,0),FALSE)))</f>
        <v>2600</v>
      </c>
      <c r="AB18" s="26">
        <f ca="1">IF(VLOOKUP($B18,BNA_nov23!$B$1:$BZ$1007,MATCH($A$1,BNA_nov23!$B$7:$BZ$7,0),FALSE)=$A$2,"",IF(VLOOKUP($B18,BNA_nov23!$B$1:$BZ$1007,MATCH(AB$5,BNA_nov23!$B$7:$BZ$7,0),FALSE)="MC",VLOOKUP($A$3,BNA_nov23!$B$1:$BZ$1007,MATCH(AB$5,BNA_nov23!$B$7:$BZ$7,0),FALSE),VLOOKUP($B18,BNA_nov23!$B$1:$BZ$1007,MATCH(AB$5,BNA_nov23!$B$7:$BZ$7,0),FALSE)))</f>
        <v>1125</v>
      </c>
      <c r="AC18" s="26">
        <f ca="1">IF(VLOOKUP($B18,BNA_nov23!$B$1:$BZ$1007,MATCH($A$1,BNA_nov23!$B$7:$BZ$7,0),FALSE)=$A$2,"",IF(VLOOKUP($B18,BNA_nov23!$B$1:$BZ$1007,MATCH(AC$5,BNA_nov23!$B$7:$BZ$7,0),FALSE)="MC",VLOOKUP($A$3,BNA_nov23!$B$1:$BZ$1007,MATCH(AC$5,BNA_nov23!$B$7:$BZ$7,0),FALSE),VLOOKUP($B18,BNA_nov23!$B$1:$BZ$1007,MATCH(AC$5,BNA_nov23!$B$7:$BZ$7,0),FALSE)))</f>
        <v>2750</v>
      </c>
      <c r="AD18" s="26">
        <f ca="1">IF(VLOOKUP($B18,BNA_nov23!$B$1:$BZ$1007,MATCH($A$1,BNA_nov23!$B$7:$BZ$7,0),FALSE)=$A$2,"",IF(VLOOKUP($B18,BNA_nov23!$B$1:$BZ$1007,MATCH(AD$5,BNA_nov23!$B$7:$BZ$7,0),FALSE)="MC",VLOOKUP($A$3,BNA_nov23!$B$1:$BZ$1007,MATCH(AD$5,BNA_nov23!$B$7:$BZ$7,0),FALSE),VLOOKUP($B18,BNA_nov23!$B$1:$BZ$1007,MATCH(AD$5,BNA_nov23!$B$7:$BZ$7,0),FALSE)))</f>
        <v>300</v>
      </c>
    </row>
    <row r="19" spans="2:30" x14ac:dyDescent="0.35">
      <c r="B19" t="s">
        <v>90</v>
      </c>
      <c r="C19" t="s">
        <v>89</v>
      </c>
      <c r="D19" s="37">
        <f t="shared" ca="1" si="0"/>
        <v>83050</v>
      </c>
      <c r="E19" s="26">
        <f ca="1">IF(VLOOKUP($B19,BNA_nov23!$B$1:$BZ$1007,MATCH($A$1,BNA_nov23!$B$7:$BZ$7,0),FALSE)=$A$2,"",IF(VLOOKUP($B19,BNA_nov23!$B$1:$BZ$1007,MATCH(E$5,BNA_nov23!$B$7:$BZ$7,0),FALSE)="MC",VLOOKUP($A$3,BNA_nov23!$B$1:$BZ$1007,MATCH(E$5,BNA_nov23!$B$7:$BZ$7,0),FALSE),VLOOKUP($B19,BNA_nov23!$B$1:$BZ$1007,MATCH(E$5,BNA_nov23!$B$7:$BZ$7,0),FALSE)))</f>
        <v>1500</v>
      </c>
      <c r="F19" s="26">
        <f ca="1">IF(VLOOKUP($B19,BNA_nov23!$B$1:$BZ$1007,MATCH($A$1,BNA_nov23!$B$7:$BZ$7,0),FALSE)=$A$2,"",IF(VLOOKUP($B19,BNA_nov23!$B$1:$BZ$1007,MATCH(F$5,BNA_nov23!$B$7:$BZ$7,0),FALSE)="MC",VLOOKUP($A$3,BNA_nov23!$B$1:$BZ$1007,MATCH(F$5,BNA_nov23!$B$7:$BZ$7,0),FALSE),VLOOKUP($B19,BNA_nov23!$B$1:$BZ$1007,MATCH(F$5,BNA_nov23!$B$7:$BZ$7,0),FALSE)))</f>
        <v>2000</v>
      </c>
      <c r="G19" s="26">
        <f ca="1">IF(VLOOKUP($B19,BNA_nov23!$B$1:$BZ$1007,MATCH($A$1,BNA_nov23!$B$7:$BZ$7,0),FALSE)=$A$2,"",IF(VLOOKUP($B19,BNA_nov23!$B$1:$BZ$1007,MATCH(G$5,BNA_nov23!$B$7:$BZ$7,0),FALSE)="MC",VLOOKUP($A$3,BNA_nov23!$B$1:$BZ$1007,MATCH(G$5,BNA_nov23!$B$7:$BZ$7,0),FALSE),VLOOKUP($B19,BNA_nov23!$B$1:$BZ$1007,MATCH(G$5,BNA_nov23!$B$7:$BZ$7,0),FALSE)))</f>
        <v>1750</v>
      </c>
      <c r="H19" s="26">
        <f ca="1">IF(VLOOKUP($B19,BNA_nov23!$B$1:$BZ$1007,MATCH($A$1,BNA_nov23!$B$7:$BZ$7,0),FALSE)=$A$2,"",IF(VLOOKUP($B19,BNA_nov23!$B$1:$BZ$1007,MATCH(H$5,BNA_nov23!$B$7:$BZ$7,0),FALSE)="MC",VLOOKUP($A$3,BNA_nov23!$B$1:$BZ$1007,MATCH(H$5,BNA_nov23!$B$7:$BZ$7,0),FALSE),VLOOKUP($B19,BNA_nov23!$B$1:$BZ$1007,MATCH(H$5,BNA_nov23!$B$7:$BZ$7,0),FALSE)))</f>
        <v>500</v>
      </c>
      <c r="I19" s="26">
        <f ca="1">IF(VLOOKUP($B19,BNA_nov23!$B$1:$BZ$1007,MATCH($A$1,BNA_nov23!$B$7:$BZ$7,0),FALSE)=$A$2,"",IF(VLOOKUP($B19,BNA_nov23!$B$1:$BZ$1007,MATCH(I$5,BNA_nov23!$B$7:$BZ$7,0),FALSE)="MC",VLOOKUP($A$3,BNA_nov23!$B$1:$BZ$1007,MATCH(I$5,BNA_nov23!$B$7:$BZ$7,0),FALSE),VLOOKUP($B19,BNA_nov23!$B$1:$BZ$1007,MATCH(I$5,BNA_nov23!$B$7:$BZ$7,0),FALSE)))</f>
        <v>300</v>
      </c>
      <c r="J19" s="26">
        <f ca="1">IF(VLOOKUP($B19,BNA_nov23!$B$1:$BZ$1007,MATCH($A$1,BNA_nov23!$B$7:$BZ$7,0),FALSE)=$A$2,"",IF(VLOOKUP($B19,BNA_nov23!$B$1:$BZ$1007,MATCH(J$5,BNA_nov23!$B$7:$BZ$7,0),FALSE)="MC",VLOOKUP($A$3,BNA_nov23!$B$1:$BZ$1007,MATCH(J$5,BNA_nov23!$B$7:$BZ$7,0),FALSE),VLOOKUP($B19,BNA_nov23!$B$1:$BZ$1007,MATCH(J$5,BNA_nov23!$B$7:$BZ$7,0),FALSE)))</f>
        <v>5500</v>
      </c>
      <c r="K19" s="26">
        <f ca="1">IF(VLOOKUP($B19,BNA_nov23!$B$1:$BZ$1007,MATCH($A$1,BNA_nov23!$B$7:$BZ$7,0),FALSE)=$A$2,"",IF(VLOOKUP($B19,BNA_nov23!$B$1:$BZ$1007,MATCH(K$5,BNA_nov23!$B$7:$BZ$7,0),FALSE)="MC",VLOOKUP($A$3,BNA_nov23!$B$1:$BZ$1007,MATCH(K$5,BNA_nov23!$B$7:$BZ$7,0),FALSE),VLOOKUP($B19,BNA_nov23!$B$1:$BZ$1007,MATCH(K$5,BNA_nov23!$B$7:$BZ$7,0),FALSE)))</f>
        <v>7500</v>
      </c>
      <c r="L19" s="26">
        <f ca="1">IF(VLOOKUP($B19,BNA_nov23!$B$1:$BZ$1007,MATCH($A$1,BNA_nov23!$B$7:$BZ$7,0),FALSE)=$A$2,"",IF(VLOOKUP($B19,BNA_nov23!$B$1:$BZ$1007,MATCH(L$5,BNA_nov23!$B$7:$BZ$7,0),FALSE)="MC",VLOOKUP($A$3,BNA_nov23!$B$1:$BZ$1007,MATCH(L$5,BNA_nov23!$B$7:$BZ$7,0),FALSE),VLOOKUP($B19,BNA_nov23!$B$1:$BZ$1007,MATCH(L$5,BNA_nov23!$B$7:$BZ$7,0),FALSE)))</f>
        <v>1250</v>
      </c>
      <c r="M19" s="26">
        <f ca="1">IF(VLOOKUP($B19,BNA_nov23!$B$1:$BZ$1007,MATCH($A$1,BNA_nov23!$B$7:$BZ$7,0),FALSE)=$A$2,"",IF(VLOOKUP($B19,BNA_nov23!$B$1:$BZ$1007,MATCH(M$5,BNA_nov23!$B$7:$BZ$7,0),FALSE)="MC",VLOOKUP($A$3,BNA_nov23!$B$1:$BZ$1007,MATCH(M$5,BNA_nov23!$B$7:$BZ$7,0),FALSE),VLOOKUP($B19,BNA_nov23!$B$1:$BZ$1007,MATCH(M$5,BNA_nov23!$B$7:$BZ$7,0),FALSE)))</f>
        <v>5000</v>
      </c>
      <c r="N19" s="26">
        <f ca="1">IF(VLOOKUP($B19,BNA_nov23!$B$1:$BZ$1007,MATCH($A$1,BNA_nov23!$B$7:$BZ$7,0),FALSE)=$A$2,"",IF(VLOOKUP($B19,BNA_nov23!$B$1:$BZ$1007,MATCH(N$5,BNA_nov23!$B$7:$BZ$7,0),FALSE)="MC",VLOOKUP($A$3,BNA_nov23!$B$1:$BZ$1007,MATCH(N$5,BNA_nov23!$B$7:$BZ$7,0),FALSE),VLOOKUP($B19,BNA_nov23!$B$1:$BZ$1007,MATCH(N$5,BNA_nov23!$B$7:$BZ$7,0),FALSE)))</f>
        <v>100</v>
      </c>
      <c r="O19" s="26">
        <f ca="1">IF(VLOOKUP($B19,BNA_nov23!$B$1:$BZ$1007,MATCH($A$1,BNA_nov23!$B$7:$BZ$7,0),FALSE)=$A$2,"",IF(VLOOKUP($B19,BNA_nov23!$B$1:$BZ$1007,MATCH(O$5,BNA_nov23!$B$7:$BZ$7,0),FALSE)="MC",VLOOKUP($A$3,BNA_nov23!$B$1:$BZ$1007,MATCH(O$5,BNA_nov23!$B$7:$BZ$7,0),FALSE),VLOOKUP($B19,BNA_nov23!$B$1:$BZ$1007,MATCH(O$5,BNA_nov23!$B$7:$BZ$7,0),FALSE)))</f>
        <v>28500</v>
      </c>
      <c r="P19" s="26">
        <f ca="1">IF(VLOOKUP($B19,BNA_nov23!$B$1:$BZ$1007,MATCH($A$1,BNA_nov23!$B$7:$BZ$7,0),FALSE)=$A$2,"",IF(VLOOKUP($B19,BNA_nov23!$B$1:$BZ$1007,MATCH(P$5,BNA_nov23!$B$7:$BZ$7,0),FALSE)="MC",VLOOKUP($A$3,BNA_nov23!$B$1:$BZ$1007,MATCH(P$5,BNA_nov23!$B$7:$BZ$7,0),FALSE),VLOOKUP($B19,BNA_nov23!$B$1:$BZ$1007,MATCH(P$5,BNA_nov23!$B$7:$BZ$7,0),FALSE)))</f>
        <v>750</v>
      </c>
      <c r="Q19" s="26">
        <f ca="1">IF(VLOOKUP($B19,BNA_nov23!$B$1:$BZ$1007,MATCH($A$1,BNA_nov23!$B$7:$BZ$7,0),FALSE)=$A$2,"",IF(VLOOKUP($B19,BNA_nov23!$B$1:$BZ$1007,MATCH(Q$5,BNA_nov23!$B$7:$BZ$7,0),FALSE)="MC",VLOOKUP($A$3,BNA_nov23!$B$1:$BZ$1007,MATCH(Q$5,BNA_nov23!$B$7:$BZ$7,0),FALSE),VLOOKUP($B19,BNA_nov23!$B$1:$BZ$1007,MATCH(Q$5,BNA_nov23!$B$7:$BZ$7,0),FALSE)))</f>
        <v>6250</v>
      </c>
      <c r="R19" s="26">
        <f ca="1">IF(VLOOKUP($B19,BNA_nov23!$B$1:$BZ$1007,MATCH($A$1,BNA_nov23!$B$7:$BZ$7,0),FALSE)=$A$2,"",IF(VLOOKUP($B19,BNA_nov23!$B$1:$BZ$1007,MATCH(R$5,BNA_nov23!$B$7:$BZ$7,0),FALSE)="MC",VLOOKUP($A$3,BNA_nov23!$B$1:$BZ$1007,MATCH(R$5,BNA_nov23!$B$7:$BZ$7,0),FALSE),VLOOKUP($B19,BNA_nov23!$B$1:$BZ$1007,MATCH(R$5,BNA_nov23!$B$7:$BZ$7,0),FALSE)))</f>
        <v>5000</v>
      </c>
      <c r="S19" s="26">
        <f ca="1">IF(VLOOKUP($B19,BNA_nov23!$B$1:$BZ$1007,MATCH($A$1,BNA_nov23!$B$7:$BZ$7,0),FALSE)=$A$2,"",IF(VLOOKUP($B19,BNA_nov23!$B$1:$BZ$1007,MATCH(S$5,BNA_nov23!$B$7:$BZ$7,0),FALSE)="MC",VLOOKUP($A$3,BNA_nov23!$B$1:$BZ$1007,MATCH(S$5,BNA_nov23!$B$7:$BZ$7,0),FALSE),VLOOKUP($B19,BNA_nov23!$B$1:$BZ$1007,MATCH(S$5,BNA_nov23!$B$7:$BZ$7,0),FALSE)))</f>
        <v>500</v>
      </c>
      <c r="T19" s="26">
        <f ca="1">IF(VLOOKUP($B19,BNA_nov23!$B$1:$BZ$1007,MATCH($A$1,BNA_nov23!$B$7:$BZ$7,0),FALSE)=$A$2,"",IF(VLOOKUP($B19,BNA_nov23!$B$1:$BZ$1007,MATCH(T$5,BNA_nov23!$B$7:$BZ$7,0),FALSE)="MC",VLOOKUP($A$3,BNA_nov23!$B$1:$BZ$1007,MATCH(T$5,BNA_nov23!$B$7:$BZ$7,0),FALSE),VLOOKUP($B19,BNA_nov23!$B$1:$BZ$1007,MATCH(T$5,BNA_nov23!$B$7:$BZ$7,0),FALSE)))</f>
        <v>150</v>
      </c>
      <c r="U19" s="26">
        <f ca="1">IF(VLOOKUP($B19,BNA_nov23!$B$1:$BZ$1007,MATCH($A$1,BNA_nov23!$B$7:$BZ$7,0),FALSE)=$A$2,"",IF(VLOOKUP($B19,BNA_nov23!$B$1:$BZ$1007,MATCH(U$5,BNA_nov23!$B$7:$BZ$7,0),FALSE)="MC",VLOOKUP($A$3,BNA_nov23!$B$1:$BZ$1007,MATCH(U$5,BNA_nov23!$B$7:$BZ$7,0),FALSE),VLOOKUP($B19,BNA_nov23!$B$1:$BZ$1007,MATCH(U$5,BNA_nov23!$B$7:$BZ$7,0),FALSE)))</f>
        <v>500</v>
      </c>
      <c r="V19" s="26">
        <f ca="1">IF(VLOOKUP($B19,BNA_nov23!$B$1:$BZ$1007,MATCH($A$1,BNA_nov23!$B$7:$BZ$7,0),FALSE)=$A$2,"",IF(VLOOKUP($B19,BNA_nov23!$B$1:$BZ$1007,MATCH(V$5,BNA_nov23!$B$7:$BZ$7,0),FALSE)="MC",VLOOKUP($A$3,BNA_nov23!$B$1:$BZ$1007,MATCH(V$5,BNA_nov23!$B$7:$BZ$7,0),FALSE),VLOOKUP($B19,BNA_nov23!$B$1:$BZ$1007,MATCH(V$5,BNA_nov23!$B$7:$BZ$7,0),FALSE)))</f>
        <v>850</v>
      </c>
      <c r="W19" s="26">
        <f ca="1">IF(VLOOKUP($B19,BNA_nov23!$B$1:$BZ$1007,MATCH($A$1,BNA_nov23!$B$7:$BZ$7,0),FALSE)=$A$2,"",IF(VLOOKUP($B19,BNA_nov23!$B$1:$BZ$1007,MATCH(W$5,BNA_nov23!$B$7:$BZ$7,0),FALSE)="MC",VLOOKUP($A$3,BNA_nov23!$B$1:$BZ$1007,MATCH(W$5,BNA_nov23!$B$7:$BZ$7,0),FALSE),VLOOKUP($B19,BNA_nov23!$B$1:$BZ$1007,MATCH(W$5,BNA_nov23!$B$7:$BZ$7,0),FALSE)))</f>
        <v>1350</v>
      </c>
      <c r="X19" s="26">
        <f ca="1">IF(VLOOKUP($B19,BNA_nov23!$B$1:$BZ$1007,MATCH($A$1,BNA_nov23!$B$7:$BZ$7,0),FALSE)=$A$2,"",IF(VLOOKUP($B19,BNA_nov23!$B$1:$BZ$1007,MATCH(X$5,BNA_nov23!$B$7:$BZ$7,0),FALSE)="MC",VLOOKUP($A$3,BNA_nov23!$B$1:$BZ$1007,MATCH(X$5,BNA_nov23!$B$7:$BZ$7,0),FALSE),VLOOKUP($B19,BNA_nov23!$B$1:$BZ$1007,MATCH(X$5,BNA_nov23!$B$7:$BZ$7,0),FALSE)))</f>
        <v>2000</v>
      </c>
      <c r="Y19" s="26">
        <f ca="1">IF(VLOOKUP($B19,BNA_nov23!$B$1:$BZ$1007,MATCH($A$1,BNA_nov23!$B$7:$BZ$7,0),FALSE)=$A$2,"",IF(VLOOKUP($B19,BNA_nov23!$B$1:$BZ$1007,MATCH(Y$5,BNA_nov23!$B$7:$BZ$7,0),FALSE)="MC",VLOOKUP($A$3,BNA_nov23!$B$1:$BZ$1007,MATCH(Y$5,BNA_nov23!$B$7:$BZ$7,0),FALSE),VLOOKUP($B19,BNA_nov23!$B$1:$BZ$1007,MATCH(Y$5,BNA_nov23!$B$7:$BZ$7,0),FALSE)))</f>
        <v>3000</v>
      </c>
      <c r="Z19" s="26">
        <f ca="1">IF(VLOOKUP($B19,BNA_nov23!$B$1:$BZ$1007,MATCH($A$1,BNA_nov23!$B$7:$BZ$7,0),FALSE)=$A$2,"",IF(VLOOKUP($B19,BNA_nov23!$B$1:$BZ$1007,MATCH(Z$5,BNA_nov23!$B$7:$BZ$7,0),FALSE)="MC",VLOOKUP($A$3,BNA_nov23!$B$1:$BZ$1007,MATCH(Z$5,BNA_nov23!$B$7:$BZ$7,0),FALSE),VLOOKUP($B19,BNA_nov23!$B$1:$BZ$1007,MATCH(Z$5,BNA_nov23!$B$7:$BZ$7,0),FALSE)))</f>
        <v>2000</v>
      </c>
      <c r="AA19" s="26">
        <f ca="1">IF(VLOOKUP($B19,BNA_nov23!$B$1:$BZ$1007,MATCH($A$1,BNA_nov23!$B$7:$BZ$7,0),FALSE)=$A$2,"",IF(VLOOKUP($B19,BNA_nov23!$B$1:$BZ$1007,MATCH(AA$5,BNA_nov23!$B$7:$BZ$7,0),FALSE)="MC",VLOOKUP($A$3,BNA_nov23!$B$1:$BZ$1007,MATCH(AA$5,BNA_nov23!$B$7:$BZ$7,0),FALSE),VLOOKUP($B19,BNA_nov23!$B$1:$BZ$1007,MATCH(AA$5,BNA_nov23!$B$7:$BZ$7,0),FALSE)))</f>
        <v>2000</v>
      </c>
      <c r="AB19" s="26">
        <f ca="1">IF(VLOOKUP($B19,BNA_nov23!$B$1:$BZ$1007,MATCH($A$1,BNA_nov23!$B$7:$BZ$7,0),FALSE)=$A$2,"",IF(VLOOKUP($B19,BNA_nov23!$B$1:$BZ$1007,MATCH(AB$5,BNA_nov23!$B$7:$BZ$7,0),FALSE)="MC",VLOOKUP($A$3,BNA_nov23!$B$1:$BZ$1007,MATCH(AB$5,BNA_nov23!$B$7:$BZ$7,0),FALSE),VLOOKUP($B19,BNA_nov23!$B$1:$BZ$1007,MATCH(AB$5,BNA_nov23!$B$7:$BZ$7,0),FALSE)))</f>
        <v>1500</v>
      </c>
      <c r="AC19" s="26">
        <f ca="1">IF(VLOOKUP($B19,BNA_nov23!$B$1:$BZ$1007,MATCH($A$1,BNA_nov23!$B$7:$BZ$7,0),FALSE)=$A$2,"",IF(VLOOKUP($B19,BNA_nov23!$B$1:$BZ$1007,MATCH(AC$5,BNA_nov23!$B$7:$BZ$7,0),FALSE)="MC",VLOOKUP($A$3,BNA_nov23!$B$1:$BZ$1007,MATCH(AC$5,BNA_nov23!$B$7:$BZ$7,0),FALSE),VLOOKUP($B19,BNA_nov23!$B$1:$BZ$1007,MATCH(AC$5,BNA_nov23!$B$7:$BZ$7,0),FALSE)))</f>
        <v>3000</v>
      </c>
      <c r="AD19" s="26">
        <f ca="1">IF(VLOOKUP($B19,BNA_nov23!$B$1:$BZ$1007,MATCH($A$1,BNA_nov23!$B$7:$BZ$7,0),FALSE)=$A$2,"",IF(VLOOKUP($B19,BNA_nov23!$B$1:$BZ$1007,MATCH(AD$5,BNA_nov23!$B$7:$BZ$7,0),FALSE)="MC",VLOOKUP($A$3,BNA_nov23!$B$1:$BZ$1007,MATCH(AD$5,BNA_nov23!$B$7:$BZ$7,0),FALSE),VLOOKUP($B19,BNA_nov23!$B$1:$BZ$1007,MATCH(AD$5,BNA_nov23!$B$7:$BZ$7,0),FALSE)))</f>
        <v>300</v>
      </c>
    </row>
    <row r="20" spans="2:30" x14ac:dyDescent="0.35">
      <c r="B20" t="s">
        <v>92</v>
      </c>
      <c r="C20" t="s">
        <v>91</v>
      </c>
      <c r="D20" s="37">
        <f t="shared" ca="1" si="0"/>
        <v>87275</v>
      </c>
      <c r="E20" s="26">
        <f ca="1">IF(VLOOKUP($B20,BNA_nov23!$B$1:$BZ$1007,MATCH($A$1,BNA_nov23!$B$7:$BZ$7,0),FALSE)=$A$2,"",IF(VLOOKUP($B20,BNA_nov23!$B$1:$BZ$1007,MATCH(E$5,BNA_nov23!$B$7:$BZ$7,0),FALSE)="MC",VLOOKUP($A$3,BNA_nov23!$B$1:$BZ$1007,MATCH(E$5,BNA_nov23!$B$7:$BZ$7,0),FALSE),VLOOKUP($B20,BNA_nov23!$B$1:$BZ$1007,MATCH(E$5,BNA_nov23!$B$7:$BZ$7,0),FALSE)))</f>
        <v>1200</v>
      </c>
      <c r="F20" s="26">
        <f ca="1">IF(VLOOKUP($B20,BNA_nov23!$B$1:$BZ$1007,MATCH($A$1,BNA_nov23!$B$7:$BZ$7,0),FALSE)=$A$2,"",IF(VLOOKUP($B20,BNA_nov23!$B$1:$BZ$1007,MATCH(F$5,BNA_nov23!$B$7:$BZ$7,0),FALSE)="MC",VLOOKUP($A$3,BNA_nov23!$B$1:$BZ$1007,MATCH(F$5,BNA_nov23!$B$7:$BZ$7,0),FALSE),VLOOKUP($B20,BNA_nov23!$B$1:$BZ$1007,MATCH(F$5,BNA_nov23!$B$7:$BZ$7,0),FALSE)))</f>
        <v>2000</v>
      </c>
      <c r="G20" s="26">
        <f ca="1">IF(VLOOKUP($B20,BNA_nov23!$B$1:$BZ$1007,MATCH($A$1,BNA_nov23!$B$7:$BZ$7,0),FALSE)=$A$2,"",IF(VLOOKUP($B20,BNA_nov23!$B$1:$BZ$1007,MATCH(G$5,BNA_nov23!$B$7:$BZ$7,0),FALSE)="MC",VLOOKUP($A$3,BNA_nov23!$B$1:$BZ$1007,MATCH(G$5,BNA_nov23!$B$7:$BZ$7,0),FALSE),VLOOKUP($B20,BNA_nov23!$B$1:$BZ$1007,MATCH(G$5,BNA_nov23!$B$7:$BZ$7,0),FALSE)))</f>
        <v>1750</v>
      </c>
      <c r="H20" s="26">
        <f ca="1">IF(VLOOKUP($B20,BNA_nov23!$B$1:$BZ$1007,MATCH($A$1,BNA_nov23!$B$7:$BZ$7,0),FALSE)=$A$2,"",IF(VLOOKUP($B20,BNA_nov23!$B$1:$BZ$1007,MATCH(H$5,BNA_nov23!$B$7:$BZ$7,0),FALSE)="MC",VLOOKUP($A$3,BNA_nov23!$B$1:$BZ$1007,MATCH(H$5,BNA_nov23!$B$7:$BZ$7,0),FALSE),VLOOKUP($B20,BNA_nov23!$B$1:$BZ$1007,MATCH(H$5,BNA_nov23!$B$7:$BZ$7,0),FALSE)))</f>
        <v>400</v>
      </c>
      <c r="I20" s="26">
        <f ca="1">IF(VLOOKUP($B20,BNA_nov23!$B$1:$BZ$1007,MATCH($A$1,BNA_nov23!$B$7:$BZ$7,0),FALSE)=$A$2,"",IF(VLOOKUP($B20,BNA_nov23!$B$1:$BZ$1007,MATCH(I$5,BNA_nov23!$B$7:$BZ$7,0),FALSE)="MC",VLOOKUP($A$3,BNA_nov23!$B$1:$BZ$1007,MATCH(I$5,BNA_nov23!$B$7:$BZ$7,0),FALSE),VLOOKUP($B20,BNA_nov23!$B$1:$BZ$1007,MATCH(I$5,BNA_nov23!$B$7:$BZ$7,0),FALSE)))</f>
        <v>300</v>
      </c>
      <c r="J20" s="26">
        <f ca="1">IF(VLOOKUP($B20,BNA_nov23!$B$1:$BZ$1007,MATCH($A$1,BNA_nov23!$B$7:$BZ$7,0),FALSE)=$A$2,"",IF(VLOOKUP($B20,BNA_nov23!$B$1:$BZ$1007,MATCH(J$5,BNA_nov23!$B$7:$BZ$7,0),FALSE)="MC",VLOOKUP($A$3,BNA_nov23!$B$1:$BZ$1007,MATCH(J$5,BNA_nov23!$B$7:$BZ$7,0),FALSE),VLOOKUP($B20,BNA_nov23!$B$1:$BZ$1007,MATCH(J$5,BNA_nov23!$B$7:$BZ$7,0),FALSE)))</f>
        <v>5375</v>
      </c>
      <c r="K20" s="26">
        <f ca="1">IF(VLOOKUP($B20,BNA_nov23!$B$1:$BZ$1007,MATCH($A$1,BNA_nov23!$B$7:$BZ$7,0),FALSE)=$A$2,"",IF(VLOOKUP($B20,BNA_nov23!$B$1:$BZ$1007,MATCH(K$5,BNA_nov23!$B$7:$BZ$7,0),FALSE)="MC",VLOOKUP($A$3,BNA_nov23!$B$1:$BZ$1007,MATCH(K$5,BNA_nov23!$B$7:$BZ$7,0),FALSE),VLOOKUP($B20,BNA_nov23!$B$1:$BZ$1007,MATCH(K$5,BNA_nov23!$B$7:$BZ$7,0),FALSE)))</f>
        <v>14350</v>
      </c>
      <c r="L20" s="26">
        <f ca="1">IF(VLOOKUP($B20,BNA_nov23!$B$1:$BZ$1007,MATCH($A$1,BNA_nov23!$B$7:$BZ$7,0),FALSE)=$A$2,"",IF(VLOOKUP($B20,BNA_nov23!$B$1:$BZ$1007,MATCH(L$5,BNA_nov23!$B$7:$BZ$7,0),FALSE)="MC",VLOOKUP($A$3,BNA_nov23!$B$1:$BZ$1007,MATCH(L$5,BNA_nov23!$B$7:$BZ$7,0),FALSE),VLOOKUP($B20,BNA_nov23!$B$1:$BZ$1007,MATCH(L$5,BNA_nov23!$B$7:$BZ$7,0),FALSE)))</f>
        <v>1250</v>
      </c>
      <c r="M20" s="26">
        <f ca="1">IF(VLOOKUP($B20,BNA_nov23!$B$1:$BZ$1007,MATCH($A$1,BNA_nov23!$B$7:$BZ$7,0),FALSE)=$A$2,"",IF(VLOOKUP($B20,BNA_nov23!$B$1:$BZ$1007,MATCH(M$5,BNA_nov23!$B$7:$BZ$7,0),FALSE)="MC",VLOOKUP($A$3,BNA_nov23!$B$1:$BZ$1007,MATCH(M$5,BNA_nov23!$B$7:$BZ$7,0),FALSE),VLOOKUP($B20,BNA_nov23!$B$1:$BZ$1007,MATCH(M$5,BNA_nov23!$B$7:$BZ$7,0),FALSE)))</f>
        <v>2300</v>
      </c>
      <c r="N20" s="26">
        <f ca="1">IF(VLOOKUP($B20,BNA_nov23!$B$1:$BZ$1007,MATCH($A$1,BNA_nov23!$B$7:$BZ$7,0),FALSE)=$A$2,"",IF(VLOOKUP($B20,BNA_nov23!$B$1:$BZ$1007,MATCH(N$5,BNA_nov23!$B$7:$BZ$7,0),FALSE)="MC",VLOOKUP($A$3,BNA_nov23!$B$1:$BZ$1007,MATCH(N$5,BNA_nov23!$B$7:$BZ$7,0),FALSE),VLOOKUP($B20,BNA_nov23!$B$1:$BZ$1007,MATCH(N$5,BNA_nov23!$B$7:$BZ$7,0),FALSE)))</f>
        <v>100</v>
      </c>
      <c r="O20" s="26">
        <f ca="1">IF(VLOOKUP($B20,BNA_nov23!$B$1:$BZ$1007,MATCH($A$1,BNA_nov23!$B$7:$BZ$7,0),FALSE)=$A$2,"",IF(VLOOKUP($B20,BNA_nov23!$B$1:$BZ$1007,MATCH(O$5,BNA_nov23!$B$7:$BZ$7,0),FALSE)="MC",VLOOKUP($A$3,BNA_nov23!$B$1:$BZ$1007,MATCH(O$5,BNA_nov23!$B$7:$BZ$7,0),FALSE),VLOOKUP($B20,BNA_nov23!$B$1:$BZ$1007,MATCH(O$5,BNA_nov23!$B$7:$BZ$7,0),FALSE)))</f>
        <v>28500</v>
      </c>
      <c r="P20" s="26">
        <f ca="1">IF(VLOOKUP($B20,BNA_nov23!$B$1:$BZ$1007,MATCH($A$1,BNA_nov23!$B$7:$BZ$7,0),FALSE)=$A$2,"",IF(VLOOKUP($B20,BNA_nov23!$B$1:$BZ$1007,MATCH(P$5,BNA_nov23!$B$7:$BZ$7,0),FALSE)="MC",VLOOKUP($A$3,BNA_nov23!$B$1:$BZ$1007,MATCH(P$5,BNA_nov23!$B$7:$BZ$7,0),FALSE),VLOOKUP($B20,BNA_nov23!$B$1:$BZ$1007,MATCH(P$5,BNA_nov23!$B$7:$BZ$7,0),FALSE)))</f>
        <v>1600</v>
      </c>
      <c r="Q20" s="26">
        <f ca="1">IF(VLOOKUP($B20,BNA_nov23!$B$1:$BZ$1007,MATCH($A$1,BNA_nov23!$B$7:$BZ$7,0),FALSE)=$A$2,"",IF(VLOOKUP($B20,BNA_nov23!$B$1:$BZ$1007,MATCH(Q$5,BNA_nov23!$B$7:$BZ$7,0),FALSE)="MC",VLOOKUP($A$3,BNA_nov23!$B$1:$BZ$1007,MATCH(Q$5,BNA_nov23!$B$7:$BZ$7,0),FALSE),VLOOKUP($B20,BNA_nov23!$B$1:$BZ$1007,MATCH(Q$5,BNA_nov23!$B$7:$BZ$7,0),FALSE)))</f>
        <v>6250</v>
      </c>
      <c r="R20" s="26">
        <f ca="1">IF(VLOOKUP($B20,BNA_nov23!$B$1:$BZ$1007,MATCH($A$1,BNA_nov23!$B$7:$BZ$7,0),FALSE)=$A$2,"",IF(VLOOKUP($B20,BNA_nov23!$B$1:$BZ$1007,MATCH(R$5,BNA_nov23!$B$7:$BZ$7,0),FALSE)="MC",VLOOKUP($A$3,BNA_nov23!$B$1:$BZ$1007,MATCH(R$5,BNA_nov23!$B$7:$BZ$7,0),FALSE),VLOOKUP($B20,BNA_nov23!$B$1:$BZ$1007,MATCH(R$5,BNA_nov23!$B$7:$BZ$7,0),FALSE)))</f>
        <v>5000</v>
      </c>
      <c r="S20" s="26">
        <f ca="1">IF(VLOOKUP($B20,BNA_nov23!$B$1:$BZ$1007,MATCH($A$1,BNA_nov23!$B$7:$BZ$7,0),FALSE)=$A$2,"",IF(VLOOKUP($B20,BNA_nov23!$B$1:$BZ$1007,MATCH(S$5,BNA_nov23!$B$7:$BZ$7,0),FALSE)="MC",VLOOKUP($A$3,BNA_nov23!$B$1:$BZ$1007,MATCH(S$5,BNA_nov23!$B$7:$BZ$7,0),FALSE),VLOOKUP($B20,BNA_nov23!$B$1:$BZ$1007,MATCH(S$5,BNA_nov23!$B$7:$BZ$7,0),FALSE)))</f>
        <v>475</v>
      </c>
      <c r="T20" s="26">
        <f ca="1">IF(VLOOKUP($B20,BNA_nov23!$B$1:$BZ$1007,MATCH($A$1,BNA_nov23!$B$7:$BZ$7,0),FALSE)=$A$2,"",IF(VLOOKUP($B20,BNA_nov23!$B$1:$BZ$1007,MATCH(T$5,BNA_nov23!$B$7:$BZ$7,0),FALSE)="MC",VLOOKUP($A$3,BNA_nov23!$B$1:$BZ$1007,MATCH(T$5,BNA_nov23!$B$7:$BZ$7,0),FALSE),VLOOKUP($B20,BNA_nov23!$B$1:$BZ$1007,MATCH(T$5,BNA_nov23!$B$7:$BZ$7,0),FALSE)))</f>
        <v>500</v>
      </c>
      <c r="U20" s="26">
        <f ca="1">IF(VLOOKUP($B20,BNA_nov23!$B$1:$BZ$1007,MATCH($A$1,BNA_nov23!$B$7:$BZ$7,0),FALSE)=$A$2,"",IF(VLOOKUP($B20,BNA_nov23!$B$1:$BZ$1007,MATCH(U$5,BNA_nov23!$B$7:$BZ$7,0),FALSE)="MC",VLOOKUP($A$3,BNA_nov23!$B$1:$BZ$1007,MATCH(U$5,BNA_nov23!$B$7:$BZ$7,0),FALSE),VLOOKUP($B20,BNA_nov23!$B$1:$BZ$1007,MATCH(U$5,BNA_nov23!$B$7:$BZ$7,0),FALSE)))</f>
        <v>500</v>
      </c>
      <c r="V20" s="26">
        <f ca="1">IF(VLOOKUP($B20,BNA_nov23!$B$1:$BZ$1007,MATCH($A$1,BNA_nov23!$B$7:$BZ$7,0),FALSE)=$A$2,"",IF(VLOOKUP($B20,BNA_nov23!$B$1:$BZ$1007,MATCH(V$5,BNA_nov23!$B$7:$BZ$7,0),FALSE)="MC",VLOOKUP($A$3,BNA_nov23!$B$1:$BZ$1007,MATCH(V$5,BNA_nov23!$B$7:$BZ$7,0),FALSE),VLOOKUP($B20,BNA_nov23!$B$1:$BZ$1007,MATCH(V$5,BNA_nov23!$B$7:$BZ$7,0),FALSE)))</f>
        <v>850</v>
      </c>
      <c r="W20" s="26">
        <f ca="1">IF(VLOOKUP($B20,BNA_nov23!$B$1:$BZ$1007,MATCH($A$1,BNA_nov23!$B$7:$BZ$7,0),FALSE)=$A$2,"",IF(VLOOKUP($B20,BNA_nov23!$B$1:$BZ$1007,MATCH(W$5,BNA_nov23!$B$7:$BZ$7,0),FALSE)="MC",VLOOKUP($A$3,BNA_nov23!$B$1:$BZ$1007,MATCH(W$5,BNA_nov23!$B$7:$BZ$7,0),FALSE),VLOOKUP($B20,BNA_nov23!$B$1:$BZ$1007,MATCH(W$5,BNA_nov23!$B$7:$BZ$7,0),FALSE)))</f>
        <v>1350</v>
      </c>
      <c r="X20" s="26">
        <f ca="1">IF(VLOOKUP($B20,BNA_nov23!$B$1:$BZ$1007,MATCH($A$1,BNA_nov23!$B$7:$BZ$7,0),FALSE)=$A$2,"",IF(VLOOKUP($B20,BNA_nov23!$B$1:$BZ$1007,MATCH(X$5,BNA_nov23!$B$7:$BZ$7,0),FALSE)="MC",VLOOKUP($A$3,BNA_nov23!$B$1:$BZ$1007,MATCH(X$5,BNA_nov23!$B$7:$BZ$7,0),FALSE),VLOOKUP($B20,BNA_nov23!$B$1:$BZ$1007,MATCH(X$5,BNA_nov23!$B$7:$BZ$7,0),FALSE)))</f>
        <v>2125</v>
      </c>
      <c r="Y20" s="26">
        <f ca="1">IF(VLOOKUP($B20,BNA_nov23!$B$1:$BZ$1007,MATCH($A$1,BNA_nov23!$B$7:$BZ$7,0),FALSE)=$A$2,"",IF(VLOOKUP($B20,BNA_nov23!$B$1:$BZ$1007,MATCH(Y$5,BNA_nov23!$B$7:$BZ$7,0),FALSE)="MC",VLOOKUP($A$3,BNA_nov23!$B$1:$BZ$1007,MATCH(Y$5,BNA_nov23!$B$7:$BZ$7,0),FALSE),VLOOKUP($B20,BNA_nov23!$B$1:$BZ$1007,MATCH(Y$5,BNA_nov23!$B$7:$BZ$7,0),FALSE)))</f>
        <v>3775</v>
      </c>
      <c r="Z20" s="26">
        <f ca="1">IF(VLOOKUP($B20,BNA_nov23!$B$1:$BZ$1007,MATCH($A$1,BNA_nov23!$B$7:$BZ$7,0),FALSE)=$A$2,"",IF(VLOOKUP($B20,BNA_nov23!$B$1:$BZ$1007,MATCH(Z$5,BNA_nov23!$B$7:$BZ$7,0),FALSE)="MC",VLOOKUP($A$3,BNA_nov23!$B$1:$BZ$1007,MATCH(Z$5,BNA_nov23!$B$7:$BZ$7,0),FALSE),VLOOKUP($B20,BNA_nov23!$B$1:$BZ$1007,MATCH(Z$5,BNA_nov23!$B$7:$BZ$7,0),FALSE)))</f>
        <v>2000</v>
      </c>
      <c r="AA20" s="26">
        <f ca="1">IF(VLOOKUP($B20,BNA_nov23!$B$1:$BZ$1007,MATCH($A$1,BNA_nov23!$B$7:$BZ$7,0),FALSE)=$A$2,"",IF(VLOOKUP($B20,BNA_nov23!$B$1:$BZ$1007,MATCH(AA$5,BNA_nov23!$B$7:$BZ$7,0),FALSE)="MC",VLOOKUP($A$3,BNA_nov23!$B$1:$BZ$1007,MATCH(AA$5,BNA_nov23!$B$7:$BZ$7,0),FALSE),VLOOKUP($B20,BNA_nov23!$B$1:$BZ$1007,MATCH(AA$5,BNA_nov23!$B$7:$BZ$7,0),FALSE)))</f>
        <v>1600</v>
      </c>
      <c r="AB20" s="26">
        <f ca="1">IF(VLOOKUP($B20,BNA_nov23!$B$1:$BZ$1007,MATCH($A$1,BNA_nov23!$B$7:$BZ$7,0),FALSE)=$A$2,"",IF(VLOOKUP($B20,BNA_nov23!$B$1:$BZ$1007,MATCH(AB$5,BNA_nov23!$B$7:$BZ$7,0),FALSE)="MC",VLOOKUP($A$3,BNA_nov23!$B$1:$BZ$1007,MATCH(AB$5,BNA_nov23!$B$7:$BZ$7,0),FALSE),VLOOKUP($B20,BNA_nov23!$B$1:$BZ$1007,MATCH(AB$5,BNA_nov23!$B$7:$BZ$7,0),FALSE)))</f>
        <v>1425</v>
      </c>
      <c r="AC20" s="26">
        <f ca="1">IF(VLOOKUP($B20,BNA_nov23!$B$1:$BZ$1007,MATCH($A$1,BNA_nov23!$B$7:$BZ$7,0),FALSE)=$A$2,"",IF(VLOOKUP($B20,BNA_nov23!$B$1:$BZ$1007,MATCH(AC$5,BNA_nov23!$B$7:$BZ$7,0),FALSE)="MC",VLOOKUP($A$3,BNA_nov23!$B$1:$BZ$1007,MATCH(AC$5,BNA_nov23!$B$7:$BZ$7,0),FALSE),VLOOKUP($B20,BNA_nov23!$B$1:$BZ$1007,MATCH(AC$5,BNA_nov23!$B$7:$BZ$7,0),FALSE)))</f>
        <v>2000</v>
      </c>
      <c r="AD20" s="26">
        <f ca="1">IF(VLOOKUP($B20,BNA_nov23!$B$1:$BZ$1007,MATCH($A$1,BNA_nov23!$B$7:$BZ$7,0),FALSE)=$A$2,"",IF(VLOOKUP($B20,BNA_nov23!$B$1:$BZ$1007,MATCH(AD$5,BNA_nov23!$B$7:$BZ$7,0),FALSE)="MC",VLOOKUP($A$3,BNA_nov23!$B$1:$BZ$1007,MATCH(AD$5,BNA_nov23!$B$7:$BZ$7,0),FALSE),VLOOKUP($B20,BNA_nov23!$B$1:$BZ$1007,MATCH(AD$5,BNA_nov23!$B$7:$BZ$7,0),FALSE)))</f>
        <v>300</v>
      </c>
    </row>
    <row r="21" spans="2:30" x14ac:dyDescent="0.35">
      <c r="B21" t="s">
        <v>94</v>
      </c>
      <c r="C21" t="s">
        <v>93</v>
      </c>
      <c r="D21" s="37">
        <f t="shared" ca="1" si="0"/>
        <v>86500</v>
      </c>
      <c r="E21" s="26">
        <f ca="1">IF(VLOOKUP($B21,BNA_nov23!$B$1:$BZ$1007,MATCH($A$1,BNA_nov23!$B$7:$BZ$7,0),FALSE)=$A$2,"",IF(VLOOKUP($B21,BNA_nov23!$B$1:$BZ$1007,MATCH(E$5,BNA_nov23!$B$7:$BZ$7,0),FALSE)="MC",VLOOKUP($A$3,BNA_nov23!$B$1:$BZ$1007,MATCH(E$5,BNA_nov23!$B$7:$BZ$7,0),FALSE),VLOOKUP($B21,BNA_nov23!$B$1:$BZ$1007,MATCH(E$5,BNA_nov23!$B$7:$BZ$7,0),FALSE)))</f>
        <v>1000</v>
      </c>
      <c r="F21" s="26">
        <f ca="1">IF(VLOOKUP($B21,BNA_nov23!$B$1:$BZ$1007,MATCH($A$1,BNA_nov23!$B$7:$BZ$7,0),FALSE)=$A$2,"",IF(VLOOKUP($B21,BNA_nov23!$B$1:$BZ$1007,MATCH(F$5,BNA_nov23!$B$7:$BZ$7,0),FALSE)="MC",VLOOKUP($A$3,BNA_nov23!$B$1:$BZ$1007,MATCH(F$5,BNA_nov23!$B$7:$BZ$7,0),FALSE),VLOOKUP($B21,BNA_nov23!$B$1:$BZ$1007,MATCH(F$5,BNA_nov23!$B$7:$BZ$7,0),FALSE)))</f>
        <v>2000</v>
      </c>
      <c r="G21" s="26">
        <f ca="1">IF(VLOOKUP($B21,BNA_nov23!$B$1:$BZ$1007,MATCH($A$1,BNA_nov23!$B$7:$BZ$7,0),FALSE)=$A$2,"",IF(VLOOKUP($B21,BNA_nov23!$B$1:$BZ$1007,MATCH(G$5,BNA_nov23!$B$7:$BZ$7,0),FALSE)="MC",VLOOKUP($A$3,BNA_nov23!$B$1:$BZ$1007,MATCH(G$5,BNA_nov23!$B$7:$BZ$7,0),FALSE),VLOOKUP($B21,BNA_nov23!$B$1:$BZ$1007,MATCH(G$5,BNA_nov23!$B$7:$BZ$7,0),FALSE)))</f>
        <v>1750</v>
      </c>
      <c r="H21" s="26">
        <f ca="1">IF(VLOOKUP($B21,BNA_nov23!$B$1:$BZ$1007,MATCH($A$1,BNA_nov23!$B$7:$BZ$7,0),FALSE)=$A$2,"",IF(VLOOKUP($B21,BNA_nov23!$B$1:$BZ$1007,MATCH(H$5,BNA_nov23!$B$7:$BZ$7,0),FALSE)="MC",VLOOKUP($A$3,BNA_nov23!$B$1:$BZ$1007,MATCH(H$5,BNA_nov23!$B$7:$BZ$7,0),FALSE),VLOOKUP($B21,BNA_nov23!$B$1:$BZ$1007,MATCH(H$5,BNA_nov23!$B$7:$BZ$7,0),FALSE)))</f>
        <v>500</v>
      </c>
      <c r="I21" s="26">
        <f ca="1">IF(VLOOKUP($B21,BNA_nov23!$B$1:$BZ$1007,MATCH($A$1,BNA_nov23!$B$7:$BZ$7,0),FALSE)=$A$2,"",IF(VLOOKUP($B21,BNA_nov23!$B$1:$BZ$1007,MATCH(I$5,BNA_nov23!$B$7:$BZ$7,0),FALSE)="MC",VLOOKUP($A$3,BNA_nov23!$B$1:$BZ$1007,MATCH(I$5,BNA_nov23!$B$7:$BZ$7,0),FALSE),VLOOKUP($B21,BNA_nov23!$B$1:$BZ$1007,MATCH(I$5,BNA_nov23!$B$7:$BZ$7,0),FALSE)))</f>
        <v>300</v>
      </c>
      <c r="J21" s="26">
        <f ca="1">IF(VLOOKUP($B21,BNA_nov23!$B$1:$BZ$1007,MATCH($A$1,BNA_nov23!$B$7:$BZ$7,0),FALSE)=$A$2,"",IF(VLOOKUP($B21,BNA_nov23!$B$1:$BZ$1007,MATCH(J$5,BNA_nov23!$B$7:$BZ$7,0),FALSE)="MC",VLOOKUP($A$3,BNA_nov23!$B$1:$BZ$1007,MATCH(J$5,BNA_nov23!$B$7:$BZ$7,0),FALSE),VLOOKUP($B21,BNA_nov23!$B$1:$BZ$1007,MATCH(J$5,BNA_nov23!$B$7:$BZ$7,0),FALSE)))</f>
        <v>5000</v>
      </c>
      <c r="K21" s="26">
        <f ca="1">IF(VLOOKUP($B21,BNA_nov23!$B$1:$BZ$1007,MATCH($A$1,BNA_nov23!$B$7:$BZ$7,0),FALSE)=$A$2,"",IF(VLOOKUP($B21,BNA_nov23!$B$1:$BZ$1007,MATCH(K$5,BNA_nov23!$B$7:$BZ$7,0),FALSE)="MC",VLOOKUP($A$3,BNA_nov23!$B$1:$BZ$1007,MATCH(K$5,BNA_nov23!$B$7:$BZ$7,0),FALSE),VLOOKUP($B21,BNA_nov23!$B$1:$BZ$1007,MATCH(K$5,BNA_nov23!$B$7:$BZ$7,0),FALSE)))</f>
        <v>10000</v>
      </c>
      <c r="L21" s="26">
        <f ca="1">IF(VLOOKUP($B21,BNA_nov23!$B$1:$BZ$1007,MATCH($A$1,BNA_nov23!$B$7:$BZ$7,0),FALSE)=$A$2,"",IF(VLOOKUP($B21,BNA_nov23!$B$1:$BZ$1007,MATCH(L$5,BNA_nov23!$B$7:$BZ$7,0),FALSE)="MC",VLOOKUP($A$3,BNA_nov23!$B$1:$BZ$1007,MATCH(L$5,BNA_nov23!$B$7:$BZ$7,0),FALSE),VLOOKUP($B21,BNA_nov23!$B$1:$BZ$1007,MATCH(L$5,BNA_nov23!$B$7:$BZ$7,0),FALSE)))</f>
        <v>2000</v>
      </c>
      <c r="M21" s="26">
        <f ca="1">IF(VLOOKUP($B21,BNA_nov23!$B$1:$BZ$1007,MATCH($A$1,BNA_nov23!$B$7:$BZ$7,0),FALSE)=$A$2,"",IF(VLOOKUP($B21,BNA_nov23!$B$1:$BZ$1007,MATCH(M$5,BNA_nov23!$B$7:$BZ$7,0),FALSE)="MC",VLOOKUP($A$3,BNA_nov23!$B$1:$BZ$1007,MATCH(M$5,BNA_nov23!$B$7:$BZ$7,0),FALSE),VLOOKUP($B21,BNA_nov23!$B$1:$BZ$1007,MATCH(M$5,BNA_nov23!$B$7:$BZ$7,0),FALSE)))</f>
        <v>2000</v>
      </c>
      <c r="N21" s="26">
        <f ca="1">IF(VLOOKUP($B21,BNA_nov23!$B$1:$BZ$1007,MATCH($A$1,BNA_nov23!$B$7:$BZ$7,0),FALSE)=$A$2,"",IF(VLOOKUP($B21,BNA_nov23!$B$1:$BZ$1007,MATCH(N$5,BNA_nov23!$B$7:$BZ$7,0),FALSE)="MC",VLOOKUP($A$3,BNA_nov23!$B$1:$BZ$1007,MATCH(N$5,BNA_nov23!$B$7:$BZ$7,0),FALSE),VLOOKUP($B21,BNA_nov23!$B$1:$BZ$1007,MATCH(N$5,BNA_nov23!$B$7:$BZ$7,0),FALSE)))</f>
        <v>100</v>
      </c>
      <c r="O21" s="26">
        <f ca="1">IF(VLOOKUP($B21,BNA_nov23!$B$1:$BZ$1007,MATCH($A$1,BNA_nov23!$B$7:$BZ$7,0),FALSE)=$A$2,"",IF(VLOOKUP($B21,BNA_nov23!$B$1:$BZ$1007,MATCH(O$5,BNA_nov23!$B$7:$BZ$7,0),FALSE)="MC",VLOOKUP($A$3,BNA_nov23!$B$1:$BZ$1007,MATCH(O$5,BNA_nov23!$B$7:$BZ$7,0),FALSE),VLOOKUP($B21,BNA_nov23!$B$1:$BZ$1007,MATCH(O$5,BNA_nov23!$B$7:$BZ$7,0),FALSE)))</f>
        <v>28500</v>
      </c>
      <c r="P21" s="26">
        <f ca="1">IF(VLOOKUP($B21,BNA_nov23!$B$1:$BZ$1007,MATCH($A$1,BNA_nov23!$B$7:$BZ$7,0),FALSE)=$A$2,"",IF(VLOOKUP($B21,BNA_nov23!$B$1:$BZ$1007,MATCH(P$5,BNA_nov23!$B$7:$BZ$7,0),FALSE)="MC",VLOOKUP($A$3,BNA_nov23!$B$1:$BZ$1007,MATCH(P$5,BNA_nov23!$B$7:$BZ$7,0),FALSE),VLOOKUP($B21,BNA_nov23!$B$1:$BZ$1007,MATCH(P$5,BNA_nov23!$B$7:$BZ$7,0),FALSE)))</f>
        <v>750</v>
      </c>
      <c r="Q21" s="26">
        <f ca="1">IF(VLOOKUP($B21,BNA_nov23!$B$1:$BZ$1007,MATCH($A$1,BNA_nov23!$B$7:$BZ$7,0),FALSE)=$A$2,"",IF(VLOOKUP($B21,BNA_nov23!$B$1:$BZ$1007,MATCH(Q$5,BNA_nov23!$B$7:$BZ$7,0),FALSE)="MC",VLOOKUP($A$3,BNA_nov23!$B$1:$BZ$1007,MATCH(Q$5,BNA_nov23!$B$7:$BZ$7,0),FALSE),VLOOKUP($B21,BNA_nov23!$B$1:$BZ$1007,MATCH(Q$5,BNA_nov23!$B$7:$BZ$7,0),FALSE)))</f>
        <v>7625</v>
      </c>
      <c r="R21" s="26">
        <f ca="1">IF(VLOOKUP($B21,BNA_nov23!$B$1:$BZ$1007,MATCH($A$1,BNA_nov23!$B$7:$BZ$7,0),FALSE)=$A$2,"",IF(VLOOKUP($B21,BNA_nov23!$B$1:$BZ$1007,MATCH(R$5,BNA_nov23!$B$7:$BZ$7,0),FALSE)="MC",VLOOKUP($A$3,BNA_nov23!$B$1:$BZ$1007,MATCH(R$5,BNA_nov23!$B$7:$BZ$7,0),FALSE),VLOOKUP($B21,BNA_nov23!$B$1:$BZ$1007,MATCH(R$5,BNA_nov23!$B$7:$BZ$7,0),FALSE)))</f>
        <v>6500</v>
      </c>
      <c r="S21" s="26">
        <f ca="1">IF(VLOOKUP($B21,BNA_nov23!$B$1:$BZ$1007,MATCH($A$1,BNA_nov23!$B$7:$BZ$7,0),FALSE)=$A$2,"",IF(VLOOKUP($B21,BNA_nov23!$B$1:$BZ$1007,MATCH(S$5,BNA_nov23!$B$7:$BZ$7,0),FALSE)="MC",VLOOKUP($A$3,BNA_nov23!$B$1:$BZ$1007,MATCH(S$5,BNA_nov23!$B$7:$BZ$7,0),FALSE),VLOOKUP($B21,BNA_nov23!$B$1:$BZ$1007,MATCH(S$5,BNA_nov23!$B$7:$BZ$7,0),FALSE)))</f>
        <v>500</v>
      </c>
      <c r="T21" s="26">
        <f ca="1">IF(VLOOKUP($B21,BNA_nov23!$B$1:$BZ$1007,MATCH($A$1,BNA_nov23!$B$7:$BZ$7,0),FALSE)=$A$2,"",IF(VLOOKUP($B21,BNA_nov23!$B$1:$BZ$1007,MATCH(T$5,BNA_nov23!$B$7:$BZ$7,0),FALSE)="MC",VLOOKUP($A$3,BNA_nov23!$B$1:$BZ$1007,MATCH(T$5,BNA_nov23!$B$7:$BZ$7,0),FALSE),VLOOKUP($B21,BNA_nov23!$B$1:$BZ$1007,MATCH(T$5,BNA_nov23!$B$7:$BZ$7,0),FALSE)))</f>
        <v>250</v>
      </c>
      <c r="U21" s="26">
        <f ca="1">IF(VLOOKUP($B21,BNA_nov23!$B$1:$BZ$1007,MATCH($A$1,BNA_nov23!$B$7:$BZ$7,0),FALSE)=$A$2,"",IF(VLOOKUP($B21,BNA_nov23!$B$1:$BZ$1007,MATCH(U$5,BNA_nov23!$B$7:$BZ$7,0),FALSE)="MC",VLOOKUP($A$3,BNA_nov23!$B$1:$BZ$1007,MATCH(U$5,BNA_nov23!$B$7:$BZ$7,0),FALSE),VLOOKUP($B21,BNA_nov23!$B$1:$BZ$1007,MATCH(U$5,BNA_nov23!$B$7:$BZ$7,0),FALSE)))</f>
        <v>500</v>
      </c>
      <c r="V21" s="26">
        <f ca="1">IF(VLOOKUP($B21,BNA_nov23!$B$1:$BZ$1007,MATCH($A$1,BNA_nov23!$B$7:$BZ$7,0),FALSE)=$A$2,"",IF(VLOOKUP($B21,BNA_nov23!$B$1:$BZ$1007,MATCH(V$5,BNA_nov23!$B$7:$BZ$7,0),FALSE)="MC",VLOOKUP($A$3,BNA_nov23!$B$1:$BZ$1007,MATCH(V$5,BNA_nov23!$B$7:$BZ$7,0),FALSE),VLOOKUP($B21,BNA_nov23!$B$1:$BZ$1007,MATCH(V$5,BNA_nov23!$B$7:$BZ$7,0),FALSE)))</f>
        <v>850</v>
      </c>
      <c r="W21" s="26">
        <f ca="1">IF(VLOOKUP($B21,BNA_nov23!$B$1:$BZ$1007,MATCH($A$1,BNA_nov23!$B$7:$BZ$7,0),FALSE)=$A$2,"",IF(VLOOKUP($B21,BNA_nov23!$B$1:$BZ$1007,MATCH(W$5,BNA_nov23!$B$7:$BZ$7,0),FALSE)="MC",VLOOKUP($A$3,BNA_nov23!$B$1:$BZ$1007,MATCH(W$5,BNA_nov23!$B$7:$BZ$7,0),FALSE),VLOOKUP($B21,BNA_nov23!$B$1:$BZ$1007,MATCH(W$5,BNA_nov23!$B$7:$BZ$7,0),FALSE)))</f>
        <v>1350</v>
      </c>
      <c r="X21" s="26">
        <f ca="1">IF(VLOOKUP($B21,BNA_nov23!$B$1:$BZ$1007,MATCH($A$1,BNA_nov23!$B$7:$BZ$7,0),FALSE)=$A$2,"",IF(VLOOKUP($B21,BNA_nov23!$B$1:$BZ$1007,MATCH(X$5,BNA_nov23!$B$7:$BZ$7,0),FALSE)="MC",VLOOKUP($A$3,BNA_nov23!$B$1:$BZ$1007,MATCH(X$5,BNA_nov23!$B$7:$BZ$7,0),FALSE),VLOOKUP($B21,BNA_nov23!$B$1:$BZ$1007,MATCH(X$5,BNA_nov23!$B$7:$BZ$7,0),FALSE)))</f>
        <v>2500</v>
      </c>
      <c r="Y21" s="26">
        <f ca="1">IF(VLOOKUP($B21,BNA_nov23!$B$1:$BZ$1007,MATCH($A$1,BNA_nov23!$B$7:$BZ$7,0),FALSE)=$A$2,"",IF(VLOOKUP($B21,BNA_nov23!$B$1:$BZ$1007,MATCH(Y$5,BNA_nov23!$B$7:$BZ$7,0),FALSE)="MC",VLOOKUP($A$3,BNA_nov23!$B$1:$BZ$1007,MATCH(Y$5,BNA_nov23!$B$7:$BZ$7,0),FALSE),VLOOKUP($B21,BNA_nov23!$B$1:$BZ$1007,MATCH(Y$5,BNA_nov23!$B$7:$BZ$7,0),FALSE)))</f>
        <v>3250</v>
      </c>
      <c r="Z21" s="26">
        <f ca="1">IF(VLOOKUP($B21,BNA_nov23!$B$1:$BZ$1007,MATCH($A$1,BNA_nov23!$B$7:$BZ$7,0),FALSE)=$A$2,"",IF(VLOOKUP($B21,BNA_nov23!$B$1:$BZ$1007,MATCH(Z$5,BNA_nov23!$B$7:$BZ$7,0),FALSE)="MC",VLOOKUP($A$3,BNA_nov23!$B$1:$BZ$1007,MATCH(Z$5,BNA_nov23!$B$7:$BZ$7,0),FALSE),VLOOKUP($B21,BNA_nov23!$B$1:$BZ$1007,MATCH(Z$5,BNA_nov23!$B$7:$BZ$7,0),FALSE)))</f>
        <v>2500</v>
      </c>
      <c r="AA21" s="26">
        <f ca="1">IF(VLOOKUP($B21,BNA_nov23!$B$1:$BZ$1007,MATCH($A$1,BNA_nov23!$B$7:$BZ$7,0),FALSE)=$A$2,"",IF(VLOOKUP($B21,BNA_nov23!$B$1:$BZ$1007,MATCH(AA$5,BNA_nov23!$B$7:$BZ$7,0),FALSE)="MC",VLOOKUP($A$3,BNA_nov23!$B$1:$BZ$1007,MATCH(AA$5,BNA_nov23!$B$7:$BZ$7,0),FALSE),VLOOKUP($B21,BNA_nov23!$B$1:$BZ$1007,MATCH(AA$5,BNA_nov23!$B$7:$BZ$7,0),FALSE)))</f>
        <v>2600</v>
      </c>
      <c r="AB21" s="26">
        <f ca="1">IF(VLOOKUP($B21,BNA_nov23!$B$1:$BZ$1007,MATCH($A$1,BNA_nov23!$B$7:$BZ$7,0),FALSE)=$A$2,"",IF(VLOOKUP($B21,BNA_nov23!$B$1:$BZ$1007,MATCH(AB$5,BNA_nov23!$B$7:$BZ$7,0),FALSE)="MC",VLOOKUP($A$3,BNA_nov23!$B$1:$BZ$1007,MATCH(AB$5,BNA_nov23!$B$7:$BZ$7,0),FALSE),VLOOKUP($B21,BNA_nov23!$B$1:$BZ$1007,MATCH(AB$5,BNA_nov23!$B$7:$BZ$7,0),FALSE)))</f>
        <v>1625</v>
      </c>
      <c r="AC21" s="26">
        <f ca="1">IF(VLOOKUP($B21,BNA_nov23!$B$1:$BZ$1007,MATCH($A$1,BNA_nov23!$B$7:$BZ$7,0),FALSE)=$A$2,"",IF(VLOOKUP($B21,BNA_nov23!$B$1:$BZ$1007,MATCH(AC$5,BNA_nov23!$B$7:$BZ$7,0),FALSE)="MC",VLOOKUP($A$3,BNA_nov23!$B$1:$BZ$1007,MATCH(AC$5,BNA_nov23!$B$7:$BZ$7,0),FALSE),VLOOKUP($B21,BNA_nov23!$B$1:$BZ$1007,MATCH(AC$5,BNA_nov23!$B$7:$BZ$7,0),FALSE)))</f>
        <v>2250</v>
      </c>
      <c r="AD21" s="26">
        <f ca="1">IF(VLOOKUP($B21,BNA_nov23!$B$1:$BZ$1007,MATCH($A$1,BNA_nov23!$B$7:$BZ$7,0),FALSE)=$A$2,"",IF(VLOOKUP($B21,BNA_nov23!$B$1:$BZ$1007,MATCH(AD$5,BNA_nov23!$B$7:$BZ$7,0),FALSE)="MC",VLOOKUP($A$3,BNA_nov23!$B$1:$BZ$1007,MATCH(AD$5,BNA_nov23!$B$7:$BZ$7,0),FALSE),VLOOKUP($B21,BNA_nov23!$B$1:$BZ$1007,MATCH(AD$5,BNA_nov23!$B$7:$BZ$7,0),FALSE)))</f>
        <v>300</v>
      </c>
    </row>
    <row r="22" spans="2:30" x14ac:dyDescent="0.35">
      <c r="C22" s="20" t="s">
        <v>3338</v>
      </c>
      <c r="D22" s="3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row>
    <row r="23" spans="2:30" x14ac:dyDescent="0.35">
      <c r="B23" t="s">
        <v>97</v>
      </c>
      <c r="C23" t="s">
        <v>95</v>
      </c>
      <c r="D23" s="37">
        <f ca="1">SUM(E23:AD23)</f>
        <v>76275</v>
      </c>
      <c r="E23" s="26">
        <f ca="1">IF(VLOOKUP($B23,BNA_nov23!$B$1:$BZ$1007,MATCH($A$1,BNA_nov23!$B$7:$BZ$7,0),FALSE)=$A$2,"",IF(VLOOKUP($B23,BNA_nov23!$B$1:$BZ$1007,MATCH(E$5,BNA_nov23!$B$7:$BZ$7,0),FALSE)="MC",VLOOKUP($A$3,BNA_nov23!$B$1:$BZ$1007,MATCH(E$5,BNA_nov23!$B$7:$BZ$7,0),FALSE),VLOOKUP($B23,BNA_nov23!$B$1:$BZ$1007,MATCH(E$5,BNA_nov23!$B$7:$BZ$7,0),FALSE)))</f>
        <v>750</v>
      </c>
      <c r="F23" s="26">
        <f ca="1">IF(VLOOKUP($B23,BNA_nov23!$B$1:$BZ$1007,MATCH($A$1,BNA_nov23!$B$7:$BZ$7,0),FALSE)=$A$2,"",IF(VLOOKUP($B23,BNA_nov23!$B$1:$BZ$1007,MATCH(F$5,BNA_nov23!$B$7:$BZ$7,0),FALSE)="MC",VLOOKUP($A$3,BNA_nov23!$B$1:$BZ$1007,MATCH(F$5,BNA_nov23!$B$7:$BZ$7,0),FALSE),VLOOKUP($B23,BNA_nov23!$B$1:$BZ$1007,MATCH(F$5,BNA_nov23!$B$7:$BZ$7,0),FALSE)))</f>
        <v>2000</v>
      </c>
      <c r="G23" s="26">
        <f ca="1">IF(VLOOKUP($B23,BNA_nov23!$B$1:$BZ$1007,MATCH($A$1,BNA_nov23!$B$7:$BZ$7,0),FALSE)=$A$2,"",IF(VLOOKUP($B23,BNA_nov23!$B$1:$BZ$1007,MATCH(G$5,BNA_nov23!$B$7:$BZ$7,0),FALSE)="MC",VLOOKUP($A$3,BNA_nov23!$B$1:$BZ$1007,MATCH(G$5,BNA_nov23!$B$7:$BZ$7,0),FALSE),VLOOKUP($B23,BNA_nov23!$B$1:$BZ$1007,MATCH(G$5,BNA_nov23!$B$7:$BZ$7,0),FALSE)))</f>
        <v>1750</v>
      </c>
      <c r="H23" s="26">
        <f ca="1">IF(VLOOKUP($B23,BNA_nov23!$B$1:$BZ$1007,MATCH($A$1,BNA_nov23!$B$7:$BZ$7,0),FALSE)=$A$2,"",IF(VLOOKUP($B23,BNA_nov23!$B$1:$BZ$1007,MATCH(H$5,BNA_nov23!$B$7:$BZ$7,0),FALSE)="MC",VLOOKUP($A$3,BNA_nov23!$B$1:$BZ$1007,MATCH(H$5,BNA_nov23!$B$7:$BZ$7,0),FALSE),VLOOKUP($B23,BNA_nov23!$B$1:$BZ$1007,MATCH(H$5,BNA_nov23!$B$7:$BZ$7,0),FALSE)))</f>
        <v>500</v>
      </c>
      <c r="I23" s="26">
        <f ca="1">IF(VLOOKUP($B23,BNA_nov23!$B$1:$BZ$1007,MATCH($A$1,BNA_nov23!$B$7:$BZ$7,0),FALSE)=$A$2,"",IF(VLOOKUP($B23,BNA_nov23!$B$1:$BZ$1007,MATCH(I$5,BNA_nov23!$B$7:$BZ$7,0),FALSE)="MC",VLOOKUP($A$3,BNA_nov23!$B$1:$BZ$1007,MATCH(I$5,BNA_nov23!$B$7:$BZ$7,0),FALSE),VLOOKUP($B23,BNA_nov23!$B$1:$BZ$1007,MATCH(I$5,BNA_nov23!$B$7:$BZ$7,0),FALSE)))</f>
        <v>300</v>
      </c>
      <c r="J23" s="26">
        <f ca="1">IF(VLOOKUP($B23,BNA_nov23!$B$1:$BZ$1007,MATCH($A$1,BNA_nov23!$B$7:$BZ$7,0),FALSE)=$A$2,"",IF(VLOOKUP($B23,BNA_nov23!$B$1:$BZ$1007,MATCH(J$5,BNA_nov23!$B$7:$BZ$7,0),FALSE)="MC",VLOOKUP($A$3,BNA_nov23!$B$1:$BZ$1007,MATCH(J$5,BNA_nov23!$B$7:$BZ$7,0),FALSE),VLOOKUP($B23,BNA_nov23!$B$1:$BZ$1007,MATCH(J$5,BNA_nov23!$B$7:$BZ$7,0),FALSE)))</f>
        <v>5000</v>
      </c>
      <c r="K23" s="26">
        <f ca="1">IF(VLOOKUP($B23,BNA_nov23!$B$1:$BZ$1007,MATCH($A$1,BNA_nov23!$B$7:$BZ$7,0),FALSE)=$A$2,"",IF(VLOOKUP($B23,BNA_nov23!$B$1:$BZ$1007,MATCH(K$5,BNA_nov23!$B$7:$BZ$7,0),FALSE)="MC",VLOOKUP($A$3,BNA_nov23!$B$1:$BZ$1007,MATCH(K$5,BNA_nov23!$B$7:$BZ$7,0),FALSE),VLOOKUP($B23,BNA_nov23!$B$1:$BZ$1007,MATCH(K$5,BNA_nov23!$B$7:$BZ$7,0),FALSE)))</f>
        <v>3250</v>
      </c>
      <c r="L23" s="26">
        <f ca="1">IF(VLOOKUP($B23,BNA_nov23!$B$1:$BZ$1007,MATCH($A$1,BNA_nov23!$B$7:$BZ$7,0),FALSE)=$A$2,"",IF(VLOOKUP($B23,BNA_nov23!$B$1:$BZ$1007,MATCH(L$5,BNA_nov23!$B$7:$BZ$7,0),FALSE)="MC",VLOOKUP($A$3,BNA_nov23!$B$1:$BZ$1007,MATCH(L$5,BNA_nov23!$B$7:$BZ$7,0),FALSE),VLOOKUP($B23,BNA_nov23!$B$1:$BZ$1007,MATCH(L$5,BNA_nov23!$B$7:$BZ$7,0),FALSE)))</f>
        <v>1600</v>
      </c>
      <c r="M23" s="26">
        <f ca="1">IF(VLOOKUP($B23,BNA_nov23!$B$1:$BZ$1007,MATCH($A$1,BNA_nov23!$B$7:$BZ$7,0),FALSE)=$A$2,"",IF(VLOOKUP($B23,BNA_nov23!$B$1:$BZ$1007,MATCH(M$5,BNA_nov23!$B$7:$BZ$7,0),FALSE)="MC",VLOOKUP($A$3,BNA_nov23!$B$1:$BZ$1007,MATCH(M$5,BNA_nov23!$B$7:$BZ$7,0),FALSE),VLOOKUP($B23,BNA_nov23!$B$1:$BZ$1007,MATCH(M$5,BNA_nov23!$B$7:$BZ$7,0),FALSE)))</f>
        <v>2000</v>
      </c>
      <c r="N23" s="26">
        <f ca="1">IF(VLOOKUP($B23,BNA_nov23!$B$1:$BZ$1007,MATCH($A$1,BNA_nov23!$B$7:$BZ$7,0),FALSE)=$A$2,"",IF(VLOOKUP($B23,BNA_nov23!$B$1:$BZ$1007,MATCH(N$5,BNA_nov23!$B$7:$BZ$7,0),FALSE)="MC",VLOOKUP($A$3,BNA_nov23!$B$1:$BZ$1007,MATCH(N$5,BNA_nov23!$B$7:$BZ$7,0),FALSE),VLOOKUP($B23,BNA_nov23!$B$1:$BZ$1007,MATCH(N$5,BNA_nov23!$B$7:$BZ$7,0),FALSE)))</f>
        <v>100</v>
      </c>
      <c r="O23" s="26">
        <f ca="1">IF(VLOOKUP($B23,BNA_nov23!$B$1:$BZ$1007,MATCH($A$1,BNA_nov23!$B$7:$BZ$7,0),FALSE)=$A$2,"",IF(VLOOKUP($B23,BNA_nov23!$B$1:$BZ$1007,MATCH(O$5,BNA_nov23!$B$7:$BZ$7,0),FALSE)="MC",VLOOKUP($A$3,BNA_nov23!$B$1:$BZ$1007,MATCH(O$5,BNA_nov23!$B$7:$BZ$7,0),FALSE),VLOOKUP($B23,BNA_nov23!$B$1:$BZ$1007,MATCH(O$5,BNA_nov23!$B$7:$BZ$7,0),FALSE)))</f>
        <v>28500</v>
      </c>
      <c r="P23" s="26">
        <f ca="1">IF(VLOOKUP($B23,BNA_nov23!$B$1:$BZ$1007,MATCH($A$1,BNA_nov23!$B$7:$BZ$7,0),FALSE)=$A$2,"",IF(VLOOKUP($B23,BNA_nov23!$B$1:$BZ$1007,MATCH(P$5,BNA_nov23!$B$7:$BZ$7,0),FALSE)="MC",VLOOKUP($A$3,BNA_nov23!$B$1:$BZ$1007,MATCH(P$5,BNA_nov23!$B$7:$BZ$7,0),FALSE),VLOOKUP($B23,BNA_nov23!$B$1:$BZ$1007,MATCH(P$5,BNA_nov23!$B$7:$BZ$7,0),FALSE)))</f>
        <v>750</v>
      </c>
      <c r="Q23" s="26">
        <f ca="1">IF(VLOOKUP($B23,BNA_nov23!$B$1:$BZ$1007,MATCH($A$1,BNA_nov23!$B$7:$BZ$7,0),FALSE)=$A$2,"",IF(VLOOKUP($B23,BNA_nov23!$B$1:$BZ$1007,MATCH(Q$5,BNA_nov23!$B$7:$BZ$7,0),FALSE)="MC",VLOOKUP($A$3,BNA_nov23!$B$1:$BZ$1007,MATCH(Q$5,BNA_nov23!$B$7:$BZ$7,0),FALSE),VLOOKUP($B23,BNA_nov23!$B$1:$BZ$1007,MATCH(Q$5,BNA_nov23!$B$7:$BZ$7,0),FALSE)))</f>
        <v>6000</v>
      </c>
      <c r="R23" s="26">
        <f ca="1">IF(VLOOKUP($B23,BNA_nov23!$B$1:$BZ$1007,MATCH($A$1,BNA_nov23!$B$7:$BZ$7,0),FALSE)=$A$2,"",IF(VLOOKUP($B23,BNA_nov23!$B$1:$BZ$1007,MATCH(R$5,BNA_nov23!$B$7:$BZ$7,0),FALSE)="MC",VLOOKUP($A$3,BNA_nov23!$B$1:$BZ$1007,MATCH(R$5,BNA_nov23!$B$7:$BZ$7,0),FALSE),VLOOKUP($B23,BNA_nov23!$B$1:$BZ$1007,MATCH(R$5,BNA_nov23!$B$7:$BZ$7,0),FALSE)))</f>
        <v>5000</v>
      </c>
      <c r="S23" s="26">
        <f ca="1">IF(VLOOKUP($B23,BNA_nov23!$B$1:$BZ$1007,MATCH($A$1,BNA_nov23!$B$7:$BZ$7,0),FALSE)=$A$2,"",IF(VLOOKUP($B23,BNA_nov23!$B$1:$BZ$1007,MATCH(S$5,BNA_nov23!$B$7:$BZ$7,0),FALSE)="MC",VLOOKUP($A$3,BNA_nov23!$B$1:$BZ$1007,MATCH(S$5,BNA_nov23!$B$7:$BZ$7,0),FALSE),VLOOKUP($B23,BNA_nov23!$B$1:$BZ$1007,MATCH(S$5,BNA_nov23!$B$7:$BZ$7,0),FALSE)))</f>
        <v>500</v>
      </c>
      <c r="T23" s="26">
        <f ca="1">IF(VLOOKUP($B23,BNA_nov23!$B$1:$BZ$1007,MATCH($A$1,BNA_nov23!$B$7:$BZ$7,0),FALSE)=$A$2,"",IF(VLOOKUP($B23,BNA_nov23!$B$1:$BZ$1007,MATCH(T$5,BNA_nov23!$B$7:$BZ$7,0),FALSE)="MC",VLOOKUP($A$3,BNA_nov23!$B$1:$BZ$1007,MATCH(T$5,BNA_nov23!$B$7:$BZ$7,0),FALSE),VLOOKUP($B23,BNA_nov23!$B$1:$BZ$1007,MATCH(T$5,BNA_nov23!$B$7:$BZ$7,0),FALSE)))</f>
        <v>125</v>
      </c>
      <c r="U23" s="26">
        <f ca="1">IF(VLOOKUP($B23,BNA_nov23!$B$1:$BZ$1007,MATCH($A$1,BNA_nov23!$B$7:$BZ$7,0),FALSE)=$A$2,"",IF(VLOOKUP($B23,BNA_nov23!$B$1:$BZ$1007,MATCH(U$5,BNA_nov23!$B$7:$BZ$7,0),FALSE)="MC",VLOOKUP($A$3,BNA_nov23!$B$1:$BZ$1007,MATCH(U$5,BNA_nov23!$B$7:$BZ$7,0),FALSE),VLOOKUP($B23,BNA_nov23!$B$1:$BZ$1007,MATCH(U$5,BNA_nov23!$B$7:$BZ$7,0),FALSE)))</f>
        <v>500</v>
      </c>
      <c r="V23" s="26">
        <f ca="1">IF(VLOOKUP($B23,BNA_nov23!$B$1:$BZ$1007,MATCH($A$1,BNA_nov23!$B$7:$BZ$7,0),FALSE)=$A$2,"",IF(VLOOKUP($B23,BNA_nov23!$B$1:$BZ$1007,MATCH(V$5,BNA_nov23!$B$7:$BZ$7,0),FALSE)="MC",VLOOKUP($A$3,BNA_nov23!$B$1:$BZ$1007,MATCH(V$5,BNA_nov23!$B$7:$BZ$7,0),FALSE),VLOOKUP($B23,BNA_nov23!$B$1:$BZ$1007,MATCH(V$5,BNA_nov23!$B$7:$BZ$7,0),FALSE)))</f>
        <v>750</v>
      </c>
      <c r="W23" s="26">
        <f ca="1">IF(VLOOKUP($B23,BNA_nov23!$B$1:$BZ$1007,MATCH($A$1,BNA_nov23!$B$7:$BZ$7,0),FALSE)=$A$2,"",IF(VLOOKUP($B23,BNA_nov23!$B$1:$BZ$1007,MATCH(W$5,BNA_nov23!$B$7:$BZ$7,0),FALSE)="MC",VLOOKUP($A$3,BNA_nov23!$B$1:$BZ$1007,MATCH(W$5,BNA_nov23!$B$7:$BZ$7,0),FALSE),VLOOKUP($B23,BNA_nov23!$B$1:$BZ$1007,MATCH(W$5,BNA_nov23!$B$7:$BZ$7,0),FALSE)))</f>
        <v>1500</v>
      </c>
      <c r="X23" s="26">
        <f ca="1">IF(VLOOKUP($B23,BNA_nov23!$B$1:$BZ$1007,MATCH($A$1,BNA_nov23!$B$7:$BZ$7,0),FALSE)=$A$2,"",IF(VLOOKUP($B23,BNA_nov23!$B$1:$BZ$1007,MATCH(X$5,BNA_nov23!$B$7:$BZ$7,0),FALSE)="MC",VLOOKUP($A$3,BNA_nov23!$B$1:$BZ$1007,MATCH(X$5,BNA_nov23!$B$7:$BZ$7,0),FALSE),VLOOKUP($B23,BNA_nov23!$B$1:$BZ$1007,MATCH(X$5,BNA_nov23!$B$7:$BZ$7,0),FALSE)))</f>
        <v>2000</v>
      </c>
      <c r="Y23" s="26">
        <f ca="1">IF(VLOOKUP($B23,BNA_nov23!$B$1:$BZ$1007,MATCH($A$1,BNA_nov23!$B$7:$BZ$7,0),FALSE)=$A$2,"",IF(VLOOKUP($B23,BNA_nov23!$B$1:$BZ$1007,MATCH(Y$5,BNA_nov23!$B$7:$BZ$7,0),FALSE)="MC",VLOOKUP($A$3,BNA_nov23!$B$1:$BZ$1007,MATCH(Y$5,BNA_nov23!$B$7:$BZ$7,0),FALSE),VLOOKUP($B23,BNA_nov23!$B$1:$BZ$1007,MATCH(Y$5,BNA_nov23!$B$7:$BZ$7,0),FALSE)))</f>
        <v>3000</v>
      </c>
      <c r="Z23" s="26">
        <f ca="1">IF(VLOOKUP($B23,BNA_nov23!$B$1:$BZ$1007,MATCH($A$1,BNA_nov23!$B$7:$BZ$7,0),FALSE)=$A$2,"",IF(VLOOKUP($B23,BNA_nov23!$B$1:$BZ$1007,MATCH(Z$5,BNA_nov23!$B$7:$BZ$7,0),FALSE)="MC",VLOOKUP($A$3,BNA_nov23!$B$1:$BZ$1007,MATCH(Z$5,BNA_nov23!$B$7:$BZ$7,0),FALSE),VLOOKUP($B23,BNA_nov23!$B$1:$BZ$1007,MATCH(Z$5,BNA_nov23!$B$7:$BZ$7,0),FALSE)))</f>
        <v>2500</v>
      </c>
      <c r="AA23" s="26">
        <f ca="1">IF(VLOOKUP($B23,BNA_nov23!$B$1:$BZ$1007,MATCH($A$1,BNA_nov23!$B$7:$BZ$7,0),FALSE)=$A$2,"",IF(VLOOKUP($B23,BNA_nov23!$B$1:$BZ$1007,MATCH(AA$5,BNA_nov23!$B$7:$BZ$7,0),FALSE)="MC",VLOOKUP($A$3,BNA_nov23!$B$1:$BZ$1007,MATCH(AA$5,BNA_nov23!$B$7:$BZ$7,0),FALSE),VLOOKUP($B23,BNA_nov23!$B$1:$BZ$1007,MATCH(AA$5,BNA_nov23!$B$7:$BZ$7,0),FALSE)))</f>
        <v>3000</v>
      </c>
      <c r="AB23" s="26">
        <f ca="1">IF(VLOOKUP($B23,BNA_nov23!$B$1:$BZ$1007,MATCH($A$1,BNA_nov23!$B$7:$BZ$7,0),FALSE)=$A$2,"",IF(VLOOKUP($B23,BNA_nov23!$B$1:$BZ$1007,MATCH(AB$5,BNA_nov23!$B$7:$BZ$7,0),FALSE)="MC",VLOOKUP($A$3,BNA_nov23!$B$1:$BZ$1007,MATCH(AB$5,BNA_nov23!$B$7:$BZ$7,0),FALSE),VLOOKUP($B23,BNA_nov23!$B$1:$BZ$1007,MATCH(AB$5,BNA_nov23!$B$7:$BZ$7,0),FALSE)))</f>
        <v>1100</v>
      </c>
      <c r="AC23" s="26">
        <f ca="1">IF(VLOOKUP($B23,BNA_nov23!$B$1:$BZ$1007,MATCH($A$1,BNA_nov23!$B$7:$BZ$7,0),FALSE)=$A$2,"",IF(VLOOKUP($B23,BNA_nov23!$B$1:$BZ$1007,MATCH(AC$5,BNA_nov23!$B$7:$BZ$7,0),FALSE)="MC",VLOOKUP($A$3,BNA_nov23!$B$1:$BZ$1007,MATCH(AC$5,BNA_nov23!$B$7:$BZ$7,0),FALSE),VLOOKUP($B23,BNA_nov23!$B$1:$BZ$1007,MATCH(AC$5,BNA_nov23!$B$7:$BZ$7,0),FALSE)))</f>
        <v>3500</v>
      </c>
      <c r="AD23" s="26">
        <f ca="1">IF(VLOOKUP($B23,BNA_nov23!$B$1:$BZ$1007,MATCH($A$1,BNA_nov23!$B$7:$BZ$7,0),FALSE)=$A$2,"",IF(VLOOKUP($B23,BNA_nov23!$B$1:$BZ$1007,MATCH(AD$5,BNA_nov23!$B$7:$BZ$7,0),FALSE)="MC",VLOOKUP($A$3,BNA_nov23!$B$1:$BZ$1007,MATCH(AD$5,BNA_nov23!$B$7:$BZ$7,0),FALSE),VLOOKUP($B23,BNA_nov23!$B$1:$BZ$1007,MATCH(AD$5,BNA_nov23!$B$7:$BZ$7,0),FALSE)))</f>
        <v>300</v>
      </c>
    </row>
    <row r="24" spans="2:30" x14ac:dyDescent="0.35">
      <c r="C24" s="20" t="s">
        <v>3340</v>
      </c>
      <c r="D24" s="3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row>
    <row r="25" spans="2:30" x14ac:dyDescent="0.35">
      <c r="B25" t="s">
        <v>100</v>
      </c>
      <c r="C25" t="s">
        <v>98</v>
      </c>
      <c r="D25" s="37">
        <f ca="1">SUM(E25:AD25)</f>
        <v>0</v>
      </c>
      <c r="E25" s="26" t="str">
        <f ca="1">IF(VLOOKUP($B25,BNA_nov23!$B$1:$BZ$1007,MATCH($A$1,BNA_nov23!$B$7:$BZ$7,0),FALSE)=$A$2,"",IF(VLOOKUP($B25,BNA_nov23!$B$1:$BZ$1007,MATCH(E$5,BNA_nov23!$B$7:$BZ$7,0),FALSE)="MC",VLOOKUP($A$3,BNA_nov23!$B$1:$BZ$1007,MATCH(E$5,BNA_nov23!$B$7:$BZ$7,0),FALSE),VLOOKUP($B25,BNA_nov23!$B$1:$BZ$1007,MATCH(E$5,BNA_nov23!$B$7:$BZ$7,0),FALSE)))</f>
        <v/>
      </c>
      <c r="F25" s="26" t="str">
        <f ca="1">IF(VLOOKUP($B25,BNA_nov23!$B$1:$BZ$1007,MATCH($A$1,BNA_nov23!$B$7:$BZ$7,0),FALSE)=$A$2,"",IF(VLOOKUP($B25,BNA_nov23!$B$1:$BZ$1007,MATCH(F$5,BNA_nov23!$B$7:$BZ$7,0),FALSE)="MC",VLOOKUP($A$3,BNA_nov23!$B$1:$BZ$1007,MATCH(F$5,BNA_nov23!$B$7:$BZ$7,0),FALSE),VLOOKUP($B25,BNA_nov23!$B$1:$BZ$1007,MATCH(F$5,BNA_nov23!$B$7:$BZ$7,0),FALSE)))</f>
        <v/>
      </c>
      <c r="G25" s="26" t="str">
        <f ca="1">IF(VLOOKUP($B25,BNA_nov23!$B$1:$BZ$1007,MATCH($A$1,BNA_nov23!$B$7:$BZ$7,0),FALSE)=$A$2,"",IF(VLOOKUP($B25,BNA_nov23!$B$1:$BZ$1007,MATCH(G$5,BNA_nov23!$B$7:$BZ$7,0),FALSE)="MC",VLOOKUP($A$3,BNA_nov23!$B$1:$BZ$1007,MATCH(G$5,BNA_nov23!$B$7:$BZ$7,0),FALSE),VLOOKUP($B25,BNA_nov23!$B$1:$BZ$1007,MATCH(G$5,BNA_nov23!$B$7:$BZ$7,0),FALSE)))</f>
        <v/>
      </c>
      <c r="H25" s="26" t="str">
        <f ca="1">IF(VLOOKUP($B25,BNA_nov23!$B$1:$BZ$1007,MATCH($A$1,BNA_nov23!$B$7:$BZ$7,0),FALSE)=$A$2,"",IF(VLOOKUP($B25,BNA_nov23!$B$1:$BZ$1007,MATCH(H$5,BNA_nov23!$B$7:$BZ$7,0),FALSE)="MC",VLOOKUP($A$3,BNA_nov23!$B$1:$BZ$1007,MATCH(H$5,BNA_nov23!$B$7:$BZ$7,0),FALSE),VLOOKUP($B25,BNA_nov23!$B$1:$BZ$1007,MATCH(H$5,BNA_nov23!$B$7:$BZ$7,0),FALSE)))</f>
        <v/>
      </c>
      <c r="I25" s="26" t="str">
        <f ca="1">IF(VLOOKUP($B25,BNA_nov23!$B$1:$BZ$1007,MATCH($A$1,BNA_nov23!$B$7:$BZ$7,0),FALSE)=$A$2,"",IF(VLOOKUP($B25,BNA_nov23!$B$1:$BZ$1007,MATCH(I$5,BNA_nov23!$B$7:$BZ$7,0),FALSE)="MC",VLOOKUP($A$3,BNA_nov23!$B$1:$BZ$1007,MATCH(I$5,BNA_nov23!$B$7:$BZ$7,0),FALSE),VLOOKUP($B25,BNA_nov23!$B$1:$BZ$1007,MATCH(I$5,BNA_nov23!$B$7:$BZ$7,0),FALSE)))</f>
        <v/>
      </c>
      <c r="J25" s="26" t="str">
        <f ca="1">IF(VLOOKUP($B25,BNA_nov23!$B$1:$BZ$1007,MATCH($A$1,BNA_nov23!$B$7:$BZ$7,0),FALSE)=$A$2,"",IF(VLOOKUP($B25,BNA_nov23!$B$1:$BZ$1007,MATCH(J$5,BNA_nov23!$B$7:$BZ$7,0),FALSE)="MC",VLOOKUP($A$3,BNA_nov23!$B$1:$BZ$1007,MATCH(J$5,BNA_nov23!$B$7:$BZ$7,0),FALSE),VLOOKUP($B25,BNA_nov23!$B$1:$BZ$1007,MATCH(J$5,BNA_nov23!$B$7:$BZ$7,0),FALSE)))</f>
        <v/>
      </c>
      <c r="K25" s="26" t="str">
        <f ca="1">IF(VLOOKUP($B25,BNA_nov23!$B$1:$BZ$1007,MATCH($A$1,BNA_nov23!$B$7:$BZ$7,0),FALSE)=$A$2,"",IF(VLOOKUP($B25,BNA_nov23!$B$1:$BZ$1007,MATCH(K$5,BNA_nov23!$B$7:$BZ$7,0),FALSE)="MC",VLOOKUP($A$3,BNA_nov23!$B$1:$BZ$1007,MATCH(K$5,BNA_nov23!$B$7:$BZ$7,0),FALSE),VLOOKUP($B25,BNA_nov23!$B$1:$BZ$1007,MATCH(K$5,BNA_nov23!$B$7:$BZ$7,0),FALSE)))</f>
        <v/>
      </c>
      <c r="L25" s="26" t="str">
        <f ca="1">IF(VLOOKUP($B25,BNA_nov23!$B$1:$BZ$1007,MATCH($A$1,BNA_nov23!$B$7:$BZ$7,0),FALSE)=$A$2,"",IF(VLOOKUP($B25,BNA_nov23!$B$1:$BZ$1007,MATCH(L$5,BNA_nov23!$B$7:$BZ$7,0),FALSE)="MC",VLOOKUP($A$3,BNA_nov23!$B$1:$BZ$1007,MATCH(L$5,BNA_nov23!$B$7:$BZ$7,0),FALSE),VLOOKUP($B25,BNA_nov23!$B$1:$BZ$1007,MATCH(L$5,BNA_nov23!$B$7:$BZ$7,0),FALSE)))</f>
        <v/>
      </c>
      <c r="M25" s="26" t="str">
        <f ca="1">IF(VLOOKUP($B25,BNA_nov23!$B$1:$BZ$1007,MATCH($A$1,BNA_nov23!$B$7:$BZ$7,0),FALSE)=$A$2,"",IF(VLOOKUP($B25,BNA_nov23!$B$1:$BZ$1007,MATCH(M$5,BNA_nov23!$B$7:$BZ$7,0),FALSE)="MC",VLOOKUP($A$3,BNA_nov23!$B$1:$BZ$1007,MATCH(M$5,BNA_nov23!$B$7:$BZ$7,0),FALSE),VLOOKUP($B25,BNA_nov23!$B$1:$BZ$1007,MATCH(M$5,BNA_nov23!$B$7:$BZ$7,0),FALSE)))</f>
        <v/>
      </c>
      <c r="N25" s="26" t="str">
        <f ca="1">IF(VLOOKUP($B25,BNA_nov23!$B$1:$BZ$1007,MATCH($A$1,BNA_nov23!$B$7:$BZ$7,0),FALSE)=$A$2,"",IF(VLOOKUP($B25,BNA_nov23!$B$1:$BZ$1007,MATCH(N$5,BNA_nov23!$B$7:$BZ$7,0),FALSE)="MC",VLOOKUP($A$3,BNA_nov23!$B$1:$BZ$1007,MATCH(N$5,BNA_nov23!$B$7:$BZ$7,0),FALSE),VLOOKUP($B25,BNA_nov23!$B$1:$BZ$1007,MATCH(N$5,BNA_nov23!$B$7:$BZ$7,0),FALSE)))</f>
        <v/>
      </c>
      <c r="O25" s="26" t="str">
        <f ca="1">IF(VLOOKUP($B25,BNA_nov23!$B$1:$BZ$1007,MATCH($A$1,BNA_nov23!$B$7:$BZ$7,0),FALSE)=$A$2,"",IF(VLOOKUP($B25,BNA_nov23!$B$1:$BZ$1007,MATCH(O$5,BNA_nov23!$B$7:$BZ$7,0),FALSE)="MC",VLOOKUP($A$3,BNA_nov23!$B$1:$BZ$1007,MATCH(O$5,BNA_nov23!$B$7:$BZ$7,0),FALSE),VLOOKUP($B25,BNA_nov23!$B$1:$BZ$1007,MATCH(O$5,BNA_nov23!$B$7:$BZ$7,0),FALSE)))</f>
        <v/>
      </c>
      <c r="P25" s="26" t="str">
        <f ca="1">IF(VLOOKUP($B25,BNA_nov23!$B$1:$BZ$1007,MATCH($A$1,BNA_nov23!$B$7:$BZ$7,0),FALSE)=$A$2,"",IF(VLOOKUP($B25,BNA_nov23!$B$1:$BZ$1007,MATCH(P$5,BNA_nov23!$B$7:$BZ$7,0),FALSE)="MC",VLOOKUP($A$3,BNA_nov23!$B$1:$BZ$1007,MATCH(P$5,BNA_nov23!$B$7:$BZ$7,0),FALSE),VLOOKUP($B25,BNA_nov23!$B$1:$BZ$1007,MATCH(P$5,BNA_nov23!$B$7:$BZ$7,0),FALSE)))</f>
        <v/>
      </c>
      <c r="Q25" s="26" t="str">
        <f ca="1">IF(VLOOKUP($B25,BNA_nov23!$B$1:$BZ$1007,MATCH($A$1,BNA_nov23!$B$7:$BZ$7,0),FALSE)=$A$2,"",IF(VLOOKUP($B25,BNA_nov23!$B$1:$BZ$1007,MATCH(Q$5,BNA_nov23!$B$7:$BZ$7,0),FALSE)="MC",VLOOKUP($A$3,BNA_nov23!$B$1:$BZ$1007,MATCH(Q$5,BNA_nov23!$B$7:$BZ$7,0),FALSE),VLOOKUP($B25,BNA_nov23!$B$1:$BZ$1007,MATCH(Q$5,BNA_nov23!$B$7:$BZ$7,0),FALSE)))</f>
        <v/>
      </c>
      <c r="R25" s="26" t="str">
        <f ca="1">IF(VLOOKUP($B25,BNA_nov23!$B$1:$BZ$1007,MATCH($A$1,BNA_nov23!$B$7:$BZ$7,0),FALSE)=$A$2,"",IF(VLOOKUP($B25,BNA_nov23!$B$1:$BZ$1007,MATCH(R$5,BNA_nov23!$B$7:$BZ$7,0),FALSE)="MC",VLOOKUP($A$3,BNA_nov23!$B$1:$BZ$1007,MATCH(R$5,BNA_nov23!$B$7:$BZ$7,0),FALSE),VLOOKUP($B25,BNA_nov23!$B$1:$BZ$1007,MATCH(R$5,BNA_nov23!$B$7:$BZ$7,0),FALSE)))</f>
        <v/>
      </c>
      <c r="S25" s="26" t="str">
        <f ca="1">IF(VLOOKUP($B25,BNA_nov23!$B$1:$BZ$1007,MATCH($A$1,BNA_nov23!$B$7:$BZ$7,0),FALSE)=$A$2,"",IF(VLOOKUP($B25,BNA_nov23!$B$1:$BZ$1007,MATCH(S$5,BNA_nov23!$B$7:$BZ$7,0),FALSE)="MC",VLOOKUP($A$3,BNA_nov23!$B$1:$BZ$1007,MATCH(S$5,BNA_nov23!$B$7:$BZ$7,0),FALSE),VLOOKUP($B25,BNA_nov23!$B$1:$BZ$1007,MATCH(S$5,BNA_nov23!$B$7:$BZ$7,0),FALSE)))</f>
        <v/>
      </c>
      <c r="T25" s="26" t="str">
        <f ca="1">IF(VLOOKUP($B25,BNA_nov23!$B$1:$BZ$1007,MATCH($A$1,BNA_nov23!$B$7:$BZ$7,0),FALSE)=$A$2,"",IF(VLOOKUP($B25,BNA_nov23!$B$1:$BZ$1007,MATCH(T$5,BNA_nov23!$B$7:$BZ$7,0),FALSE)="MC",VLOOKUP($A$3,BNA_nov23!$B$1:$BZ$1007,MATCH(T$5,BNA_nov23!$B$7:$BZ$7,0),FALSE),VLOOKUP($B25,BNA_nov23!$B$1:$BZ$1007,MATCH(T$5,BNA_nov23!$B$7:$BZ$7,0),FALSE)))</f>
        <v/>
      </c>
      <c r="U25" s="26" t="str">
        <f ca="1">IF(VLOOKUP($B25,BNA_nov23!$B$1:$BZ$1007,MATCH($A$1,BNA_nov23!$B$7:$BZ$7,0),FALSE)=$A$2,"",IF(VLOOKUP($B25,BNA_nov23!$B$1:$BZ$1007,MATCH(U$5,BNA_nov23!$B$7:$BZ$7,0),FALSE)="MC",VLOOKUP($A$3,BNA_nov23!$B$1:$BZ$1007,MATCH(U$5,BNA_nov23!$B$7:$BZ$7,0),FALSE),VLOOKUP($B25,BNA_nov23!$B$1:$BZ$1007,MATCH(U$5,BNA_nov23!$B$7:$BZ$7,0),FALSE)))</f>
        <v/>
      </c>
      <c r="V25" s="26" t="str">
        <f ca="1">IF(VLOOKUP($B25,BNA_nov23!$B$1:$BZ$1007,MATCH($A$1,BNA_nov23!$B$7:$BZ$7,0),FALSE)=$A$2,"",IF(VLOOKUP($B25,BNA_nov23!$B$1:$BZ$1007,MATCH(V$5,BNA_nov23!$B$7:$BZ$7,0),FALSE)="MC",VLOOKUP($A$3,BNA_nov23!$B$1:$BZ$1007,MATCH(V$5,BNA_nov23!$B$7:$BZ$7,0),FALSE),VLOOKUP($B25,BNA_nov23!$B$1:$BZ$1007,MATCH(V$5,BNA_nov23!$B$7:$BZ$7,0),FALSE)))</f>
        <v/>
      </c>
      <c r="W25" s="26" t="str">
        <f ca="1">IF(VLOOKUP($B25,BNA_nov23!$B$1:$BZ$1007,MATCH($A$1,BNA_nov23!$B$7:$BZ$7,0),FALSE)=$A$2,"",IF(VLOOKUP($B25,BNA_nov23!$B$1:$BZ$1007,MATCH(W$5,BNA_nov23!$B$7:$BZ$7,0),FALSE)="MC",VLOOKUP($A$3,BNA_nov23!$B$1:$BZ$1007,MATCH(W$5,BNA_nov23!$B$7:$BZ$7,0),FALSE),VLOOKUP($B25,BNA_nov23!$B$1:$BZ$1007,MATCH(W$5,BNA_nov23!$B$7:$BZ$7,0),FALSE)))</f>
        <v/>
      </c>
      <c r="X25" s="26" t="str">
        <f ca="1">IF(VLOOKUP($B25,BNA_nov23!$B$1:$BZ$1007,MATCH($A$1,BNA_nov23!$B$7:$BZ$7,0),FALSE)=$A$2,"",IF(VLOOKUP($B25,BNA_nov23!$B$1:$BZ$1007,MATCH(X$5,BNA_nov23!$B$7:$BZ$7,0),FALSE)="MC",VLOOKUP($A$3,BNA_nov23!$B$1:$BZ$1007,MATCH(X$5,BNA_nov23!$B$7:$BZ$7,0),FALSE),VLOOKUP($B25,BNA_nov23!$B$1:$BZ$1007,MATCH(X$5,BNA_nov23!$B$7:$BZ$7,0),FALSE)))</f>
        <v/>
      </c>
      <c r="Y25" s="26" t="str">
        <f ca="1">IF(VLOOKUP($B25,BNA_nov23!$B$1:$BZ$1007,MATCH($A$1,BNA_nov23!$B$7:$BZ$7,0),FALSE)=$A$2,"",IF(VLOOKUP($B25,BNA_nov23!$B$1:$BZ$1007,MATCH(Y$5,BNA_nov23!$B$7:$BZ$7,0),FALSE)="MC",VLOOKUP($A$3,BNA_nov23!$B$1:$BZ$1007,MATCH(Y$5,BNA_nov23!$B$7:$BZ$7,0),FALSE),VLOOKUP($B25,BNA_nov23!$B$1:$BZ$1007,MATCH(Y$5,BNA_nov23!$B$7:$BZ$7,0),FALSE)))</f>
        <v/>
      </c>
      <c r="Z25" s="26" t="str">
        <f ca="1">IF(VLOOKUP($B25,BNA_nov23!$B$1:$BZ$1007,MATCH($A$1,BNA_nov23!$B$7:$BZ$7,0),FALSE)=$A$2,"",IF(VLOOKUP($B25,BNA_nov23!$B$1:$BZ$1007,MATCH(Z$5,BNA_nov23!$B$7:$BZ$7,0),FALSE)="MC",VLOOKUP($A$3,BNA_nov23!$B$1:$BZ$1007,MATCH(Z$5,BNA_nov23!$B$7:$BZ$7,0),FALSE),VLOOKUP($B25,BNA_nov23!$B$1:$BZ$1007,MATCH(Z$5,BNA_nov23!$B$7:$BZ$7,0),FALSE)))</f>
        <v/>
      </c>
      <c r="AA25" s="26" t="str">
        <f ca="1">IF(VLOOKUP($B25,BNA_nov23!$B$1:$BZ$1007,MATCH($A$1,BNA_nov23!$B$7:$BZ$7,0),FALSE)=$A$2,"",IF(VLOOKUP($B25,BNA_nov23!$B$1:$BZ$1007,MATCH(AA$5,BNA_nov23!$B$7:$BZ$7,0),FALSE)="MC",VLOOKUP($A$3,BNA_nov23!$B$1:$BZ$1007,MATCH(AA$5,BNA_nov23!$B$7:$BZ$7,0),FALSE),VLOOKUP($B25,BNA_nov23!$B$1:$BZ$1007,MATCH(AA$5,BNA_nov23!$B$7:$BZ$7,0),FALSE)))</f>
        <v/>
      </c>
      <c r="AB25" s="26" t="str">
        <f ca="1">IF(VLOOKUP($B25,BNA_nov23!$B$1:$BZ$1007,MATCH($A$1,BNA_nov23!$B$7:$BZ$7,0),FALSE)=$A$2,"",IF(VLOOKUP($B25,BNA_nov23!$B$1:$BZ$1007,MATCH(AB$5,BNA_nov23!$B$7:$BZ$7,0),FALSE)="MC",VLOOKUP($A$3,BNA_nov23!$B$1:$BZ$1007,MATCH(AB$5,BNA_nov23!$B$7:$BZ$7,0),FALSE),VLOOKUP($B25,BNA_nov23!$B$1:$BZ$1007,MATCH(AB$5,BNA_nov23!$B$7:$BZ$7,0),FALSE)))</f>
        <v/>
      </c>
      <c r="AC25" s="26" t="str">
        <f ca="1">IF(VLOOKUP($B25,BNA_nov23!$B$1:$BZ$1007,MATCH($A$1,BNA_nov23!$B$7:$BZ$7,0),FALSE)=$A$2,"",IF(VLOOKUP($B25,BNA_nov23!$B$1:$BZ$1007,MATCH(AC$5,BNA_nov23!$B$7:$BZ$7,0),FALSE)="MC",VLOOKUP($A$3,BNA_nov23!$B$1:$BZ$1007,MATCH(AC$5,BNA_nov23!$B$7:$BZ$7,0),FALSE),VLOOKUP($B25,BNA_nov23!$B$1:$BZ$1007,MATCH(AC$5,BNA_nov23!$B$7:$BZ$7,0),FALSE)))</f>
        <v/>
      </c>
      <c r="AD25" s="26" t="str">
        <f ca="1">IF(VLOOKUP($B25,BNA_nov23!$B$1:$BZ$1007,MATCH($A$1,BNA_nov23!$B$7:$BZ$7,0),FALSE)=$A$2,"",IF(VLOOKUP($B25,BNA_nov23!$B$1:$BZ$1007,MATCH(AD$5,BNA_nov23!$B$7:$BZ$7,0),FALSE)="MC",VLOOKUP($A$3,BNA_nov23!$B$1:$BZ$1007,MATCH(AD$5,BNA_nov23!$B$7:$BZ$7,0),FALSE),VLOOKUP($B25,BNA_nov23!$B$1:$BZ$1007,MATCH(AD$5,BNA_nov23!$B$7:$BZ$7,0),FALSE)))</f>
        <v/>
      </c>
    </row>
    <row r="26" spans="2:30" x14ac:dyDescent="0.35">
      <c r="B26" t="s">
        <v>102</v>
      </c>
      <c r="C26" t="s">
        <v>101</v>
      </c>
      <c r="D26" s="37">
        <f ca="1">SUM(E26:AD26)</f>
        <v>87775</v>
      </c>
      <c r="E26" s="26">
        <f ca="1">IF(VLOOKUP($B26,BNA_nov23!$B$1:$BZ$1007,MATCH($A$1,BNA_nov23!$B$7:$BZ$7,0),FALSE)=$A$2,"",IF(VLOOKUP($B26,BNA_nov23!$B$1:$BZ$1007,MATCH(E$5,BNA_nov23!$B$7:$BZ$7,0),FALSE)="MC",VLOOKUP($A$3,BNA_nov23!$B$1:$BZ$1007,MATCH(E$5,BNA_nov23!$B$7:$BZ$7,0),FALSE),VLOOKUP($B26,BNA_nov23!$B$1:$BZ$1007,MATCH(E$5,BNA_nov23!$B$7:$BZ$7,0),FALSE)))</f>
        <v>1450</v>
      </c>
      <c r="F26" s="26">
        <f ca="1">IF(VLOOKUP($B26,BNA_nov23!$B$1:$BZ$1007,MATCH($A$1,BNA_nov23!$B$7:$BZ$7,0),FALSE)=$A$2,"",IF(VLOOKUP($B26,BNA_nov23!$B$1:$BZ$1007,MATCH(F$5,BNA_nov23!$B$7:$BZ$7,0),FALSE)="MC",VLOOKUP($A$3,BNA_nov23!$B$1:$BZ$1007,MATCH(F$5,BNA_nov23!$B$7:$BZ$7,0),FALSE),VLOOKUP($B26,BNA_nov23!$B$1:$BZ$1007,MATCH(F$5,BNA_nov23!$B$7:$BZ$7,0),FALSE)))</f>
        <v>2000</v>
      </c>
      <c r="G26" s="26">
        <f ca="1">IF(VLOOKUP($B26,BNA_nov23!$B$1:$BZ$1007,MATCH($A$1,BNA_nov23!$B$7:$BZ$7,0),FALSE)=$A$2,"",IF(VLOOKUP($B26,BNA_nov23!$B$1:$BZ$1007,MATCH(G$5,BNA_nov23!$B$7:$BZ$7,0),FALSE)="MC",VLOOKUP($A$3,BNA_nov23!$B$1:$BZ$1007,MATCH(G$5,BNA_nov23!$B$7:$BZ$7,0),FALSE),VLOOKUP($B26,BNA_nov23!$B$1:$BZ$1007,MATCH(G$5,BNA_nov23!$B$7:$BZ$7,0),FALSE)))</f>
        <v>1750</v>
      </c>
      <c r="H26" s="26">
        <f ca="1">IF(VLOOKUP($B26,BNA_nov23!$B$1:$BZ$1007,MATCH($A$1,BNA_nov23!$B$7:$BZ$7,0),FALSE)=$A$2,"",IF(VLOOKUP($B26,BNA_nov23!$B$1:$BZ$1007,MATCH(H$5,BNA_nov23!$B$7:$BZ$7,0),FALSE)="MC",VLOOKUP($A$3,BNA_nov23!$B$1:$BZ$1007,MATCH(H$5,BNA_nov23!$B$7:$BZ$7,0),FALSE),VLOOKUP($B26,BNA_nov23!$B$1:$BZ$1007,MATCH(H$5,BNA_nov23!$B$7:$BZ$7,0),FALSE)))</f>
        <v>600</v>
      </c>
      <c r="I26" s="26">
        <f ca="1">IF(VLOOKUP($B26,BNA_nov23!$B$1:$BZ$1007,MATCH($A$1,BNA_nov23!$B$7:$BZ$7,0),FALSE)=$A$2,"",IF(VLOOKUP($B26,BNA_nov23!$B$1:$BZ$1007,MATCH(I$5,BNA_nov23!$B$7:$BZ$7,0),FALSE)="MC",VLOOKUP($A$3,BNA_nov23!$B$1:$BZ$1007,MATCH(I$5,BNA_nov23!$B$7:$BZ$7,0),FALSE),VLOOKUP($B26,BNA_nov23!$B$1:$BZ$1007,MATCH(I$5,BNA_nov23!$B$7:$BZ$7,0),FALSE)))</f>
        <v>337.5</v>
      </c>
      <c r="J26" s="26">
        <f ca="1">IF(VLOOKUP($B26,BNA_nov23!$B$1:$BZ$1007,MATCH($A$1,BNA_nov23!$B$7:$BZ$7,0),FALSE)=$A$2,"",IF(VLOOKUP($B26,BNA_nov23!$B$1:$BZ$1007,MATCH(J$5,BNA_nov23!$B$7:$BZ$7,0),FALSE)="MC",VLOOKUP($A$3,BNA_nov23!$B$1:$BZ$1007,MATCH(J$5,BNA_nov23!$B$7:$BZ$7,0),FALSE),VLOOKUP($B26,BNA_nov23!$B$1:$BZ$1007,MATCH(J$5,BNA_nov23!$B$7:$BZ$7,0),FALSE)))</f>
        <v>6125</v>
      </c>
      <c r="K26" s="26">
        <f ca="1">IF(VLOOKUP($B26,BNA_nov23!$B$1:$BZ$1007,MATCH($A$1,BNA_nov23!$B$7:$BZ$7,0),FALSE)=$A$2,"",IF(VLOOKUP($B26,BNA_nov23!$B$1:$BZ$1007,MATCH(K$5,BNA_nov23!$B$7:$BZ$7,0),FALSE)="MC",VLOOKUP($A$3,BNA_nov23!$B$1:$BZ$1007,MATCH(K$5,BNA_nov23!$B$7:$BZ$7,0),FALSE),VLOOKUP($B26,BNA_nov23!$B$1:$BZ$1007,MATCH(K$5,BNA_nov23!$B$7:$BZ$7,0),FALSE)))</f>
        <v>9000</v>
      </c>
      <c r="L26" s="26">
        <f ca="1">IF(VLOOKUP($B26,BNA_nov23!$B$1:$BZ$1007,MATCH($A$1,BNA_nov23!$B$7:$BZ$7,0),FALSE)=$A$2,"",IF(VLOOKUP($B26,BNA_nov23!$B$1:$BZ$1007,MATCH(L$5,BNA_nov23!$B$7:$BZ$7,0),FALSE)="MC",VLOOKUP($A$3,BNA_nov23!$B$1:$BZ$1007,MATCH(L$5,BNA_nov23!$B$7:$BZ$7,0),FALSE),VLOOKUP($B26,BNA_nov23!$B$1:$BZ$1007,MATCH(L$5,BNA_nov23!$B$7:$BZ$7,0),FALSE)))</f>
        <v>600</v>
      </c>
      <c r="M26" s="26">
        <f ca="1">IF(VLOOKUP($B26,BNA_nov23!$B$1:$BZ$1007,MATCH($A$1,BNA_nov23!$B$7:$BZ$7,0),FALSE)=$A$2,"",IF(VLOOKUP($B26,BNA_nov23!$B$1:$BZ$1007,MATCH(M$5,BNA_nov23!$B$7:$BZ$7,0),FALSE)="MC",VLOOKUP($A$3,BNA_nov23!$B$1:$BZ$1007,MATCH(M$5,BNA_nov23!$B$7:$BZ$7,0),FALSE),VLOOKUP($B26,BNA_nov23!$B$1:$BZ$1007,MATCH(M$5,BNA_nov23!$B$7:$BZ$7,0),FALSE)))</f>
        <v>1250</v>
      </c>
      <c r="N26" s="26">
        <f ca="1">IF(VLOOKUP($B26,BNA_nov23!$B$1:$BZ$1007,MATCH($A$1,BNA_nov23!$B$7:$BZ$7,0),FALSE)=$A$2,"",IF(VLOOKUP($B26,BNA_nov23!$B$1:$BZ$1007,MATCH(N$5,BNA_nov23!$B$7:$BZ$7,0),FALSE)="MC",VLOOKUP($A$3,BNA_nov23!$B$1:$BZ$1007,MATCH(N$5,BNA_nov23!$B$7:$BZ$7,0),FALSE),VLOOKUP($B26,BNA_nov23!$B$1:$BZ$1007,MATCH(N$5,BNA_nov23!$B$7:$BZ$7,0),FALSE)))</f>
        <v>100</v>
      </c>
      <c r="O26" s="26">
        <f ca="1">IF(VLOOKUP($B26,BNA_nov23!$B$1:$BZ$1007,MATCH($A$1,BNA_nov23!$B$7:$BZ$7,0),FALSE)=$A$2,"",IF(VLOOKUP($B26,BNA_nov23!$B$1:$BZ$1007,MATCH(O$5,BNA_nov23!$B$7:$BZ$7,0),FALSE)="MC",VLOOKUP($A$3,BNA_nov23!$B$1:$BZ$1007,MATCH(O$5,BNA_nov23!$B$7:$BZ$7,0),FALSE),VLOOKUP($B26,BNA_nov23!$B$1:$BZ$1007,MATCH(O$5,BNA_nov23!$B$7:$BZ$7,0),FALSE)))</f>
        <v>28500</v>
      </c>
      <c r="P26" s="26">
        <f ca="1">IF(VLOOKUP($B26,BNA_nov23!$B$1:$BZ$1007,MATCH($A$1,BNA_nov23!$B$7:$BZ$7,0),FALSE)=$A$2,"",IF(VLOOKUP($B26,BNA_nov23!$B$1:$BZ$1007,MATCH(P$5,BNA_nov23!$B$7:$BZ$7,0),FALSE)="MC",VLOOKUP($A$3,BNA_nov23!$B$1:$BZ$1007,MATCH(P$5,BNA_nov23!$B$7:$BZ$7,0),FALSE),VLOOKUP($B26,BNA_nov23!$B$1:$BZ$1007,MATCH(P$5,BNA_nov23!$B$7:$BZ$7,0),FALSE)))</f>
        <v>750</v>
      </c>
      <c r="Q26" s="26">
        <f ca="1">IF(VLOOKUP($B26,BNA_nov23!$B$1:$BZ$1007,MATCH($A$1,BNA_nov23!$B$7:$BZ$7,0),FALSE)=$A$2,"",IF(VLOOKUP($B26,BNA_nov23!$B$1:$BZ$1007,MATCH(Q$5,BNA_nov23!$B$7:$BZ$7,0),FALSE)="MC",VLOOKUP($A$3,BNA_nov23!$B$1:$BZ$1007,MATCH(Q$5,BNA_nov23!$B$7:$BZ$7,0),FALSE),VLOOKUP($B26,BNA_nov23!$B$1:$BZ$1007,MATCH(Q$5,BNA_nov23!$B$7:$BZ$7,0),FALSE)))</f>
        <v>6250</v>
      </c>
      <c r="R26" s="26">
        <f ca="1">IF(VLOOKUP($B26,BNA_nov23!$B$1:$BZ$1007,MATCH($A$1,BNA_nov23!$B$7:$BZ$7,0),FALSE)=$A$2,"",IF(VLOOKUP($B26,BNA_nov23!$B$1:$BZ$1007,MATCH(R$5,BNA_nov23!$B$7:$BZ$7,0),FALSE)="MC",VLOOKUP($A$3,BNA_nov23!$B$1:$BZ$1007,MATCH(R$5,BNA_nov23!$B$7:$BZ$7,0),FALSE),VLOOKUP($B26,BNA_nov23!$B$1:$BZ$1007,MATCH(R$5,BNA_nov23!$B$7:$BZ$7,0),FALSE)))</f>
        <v>5000</v>
      </c>
      <c r="S26" s="26">
        <f ca="1">IF(VLOOKUP($B26,BNA_nov23!$B$1:$BZ$1007,MATCH($A$1,BNA_nov23!$B$7:$BZ$7,0),FALSE)=$A$2,"",IF(VLOOKUP($B26,BNA_nov23!$B$1:$BZ$1007,MATCH(S$5,BNA_nov23!$B$7:$BZ$7,0),FALSE)="MC",VLOOKUP($A$3,BNA_nov23!$B$1:$BZ$1007,MATCH(S$5,BNA_nov23!$B$7:$BZ$7,0),FALSE),VLOOKUP($B26,BNA_nov23!$B$1:$BZ$1007,MATCH(S$5,BNA_nov23!$B$7:$BZ$7,0),FALSE)))</f>
        <v>500</v>
      </c>
      <c r="T26" s="26">
        <f ca="1">IF(VLOOKUP($B26,BNA_nov23!$B$1:$BZ$1007,MATCH($A$1,BNA_nov23!$B$7:$BZ$7,0),FALSE)=$A$2,"",IF(VLOOKUP($B26,BNA_nov23!$B$1:$BZ$1007,MATCH(T$5,BNA_nov23!$B$7:$BZ$7,0),FALSE)="MC",VLOOKUP($A$3,BNA_nov23!$B$1:$BZ$1007,MATCH(T$5,BNA_nov23!$B$7:$BZ$7,0),FALSE),VLOOKUP($B26,BNA_nov23!$B$1:$BZ$1007,MATCH(T$5,BNA_nov23!$B$7:$BZ$7,0),FALSE)))</f>
        <v>287.5</v>
      </c>
      <c r="U26" s="26">
        <f ca="1">IF(VLOOKUP($B26,BNA_nov23!$B$1:$BZ$1007,MATCH($A$1,BNA_nov23!$B$7:$BZ$7,0),FALSE)=$A$2,"",IF(VLOOKUP($B26,BNA_nov23!$B$1:$BZ$1007,MATCH(U$5,BNA_nov23!$B$7:$BZ$7,0),FALSE)="MC",VLOOKUP($A$3,BNA_nov23!$B$1:$BZ$1007,MATCH(U$5,BNA_nov23!$B$7:$BZ$7,0),FALSE),VLOOKUP($B26,BNA_nov23!$B$1:$BZ$1007,MATCH(U$5,BNA_nov23!$B$7:$BZ$7,0),FALSE)))</f>
        <v>500</v>
      </c>
      <c r="V26" s="26">
        <f ca="1">IF(VLOOKUP($B26,BNA_nov23!$B$1:$BZ$1007,MATCH($A$1,BNA_nov23!$B$7:$BZ$7,0),FALSE)=$A$2,"",IF(VLOOKUP($B26,BNA_nov23!$B$1:$BZ$1007,MATCH(V$5,BNA_nov23!$B$7:$BZ$7,0),FALSE)="MC",VLOOKUP($A$3,BNA_nov23!$B$1:$BZ$1007,MATCH(V$5,BNA_nov23!$B$7:$BZ$7,0),FALSE),VLOOKUP($B26,BNA_nov23!$B$1:$BZ$1007,MATCH(V$5,BNA_nov23!$B$7:$BZ$7,0),FALSE)))</f>
        <v>850</v>
      </c>
      <c r="W26" s="26">
        <f ca="1">IF(VLOOKUP($B26,BNA_nov23!$B$1:$BZ$1007,MATCH($A$1,BNA_nov23!$B$7:$BZ$7,0),FALSE)=$A$2,"",IF(VLOOKUP($B26,BNA_nov23!$B$1:$BZ$1007,MATCH(W$5,BNA_nov23!$B$7:$BZ$7,0),FALSE)="MC",VLOOKUP($A$3,BNA_nov23!$B$1:$BZ$1007,MATCH(W$5,BNA_nov23!$B$7:$BZ$7,0),FALSE),VLOOKUP($B26,BNA_nov23!$B$1:$BZ$1007,MATCH(W$5,BNA_nov23!$B$7:$BZ$7,0),FALSE)))</f>
        <v>1350</v>
      </c>
      <c r="X26" s="26">
        <f ca="1">IF(VLOOKUP($B26,BNA_nov23!$B$1:$BZ$1007,MATCH($A$1,BNA_nov23!$B$7:$BZ$7,0),FALSE)=$A$2,"",IF(VLOOKUP($B26,BNA_nov23!$B$1:$BZ$1007,MATCH(X$5,BNA_nov23!$B$7:$BZ$7,0),FALSE)="MC",VLOOKUP($A$3,BNA_nov23!$B$1:$BZ$1007,MATCH(X$5,BNA_nov23!$B$7:$BZ$7,0),FALSE),VLOOKUP($B26,BNA_nov23!$B$1:$BZ$1007,MATCH(X$5,BNA_nov23!$B$7:$BZ$7,0),FALSE)))</f>
        <v>2125</v>
      </c>
      <c r="Y26" s="26">
        <f ca="1">IF(VLOOKUP($B26,BNA_nov23!$B$1:$BZ$1007,MATCH($A$1,BNA_nov23!$B$7:$BZ$7,0),FALSE)=$A$2,"",IF(VLOOKUP($B26,BNA_nov23!$B$1:$BZ$1007,MATCH(Y$5,BNA_nov23!$B$7:$BZ$7,0),FALSE)="MC",VLOOKUP($A$3,BNA_nov23!$B$1:$BZ$1007,MATCH(Y$5,BNA_nov23!$B$7:$BZ$7,0),FALSE),VLOOKUP($B26,BNA_nov23!$B$1:$BZ$1007,MATCH(Y$5,BNA_nov23!$B$7:$BZ$7,0),FALSE)))</f>
        <v>2500</v>
      </c>
      <c r="Z26" s="26">
        <f ca="1">IF(VLOOKUP($B26,BNA_nov23!$B$1:$BZ$1007,MATCH($A$1,BNA_nov23!$B$7:$BZ$7,0),FALSE)=$A$2,"",IF(VLOOKUP($B26,BNA_nov23!$B$1:$BZ$1007,MATCH(Z$5,BNA_nov23!$B$7:$BZ$7,0),FALSE)="MC",VLOOKUP($A$3,BNA_nov23!$B$1:$BZ$1007,MATCH(Z$5,BNA_nov23!$B$7:$BZ$7,0),FALSE),VLOOKUP($B26,BNA_nov23!$B$1:$BZ$1007,MATCH(Z$5,BNA_nov23!$B$7:$BZ$7,0),FALSE)))</f>
        <v>2875</v>
      </c>
      <c r="AA26" s="26">
        <f ca="1">IF(VLOOKUP($B26,BNA_nov23!$B$1:$BZ$1007,MATCH($A$1,BNA_nov23!$B$7:$BZ$7,0),FALSE)=$A$2,"",IF(VLOOKUP($B26,BNA_nov23!$B$1:$BZ$1007,MATCH(AA$5,BNA_nov23!$B$7:$BZ$7,0),FALSE)="MC",VLOOKUP($A$3,BNA_nov23!$B$1:$BZ$1007,MATCH(AA$5,BNA_nov23!$B$7:$BZ$7,0),FALSE),VLOOKUP($B26,BNA_nov23!$B$1:$BZ$1007,MATCH(AA$5,BNA_nov23!$B$7:$BZ$7,0),FALSE)))</f>
        <v>2600</v>
      </c>
      <c r="AB26" s="26">
        <f ca="1">IF(VLOOKUP($B26,BNA_nov23!$B$1:$BZ$1007,MATCH($A$1,BNA_nov23!$B$7:$BZ$7,0),FALSE)=$A$2,"",IF(VLOOKUP($B26,BNA_nov23!$B$1:$BZ$1007,MATCH(AB$5,BNA_nov23!$B$7:$BZ$7,0),FALSE)="MC",VLOOKUP($A$3,BNA_nov23!$B$1:$BZ$1007,MATCH(AB$5,BNA_nov23!$B$7:$BZ$7,0),FALSE),VLOOKUP($B26,BNA_nov23!$B$1:$BZ$1007,MATCH(AB$5,BNA_nov23!$B$7:$BZ$7,0),FALSE)))</f>
        <v>2500</v>
      </c>
      <c r="AC26" s="26">
        <f ca="1">IF(VLOOKUP($B26,BNA_nov23!$B$1:$BZ$1007,MATCH($A$1,BNA_nov23!$B$7:$BZ$7,0),FALSE)=$A$2,"",IF(VLOOKUP($B26,BNA_nov23!$B$1:$BZ$1007,MATCH(AC$5,BNA_nov23!$B$7:$BZ$7,0),FALSE)="MC",VLOOKUP($A$3,BNA_nov23!$B$1:$BZ$1007,MATCH(AC$5,BNA_nov23!$B$7:$BZ$7,0),FALSE),VLOOKUP($B26,BNA_nov23!$B$1:$BZ$1007,MATCH(AC$5,BNA_nov23!$B$7:$BZ$7,0),FALSE)))</f>
        <v>7675</v>
      </c>
      <c r="AD26" s="26">
        <f ca="1">IF(VLOOKUP($B26,BNA_nov23!$B$1:$BZ$1007,MATCH($A$1,BNA_nov23!$B$7:$BZ$7,0),FALSE)=$A$2,"",IF(VLOOKUP($B26,BNA_nov23!$B$1:$BZ$1007,MATCH(AD$5,BNA_nov23!$B$7:$BZ$7,0),FALSE)="MC",VLOOKUP($A$3,BNA_nov23!$B$1:$BZ$1007,MATCH(AD$5,BNA_nov23!$B$7:$BZ$7,0),FALSE),VLOOKUP($B26,BNA_nov23!$B$1:$BZ$1007,MATCH(AD$5,BNA_nov23!$B$7:$BZ$7,0),FALSE)))</f>
        <v>300</v>
      </c>
    </row>
    <row r="27" spans="2:30" x14ac:dyDescent="0.35">
      <c r="B27" t="s">
        <v>104</v>
      </c>
      <c r="C27" t="s">
        <v>103</v>
      </c>
      <c r="D27" s="37">
        <f ca="1">SUM(E27:AD27)</f>
        <v>0</v>
      </c>
      <c r="E27" s="26" t="str">
        <f ca="1">IF(VLOOKUP($B27,BNA_nov23!$B$1:$BZ$1007,MATCH($A$1,BNA_nov23!$B$7:$BZ$7,0),FALSE)=$A$2,"",IF(VLOOKUP($B27,BNA_nov23!$B$1:$BZ$1007,MATCH(E$5,BNA_nov23!$B$7:$BZ$7,0),FALSE)="MC",VLOOKUP($A$3,BNA_nov23!$B$1:$BZ$1007,MATCH(E$5,BNA_nov23!$B$7:$BZ$7,0),FALSE),VLOOKUP($B27,BNA_nov23!$B$1:$BZ$1007,MATCH(E$5,BNA_nov23!$B$7:$BZ$7,0),FALSE)))</f>
        <v/>
      </c>
      <c r="F27" s="26" t="str">
        <f ca="1">IF(VLOOKUP($B27,BNA_nov23!$B$1:$BZ$1007,MATCH($A$1,BNA_nov23!$B$7:$BZ$7,0),FALSE)=$A$2,"",IF(VLOOKUP($B27,BNA_nov23!$B$1:$BZ$1007,MATCH(F$5,BNA_nov23!$B$7:$BZ$7,0),FALSE)="MC",VLOOKUP($A$3,BNA_nov23!$B$1:$BZ$1007,MATCH(F$5,BNA_nov23!$B$7:$BZ$7,0),FALSE),VLOOKUP($B27,BNA_nov23!$B$1:$BZ$1007,MATCH(F$5,BNA_nov23!$B$7:$BZ$7,0),FALSE)))</f>
        <v/>
      </c>
      <c r="G27" s="26" t="str">
        <f ca="1">IF(VLOOKUP($B27,BNA_nov23!$B$1:$BZ$1007,MATCH($A$1,BNA_nov23!$B$7:$BZ$7,0),FALSE)=$A$2,"",IF(VLOOKUP($B27,BNA_nov23!$B$1:$BZ$1007,MATCH(G$5,BNA_nov23!$B$7:$BZ$7,0),FALSE)="MC",VLOOKUP($A$3,BNA_nov23!$B$1:$BZ$1007,MATCH(G$5,BNA_nov23!$B$7:$BZ$7,0),FALSE),VLOOKUP($B27,BNA_nov23!$B$1:$BZ$1007,MATCH(G$5,BNA_nov23!$B$7:$BZ$7,0),FALSE)))</f>
        <v/>
      </c>
      <c r="H27" s="26" t="str">
        <f ca="1">IF(VLOOKUP($B27,BNA_nov23!$B$1:$BZ$1007,MATCH($A$1,BNA_nov23!$B$7:$BZ$7,0),FALSE)=$A$2,"",IF(VLOOKUP($B27,BNA_nov23!$B$1:$BZ$1007,MATCH(H$5,BNA_nov23!$B$7:$BZ$7,0),FALSE)="MC",VLOOKUP($A$3,BNA_nov23!$B$1:$BZ$1007,MATCH(H$5,BNA_nov23!$B$7:$BZ$7,0),FALSE),VLOOKUP($B27,BNA_nov23!$B$1:$BZ$1007,MATCH(H$5,BNA_nov23!$B$7:$BZ$7,0),FALSE)))</f>
        <v/>
      </c>
      <c r="I27" s="26" t="str">
        <f ca="1">IF(VLOOKUP($B27,BNA_nov23!$B$1:$BZ$1007,MATCH($A$1,BNA_nov23!$B$7:$BZ$7,0),FALSE)=$A$2,"",IF(VLOOKUP($B27,BNA_nov23!$B$1:$BZ$1007,MATCH(I$5,BNA_nov23!$B$7:$BZ$7,0),FALSE)="MC",VLOOKUP($A$3,BNA_nov23!$B$1:$BZ$1007,MATCH(I$5,BNA_nov23!$B$7:$BZ$7,0),FALSE),VLOOKUP($B27,BNA_nov23!$B$1:$BZ$1007,MATCH(I$5,BNA_nov23!$B$7:$BZ$7,0),FALSE)))</f>
        <v/>
      </c>
      <c r="J27" s="26" t="str">
        <f ca="1">IF(VLOOKUP($B27,BNA_nov23!$B$1:$BZ$1007,MATCH($A$1,BNA_nov23!$B$7:$BZ$7,0),FALSE)=$A$2,"",IF(VLOOKUP($B27,BNA_nov23!$B$1:$BZ$1007,MATCH(J$5,BNA_nov23!$B$7:$BZ$7,0),FALSE)="MC",VLOOKUP($A$3,BNA_nov23!$B$1:$BZ$1007,MATCH(J$5,BNA_nov23!$B$7:$BZ$7,0),FALSE),VLOOKUP($B27,BNA_nov23!$B$1:$BZ$1007,MATCH(J$5,BNA_nov23!$B$7:$BZ$7,0),FALSE)))</f>
        <v/>
      </c>
      <c r="K27" s="26" t="str">
        <f ca="1">IF(VLOOKUP($B27,BNA_nov23!$B$1:$BZ$1007,MATCH($A$1,BNA_nov23!$B$7:$BZ$7,0),FALSE)=$A$2,"",IF(VLOOKUP($B27,BNA_nov23!$B$1:$BZ$1007,MATCH(K$5,BNA_nov23!$B$7:$BZ$7,0),FALSE)="MC",VLOOKUP($A$3,BNA_nov23!$B$1:$BZ$1007,MATCH(K$5,BNA_nov23!$B$7:$BZ$7,0),FALSE),VLOOKUP($B27,BNA_nov23!$B$1:$BZ$1007,MATCH(K$5,BNA_nov23!$B$7:$BZ$7,0),FALSE)))</f>
        <v/>
      </c>
      <c r="L27" s="26" t="str">
        <f ca="1">IF(VLOOKUP($B27,BNA_nov23!$B$1:$BZ$1007,MATCH($A$1,BNA_nov23!$B$7:$BZ$7,0),FALSE)=$A$2,"",IF(VLOOKUP($B27,BNA_nov23!$B$1:$BZ$1007,MATCH(L$5,BNA_nov23!$B$7:$BZ$7,0),FALSE)="MC",VLOOKUP($A$3,BNA_nov23!$B$1:$BZ$1007,MATCH(L$5,BNA_nov23!$B$7:$BZ$7,0),FALSE),VLOOKUP($B27,BNA_nov23!$B$1:$BZ$1007,MATCH(L$5,BNA_nov23!$B$7:$BZ$7,0),FALSE)))</f>
        <v/>
      </c>
      <c r="M27" s="26" t="str">
        <f ca="1">IF(VLOOKUP($B27,BNA_nov23!$B$1:$BZ$1007,MATCH($A$1,BNA_nov23!$B$7:$BZ$7,0),FALSE)=$A$2,"",IF(VLOOKUP($B27,BNA_nov23!$B$1:$BZ$1007,MATCH(M$5,BNA_nov23!$B$7:$BZ$7,0),FALSE)="MC",VLOOKUP($A$3,BNA_nov23!$B$1:$BZ$1007,MATCH(M$5,BNA_nov23!$B$7:$BZ$7,0),FALSE),VLOOKUP($B27,BNA_nov23!$B$1:$BZ$1007,MATCH(M$5,BNA_nov23!$B$7:$BZ$7,0),FALSE)))</f>
        <v/>
      </c>
      <c r="N27" s="26" t="str">
        <f ca="1">IF(VLOOKUP($B27,BNA_nov23!$B$1:$BZ$1007,MATCH($A$1,BNA_nov23!$B$7:$BZ$7,0),FALSE)=$A$2,"",IF(VLOOKUP($B27,BNA_nov23!$B$1:$BZ$1007,MATCH(N$5,BNA_nov23!$B$7:$BZ$7,0),FALSE)="MC",VLOOKUP($A$3,BNA_nov23!$B$1:$BZ$1007,MATCH(N$5,BNA_nov23!$B$7:$BZ$7,0),FALSE),VLOOKUP($B27,BNA_nov23!$B$1:$BZ$1007,MATCH(N$5,BNA_nov23!$B$7:$BZ$7,0),FALSE)))</f>
        <v/>
      </c>
      <c r="O27" s="26" t="str">
        <f ca="1">IF(VLOOKUP($B27,BNA_nov23!$B$1:$BZ$1007,MATCH($A$1,BNA_nov23!$B$7:$BZ$7,0),FALSE)=$A$2,"",IF(VLOOKUP($B27,BNA_nov23!$B$1:$BZ$1007,MATCH(O$5,BNA_nov23!$B$7:$BZ$7,0),FALSE)="MC",VLOOKUP($A$3,BNA_nov23!$B$1:$BZ$1007,MATCH(O$5,BNA_nov23!$B$7:$BZ$7,0),FALSE),VLOOKUP($B27,BNA_nov23!$B$1:$BZ$1007,MATCH(O$5,BNA_nov23!$B$7:$BZ$7,0),FALSE)))</f>
        <v/>
      </c>
      <c r="P27" s="26" t="str">
        <f ca="1">IF(VLOOKUP($B27,BNA_nov23!$B$1:$BZ$1007,MATCH($A$1,BNA_nov23!$B$7:$BZ$7,0),FALSE)=$A$2,"",IF(VLOOKUP($B27,BNA_nov23!$B$1:$BZ$1007,MATCH(P$5,BNA_nov23!$B$7:$BZ$7,0),FALSE)="MC",VLOOKUP($A$3,BNA_nov23!$B$1:$BZ$1007,MATCH(P$5,BNA_nov23!$B$7:$BZ$7,0),FALSE),VLOOKUP($B27,BNA_nov23!$B$1:$BZ$1007,MATCH(P$5,BNA_nov23!$B$7:$BZ$7,0),FALSE)))</f>
        <v/>
      </c>
      <c r="Q27" s="26" t="str">
        <f ca="1">IF(VLOOKUP($B27,BNA_nov23!$B$1:$BZ$1007,MATCH($A$1,BNA_nov23!$B$7:$BZ$7,0),FALSE)=$A$2,"",IF(VLOOKUP($B27,BNA_nov23!$B$1:$BZ$1007,MATCH(Q$5,BNA_nov23!$B$7:$BZ$7,0),FALSE)="MC",VLOOKUP($A$3,BNA_nov23!$B$1:$BZ$1007,MATCH(Q$5,BNA_nov23!$B$7:$BZ$7,0),FALSE),VLOOKUP($B27,BNA_nov23!$B$1:$BZ$1007,MATCH(Q$5,BNA_nov23!$B$7:$BZ$7,0),FALSE)))</f>
        <v/>
      </c>
      <c r="R27" s="26" t="str">
        <f ca="1">IF(VLOOKUP($B27,BNA_nov23!$B$1:$BZ$1007,MATCH($A$1,BNA_nov23!$B$7:$BZ$7,0),FALSE)=$A$2,"",IF(VLOOKUP($B27,BNA_nov23!$B$1:$BZ$1007,MATCH(R$5,BNA_nov23!$B$7:$BZ$7,0),FALSE)="MC",VLOOKUP($A$3,BNA_nov23!$B$1:$BZ$1007,MATCH(R$5,BNA_nov23!$B$7:$BZ$7,0),FALSE),VLOOKUP($B27,BNA_nov23!$B$1:$BZ$1007,MATCH(R$5,BNA_nov23!$B$7:$BZ$7,0),FALSE)))</f>
        <v/>
      </c>
      <c r="S27" s="26" t="str">
        <f ca="1">IF(VLOOKUP($B27,BNA_nov23!$B$1:$BZ$1007,MATCH($A$1,BNA_nov23!$B$7:$BZ$7,0),FALSE)=$A$2,"",IF(VLOOKUP($B27,BNA_nov23!$B$1:$BZ$1007,MATCH(S$5,BNA_nov23!$B$7:$BZ$7,0),FALSE)="MC",VLOOKUP($A$3,BNA_nov23!$B$1:$BZ$1007,MATCH(S$5,BNA_nov23!$B$7:$BZ$7,0),FALSE),VLOOKUP($B27,BNA_nov23!$B$1:$BZ$1007,MATCH(S$5,BNA_nov23!$B$7:$BZ$7,0),FALSE)))</f>
        <v/>
      </c>
      <c r="T27" s="26" t="str">
        <f ca="1">IF(VLOOKUP($B27,BNA_nov23!$B$1:$BZ$1007,MATCH($A$1,BNA_nov23!$B$7:$BZ$7,0),FALSE)=$A$2,"",IF(VLOOKUP($B27,BNA_nov23!$B$1:$BZ$1007,MATCH(T$5,BNA_nov23!$B$7:$BZ$7,0),FALSE)="MC",VLOOKUP($A$3,BNA_nov23!$B$1:$BZ$1007,MATCH(T$5,BNA_nov23!$B$7:$BZ$7,0),FALSE),VLOOKUP($B27,BNA_nov23!$B$1:$BZ$1007,MATCH(T$5,BNA_nov23!$B$7:$BZ$7,0),FALSE)))</f>
        <v/>
      </c>
      <c r="U27" s="26" t="str">
        <f ca="1">IF(VLOOKUP($B27,BNA_nov23!$B$1:$BZ$1007,MATCH($A$1,BNA_nov23!$B$7:$BZ$7,0),FALSE)=$A$2,"",IF(VLOOKUP($B27,BNA_nov23!$B$1:$BZ$1007,MATCH(U$5,BNA_nov23!$B$7:$BZ$7,0),FALSE)="MC",VLOOKUP($A$3,BNA_nov23!$B$1:$BZ$1007,MATCH(U$5,BNA_nov23!$B$7:$BZ$7,0),FALSE),VLOOKUP($B27,BNA_nov23!$B$1:$BZ$1007,MATCH(U$5,BNA_nov23!$B$7:$BZ$7,0),FALSE)))</f>
        <v/>
      </c>
      <c r="V27" s="26" t="str">
        <f ca="1">IF(VLOOKUP($B27,BNA_nov23!$B$1:$BZ$1007,MATCH($A$1,BNA_nov23!$B$7:$BZ$7,0),FALSE)=$A$2,"",IF(VLOOKUP($B27,BNA_nov23!$B$1:$BZ$1007,MATCH(V$5,BNA_nov23!$B$7:$BZ$7,0),FALSE)="MC",VLOOKUP($A$3,BNA_nov23!$B$1:$BZ$1007,MATCH(V$5,BNA_nov23!$B$7:$BZ$7,0),FALSE),VLOOKUP($B27,BNA_nov23!$B$1:$BZ$1007,MATCH(V$5,BNA_nov23!$B$7:$BZ$7,0),FALSE)))</f>
        <v/>
      </c>
      <c r="W27" s="26" t="str">
        <f ca="1">IF(VLOOKUP($B27,BNA_nov23!$B$1:$BZ$1007,MATCH($A$1,BNA_nov23!$B$7:$BZ$7,0),FALSE)=$A$2,"",IF(VLOOKUP($B27,BNA_nov23!$B$1:$BZ$1007,MATCH(W$5,BNA_nov23!$B$7:$BZ$7,0),FALSE)="MC",VLOOKUP($A$3,BNA_nov23!$B$1:$BZ$1007,MATCH(W$5,BNA_nov23!$B$7:$BZ$7,0),FALSE),VLOOKUP($B27,BNA_nov23!$B$1:$BZ$1007,MATCH(W$5,BNA_nov23!$B$7:$BZ$7,0),FALSE)))</f>
        <v/>
      </c>
      <c r="X27" s="26" t="str">
        <f ca="1">IF(VLOOKUP($B27,BNA_nov23!$B$1:$BZ$1007,MATCH($A$1,BNA_nov23!$B$7:$BZ$7,0),FALSE)=$A$2,"",IF(VLOOKUP($B27,BNA_nov23!$B$1:$BZ$1007,MATCH(X$5,BNA_nov23!$B$7:$BZ$7,0),FALSE)="MC",VLOOKUP($A$3,BNA_nov23!$B$1:$BZ$1007,MATCH(X$5,BNA_nov23!$B$7:$BZ$7,0),FALSE),VLOOKUP($B27,BNA_nov23!$B$1:$BZ$1007,MATCH(X$5,BNA_nov23!$B$7:$BZ$7,0),FALSE)))</f>
        <v/>
      </c>
      <c r="Y27" s="26" t="str">
        <f ca="1">IF(VLOOKUP($B27,BNA_nov23!$B$1:$BZ$1007,MATCH($A$1,BNA_nov23!$B$7:$BZ$7,0),FALSE)=$A$2,"",IF(VLOOKUP($B27,BNA_nov23!$B$1:$BZ$1007,MATCH(Y$5,BNA_nov23!$B$7:$BZ$7,0),FALSE)="MC",VLOOKUP($A$3,BNA_nov23!$B$1:$BZ$1007,MATCH(Y$5,BNA_nov23!$B$7:$BZ$7,0),FALSE),VLOOKUP($B27,BNA_nov23!$B$1:$BZ$1007,MATCH(Y$5,BNA_nov23!$B$7:$BZ$7,0),FALSE)))</f>
        <v/>
      </c>
      <c r="Z27" s="26" t="str">
        <f ca="1">IF(VLOOKUP($B27,BNA_nov23!$B$1:$BZ$1007,MATCH($A$1,BNA_nov23!$B$7:$BZ$7,0),FALSE)=$A$2,"",IF(VLOOKUP($B27,BNA_nov23!$B$1:$BZ$1007,MATCH(Z$5,BNA_nov23!$B$7:$BZ$7,0),FALSE)="MC",VLOOKUP($A$3,BNA_nov23!$B$1:$BZ$1007,MATCH(Z$5,BNA_nov23!$B$7:$BZ$7,0),FALSE),VLOOKUP($B27,BNA_nov23!$B$1:$BZ$1007,MATCH(Z$5,BNA_nov23!$B$7:$BZ$7,0),FALSE)))</f>
        <v/>
      </c>
      <c r="AA27" s="26" t="str">
        <f ca="1">IF(VLOOKUP($B27,BNA_nov23!$B$1:$BZ$1007,MATCH($A$1,BNA_nov23!$B$7:$BZ$7,0),FALSE)=$A$2,"",IF(VLOOKUP($B27,BNA_nov23!$B$1:$BZ$1007,MATCH(AA$5,BNA_nov23!$B$7:$BZ$7,0),FALSE)="MC",VLOOKUP($A$3,BNA_nov23!$B$1:$BZ$1007,MATCH(AA$5,BNA_nov23!$B$7:$BZ$7,0),FALSE),VLOOKUP($B27,BNA_nov23!$B$1:$BZ$1007,MATCH(AA$5,BNA_nov23!$B$7:$BZ$7,0),FALSE)))</f>
        <v/>
      </c>
      <c r="AB27" s="26" t="str">
        <f ca="1">IF(VLOOKUP($B27,BNA_nov23!$B$1:$BZ$1007,MATCH($A$1,BNA_nov23!$B$7:$BZ$7,0),FALSE)=$A$2,"",IF(VLOOKUP($B27,BNA_nov23!$B$1:$BZ$1007,MATCH(AB$5,BNA_nov23!$B$7:$BZ$7,0),FALSE)="MC",VLOOKUP($A$3,BNA_nov23!$B$1:$BZ$1007,MATCH(AB$5,BNA_nov23!$B$7:$BZ$7,0),FALSE),VLOOKUP($B27,BNA_nov23!$B$1:$BZ$1007,MATCH(AB$5,BNA_nov23!$B$7:$BZ$7,0),FALSE)))</f>
        <v/>
      </c>
      <c r="AC27" s="26" t="str">
        <f ca="1">IF(VLOOKUP($B27,BNA_nov23!$B$1:$BZ$1007,MATCH($A$1,BNA_nov23!$B$7:$BZ$7,0),FALSE)=$A$2,"",IF(VLOOKUP($B27,BNA_nov23!$B$1:$BZ$1007,MATCH(AC$5,BNA_nov23!$B$7:$BZ$7,0),FALSE)="MC",VLOOKUP($A$3,BNA_nov23!$B$1:$BZ$1007,MATCH(AC$5,BNA_nov23!$B$7:$BZ$7,0),FALSE),VLOOKUP($B27,BNA_nov23!$B$1:$BZ$1007,MATCH(AC$5,BNA_nov23!$B$7:$BZ$7,0),FALSE)))</f>
        <v/>
      </c>
      <c r="AD27" s="26" t="str">
        <f ca="1">IF(VLOOKUP($B27,BNA_nov23!$B$1:$BZ$1007,MATCH($A$1,BNA_nov23!$B$7:$BZ$7,0),FALSE)=$A$2,"",IF(VLOOKUP($B27,BNA_nov23!$B$1:$BZ$1007,MATCH(AD$5,BNA_nov23!$B$7:$BZ$7,0),FALSE)="MC",VLOOKUP($A$3,BNA_nov23!$B$1:$BZ$1007,MATCH(AD$5,BNA_nov23!$B$7:$BZ$7,0),FALSE),VLOOKUP($B27,BNA_nov23!$B$1:$BZ$1007,MATCH(AD$5,BNA_nov23!$B$7:$BZ$7,0),FALSE)))</f>
        <v/>
      </c>
    </row>
    <row r="28" spans="2:30" x14ac:dyDescent="0.35">
      <c r="B28" t="s">
        <v>106</v>
      </c>
      <c r="C28" t="s">
        <v>105</v>
      </c>
      <c r="D28" s="37">
        <f ca="1">SUM(E28:AD28)</f>
        <v>85625</v>
      </c>
      <c r="E28" s="26">
        <f ca="1">IF(VLOOKUP($B28,BNA_nov23!$B$1:$BZ$1007,MATCH($A$1,BNA_nov23!$B$7:$BZ$7,0),FALSE)=$A$2,"",IF(VLOOKUP($B28,BNA_nov23!$B$1:$BZ$1007,MATCH(E$5,BNA_nov23!$B$7:$BZ$7,0),FALSE)="MC",VLOOKUP($A$3,BNA_nov23!$B$1:$BZ$1007,MATCH(E$5,BNA_nov23!$B$7:$BZ$7,0),FALSE),VLOOKUP($B28,BNA_nov23!$B$1:$BZ$1007,MATCH(E$5,BNA_nov23!$B$7:$BZ$7,0),FALSE)))</f>
        <v>3000</v>
      </c>
      <c r="F28" s="26">
        <f ca="1">IF(VLOOKUP($B28,BNA_nov23!$B$1:$BZ$1007,MATCH($A$1,BNA_nov23!$B$7:$BZ$7,0),FALSE)=$A$2,"",IF(VLOOKUP($B28,BNA_nov23!$B$1:$BZ$1007,MATCH(F$5,BNA_nov23!$B$7:$BZ$7,0),FALSE)="MC",VLOOKUP($A$3,BNA_nov23!$B$1:$BZ$1007,MATCH(F$5,BNA_nov23!$B$7:$BZ$7,0),FALSE),VLOOKUP($B28,BNA_nov23!$B$1:$BZ$1007,MATCH(F$5,BNA_nov23!$B$7:$BZ$7,0),FALSE)))</f>
        <v>1750</v>
      </c>
      <c r="G28" s="26">
        <f ca="1">IF(VLOOKUP($B28,BNA_nov23!$B$1:$BZ$1007,MATCH($A$1,BNA_nov23!$B$7:$BZ$7,0),FALSE)=$A$2,"",IF(VLOOKUP($B28,BNA_nov23!$B$1:$BZ$1007,MATCH(G$5,BNA_nov23!$B$7:$BZ$7,0),FALSE)="MC",VLOOKUP($A$3,BNA_nov23!$B$1:$BZ$1007,MATCH(G$5,BNA_nov23!$B$7:$BZ$7,0),FALSE),VLOOKUP($B28,BNA_nov23!$B$1:$BZ$1007,MATCH(G$5,BNA_nov23!$B$7:$BZ$7,0),FALSE)))</f>
        <v>2000</v>
      </c>
      <c r="H28" s="26">
        <f ca="1">IF(VLOOKUP($B28,BNA_nov23!$B$1:$BZ$1007,MATCH($A$1,BNA_nov23!$B$7:$BZ$7,0),FALSE)=$A$2,"",IF(VLOOKUP($B28,BNA_nov23!$B$1:$BZ$1007,MATCH(H$5,BNA_nov23!$B$7:$BZ$7,0),FALSE)="MC",VLOOKUP($A$3,BNA_nov23!$B$1:$BZ$1007,MATCH(H$5,BNA_nov23!$B$7:$BZ$7,0),FALSE),VLOOKUP($B28,BNA_nov23!$B$1:$BZ$1007,MATCH(H$5,BNA_nov23!$B$7:$BZ$7,0),FALSE)))</f>
        <v>500</v>
      </c>
      <c r="I28" s="26">
        <f ca="1">IF(VLOOKUP($B28,BNA_nov23!$B$1:$BZ$1007,MATCH($A$1,BNA_nov23!$B$7:$BZ$7,0),FALSE)=$A$2,"",IF(VLOOKUP($B28,BNA_nov23!$B$1:$BZ$1007,MATCH(I$5,BNA_nov23!$B$7:$BZ$7,0),FALSE)="MC",VLOOKUP($A$3,BNA_nov23!$B$1:$BZ$1007,MATCH(I$5,BNA_nov23!$B$7:$BZ$7,0),FALSE),VLOOKUP($B28,BNA_nov23!$B$1:$BZ$1007,MATCH(I$5,BNA_nov23!$B$7:$BZ$7,0),FALSE)))</f>
        <v>300</v>
      </c>
      <c r="J28" s="26">
        <f ca="1">IF(VLOOKUP($B28,BNA_nov23!$B$1:$BZ$1007,MATCH($A$1,BNA_nov23!$B$7:$BZ$7,0),FALSE)=$A$2,"",IF(VLOOKUP($B28,BNA_nov23!$B$1:$BZ$1007,MATCH(J$5,BNA_nov23!$B$7:$BZ$7,0),FALSE)="MC",VLOOKUP($A$3,BNA_nov23!$B$1:$BZ$1007,MATCH(J$5,BNA_nov23!$B$7:$BZ$7,0),FALSE),VLOOKUP($B28,BNA_nov23!$B$1:$BZ$1007,MATCH(J$5,BNA_nov23!$B$7:$BZ$7,0),FALSE)))</f>
        <v>5187.5</v>
      </c>
      <c r="K28" s="26">
        <f ca="1">IF(VLOOKUP($B28,BNA_nov23!$B$1:$BZ$1007,MATCH($A$1,BNA_nov23!$B$7:$BZ$7,0),FALSE)=$A$2,"",IF(VLOOKUP($B28,BNA_nov23!$B$1:$BZ$1007,MATCH(K$5,BNA_nov23!$B$7:$BZ$7,0),FALSE)="MC",VLOOKUP($A$3,BNA_nov23!$B$1:$BZ$1007,MATCH(K$5,BNA_nov23!$B$7:$BZ$7,0),FALSE),VLOOKUP($B28,BNA_nov23!$B$1:$BZ$1007,MATCH(K$5,BNA_nov23!$B$7:$BZ$7,0),FALSE)))</f>
        <v>9000</v>
      </c>
      <c r="L28" s="26">
        <f ca="1">IF(VLOOKUP($B28,BNA_nov23!$B$1:$BZ$1007,MATCH($A$1,BNA_nov23!$B$7:$BZ$7,0),FALSE)=$A$2,"",IF(VLOOKUP($B28,BNA_nov23!$B$1:$BZ$1007,MATCH(L$5,BNA_nov23!$B$7:$BZ$7,0),FALSE)="MC",VLOOKUP($A$3,BNA_nov23!$B$1:$BZ$1007,MATCH(L$5,BNA_nov23!$B$7:$BZ$7,0),FALSE),VLOOKUP($B28,BNA_nov23!$B$1:$BZ$1007,MATCH(L$5,BNA_nov23!$B$7:$BZ$7,0),FALSE)))</f>
        <v>1250</v>
      </c>
      <c r="M28" s="26">
        <f ca="1">IF(VLOOKUP($B28,BNA_nov23!$B$1:$BZ$1007,MATCH($A$1,BNA_nov23!$B$7:$BZ$7,0),FALSE)=$A$2,"",IF(VLOOKUP($B28,BNA_nov23!$B$1:$BZ$1007,MATCH(M$5,BNA_nov23!$B$7:$BZ$7,0),FALSE)="MC",VLOOKUP($A$3,BNA_nov23!$B$1:$BZ$1007,MATCH(M$5,BNA_nov23!$B$7:$BZ$7,0),FALSE),VLOOKUP($B28,BNA_nov23!$B$1:$BZ$1007,MATCH(M$5,BNA_nov23!$B$7:$BZ$7,0),FALSE)))</f>
        <v>2250</v>
      </c>
      <c r="N28" s="26">
        <f ca="1">IF(VLOOKUP($B28,BNA_nov23!$B$1:$BZ$1007,MATCH($A$1,BNA_nov23!$B$7:$BZ$7,0),FALSE)=$A$2,"",IF(VLOOKUP($B28,BNA_nov23!$B$1:$BZ$1007,MATCH(N$5,BNA_nov23!$B$7:$BZ$7,0),FALSE)="MC",VLOOKUP($A$3,BNA_nov23!$B$1:$BZ$1007,MATCH(N$5,BNA_nov23!$B$7:$BZ$7,0),FALSE),VLOOKUP($B28,BNA_nov23!$B$1:$BZ$1007,MATCH(N$5,BNA_nov23!$B$7:$BZ$7,0),FALSE)))</f>
        <v>600</v>
      </c>
      <c r="O28" s="26">
        <f ca="1">IF(VLOOKUP($B28,BNA_nov23!$B$1:$BZ$1007,MATCH($A$1,BNA_nov23!$B$7:$BZ$7,0),FALSE)=$A$2,"",IF(VLOOKUP($B28,BNA_nov23!$B$1:$BZ$1007,MATCH(O$5,BNA_nov23!$B$7:$BZ$7,0),FALSE)="MC",VLOOKUP($A$3,BNA_nov23!$B$1:$BZ$1007,MATCH(O$5,BNA_nov23!$B$7:$BZ$7,0),FALSE),VLOOKUP($B28,BNA_nov23!$B$1:$BZ$1007,MATCH(O$5,BNA_nov23!$B$7:$BZ$7,0),FALSE)))</f>
        <v>28500</v>
      </c>
      <c r="P28" s="26">
        <f ca="1">IF(VLOOKUP($B28,BNA_nov23!$B$1:$BZ$1007,MATCH($A$1,BNA_nov23!$B$7:$BZ$7,0),FALSE)=$A$2,"",IF(VLOOKUP($B28,BNA_nov23!$B$1:$BZ$1007,MATCH(P$5,BNA_nov23!$B$7:$BZ$7,0),FALSE)="MC",VLOOKUP($A$3,BNA_nov23!$B$1:$BZ$1007,MATCH(P$5,BNA_nov23!$B$7:$BZ$7,0),FALSE),VLOOKUP($B28,BNA_nov23!$B$1:$BZ$1007,MATCH(P$5,BNA_nov23!$B$7:$BZ$7,0),FALSE)))</f>
        <v>1000</v>
      </c>
      <c r="Q28" s="26">
        <f ca="1">IF(VLOOKUP($B28,BNA_nov23!$B$1:$BZ$1007,MATCH($A$1,BNA_nov23!$B$7:$BZ$7,0),FALSE)=$A$2,"",IF(VLOOKUP($B28,BNA_nov23!$B$1:$BZ$1007,MATCH(Q$5,BNA_nov23!$B$7:$BZ$7,0),FALSE)="MC",VLOOKUP($A$3,BNA_nov23!$B$1:$BZ$1007,MATCH(Q$5,BNA_nov23!$B$7:$BZ$7,0),FALSE),VLOOKUP($B28,BNA_nov23!$B$1:$BZ$1007,MATCH(Q$5,BNA_nov23!$B$7:$BZ$7,0),FALSE)))</f>
        <v>6250</v>
      </c>
      <c r="R28" s="26">
        <f ca="1">IF(VLOOKUP($B28,BNA_nov23!$B$1:$BZ$1007,MATCH($A$1,BNA_nov23!$B$7:$BZ$7,0),FALSE)=$A$2,"",IF(VLOOKUP($B28,BNA_nov23!$B$1:$BZ$1007,MATCH(R$5,BNA_nov23!$B$7:$BZ$7,0),FALSE)="MC",VLOOKUP($A$3,BNA_nov23!$B$1:$BZ$1007,MATCH(R$5,BNA_nov23!$B$7:$BZ$7,0),FALSE),VLOOKUP($B28,BNA_nov23!$B$1:$BZ$1007,MATCH(R$5,BNA_nov23!$B$7:$BZ$7,0),FALSE)))</f>
        <v>5000</v>
      </c>
      <c r="S28" s="26">
        <f ca="1">IF(VLOOKUP($B28,BNA_nov23!$B$1:$BZ$1007,MATCH($A$1,BNA_nov23!$B$7:$BZ$7,0),FALSE)=$A$2,"",IF(VLOOKUP($B28,BNA_nov23!$B$1:$BZ$1007,MATCH(S$5,BNA_nov23!$B$7:$BZ$7,0),FALSE)="MC",VLOOKUP($A$3,BNA_nov23!$B$1:$BZ$1007,MATCH(S$5,BNA_nov23!$B$7:$BZ$7,0),FALSE),VLOOKUP($B28,BNA_nov23!$B$1:$BZ$1007,MATCH(S$5,BNA_nov23!$B$7:$BZ$7,0),FALSE)))</f>
        <v>500</v>
      </c>
      <c r="T28" s="26">
        <f ca="1">IF(VLOOKUP($B28,BNA_nov23!$B$1:$BZ$1007,MATCH($A$1,BNA_nov23!$B$7:$BZ$7,0),FALSE)=$A$2,"",IF(VLOOKUP($B28,BNA_nov23!$B$1:$BZ$1007,MATCH(T$5,BNA_nov23!$B$7:$BZ$7,0),FALSE)="MC",VLOOKUP($A$3,BNA_nov23!$B$1:$BZ$1007,MATCH(T$5,BNA_nov23!$B$7:$BZ$7,0),FALSE),VLOOKUP($B28,BNA_nov23!$B$1:$BZ$1007,MATCH(T$5,BNA_nov23!$B$7:$BZ$7,0),FALSE)))</f>
        <v>162.5</v>
      </c>
      <c r="U28" s="26">
        <f ca="1">IF(VLOOKUP($B28,BNA_nov23!$B$1:$BZ$1007,MATCH($A$1,BNA_nov23!$B$7:$BZ$7,0),FALSE)=$A$2,"",IF(VLOOKUP($B28,BNA_nov23!$B$1:$BZ$1007,MATCH(U$5,BNA_nov23!$B$7:$BZ$7,0),FALSE)="MC",VLOOKUP($A$3,BNA_nov23!$B$1:$BZ$1007,MATCH(U$5,BNA_nov23!$B$7:$BZ$7,0),FALSE),VLOOKUP($B28,BNA_nov23!$B$1:$BZ$1007,MATCH(U$5,BNA_nov23!$B$7:$BZ$7,0),FALSE)))</f>
        <v>500</v>
      </c>
      <c r="V28" s="26">
        <f ca="1">IF(VLOOKUP($B28,BNA_nov23!$B$1:$BZ$1007,MATCH($A$1,BNA_nov23!$B$7:$BZ$7,0),FALSE)=$A$2,"",IF(VLOOKUP($B28,BNA_nov23!$B$1:$BZ$1007,MATCH(V$5,BNA_nov23!$B$7:$BZ$7,0),FALSE)="MC",VLOOKUP($A$3,BNA_nov23!$B$1:$BZ$1007,MATCH(V$5,BNA_nov23!$B$7:$BZ$7,0),FALSE),VLOOKUP($B28,BNA_nov23!$B$1:$BZ$1007,MATCH(V$5,BNA_nov23!$B$7:$BZ$7,0),FALSE)))</f>
        <v>850</v>
      </c>
      <c r="W28" s="26">
        <f ca="1">IF(VLOOKUP($B28,BNA_nov23!$B$1:$BZ$1007,MATCH($A$1,BNA_nov23!$B$7:$BZ$7,0),FALSE)=$A$2,"",IF(VLOOKUP($B28,BNA_nov23!$B$1:$BZ$1007,MATCH(W$5,BNA_nov23!$B$7:$BZ$7,0),FALSE)="MC",VLOOKUP($A$3,BNA_nov23!$B$1:$BZ$1007,MATCH(W$5,BNA_nov23!$B$7:$BZ$7,0),FALSE),VLOOKUP($B28,BNA_nov23!$B$1:$BZ$1007,MATCH(W$5,BNA_nov23!$B$7:$BZ$7,0),FALSE)))</f>
        <v>1350</v>
      </c>
      <c r="X28" s="26">
        <f ca="1">IF(VLOOKUP($B28,BNA_nov23!$B$1:$BZ$1007,MATCH($A$1,BNA_nov23!$B$7:$BZ$7,0),FALSE)=$A$2,"",IF(VLOOKUP($B28,BNA_nov23!$B$1:$BZ$1007,MATCH(X$5,BNA_nov23!$B$7:$BZ$7,0),FALSE)="MC",VLOOKUP($A$3,BNA_nov23!$B$1:$BZ$1007,MATCH(X$5,BNA_nov23!$B$7:$BZ$7,0),FALSE),VLOOKUP($B28,BNA_nov23!$B$1:$BZ$1007,MATCH(X$5,BNA_nov23!$B$7:$BZ$7,0),FALSE)))</f>
        <v>2125</v>
      </c>
      <c r="Y28" s="26">
        <f ca="1">IF(VLOOKUP($B28,BNA_nov23!$B$1:$BZ$1007,MATCH($A$1,BNA_nov23!$B$7:$BZ$7,0),FALSE)=$A$2,"",IF(VLOOKUP($B28,BNA_nov23!$B$1:$BZ$1007,MATCH(Y$5,BNA_nov23!$B$7:$BZ$7,0),FALSE)="MC",VLOOKUP($A$3,BNA_nov23!$B$1:$BZ$1007,MATCH(Y$5,BNA_nov23!$B$7:$BZ$7,0),FALSE),VLOOKUP($B28,BNA_nov23!$B$1:$BZ$1007,MATCH(Y$5,BNA_nov23!$B$7:$BZ$7,0),FALSE)))</f>
        <v>3250</v>
      </c>
      <c r="Z28" s="26">
        <f ca="1">IF(VLOOKUP($B28,BNA_nov23!$B$1:$BZ$1007,MATCH($A$1,BNA_nov23!$B$7:$BZ$7,0),FALSE)=$A$2,"",IF(VLOOKUP($B28,BNA_nov23!$B$1:$BZ$1007,MATCH(Z$5,BNA_nov23!$B$7:$BZ$7,0),FALSE)="MC",VLOOKUP($A$3,BNA_nov23!$B$1:$BZ$1007,MATCH(Z$5,BNA_nov23!$B$7:$BZ$7,0),FALSE),VLOOKUP($B28,BNA_nov23!$B$1:$BZ$1007,MATCH(Z$5,BNA_nov23!$B$7:$BZ$7,0),FALSE)))</f>
        <v>2500</v>
      </c>
      <c r="AA28" s="26">
        <f ca="1">IF(VLOOKUP($B28,BNA_nov23!$B$1:$BZ$1007,MATCH($A$1,BNA_nov23!$B$7:$BZ$7,0),FALSE)=$A$2,"",IF(VLOOKUP($B28,BNA_nov23!$B$1:$BZ$1007,MATCH(AA$5,BNA_nov23!$B$7:$BZ$7,0),FALSE)="MC",VLOOKUP($A$3,BNA_nov23!$B$1:$BZ$1007,MATCH(AA$5,BNA_nov23!$B$7:$BZ$7,0),FALSE),VLOOKUP($B28,BNA_nov23!$B$1:$BZ$1007,MATCH(AA$5,BNA_nov23!$B$7:$BZ$7,0),FALSE)))</f>
        <v>2600</v>
      </c>
      <c r="AB28" s="26">
        <f ca="1">IF(VLOOKUP($B28,BNA_nov23!$B$1:$BZ$1007,MATCH($A$1,BNA_nov23!$B$7:$BZ$7,0),FALSE)=$A$2,"",IF(VLOOKUP($B28,BNA_nov23!$B$1:$BZ$1007,MATCH(AB$5,BNA_nov23!$B$7:$BZ$7,0),FALSE)="MC",VLOOKUP($A$3,BNA_nov23!$B$1:$BZ$1007,MATCH(AB$5,BNA_nov23!$B$7:$BZ$7,0),FALSE),VLOOKUP($B28,BNA_nov23!$B$1:$BZ$1007,MATCH(AB$5,BNA_nov23!$B$7:$BZ$7,0),FALSE)))</f>
        <v>1750</v>
      </c>
      <c r="AC28" s="26">
        <f ca="1">IF(VLOOKUP($B28,BNA_nov23!$B$1:$BZ$1007,MATCH($A$1,BNA_nov23!$B$7:$BZ$7,0),FALSE)=$A$2,"",IF(VLOOKUP($B28,BNA_nov23!$B$1:$BZ$1007,MATCH(AC$5,BNA_nov23!$B$7:$BZ$7,0),FALSE)="MC",VLOOKUP($A$3,BNA_nov23!$B$1:$BZ$1007,MATCH(AC$5,BNA_nov23!$B$7:$BZ$7,0),FALSE),VLOOKUP($B28,BNA_nov23!$B$1:$BZ$1007,MATCH(AC$5,BNA_nov23!$B$7:$BZ$7,0),FALSE)))</f>
        <v>3000</v>
      </c>
      <c r="AD28" s="26">
        <f ca="1">IF(VLOOKUP($B28,BNA_nov23!$B$1:$BZ$1007,MATCH($A$1,BNA_nov23!$B$7:$BZ$7,0),FALSE)=$A$2,"",IF(VLOOKUP($B28,BNA_nov23!$B$1:$BZ$1007,MATCH(AD$5,BNA_nov23!$B$7:$BZ$7,0),FALSE)="MC",VLOOKUP($A$3,BNA_nov23!$B$1:$BZ$1007,MATCH(AD$5,BNA_nov23!$B$7:$BZ$7,0),FALSE),VLOOKUP($B28,BNA_nov23!$B$1:$BZ$1007,MATCH(AD$5,BNA_nov23!$B$7:$BZ$7,0),FALSE)))</f>
        <v>450</v>
      </c>
    </row>
    <row r="29" spans="2:30" x14ac:dyDescent="0.35">
      <c r="C29" s="20" t="s">
        <v>3582</v>
      </c>
      <c r="D29" s="3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row>
    <row r="30" spans="2:30" x14ac:dyDescent="0.35">
      <c r="B30" t="s">
        <v>109</v>
      </c>
      <c r="C30" t="s">
        <v>107</v>
      </c>
      <c r="D30" s="37">
        <f ca="1">SUM(E30:AD30)</f>
        <v>0</v>
      </c>
      <c r="E30" s="26" t="str">
        <f ca="1">IF(VLOOKUP($B30,BNA_nov23!$B$1:$BZ$1007,MATCH($A$1,BNA_nov23!$B$7:$BZ$7,0),FALSE)=$A$2,"",IF(VLOOKUP($B30,BNA_nov23!$B$1:$BZ$1007,MATCH(E$5,BNA_nov23!$B$7:$BZ$7,0),FALSE)="MC",VLOOKUP($A$3,BNA_nov23!$B$1:$BZ$1007,MATCH(E$5,BNA_nov23!$B$7:$BZ$7,0),FALSE),VLOOKUP($B30,BNA_nov23!$B$1:$BZ$1007,MATCH(E$5,BNA_nov23!$B$7:$BZ$7,0),FALSE)))</f>
        <v/>
      </c>
      <c r="F30" s="26" t="str">
        <f ca="1">IF(VLOOKUP($B30,BNA_nov23!$B$1:$BZ$1007,MATCH($A$1,BNA_nov23!$B$7:$BZ$7,0),FALSE)=$A$2,"",IF(VLOOKUP($B30,BNA_nov23!$B$1:$BZ$1007,MATCH(F$5,BNA_nov23!$B$7:$BZ$7,0),FALSE)="MC",VLOOKUP($A$3,BNA_nov23!$B$1:$BZ$1007,MATCH(F$5,BNA_nov23!$B$7:$BZ$7,0),FALSE),VLOOKUP($B30,BNA_nov23!$B$1:$BZ$1007,MATCH(F$5,BNA_nov23!$B$7:$BZ$7,0),FALSE)))</f>
        <v/>
      </c>
      <c r="G30" s="26" t="str">
        <f ca="1">IF(VLOOKUP($B30,BNA_nov23!$B$1:$BZ$1007,MATCH($A$1,BNA_nov23!$B$7:$BZ$7,0),FALSE)=$A$2,"",IF(VLOOKUP($B30,BNA_nov23!$B$1:$BZ$1007,MATCH(G$5,BNA_nov23!$B$7:$BZ$7,0),FALSE)="MC",VLOOKUP($A$3,BNA_nov23!$B$1:$BZ$1007,MATCH(G$5,BNA_nov23!$B$7:$BZ$7,0),FALSE),VLOOKUP($B30,BNA_nov23!$B$1:$BZ$1007,MATCH(G$5,BNA_nov23!$B$7:$BZ$7,0),FALSE)))</f>
        <v/>
      </c>
      <c r="H30" s="26" t="str">
        <f ca="1">IF(VLOOKUP($B30,BNA_nov23!$B$1:$BZ$1007,MATCH($A$1,BNA_nov23!$B$7:$BZ$7,0),FALSE)=$A$2,"",IF(VLOOKUP($B30,BNA_nov23!$B$1:$BZ$1007,MATCH(H$5,BNA_nov23!$B$7:$BZ$7,0),FALSE)="MC",VLOOKUP($A$3,BNA_nov23!$B$1:$BZ$1007,MATCH(H$5,BNA_nov23!$B$7:$BZ$7,0),FALSE),VLOOKUP($B30,BNA_nov23!$B$1:$BZ$1007,MATCH(H$5,BNA_nov23!$B$7:$BZ$7,0),FALSE)))</f>
        <v/>
      </c>
      <c r="I30" s="26" t="str">
        <f ca="1">IF(VLOOKUP($B30,BNA_nov23!$B$1:$BZ$1007,MATCH($A$1,BNA_nov23!$B$7:$BZ$7,0),FALSE)=$A$2,"",IF(VLOOKUP($B30,BNA_nov23!$B$1:$BZ$1007,MATCH(I$5,BNA_nov23!$B$7:$BZ$7,0),FALSE)="MC",VLOOKUP($A$3,BNA_nov23!$B$1:$BZ$1007,MATCH(I$5,BNA_nov23!$B$7:$BZ$7,0),FALSE),VLOOKUP($B30,BNA_nov23!$B$1:$BZ$1007,MATCH(I$5,BNA_nov23!$B$7:$BZ$7,0),FALSE)))</f>
        <v/>
      </c>
      <c r="J30" s="26" t="str">
        <f ca="1">IF(VLOOKUP($B30,BNA_nov23!$B$1:$BZ$1007,MATCH($A$1,BNA_nov23!$B$7:$BZ$7,0),FALSE)=$A$2,"",IF(VLOOKUP($B30,BNA_nov23!$B$1:$BZ$1007,MATCH(J$5,BNA_nov23!$B$7:$BZ$7,0),FALSE)="MC",VLOOKUP($A$3,BNA_nov23!$B$1:$BZ$1007,MATCH(J$5,BNA_nov23!$B$7:$BZ$7,0),FALSE),VLOOKUP($B30,BNA_nov23!$B$1:$BZ$1007,MATCH(J$5,BNA_nov23!$B$7:$BZ$7,0),FALSE)))</f>
        <v/>
      </c>
      <c r="K30" s="26" t="str">
        <f ca="1">IF(VLOOKUP($B30,BNA_nov23!$B$1:$BZ$1007,MATCH($A$1,BNA_nov23!$B$7:$BZ$7,0),FALSE)=$A$2,"",IF(VLOOKUP($B30,BNA_nov23!$B$1:$BZ$1007,MATCH(K$5,BNA_nov23!$B$7:$BZ$7,0),FALSE)="MC",VLOOKUP($A$3,BNA_nov23!$B$1:$BZ$1007,MATCH(K$5,BNA_nov23!$B$7:$BZ$7,0),FALSE),VLOOKUP($B30,BNA_nov23!$B$1:$BZ$1007,MATCH(K$5,BNA_nov23!$B$7:$BZ$7,0),FALSE)))</f>
        <v/>
      </c>
      <c r="L30" s="26" t="str">
        <f ca="1">IF(VLOOKUP($B30,BNA_nov23!$B$1:$BZ$1007,MATCH($A$1,BNA_nov23!$B$7:$BZ$7,0),FALSE)=$A$2,"",IF(VLOOKUP($B30,BNA_nov23!$B$1:$BZ$1007,MATCH(L$5,BNA_nov23!$B$7:$BZ$7,0),FALSE)="MC",VLOOKUP($A$3,BNA_nov23!$B$1:$BZ$1007,MATCH(L$5,BNA_nov23!$B$7:$BZ$7,0),FALSE),VLOOKUP($B30,BNA_nov23!$B$1:$BZ$1007,MATCH(L$5,BNA_nov23!$B$7:$BZ$7,0),FALSE)))</f>
        <v/>
      </c>
      <c r="M30" s="26" t="str">
        <f ca="1">IF(VLOOKUP($B30,BNA_nov23!$B$1:$BZ$1007,MATCH($A$1,BNA_nov23!$B$7:$BZ$7,0),FALSE)=$A$2,"",IF(VLOOKUP($B30,BNA_nov23!$B$1:$BZ$1007,MATCH(M$5,BNA_nov23!$B$7:$BZ$7,0),FALSE)="MC",VLOOKUP($A$3,BNA_nov23!$B$1:$BZ$1007,MATCH(M$5,BNA_nov23!$B$7:$BZ$7,0),FALSE),VLOOKUP($B30,BNA_nov23!$B$1:$BZ$1007,MATCH(M$5,BNA_nov23!$B$7:$BZ$7,0),FALSE)))</f>
        <v/>
      </c>
      <c r="N30" s="26" t="str">
        <f ca="1">IF(VLOOKUP($B30,BNA_nov23!$B$1:$BZ$1007,MATCH($A$1,BNA_nov23!$B$7:$BZ$7,0),FALSE)=$A$2,"",IF(VLOOKUP($B30,BNA_nov23!$B$1:$BZ$1007,MATCH(N$5,BNA_nov23!$B$7:$BZ$7,0),FALSE)="MC",VLOOKUP($A$3,BNA_nov23!$B$1:$BZ$1007,MATCH(N$5,BNA_nov23!$B$7:$BZ$7,0),FALSE),VLOOKUP($B30,BNA_nov23!$B$1:$BZ$1007,MATCH(N$5,BNA_nov23!$B$7:$BZ$7,0),FALSE)))</f>
        <v/>
      </c>
      <c r="O30" s="26" t="str">
        <f ca="1">IF(VLOOKUP($B30,BNA_nov23!$B$1:$BZ$1007,MATCH($A$1,BNA_nov23!$B$7:$BZ$7,0),FALSE)=$A$2,"",IF(VLOOKUP($B30,BNA_nov23!$B$1:$BZ$1007,MATCH(O$5,BNA_nov23!$B$7:$BZ$7,0),FALSE)="MC",VLOOKUP($A$3,BNA_nov23!$B$1:$BZ$1007,MATCH(O$5,BNA_nov23!$B$7:$BZ$7,0),FALSE),VLOOKUP($B30,BNA_nov23!$B$1:$BZ$1007,MATCH(O$5,BNA_nov23!$B$7:$BZ$7,0),FALSE)))</f>
        <v/>
      </c>
      <c r="P30" s="26" t="str">
        <f ca="1">IF(VLOOKUP($B30,BNA_nov23!$B$1:$BZ$1007,MATCH($A$1,BNA_nov23!$B$7:$BZ$7,0),FALSE)=$A$2,"",IF(VLOOKUP($B30,BNA_nov23!$B$1:$BZ$1007,MATCH(P$5,BNA_nov23!$B$7:$BZ$7,0),FALSE)="MC",VLOOKUP($A$3,BNA_nov23!$B$1:$BZ$1007,MATCH(P$5,BNA_nov23!$B$7:$BZ$7,0),FALSE),VLOOKUP($B30,BNA_nov23!$B$1:$BZ$1007,MATCH(P$5,BNA_nov23!$B$7:$BZ$7,0),FALSE)))</f>
        <v/>
      </c>
      <c r="Q30" s="26" t="str">
        <f ca="1">IF(VLOOKUP($B30,BNA_nov23!$B$1:$BZ$1007,MATCH($A$1,BNA_nov23!$B$7:$BZ$7,0),FALSE)=$A$2,"",IF(VLOOKUP($B30,BNA_nov23!$B$1:$BZ$1007,MATCH(Q$5,BNA_nov23!$B$7:$BZ$7,0),FALSE)="MC",VLOOKUP($A$3,BNA_nov23!$B$1:$BZ$1007,MATCH(Q$5,BNA_nov23!$B$7:$BZ$7,0),FALSE),VLOOKUP($B30,BNA_nov23!$B$1:$BZ$1007,MATCH(Q$5,BNA_nov23!$B$7:$BZ$7,0),FALSE)))</f>
        <v/>
      </c>
      <c r="R30" s="26" t="str">
        <f ca="1">IF(VLOOKUP($B30,BNA_nov23!$B$1:$BZ$1007,MATCH($A$1,BNA_nov23!$B$7:$BZ$7,0),FALSE)=$A$2,"",IF(VLOOKUP($B30,BNA_nov23!$B$1:$BZ$1007,MATCH(R$5,BNA_nov23!$B$7:$BZ$7,0),FALSE)="MC",VLOOKUP($A$3,BNA_nov23!$B$1:$BZ$1007,MATCH(R$5,BNA_nov23!$B$7:$BZ$7,0),FALSE),VLOOKUP($B30,BNA_nov23!$B$1:$BZ$1007,MATCH(R$5,BNA_nov23!$B$7:$BZ$7,0),FALSE)))</f>
        <v/>
      </c>
      <c r="S30" s="26" t="str">
        <f ca="1">IF(VLOOKUP($B30,BNA_nov23!$B$1:$BZ$1007,MATCH($A$1,BNA_nov23!$B$7:$BZ$7,0),FALSE)=$A$2,"",IF(VLOOKUP($B30,BNA_nov23!$B$1:$BZ$1007,MATCH(S$5,BNA_nov23!$B$7:$BZ$7,0),FALSE)="MC",VLOOKUP($A$3,BNA_nov23!$B$1:$BZ$1007,MATCH(S$5,BNA_nov23!$B$7:$BZ$7,0),FALSE),VLOOKUP($B30,BNA_nov23!$B$1:$BZ$1007,MATCH(S$5,BNA_nov23!$B$7:$BZ$7,0),FALSE)))</f>
        <v/>
      </c>
      <c r="T30" s="26" t="str">
        <f ca="1">IF(VLOOKUP($B30,BNA_nov23!$B$1:$BZ$1007,MATCH($A$1,BNA_nov23!$B$7:$BZ$7,0),FALSE)=$A$2,"",IF(VLOOKUP($B30,BNA_nov23!$B$1:$BZ$1007,MATCH(T$5,BNA_nov23!$B$7:$BZ$7,0),FALSE)="MC",VLOOKUP($A$3,BNA_nov23!$B$1:$BZ$1007,MATCH(T$5,BNA_nov23!$B$7:$BZ$7,0),FALSE),VLOOKUP($B30,BNA_nov23!$B$1:$BZ$1007,MATCH(T$5,BNA_nov23!$B$7:$BZ$7,0),FALSE)))</f>
        <v/>
      </c>
      <c r="U30" s="26" t="str">
        <f ca="1">IF(VLOOKUP($B30,BNA_nov23!$B$1:$BZ$1007,MATCH($A$1,BNA_nov23!$B$7:$BZ$7,0),FALSE)=$A$2,"",IF(VLOOKUP($B30,BNA_nov23!$B$1:$BZ$1007,MATCH(U$5,BNA_nov23!$B$7:$BZ$7,0),FALSE)="MC",VLOOKUP($A$3,BNA_nov23!$B$1:$BZ$1007,MATCH(U$5,BNA_nov23!$B$7:$BZ$7,0),FALSE),VLOOKUP($B30,BNA_nov23!$B$1:$BZ$1007,MATCH(U$5,BNA_nov23!$B$7:$BZ$7,0),FALSE)))</f>
        <v/>
      </c>
      <c r="V30" s="26" t="str">
        <f ca="1">IF(VLOOKUP($B30,BNA_nov23!$B$1:$BZ$1007,MATCH($A$1,BNA_nov23!$B$7:$BZ$7,0),FALSE)=$A$2,"",IF(VLOOKUP($B30,BNA_nov23!$B$1:$BZ$1007,MATCH(V$5,BNA_nov23!$B$7:$BZ$7,0),FALSE)="MC",VLOOKUP($A$3,BNA_nov23!$B$1:$BZ$1007,MATCH(V$5,BNA_nov23!$B$7:$BZ$7,0),FALSE),VLOOKUP($B30,BNA_nov23!$B$1:$BZ$1007,MATCH(V$5,BNA_nov23!$B$7:$BZ$7,0),FALSE)))</f>
        <v/>
      </c>
      <c r="W30" s="26" t="str">
        <f ca="1">IF(VLOOKUP($B30,BNA_nov23!$B$1:$BZ$1007,MATCH($A$1,BNA_nov23!$B$7:$BZ$7,0),FALSE)=$A$2,"",IF(VLOOKUP($B30,BNA_nov23!$B$1:$BZ$1007,MATCH(W$5,BNA_nov23!$B$7:$BZ$7,0),FALSE)="MC",VLOOKUP($A$3,BNA_nov23!$B$1:$BZ$1007,MATCH(W$5,BNA_nov23!$B$7:$BZ$7,0),FALSE),VLOOKUP($B30,BNA_nov23!$B$1:$BZ$1007,MATCH(W$5,BNA_nov23!$B$7:$BZ$7,0),FALSE)))</f>
        <v/>
      </c>
      <c r="X30" s="26" t="str">
        <f ca="1">IF(VLOOKUP($B30,BNA_nov23!$B$1:$BZ$1007,MATCH($A$1,BNA_nov23!$B$7:$BZ$7,0),FALSE)=$A$2,"",IF(VLOOKUP($B30,BNA_nov23!$B$1:$BZ$1007,MATCH(X$5,BNA_nov23!$B$7:$BZ$7,0),FALSE)="MC",VLOOKUP($A$3,BNA_nov23!$B$1:$BZ$1007,MATCH(X$5,BNA_nov23!$B$7:$BZ$7,0),FALSE),VLOOKUP($B30,BNA_nov23!$B$1:$BZ$1007,MATCH(X$5,BNA_nov23!$B$7:$BZ$7,0),FALSE)))</f>
        <v/>
      </c>
      <c r="Y30" s="26" t="str">
        <f ca="1">IF(VLOOKUP($B30,BNA_nov23!$B$1:$BZ$1007,MATCH($A$1,BNA_nov23!$B$7:$BZ$7,0),FALSE)=$A$2,"",IF(VLOOKUP($B30,BNA_nov23!$B$1:$BZ$1007,MATCH(Y$5,BNA_nov23!$B$7:$BZ$7,0),FALSE)="MC",VLOOKUP($A$3,BNA_nov23!$B$1:$BZ$1007,MATCH(Y$5,BNA_nov23!$B$7:$BZ$7,0),FALSE),VLOOKUP($B30,BNA_nov23!$B$1:$BZ$1007,MATCH(Y$5,BNA_nov23!$B$7:$BZ$7,0),FALSE)))</f>
        <v/>
      </c>
      <c r="Z30" s="26" t="str">
        <f ca="1">IF(VLOOKUP($B30,BNA_nov23!$B$1:$BZ$1007,MATCH($A$1,BNA_nov23!$B$7:$BZ$7,0),FALSE)=$A$2,"",IF(VLOOKUP($B30,BNA_nov23!$B$1:$BZ$1007,MATCH(Z$5,BNA_nov23!$B$7:$BZ$7,0),FALSE)="MC",VLOOKUP($A$3,BNA_nov23!$B$1:$BZ$1007,MATCH(Z$5,BNA_nov23!$B$7:$BZ$7,0),FALSE),VLOOKUP($B30,BNA_nov23!$B$1:$BZ$1007,MATCH(Z$5,BNA_nov23!$B$7:$BZ$7,0),FALSE)))</f>
        <v/>
      </c>
      <c r="AA30" s="26" t="str">
        <f ca="1">IF(VLOOKUP($B30,BNA_nov23!$B$1:$BZ$1007,MATCH($A$1,BNA_nov23!$B$7:$BZ$7,0),FALSE)=$A$2,"",IF(VLOOKUP($B30,BNA_nov23!$B$1:$BZ$1007,MATCH(AA$5,BNA_nov23!$B$7:$BZ$7,0),FALSE)="MC",VLOOKUP($A$3,BNA_nov23!$B$1:$BZ$1007,MATCH(AA$5,BNA_nov23!$B$7:$BZ$7,0),FALSE),VLOOKUP($B30,BNA_nov23!$B$1:$BZ$1007,MATCH(AA$5,BNA_nov23!$B$7:$BZ$7,0),FALSE)))</f>
        <v/>
      </c>
      <c r="AB30" s="26" t="str">
        <f ca="1">IF(VLOOKUP($B30,BNA_nov23!$B$1:$BZ$1007,MATCH($A$1,BNA_nov23!$B$7:$BZ$7,0),FALSE)=$A$2,"",IF(VLOOKUP($B30,BNA_nov23!$B$1:$BZ$1007,MATCH(AB$5,BNA_nov23!$B$7:$BZ$7,0),FALSE)="MC",VLOOKUP($A$3,BNA_nov23!$B$1:$BZ$1007,MATCH(AB$5,BNA_nov23!$B$7:$BZ$7,0),FALSE),VLOOKUP($B30,BNA_nov23!$B$1:$BZ$1007,MATCH(AB$5,BNA_nov23!$B$7:$BZ$7,0),FALSE)))</f>
        <v/>
      </c>
      <c r="AC30" s="26" t="str">
        <f ca="1">IF(VLOOKUP($B30,BNA_nov23!$B$1:$BZ$1007,MATCH($A$1,BNA_nov23!$B$7:$BZ$7,0),FALSE)=$A$2,"",IF(VLOOKUP($B30,BNA_nov23!$B$1:$BZ$1007,MATCH(AC$5,BNA_nov23!$B$7:$BZ$7,0),FALSE)="MC",VLOOKUP($A$3,BNA_nov23!$B$1:$BZ$1007,MATCH(AC$5,BNA_nov23!$B$7:$BZ$7,0),FALSE),VLOOKUP($B30,BNA_nov23!$B$1:$BZ$1007,MATCH(AC$5,BNA_nov23!$B$7:$BZ$7,0),FALSE)))</f>
        <v/>
      </c>
      <c r="AD30" s="26" t="str">
        <f ca="1">IF(VLOOKUP($B30,BNA_nov23!$B$1:$BZ$1007,MATCH($A$1,BNA_nov23!$B$7:$BZ$7,0),FALSE)=$A$2,"",IF(VLOOKUP($B30,BNA_nov23!$B$1:$BZ$1007,MATCH(AD$5,BNA_nov23!$B$7:$BZ$7,0),FALSE)="MC",VLOOKUP($A$3,BNA_nov23!$B$1:$BZ$1007,MATCH(AD$5,BNA_nov23!$B$7:$BZ$7,0),FALSE),VLOOKUP($B30,BNA_nov23!$B$1:$BZ$1007,MATCH(AD$5,BNA_nov23!$B$7:$BZ$7,0),FALSE)))</f>
        <v/>
      </c>
    </row>
    <row r="31" spans="2:30" x14ac:dyDescent="0.35">
      <c r="D31" s="3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row>
    <row r="32" spans="2:30" x14ac:dyDescent="0.35">
      <c r="D32" s="37">
        <f ca="1">SUM(E32:AD32)</f>
        <v>82675</v>
      </c>
      <c r="E32" s="27">
        <f ca="1">IFERROR(MEDIAN(E6:E31),"")</f>
        <v>1200</v>
      </c>
      <c r="F32" s="27">
        <f t="shared" ref="F32:AD32" ca="1" si="1">IFERROR(MEDIAN(F6:F31),"")</f>
        <v>2000</v>
      </c>
      <c r="G32" s="27">
        <f t="shared" ca="1" si="1"/>
        <v>1750</v>
      </c>
      <c r="H32" s="27">
        <f t="shared" ca="1" si="1"/>
        <v>500</v>
      </c>
      <c r="I32" s="27">
        <f t="shared" ca="1" si="1"/>
        <v>300</v>
      </c>
      <c r="J32" s="28">
        <f t="shared" ca="1" si="1"/>
        <v>5187.5</v>
      </c>
      <c r="K32" s="28">
        <f t="shared" ca="1" si="1"/>
        <v>9000</v>
      </c>
      <c r="L32" s="28">
        <f t="shared" ca="1" si="1"/>
        <v>1250</v>
      </c>
      <c r="M32" s="28">
        <f t="shared" ca="1" si="1"/>
        <v>2250</v>
      </c>
      <c r="N32" s="29">
        <f t="shared" ca="1" si="1"/>
        <v>100</v>
      </c>
      <c r="O32" s="29">
        <f t="shared" ca="1" si="1"/>
        <v>28500</v>
      </c>
      <c r="P32" s="29">
        <f t="shared" ca="1" si="1"/>
        <v>750</v>
      </c>
      <c r="Q32" s="30">
        <f t="shared" ca="1" si="1"/>
        <v>6250</v>
      </c>
      <c r="R32" s="30">
        <f t="shared" ca="1" si="1"/>
        <v>5000</v>
      </c>
      <c r="S32" s="30">
        <f t="shared" ca="1" si="1"/>
        <v>500</v>
      </c>
      <c r="T32" s="30">
        <f t="shared" ca="1" si="1"/>
        <v>162.5</v>
      </c>
      <c r="U32" s="30">
        <f t="shared" ca="1" si="1"/>
        <v>500</v>
      </c>
      <c r="V32" s="30">
        <f t="shared" ca="1" si="1"/>
        <v>850</v>
      </c>
      <c r="W32" s="30">
        <f t="shared" ca="1" si="1"/>
        <v>1350</v>
      </c>
      <c r="X32" s="30">
        <f t="shared" ca="1" si="1"/>
        <v>2125</v>
      </c>
      <c r="Y32" s="30">
        <f t="shared" ca="1" si="1"/>
        <v>3250</v>
      </c>
      <c r="Z32" s="30">
        <f t="shared" ca="1" si="1"/>
        <v>2500</v>
      </c>
      <c r="AA32" s="30">
        <f t="shared" ca="1" si="1"/>
        <v>2600</v>
      </c>
      <c r="AB32" s="30">
        <f t="shared" ca="1" si="1"/>
        <v>1500</v>
      </c>
      <c r="AC32" s="30">
        <f t="shared" ca="1" si="1"/>
        <v>3000</v>
      </c>
      <c r="AD32" s="30">
        <f t="shared" ca="1" si="1"/>
        <v>300</v>
      </c>
    </row>
    <row r="33" spans="4:17" ht="15.5" x14ac:dyDescent="0.35">
      <c r="D33" s="54"/>
      <c r="E33" s="31">
        <f ca="1">SUM(E32:I32)</f>
        <v>5750</v>
      </c>
      <c r="J33" s="31">
        <f ca="1">SUM(J32:M32)</f>
        <v>17687.5</v>
      </c>
      <c r="Q33" s="31">
        <f ca="1">SUM(Q32:AD32)</f>
        <v>29887.5</v>
      </c>
    </row>
  </sheetData>
  <conditionalFormatting sqref="A1">
    <cfRule type="containsText" dxfId="17" priority="1" operator="containsText" text="!!">
      <formula>NOT(ISERROR(SEARCH("!!",A1)))</formula>
    </cfRule>
  </conditionalFormatting>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20C51-F72D-4B58-96DF-2375B6F76D95}">
  <sheetPr>
    <tabColor theme="2"/>
  </sheetPr>
  <dimension ref="B1:AG67"/>
  <sheetViews>
    <sheetView topLeftCell="A36" workbookViewId="0">
      <selection activeCell="H65" sqref="H65"/>
    </sheetView>
  </sheetViews>
  <sheetFormatPr baseColWidth="10" defaultColWidth="11.453125" defaultRowHeight="14.5" x14ac:dyDescent="0.35"/>
  <cols>
    <col min="1" max="1" width="7.453125" customWidth="1"/>
    <col min="4" max="4" width="18" bestFit="1" customWidth="1"/>
  </cols>
  <sheetData>
    <row r="1" spans="2:33" ht="15.5" x14ac:dyDescent="0.35">
      <c r="B1" s="11" t="str">
        <f>BNA_nov23!$A$2</f>
        <v>BNA_nov23!</v>
      </c>
      <c r="D1" s="3"/>
    </row>
    <row r="2" spans="2:33" x14ac:dyDescent="0.35">
      <c r="B2" s="11">
        <f>BNA_nov23!$C$6</f>
        <v>45231</v>
      </c>
    </row>
    <row r="3" spans="2:33" x14ac:dyDescent="0.35">
      <c r="B3" t="s">
        <v>3345</v>
      </c>
    </row>
    <row r="4" spans="2:33" x14ac:dyDescent="0.35">
      <c r="B4" t="s">
        <v>3392</v>
      </c>
    </row>
    <row r="5" spans="2:33" x14ac:dyDescent="0.35">
      <c r="B5" t="s">
        <v>3394</v>
      </c>
    </row>
    <row r="8" spans="2:33" x14ac:dyDescent="0.35">
      <c r="B8" s="15" t="s">
        <v>75</v>
      </c>
      <c r="C8" s="15" t="s">
        <v>3309</v>
      </c>
      <c r="D8" t="s">
        <v>3404</v>
      </c>
      <c r="E8" s="6" t="s">
        <v>34</v>
      </c>
      <c r="F8" s="6" t="s">
        <v>35</v>
      </c>
      <c r="G8" s="6" t="s">
        <v>36</v>
      </c>
      <c r="H8" s="6" t="s">
        <v>37</v>
      </c>
      <c r="I8" s="6" t="s">
        <v>38</v>
      </c>
      <c r="J8" s="6" t="s">
        <v>39</v>
      </c>
      <c r="K8" s="6" t="s">
        <v>40</v>
      </c>
      <c r="L8" s="6" t="s">
        <v>41</v>
      </c>
      <c r="M8" s="6" t="s">
        <v>42</v>
      </c>
      <c r="N8" s="6" t="s">
        <v>43</v>
      </c>
      <c r="O8" s="6" t="s">
        <v>44</v>
      </c>
      <c r="P8" s="6" t="s">
        <v>45</v>
      </c>
      <c r="Q8" s="6" t="s">
        <v>46</v>
      </c>
      <c r="R8" s="6" t="s">
        <v>47</v>
      </c>
      <c r="S8" s="6" t="s">
        <v>48</v>
      </c>
      <c r="T8" s="6" t="s">
        <v>49</v>
      </c>
      <c r="U8" s="6" t="s">
        <v>50</v>
      </c>
      <c r="V8" s="6" t="s">
        <v>51</v>
      </c>
      <c r="W8" s="6" t="s">
        <v>52</v>
      </c>
      <c r="X8" s="6" t="s">
        <v>53</v>
      </c>
      <c r="Y8" s="6" t="s">
        <v>54</v>
      </c>
      <c r="Z8" s="6" t="s">
        <v>55</v>
      </c>
      <c r="AA8" s="6" t="s">
        <v>56</v>
      </c>
      <c r="AB8" s="6" t="s">
        <v>57</v>
      </c>
      <c r="AC8" s="6" t="s">
        <v>58</v>
      </c>
      <c r="AD8" s="6" t="s">
        <v>59</v>
      </c>
      <c r="AE8" s="6" t="s">
        <v>60</v>
      </c>
      <c r="AF8" s="6" t="s">
        <v>61</v>
      </c>
      <c r="AG8" s="6" t="s">
        <v>62</v>
      </c>
    </row>
    <row r="9" spans="2:33" x14ac:dyDescent="0.35">
      <c r="D9" t="s">
        <v>3327</v>
      </c>
    </row>
    <row r="10" spans="2:33" x14ac:dyDescent="0.35">
      <c r="B10" t="s">
        <v>65</v>
      </c>
      <c r="C10" s="8" t="str">
        <f>$B$1</f>
        <v>BNA_nov23!</v>
      </c>
      <c r="D10" t="s">
        <v>63</v>
      </c>
      <c r="E10">
        <f ca="1">VLOOKUP(_xlfn.CONCAT($B10,$C10),BNA_Historique_prix!$D$1:$AI$318,MATCH(E$8,BNA_Historique_prix!$D$4:$BZ$4,0),FALSE)</f>
        <v>1200</v>
      </c>
      <c r="F10" t="str">
        <f ca="1">VLOOKUP(_xlfn.CONCAT($B10,$C10),BNA_Historique_prix!$D$1:$AI$318,MATCH(F$8,BNA_Historique_prix!$D$4:$BZ$4,0),FALSE)</f>
        <v>MC</v>
      </c>
      <c r="G10" t="str">
        <f ca="1">VLOOKUP(_xlfn.CONCAT($B10,$C10),BNA_Historique_prix!$D$1:$AI$318,MATCH(G$8,BNA_Historique_prix!$D$4:$BZ$4,0),FALSE)</f>
        <v>MC</v>
      </c>
      <c r="H10">
        <f ca="1">VLOOKUP(_xlfn.CONCAT($B10,$C10),BNA_Historique_prix!$D$1:$AI$318,MATCH(H$8,BNA_Historique_prix!$D$4:$BZ$4,0),FALSE)</f>
        <v>500</v>
      </c>
      <c r="I10">
        <f ca="1">VLOOKUP(_xlfn.CONCAT($B10,$C10),BNA_Historique_prix!$D$1:$AI$318,MATCH(I$8,BNA_Historique_prix!$D$4:$BZ$4,0),FALSE)</f>
        <v>300</v>
      </c>
      <c r="J10">
        <f ca="1">VLOOKUP(_xlfn.CONCAT($B10,$C10),BNA_Historique_prix!$D$1:$AI$318,MATCH(J$8,BNA_Historique_prix!$D$4:$BZ$4,0),FALSE)</f>
        <v>5000</v>
      </c>
      <c r="K10" t="str">
        <f ca="1">VLOOKUP(_xlfn.CONCAT($B10,$C10),BNA_Historique_prix!$D$1:$AI$318,MATCH(K$8,BNA_Historique_prix!$D$4:$BZ$4,0),FALSE)</f>
        <v>MC</v>
      </c>
      <c r="L10">
        <f ca="1">VLOOKUP(_xlfn.CONCAT($B10,$C10),BNA_Historique_prix!$D$1:$AI$318,MATCH(L$8,BNA_Historique_prix!$D$4:$BZ$4,0),FALSE)</f>
        <v>1250</v>
      </c>
      <c r="M10">
        <f ca="1">VLOOKUP(_xlfn.CONCAT($B10,$C10),BNA_Historique_prix!$D$1:$AI$318,MATCH(M$8,BNA_Historique_prix!$D$4:$BZ$4,0),FALSE)</f>
        <v>2000</v>
      </c>
      <c r="N10">
        <f ca="1">VLOOKUP(_xlfn.CONCAT($B10,$C10),BNA_Historique_prix!$D$1:$AI$318,MATCH(N$8,BNA_Historique_prix!$D$4:$BZ$4,0),FALSE)</f>
        <v>5000</v>
      </c>
      <c r="O10">
        <f ca="1">VLOOKUP(_xlfn.CONCAT($B10,$C10),BNA_Historique_prix!$D$1:$AI$318,MATCH(O$8,BNA_Historique_prix!$D$4:$BZ$4,0),FALSE)</f>
        <v>100</v>
      </c>
      <c r="P10" t="str">
        <f ca="1">VLOOKUP(_xlfn.CONCAT($B10,$C10),BNA_Historique_prix!$D$1:$AI$318,MATCH(P$8,BNA_Historique_prix!$D$4:$BZ$4,0),FALSE)</f>
        <v>MC</v>
      </c>
      <c r="Q10">
        <f ca="1">VLOOKUP(_xlfn.CONCAT($B10,$C10),BNA_Historique_prix!$D$1:$AI$318,MATCH(Q$8,BNA_Historique_prix!$D$4:$BZ$4,0),FALSE)</f>
        <v>32000</v>
      </c>
      <c r="R10">
        <f ca="1">VLOOKUP(_xlfn.CONCAT($B10,$C10),BNA_Historique_prix!$D$1:$AI$318,MATCH(R$8,BNA_Historique_prix!$D$4:$BZ$4,0),FALSE)</f>
        <v>36250</v>
      </c>
      <c r="S10">
        <f ca="1">VLOOKUP(_xlfn.CONCAT($B10,$C10),BNA_Historique_prix!$D$1:$AI$318,MATCH(S$8,BNA_Historique_prix!$D$4:$BZ$4,0),FALSE)</f>
        <v>7500</v>
      </c>
      <c r="T10">
        <f ca="1">VLOOKUP(_xlfn.CONCAT($B10,$C10),BNA_Historique_prix!$D$1:$AI$318,MATCH(T$8,BNA_Historique_prix!$D$4:$BZ$4,0),FALSE)</f>
        <v>5500</v>
      </c>
      <c r="U10">
        <f ca="1">VLOOKUP(_xlfn.CONCAT($B10,$C10),BNA_Historique_prix!$D$1:$AI$318,MATCH(U$8,BNA_Historique_prix!$D$4:$BZ$4,0),FALSE)</f>
        <v>500</v>
      </c>
      <c r="V10">
        <f ca="1">VLOOKUP(_xlfn.CONCAT($B10,$C10),BNA_Historique_prix!$D$1:$AI$318,MATCH(V$8,BNA_Historique_prix!$D$4:$BZ$4,0),FALSE)</f>
        <v>125</v>
      </c>
      <c r="W10">
        <f ca="1">VLOOKUP(_xlfn.CONCAT($B10,$C10),BNA_Historique_prix!$D$1:$AI$318,MATCH(W$8,BNA_Historique_prix!$D$4:$BZ$4,0),FALSE)</f>
        <v>750</v>
      </c>
      <c r="X10">
        <f ca="1">VLOOKUP(_xlfn.CONCAT($B10,$C10),BNA_Historique_prix!$D$1:$AI$318,MATCH(X$8,BNA_Historique_prix!$D$4:$BZ$4,0),FALSE)</f>
        <v>850</v>
      </c>
      <c r="Y10">
        <f ca="1">VLOOKUP(_xlfn.CONCAT($B10,$C10),BNA_Historique_prix!$D$1:$AI$318,MATCH(Y$8,BNA_Historique_prix!$D$4:$BZ$4,0),FALSE)</f>
        <v>1200</v>
      </c>
      <c r="Z10">
        <f ca="1">VLOOKUP(_xlfn.CONCAT($B10,$C10),BNA_Historique_prix!$D$1:$AI$318,MATCH(Z$8,BNA_Historique_prix!$D$4:$BZ$4,0),FALSE)</f>
        <v>2000</v>
      </c>
      <c r="AA10">
        <f ca="1">VLOOKUP(_xlfn.CONCAT($B10,$C10),BNA_Historique_prix!$D$1:$AI$318,MATCH(AA$8,BNA_Historique_prix!$D$4:$BZ$4,0),FALSE)</f>
        <v>3000</v>
      </c>
      <c r="AB10">
        <f ca="1">VLOOKUP(_xlfn.CONCAT($B10,$C10),BNA_Historique_prix!$D$1:$AI$318,MATCH(AB$8,BNA_Historique_prix!$D$4:$BZ$4,0),FALSE)</f>
        <v>3000</v>
      </c>
      <c r="AC10">
        <f ca="1">VLOOKUP(_xlfn.CONCAT($B10,$C10),BNA_Historique_prix!$D$1:$AI$318,MATCH(AC$8,BNA_Historique_prix!$D$4:$BZ$4,0),FALSE)</f>
        <v>3000</v>
      </c>
      <c r="AD10">
        <f ca="1">VLOOKUP(_xlfn.CONCAT($B10,$C10),BNA_Historique_prix!$D$1:$AI$318,MATCH(AD$8,BNA_Historique_prix!$D$4:$BZ$4,0),FALSE)</f>
        <v>1250</v>
      </c>
      <c r="AE10">
        <f ca="1">VLOOKUP(_xlfn.CONCAT($B10,$C10),BNA_Historique_prix!$D$1:$AI$318,MATCH(AE$8,BNA_Historique_prix!$D$4:$BZ$4,0),FALSE)</f>
        <v>3000</v>
      </c>
      <c r="AF10">
        <f ca="1">VLOOKUP(_xlfn.CONCAT($B10,$C10),BNA_Historique_prix!$D$1:$AI$318,MATCH(AF$8,BNA_Historique_prix!$D$4:$BZ$4,0),FALSE)</f>
        <v>250</v>
      </c>
      <c r="AG10">
        <f ca="1">VLOOKUP(_xlfn.CONCAT($B10,$C10),BNA_Historique_prix!$D$1:$AI$318,MATCH(AG$8,BNA_Historique_prix!$D$4:$BZ$4,0),FALSE)</f>
        <v>200</v>
      </c>
    </row>
    <row r="11" spans="2:33" x14ac:dyDescent="0.35">
      <c r="B11" t="s">
        <v>71</v>
      </c>
      <c r="C11" s="8" t="str">
        <f>$B$1</f>
        <v>BNA_nov23!</v>
      </c>
      <c r="D11" t="s">
        <v>70</v>
      </c>
      <c r="E11" t="str">
        <f ca="1">VLOOKUP(_xlfn.CONCAT($B11,$C11),BNA_Historique_prix!$D$1:$AI$318,MATCH(E$8,BNA_Historique_prix!$D$4:$BZ$4,0),FALSE)</f>
        <v>MC</v>
      </c>
      <c r="F11" t="str">
        <f ca="1">VLOOKUP(_xlfn.CONCAT($B11,$C11),BNA_Historique_prix!$D$1:$AI$318,MATCH(F$8,BNA_Historique_prix!$D$4:$BZ$4,0),FALSE)</f>
        <v>MC</v>
      </c>
      <c r="G11" t="str">
        <f ca="1">VLOOKUP(_xlfn.CONCAT($B11,$C11),BNA_Historique_prix!$D$1:$AI$318,MATCH(G$8,BNA_Historique_prix!$D$4:$BZ$4,0),FALSE)</f>
        <v>MC</v>
      </c>
      <c r="H11">
        <f ca="1">VLOOKUP(_xlfn.CONCAT($B11,$C11),BNA_Historique_prix!$D$1:$AI$318,MATCH(H$8,BNA_Historique_prix!$D$4:$BZ$4,0),FALSE)</f>
        <v>550</v>
      </c>
      <c r="I11">
        <f ca="1">VLOOKUP(_xlfn.CONCAT($B11,$C11),BNA_Historique_prix!$D$1:$AI$318,MATCH(I$8,BNA_Historique_prix!$D$4:$BZ$4,0),FALSE)</f>
        <v>350</v>
      </c>
      <c r="J11">
        <f ca="1">VLOOKUP(_xlfn.CONCAT($B11,$C11),BNA_Historique_prix!$D$1:$AI$318,MATCH(J$8,BNA_Historique_prix!$D$4:$BZ$4,0),FALSE)</f>
        <v>6500</v>
      </c>
      <c r="K11">
        <f ca="1">VLOOKUP(_xlfn.CONCAT($B11,$C11),BNA_Historique_prix!$D$1:$AI$318,MATCH(K$8,BNA_Historique_prix!$D$4:$BZ$4,0),FALSE)</f>
        <v>28500</v>
      </c>
      <c r="L11">
        <f ca="1">VLOOKUP(_xlfn.CONCAT($B11,$C11),BNA_Historique_prix!$D$1:$AI$318,MATCH(L$8,BNA_Historique_prix!$D$4:$BZ$4,0),FALSE)</f>
        <v>1000</v>
      </c>
      <c r="M11">
        <f ca="1">VLOOKUP(_xlfn.CONCAT($B11,$C11),BNA_Historique_prix!$D$1:$AI$318,MATCH(M$8,BNA_Historique_prix!$D$4:$BZ$4,0),FALSE)</f>
        <v>4500</v>
      </c>
      <c r="N11">
        <f ca="1">VLOOKUP(_xlfn.CONCAT($B11,$C11),BNA_Historique_prix!$D$1:$AI$318,MATCH(N$8,BNA_Historique_prix!$D$4:$BZ$4,0),FALSE)</f>
        <v>10000</v>
      </c>
      <c r="O11">
        <f ca="1">VLOOKUP(_xlfn.CONCAT($B11,$C11),BNA_Historique_prix!$D$1:$AI$318,MATCH(O$8,BNA_Historique_prix!$D$4:$BZ$4,0),FALSE)</f>
        <v>200</v>
      </c>
      <c r="P11" t="str">
        <f ca="1">VLOOKUP(_xlfn.CONCAT($B11,$C11),BNA_Historique_prix!$D$1:$AI$318,MATCH(P$8,BNA_Historique_prix!$D$4:$BZ$4,0),FALSE)</f>
        <v>MC</v>
      </c>
      <c r="Q11">
        <f ca="1">VLOOKUP(_xlfn.CONCAT($B11,$C11),BNA_Historique_prix!$D$1:$AI$318,MATCH(Q$8,BNA_Historique_prix!$D$4:$BZ$4,0),FALSE)</f>
        <v>30000</v>
      </c>
      <c r="R11">
        <f ca="1">VLOOKUP(_xlfn.CONCAT($B11,$C11),BNA_Historique_prix!$D$1:$AI$318,MATCH(R$8,BNA_Historique_prix!$D$4:$BZ$4,0),FALSE)</f>
        <v>38000</v>
      </c>
      <c r="S11" t="str">
        <f ca="1">VLOOKUP(_xlfn.CONCAT($B11,$C11),BNA_Historique_prix!$D$1:$AI$318,MATCH(S$8,BNA_Historique_prix!$D$4:$BZ$4,0),FALSE)</f>
        <v>MC</v>
      </c>
      <c r="T11" t="str">
        <f ca="1">VLOOKUP(_xlfn.CONCAT($B11,$C11),BNA_Historique_prix!$D$1:$AI$318,MATCH(T$8,BNA_Historique_prix!$D$4:$BZ$4,0),FALSE)</f>
        <v>MC</v>
      </c>
      <c r="U11" t="str">
        <f ca="1">VLOOKUP(_xlfn.CONCAT($B11,$C11),BNA_Historique_prix!$D$1:$AI$318,MATCH(U$8,BNA_Historique_prix!$D$4:$BZ$4,0),FALSE)</f>
        <v>MC</v>
      </c>
      <c r="V11">
        <f ca="1">VLOOKUP(_xlfn.CONCAT($B11,$C11),BNA_Historique_prix!$D$1:$AI$318,MATCH(V$8,BNA_Historique_prix!$D$4:$BZ$4,0),FALSE)</f>
        <v>850</v>
      </c>
      <c r="W11" t="str">
        <f ca="1">VLOOKUP(_xlfn.CONCAT($B11,$C11),BNA_Historique_prix!$D$1:$AI$318,MATCH(W$8,BNA_Historique_prix!$D$4:$BZ$4,0),FALSE)</f>
        <v>MC</v>
      </c>
      <c r="X11" t="str">
        <f ca="1">VLOOKUP(_xlfn.CONCAT($B11,$C11),BNA_Historique_prix!$D$1:$AI$318,MATCH(X$8,BNA_Historique_prix!$D$4:$BZ$4,0),FALSE)</f>
        <v>MC</v>
      </c>
      <c r="Y11" t="str">
        <f ca="1">VLOOKUP(_xlfn.CONCAT($B11,$C11),BNA_Historique_prix!$D$1:$AI$318,MATCH(Y$8,BNA_Historique_prix!$D$4:$BZ$4,0),FALSE)</f>
        <v>MC</v>
      </c>
      <c r="Z11">
        <f ca="1">VLOOKUP(_xlfn.CONCAT($B11,$C11),BNA_Historique_prix!$D$1:$AI$318,MATCH(Z$8,BNA_Historique_prix!$D$4:$BZ$4,0),FALSE)</f>
        <v>4000</v>
      </c>
      <c r="AA11">
        <f ca="1">VLOOKUP(_xlfn.CONCAT($B11,$C11),BNA_Historique_prix!$D$1:$AI$318,MATCH(AA$8,BNA_Historique_prix!$D$4:$BZ$4,0),FALSE)</f>
        <v>3500</v>
      </c>
      <c r="AB11">
        <f ca="1">VLOOKUP(_xlfn.CONCAT($B11,$C11),BNA_Historique_prix!$D$1:$AI$318,MATCH(AB$8,BNA_Historique_prix!$D$4:$BZ$4,0),FALSE)</f>
        <v>650</v>
      </c>
      <c r="AC11" t="str">
        <f ca="1">VLOOKUP(_xlfn.CONCAT($B11,$C11),BNA_Historique_prix!$D$1:$AI$318,MATCH(AC$8,BNA_Historique_prix!$D$4:$BZ$4,0),FALSE)</f>
        <v>MC</v>
      </c>
      <c r="AD11">
        <f ca="1">VLOOKUP(_xlfn.CONCAT($B11,$C11),BNA_Historique_prix!$D$1:$AI$318,MATCH(AD$8,BNA_Historique_prix!$D$4:$BZ$4,0),FALSE)</f>
        <v>1200</v>
      </c>
      <c r="AE11">
        <f ca="1">VLOOKUP(_xlfn.CONCAT($B11,$C11),BNA_Historique_prix!$D$1:$AI$318,MATCH(AE$8,BNA_Historique_prix!$D$4:$BZ$4,0),FALSE)</f>
        <v>2800</v>
      </c>
      <c r="AF11" t="str">
        <f ca="1">VLOOKUP(_xlfn.CONCAT($B11,$C11),BNA_Historique_prix!$D$1:$AI$318,MATCH(AF$8,BNA_Historique_prix!$D$4:$BZ$4,0),FALSE)</f>
        <v>MC</v>
      </c>
      <c r="AG11">
        <f ca="1">VLOOKUP(_xlfn.CONCAT($B11,$C11),BNA_Historique_prix!$D$1:$AI$318,MATCH(AG$8,BNA_Historique_prix!$D$4:$BZ$4,0),FALSE)</f>
        <v>1800</v>
      </c>
    </row>
    <row r="12" spans="2:33" x14ac:dyDescent="0.35">
      <c r="D12" t="s">
        <v>3330</v>
      </c>
    </row>
    <row r="13" spans="2:33" x14ac:dyDescent="0.35">
      <c r="B13" t="s">
        <v>74</v>
      </c>
      <c r="C13" s="8" t="str">
        <f>$B$1</f>
        <v>BNA_nov23!</v>
      </c>
      <c r="D13" t="s">
        <v>72</v>
      </c>
      <c r="E13">
        <f ca="1">VLOOKUP(_xlfn.CONCAT($B13,$C13),BNA_Historique_prix!$D$1:$AI$318,MATCH(E$8,BNA_Historique_prix!$D$4:$BZ$4,0),FALSE)</f>
        <v>1000</v>
      </c>
      <c r="F13" t="str">
        <f ca="1">VLOOKUP(_xlfn.CONCAT($B13,$C13),BNA_Historique_prix!$D$1:$AI$318,MATCH(F$8,BNA_Historique_prix!$D$4:$BZ$4,0),FALSE)</f>
        <v>MC</v>
      </c>
      <c r="G13" t="str">
        <f ca="1">VLOOKUP(_xlfn.CONCAT($B13,$C13),BNA_Historique_prix!$D$1:$AI$318,MATCH(G$8,BNA_Historique_prix!$D$4:$BZ$4,0),FALSE)</f>
        <v>MC</v>
      </c>
      <c r="H13" t="str">
        <f ca="1">VLOOKUP(_xlfn.CONCAT($B13,$C13),BNA_Historique_prix!$D$1:$AI$318,MATCH(H$8,BNA_Historique_prix!$D$4:$BZ$4,0),FALSE)</f>
        <v>MC</v>
      </c>
      <c r="I13">
        <f ca="1">VLOOKUP(_xlfn.CONCAT($B13,$C13),BNA_Historique_prix!$D$1:$AI$318,MATCH(I$8,BNA_Historique_prix!$D$4:$BZ$4,0),FALSE)</f>
        <v>500</v>
      </c>
      <c r="J13" t="str">
        <f ca="1">VLOOKUP(_xlfn.CONCAT($B13,$C13),BNA_Historique_prix!$D$1:$AI$318,MATCH(J$8,BNA_Historique_prix!$D$4:$BZ$4,0),FALSE)</f>
        <v>MC</v>
      </c>
      <c r="K13" t="str">
        <f ca="1">VLOOKUP(_xlfn.CONCAT($B13,$C13),BNA_Historique_prix!$D$1:$AI$318,MATCH(K$8,BNA_Historique_prix!$D$4:$BZ$4,0),FALSE)</f>
        <v>MC</v>
      </c>
      <c r="L13" t="str">
        <f ca="1">VLOOKUP(_xlfn.CONCAT($B13,$C13),BNA_Historique_prix!$D$1:$AI$318,MATCH(L$8,BNA_Historique_prix!$D$4:$BZ$4,0),FALSE)</f>
        <v>MC</v>
      </c>
      <c r="M13" t="str">
        <f ca="1">VLOOKUP(_xlfn.CONCAT($B13,$C13),BNA_Historique_prix!$D$1:$AI$318,MATCH(M$8,BNA_Historique_prix!$D$4:$BZ$4,0),FALSE)</f>
        <v>MC</v>
      </c>
      <c r="N13" t="str">
        <f ca="1">VLOOKUP(_xlfn.CONCAT($B13,$C13),BNA_Historique_prix!$D$1:$AI$318,MATCH(N$8,BNA_Historique_prix!$D$4:$BZ$4,0),FALSE)</f>
        <v>MC</v>
      </c>
      <c r="O13" t="str">
        <f ca="1">VLOOKUP(_xlfn.CONCAT($B13,$C13),BNA_Historique_prix!$D$1:$AI$318,MATCH(O$8,BNA_Historique_prix!$D$4:$BZ$4,0),FALSE)</f>
        <v>MC</v>
      </c>
      <c r="P13" t="str">
        <f ca="1">VLOOKUP(_xlfn.CONCAT($B13,$C13),BNA_Historique_prix!$D$1:$AI$318,MATCH(P$8,BNA_Historique_prix!$D$4:$BZ$4,0),FALSE)</f>
        <v>MC</v>
      </c>
      <c r="Q13" t="str">
        <f ca="1">VLOOKUP(_xlfn.CONCAT($B13,$C13),BNA_Historique_prix!$D$1:$AI$318,MATCH(Q$8,BNA_Historique_prix!$D$4:$BZ$4,0),FALSE)</f>
        <v>MC</v>
      </c>
      <c r="R13" t="str">
        <f ca="1">VLOOKUP(_xlfn.CONCAT($B13,$C13),BNA_Historique_prix!$D$1:$AI$318,MATCH(R$8,BNA_Historique_prix!$D$4:$BZ$4,0),FALSE)</f>
        <v>MC</v>
      </c>
      <c r="S13" t="str">
        <f ca="1">VLOOKUP(_xlfn.CONCAT($B13,$C13),BNA_Historique_prix!$D$1:$AI$318,MATCH(S$8,BNA_Historique_prix!$D$4:$BZ$4,0),FALSE)</f>
        <v>MC</v>
      </c>
      <c r="T13" t="str">
        <f ca="1">VLOOKUP(_xlfn.CONCAT($B13,$C13),BNA_Historique_prix!$D$1:$AI$318,MATCH(T$8,BNA_Historique_prix!$D$4:$BZ$4,0),FALSE)</f>
        <v>MC</v>
      </c>
      <c r="U13">
        <f ca="1">VLOOKUP(_xlfn.CONCAT($B13,$C13),BNA_Historique_prix!$D$1:$AI$318,MATCH(U$8,BNA_Historique_prix!$D$4:$BZ$4,0),FALSE)</f>
        <v>525</v>
      </c>
      <c r="V13">
        <f ca="1">VLOOKUP(_xlfn.CONCAT($B13,$C13),BNA_Historique_prix!$D$1:$AI$318,MATCH(V$8,BNA_Historique_prix!$D$4:$BZ$4,0),FALSE)</f>
        <v>375</v>
      </c>
      <c r="W13" t="str">
        <f ca="1">VLOOKUP(_xlfn.CONCAT($B13,$C13),BNA_Historique_prix!$D$1:$AI$318,MATCH(W$8,BNA_Historique_prix!$D$4:$BZ$4,0),FALSE)</f>
        <v>MC</v>
      </c>
      <c r="X13" t="str">
        <f ca="1">VLOOKUP(_xlfn.CONCAT($B13,$C13),BNA_Historique_prix!$D$1:$AI$318,MATCH(X$8,BNA_Historique_prix!$D$4:$BZ$4,0),FALSE)</f>
        <v>MC</v>
      </c>
      <c r="Y13" t="str">
        <f ca="1">VLOOKUP(_xlfn.CONCAT($B13,$C13),BNA_Historique_prix!$D$1:$AI$318,MATCH(Y$8,BNA_Historique_prix!$D$4:$BZ$4,0),FALSE)</f>
        <v>MC</v>
      </c>
      <c r="Z13">
        <f ca="1">VLOOKUP(_xlfn.CONCAT($B13,$C13),BNA_Historique_prix!$D$1:$AI$318,MATCH(Z$8,BNA_Historique_prix!$D$4:$BZ$4,0),FALSE)</f>
        <v>2500</v>
      </c>
      <c r="AA13">
        <f ca="1">VLOOKUP(_xlfn.CONCAT($B13,$C13),BNA_Historique_prix!$D$1:$AI$318,MATCH(AA$8,BNA_Historique_prix!$D$4:$BZ$4,0),FALSE)</f>
        <v>4125</v>
      </c>
      <c r="AB13" t="str">
        <f ca="1">VLOOKUP(_xlfn.CONCAT($B13,$C13),BNA_Historique_prix!$D$1:$AI$318,MATCH(AB$8,BNA_Historique_prix!$D$4:$BZ$4,0),FALSE)</f>
        <v>MC</v>
      </c>
      <c r="AC13" t="str">
        <f ca="1">VLOOKUP(_xlfn.CONCAT($B13,$C13),BNA_Historique_prix!$D$1:$AI$318,MATCH(AC$8,BNA_Historique_prix!$D$4:$BZ$4,0),FALSE)</f>
        <v>MC</v>
      </c>
      <c r="AD13">
        <f ca="1">VLOOKUP(_xlfn.CONCAT($B13,$C13),BNA_Historique_prix!$D$1:$AI$318,MATCH(AD$8,BNA_Historique_prix!$D$4:$BZ$4,0),FALSE)</f>
        <v>2500</v>
      </c>
      <c r="AE13">
        <f ca="1">VLOOKUP(_xlfn.CONCAT($B13,$C13),BNA_Historique_prix!$D$1:$AI$318,MATCH(AE$8,BNA_Historique_prix!$D$4:$BZ$4,0),FALSE)</f>
        <v>6750</v>
      </c>
      <c r="AF13">
        <f ca="1">VLOOKUP(_xlfn.CONCAT($B13,$C13),BNA_Historique_prix!$D$1:$AI$318,MATCH(AF$8,BNA_Historique_prix!$D$4:$BZ$4,0),FALSE)</f>
        <v>250</v>
      </c>
      <c r="AG13" t="str">
        <f ca="1">VLOOKUP(_xlfn.CONCAT($B13,$C13),BNA_Historique_prix!$D$1:$AI$318,MATCH(AG$8,BNA_Historique_prix!$D$4:$BZ$4,0),FALSE)</f>
        <v>MC</v>
      </c>
    </row>
    <row r="14" spans="2:33" x14ac:dyDescent="0.35">
      <c r="B14" t="s">
        <v>77</v>
      </c>
      <c r="C14" s="8" t="str">
        <f>$B$1</f>
        <v>BNA_nov23!</v>
      </c>
      <c r="D14" t="s">
        <v>76</v>
      </c>
      <c r="E14">
        <f ca="1">VLOOKUP(_xlfn.CONCAT($B14,$C14),BNA_Historique_prix!$D$1:$AI$318,MATCH(E$8,BNA_Historique_prix!$D$4:$BZ$4,0),FALSE)</f>
        <v>1000</v>
      </c>
      <c r="F14">
        <f ca="1">VLOOKUP(_xlfn.CONCAT($B14,$C14),BNA_Historique_prix!$D$1:$AI$318,MATCH(F$8,BNA_Historique_prix!$D$4:$BZ$4,0),FALSE)</f>
        <v>1000</v>
      </c>
      <c r="G14" t="str">
        <f ca="1">VLOOKUP(_xlfn.CONCAT($B14,$C14),BNA_Historique_prix!$D$1:$AI$318,MATCH(G$8,BNA_Historique_prix!$D$4:$BZ$4,0),FALSE)</f>
        <v>MC</v>
      </c>
      <c r="H14">
        <f ca="1">VLOOKUP(_xlfn.CONCAT($B14,$C14),BNA_Historique_prix!$D$1:$AI$318,MATCH(H$8,BNA_Historique_prix!$D$4:$BZ$4,0),FALSE)</f>
        <v>450</v>
      </c>
      <c r="I14">
        <f ca="1">VLOOKUP(_xlfn.CONCAT($B14,$C14),BNA_Historique_prix!$D$1:$AI$318,MATCH(I$8,BNA_Historique_prix!$D$4:$BZ$4,0),FALSE)</f>
        <v>400</v>
      </c>
      <c r="J14">
        <f ca="1">VLOOKUP(_xlfn.CONCAT($B14,$C14),BNA_Historique_prix!$D$1:$AI$318,MATCH(J$8,BNA_Historique_prix!$D$4:$BZ$4,0),FALSE)</f>
        <v>4000</v>
      </c>
      <c r="K14">
        <f ca="1">VLOOKUP(_xlfn.CONCAT($B14,$C14),BNA_Historique_prix!$D$1:$AI$318,MATCH(K$8,BNA_Historique_prix!$D$4:$BZ$4,0),FALSE)</f>
        <v>2500</v>
      </c>
      <c r="L14">
        <f ca="1">VLOOKUP(_xlfn.CONCAT($B14,$C14),BNA_Historique_prix!$D$1:$AI$318,MATCH(L$8,BNA_Historique_prix!$D$4:$BZ$4,0),FALSE)</f>
        <v>1500</v>
      </c>
      <c r="M14">
        <f ca="1">VLOOKUP(_xlfn.CONCAT($B14,$C14),BNA_Historique_prix!$D$1:$AI$318,MATCH(M$8,BNA_Historique_prix!$D$4:$BZ$4,0),FALSE)</f>
        <v>1800</v>
      </c>
      <c r="N14">
        <f ca="1">VLOOKUP(_xlfn.CONCAT($B14,$C14),BNA_Historique_prix!$D$1:$AI$318,MATCH(N$8,BNA_Historique_prix!$D$4:$BZ$4,0),FALSE)</f>
        <v>7500</v>
      </c>
      <c r="O14">
        <f ca="1">VLOOKUP(_xlfn.CONCAT($B14,$C14),BNA_Historique_prix!$D$1:$AI$318,MATCH(O$8,BNA_Historique_prix!$D$4:$BZ$4,0),FALSE)</f>
        <v>100</v>
      </c>
      <c r="P14" t="str">
        <f ca="1">VLOOKUP(_xlfn.CONCAT($B14,$C14),BNA_Historique_prix!$D$1:$AI$318,MATCH(P$8,BNA_Historique_prix!$D$4:$BZ$4,0),FALSE)</f>
        <v>MC</v>
      </c>
      <c r="Q14">
        <f ca="1">VLOOKUP(_xlfn.CONCAT($B14,$C14),BNA_Historique_prix!$D$1:$AI$318,MATCH(Q$8,BNA_Historique_prix!$D$4:$BZ$4,0),FALSE)</f>
        <v>25000</v>
      </c>
      <c r="R14">
        <f ca="1">VLOOKUP(_xlfn.CONCAT($B14,$C14),BNA_Historique_prix!$D$1:$AI$318,MATCH(R$8,BNA_Historique_prix!$D$4:$BZ$4,0),FALSE)</f>
        <v>50000</v>
      </c>
      <c r="S14">
        <f ca="1">VLOOKUP(_xlfn.CONCAT($B14,$C14),BNA_Historique_prix!$D$1:$AI$318,MATCH(S$8,BNA_Historique_prix!$D$4:$BZ$4,0),FALSE)</f>
        <v>3500</v>
      </c>
      <c r="T14">
        <f ca="1">VLOOKUP(_xlfn.CONCAT($B14,$C14),BNA_Historique_prix!$D$1:$AI$318,MATCH(T$8,BNA_Historique_prix!$D$4:$BZ$4,0),FALSE)</f>
        <v>2500</v>
      </c>
      <c r="U14">
        <f ca="1">VLOOKUP(_xlfn.CONCAT($B14,$C14),BNA_Historique_prix!$D$1:$AI$318,MATCH(U$8,BNA_Historique_prix!$D$4:$BZ$4,0),FALSE)</f>
        <v>400</v>
      </c>
      <c r="V14">
        <f ca="1">VLOOKUP(_xlfn.CONCAT($B14,$C14),BNA_Historique_prix!$D$1:$AI$318,MATCH(V$8,BNA_Historique_prix!$D$4:$BZ$4,0),FALSE)</f>
        <v>75</v>
      </c>
      <c r="W14">
        <f ca="1">VLOOKUP(_xlfn.CONCAT($B14,$C14),BNA_Historique_prix!$D$1:$AI$318,MATCH(W$8,BNA_Historique_prix!$D$4:$BZ$4,0),FALSE)</f>
        <v>150</v>
      </c>
      <c r="X14">
        <f ca="1">VLOOKUP(_xlfn.CONCAT($B14,$C14),BNA_Historique_prix!$D$1:$AI$318,MATCH(X$8,BNA_Historique_prix!$D$4:$BZ$4,0),FALSE)</f>
        <v>200</v>
      </c>
      <c r="Y14">
        <f ca="1">VLOOKUP(_xlfn.CONCAT($B14,$C14),BNA_Historique_prix!$D$1:$AI$318,MATCH(Y$8,BNA_Historique_prix!$D$4:$BZ$4,0),FALSE)</f>
        <v>400</v>
      </c>
      <c r="Z14">
        <f ca="1">VLOOKUP(_xlfn.CONCAT($B14,$C14),BNA_Historique_prix!$D$1:$AI$318,MATCH(Z$8,BNA_Historique_prix!$D$4:$BZ$4,0),FALSE)</f>
        <v>2500</v>
      </c>
      <c r="AA14">
        <f ca="1">VLOOKUP(_xlfn.CONCAT($B14,$C14),BNA_Historique_prix!$D$1:$AI$318,MATCH(AA$8,BNA_Historique_prix!$D$4:$BZ$4,0),FALSE)</f>
        <v>2500</v>
      </c>
      <c r="AB14">
        <f ca="1">VLOOKUP(_xlfn.CONCAT($B14,$C14),BNA_Historique_prix!$D$1:$AI$318,MATCH(AB$8,BNA_Historique_prix!$D$4:$BZ$4,0),FALSE)</f>
        <v>2500</v>
      </c>
      <c r="AC14">
        <f ca="1">VLOOKUP(_xlfn.CONCAT($B14,$C14),BNA_Historique_prix!$D$1:$AI$318,MATCH(AC$8,BNA_Historique_prix!$D$4:$BZ$4,0),FALSE)</f>
        <v>2000</v>
      </c>
      <c r="AD14">
        <f ca="1">VLOOKUP(_xlfn.CONCAT($B14,$C14),BNA_Historique_prix!$D$1:$AI$318,MATCH(AD$8,BNA_Historique_prix!$D$4:$BZ$4,0),FALSE)</f>
        <v>1000</v>
      </c>
      <c r="AE14">
        <f ca="1">VLOOKUP(_xlfn.CONCAT($B14,$C14),BNA_Historique_prix!$D$1:$AI$318,MATCH(AE$8,BNA_Historique_prix!$D$4:$BZ$4,0),FALSE)</f>
        <v>3000</v>
      </c>
      <c r="AF14">
        <f ca="1">VLOOKUP(_xlfn.CONCAT($B14,$C14),BNA_Historique_prix!$D$1:$AI$318,MATCH(AF$8,BNA_Historique_prix!$D$4:$BZ$4,0),FALSE)</f>
        <v>300</v>
      </c>
      <c r="AG14">
        <f ca="1">VLOOKUP(_xlfn.CONCAT($B14,$C14),BNA_Historique_prix!$D$1:$AI$318,MATCH(AG$8,BNA_Historique_prix!$D$4:$BZ$4,0),FALSE)</f>
        <v>500</v>
      </c>
    </row>
    <row r="15" spans="2:33" x14ac:dyDescent="0.35">
      <c r="B15" t="s">
        <v>79</v>
      </c>
      <c r="C15" s="8" t="str">
        <f>$B$1</f>
        <v>BNA_nov23!</v>
      </c>
      <c r="D15" t="s">
        <v>78</v>
      </c>
      <c r="E15">
        <f ca="1">VLOOKUP(_xlfn.CONCAT($B15,$C15),BNA_Historique_prix!$D$1:$AI$318,MATCH(E$8,BNA_Historique_prix!$D$4:$BZ$4,0),FALSE)</f>
        <v>1200</v>
      </c>
      <c r="F15">
        <f ca="1">VLOOKUP(_xlfn.CONCAT($B15,$C15),BNA_Historique_prix!$D$1:$AI$318,MATCH(F$8,BNA_Historique_prix!$D$4:$BZ$4,0),FALSE)</f>
        <v>3500</v>
      </c>
      <c r="G15" t="str">
        <f ca="1">VLOOKUP(_xlfn.CONCAT($B15,$C15),BNA_Historique_prix!$D$1:$AI$318,MATCH(G$8,BNA_Historique_prix!$D$4:$BZ$4,0),FALSE)</f>
        <v>MC</v>
      </c>
      <c r="H15">
        <f ca="1">VLOOKUP(_xlfn.CONCAT($B15,$C15),BNA_Historique_prix!$D$1:$AI$318,MATCH(H$8,BNA_Historique_prix!$D$4:$BZ$4,0),FALSE)</f>
        <v>600</v>
      </c>
      <c r="I15">
        <f ca="1">VLOOKUP(_xlfn.CONCAT($B15,$C15),BNA_Historique_prix!$D$1:$AI$318,MATCH(I$8,BNA_Historique_prix!$D$4:$BZ$4,0),FALSE)</f>
        <v>300</v>
      </c>
      <c r="J15">
        <f ca="1">VLOOKUP(_xlfn.CONCAT($B15,$C15),BNA_Historique_prix!$D$1:$AI$318,MATCH(J$8,BNA_Historique_prix!$D$4:$BZ$4,0),FALSE)</f>
        <v>6000</v>
      </c>
      <c r="K15">
        <f ca="1">VLOOKUP(_xlfn.CONCAT($B15,$C15),BNA_Historique_prix!$D$1:$AI$318,MATCH(K$8,BNA_Historique_prix!$D$4:$BZ$4,0),FALSE)</f>
        <v>9000</v>
      </c>
      <c r="L15">
        <f ca="1">VLOOKUP(_xlfn.CONCAT($B15,$C15),BNA_Historique_prix!$D$1:$AI$318,MATCH(L$8,BNA_Historique_prix!$D$4:$BZ$4,0),FALSE)</f>
        <v>1500</v>
      </c>
      <c r="M15">
        <f ca="1">VLOOKUP(_xlfn.CONCAT($B15,$C15),BNA_Historique_prix!$D$1:$AI$318,MATCH(M$8,BNA_Historique_prix!$D$4:$BZ$4,0),FALSE)</f>
        <v>2500</v>
      </c>
      <c r="N15" t="str">
        <f ca="1">VLOOKUP(_xlfn.CONCAT($B15,$C15),BNA_Historique_prix!$D$1:$AI$318,MATCH(N$8,BNA_Historique_prix!$D$4:$BZ$4,0),FALSE)</f>
        <v>MC</v>
      </c>
      <c r="O15" t="str">
        <f ca="1">VLOOKUP(_xlfn.CONCAT($B15,$C15),BNA_Historique_prix!$D$1:$AI$318,MATCH(O$8,BNA_Historique_prix!$D$4:$BZ$4,0),FALSE)</f>
        <v>MC</v>
      </c>
      <c r="P15" t="str">
        <f ca="1">VLOOKUP(_xlfn.CONCAT($B15,$C15),BNA_Historique_prix!$D$1:$AI$318,MATCH(P$8,BNA_Historique_prix!$D$4:$BZ$4,0),FALSE)</f>
        <v>MC</v>
      </c>
      <c r="Q15" t="str">
        <f ca="1">VLOOKUP(_xlfn.CONCAT($B15,$C15),BNA_Historique_prix!$D$1:$AI$318,MATCH(Q$8,BNA_Historique_prix!$D$4:$BZ$4,0),FALSE)</f>
        <v>MC</v>
      </c>
      <c r="R15" t="str">
        <f ca="1">VLOOKUP(_xlfn.CONCAT($B15,$C15),BNA_Historique_prix!$D$1:$AI$318,MATCH(R$8,BNA_Historique_prix!$D$4:$BZ$4,0),FALSE)</f>
        <v>MC</v>
      </c>
      <c r="S15">
        <f ca="1">VLOOKUP(_xlfn.CONCAT($B15,$C15),BNA_Historique_prix!$D$1:$AI$318,MATCH(S$8,BNA_Historique_prix!$D$4:$BZ$4,0),FALSE)</f>
        <v>7250</v>
      </c>
      <c r="T15">
        <f ca="1">VLOOKUP(_xlfn.CONCAT($B15,$C15),BNA_Historique_prix!$D$1:$AI$318,MATCH(T$8,BNA_Historique_prix!$D$4:$BZ$4,0),FALSE)</f>
        <v>6000</v>
      </c>
      <c r="U15">
        <f ca="1">VLOOKUP(_xlfn.CONCAT($B15,$C15),BNA_Historique_prix!$D$1:$AI$318,MATCH(U$8,BNA_Historique_prix!$D$4:$BZ$4,0),FALSE)</f>
        <v>2125</v>
      </c>
      <c r="V15">
        <f ca="1">VLOOKUP(_xlfn.CONCAT($B15,$C15),BNA_Historique_prix!$D$1:$AI$318,MATCH(V$8,BNA_Historique_prix!$D$4:$BZ$4,0),FALSE)</f>
        <v>200</v>
      </c>
      <c r="W15" t="str">
        <f ca="1">VLOOKUP(_xlfn.CONCAT($B15,$C15),BNA_Historique_prix!$D$1:$AI$318,MATCH(W$8,BNA_Historique_prix!$D$4:$BZ$4,0),FALSE)</f>
        <v>MC</v>
      </c>
      <c r="X15" t="str">
        <f ca="1">VLOOKUP(_xlfn.CONCAT($B15,$C15),BNA_Historique_prix!$D$1:$AI$318,MATCH(X$8,BNA_Historique_prix!$D$4:$BZ$4,0),FALSE)</f>
        <v>MC</v>
      </c>
      <c r="Y15" t="str">
        <f ca="1">VLOOKUP(_xlfn.CONCAT($B15,$C15),BNA_Historique_prix!$D$1:$AI$318,MATCH(Y$8,BNA_Historique_prix!$D$4:$BZ$4,0),FALSE)</f>
        <v>MC</v>
      </c>
      <c r="Z15">
        <f ca="1">VLOOKUP(_xlfn.CONCAT($B15,$C15),BNA_Historique_prix!$D$1:$AI$318,MATCH(Z$8,BNA_Historique_prix!$D$4:$BZ$4,0),FALSE)</f>
        <v>1750</v>
      </c>
      <c r="AA15">
        <f ca="1">VLOOKUP(_xlfn.CONCAT($B15,$C15),BNA_Historique_prix!$D$1:$AI$318,MATCH(AA$8,BNA_Historique_prix!$D$4:$BZ$4,0),FALSE)</f>
        <v>3500</v>
      </c>
      <c r="AB15">
        <f ca="1">VLOOKUP(_xlfn.CONCAT($B15,$C15),BNA_Historique_prix!$D$1:$AI$318,MATCH(AB$8,BNA_Historique_prix!$D$4:$BZ$4,0),FALSE)</f>
        <v>2500</v>
      </c>
      <c r="AC15">
        <f ca="1">VLOOKUP(_xlfn.CONCAT($B15,$C15),BNA_Historique_prix!$D$1:$AI$318,MATCH(AC$8,BNA_Historique_prix!$D$4:$BZ$4,0),FALSE)</f>
        <v>3250</v>
      </c>
      <c r="AD15">
        <f ca="1">VLOOKUP(_xlfn.CONCAT($B15,$C15),BNA_Historique_prix!$D$1:$AI$318,MATCH(AD$8,BNA_Historique_prix!$D$4:$BZ$4,0),FALSE)</f>
        <v>1750</v>
      </c>
      <c r="AE15">
        <f ca="1">VLOOKUP(_xlfn.CONCAT($B15,$C15),BNA_Historique_prix!$D$1:$AI$318,MATCH(AE$8,BNA_Historique_prix!$D$4:$BZ$4,0),FALSE)</f>
        <v>6000</v>
      </c>
      <c r="AF15">
        <f ca="1">VLOOKUP(_xlfn.CONCAT($B15,$C15),BNA_Historique_prix!$D$1:$AI$318,MATCH(AF$8,BNA_Historique_prix!$D$4:$BZ$4,0),FALSE)</f>
        <v>250</v>
      </c>
      <c r="AG15" t="str">
        <f ca="1">VLOOKUP(_xlfn.CONCAT($B15,$C15),BNA_Historique_prix!$D$1:$AI$318,MATCH(AG$8,BNA_Historique_prix!$D$4:$BZ$4,0),FALSE)</f>
        <v>MC</v>
      </c>
    </row>
    <row r="16" spans="2:33" x14ac:dyDescent="0.35">
      <c r="D16" t="s">
        <v>3333</v>
      </c>
    </row>
    <row r="17" spans="2:33" x14ac:dyDescent="0.35">
      <c r="B17" t="s">
        <v>82</v>
      </c>
      <c r="C17" s="8" t="str">
        <f t="shared" ref="C17:C24" si="0">$B$1</f>
        <v>BNA_nov23!</v>
      </c>
      <c r="D17" t="s">
        <v>80</v>
      </c>
      <c r="E17">
        <f ca="1">VLOOKUP(_xlfn.CONCAT($B17,$C17),BNA_Historique_prix!$D$1:$AI$318,MATCH(E$8,BNA_Historique_prix!$D$4:$BZ$4,0),FALSE)</f>
        <v>1250</v>
      </c>
      <c r="F17">
        <f ca="1">VLOOKUP(_xlfn.CONCAT($B17,$C17),BNA_Historique_prix!$D$1:$AI$318,MATCH(F$8,BNA_Historique_prix!$D$4:$BZ$4,0),FALSE)</f>
        <v>1200</v>
      </c>
      <c r="G17">
        <f ca="1">VLOOKUP(_xlfn.CONCAT($B17,$C17),BNA_Historique_prix!$D$1:$AI$318,MATCH(G$8,BNA_Historique_prix!$D$4:$BZ$4,0),FALSE)</f>
        <v>1500</v>
      </c>
      <c r="H17">
        <f ca="1">VLOOKUP(_xlfn.CONCAT($B17,$C17),BNA_Historique_prix!$D$1:$AI$318,MATCH(H$8,BNA_Historique_prix!$D$4:$BZ$4,0),FALSE)</f>
        <v>600</v>
      </c>
      <c r="I17">
        <f ca="1">VLOOKUP(_xlfn.CONCAT($B17,$C17),BNA_Historique_prix!$D$1:$AI$318,MATCH(I$8,BNA_Historique_prix!$D$4:$BZ$4,0),FALSE)</f>
        <v>350</v>
      </c>
      <c r="J17">
        <f ca="1">VLOOKUP(_xlfn.CONCAT($B17,$C17),BNA_Historique_prix!$D$1:$AI$318,MATCH(J$8,BNA_Historique_prix!$D$4:$BZ$4,0),FALSE)</f>
        <v>7250</v>
      </c>
      <c r="K17">
        <f ca="1">VLOOKUP(_xlfn.CONCAT($B17,$C17),BNA_Historique_prix!$D$1:$AI$318,MATCH(K$8,BNA_Historique_prix!$D$4:$BZ$4,0),FALSE)</f>
        <v>7500</v>
      </c>
      <c r="L17">
        <f ca="1">VLOOKUP(_xlfn.CONCAT($B17,$C17),BNA_Historique_prix!$D$1:$AI$318,MATCH(L$8,BNA_Historique_prix!$D$4:$BZ$4,0),FALSE)</f>
        <v>700</v>
      </c>
      <c r="M17">
        <f ca="1">VLOOKUP(_xlfn.CONCAT($B17,$C17),BNA_Historique_prix!$D$1:$AI$318,MATCH(M$8,BNA_Historique_prix!$D$4:$BZ$4,0),FALSE)</f>
        <v>2250</v>
      </c>
      <c r="N17" t="str">
        <f ca="1">VLOOKUP(_xlfn.CONCAT($B17,$C17),BNA_Historique_prix!$D$1:$AI$318,MATCH(N$8,BNA_Historique_prix!$D$4:$BZ$4,0),FALSE)</f>
        <v>MC</v>
      </c>
      <c r="O17" t="str">
        <f ca="1">VLOOKUP(_xlfn.CONCAT($B17,$C17),BNA_Historique_prix!$D$1:$AI$318,MATCH(O$8,BNA_Historique_prix!$D$4:$BZ$4,0),FALSE)</f>
        <v>MC</v>
      </c>
      <c r="P17" t="str">
        <f ca="1">VLOOKUP(_xlfn.CONCAT($B17,$C17),BNA_Historique_prix!$D$1:$AI$318,MATCH(P$8,BNA_Historique_prix!$D$4:$BZ$4,0),FALSE)</f>
        <v>MC</v>
      </c>
      <c r="Q17" t="str">
        <f ca="1">VLOOKUP(_xlfn.CONCAT($B17,$C17),BNA_Historique_prix!$D$1:$AI$318,MATCH(Q$8,BNA_Historique_prix!$D$4:$BZ$4,0),FALSE)</f>
        <v>MC</v>
      </c>
      <c r="R17" t="str">
        <f ca="1">VLOOKUP(_xlfn.CONCAT($B17,$C17),BNA_Historique_prix!$D$1:$AI$318,MATCH(R$8,BNA_Historique_prix!$D$4:$BZ$4,0),FALSE)</f>
        <v>MC</v>
      </c>
      <c r="S17">
        <f ca="1">VLOOKUP(_xlfn.CONCAT($B17,$C17),BNA_Historique_prix!$D$1:$AI$318,MATCH(S$8,BNA_Historique_prix!$D$4:$BZ$4,0),FALSE)</f>
        <v>4500</v>
      </c>
      <c r="T17">
        <f ca="1">VLOOKUP(_xlfn.CONCAT($B17,$C17),BNA_Historique_prix!$D$1:$AI$318,MATCH(T$8,BNA_Historique_prix!$D$4:$BZ$4,0),FALSE)</f>
        <v>3375</v>
      </c>
      <c r="U17">
        <f ca="1">VLOOKUP(_xlfn.CONCAT($B17,$C17),BNA_Historique_prix!$D$1:$AI$318,MATCH(U$8,BNA_Historique_prix!$D$4:$BZ$4,0),FALSE)</f>
        <v>700</v>
      </c>
      <c r="V17">
        <f ca="1">VLOOKUP(_xlfn.CONCAT($B17,$C17),BNA_Historique_prix!$D$1:$AI$318,MATCH(V$8,BNA_Historique_prix!$D$4:$BZ$4,0),FALSE)</f>
        <v>150</v>
      </c>
      <c r="W17" t="str">
        <f ca="1">VLOOKUP(_xlfn.CONCAT($B17,$C17),BNA_Historique_prix!$D$1:$AI$318,MATCH(W$8,BNA_Historique_prix!$D$4:$BZ$4,0),FALSE)</f>
        <v>MC</v>
      </c>
      <c r="X17" t="str">
        <f ca="1">VLOOKUP(_xlfn.CONCAT($B17,$C17),BNA_Historique_prix!$D$1:$AI$318,MATCH(X$8,BNA_Historique_prix!$D$4:$BZ$4,0),FALSE)</f>
        <v>MC</v>
      </c>
      <c r="Y17" t="str">
        <f ca="1">VLOOKUP(_xlfn.CONCAT($B17,$C17),BNA_Historique_prix!$D$1:$AI$318,MATCH(Y$8,BNA_Historique_prix!$D$4:$BZ$4,0),FALSE)</f>
        <v>MC</v>
      </c>
      <c r="Z17">
        <f ca="1">VLOOKUP(_xlfn.CONCAT($B17,$C17),BNA_Historique_prix!$D$1:$AI$318,MATCH(Z$8,BNA_Historique_prix!$D$4:$BZ$4,0),FALSE)</f>
        <v>4750</v>
      </c>
      <c r="AA17">
        <f ca="1">VLOOKUP(_xlfn.CONCAT($B17,$C17),BNA_Historique_prix!$D$1:$AI$318,MATCH(AA$8,BNA_Historique_prix!$D$4:$BZ$4,0),FALSE)</f>
        <v>4750</v>
      </c>
      <c r="AB17">
        <f ca="1">VLOOKUP(_xlfn.CONCAT($B17,$C17),BNA_Historique_prix!$D$1:$AI$318,MATCH(AB$8,BNA_Historique_prix!$D$4:$BZ$4,0),FALSE)</f>
        <v>2500</v>
      </c>
      <c r="AC17" t="str">
        <f ca="1">VLOOKUP(_xlfn.CONCAT($B17,$C17),BNA_Historique_prix!$D$1:$AI$318,MATCH(AC$8,BNA_Historique_prix!$D$4:$BZ$4,0),FALSE)</f>
        <v>MC</v>
      </c>
      <c r="AD17" t="str">
        <f ca="1">VLOOKUP(_xlfn.CONCAT($B17,$C17),BNA_Historique_prix!$D$1:$AI$318,MATCH(AD$8,BNA_Historique_prix!$D$4:$BZ$4,0),FALSE)</f>
        <v>MC</v>
      </c>
      <c r="AE17" t="str">
        <f ca="1">VLOOKUP(_xlfn.CONCAT($B17,$C17),BNA_Historique_prix!$D$1:$AI$318,MATCH(AE$8,BNA_Historique_prix!$D$4:$BZ$4,0),FALSE)</f>
        <v>MC</v>
      </c>
      <c r="AF17">
        <f ca="1">VLOOKUP(_xlfn.CONCAT($B17,$C17),BNA_Historique_prix!$D$1:$AI$318,MATCH(AF$8,BNA_Historique_prix!$D$4:$BZ$4,0),FALSE)</f>
        <v>275</v>
      </c>
      <c r="AG17" t="str">
        <f ca="1">VLOOKUP(_xlfn.CONCAT($B17,$C17),BNA_Historique_prix!$D$1:$AI$318,MATCH(AG$8,BNA_Historique_prix!$D$4:$BZ$4,0),FALSE)</f>
        <v>MC</v>
      </c>
    </row>
    <row r="18" spans="2:33" x14ac:dyDescent="0.35">
      <c r="B18" t="s">
        <v>84</v>
      </c>
      <c r="C18" s="8" t="str">
        <f t="shared" si="0"/>
        <v>BNA_nov23!</v>
      </c>
      <c r="D18" t="s">
        <v>83</v>
      </c>
      <c r="E18" t="str">
        <f ca="1">VLOOKUP(_xlfn.CONCAT($B18,$C18),BNA_Historique_prix!$D$1:$AI$318,MATCH(E$8,BNA_Historique_prix!$D$4:$BZ$4,0),FALSE)</f>
        <v>MC</v>
      </c>
      <c r="F18" t="str">
        <f ca="1">VLOOKUP(_xlfn.CONCAT($B18,$C18),BNA_Historique_prix!$D$1:$AI$318,MATCH(F$8,BNA_Historique_prix!$D$4:$BZ$4,0),FALSE)</f>
        <v>MC</v>
      </c>
      <c r="G18" t="str">
        <f ca="1">VLOOKUP(_xlfn.CONCAT($B18,$C18),BNA_Historique_prix!$D$1:$AI$318,MATCH(G$8,BNA_Historique_prix!$D$4:$BZ$4,0),FALSE)</f>
        <v>MC</v>
      </c>
      <c r="H18" t="str">
        <f ca="1">VLOOKUP(_xlfn.CONCAT($B18,$C18),BNA_Historique_prix!$D$1:$AI$318,MATCH(H$8,BNA_Historique_prix!$D$4:$BZ$4,0),FALSE)</f>
        <v>MC</v>
      </c>
      <c r="I18">
        <f ca="1">VLOOKUP(_xlfn.CONCAT($B18,$C18),BNA_Historique_prix!$D$1:$AI$318,MATCH(I$8,BNA_Historique_prix!$D$4:$BZ$4,0),FALSE)</f>
        <v>300</v>
      </c>
      <c r="J18">
        <f ca="1">VLOOKUP(_xlfn.CONCAT($B18,$C18),BNA_Historique_prix!$D$1:$AI$318,MATCH(J$8,BNA_Historique_prix!$D$4:$BZ$4,0),FALSE)</f>
        <v>4000</v>
      </c>
      <c r="K18" t="str">
        <f ca="1">VLOOKUP(_xlfn.CONCAT($B18,$C18),BNA_Historique_prix!$D$1:$AI$318,MATCH(K$8,BNA_Historique_prix!$D$4:$BZ$4,0),FALSE)</f>
        <v>MC</v>
      </c>
      <c r="L18">
        <f ca="1">VLOOKUP(_xlfn.CONCAT($B18,$C18),BNA_Historique_prix!$D$1:$AI$318,MATCH(L$8,BNA_Historique_prix!$D$4:$BZ$4,0),FALSE)</f>
        <v>1000</v>
      </c>
      <c r="M18" t="str">
        <f ca="1">VLOOKUP(_xlfn.CONCAT($B18,$C18),BNA_Historique_prix!$D$1:$AI$318,MATCH(M$8,BNA_Historique_prix!$D$4:$BZ$4,0),FALSE)</f>
        <v>MC</v>
      </c>
      <c r="N18">
        <f ca="1">VLOOKUP(_xlfn.CONCAT($B18,$C18),BNA_Historique_prix!$D$1:$AI$318,MATCH(N$8,BNA_Historique_prix!$D$4:$BZ$4,0),FALSE)</f>
        <v>6500</v>
      </c>
      <c r="O18" t="str">
        <f ca="1">VLOOKUP(_xlfn.CONCAT($B18,$C18),BNA_Historique_prix!$D$1:$AI$318,MATCH(O$8,BNA_Historique_prix!$D$4:$BZ$4,0),FALSE)</f>
        <v>MC</v>
      </c>
      <c r="P18" t="str">
        <f ca="1">VLOOKUP(_xlfn.CONCAT($B18,$C18),BNA_Historique_prix!$D$1:$AI$318,MATCH(P$8,BNA_Historique_prix!$D$4:$BZ$4,0),FALSE)</f>
        <v>MC</v>
      </c>
      <c r="Q18" t="str">
        <f ca="1">VLOOKUP(_xlfn.CONCAT($B18,$C18),BNA_Historique_prix!$D$1:$AI$318,MATCH(Q$8,BNA_Historique_prix!$D$4:$BZ$4,0),FALSE)</f>
        <v>MC</v>
      </c>
      <c r="R18" t="str">
        <f ca="1">VLOOKUP(_xlfn.CONCAT($B18,$C18),BNA_Historique_prix!$D$1:$AI$318,MATCH(R$8,BNA_Historique_prix!$D$4:$BZ$4,0),FALSE)</f>
        <v>MC</v>
      </c>
      <c r="S18" t="str">
        <f ca="1">VLOOKUP(_xlfn.CONCAT($B18,$C18),BNA_Historique_prix!$D$1:$AI$318,MATCH(S$8,BNA_Historique_prix!$D$4:$BZ$4,0),FALSE)</f>
        <v>MC</v>
      </c>
      <c r="T18" t="str">
        <f ca="1">VLOOKUP(_xlfn.CONCAT($B18,$C18),BNA_Historique_prix!$D$1:$AI$318,MATCH(T$8,BNA_Historique_prix!$D$4:$BZ$4,0),FALSE)</f>
        <v>MC</v>
      </c>
      <c r="U18">
        <f ca="1">VLOOKUP(_xlfn.CONCAT($B18,$C18),BNA_Historique_prix!$D$1:$AI$318,MATCH(U$8,BNA_Historique_prix!$D$4:$BZ$4,0),FALSE)</f>
        <v>300</v>
      </c>
      <c r="V18">
        <f ca="1">VLOOKUP(_xlfn.CONCAT($B18,$C18),BNA_Historique_prix!$D$1:$AI$318,MATCH(V$8,BNA_Historique_prix!$D$4:$BZ$4,0),FALSE)</f>
        <v>150</v>
      </c>
      <c r="W18" t="str">
        <f ca="1">VLOOKUP(_xlfn.CONCAT($B18,$C18),BNA_Historique_prix!$D$1:$AI$318,MATCH(W$8,BNA_Historique_prix!$D$4:$BZ$4,0),FALSE)</f>
        <v>MC</v>
      </c>
      <c r="X18">
        <f ca="1">VLOOKUP(_xlfn.CONCAT($B18,$C18),BNA_Historique_prix!$D$1:$AI$318,MATCH(X$8,BNA_Historique_prix!$D$4:$BZ$4,0),FALSE)</f>
        <v>1875</v>
      </c>
      <c r="Y18" t="str">
        <f ca="1">VLOOKUP(_xlfn.CONCAT($B18,$C18),BNA_Historique_prix!$D$1:$AI$318,MATCH(Y$8,BNA_Historique_prix!$D$4:$BZ$4,0),FALSE)</f>
        <v>MC</v>
      </c>
      <c r="Z18">
        <f ca="1">VLOOKUP(_xlfn.CONCAT($B18,$C18),BNA_Historique_prix!$D$1:$AI$318,MATCH(Z$8,BNA_Historique_prix!$D$4:$BZ$4,0),FALSE)</f>
        <v>4000</v>
      </c>
      <c r="AA18">
        <f ca="1">VLOOKUP(_xlfn.CONCAT($B18,$C18),BNA_Historique_prix!$D$1:$AI$318,MATCH(AA$8,BNA_Historique_prix!$D$4:$BZ$4,0),FALSE)</f>
        <v>3000</v>
      </c>
      <c r="AB18">
        <f ca="1">VLOOKUP(_xlfn.CONCAT($B18,$C18),BNA_Historique_prix!$D$1:$AI$318,MATCH(AB$8,BNA_Historique_prix!$D$4:$BZ$4,0),FALSE)</f>
        <v>2500</v>
      </c>
      <c r="AC18" t="str">
        <f ca="1">VLOOKUP(_xlfn.CONCAT($B18,$C18),BNA_Historique_prix!$D$1:$AI$318,MATCH(AC$8,BNA_Historique_prix!$D$4:$BZ$4,0),FALSE)</f>
        <v>MC</v>
      </c>
      <c r="AD18">
        <f ca="1">VLOOKUP(_xlfn.CONCAT($B18,$C18),BNA_Historique_prix!$D$1:$AI$318,MATCH(AD$8,BNA_Historique_prix!$D$4:$BZ$4,0),FALSE)</f>
        <v>1500</v>
      </c>
      <c r="AE18">
        <f ca="1">VLOOKUP(_xlfn.CONCAT($B18,$C18),BNA_Historique_prix!$D$1:$AI$318,MATCH(AE$8,BNA_Historique_prix!$D$4:$BZ$4,0),FALSE)</f>
        <v>4500</v>
      </c>
      <c r="AF18">
        <f ca="1">VLOOKUP(_xlfn.CONCAT($B18,$C18),BNA_Historique_prix!$D$1:$AI$318,MATCH(AF$8,BNA_Historique_prix!$D$4:$BZ$4,0),FALSE)</f>
        <v>200</v>
      </c>
      <c r="AG18" t="str">
        <f ca="1">VLOOKUP(_xlfn.CONCAT($B18,$C18),BNA_Historique_prix!$D$1:$AI$318,MATCH(AG$8,BNA_Historique_prix!$D$4:$BZ$4,0),FALSE)</f>
        <v>MC</v>
      </c>
    </row>
    <row r="19" spans="2:33" x14ac:dyDescent="0.35">
      <c r="B19" t="s">
        <v>2189</v>
      </c>
      <c r="C19" s="8" t="str">
        <f t="shared" si="0"/>
        <v>BNA_nov23!</v>
      </c>
      <c r="D19" t="s">
        <v>2188</v>
      </c>
      <c r="E19">
        <f ca="1">VLOOKUP(_xlfn.CONCAT($B19,$C19),BNA_Historique_prix!$D$1:$AI$318,MATCH(E$8,BNA_Historique_prix!$D$4:$BZ$4,0),FALSE)</f>
        <v>1750</v>
      </c>
      <c r="F19">
        <f ca="1">VLOOKUP(_xlfn.CONCAT($B19,$C19),BNA_Historique_prix!$D$1:$AI$318,MATCH(F$8,BNA_Historique_prix!$D$4:$BZ$4,0),FALSE)</f>
        <v>2250</v>
      </c>
      <c r="G19" t="str">
        <f ca="1">VLOOKUP(_xlfn.CONCAT($B19,$C19),BNA_Historique_prix!$D$1:$AI$318,MATCH(G$8,BNA_Historique_prix!$D$4:$BZ$4,0),FALSE)</f>
        <v>MC</v>
      </c>
      <c r="H19" t="str">
        <f ca="1">VLOOKUP(_xlfn.CONCAT($B19,$C19),BNA_Historique_prix!$D$1:$AI$318,MATCH(H$8,BNA_Historique_prix!$D$4:$BZ$4,0),FALSE)</f>
        <v>MC</v>
      </c>
      <c r="I19" t="str">
        <f ca="1">VLOOKUP(_xlfn.CONCAT($B19,$C19),BNA_Historique_prix!$D$1:$AI$318,MATCH(I$8,BNA_Historique_prix!$D$4:$BZ$4,0),FALSE)</f>
        <v>MC</v>
      </c>
      <c r="J19">
        <f ca="1">VLOOKUP(_xlfn.CONCAT($B19,$C19),BNA_Historique_prix!$D$1:$AI$318,MATCH(J$8,BNA_Historique_prix!$D$4:$BZ$4,0),FALSE)</f>
        <v>6000</v>
      </c>
      <c r="K19" t="str">
        <f ca="1">VLOOKUP(_xlfn.CONCAT($B19,$C19),BNA_Historique_prix!$D$1:$AI$318,MATCH(K$8,BNA_Historique_prix!$D$4:$BZ$4,0),FALSE)</f>
        <v>MC</v>
      </c>
      <c r="L19" t="str">
        <f ca="1">VLOOKUP(_xlfn.CONCAT($B19,$C19),BNA_Historique_prix!$D$1:$AI$318,MATCH(L$8,BNA_Historique_prix!$D$4:$BZ$4,0),FALSE)</f>
        <v>MC</v>
      </c>
      <c r="M19" t="str">
        <f ca="1">VLOOKUP(_xlfn.CONCAT($B19,$C19),BNA_Historique_prix!$D$1:$AI$318,MATCH(M$8,BNA_Historique_prix!$D$4:$BZ$4,0),FALSE)</f>
        <v>MC</v>
      </c>
      <c r="N19" t="str">
        <f ca="1">VLOOKUP(_xlfn.CONCAT($B19,$C19),BNA_Historique_prix!$D$1:$AI$318,MATCH(N$8,BNA_Historique_prix!$D$4:$BZ$4,0),FALSE)</f>
        <v>MC</v>
      </c>
      <c r="O19" t="str">
        <f ca="1">VLOOKUP(_xlfn.CONCAT($B19,$C19),BNA_Historique_prix!$D$1:$AI$318,MATCH(O$8,BNA_Historique_prix!$D$4:$BZ$4,0),FALSE)</f>
        <v>MC</v>
      </c>
      <c r="P19" t="str">
        <f ca="1">VLOOKUP(_xlfn.CONCAT($B19,$C19),BNA_Historique_prix!$D$1:$AI$318,MATCH(P$8,BNA_Historique_prix!$D$4:$BZ$4,0),FALSE)</f>
        <v>MC</v>
      </c>
      <c r="Q19" t="str">
        <f ca="1">VLOOKUP(_xlfn.CONCAT($B19,$C19),BNA_Historique_prix!$D$1:$AI$318,MATCH(Q$8,BNA_Historique_prix!$D$4:$BZ$4,0),FALSE)</f>
        <v>MC</v>
      </c>
      <c r="R19" t="str">
        <f ca="1">VLOOKUP(_xlfn.CONCAT($B19,$C19),BNA_Historique_prix!$D$1:$AI$318,MATCH(R$8,BNA_Historique_prix!$D$4:$BZ$4,0),FALSE)</f>
        <v>MC</v>
      </c>
      <c r="S19" t="str">
        <f ca="1">VLOOKUP(_xlfn.CONCAT($B19,$C19),BNA_Historique_prix!$D$1:$AI$318,MATCH(S$8,BNA_Historique_prix!$D$4:$BZ$4,0),FALSE)</f>
        <v>MC</v>
      </c>
      <c r="T19" t="str">
        <f ca="1">VLOOKUP(_xlfn.CONCAT($B19,$C19),BNA_Historique_prix!$D$1:$AI$318,MATCH(T$8,BNA_Historique_prix!$D$4:$BZ$4,0),FALSE)</f>
        <v>MC</v>
      </c>
      <c r="U19" t="str">
        <f ca="1">VLOOKUP(_xlfn.CONCAT($B19,$C19),BNA_Historique_prix!$D$1:$AI$318,MATCH(U$8,BNA_Historique_prix!$D$4:$BZ$4,0),FALSE)</f>
        <v>MC</v>
      </c>
      <c r="V19" t="str">
        <f ca="1">VLOOKUP(_xlfn.CONCAT($B19,$C19),BNA_Historique_prix!$D$1:$AI$318,MATCH(V$8,BNA_Historique_prix!$D$4:$BZ$4,0),FALSE)</f>
        <v>MC</v>
      </c>
      <c r="W19" t="str">
        <f ca="1">VLOOKUP(_xlfn.CONCAT($B19,$C19),BNA_Historique_prix!$D$1:$AI$318,MATCH(W$8,BNA_Historique_prix!$D$4:$BZ$4,0),FALSE)</f>
        <v>MC</v>
      </c>
      <c r="X19" t="str">
        <f ca="1">VLOOKUP(_xlfn.CONCAT($B19,$C19),BNA_Historique_prix!$D$1:$AI$318,MATCH(X$8,BNA_Historique_prix!$D$4:$BZ$4,0),FALSE)</f>
        <v>MC</v>
      </c>
      <c r="Y19" t="str">
        <f ca="1">VLOOKUP(_xlfn.CONCAT($B19,$C19),BNA_Historique_prix!$D$1:$AI$318,MATCH(Y$8,BNA_Historique_prix!$D$4:$BZ$4,0),FALSE)</f>
        <v>MC</v>
      </c>
      <c r="Z19" t="str">
        <f ca="1">VLOOKUP(_xlfn.CONCAT($B19,$C19),BNA_Historique_prix!$D$1:$AI$318,MATCH(Z$8,BNA_Historique_prix!$D$4:$BZ$4,0),FALSE)</f>
        <v>MC</v>
      </c>
      <c r="AA19">
        <f ca="1">VLOOKUP(_xlfn.CONCAT($B19,$C19),BNA_Historique_prix!$D$1:$AI$318,MATCH(AA$8,BNA_Historique_prix!$D$4:$BZ$4,0),FALSE)</f>
        <v>4000</v>
      </c>
      <c r="AB19" t="str">
        <f ca="1">VLOOKUP(_xlfn.CONCAT($B19,$C19),BNA_Historique_prix!$D$1:$AI$318,MATCH(AB$8,BNA_Historique_prix!$D$4:$BZ$4,0),FALSE)</f>
        <v>MC</v>
      </c>
      <c r="AC19" t="str">
        <f ca="1">VLOOKUP(_xlfn.CONCAT($B19,$C19),BNA_Historique_prix!$D$1:$AI$318,MATCH(AC$8,BNA_Historique_prix!$D$4:$BZ$4,0),FALSE)</f>
        <v>MC</v>
      </c>
      <c r="AD19" t="str">
        <f ca="1">VLOOKUP(_xlfn.CONCAT($B19,$C19),BNA_Historique_prix!$D$1:$AI$318,MATCH(AD$8,BNA_Historique_prix!$D$4:$BZ$4,0),FALSE)</f>
        <v>MC</v>
      </c>
      <c r="AE19" t="str">
        <f ca="1">VLOOKUP(_xlfn.CONCAT($B19,$C19),BNA_Historique_prix!$D$1:$AI$318,MATCH(AE$8,BNA_Historique_prix!$D$4:$BZ$4,0),FALSE)</f>
        <v>MC</v>
      </c>
      <c r="AF19" t="str">
        <f ca="1">VLOOKUP(_xlfn.CONCAT($B19,$C19),BNA_Historique_prix!$D$1:$AI$318,MATCH(AF$8,BNA_Historique_prix!$D$4:$BZ$4,0),FALSE)</f>
        <v>MC</v>
      </c>
      <c r="AG19" t="str">
        <f ca="1">VLOOKUP(_xlfn.CONCAT($B19,$C19),BNA_Historique_prix!$D$1:$AI$318,MATCH(AG$8,BNA_Historique_prix!$D$4:$BZ$4,0),FALSE)</f>
        <v>MC</v>
      </c>
    </row>
    <row r="20" spans="2:33" x14ac:dyDescent="0.35">
      <c r="B20" t="s">
        <v>86</v>
      </c>
      <c r="C20" s="8" t="str">
        <f t="shared" si="0"/>
        <v>BNA_nov23!</v>
      </c>
      <c r="D20" t="s">
        <v>85</v>
      </c>
      <c r="E20" t="str">
        <f ca="1">VLOOKUP(_xlfn.CONCAT($B20,$C20),BNA_Historique_prix!$D$1:$AI$318,MATCH(E$8,BNA_Historique_prix!$D$4:$BZ$4,0),FALSE)</f>
        <v>MC</v>
      </c>
      <c r="F20" t="str">
        <f ca="1">VLOOKUP(_xlfn.CONCAT($B20,$C20),BNA_Historique_prix!$D$1:$AI$318,MATCH(F$8,BNA_Historique_prix!$D$4:$BZ$4,0),FALSE)</f>
        <v>MC</v>
      </c>
      <c r="G20" t="str">
        <f ca="1">VLOOKUP(_xlfn.CONCAT($B20,$C20),BNA_Historique_prix!$D$1:$AI$318,MATCH(G$8,BNA_Historique_prix!$D$4:$BZ$4,0),FALSE)</f>
        <v>MC</v>
      </c>
      <c r="H20">
        <f ca="1">VLOOKUP(_xlfn.CONCAT($B20,$C20),BNA_Historique_prix!$D$1:$AI$318,MATCH(H$8,BNA_Historique_prix!$D$4:$BZ$4,0),FALSE)</f>
        <v>350</v>
      </c>
      <c r="I20">
        <f ca="1">VLOOKUP(_xlfn.CONCAT($B20,$C20),BNA_Historique_prix!$D$1:$AI$318,MATCH(I$8,BNA_Historique_prix!$D$4:$BZ$4,0),FALSE)</f>
        <v>300</v>
      </c>
      <c r="J20">
        <f ca="1">VLOOKUP(_xlfn.CONCAT($B20,$C20),BNA_Historique_prix!$D$1:$AI$318,MATCH(J$8,BNA_Historique_prix!$D$4:$BZ$4,0),FALSE)</f>
        <v>4000</v>
      </c>
      <c r="K20" t="str">
        <f ca="1">VLOOKUP(_xlfn.CONCAT($B20,$C20),BNA_Historique_prix!$D$1:$AI$318,MATCH(K$8,BNA_Historique_prix!$D$4:$BZ$4,0),FALSE)</f>
        <v>MC</v>
      </c>
      <c r="L20" t="str">
        <f ca="1">VLOOKUP(_xlfn.CONCAT($B20,$C20),BNA_Historique_prix!$D$1:$AI$318,MATCH(L$8,BNA_Historique_prix!$D$4:$BZ$4,0),FALSE)</f>
        <v>MC</v>
      </c>
      <c r="M20" t="str">
        <f ca="1">VLOOKUP(_xlfn.CONCAT($B20,$C20),BNA_Historique_prix!$D$1:$AI$318,MATCH(M$8,BNA_Historique_prix!$D$4:$BZ$4,0),FALSE)</f>
        <v>MC</v>
      </c>
      <c r="N20" t="str">
        <f ca="1">VLOOKUP(_xlfn.CONCAT($B20,$C20),BNA_Historique_prix!$D$1:$AI$318,MATCH(N$8,BNA_Historique_prix!$D$4:$BZ$4,0),FALSE)</f>
        <v>MC</v>
      </c>
      <c r="O20" t="str">
        <f ca="1">VLOOKUP(_xlfn.CONCAT($B20,$C20),BNA_Historique_prix!$D$1:$AI$318,MATCH(O$8,BNA_Historique_prix!$D$4:$BZ$4,0),FALSE)</f>
        <v>MC</v>
      </c>
      <c r="P20" t="str">
        <f ca="1">VLOOKUP(_xlfn.CONCAT($B20,$C20),BNA_Historique_prix!$D$1:$AI$318,MATCH(P$8,BNA_Historique_prix!$D$4:$BZ$4,0),FALSE)</f>
        <v>MC</v>
      </c>
      <c r="Q20" t="str">
        <f ca="1">VLOOKUP(_xlfn.CONCAT($B20,$C20),BNA_Historique_prix!$D$1:$AI$318,MATCH(Q$8,BNA_Historique_prix!$D$4:$BZ$4,0),FALSE)</f>
        <v>MC</v>
      </c>
      <c r="R20" t="str">
        <f ca="1">VLOOKUP(_xlfn.CONCAT($B20,$C20),BNA_Historique_prix!$D$1:$AI$318,MATCH(R$8,BNA_Historique_prix!$D$4:$BZ$4,0),FALSE)</f>
        <v>MC</v>
      </c>
      <c r="S20" t="str">
        <f ca="1">VLOOKUP(_xlfn.CONCAT($B20,$C20),BNA_Historique_prix!$D$1:$AI$318,MATCH(S$8,BNA_Historique_prix!$D$4:$BZ$4,0),FALSE)</f>
        <v>MC</v>
      </c>
      <c r="T20" t="str">
        <f ca="1">VLOOKUP(_xlfn.CONCAT($B20,$C20),BNA_Historique_prix!$D$1:$AI$318,MATCH(T$8,BNA_Historique_prix!$D$4:$BZ$4,0),FALSE)</f>
        <v>MC</v>
      </c>
      <c r="U20" t="str">
        <f ca="1">VLOOKUP(_xlfn.CONCAT($B20,$C20),BNA_Historique_prix!$D$1:$AI$318,MATCH(U$8,BNA_Historique_prix!$D$4:$BZ$4,0),FALSE)</f>
        <v>MC</v>
      </c>
      <c r="V20">
        <f ca="1">VLOOKUP(_xlfn.CONCAT($B20,$C20),BNA_Historique_prix!$D$1:$AI$318,MATCH(V$8,BNA_Historique_prix!$D$4:$BZ$4,0),FALSE)</f>
        <v>100</v>
      </c>
      <c r="W20" t="str">
        <f ca="1">VLOOKUP(_xlfn.CONCAT($B20,$C20),BNA_Historique_prix!$D$1:$AI$318,MATCH(W$8,BNA_Historique_prix!$D$4:$BZ$4,0),FALSE)</f>
        <v>MC</v>
      </c>
      <c r="X20" t="str">
        <f ca="1">VLOOKUP(_xlfn.CONCAT($B20,$C20),BNA_Historique_prix!$D$1:$AI$318,MATCH(X$8,BNA_Historique_prix!$D$4:$BZ$4,0),FALSE)</f>
        <v>MC</v>
      </c>
      <c r="Y20">
        <f ca="1">VLOOKUP(_xlfn.CONCAT($B20,$C20),BNA_Historique_prix!$D$1:$AI$318,MATCH(Y$8,BNA_Historique_prix!$D$4:$BZ$4,0),FALSE)</f>
        <v>2000</v>
      </c>
      <c r="Z20">
        <f ca="1">VLOOKUP(_xlfn.CONCAT($B20,$C20),BNA_Historique_prix!$D$1:$AI$318,MATCH(Z$8,BNA_Historique_prix!$D$4:$BZ$4,0),FALSE)</f>
        <v>2000</v>
      </c>
      <c r="AA20">
        <f ca="1">VLOOKUP(_xlfn.CONCAT($B20,$C20),BNA_Historique_prix!$D$1:$AI$318,MATCH(AA$8,BNA_Historique_prix!$D$4:$BZ$4,0),FALSE)</f>
        <v>3500</v>
      </c>
      <c r="AB20" t="str">
        <f ca="1">VLOOKUP(_xlfn.CONCAT($B20,$C20),BNA_Historique_prix!$D$1:$AI$318,MATCH(AB$8,BNA_Historique_prix!$D$4:$BZ$4,0),FALSE)</f>
        <v>MC</v>
      </c>
      <c r="AC20" t="str">
        <f ca="1">VLOOKUP(_xlfn.CONCAT($B20,$C20),BNA_Historique_prix!$D$1:$AI$318,MATCH(AC$8,BNA_Historique_prix!$D$4:$BZ$4,0),FALSE)</f>
        <v>MC</v>
      </c>
      <c r="AD20">
        <f ca="1">VLOOKUP(_xlfn.CONCAT($B20,$C20),BNA_Historique_prix!$D$1:$AI$318,MATCH(AD$8,BNA_Historique_prix!$D$4:$BZ$4,0),FALSE)</f>
        <v>2000</v>
      </c>
      <c r="AE20">
        <f ca="1">VLOOKUP(_xlfn.CONCAT($B20,$C20),BNA_Historique_prix!$D$1:$AI$318,MATCH(AE$8,BNA_Historique_prix!$D$4:$BZ$4,0),FALSE)</f>
        <v>3000</v>
      </c>
      <c r="AF20">
        <f ca="1">VLOOKUP(_xlfn.CONCAT($B20,$C20),BNA_Historique_prix!$D$1:$AI$318,MATCH(AF$8,BNA_Historique_prix!$D$4:$BZ$4,0),FALSE)</f>
        <v>300</v>
      </c>
      <c r="AG20" t="str">
        <f ca="1">VLOOKUP(_xlfn.CONCAT($B20,$C20),BNA_Historique_prix!$D$1:$AI$318,MATCH(AG$8,BNA_Historique_prix!$D$4:$BZ$4,0),FALSE)</f>
        <v>MC</v>
      </c>
    </row>
    <row r="21" spans="2:33" x14ac:dyDescent="0.35">
      <c r="B21" t="s">
        <v>88</v>
      </c>
      <c r="C21" s="8" t="str">
        <f t="shared" si="0"/>
        <v>BNA_nov23!</v>
      </c>
      <c r="D21" t="s">
        <v>87</v>
      </c>
      <c r="E21">
        <f ca="1">VLOOKUP(_xlfn.CONCAT($B21,$C21),BNA_Historique_prix!$D$1:$AI$318,MATCH(E$8,BNA_Historique_prix!$D$4:$BZ$4,0),FALSE)</f>
        <v>1000</v>
      </c>
      <c r="F21">
        <f ca="1">VLOOKUP(_xlfn.CONCAT($B21,$C21),BNA_Historique_prix!$D$1:$AI$318,MATCH(F$8,BNA_Historique_prix!$D$4:$BZ$4,0),FALSE)</f>
        <v>3000</v>
      </c>
      <c r="G21" t="str">
        <f ca="1">VLOOKUP(_xlfn.CONCAT($B21,$C21),BNA_Historique_prix!$D$1:$AI$318,MATCH(G$8,BNA_Historique_prix!$D$4:$BZ$4,0),FALSE)</f>
        <v>MC</v>
      </c>
      <c r="H21">
        <f ca="1">VLOOKUP(_xlfn.CONCAT($B21,$C21),BNA_Historique_prix!$D$1:$AI$318,MATCH(H$8,BNA_Historique_prix!$D$4:$BZ$4,0),FALSE)</f>
        <v>450</v>
      </c>
      <c r="I21">
        <f ca="1">VLOOKUP(_xlfn.CONCAT($B21,$C21),BNA_Historique_prix!$D$1:$AI$318,MATCH(I$8,BNA_Historique_prix!$D$4:$BZ$4,0),FALSE)</f>
        <v>275</v>
      </c>
      <c r="J21">
        <f ca="1">VLOOKUP(_xlfn.CONCAT($B21,$C21),BNA_Historique_prix!$D$1:$AI$318,MATCH(J$8,BNA_Historique_prix!$D$4:$BZ$4,0),FALSE)</f>
        <v>5000</v>
      </c>
      <c r="K21">
        <f ca="1">VLOOKUP(_xlfn.CONCAT($B21,$C21),BNA_Historique_prix!$D$1:$AI$318,MATCH(K$8,BNA_Historique_prix!$D$4:$BZ$4,0),FALSE)</f>
        <v>13500</v>
      </c>
      <c r="L21">
        <f ca="1">VLOOKUP(_xlfn.CONCAT($B21,$C21),BNA_Historique_prix!$D$1:$AI$318,MATCH(L$8,BNA_Historique_prix!$D$4:$BZ$4,0),FALSE)</f>
        <v>1250</v>
      </c>
      <c r="M21">
        <f ca="1">VLOOKUP(_xlfn.CONCAT($B21,$C21),BNA_Historique_prix!$D$1:$AI$318,MATCH(M$8,BNA_Historique_prix!$D$4:$BZ$4,0),FALSE)</f>
        <v>2500</v>
      </c>
      <c r="N21" t="str">
        <f ca="1">VLOOKUP(_xlfn.CONCAT($B21,$C21),BNA_Historique_prix!$D$1:$AI$318,MATCH(N$8,BNA_Historique_prix!$D$4:$BZ$4,0),FALSE)</f>
        <v>MC</v>
      </c>
      <c r="O21">
        <f ca="1">VLOOKUP(_xlfn.CONCAT($B21,$C21),BNA_Historique_prix!$D$1:$AI$318,MATCH(O$8,BNA_Historique_prix!$D$4:$BZ$4,0),FALSE)</f>
        <v>100</v>
      </c>
      <c r="P21" t="str">
        <f ca="1">VLOOKUP(_xlfn.CONCAT($B21,$C21),BNA_Historique_prix!$D$1:$AI$318,MATCH(P$8,BNA_Historique_prix!$D$4:$BZ$4,0),FALSE)</f>
        <v>MC</v>
      </c>
      <c r="Q21">
        <f ca="1">VLOOKUP(_xlfn.CONCAT($B21,$C21),BNA_Historique_prix!$D$1:$AI$318,MATCH(Q$8,BNA_Historique_prix!$D$4:$BZ$4,0),FALSE)</f>
        <v>27000</v>
      </c>
      <c r="R21">
        <f ca="1">VLOOKUP(_xlfn.CONCAT($B21,$C21),BNA_Historique_prix!$D$1:$AI$318,MATCH(R$8,BNA_Historique_prix!$D$4:$BZ$4,0),FALSE)</f>
        <v>35000</v>
      </c>
      <c r="S21">
        <f ca="1">VLOOKUP(_xlfn.CONCAT($B21,$C21),BNA_Historique_prix!$D$1:$AI$318,MATCH(S$8,BNA_Historique_prix!$D$4:$BZ$4,0),FALSE)</f>
        <v>6250</v>
      </c>
      <c r="T21">
        <f ca="1">VLOOKUP(_xlfn.CONCAT($B21,$C21),BNA_Historique_prix!$D$1:$AI$318,MATCH(T$8,BNA_Historique_prix!$D$4:$BZ$4,0),FALSE)</f>
        <v>3500</v>
      </c>
      <c r="U21">
        <f ca="1">VLOOKUP(_xlfn.CONCAT($B21,$C21),BNA_Historique_prix!$D$1:$AI$318,MATCH(U$8,BNA_Historique_prix!$D$4:$BZ$4,0),FALSE)</f>
        <v>1000</v>
      </c>
      <c r="V21">
        <f ca="1">VLOOKUP(_xlfn.CONCAT($B21,$C21),BNA_Historique_prix!$D$1:$AI$318,MATCH(V$8,BNA_Historique_prix!$D$4:$BZ$4,0),FALSE)</f>
        <v>175</v>
      </c>
      <c r="W21" t="str">
        <f ca="1">VLOOKUP(_xlfn.CONCAT($B21,$C21),BNA_Historique_prix!$D$1:$AI$318,MATCH(W$8,BNA_Historique_prix!$D$4:$BZ$4,0),FALSE)</f>
        <v>MC</v>
      </c>
      <c r="X21">
        <f ca="1">VLOOKUP(_xlfn.CONCAT($B21,$C21),BNA_Historique_prix!$D$1:$AI$318,MATCH(X$8,BNA_Historique_prix!$D$4:$BZ$4,0),FALSE)</f>
        <v>1250</v>
      </c>
      <c r="Y21" t="str">
        <f ca="1">VLOOKUP(_xlfn.CONCAT($B21,$C21),BNA_Historique_prix!$D$1:$AI$318,MATCH(Y$8,BNA_Historique_prix!$D$4:$BZ$4,0),FALSE)</f>
        <v>MC</v>
      </c>
      <c r="Z21">
        <f ca="1">VLOOKUP(_xlfn.CONCAT($B21,$C21),BNA_Historique_prix!$D$1:$AI$318,MATCH(Z$8,BNA_Historique_prix!$D$4:$BZ$4,0),FALSE)</f>
        <v>2000</v>
      </c>
      <c r="AA21">
        <f ca="1">VLOOKUP(_xlfn.CONCAT($B21,$C21),BNA_Historique_prix!$D$1:$AI$318,MATCH(AA$8,BNA_Historique_prix!$D$4:$BZ$4,0),FALSE)</f>
        <v>3000</v>
      </c>
      <c r="AB21">
        <f ca="1">VLOOKUP(_xlfn.CONCAT($B21,$C21),BNA_Historique_prix!$D$1:$AI$318,MATCH(AB$8,BNA_Historique_prix!$D$4:$BZ$4,0),FALSE)</f>
        <v>2250</v>
      </c>
      <c r="AC21">
        <f ca="1">VLOOKUP(_xlfn.CONCAT($B21,$C21),BNA_Historique_prix!$D$1:$AI$318,MATCH(AC$8,BNA_Historique_prix!$D$4:$BZ$4,0),FALSE)</f>
        <v>2600</v>
      </c>
      <c r="AD21">
        <f ca="1">VLOOKUP(_xlfn.CONCAT($B21,$C21),BNA_Historique_prix!$D$1:$AI$318,MATCH(AD$8,BNA_Historique_prix!$D$4:$BZ$4,0),FALSE)</f>
        <v>1125</v>
      </c>
      <c r="AE21">
        <f ca="1">VLOOKUP(_xlfn.CONCAT($B21,$C21),BNA_Historique_prix!$D$1:$AI$318,MATCH(AE$8,BNA_Historique_prix!$D$4:$BZ$4,0),FALSE)</f>
        <v>2750</v>
      </c>
      <c r="AF21">
        <f ca="1">VLOOKUP(_xlfn.CONCAT($B21,$C21),BNA_Historique_prix!$D$1:$AI$318,MATCH(AF$8,BNA_Historique_prix!$D$4:$BZ$4,0),FALSE)</f>
        <v>300</v>
      </c>
      <c r="AG21">
        <f ca="1">VLOOKUP(_xlfn.CONCAT($B21,$C21),BNA_Historique_prix!$D$1:$AI$318,MATCH(AG$8,BNA_Historique_prix!$D$4:$BZ$4,0),FALSE)</f>
        <v>200</v>
      </c>
    </row>
    <row r="22" spans="2:33" x14ac:dyDescent="0.35">
      <c r="B22" t="s">
        <v>90</v>
      </c>
      <c r="C22" s="8" t="str">
        <f t="shared" si="0"/>
        <v>BNA_nov23!</v>
      </c>
      <c r="D22" t="s">
        <v>89</v>
      </c>
      <c r="E22">
        <f ca="1">VLOOKUP(_xlfn.CONCAT($B22,$C22),BNA_Historique_prix!$D$1:$AI$318,MATCH(E$8,BNA_Historique_prix!$D$4:$BZ$4,0),FALSE)</f>
        <v>1500</v>
      </c>
      <c r="F22" t="str">
        <f ca="1">VLOOKUP(_xlfn.CONCAT($B22,$C22),BNA_Historique_prix!$D$1:$AI$318,MATCH(F$8,BNA_Historique_prix!$D$4:$BZ$4,0),FALSE)</f>
        <v>MC</v>
      </c>
      <c r="G22" t="str">
        <f ca="1">VLOOKUP(_xlfn.CONCAT($B22,$C22),BNA_Historique_prix!$D$1:$AI$318,MATCH(G$8,BNA_Historique_prix!$D$4:$BZ$4,0),FALSE)</f>
        <v>MC</v>
      </c>
      <c r="H22">
        <f ca="1">VLOOKUP(_xlfn.CONCAT($B22,$C22),BNA_Historique_prix!$D$1:$AI$318,MATCH(H$8,BNA_Historique_prix!$D$4:$BZ$4,0),FALSE)</f>
        <v>500</v>
      </c>
      <c r="I22" t="str">
        <f ca="1">VLOOKUP(_xlfn.CONCAT($B22,$C22),BNA_Historique_prix!$D$1:$AI$318,MATCH(I$8,BNA_Historique_prix!$D$4:$BZ$4,0),FALSE)</f>
        <v>MC</v>
      </c>
      <c r="J22">
        <f ca="1">VLOOKUP(_xlfn.CONCAT($B22,$C22),BNA_Historique_prix!$D$1:$AI$318,MATCH(J$8,BNA_Historique_prix!$D$4:$BZ$4,0),FALSE)</f>
        <v>5500</v>
      </c>
      <c r="K22">
        <f ca="1">VLOOKUP(_xlfn.CONCAT($B22,$C22),BNA_Historique_prix!$D$1:$AI$318,MATCH(K$8,BNA_Historique_prix!$D$4:$BZ$4,0),FALSE)</f>
        <v>7500</v>
      </c>
      <c r="L22" t="str">
        <f ca="1">VLOOKUP(_xlfn.CONCAT($B22,$C22),BNA_Historique_prix!$D$1:$AI$318,MATCH(L$8,BNA_Historique_prix!$D$4:$BZ$4,0),FALSE)</f>
        <v>MC</v>
      </c>
      <c r="M22">
        <f ca="1">VLOOKUP(_xlfn.CONCAT($B22,$C22),BNA_Historique_prix!$D$1:$AI$318,MATCH(M$8,BNA_Historique_prix!$D$4:$BZ$4,0),FALSE)</f>
        <v>5000</v>
      </c>
      <c r="N22" t="str">
        <f ca="1">VLOOKUP(_xlfn.CONCAT($B22,$C22),BNA_Historique_prix!$D$1:$AI$318,MATCH(N$8,BNA_Historique_prix!$D$4:$BZ$4,0),FALSE)</f>
        <v>MC</v>
      </c>
      <c r="O22" t="str">
        <f ca="1">VLOOKUP(_xlfn.CONCAT($B22,$C22),BNA_Historique_prix!$D$1:$AI$318,MATCH(O$8,BNA_Historique_prix!$D$4:$BZ$4,0),FALSE)</f>
        <v>MC</v>
      </c>
      <c r="P22" t="str">
        <f ca="1">VLOOKUP(_xlfn.CONCAT($B22,$C22),BNA_Historique_prix!$D$1:$AI$318,MATCH(P$8,BNA_Historique_prix!$D$4:$BZ$4,0),FALSE)</f>
        <v>MC</v>
      </c>
      <c r="Q22" t="str">
        <f ca="1">VLOOKUP(_xlfn.CONCAT($B22,$C22),BNA_Historique_prix!$D$1:$AI$318,MATCH(Q$8,BNA_Historique_prix!$D$4:$BZ$4,0),FALSE)</f>
        <v>MC</v>
      </c>
      <c r="R22" t="str">
        <f ca="1">VLOOKUP(_xlfn.CONCAT($B22,$C22),BNA_Historique_prix!$D$1:$AI$318,MATCH(R$8,BNA_Historique_prix!$D$4:$BZ$4,0),FALSE)</f>
        <v>MC</v>
      </c>
      <c r="S22" t="str">
        <f ca="1">VLOOKUP(_xlfn.CONCAT($B22,$C22),BNA_Historique_prix!$D$1:$AI$318,MATCH(S$8,BNA_Historique_prix!$D$4:$BZ$4,0),FALSE)</f>
        <v>MC</v>
      </c>
      <c r="T22" t="str">
        <f ca="1">VLOOKUP(_xlfn.CONCAT($B22,$C22),BNA_Historique_prix!$D$1:$AI$318,MATCH(T$8,BNA_Historique_prix!$D$4:$BZ$4,0),FALSE)</f>
        <v>MC</v>
      </c>
      <c r="U22" t="str">
        <f ca="1">VLOOKUP(_xlfn.CONCAT($B22,$C22),BNA_Historique_prix!$D$1:$AI$318,MATCH(U$8,BNA_Historique_prix!$D$4:$BZ$4,0),FALSE)</f>
        <v>MC</v>
      </c>
      <c r="V22">
        <f ca="1">VLOOKUP(_xlfn.CONCAT($B22,$C22),BNA_Historique_prix!$D$1:$AI$318,MATCH(V$8,BNA_Historique_prix!$D$4:$BZ$4,0),FALSE)</f>
        <v>150</v>
      </c>
      <c r="W22" t="str">
        <f ca="1">VLOOKUP(_xlfn.CONCAT($B22,$C22),BNA_Historique_prix!$D$1:$AI$318,MATCH(W$8,BNA_Historique_prix!$D$4:$BZ$4,0),FALSE)</f>
        <v>MC</v>
      </c>
      <c r="X22" t="str">
        <f ca="1">VLOOKUP(_xlfn.CONCAT($B22,$C22),BNA_Historique_prix!$D$1:$AI$318,MATCH(X$8,BNA_Historique_prix!$D$4:$BZ$4,0),FALSE)</f>
        <v>MC</v>
      </c>
      <c r="Y22" t="str">
        <f ca="1">VLOOKUP(_xlfn.CONCAT($B22,$C22),BNA_Historique_prix!$D$1:$AI$318,MATCH(Y$8,BNA_Historique_prix!$D$4:$BZ$4,0),FALSE)</f>
        <v>MC</v>
      </c>
      <c r="Z22">
        <f ca="1">VLOOKUP(_xlfn.CONCAT($B22,$C22),BNA_Historique_prix!$D$1:$AI$318,MATCH(Z$8,BNA_Historique_prix!$D$4:$BZ$4,0),FALSE)</f>
        <v>2000</v>
      </c>
      <c r="AA22">
        <f ca="1">VLOOKUP(_xlfn.CONCAT($B22,$C22),BNA_Historique_prix!$D$1:$AI$318,MATCH(AA$8,BNA_Historique_prix!$D$4:$BZ$4,0),FALSE)</f>
        <v>3000</v>
      </c>
      <c r="AB22">
        <f ca="1">VLOOKUP(_xlfn.CONCAT($B22,$C22),BNA_Historique_prix!$D$1:$AI$318,MATCH(AB$8,BNA_Historique_prix!$D$4:$BZ$4,0),FALSE)</f>
        <v>2000</v>
      </c>
      <c r="AC22">
        <f ca="1">VLOOKUP(_xlfn.CONCAT($B22,$C22),BNA_Historique_prix!$D$1:$AI$318,MATCH(AC$8,BNA_Historique_prix!$D$4:$BZ$4,0),FALSE)</f>
        <v>2000</v>
      </c>
      <c r="AD22">
        <f ca="1">VLOOKUP(_xlfn.CONCAT($B22,$C22),BNA_Historique_prix!$D$1:$AI$318,MATCH(AD$8,BNA_Historique_prix!$D$4:$BZ$4,0),FALSE)</f>
        <v>1500</v>
      </c>
      <c r="AE22" t="str">
        <f ca="1">VLOOKUP(_xlfn.CONCAT($B22,$C22),BNA_Historique_prix!$D$1:$AI$318,MATCH(AE$8,BNA_Historique_prix!$D$4:$BZ$4,0),FALSE)</f>
        <v>MC</v>
      </c>
      <c r="AF22">
        <f ca="1">VLOOKUP(_xlfn.CONCAT($B22,$C22),BNA_Historique_prix!$D$1:$AI$318,MATCH(AF$8,BNA_Historique_prix!$D$4:$BZ$4,0),FALSE)</f>
        <v>300</v>
      </c>
      <c r="AG22" t="str">
        <f ca="1">VLOOKUP(_xlfn.CONCAT($B22,$C22),BNA_Historique_prix!$D$1:$AI$318,MATCH(AG$8,BNA_Historique_prix!$D$4:$BZ$4,0),FALSE)</f>
        <v>MC</v>
      </c>
    </row>
    <row r="23" spans="2:33" x14ac:dyDescent="0.35">
      <c r="B23" t="s">
        <v>92</v>
      </c>
      <c r="C23" s="8" t="str">
        <f t="shared" si="0"/>
        <v>BNA_nov23!</v>
      </c>
      <c r="D23" t="s">
        <v>91</v>
      </c>
      <c r="E23" t="str">
        <f ca="1">VLOOKUP(_xlfn.CONCAT($B23,$C23),BNA_Historique_prix!$D$1:$AI$318,MATCH(E$8,BNA_Historique_prix!$D$4:$BZ$4,0),FALSE)</f>
        <v>MC</v>
      </c>
      <c r="F23" t="str">
        <f ca="1">VLOOKUP(_xlfn.CONCAT($B23,$C23),BNA_Historique_prix!$D$1:$AI$318,MATCH(F$8,BNA_Historique_prix!$D$4:$BZ$4,0),FALSE)</f>
        <v>MC</v>
      </c>
      <c r="G23" t="str">
        <f ca="1">VLOOKUP(_xlfn.CONCAT($B23,$C23),BNA_Historique_prix!$D$1:$AI$318,MATCH(G$8,BNA_Historique_prix!$D$4:$BZ$4,0),FALSE)</f>
        <v>MC</v>
      </c>
      <c r="H23">
        <f ca="1">VLOOKUP(_xlfn.CONCAT($B23,$C23),BNA_Historique_prix!$D$1:$AI$318,MATCH(H$8,BNA_Historique_prix!$D$4:$BZ$4,0),FALSE)</f>
        <v>400</v>
      </c>
      <c r="I23">
        <f ca="1">VLOOKUP(_xlfn.CONCAT($B23,$C23),BNA_Historique_prix!$D$1:$AI$318,MATCH(I$8,BNA_Historique_prix!$D$4:$BZ$4,0),FALSE)</f>
        <v>300</v>
      </c>
      <c r="J23">
        <f ca="1">VLOOKUP(_xlfn.CONCAT($B23,$C23),BNA_Historique_prix!$D$1:$AI$318,MATCH(J$8,BNA_Historique_prix!$D$4:$BZ$4,0),FALSE)</f>
        <v>5375</v>
      </c>
      <c r="K23">
        <f ca="1">VLOOKUP(_xlfn.CONCAT($B23,$C23),BNA_Historique_prix!$D$1:$AI$318,MATCH(K$8,BNA_Historique_prix!$D$4:$BZ$4,0),FALSE)</f>
        <v>14350</v>
      </c>
      <c r="L23" t="str">
        <f ca="1">VLOOKUP(_xlfn.CONCAT($B23,$C23),BNA_Historique_prix!$D$1:$AI$318,MATCH(L$8,BNA_Historique_prix!$D$4:$BZ$4,0),FALSE)</f>
        <v>MC</v>
      </c>
      <c r="M23">
        <f ca="1">VLOOKUP(_xlfn.CONCAT($B23,$C23),BNA_Historique_prix!$D$1:$AI$318,MATCH(M$8,BNA_Historique_prix!$D$4:$BZ$4,0),FALSE)</f>
        <v>2300</v>
      </c>
      <c r="N23">
        <f ca="1">VLOOKUP(_xlfn.CONCAT($B23,$C23),BNA_Historique_prix!$D$1:$AI$318,MATCH(N$8,BNA_Historique_prix!$D$4:$BZ$4,0),FALSE)</f>
        <v>3125</v>
      </c>
      <c r="O23">
        <f ca="1">VLOOKUP(_xlfn.CONCAT($B23,$C23),BNA_Historique_prix!$D$1:$AI$318,MATCH(O$8,BNA_Historique_prix!$D$4:$BZ$4,0),FALSE)</f>
        <v>100</v>
      </c>
      <c r="P23" t="str">
        <f ca="1">VLOOKUP(_xlfn.CONCAT($B23,$C23),BNA_Historique_prix!$D$1:$AI$318,MATCH(P$8,BNA_Historique_prix!$D$4:$BZ$4,0),FALSE)</f>
        <v>MC</v>
      </c>
      <c r="Q23" t="str">
        <f ca="1">VLOOKUP(_xlfn.CONCAT($B23,$C23),BNA_Historique_prix!$D$1:$AI$318,MATCH(Q$8,BNA_Historique_prix!$D$4:$BZ$4,0),FALSE)</f>
        <v>MC</v>
      </c>
      <c r="R23" t="str">
        <f ca="1">VLOOKUP(_xlfn.CONCAT($B23,$C23),BNA_Historique_prix!$D$1:$AI$318,MATCH(R$8,BNA_Historique_prix!$D$4:$BZ$4,0),FALSE)</f>
        <v>MC</v>
      </c>
      <c r="S23" t="str">
        <f ca="1">VLOOKUP(_xlfn.CONCAT($B23,$C23),BNA_Historique_prix!$D$1:$AI$318,MATCH(S$8,BNA_Historique_prix!$D$4:$BZ$4,0),FALSE)</f>
        <v>MC</v>
      </c>
      <c r="T23" t="str">
        <f ca="1">VLOOKUP(_xlfn.CONCAT($B23,$C23),BNA_Historique_prix!$D$1:$AI$318,MATCH(T$8,BNA_Historique_prix!$D$4:$BZ$4,0),FALSE)</f>
        <v>MC</v>
      </c>
      <c r="U23">
        <f ca="1">VLOOKUP(_xlfn.CONCAT($B23,$C23),BNA_Historique_prix!$D$1:$AI$318,MATCH(U$8,BNA_Historique_prix!$D$4:$BZ$4,0),FALSE)</f>
        <v>475</v>
      </c>
      <c r="V23">
        <f ca="1">VLOOKUP(_xlfn.CONCAT($B23,$C23),BNA_Historique_prix!$D$1:$AI$318,MATCH(V$8,BNA_Historique_prix!$D$4:$BZ$4,0),FALSE)</f>
        <v>500</v>
      </c>
      <c r="W23" t="str">
        <f ca="1">VLOOKUP(_xlfn.CONCAT($B23,$C23),BNA_Historique_prix!$D$1:$AI$318,MATCH(W$8,BNA_Historique_prix!$D$4:$BZ$4,0),FALSE)</f>
        <v>MC</v>
      </c>
      <c r="X23" t="str">
        <f ca="1">VLOOKUP(_xlfn.CONCAT($B23,$C23),BNA_Historique_prix!$D$1:$AI$318,MATCH(X$8,BNA_Historique_prix!$D$4:$BZ$4,0),FALSE)</f>
        <v>MC</v>
      </c>
      <c r="Y23" t="str">
        <f ca="1">VLOOKUP(_xlfn.CONCAT($B23,$C23),BNA_Historique_prix!$D$1:$AI$318,MATCH(Y$8,BNA_Historique_prix!$D$4:$BZ$4,0),FALSE)</f>
        <v>MC</v>
      </c>
      <c r="Z23" t="str">
        <f ca="1">VLOOKUP(_xlfn.CONCAT($B23,$C23),BNA_Historique_prix!$D$1:$AI$318,MATCH(Z$8,BNA_Historique_prix!$D$4:$BZ$4,0),FALSE)</f>
        <v>MC</v>
      </c>
      <c r="AA23">
        <f ca="1">VLOOKUP(_xlfn.CONCAT($B23,$C23),BNA_Historique_prix!$D$1:$AI$318,MATCH(AA$8,BNA_Historique_prix!$D$4:$BZ$4,0),FALSE)</f>
        <v>3775</v>
      </c>
      <c r="AB23">
        <f ca="1">VLOOKUP(_xlfn.CONCAT($B23,$C23),BNA_Historique_prix!$D$1:$AI$318,MATCH(AB$8,BNA_Historique_prix!$D$4:$BZ$4,0),FALSE)</f>
        <v>2000</v>
      </c>
      <c r="AC23">
        <f ca="1">VLOOKUP(_xlfn.CONCAT($B23,$C23),BNA_Historique_prix!$D$1:$AI$318,MATCH(AC$8,BNA_Historique_prix!$D$4:$BZ$4,0),FALSE)</f>
        <v>1600</v>
      </c>
      <c r="AD23">
        <f ca="1">VLOOKUP(_xlfn.CONCAT($B23,$C23),BNA_Historique_prix!$D$1:$AI$318,MATCH(AD$8,BNA_Historique_prix!$D$4:$BZ$4,0),FALSE)</f>
        <v>1425</v>
      </c>
      <c r="AE23">
        <f ca="1">VLOOKUP(_xlfn.CONCAT($B23,$C23),BNA_Historique_prix!$D$1:$AI$318,MATCH(AE$8,BNA_Historique_prix!$D$4:$BZ$4,0),FALSE)</f>
        <v>2000</v>
      </c>
      <c r="AF23">
        <f ca="1">VLOOKUP(_xlfn.CONCAT($B23,$C23),BNA_Historique_prix!$D$1:$AI$318,MATCH(AF$8,BNA_Historique_prix!$D$4:$BZ$4,0),FALSE)</f>
        <v>300</v>
      </c>
      <c r="AG23">
        <f ca="1">VLOOKUP(_xlfn.CONCAT($B23,$C23),BNA_Historique_prix!$D$1:$AI$318,MATCH(AG$8,BNA_Historique_prix!$D$4:$BZ$4,0),FALSE)</f>
        <v>1600</v>
      </c>
    </row>
    <row r="24" spans="2:33" x14ac:dyDescent="0.35">
      <c r="B24" t="s">
        <v>94</v>
      </c>
      <c r="C24" s="8" t="str">
        <f t="shared" si="0"/>
        <v>BNA_nov23!</v>
      </c>
      <c r="D24" t="s">
        <v>93</v>
      </c>
      <c r="E24">
        <f ca="1">VLOOKUP(_xlfn.CONCAT($B24,$C24),BNA_Historique_prix!$D$1:$AI$318,MATCH(E$8,BNA_Historique_prix!$D$4:$BZ$4,0),FALSE)</f>
        <v>1000</v>
      </c>
      <c r="F24" t="str">
        <f ca="1">VLOOKUP(_xlfn.CONCAT($B24,$C24),BNA_Historique_prix!$D$1:$AI$318,MATCH(F$8,BNA_Historique_prix!$D$4:$BZ$4,0),FALSE)</f>
        <v>MC</v>
      </c>
      <c r="G24" t="str">
        <f ca="1">VLOOKUP(_xlfn.CONCAT($B24,$C24),BNA_Historique_prix!$D$1:$AI$318,MATCH(G$8,BNA_Historique_prix!$D$4:$BZ$4,0),FALSE)</f>
        <v>MC</v>
      </c>
      <c r="H24" t="str">
        <f ca="1">VLOOKUP(_xlfn.CONCAT($B24,$C24),BNA_Historique_prix!$D$1:$AI$318,MATCH(H$8,BNA_Historique_prix!$D$4:$BZ$4,0),FALSE)</f>
        <v>MC</v>
      </c>
      <c r="I24">
        <f ca="1">VLOOKUP(_xlfn.CONCAT($B24,$C24),BNA_Historique_prix!$D$1:$AI$318,MATCH(I$8,BNA_Historique_prix!$D$4:$BZ$4,0),FALSE)</f>
        <v>300</v>
      </c>
      <c r="J24">
        <f ca="1">VLOOKUP(_xlfn.CONCAT($B24,$C24),BNA_Historique_prix!$D$1:$AI$318,MATCH(J$8,BNA_Historique_prix!$D$4:$BZ$4,0),FALSE)</f>
        <v>5000</v>
      </c>
      <c r="K24">
        <f ca="1">VLOOKUP(_xlfn.CONCAT($B24,$C24),BNA_Historique_prix!$D$1:$AI$318,MATCH(K$8,BNA_Historique_prix!$D$4:$BZ$4,0),FALSE)</f>
        <v>10000</v>
      </c>
      <c r="L24">
        <f ca="1">VLOOKUP(_xlfn.CONCAT($B24,$C24),BNA_Historique_prix!$D$1:$AI$318,MATCH(L$8,BNA_Historique_prix!$D$4:$BZ$4,0),FALSE)</f>
        <v>2000</v>
      </c>
      <c r="M24">
        <f ca="1">VLOOKUP(_xlfn.CONCAT($B24,$C24),BNA_Historique_prix!$D$1:$AI$318,MATCH(M$8,BNA_Historique_prix!$D$4:$BZ$4,0),FALSE)</f>
        <v>2000</v>
      </c>
      <c r="N24" t="str">
        <f ca="1">VLOOKUP(_xlfn.CONCAT($B24,$C24),BNA_Historique_prix!$D$1:$AI$318,MATCH(N$8,BNA_Historique_prix!$D$4:$BZ$4,0),FALSE)</f>
        <v>MC</v>
      </c>
      <c r="O24" t="str">
        <f ca="1">VLOOKUP(_xlfn.CONCAT($B24,$C24),BNA_Historique_prix!$D$1:$AI$318,MATCH(O$8,BNA_Historique_prix!$D$4:$BZ$4,0),FALSE)</f>
        <v>MC</v>
      </c>
      <c r="P24" t="str">
        <f ca="1">VLOOKUP(_xlfn.CONCAT($B24,$C24),BNA_Historique_prix!$D$1:$AI$318,MATCH(P$8,BNA_Historique_prix!$D$4:$BZ$4,0),FALSE)</f>
        <v>MC</v>
      </c>
      <c r="Q24" t="str">
        <f ca="1">VLOOKUP(_xlfn.CONCAT($B24,$C24),BNA_Historique_prix!$D$1:$AI$318,MATCH(Q$8,BNA_Historique_prix!$D$4:$BZ$4,0),FALSE)</f>
        <v>MC</v>
      </c>
      <c r="R24" t="str">
        <f ca="1">VLOOKUP(_xlfn.CONCAT($B24,$C24),BNA_Historique_prix!$D$1:$AI$318,MATCH(R$8,BNA_Historique_prix!$D$4:$BZ$4,0),FALSE)</f>
        <v>MC</v>
      </c>
      <c r="S24">
        <f ca="1">VLOOKUP(_xlfn.CONCAT($B24,$C24),BNA_Historique_prix!$D$1:$AI$318,MATCH(S$8,BNA_Historique_prix!$D$4:$BZ$4,0),FALSE)</f>
        <v>7625</v>
      </c>
      <c r="T24">
        <f ca="1">VLOOKUP(_xlfn.CONCAT($B24,$C24),BNA_Historique_prix!$D$1:$AI$318,MATCH(T$8,BNA_Historique_prix!$D$4:$BZ$4,0),FALSE)</f>
        <v>6500</v>
      </c>
      <c r="U24">
        <f ca="1">VLOOKUP(_xlfn.CONCAT($B24,$C24),BNA_Historique_prix!$D$1:$AI$318,MATCH(U$8,BNA_Historique_prix!$D$4:$BZ$4,0),FALSE)</f>
        <v>500</v>
      </c>
      <c r="V24">
        <f ca="1">VLOOKUP(_xlfn.CONCAT($B24,$C24),BNA_Historique_prix!$D$1:$AI$318,MATCH(V$8,BNA_Historique_prix!$D$4:$BZ$4,0),FALSE)</f>
        <v>250</v>
      </c>
      <c r="W24">
        <f ca="1">VLOOKUP(_xlfn.CONCAT($B24,$C24),BNA_Historique_prix!$D$1:$AI$318,MATCH(W$8,BNA_Historique_prix!$D$4:$BZ$4,0),FALSE)</f>
        <v>500</v>
      </c>
      <c r="X24" t="str">
        <f ca="1">VLOOKUP(_xlfn.CONCAT($B24,$C24),BNA_Historique_prix!$D$1:$AI$318,MATCH(X$8,BNA_Historique_prix!$D$4:$BZ$4,0),FALSE)</f>
        <v>MC</v>
      </c>
      <c r="Y24" t="str">
        <f ca="1">VLOOKUP(_xlfn.CONCAT($B24,$C24),BNA_Historique_prix!$D$1:$AI$318,MATCH(Y$8,BNA_Historique_prix!$D$4:$BZ$4,0),FALSE)</f>
        <v>MC</v>
      </c>
      <c r="Z24">
        <f ca="1">VLOOKUP(_xlfn.CONCAT($B24,$C24),BNA_Historique_prix!$D$1:$AI$318,MATCH(Z$8,BNA_Historique_prix!$D$4:$BZ$4,0),FALSE)</f>
        <v>2500</v>
      </c>
      <c r="AA24">
        <f ca="1">VLOOKUP(_xlfn.CONCAT($B24,$C24),BNA_Historique_prix!$D$1:$AI$318,MATCH(AA$8,BNA_Historique_prix!$D$4:$BZ$4,0),FALSE)</f>
        <v>3250</v>
      </c>
      <c r="AB24">
        <f ca="1">VLOOKUP(_xlfn.CONCAT($B24,$C24),BNA_Historique_prix!$D$1:$AI$318,MATCH(AB$8,BNA_Historique_prix!$D$4:$BZ$4,0),FALSE)</f>
        <v>2500</v>
      </c>
      <c r="AC24" t="str">
        <f ca="1">VLOOKUP(_xlfn.CONCAT($B24,$C24),BNA_Historique_prix!$D$1:$AI$318,MATCH(AC$8,BNA_Historique_prix!$D$4:$BZ$4,0),FALSE)</f>
        <v>MC</v>
      </c>
      <c r="AD24">
        <f ca="1">VLOOKUP(_xlfn.CONCAT($B24,$C24),BNA_Historique_prix!$D$1:$AI$318,MATCH(AD$8,BNA_Historique_prix!$D$4:$BZ$4,0),FALSE)</f>
        <v>1625</v>
      </c>
      <c r="AE24">
        <f ca="1">VLOOKUP(_xlfn.CONCAT($B24,$C24),BNA_Historique_prix!$D$1:$AI$318,MATCH(AE$8,BNA_Historique_prix!$D$4:$BZ$4,0),FALSE)</f>
        <v>2250</v>
      </c>
      <c r="AF24">
        <f ca="1">VLOOKUP(_xlfn.CONCAT($B24,$C24),BNA_Historique_prix!$D$1:$AI$318,MATCH(AF$8,BNA_Historique_prix!$D$4:$BZ$4,0),FALSE)</f>
        <v>300</v>
      </c>
      <c r="AG24" t="str">
        <f ca="1">VLOOKUP(_xlfn.CONCAT($B24,$C24),BNA_Historique_prix!$D$1:$AI$318,MATCH(AG$8,BNA_Historique_prix!$D$4:$BZ$4,0),FALSE)</f>
        <v>MC</v>
      </c>
    </row>
    <row r="25" spans="2:33" x14ac:dyDescent="0.35">
      <c r="D25" t="s">
        <v>3338</v>
      </c>
    </row>
    <row r="26" spans="2:33" x14ac:dyDescent="0.35">
      <c r="B26" t="s">
        <v>97</v>
      </c>
      <c r="C26" s="8" t="str">
        <f>$B$1</f>
        <v>BNA_nov23!</v>
      </c>
      <c r="D26" t="s">
        <v>95</v>
      </c>
      <c r="E26">
        <f ca="1">VLOOKUP(_xlfn.CONCAT($B26,$C26),BNA_Historique_prix!$D$1:$AI$318,MATCH(E$8,BNA_Historique_prix!$D$4:$BZ$4,0),FALSE)</f>
        <v>750</v>
      </c>
      <c r="F26" t="str">
        <f ca="1">VLOOKUP(_xlfn.CONCAT($B26,$C26),BNA_Historique_prix!$D$1:$AI$318,MATCH(F$8,BNA_Historique_prix!$D$4:$BZ$4,0),FALSE)</f>
        <v>MC</v>
      </c>
      <c r="G26" t="str">
        <f ca="1">VLOOKUP(_xlfn.CONCAT($B26,$C26),BNA_Historique_prix!$D$1:$AI$318,MATCH(G$8,BNA_Historique_prix!$D$4:$BZ$4,0),FALSE)</f>
        <v>MC</v>
      </c>
      <c r="H26">
        <f ca="1">VLOOKUP(_xlfn.CONCAT($B26,$C26),BNA_Historique_prix!$D$1:$AI$318,MATCH(H$8,BNA_Historique_prix!$D$4:$BZ$4,0),FALSE)</f>
        <v>500</v>
      </c>
      <c r="I26">
        <f ca="1">VLOOKUP(_xlfn.CONCAT($B26,$C26),BNA_Historique_prix!$D$1:$AI$318,MATCH(I$8,BNA_Historique_prix!$D$4:$BZ$4,0),FALSE)</f>
        <v>300</v>
      </c>
      <c r="J26">
        <f ca="1">VLOOKUP(_xlfn.CONCAT($B26,$C26),BNA_Historique_prix!$D$1:$AI$318,MATCH(J$8,BNA_Historique_prix!$D$4:$BZ$4,0),FALSE)</f>
        <v>5000</v>
      </c>
      <c r="K26">
        <f ca="1">VLOOKUP(_xlfn.CONCAT($B26,$C26),BNA_Historique_prix!$D$1:$AI$318,MATCH(K$8,BNA_Historique_prix!$D$4:$BZ$4,0),FALSE)</f>
        <v>3250</v>
      </c>
      <c r="L26">
        <f ca="1">VLOOKUP(_xlfn.CONCAT($B26,$C26),BNA_Historique_prix!$D$1:$AI$318,MATCH(L$8,BNA_Historique_prix!$D$4:$BZ$4,0),FALSE)</f>
        <v>1600</v>
      </c>
      <c r="M26">
        <f ca="1">VLOOKUP(_xlfn.CONCAT($B26,$C26),BNA_Historique_prix!$D$1:$AI$318,MATCH(M$8,BNA_Historique_prix!$D$4:$BZ$4,0),FALSE)</f>
        <v>2000</v>
      </c>
      <c r="N26" t="str">
        <f ca="1">VLOOKUP(_xlfn.CONCAT($B26,$C26),BNA_Historique_prix!$D$1:$AI$318,MATCH(N$8,BNA_Historique_prix!$D$4:$BZ$4,0),FALSE)</f>
        <v>MC</v>
      </c>
      <c r="O26" t="str">
        <f ca="1">VLOOKUP(_xlfn.CONCAT($B26,$C26),BNA_Historique_prix!$D$1:$AI$318,MATCH(O$8,BNA_Historique_prix!$D$4:$BZ$4,0),FALSE)</f>
        <v>MC</v>
      </c>
      <c r="P26" t="str">
        <f ca="1">VLOOKUP(_xlfn.CONCAT($B26,$C26),BNA_Historique_prix!$D$1:$AI$318,MATCH(P$8,BNA_Historique_prix!$D$4:$BZ$4,0),FALSE)</f>
        <v>MC</v>
      </c>
      <c r="Q26" t="str">
        <f ca="1">VLOOKUP(_xlfn.CONCAT($B26,$C26),BNA_Historique_prix!$D$1:$AI$318,MATCH(Q$8,BNA_Historique_prix!$D$4:$BZ$4,0),FALSE)</f>
        <v>MC</v>
      </c>
      <c r="R26" t="str">
        <f ca="1">VLOOKUP(_xlfn.CONCAT($B26,$C26),BNA_Historique_prix!$D$1:$AI$318,MATCH(R$8,BNA_Historique_prix!$D$4:$BZ$4,0),FALSE)</f>
        <v>MC</v>
      </c>
      <c r="S26">
        <f ca="1">VLOOKUP(_xlfn.CONCAT($B26,$C26),BNA_Historique_prix!$D$1:$AI$318,MATCH(S$8,BNA_Historique_prix!$D$4:$BZ$4,0),FALSE)</f>
        <v>6000</v>
      </c>
      <c r="T26">
        <f ca="1">VLOOKUP(_xlfn.CONCAT($B26,$C26),BNA_Historique_prix!$D$1:$AI$318,MATCH(T$8,BNA_Historique_prix!$D$4:$BZ$4,0),FALSE)</f>
        <v>5000</v>
      </c>
      <c r="U26">
        <f ca="1">VLOOKUP(_xlfn.CONCAT($B26,$C26),BNA_Historique_prix!$D$1:$AI$318,MATCH(U$8,BNA_Historique_prix!$D$4:$BZ$4,0),FALSE)</f>
        <v>500</v>
      </c>
      <c r="V26">
        <f ca="1">VLOOKUP(_xlfn.CONCAT($B26,$C26),BNA_Historique_prix!$D$1:$AI$318,MATCH(V$8,BNA_Historique_prix!$D$4:$BZ$4,0),FALSE)</f>
        <v>125</v>
      </c>
      <c r="W26">
        <f ca="1">VLOOKUP(_xlfn.CONCAT($B26,$C26),BNA_Historique_prix!$D$1:$AI$318,MATCH(W$8,BNA_Historique_prix!$D$4:$BZ$4,0),FALSE)</f>
        <v>500</v>
      </c>
      <c r="X26">
        <f ca="1">VLOOKUP(_xlfn.CONCAT($B26,$C26),BNA_Historique_prix!$D$1:$AI$318,MATCH(X$8,BNA_Historique_prix!$D$4:$BZ$4,0),FALSE)</f>
        <v>750</v>
      </c>
      <c r="Y26">
        <f ca="1">VLOOKUP(_xlfn.CONCAT($B26,$C26),BNA_Historique_prix!$D$1:$AI$318,MATCH(Y$8,BNA_Historique_prix!$D$4:$BZ$4,0),FALSE)</f>
        <v>1500</v>
      </c>
      <c r="Z26">
        <f ca="1">VLOOKUP(_xlfn.CONCAT($B26,$C26),BNA_Historique_prix!$D$1:$AI$318,MATCH(Z$8,BNA_Historique_prix!$D$4:$BZ$4,0),FALSE)</f>
        <v>2000</v>
      </c>
      <c r="AA26">
        <f ca="1">VLOOKUP(_xlfn.CONCAT($B26,$C26),BNA_Historique_prix!$D$1:$AI$318,MATCH(AA$8,BNA_Historique_prix!$D$4:$BZ$4,0),FALSE)</f>
        <v>3000</v>
      </c>
      <c r="AB26">
        <f ca="1">VLOOKUP(_xlfn.CONCAT($B26,$C26),BNA_Historique_prix!$D$1:$AI$318,MATCH(AB$8,BNA_Historique_prix!$D$4:$BZ$4,0),FALSE)</f>
        <v>2500</v>
      </c>
      <c r="AC26">
        <f ca="1">VLOOKUP(_xlfn.CONCAT($B26,$C26),BNA_Historique_prix!$D$1:$AI$318,MATCH(AC$8,BNA_Historique_prix!$D$4:$BZ$4,0),FALSE)</f>
        <v>3000</v>
      </c>
      <c r="AD26">
        <f ca="1">VLOOKUP(_xlfn.CONCAT($B26,$C26),BNA_Historique_prix!$D$1:$AI$318,MATCH(AD$8,BNA_Historique_prix!$D$4:$BZ$4,0),FALSE)</f>
        <v>1100</v>
      </c>
      <c r="AE26">
        <f ca="1">VLOOKUP(_xlfn.CONCAT($B26,$C26),BNA_Historique_prix!$D$1:$AI$318,MATCH(AE$8,BNA_Historique_prix!$D$4:$BZ$4,0),FALSE)</f>
        <v>3500</v>
      </c>
      <c r="AF26">
        <f ca="1">VLOOKUP(_xlfn.CONCAT($B26,$C26),BNA_Historique_prix!$D$1:$AI$318,MATCH(AF$8,BNA_Historique_prix!$D$4:$BZ$4,0),FALSE)</f>
        <v>300</v>
      </c>
      <c r="AG26" t="str">
        <f ca="1">VLOOKUP(_xlfn.CONCAT($B26,$C26),BNA_Historique_prix!$D$1:$AI$318,MATCH(AG$8,BNA_Historique_prix!$D$4:$BZ$4,0),FALSE)</f>
        <v>MC</v>
      </c>
    </row>
    <row r="27" spans="2:33" x14ac:dyDescent="0.35">
      <c r="D27" t="s">
        <v>3340</v>
      </c>
    </row>
    <row r="28" spans="2:33" x14ac:dyDescent="0.35">
      <c r="B28" t="s">
        <v>100</v>
      </c>
      <c r="C28" s="8" t="str">
        <f t="shared" ref="C28:C33" si="1">$B$1</f>
        <v>BNA_nov23!</v>
      </c>
      <c r="D28" t="s">
        <v>98</v>
      </c>
      <c r="E28" t="str">
        <f ca="1">VLOOKUP(_xlfn.CONCAT($B28,$C28),BNA_Historique_prix!$D$1:$AI$318,MATCH(E$8,BNA_Historique_prix!$D$4:$BZ$4,0),FALSE)</f>
        <v>MC</v>
      </c>
      <c r="F28" t="str">
        <f ca="1">VLOOKUP(_xlfn.CONCAT($B28,$C28),BNA_Historique_prix!$D$1:$AI$318,MATCH(F$8,BNA_Historique_prix!$D$4:$BZ$4,0),FALSE)</f>
        <v>MC</v>
      </c>
      <c r="G28" t="str">
        <f ca="1">VLOOKUP(_xlfn.CONCAT($B28,$C28),BNA_Historique_prix!$D$1:$AI$318,MATCH(G$8,BNA_Historique_prix!$D$4:$BZ$4,0),FALSE)</f>
        <v>MC</v>
      </c>
      <c r="H28" t="str">
        <f ca="1">VLOOKUP(_xlfn.CONCAT($B28,$C28),BNA_Historique_prix!$D$1:$AI$318,MATCH(H$8,BNA_Historique_prix!$D$4:$BZ$4,0),FALSE)</f>
        <v>MC</v>
      </c>
      <c r="I28" t="str">
        <f ca="1">VLOOKUP(_xlfn.CONCAT($B28,$C28),BNA_Historique_prix!$D$1:$AI$318,MATCH(I$8,BNA_Historique_prix!$D$4:$BZ$4,0),FALSE)</f>
        <v>MC</v>
      </c>
      <c r="J28" t="str">
        <f ca="1">VLOOKUP(_xlfn.CONCAT($B28,$C28),BNA_Historique_prix!$D$1:$AI$318,MATCH(J$8,BNA_Historique_prix!$D$4:$BZ$4,0),FALSE)</f>
        <v>MC</v>
      </c>
      <c r="K28" t="str">
        <f ca="1">VLOOKUP(_xlfn.CONCAT($B28,$C28),BNA_Historique_prix!$D$1:$AI$318,MATCH(K$8,BNA_Historique_prix!$D$4:$BZ$4,0),FALSE)</f>
        <v>MC</v>
      </c>
      <c r="L28" t="str">
        <f ca="1">VLOOKUP(_xlfn.CONCAT($B28,$C28),BNA_Historique_prix!$D$1:$AI$318,MATCH(L$8,BNA_Historique_prix!$D$4:$BZ$4,0),FALSE)</f>
        <v>MC</v>
      </c>
      <c r="M28" t="str">
        <f ca="1">VLOOKUP(_xlfn.CONCAT($B28,$C28),BNA_Historique_prix!$D$1:$AI$318,MATCH(M$8,BNA_Historique_prix!$D$4:$BZ$4,0),FALSE)</f>
        <v>MC</v>
      </c>
      <c r="N28" t="str">
        <f ca="1">VLOOKUP(_xlfn.CONCAT($B28,$C28),BNA_Historique_prix!$D$1:$AI$318,MATCH(N$8,BNA_Historique_prix!$D$4:$BZ$4,0),FALSE)</f>
        <v>MC</v>
      </c>
      <c r="O28" t="str">
        <f ca="1">VLOOKUP(_xlfn.CONCAT($B28,$C28),BNA_Historique_prix!$D$1:$AI$318,MATCH(O$8,BNA_Historique_prix!$D$4:$BZ$4,0),FALSE)</f>
        <v>MC</v>
      </c>
      <c r="P28" t="str">
        <f ca="1">VLOOKUP(_xlfn.CONCAT($B28,$C28),BNA_Historique_prix!$D$1:$AI$318,MATCH(P$8,BNA_Historique_prix!$D$4:$BZ$4,0),FALSE)</f>
        <v>MC</v>
      </c>
      <c r="Q28" t="str">
        <f ca="1">VLOOKUP(_xlfn.CONCAT($B28,$C28),BNA_Historique_prix!$D$1:$AI$318,MATCH(Q$8,BNA_Historique_prix!$D$4:$BZ$4,0),FALSE)</f>
        <v>MC</v>
      </c>
      <c r="R28" t="str">
        <f ca="1">VLOOKUP(_xlfn.CONCAT($B28,$C28),BNA_Historique_prix!$D$1:$AI$318,MATCH(R$8,BNA_Historique_prix!$D$4:$BZ$4,0),FALSE)</f>
        <v>MC</v>
      </c>
      <c r="S28" t="str">
        <f ca="1">VLOOKUP(_xlfn.CONCAT($B28,$C28),BNA_Historique_prix!$D$1:$AI$318,MATCH(S$8,BNA_Historique_prix!$D$4:$BZ$4,0),FALSE)</f>
        <v>MC</v>
      </c>
      <c r="T28" t="str">
        <f ca="1">VLOOKUP(_xlfn.CONCAT($B28,$C28),BNA_Historique_prix!$D$1:$AI$318,MATCH(T$8,BNA_Historique_prix!$D$4:$BZ$4,0),FALSE)</f>
        <v>MC</v>
      </c>
      <c r="U28" t="str">
        <f ca="1">VLOOKUP(_xlfn.CONCAT($B28,$C28),BNA_Historique_prix!$D$1:$AI$318,MATCH(U$8,BNA_Historique_prix!$D$4:$BZ$4,0),FALSE)</f>
        <v>MC</v>
      </c>
      <c r="V28" t="str">
        <f ca="1">VLOOKUP(_xlfn.CONCAT($B28,$C28),BNA_Historique_prix!$D$1:$AI$318,MATCH(V$8,BNA_Historique_prix!$D$4:$BZ$4,0),FALSE)</f>
        <v>MC</v>
      </c>
      <c r="W28" t="str">
        <f ca="1">VLOOKUP(_xlfn.CONCAT($B28,$C28),BNA_Historique_prix!$D$1:$AI$318,MATCH(W$8,BNA_Historique_prix!$D$4:$BZ$4,0),FALSE)</f>
        <v>MC</v>
      </c>
      <c r="X28" t="str">
        <f ca="1">VLOOKUP(_xlfn.CONCAT($B28,$C28),BNA_Historique_prix!$D$1:$AI$318,MATCH(X$8,BNA_Historique_prix!$D$4:$BZ$4,0),FALSE)</f>
        <v>MC</v>
      </c>
      <c r="Y28" t="str">
        <f ca="1">VLOOKUP(_xlfn.CONCAT($B28,$C28),BNA_Historique_prix!$D$1:$AI$318,MATCH(Y$8,BNA_Historique_prix!$D$4:$BZ$4,0),FALSE)</f>
        <v>MC</v>
      </c>
      <c r="Z28" t="str">
        <f ca="1">VLOOKUP(_xlfn.CONCAT($B28,$C28),BNA_Historique_prix!$D$1:$AI$318,MATCH(Z$8,BNA_Historique_prix!$D$4:$BZ$4,0),FALSE)</f>
        <v>MC</v>
      </c>
      <c r="AA28" t="str">
        <f ca="1">VLOOKUP(_xlfn.CONCAT($B28,$C28),BNA_Historique_prix!$D$1:$AI$318,MATCH(AA$8,BNA_Historique_prix!$D$4:$BZ$4,0),FALSE)</f>
        <v>MC</v>
      </c>
      <c r="AB28" t="str">
        <f ca="1">VLOOKUP(_xlfn.CONCAT($B28,$C28),BNA_Historique_prix!$D$1:$AI$318,MATCH(AB$8,BNA_Historique_prix!$D$4:$BZ$4,0),FALSE)</f>
        <v>MC</v>
      </c>
      <c r="AC28" t="str">
        <f ca="1">VLOOKUP(_xlfn.CONCAT($B28,$C28),BNA_Historique_prix!$D$1:$AI$318,MATCH(AC$8,BNA_Historique_prix!$D$4:$BZ$4,0),FALSE)</f>
        <v>MC</v>
      </c>
      <c r="AD28" t="str">
        <f ca="1">VLOOKUP(_xlfn.CONCAT($B28,$C28),BNA_Historique_prix!$D$1:$AI$318,MATCH(AD$8,BNA_Historique_prix!$D$4:$BZ$4,0),FALSE)</f>
        <v>MC</v>
      </c>
      <c r="AE28" t="str">
        <f ca="1">VLOOKUP(_xlfn.CONCAT($B28,$C28),BNA_Historique_prix!$D$1:$AI$318,MATCH(AE$8,BNA_Historique_prix!$D$4:$BZ$4,0),FALSE)</f>
        <v>MC</v>
      </c>
      <c r="AF28" t="str">
        <f ca="1">VLOOKUP(_xlfn.CONCAT($B28,$C28),BNA_Historique_prix!$D$1:$AI$318,MATCH(AF$8,BNA_Historique_prix!$D$4:$BZ$4,0),FALSE)</f>
        <v>MC</v>
      </c>
      <c r="AG28" t="str">
        <f ca="1">VLOOKUP(_xlfn.CONCAT($B28,$C28),BNA_Historique_prix!$D$1:$AI$318,MATCH(AG$8,BNA_Historique_prix!$D$4:$BZ$4,0),FALSE)</f>
        <v>MC</v>
      </c>
    </row>
    <row r="29" spans="2:33" x14ac:dyDescent="0.35">
      <c r="B29" t="s">
        <v>102</v>
      </c>
      <c r="C29" s="8" t="str">
        <f t="shared" si="1"/>
        <v>BNA_nov23!</v>
      </c>
      <c r="D29" t="s">
        <v>101</v>
      </c>
      <c r="E29">
        <f ca="1">VLOOKUP(_xlfn.CONCAT($B29,$C29),BNA_Historique_prix!$D$1:$AI$318,MATCH(E$8,BNA_Historique_prix!$D$4:$BZ$4,0),FALSE)</f>
        <v>1450</v>
      </c>
      <c r="F29" t="str">
        <f ca="1">VLOOKUP(_xlfn.CONCAT($B29,$C29),BNA_Historique_prix!$D$1:$AI$318,MATCH(F$8,BNA_Historique_prix!$D$4:$BZ$4,0),FALSE)</f>
        <v>MC</v>
      </c>
      <c r="G29" t="str">
        <f ca="1">VLOOKUP(_xlfn.CONCAT($B29,$C29),BNA_Historique_prix!$D$1:$AI$318,MATCH(G$8,BNA_Historique_prix!$D$4:$BZ$4,0),FALSE)</f>
        <v>MC</v>
      </c>
      <c r="H29">
        <f ca="1">VLOOKUP(_xlfn.CONCAT($B29,$C29),BNA_Historique_prix!$D$1:$AI$318,MATCH(H$8,BNA_Historique_prix!$D$4:$BZ$4,0),FALSE)</f>
        <v>600</v>
      </c>
      <c r="I29">
        <f ca="1">VLOOKUP(_xlfn.CONCAT($B29,$C29),BNA_Historique_prix!$D$1:$AI$318,MATCH(I$8,BNA_Historique_prix!$D$4:$BZ$4,0),FALSE)</f>
        <v>337.5</v>
      </c>
      <c r="J29">
        <f ca="1">VLOOKUP(_xlfn.CONCAT($B29,$C29),BNA_Historique_prix!$D$1:$AI$318,MATCH(J$8,BNA_Historique_prix!$D$4:$BZ$4,0),FALSE)</f>
        <v>6125</v>
      </c>
      <c r="K29" t="str">
        <f ca="1">VLOOKUP(_xlfn.CONCAT($B29,$C29),BNA_Historique_prix!$D$1:$AI$318,MATCH(K$8,BNA_Historique_prix!$D$4:$BZ$4,0),FALSE)</f>
        <v>MC</v>
      </c>
      <c r="L29">
        <f ca="1">VLOOKUP(_xlfn.CONCAT($B29,$C29),BNA_Historique_prix!$D$1:$AI$318,MATCH(L$8,BNA_Historique_prix!$D$4:$BZ$4,0),FALSE)</f>
        <v>600</v>
      </c>
      <c r="M29">
        <f ca="1">VLOOKUP(_xlfn.CONCAT($B29,$C29),BNA_Historique_prix!$D$1:$AI$318,MATCH(M$8,BNA_Historique_prix!$D$4:$BZ$4,0),FALSE)</f>
        <v>1250</v>
      </c>
      <c r="N29" t="str">
        <f ca="1">VLOOKUP(_xlfn.CONCAT($B29,$C29),BNA_Historique_prix!$D$1:$AI$318,MATCH(N$8,BNA_Historique_prix!$D$4:$BZ$4,0),FALSE)</f>
        <v>MC</v>
      </c>
      <c r="O29" t="str">
        <f ca="1">VLOOKUP(_xlfn.CONCAT($B29,$C29),BNA_Historique_prix!$D$1:$AI$318,MATCH(O$8,BNA_Historique_prix!$D$4:$BZ$4,0),FALSE)</f>
        <v>MC</v>
      </c>
      <c r="P29" t="str">
        <f ca="1">VLOOKUP(_xlfn.CONCAT($B29,$C29),BNA_Historique_prix!$D$1:$AI$318,MATCH(P$8,BNA_Historique_prix!$D$4:$BZ$4,0),FALSE)</f>
        <v>MC</v>
      </c>
      <c r="Q29" t="str">
        <f ca="1">VLOOKUP(_xlfn.CONCAT($B29,$C29),BNA_Historique_prix!$D$1:$AI$318,MATCH(Q$8,BNA_Historique_prix!$D$4:$BZ$4,0),FALSE)</f>
        <v>MC</v>
      </c>
      <c r="R29" t="str">
        <f ca="1">VLOOKUP(_xlfn.CONCAT($B29,$C29),BNA_Historique_prix!$D$1:$AI$318,MATCH(R$8,BNA_Historique_prix!$D$4:$BZ$4,0),FALSE)</f>
        <v>MC</v>
      </c>
      <c r="S29" t="str">
        <f ca="1">VLOOKUP(_xlfn.CONCAT($B29,$C29),BNA_Historique_prix!$D$1:$AI$318,MATCH(S$8,BNA_Historique_prix!$D$4:$BZ$4,0),FALSE)</f>
        <v>MC</v>
      </c>
      <c r="T29" t="str">
        <f ca="1">VLOOKUP(_xlfn.CONCAT($B29,$C29),BNA_Historique_prix!$D$1:$AI$318,MATCH(T$8,BNA_Historique_prix!$D$4:$BZ$4,0),FALSE)</f>
        <v>MC</v>
      </c>
      <c r="U29" t="str">
        <f ca="1">VLOOKUP(_xlfn.CONCAT($B29,$C29),BNA_Historique_prix!$D$1:$AI$318,MATCH(U$8,BNA_Historique_prix!$D$4:$BZ$4,0),FALSE)</f>
        <v>MC</v>
      </c>
      <c r="V29">
        <f ca="1">VLOOKUP(_xlfn.CONCAT($B29,$C29),BNA_Historique_prix!$D$1:$AI$318,MATCH(V$8,BNA_Historique_prix!$D$4:$BZ$4,0),FALSE)</f>
        <v>287.5</v>
      </c>
      <c r="W29" t="str">
        <f ca="1">VLOOKUP(_xlfn.CONCAT($B29,$C29),BNA_Historique_prix!$D$1:$AI$318,MATCH(W$8,BNA_Historique_prix!$D$4:$BZ$4,0),FALSE)</f>
        <v>MC</v>
      </c>
      <c r="X29" t="str">
        <f ca="1">VLOOKUP(_xlfn.CONCAT($B29,$C29),BNA_Historique_prix!$D$1:$AI$318,MATCH(X$8,BNA_Historique_prix!$D$4:$BZ$4,0),FALSE)</f>
        <v>MC</v>
      </c>
      <c r="Y29" t="str">
        <f ca="1">VLOOKUP(_xlfn.CONCAT($B29,$C29),BNA_Historique_prix!$D$1:$AI$318,MATCH(Y$8,BNA_Historique_prix!$D$4:$BZ$4,0),FALSE)</f>
        <v>MC</v>
      </c>
      <c r="Z29">
        <f ca="1">VLOOKUP(_xlfn.CONCAT($B29,$C29),BNA_Historique_prix!$D$1:$AI$318,MATCH(Z$8,BNA_Historique_prix!$D$4:$BZ$4,0),FALSE)</f>
        <v>2125</v>
      </c>
      <c r="AA29">
        <f ca="1">VLOOKUP(_xlfn.CONCAT($B29,$C29),BNA_Historique_prix!$D$1:$AI$318,MATCH(AA$8,BNA_Historique_prix!$D$4:$BZ$4,0),FALSE)</f>
        <v>2500</v>
      </c>
      <c r="AB29">
        <f ca="1">VLOOKUP(_xlfn.CONCAT($B29,$C29),BNA_Historique_prix!$D$1:$AI$318,MATCH(AB$8,BNA_Historique_prix!$D$4:$BZ$4,0),FALSE)</f>
        <v>2875</v>
      </c>
      <c r="AC29" t="str">
        <f ca="1">VLOOKUP(_xlfn.CONCAT($B29,$C29),BNA_Historique_prix!$D$1:$AI$318,MATCH(AC$8,BNA_Historique_prix!$D$4:$BZ$4,0),FALSE)</f>
        <v>MC</v>
      </c>
      <c r="AD29">
        <f ca="1">VLOOKUP(_xlfn.CONCAT($B29,$C29),BNA_Historique_prix!$D$1:$AI$318,MATCH(AD$8,BNA_Historique_prix!$D$4:$BZ$4,0),FALSE)</f>
        <v>2500</v>
      </c>
      <c r="AE29">
        <f ca="1">VLOOKUP(_xlfn.CONCAT($B29,$C29),BNA_Historique_prix!$D$1:$AI$318,MATCH(AE$8,BNA_Historique_prix!$D$4:$BZ$4,0),FALSE)</f>
        <v>7675</v>
      </c>
      <c r="AF29" t="str">
        <f ca="1">VLOOKUP(_xlfn.CONCAT($B29,$C29),BNA_Historique_prix!$D$1:$AI$318,MATCH(AF$8,BNA_Historique_prix!$D$4:$BZ$4,0),FALSE)</f>
        <v>MC</v>
      </c>
      <c r="AG29" t="str">
        <f ca="1">VLOOKUP(_xlfn.CONCAT($B29,$C29),BNA_Historique_prix!$D$1:$AI$318,MATCH(AG$8,BNA_Historique_prix!$D$4:$BZ$4,0),FALSE)</f>
        <v>MC</v>
      </c>
    </row>
    <row r="30" spans="2:33" x14ac:dyDescent="0.35">
      <c r="B30" t="s">
        <v>104</v>
      </c>
      <c r="C30" s="8" t="str">
        <f t="shared" si="1"/>
        <v>BNA_nov23!</v>
      </c>
      <c r="D30" t="s">
        <v>103</v>
      </c>
      <c r="E30" t="str">
        <f ca="1">VLOOKUP(_xlfn.CONCAT($B30,$C30),BNA_Historique_prix!$D$1:$AI$318,MATCH(E$8,BNA_Historique_prix!$D$4:$BZ$4,0),FALSE)</f>
        <v>-</v>
      </c>
      <c r="F30" t="str">
        <f ca="1">VLOOKUP(_xlfn.CONCAT($B30,$C30),BNA_Historique_prix!$D$1:$AI$318,MATCH(F$8,BNA_Historique_prix!$D$4:$BZ$4,0),FALSE)</f>
        <v>-</v>
      </c>
      <c r="G30" t="str">
        <f ca="1">VLOOKUP(_xlfn.CONCAT($B30,$C30),BNA_Historique_prix!$D$1:$AI$318,MATCH(G$8,BNA_Historique_prix!$D$4:$BZ$4,0),FALSE)</f>
        <v>-</v>
      </c>
      <c r="H30" t="str">
        <f ca="1">VLOOKUP(_xlfn.CONCAT($B30,$C30),BNA_Historique_prix!$D$1:$AI$318,MATCH(H$8,BNA_Historique_prix!$D$4:$BZ$4,0),FALSE)</f>
        <v>-</v>
      </c>
      <c r="I30" t="str">
        <f ca="1">VLOOKUP(_xlfn.CONCAT($B30,$C30),BNA_Historique_prix!$D$1:$AI$318,MATCH(I$8,BNA_Historique_prix!$D$4:$BZ$4,0),FALSE)</f>
        <v>-</v>
      </c>
      <c r="J30" t="str">
        <f ca="1">VLOOKUP(_xlfn.CONCAT($B30,$C30),BNA_Historique_prix!$D$1:$AI$318,MATCH(J$8,BNA_Historique_prix!$D$4:$BZ$4,0),FALSE)</f>
        <v>-</v>
      </c>
      <c r="K30" t="str">
        <f ca="1">VLOOKUP(_xlfn.CONCAT($B30,$C30),BNA_Historique_prix!$D$1:$AI$318,MATCH(K$8,BNA_Historique_prix!$D$4:$BZ$4,0),FALSE)</f>
        <v>-</v>
      </c>
      <c r="L30" t="str">
        <f ca="1">VLOOKUP(_xlfn.CONCAT($B30,$C30),BNA_Historique_prix!$D$1:$AI$318,MATCH(L$8,BNA_Historique_prix!$D$4:$BZ$4,0),FALSE)</f>
        <v>-</v>
      </c>
      <c r="M30" t="str">
        <f ca="1">VLOOKUP(_xlfn.CONCAT($B30,$C30),BNA_Historique_prix!$D$1:$AI$318,MATCH(M$8,BNA_Historique_prix!$D$4:$BZ$4,0),FALSE)</f>
        <v>-</v>
      </c>
      <c r="N30" t="str">
        <f ca="1">VLOOKUP(_xlfn.CONCAT($B30,$C30),BNA_Historique_prix!$D$1:$AI$318,MATCH(N$8,BNA_Historique_prix!$D$4:$BZ$4,0),FALSE)</f>
        <v>-</v>
      </c>
      <c r="O30" t="str">
        <f ca="1">VLOOKUP(_xlfn.CONCAT($B30,$C30),BNA_Historique_prix!$D$1:$AI$318,MATCH(O$8,BNA_Historique_prix!$D$4:$BZ$4,0),FALSE)</f>
        <v>-</v>
      </c>
      <c r="P30" t="str">
        <f ca="1">VLOOKUP(_xlfn.CONCAT($B30,$C30),BNA_Historique_prix!$D$1:$AI$318,MATCH(P$8,BNA_Historique_prix!$D$4:$BZ$4,0),FALSE)</f>
        <v>-</v>
      </c>
      <c r="Q30" t="str">
        <f ca="1">VLOOKUP(_xlfn.CONCAT($B30,$C30),BNA_Historique_prix!$D$1:$AI$318,MATCH(Q$8,BNA_Historique_prix!$D$4:$BZ$4,0),FALSE)</f>
        <v>-</v>
      </c>
      <c r="R30" t="str">
        <f ca="1">VLOOKUP(_xlfn.CONCAT($B30,$C30),BNA_Historique_prix!$D$1:$AI$318,MATCH(R$8,BNA_Historique_prix!$D$4:$BZ$4,0),FALSE)</f>
        <v>-</v>
      </c>
      <c r="S30" t="str">
        <f ca="1">VLOOKUP(_xlfn.CONCAT($B30,$C30),BNA_Historique_prix!$D$1:$AI$318,MATCH(S$8,BNA_Historique_prix!$D$4:$BZ$4,0),FALSE)</f>
        <v>-</v>
      </c>
      <c r="T30" t="str">
        <f ca="1">VLOOKUP(_xlfn.CONCAT($B30,$C30),BNA_Historique_prix!$D$1:$AI$318,MATCH(T$8,BNA_Historique_prix!$D$4:$BZ$4,0),FALSE)</f>
        <v>-</v>
      </c>
      <c r="U30" t="str">
        <f ca="1">VLOOKUP(_xlfn.CONCAT($B30,$C30),BNA_Historique_prix!$D$1:$AI$318,MATCH(U$8,BNA_Historique_prix!$D$4:$BZ$4,0),FALSE)</f>
        <v>-</v>
      </c>
      <c r="V30" t="str">
        <f ca="1">VLOOKUP(_xlfn.CONCAT($B30,$C30),BNA_Historique_prix!$D$1:$AI$318,MATCH(V$8,BNA_Historique_prix!$D$4:$BZ$4,0),FALSE)</f>
        <v>-</v>
      </c>
      <c r="W30" t="str">
        <f ca="1">VLOOKUP(_xlfn.CONCAT($B30,$C30),BNA_Historique_prix!$D$1:$AI$318,MATCH(W$8,BNA_Historique_prix!$D$4:$BZ$4,0),FALSE)</f>
        <v>-</v>
      </c>
      <c r="X30" t="str">
        <f ca="1">VLOOKUP(_xlfn.CONCAT($B30,$C30),BNA_Historique_prix!$D$1:$AI$318,MATCH(X$8,BNA_Historique_prix!$D$4:$BZ$4,0),FALSE)</f>
        <v>-</v>
      </c>
      <c r="Y30" t="str">
        <f ca="1">VLOOKUP(_xlfn.CONCAT($B30,$C30),BNA_Historique_prix!$D$1:$AI$318,MATCH(Y$8,BNA_Historique_prix!$D$4:$BZ$4,0),FALSE)</f>
        <v>-</v>
      </c>
      <c r="Z30" t="str">
        <f ca="1">VLOOKUP(_xlfn.CONCAT($B30,$C30),BNA_Historique_prix!$D$1:$AI$318,MATCH(Z$8,BNA_Historique_prix!$D$4:$BZ$4,0),FALSE)</f>
        <v>-</v>
      </c>
      <c r="AA30" t="str">
        <f ca="1">VLOOKUP(_xlfn.CONCAT($B30,$C30),BNA_Historique_prix!$D$1:$AI$318,MATCH(AA$8,BNA_Historique_prix!$D$4:$BZ$4,0),FALSE)</f>
        <v>-</v>
      </c>
      <c r="AB30" t="str">
        <f ca="1">VLOOKUP(_xlfn.CONCAT($B30,$C30),BNA_Historique_prix!$D$1:$AI$318,MATCH(AB$8,BNA_Historique_prix!$D$4:$BZ$4,0),FALSE)</f>
        <v>-</v>
      </c>
      <c r="AC30" t="str">
        <f ca="1">VLOOKUP(_xlfn.CONCAT($B30,$C30),BNA_Historique_prix!$D$1:$AI$318,MATCH(AC$8,BNA_Historique_prix!$D$4:$BZ$4,0),FALSE)</f>
        <v>-</v>
      </c>
      <c r="AD30" t="str">
        <f ca="1">VLOOKUP(_xlfn.CONCAT($B30,$C30),BNA_Historique_prix!$D$1:$AI$318,MATCH(AD$8,BNA_Historique_prix!$D$4:$BZ$4,0),FALSE)</f>
        <v>-</v>
      </c>
      <c r="AE30" t="str">
        <f ca="1">VLOOKUP(_xlfn.CONCAT($B30,$C30),BNA_Historique_prix!$D$1:$AI$318,MATCH(AE$8,BNA_Historique_prix!$D$4:$BZ$4,0),FALSE)</f>
        <v>-</v>
      </c>
      <c r="AF30" t="str">
        <f ca="1">VLOOKUP(_xlfn.CONCAT($B30,$C30),BNA_Historique_prix!$D$1:$AI$318,MATCH(AF$8,BNA_Historique_prix!$D$4:$BZ$4,0),FALSE)</f>
        <v>-</v>
      </c>
      <c r="AG30" t="str">
        <f ca="1">VLOOKUP(_xlfn.CONCAT($B30,$C30),BNA_Historique_prix!$D$1:$AI$318,MATCH(AG$8,BNA_Historique_prix!$D$4:$BZ$4,0),FALSE)</f>
        <v>-</v>
      </c>
    </row>
    <row r="31" spans="2:33" x14ac:dyDescent="0.35">
      <c r="B31" t="s">
        <v>106</v>
      </c>
      <c r="C31" s="8" t="str">
        <f t="shared" si="1"/>
        <v>BNA_nov23!</v>
      </c>
      <c r="D31" t="s">
        <v>105</v>
      </c>
      <c r="E31">
        <f ca="1">VLOOKUP(_xlfn.CONCAT($B31,$C31),BNA_Historique_prix!$D$1:$AI$318,MATCH(E$8,BNA_Historique_prix!$D$4:$BZ$4,0),FALSE)</f>
        <v>3000</v>
      </c>
      <c r="F31">
        <f ca="1">VLOOKUP(_xlfn.CONCAT($B31,$C31),BNA_Historique_prix!$D$1:$AI$318,MATCH(F$8,BNA_Historique_prix!$D$4:$BZ$4,0),FALSE)</f>
        <v>1750</v>
      </c>
      <c r="G31">
        <f ca="1">VLOOKUP(_xlfn.CONCAT($B31,$C31),BNA_Historique_prix!$D$1:$AI$318,MATCH(G$8,BNA_Historique_prix!$D$4:$BZ$4,0),FALSE)</f>
        <v>2000</v>
      </c>
      <c r="H31" t="str">
        <f ca="1">VLOOKUP(_xlfn.CONCAT($B31,$C31),BNA_Historique_prix!$D$1:$AI$318,MATCH(H$8,BNA_Historique_prix!$D$4:$BZ$4,0),FALSE)</f>
        <v>MC</v>
      </c>
      <c r="I31" t="str">
        <f ca="1">VLOOKUP(_xlfn.CONCAT($B31,$C31),BNA_Historique_prix!$D$1:$AI$318,MATCH(I$8,BNA_Historique_prix!$D$4:$BZ$4,0),FALSE)</f>
        <v>MC</v>
      </c>
      <c r="J31" t="str">
        <f ca="1">VLOOKUP(_xlfn.CONCAT($B31,$C31),BNA_Historique_prix!$D$1:$AI$318,MATCH(J$8,BNA_Historique_prix!$D$4:$BZ$4,0),FALSE)</f>
        <v>MC</v>
      </c>
      <c r="K31" t="str">
        <f ca="1">VLOOKUP(_xlfn.CONCAT($B31,$C31),BNA_Historique_prix!$D$1:$AI$318,MATCH(K$8,BNA_Historique_prix!$D$4:$BZ$4,0),FALSE)</f>
        <v>MC</v>
      </c>
      <c r="L31" t="str">
        <f ca="1">VLOOKUP(_xlfn.CONCAT($B31,$C31),BNA_Historique_prix!$D$1:$AI$318,MATCH(L$8,BNA_Historique_prix!$D$4:$BZ$4,0),FALSE)</f>
        <v>MC</v>
      </c>
      <c r="M31" t="str">
        <f ca="1">VLOOKUP(_xlfn.CONCAT($B31,$C31),BNA_Historique_prix!$D$1:$AI$318,MATCH(M$8,BNA_Historique_prix!$D$4:$BZ$4,0),FALSE)</f>
        <v>MC</v>
      </c>
      <c r="N31">
        <f ca="1">VLOOKUP(_xlfn.CONCAT($B31,$C31),BNA_Historique_prix!$D$1:$AI$318,MATCH(N$8,BNA_Historique_prix!$D$4:$BZ$4,0),FALSE)</f>
        <v>7250</v>
      </c>
      <c r="O31">
        <f ca="1">VLOOKUP(_xlfn.CONCAT($B31,$C31),BNA_Historique_prix!$D$1:$AI$318,MATCH(O$8,BNA_Historique_prix!$D$4:$BZ$4,0),FALSE)</f>
        <v>600</v>
      </c>
      <c r="P31" t="str">
        <f ca="1">VLOOKUP(_xlfn.CONCAT($B31,$C31),BNA_Historique_prix!$D$1:$AI$318,MATCH(P$8,BNA_Historique_prix!$D$4:$BZ$4,0),FALSE)</f>
        <v>MC</v>
      </c>
      <c r="Q31" t="str">
        <f ca="1">VLOOKUP(_xlfn.CONCAT($B31,$C31),BNA_Historique_prix!$D$1:$AI$318,MATCH(Q$8,BNA_Historique_prix!$D$4:$BZ$4,0),FALSE)</f>
        <v>MC</v>
      </c>
      <c r="R31" t="str">
        <f ca="1">VLOOKUP(_xlfn.CONCAT($B31,$C31),BNA_Historique_prix!$D$1:$AI$318,MATCH(R$8,BNA_Historique_prix!$D$4:$BZ$4,0),FALSE)</f>
        <v>MC</v>
      </c>
      <c r="S31" t="str">
        <f ca="1">VLOOKUP(_xlfn.CONCAT($B31,$C31),BNA_Historique_prix!$D$1:$AI$318,MATCH(S$8,BNA_Historique_prix!$D$4:$BZ$4,0),FALSE)</f>
        <v>MC</v>
      </c>
      <c r="T31" t="str">
        <f ca="1">VLOOKUP(_xlfn.CONCAT($B31,$C31),BNA_Historique_prix!$D$1:$AI$318,MATCH(T$8,BNA_Historique_prix!$D$4:$BZ$4,0),FALSE)</f>
        <v>MC</v>
      </c>
      <c r="U31" t="str">
        <f ca="1">VLOOKUP(_xlfn.CONCAT($B31,$C31),BNA_Historique_prix!$D$1:$AI$318,MATCH(U$8,BNA_Historique_prix!$D$4:$BZ$4,0),FALSE)</f>
        <v>MC</v>
      </c>
      <c r="V31" t="str">
        <f ca="1">VLOOKUP(_xlfn.CONCAT($B31,$C31),BNA_Historique_prix!$D$1:$AI$318,MATCH(V$8,BNA_Historique_prix!$D$4:$BZ$4,0),FALSE)</f>
        <v>MC</v>
      </c>
      <c r="W31" t="str">
        <f ca="1">VLOOKUP(_xlfn.CONCAT($B31,$C31),BNA_Historique_prix!$D$1:$AI$318,MATCH(W$8,BNA_Historique_prix!$D$4:$BZ$4,0),FALSE)</f>
        <v>MC</v>
      </c>
      <c r="X31" t="str">
        <f ca="1">VLOOKUP(_xlfn.CONCAT($B31,$C31),BNA_Historique_prix!$D$1:$AI$318,MATCH(X$8,BNA_Historique_prix!$D$4:$BZ$4,0),FALSE)</f>
        <v>MC</v>
      </c>
      <c r="Y31" t="str">
        <f ca="1">VLOOKUP(_xlfn.CONCAT($B31,$C31),BNA_Historique_prix!$D$1:$AI$318,MATCH(Y$8,BNA_Historique_prix!$D$4:$BZ$4,0),FALSE)</f>
        <v>MC</v>
      </c>
      <c r="Z31" t="str">
        <f ca="1">VLOOKUP(_xlfn.CONCAT($B31,$C31),BNA_Historique_prix!$D$1:$AI$318,MATCH(Z$8,BNA_Historique_prix!$D$4:$BZ$4,0),FALSE)</f>
        <v>MC</v>
      </c>
      <c r="AA31" t="str">
        <f ca="1">VLOOKUP(_xlfn.CONCAT($B31,$C31),BNA_Historique_prix!$D$1:$AI$318,MATCH(AA$8,BNA_Historique_prix!$D$4:$BZ$4,0),FALSE)</f>
        <v>MC</v>
      </c>
      <c r="AB31" t="str">
        <f ca="1">VLOOKUP(_xlfn.CONCAT($B31,$C31),BNA_Historique_prix!$D$1:$AI$318,MATCH(AB$8,BNA_Historique_prix!$D$4:$BZ$4,0),FALSE)</f>
        <v>MC</v>
      </c>
      <c r="AC31" t="str">
        <f ca="1">VLOOKUP(_xlfn.CONCAT($B31,$C31),BNA_Historique_prix!$D$1:$AI$318,MATCH(AC$8,BNA_Historique_prix!$D$4:$BZ$4,0),FALSE)</f>
        <v>MC</v>
      </c>
      <c r="AD31">
        <f ca="1">VLOOKUP(_xlfn.CONCAT($B31,$C31),BNA_Historique_prix!$D$1:$AI$318,MATCH(AD$8,BNA_Historique_prix!$D$4:$BZ$4,0),FALSE)</f>
        <v>1750</v>
      </c>
      <c r="AE31" t="str">
        <f ca="1">VLOOKUP(_xlfn.CONCAT($B31,$C31),BNA_Historique_prix!$D$1:$AI$318,MATCH(AE$8,BNA_Historique_prix!$D$4:$BZ$4,0),FALSE)</f>
        <v>MC</v>
      </c>
      <c r="AF31">
        <f ca="1">VLOOKUP(_xlfn.CONCAT($B31,$C31),BNA_Historique_prix!$D$1:$AI$318,MATCH(AF$8,BNA_Historique_prix!$D$4:$BZ$4,0),FALSE)</f>
        <v>450</v>
      </c>
      <c r="AG31">
        <f ca="1">VLOOKUP(_xlfn.CONCAT($B31,$C31),BNA_Historique_prix!$D$1:$AI$318,MATCH(AG$8,BNA_Historique_prix!$D$4:$BZ$4,0),FALSE)</f>
        <v>1000</v>
      </c>
    </row>
    <row r="32" spans="2:33" x14ac:dyDescent="0.35">
      <c r="C32" s="8"/>
      <c r="D32" t="s">
        <v>3582</v>
      </c>
    </row>
    <row r="33" spans="2:33" x14ac:dyDescent="0.35">
      <c r="B33" t="s">
        <v>109</v>
      </c>
      <c r="C33" s="8" t="str">
        <f t="shared" si="1"/>
        <v>BNA_nov23!</v>
      </c>
      <c r="D33" t="s">
        <v>107</v>
      </c>
      <c r="E33" t="str">
        <f ca="1">VLOOKUP(_xlfn.CONCAT($B33,$C33),BNA_Historique_prix!$D$1:$AI$318,MATCH(E$8,BNA_Historique_prix!$D$4:$BZ$4,0),FALSE)</f>
        <v>-</v>
      </c>
      <c r="F33" t="str">
        <f ca="1">VLOOKUP(_xlfn.CONCAT($B33,$C33),BNA_Historique_prix!$D$1:$AI$318,MATCH(F$8,BNA_Historique_prix!$D$4:$BZ$4,0),FALSE)</f>
        <v>-</v>
      </c>
      <c r="G33" t="str">
        <f ca="1">VLOOKUP(_xlfn.CONCAT($B33,$C33),BNA_Historique_prix!$D$1:$AI$318,MATCH(G$8,BNA_Historique_prix!$D$4:$BZ$4,0),FALSE)</f>
        <v>-</v>
      </c>
      <c r="H33" t="str">
        <f ca="1">VLOOKUP(_xlfn.CONCAT($B33,$C33),BNA_Historique_prix!$D$1:$AI$318,MATCH(H$8,BNA_Historique_prix!$D$4:$BZ$4,0),FALSE)</f>
        <v>-</v>
      </c>
      <c r="I33" t="str">
        <f ca="1">VLOOKUP(_xlfn.CONCAT($B33,$C33),BNA_Historique_prix!$D$1:$AI$318,MATCH(I$8,BNA_Historique_prix!$D$4:$BZ$4,0),FALSE)</f>
        <v>-</v>
      </c>
      <c r="J33" t="str">
        <f ca="1">VLOOKUP(_xlfn.CONCAT($B33,$C33),BNA_Historique_prix!$D$1:$AI$318,MATCH(J$8,BNA_Historique_prix!$D$4:$BZ$4,0),FALSE)</f>
        <v>-</v>
      </c>
      <c r="K33" t="str">
        <f ca="1">VLOOKUP(_xlfn.CONCAT($B33,$C33),BNA_Historique_prix!$D$1:$AI$318,MATCH(K$8,BNA_Historique_prix!$D$4:$BZ$4,0),FALSE)</f>
        <v>-</v>
      </c>
      <c r="L33" t="str">
        <f ca="1">VLOOKUP(_xlfn.CONCAT($B33,$C33),BNA_Historique_prix!$D$1:$AI$318,MATCH(L$8,BNA_Historique_prix!$D$4:$BZ$4,0),FALSE)</f>
        <v>-</v>
      </c>
      <c r="M33" t="str">
        <f ca="1">VLOOKUP(_xlfn.CONCAT($B33,$C33),BNA_Historique_prix!$D$1:$AI$318,MATCH(M$8,BNA_Historique_prix!$D$4:$BZ$4,0),FALSE)</f>
        <v>-</v>
      </c>
      <c r="N33" t="str">
        <f ca="1">VLOOKUP(_xlfn.CONCAT($B33,$C33),BNA_Historique_prix!$D$1:$AI$318,MATCH(N$8,BNA_Historique_prix!$D$4:$BZ$4,0),FALSE)</f>
        <v>-</v>
      </c>
      <c r="O33" t="str">
        <f ca="1">VLOOKUP(_xlfn.CONCAT($B33,$C33),BNA_Historique_prix!$D$1:$AI$318,MATCH(O$8,BNA_Historique_prix!$D$4:$BZ$4,0),FALSE)</f>
        <v>-</v>
      </c>
      <c r="P33" t="str">
        <f ca="1">VLOOKUP(_xlfn.CONCAT($B33,$C33),BNA_Historique_prix!$D$1:$AI$318,MATCH(P$8,BNA_Historique_prix!$D$4:$BZ$4,0),FALSE)</f>
        <v>-</v>
      </c>
      <c r="Q33" t="str">
        <f ca="1">VLOOKUP(_xlfn.CONCAT($B33,$C33),BNA_Historique_prix!$D$1:$AI$318,MATCH(Q$8,BNA_Historique_prix!$D$4:$BZ$4,0),FALSE)</f>
        <v>-</v>
      </c>
      <c r="R33" t="str">
        <f ca="1">VLOOKUP(_xlfn.CONCAT($B33,$C33),BNA_Historique_prix!$D$1:$AI$318,MATCH(R$8,BNA_Historique_prix!$D$4:$BZ$4,0),FALSE)</f>
        <v>-</v>
      </c>
      <c r="S33" t="str">
        <f ca="1">VLOOKUP(_xlfn.CONCAT($B33,$C33),BNA_Historique_prix!$D$1:$AI$318,MATCH(S$8,BNA_Historique_prix!$D$4:$BZ$4,0),FALSE)</f>
        <v>-</v>
      </c>
      <c r="T33" t="str">
        <f ca="1">VLOOKUP(_xlfn.CONCAT($B33,$C33),BNA_Historique_prix!$D$1:$AI$318,MATCH(T$8,BNA_Historique_prix!$D$4:$BZ$4,0),FALSE)</f>
        <v>-</v>
      </c>
      <c r="U33" t="str">
        <f ca="1">VLOOKUP(_xlfn.CONCAT($B33,$C33),BNA_Historique_prix!$D$1:$AI$318,MATCH(U$8,BNA_Historique_prix!$D$4:$BZ$4,0),FALSE)</f>
        <v>-</v>
      </c>
      <c r="V33" t="str">
        <f ca="1">VLOOKUP(_xlfn.CONCAT($B33,$C33),BNA_Historique_prix!$D$1:$AI$318,MATCH(V$8,BNA_Historique_prix!$D$4:$BZ$4,0),FALSE)</f>
        <v>-</v>
      </c>
      <c r="W33" t="str">
        <f ca="1">VLOOKUP(_xlfn.CONCAT($B33,$C33),BNA_Historique_prix!$D$1:$AI$318,MATCH(W$8,BNA_Historique_prix!$D$4:$BZ$4,0),FALSE)</f>
        <v>-</v>
      </c>
      <c r="X33" t="str">
        <f ca="1">VLOOKUP(_xlfn.CONCAT($B33,$C33),BNA_Historique_prix!$D$1:$AI$318,MATCH(X$8,BNA_Historique_prix!$D$4:$BZ$4,0),FALSE)</f>
        <v>-</v>
      </c>
      <c r="Y33" t="str">
        <f ca="1">VLOOKUP(_xlfn.CONCAT($B33,$C33),BNA_Historique_prix!$D$1:$AI$318,MATCH(Y$8,BNA_Historique_prix!$D$4:$BZ$4,0),FALSE)</f>
        <v>-</v>
      </c>
      <c r="Z33" t="str">
        <f ca="1">VLOOKUP(_xlfn.CONCAT($B33,$C33),BNA_Historique_prix!$D$1:$AI$318,MATCH(Z$8,BNA_Historique_prix!$D$4:$BZ$4,0),FALSE)</f>
        <v>-</v>
      </c>
      <c r="AA33" t="str">
        <f ca="1">VLOOKUP(_xlfn.CONCAT($B33,$C33),BNA_Historique_prix!$D$1:$AI$318,MATCH(AA$8,BNA_Historique_prix!$D$4:$BZ$4,0),FALSE)</f>
        <v>-</v>
      </c>
      <c r="AB33" t="str">
        <f ca="1">VLOOKUP(_xlfn.CONCAT($B33,$C33),BNA_Historique_prix!$D$1:$AI$318,MATCH(AB$8,BNA_Historique_prix!$D$4:$BZ$4,0),FALSE)</f>
        <v>-</v>
      </c>
      <c r="AC33" t="str">
        <f ca="1">VLOOKUP(_xlfn.CONCAT($B33,$C33),BNA_Historique_prix!$D$1:$AI$318,MATCH(AC$8,BNA_Historique_prix!$D$4:$BZ$4,0),FALSE)</f>
        <v>-</v>
      </c>
      <c r="AD33" t="str">
        <f ca="1">VLOOKUP(_xlfn.CONCAT($B33,$C33),BNA_Historique_prix!$D$1:$AI$318,MATCH(AD$8,BNA_Historique_prix!$D$4:$BZ$4,0),FALSE)</f>
        <v>-</v>
      </c>
      <c r="AE33" t="str">
        <f ca="1">VLOOKUP(_xlfn.CONCAT($B33,$C33),BNA_Historique_prix!$D$1:$AI$318,MATCH(AE$8,BNA_Historique_prix!$D$4:$BZ$4,0),FALSE)</f>
        <v>-</v>
      </c>
      <c r="AF33" t="str">
        <f ca="1">VLOOKUP(_xlfn.CONCAT($B33,$C33),BNA_Historique_prix!$D$1:$AI$318,MATCH(AF$8,BNA_Historique_prix!$D$4:$BZ$4,0),FALSE)</f>
        <v>-</v>
      </c>
      <c r="AG33" t="str">
        <f ca="1">VLOOKUP(_xlfn.CONCAT($B33,$C33),BNA_Historique_prix!$D$1:$AI$318,MATCH(AG$8,BNA_Historique_prix!$D$4:$BZ$4,0),FALSE)</f>
        <v>-</v>
      </c>
    </row>
    <row r="40" spans="2:33" x14ac:dyDescent="0.35">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row>
    <row r="42" spans="2:33" x14ac:dyDescent="0.35">
      <c r="B42" s="15" t="s">
        <v>75</v>
      </c>
      <c r="C42" s="15" t="s">
        <v>3309</v>
      </c>
      <c r="D42" t="s">
        <v>3404</v>
      </c>
      <c r="E42" s="6" t="s">
        <v>34</v>
      </c>
      <c r="F42" s="6" t="s">
        <v>35</v>
      </c>
      <c r="G42" s="6" t="s">
        <v>36</v>
      </c>
      <c r="H42" s="6" t="s">
        <v>37</v>
      </c>
      <c r="I42" s="6" t="s">
        <v>38</v>
      </c>
      <c r="J42" s="6" t="s">
        <v>39</v>
      </c>
      <c r="K42" s="6" t="s">
        <v>40</v>
      </c>
      <c r="L42" s="6" t="s">
        <v>41</v>
      </c>
      <c r="M42" s="6" t="s">
        <v>42</v>
      </c>
      <c r="N42" s="6" t="s">
        <v>43</v>
      </c>
      <c r="O42" s="6" t="s">
        <v>44</v>
      </c>
      <c r="P42" s="6" t="s">
        <v>45</v>
      </c>
      <c r="Q42" s="6" t="s">
        <v>46</v>
      </c>
      <c r="R42" s="6" t="s">
        <v>47</v>
      </c>
      <c r="S42" s="6" t="s">
        <v>48</v>
      </c>
      <c r="T42" s="6" t="s">
        <v>49</v>
      </c>
      <c r="U42" s="6" t="s">
        <v>50</v>
      </c>
      <c r="V42" s="6" t="s">
        <v>51</v>
      </c>
      <c r="W42" s="6" t="s">
        <v>52</v>
      </c>
      <c r="X42" s="6" t="s">
        <v>53</v>
      </c>
      <c r="Y42" s="6" t="s">
        <v>54</v>
      </c>
      <c r="Z42" s="6" t="s">
        <v>55</v>
      </c>
      <c r="AA42" s="6" t="s">
        <v>56</v>
      </c>
      <c r="AB42" s="6" t="s">
        <v>57</v>
      </c>
      <c r="AC42" s="6" t="s">
        <v>58</v>
      </c>
      <c r="AD42" s="6" t="s">
        <v>59</v>
      </c>
      <c r="AE42" s="6" t="s">
        <v>60</v>
      </c>
      <c r="AF42" s="6" t="s">
        <v>61</v>
      </c>
      <c r="AG42" s="6" t="s">
        <v>62</v>
      </c>
    </row>
    <row r="43" spans="2:33" x14ac:dyDescent="0.35">
      <c r="D43" t="s">
        <v>3327</v>
      </c>
    </row>
    <row r="44" spans="2:33" x14ac:dyDescent="0.35">
      <c r="B44" t="s">
        <v>65</v>
      </c>
      <c r="C44" s="11">
        <f>$B$2</f>
        <v>45231</v>
      </c>
      <c r="D44" t="s">
        <v>63</v>
      </c>
      <c r="E44" s="16" t="str">
        <f ca="1">IF(ISNUMBER(VLOOKUP(_xlfn.CONCAT($B44,$C44),BNA_Variations_prix!$E$1:$AJ$205,MATCH(E$42,BNA_Variations_prix!$E$4:$CA$4,0),FALSE)),IF(ROUND(VLOOKUP(_xlfn.CONCAT($B44,$C44),BNA_Variations_prix!$E$1:$AJ$205,MATCH(E$42,BNA_Variations_prix!$E$4:$CA$4,0),FALSE),2)&gt;0,_xlfn.CONCAT($B$3," ",TEXT(VLOOKUP(_xlfn.CONCAT($B44,$C44),BNA_Variations_prix!$E$1:$AJ$205,MATCH(E$42,BNA_Variations_prix!$E$4:$CA$4,0),FALSE),"0%")),IF(ROUND(VLOOKUP(_xlfn.CONCAT($B44,$C44),BNA_Variations_prix!$E$1:$AJ$205,MATCH(E$42,BNA_Variations_prix!$E$4:$CA$4,0),FALSE),2)=0,_xlfn.CONCAT($B$4," ",TEXT(VLOOKUP(_xlfn.CONCAT($B44,$C44),BNA_Variations_prix!$E$1:$AJ$205,MATCH(E$42,BNA_Variations_prix!$E$4:$CA$4,0),FALSE),"0%")),IF(ROUND(VLOOKUP(_xlfn.CONCAT($B44,$C44),BNA_Variations_prix!$E$1:$AJ$205,MATCH(E$42,BNA_Variations_prix!$E$4:$CA$4,0),FALSE),2)&lt;0,_xlfn.CONCAT($B$5," ",TEXT(VLOOKUP(_xlfn.CONCAT($B44,$C44),BNA_Variations_prix!$E$1:$AJ$205,MATCH(E$42,BNA_Variations_prix!$E$4:$CA$4,0),FALSE),"0%")),VLOOKUP(_xlfn.CONCAT($B44,$C44),BNA_Variations_prix!$E$1:$AJ$205,MATCH(E$42,BNA_Variations_prix!$E$4:$CA$4,0),FALSE)))),VLOOKUP(_xlfn.CONCAT($B44,$C44),BNA_Variations_prix!$E$1:$AJ$205,MATCH(E$42,BNA_Variations_prix!$E$4:$CA$4,0),FALSE))</f>
        <v>► 0%</v>
      </c>
      <c r="F44" s="16" t="str">
        <f ca="1">IF(ISNUMBER(VLOOKUP(_xlfn.CONCAT($B44,$C44),BNA_Variations_prix!$E$1:$AJ$205,MATCH(F$42,BNA_Variations_prix!$E$4:$CA$4,0),FALSE)),IF(ROUND(VLOOKUP(_xlfn.CONCAT($B44,$C44),BNA_Variations_prix!$E$1:$AJ$205,MATCH(F$42,BNA_Variations_prix!$E$4:$CA$4,0),FALSE),2)&gt;0,_xlfn.CONCAT($B$3," ",TEXT(VLOOKUP(_xlfn.CONCAT($B44,$C44),BNA_Variations_prix!$E$1:$AJ$205,MATCH(F$42,BNA_Variations_prix!$E$4:$CA$4,0),FALSE),"0%")),IF(ROUND(VLOOKUP(_xlfn.CONCAT($B44,$C44),BNA_Variations_prix!$E$1:$AJ$205,MATCH(F$42,BNA_Variations_prix!$E$4:$CA$4,0),FALSE),2)=0,_xlfn.CONCAT($B$4," ",TEXT(VLOOKUP(_xlfn.CONCAT($B44,$C44),BNA_Variations_prix!$E$1:$AJ$205,MATCH(F$42,BNA_Variations_prix!$E$4:$CA$4,0),FALSE),"0%")),IF(ROUND(VLOOKUP(_xlfn.CONCAT($B44,$C44),BNA_Variations_prix!$E$1:$AJ$205,MATCH(F$42,BNA_Variations_prix!$E$4:$CA$4,0),FALSE),2)&lt;0,_xlfn.CONCAT($B$5," ",TEXT(VLOOKUP(_xlfn.CONCAT($B44,$C44),BNA_Variations_prix!$E$1:$AJ$205,MATCH(F$42,BNA_Variations_prix!$E$4:$CA$4,0),FALSE),"0%")),VLOOKUP(_xlfn.CONCAT($B44,$C44),BNA_Variations_prix!$E$1:$AJ$205,MATCH(F$42,BNA_Variations_prix!$E$4:$CA$4,0),FALSE)))),VLOOKUP(_xlfn.CONCAT($B44,$C44),BNA_Variations_prix!$E$1:$AJ$205,MATCH(F$42,BNA_Variations_prix!$E$4:$CA$4,0),FALSE))</f>
        <v>-</v>
      </c>
      <c r="G44" s="16" t="str">
        <f ca="1">IF(ISNUMBER(VLOOKUP(_xlfn.CONCAT($B44,$C44),BNA_Variations_prix!$E$1:$AJ$205,MATCH(G$42,BNA_Variations_prix!$E$4:$CA$4,0),FALSE)),IF(ROUND(VLOOKUP(_xlfn.CONCAT($B44,$C44),BNA_Variations_prix!$E$1:$AJ$205,MATCH(G$42,BNA_Variations_prix!$E$4:$CA$4,0),FALSE),2)&gt;0,_xlfn.CONCAT($B$3," ",TEXT(VLOOKUP(_xlfn.CONCAT($B44,$C44),BNA_Variations_prix!$E$1:$AJ$205,MATCH(G$42,BNA_Variations_prix!$E$4:$CA$4,0),FALSE),"0%")),IF(ROUND(VLOOKUP(_xlfn.CONCAT($B44,$C44),BNA_Variations_prix!$E$1:$AJ$205,MATCH(G$42,BNA_Variations_prix!$E$4:$CA$4,0),FALSE),2)=0,_xlfn.CONCAT($B$4," ",TEXT(VLOOKUP(_xlfn.CONCAT($B44,$C44),BNA_Variations_prix!$E$1:$AJ$205,MATCH(G$42,BNA_Variations_prix!$E$4:$CA$4,0),FALSE),"0%")),IF(ROUND(VLOOKUP(_xlfn.CONCAT($B44,$C44),BNA_Variations_prix!$E$1:$AJ$205,MATCH(G$42,BNA_Variations_prix!$E$4:$CA$4,0),FALSE),2)&lt;0,_xlfn.CONCAT($B$5," ",TEXT(VLOOKUP(_xlfn.CONCAT($B44,$C44),BNA_Variations_prix!$E$1:$AJ$205,MATCH(G$42,BNA_Variations_prix!$E$4:$CA$4,0),FALSE),"0%")),VLOOKUP(_xlfn.CONCAT($B44,$C44),BNA_Variations_prix!$E$1:$AJ$205,MATCH(G$42,BNA_Variations_prix!$E$4:$CA$4,0),FALSE)))),VLOOKUP(_xlfn.CONCAT($B44,$C44),BNA_Variations_prix!$E$1:$AJ$205,MATCH(G$42,BNA_Variations_prix!$E$4:$CA$4,0),FALSE))</f>
        <v>-</v>
      </c>
      <c r="H44" s="16" t="str">
        <f ca="1">IF(ISNUMBER(VLOOKUP(_xlfn.CONCAT($B44,$C44),BNA_Variations_prix!$E$1:$AJ$205,MATCH(H$42,BNA_Variations_prix!$E$4:$CA$4,0),FALSE)),IF(ROUND(VLOOKUP(_xlfn.CONCAT($B44,$C44),BNA_Variations_prix!$E$1:$AJ$205,MATCH(H$42,BNA_Variations_prix!$E$4:$CA$4,0),FALSE),2)&gt;0,_xlfn.CONCAT($B$3," ",TEXT(VLOOKUP(_xlfn.CONCAT($B44,$C44),BNA_Variations_prix!$E$1:$AJ$205,MATCH(H$42,BNA_Variations_prix!$E$4:$CA$4,0),FALSE),"0%")),IF(ROUND(VLOOKUP(_xlfn.CONCAT($B44,$C44),BNA_Variations_prix!$E$1:$AJ$205,MATCH(H$42,BNA_Variations_prix!$E$4:$CA$4,0),FALSE),2)=0,_xlfn.CONCAT($B$4," ",TEXT(VLOOKUP(_xlfn.CONCAT($B44,$C44),BNA_Variations_prix!$E$1:$AJ$205,MATCH(H$42,BNA_Variations_prix!$E$4:$CA$4,0),FALSE),"0%")),IF(ROUND(VLOOKUP(_xlfn.CONCAT($B44,$C44),BNA_Variations_prix!$E$1:$AJ$205,MATCH(H$42,BNA_Variations_prix!$E$4:$CA$4,0),FALSE),2)&lt;0,_xlfn.CONCAT($B$5," ",TEXT(VLOOKUP(_xlfn.CONCAT($B44,$C44),BNA_Variations_prix!$E$1:$AJ$205,MATCH(H$42,BNA_Variations_prix!$E$4:$CA$4,0),FALSE),"0%")),VLOOKUP(_xlfn.CONCAT($B44,$C44),BNA_Variations_prix!$E$1:$AJ$205,MATCH(H$42,BNA_Variations_prix!$E$4:$CA$4,0),FALSE)))),VLOOKUP(_xlfn.CONCAT($B44,$C44),BNA_Variations_prix!$E$1:$AJ$205,MATCH(H$42,BNA_Variations_prix!$E$4:$CA$4,0),FALSE))</f>
        <v>► 0%</v>
      </c>
      <c r="I44" s="16" t="str">
        <f ca="1">IF(ISNUMBER(VLOOKUP(_xlfn.CONCAT($B44,$C44),BNA_Variations_prix!$E$1:$AJ$205,MATCH(I$42,BNA_Variations_prix!$E$4:$CA$4,0),FALSE)),IF(ROUND(VLOOKUP(_xlfn.CONCAT($B44,$C44),BNA_Variations_prix!$E$1:$AJ$205,MATCH(I$42,BNA_Variations_prix!$E$4:$CA$4,0),FALSE),2)&gt;0,_xlfn.CONCAT($B$3," ",TEXT(VLOOKUP(_xlfn.CONCAT($B44,$C44),BNA_Variations_prix!$E$1:$AJ$205,MATCH(I$42,BNA_Variations_prix!$E$4:$CA$4,0),FALSE),"0%")),IF(ROUND(VLOOKUP(_xlfn.CONCAT($B44,$C44),BNA_Variations_prix!$E$1:$AJ$205,MATCH(I$42,BNA_Variations_prix!$E$4:$CA$4,0),FALSE),2)=0,_xlfn.CONCAT($B$4," ",TEXT(VLOOKUP(_xlfn.CONCAT($B44,$C44),BNA_Variations_prix!$E$1:$AJ$205,MATCH(I$42,BNA_Variations_prix!$E$4:$CA$4,0),FALSE),"0%")),IF(ROUND(VLOOKUP(_xlfn.CONCAT($B44,$C44),BNA_Variations_prix!$E$1:$AJ$205,MATCH(I$42,BNA_Variations_prix!$E$4:$CA$4,0),FALSE),2)&lt;0,_xlfn.CONCAT($B$5," ",TEXT(VLOOKUP(_xlfn.CONCAT($B44,$C44),BNA_Variations_prix!$E$1:$AJ$205,MATCH(I$42,BNA_Variations_prix!$E$4:$CA$4,0),FALSE),"0%")),VLOOKUP(_xlfn.CONCAT($B44,$C44),BNA_Variations_prix!$E$1:$AJ$205,MATCH(I$42,BNA_Variations_prix!$E$4:$CA$4,0),FALSE)))),VLOOKUP(_xlfn.CONCAT($B44,$C44),BNA_Variations_prix!$E$1:$AJ$205,MATCH(I$42,BNA_Variations_prix!$E$4:$CA$4,0),FALSE))</f>
        <v>► 0%</v>
      </c>
      <c r="J44" s="16" t="str">
        <f ca="1">IF(ISNUMBER(VLOOKUP(_xlfn.CONCAT($B44,$C44),BNA_Variations_prix!$E$1:$AJ$205,MATCH(J$42,BNA_Variations_prix!$E$4:$CA$4,0),FALSE)),IF(ROUND(VLOOKUP(_xlfn.CONCAT($B44,$C44),BNA_Variations_prix!$E$1:$AJ$205,MATCH(J$42,BNA_Variations_prix!$E$4:$CA$4,0),FALSE),2)&gt;0,_xlfn.CONCAT($B$3," ",TEXT(VLOOKUP(_xlfn.CONCAT($B44,$C44),BNA_Variations_prix!$E$1:$AJ$205,MATCH(J$42,BNA_Variations_prix!$E$4:$CA$4,0),FALSE),"0%")),IF(ROUND(VLOOKUP(_xlfn.CONCAT($B44,$C44),BNA_Variations_prix!$E$1:$AJ$205,MATCH(J$42,BNA_Variations_prix!$E$4:$CA$4,0),FALSE),2)=0,_xlfn.CONCAT($B$4," ",TEXT(VLOOKUP(_xlfn.CONCAT($B44,$C44),BNA_Variations_prix!$E$1:$AJ$205,MATCH(J$42,BNA_Variations_prix!$E$4:$CA$4,0),FALSE),"0%")),IF(ROUND(VLOOKUP(_xlfn.CONCAT($B44,$C44),BNA_Variations_prix!$E$1:$AJ$205,MATCH(J$42,BNA_Variations_prix!$E$4:$CA$4,0),FALSE),2)&lt;0,_xlfn.CONCAT($B$5," ",TEXT(VLOOKUP(_xlfn.CONCAT($B44,$C44),BNA_Variations_prix!$E$1:$AJ$205,MATCH(J$42,BNA_Variations_prix!$E$4:$CA$4,0),FALSE),"0%")),VLOOKUP(_xlfn.CONCAT($B44,$C44),BNA_Variations_prix!$E$1:$AJ$205,MATCH(J$42,BNA_Variations_prix!$E$4:$CA$4,0),FALSE)))),VLOOKUP(_xlfn.CONCAT($B44,$C44),BNA_Variations_prix!$E$1:$AJ$205,MATCH(J$42,BNA_Variations_prix!$E$4:$CA$4,0),FALSE))</f>
        <v>► 0%</v>
      </c>
      <c r="K44" s="16" t="str">
        <f ca="1">IF(ISNUMBER(VLOOKUP(_xlfn.CONCAT($B44,$C44),BNA_Variations_prix!$E$1:$AJ$205,MATCH(K$42,BNA_Variations_prix!$E$4:$CA$4,0),FALSE)),IF(ROUND(VLOOKUP(_xlfn.CONCAT($B44,$C44),BNA_Variations_prix!$E$1:$AJ$205,MATCH(K$42,BNA_Variations_prix!$E$4:$CA$4,0),FALSE),2)&gt;0,_xlfn.CONCAT($B$3," ",TEXT(VLOOKUP(_xlfn.CONCAT($B44,$C44),BNA_Variations_prix!$E$1:$AJ$205,MATCH(K$42,BNA_Variations_prix!$E$4:$CA$4,0),FALSE),"0%")),IF(ROUND(VLOOKUP(_xlfn.CONCAT($B44,$C44),BNA_Variations_prix!$E$1:$AJ$205,MATCH(K$42,BNA_Variations_prix!$E$4:$CA$4,0),FALSE),2)=0,_xlfn.CONCAT($B$4," ",TEXT(VLOOKUP(_xlfn.CONCAT($B44,$C44),BNA_Variations_prix!$E$1:$AJ$205,MATCH(K$42,BNA_Variations_prix!$E$4:$CA$4,0),FALSE),"0%")),IF(ROUND(VLOOKUP(_xlfn.CONCAT($B44,$C44),BNA_Variations_prix!$E$1:$AJ$205,MATCH(K$42,BNA_Variations_prix!$E$4:$CA$4,0),FALSE),2)&lt;0,_xlfn.CONCAT($B$5," ",TEXT(VLOOKUP(_xlfn.CONCAT($B44,$C44),BNA_Variations_prix!$E$1:$AJ$205,MATCH(K$42,BNA_Variations_prix!$E$4:$CA$4,0),FALSE),"0%")),VLOOKUP(_xlfn.CONCAT($B44,$C44),BNA_Variations_prix!$E$1:$AJ$205,MATCH(K$42,BNA_Variations_prix!$E$4:$CA$4,0),FALSE)))),VLOOKUP(_xlfn.CONCAT($B44,$C44),BNA_Variations_prix!$E$1:$AJ$205,MATCH(K$42,BNA_Variations_prix!$E$4:$CA$4,0),FALSE))</f>
        <v>-</v>
      </c>
      <c r="L44" s="16" t="str">
        <f ca="1">IF(ISNUMBER(VLOOKUP(_xlfn.CONCAT($B44,$C44),BNA_Variations_prix!$E$1:$AJ$205,MATCH(L$42,BNA_Variations_prix!$E$4:$CA$4,0),FALSE)),IF(ROUND(VLOOKUP(_xlfn.CONCAT($B44,$C44),BNA_Variations_prix!$E$1:$AJ$205,MATCH(L$42,BNA_Variations_prix!$E$4:$CA$4,0),FALSE),2)&gt;0,_xlfn.CONCAT($B$3," ",TEXT(VLOOKUP(_xlfn.CONCAT($B44,$C44),BNA_Variations_prix!$E$1:$AJ$205,MATCH(L$42,BNA_Variations_prix!$E$4:$CA$4,0),FALSE),"0%")),IF(ROUND(VLOOKUP(_xlfn.CONCAT($B44,$C44),BNA_Variations_prix!$E$1:$AJ$205,MATCH(L$42,BNA_Variations_prix!$E$4:$CA$4,0),FALSE),2)=0,_xlfn.CONCAT($B$4," ",TEXT(VLOOKUP(_xlfn.CONCAT($B44,$C44),BNA_Variations_prix!$E$1:$AJ$205,MATCH(L$42,BNA_Variations_prix!$E$4:$CA$4,0),FALSE),"0%")),IF(ROUND(VLOOKUP(_xlfn.CONCAT($B44,$C44),BNA_Variations_prix!$E$1:$AJ$205,MATCH(L$42,BNA_Variations_prix!$E$4:$CA$4,0),FALSE),2)&lt;0,_xlfn.CONCAT($B$5," ",TEXT(VLOOKUP(_xlfn.CONCAT($B44,$C44),BNA_Variations_prix!$E$1:$AJ$205,MATCH(L$42,BNA_Variations_prix!$E$4:$CA$4,0),FALSE),"0%")),VLOOKUP(_xlfn.CONCAT($B44,$C44),BNA_Variations_prix!$E$1:$AJ$205,MATCH(L$42,BNA_Variations_prix!$E$4:$CA$4,0),FALSE)))),VLOOKUP(_xlfn.CONCAT($B44,$C44),BNA_Variations_prix!$E$1:$AJ$205,MATCH(L$42,BNA_Variations_prix!$E$4:$CA$4,0),FALSE))</f>
        <v>► 0%</v>
      </c>
      <c r="M44" s="16" t="str">
        <f ca="1">IF(ISNUMBER(VLOOKUP(_xlfn.CONCAT($B44,$C44),BNA_Variations_prix!$E$1:$AJ$205,MATCH(M$42,BNA_Variations_prix!$E$4:$CA$4,0),FALSE)),IF(ROUND(VLOOKUP(_xlfn.CONCAT($B44,$C44),BNA_Variations_prix!$E$1:$AJ$205,MATCH(M$42,BNA_Variations_prix!$E$4:$CA$4,0),FALSE),2)&gt;0,_xlfn.CONCAT($B$3," ",TEXT(VLOOKUP(_xlfn.CONCAT($B44,$C44),BNA_Variations_prix!$E$1:$AJ$205,MATCH(M$42,BNA_Variations_prix!$E$4:$CA$4,0),FALSE),"0%")),IF(ROUND(VLOOKUP(_xlfn.CONCAT($B44,$C44),BNA_Variations_prix!$E$1:$AJ$205,MATCH(M$42,BNA_Variations_prix!$E$4:$CA$4,0),FALSE),2)=0,_xlfn.CONCAT($B$4," ",TEXT(VLOOKUP(_xlfn.CONCAT($B44,$C44),BNA_Variations_prix!$E$1:$AJ$205,MATCH(M$42,BNA_Variations_prix!$E$4:$CA$4,0),FALSE),"0%")),IF(ROUND(VLOOKUP(_xlfn.CONCAT($B44,$C44),BNA_Variations_prix!$E$1:$AJ$205,MATCH(M$42,BNA_Variations_prix!$E$4:$CA$4,0),FALSE),2)&lt;0,_xlfn.CONCAT($B$5," ",TEXT(VLOOKUP(_xlfn.CONCAT($B44,$C44),BNA_Variations_prix!$E$1:$AJ$205,MATCH(M$42,BNA_Variations_prix!$E$4:$CA$4,0),FALSE),"0%")),VLOOKUP(_xlfn.CONCAT($B44,$C44),BNA_Variations_prix!$E$1:$AJ$205,MATCH(M$42,BNA_Variations_prix!$E$4:$CA$4,0),FALSE)))),VLOOKUP(_xlfn.CONCAT($B44,$C44),BNA_Variations_prix!$E$1:$AJ$205,MATCH(M$42,BNA_Variations_prix!$E$4:$CA$4,0),FALSE))</f>
        <v>► 0%</v>
      </c>
      <c r="N44" s="16" t="str">
        <f ca="1">IF(ISNUMBER(VLOOKUP(_xlfn.CONCAT($B44,$C44),BNA_Variations_prix!$E$1:$AJ$205,MATCH(N$42,BNA_Variations_prix!$E$4:$CA$4,0),FALSE)),IF(ROUND(VLOOKUP(_xlfn.CONCAT($B44,$C44),BNA_Variations_prix!$E$1:$AJ$205,MATCH(N$42,BNA_Variations_prix!$E$4:$CA$4,0),FALSE),2)&gt;0,_xlfn.CONCAT($B$3," ",TEXT(VLOOKUP(_xlfn.CONCAT($B44,$C44),BNA_Variations_prix!$E$1:$AJ$205,MATCH(N$42,BNA_Variations_prix!$E$4:$CA$4,0),FALSE),"0%")),IF(ROUND(VLOOKUP(_xlfn.CONCAT($B44,$C44),BNA_Variations_prix!$E$1:$AJ$205,MATCH(N$42,BNA_Variations_prix!$E$4:$CA$4,0),FALSE),2)=0,_xlfn.CONCAT($B$4," ",TEXT(VLOOKUP(_xlfn.CONCAT($B44,$C44),BNA_Variations_prix!$E$1:$AJ$205,MATCH(N$42,BNA_Variations_prix!$E$4:$CA$4,0),FALSE),"0%")),IF(ROUND(VLOOKUP(_xlfn.CONCAT($B44,$C44),BNA_Variations_prix!$E$1:$AJ$205,MATCH(N$42,BNA_Variations_prix!$E$4:$CA$4,0),FALSE),2)&lt;0,_xlfn.CONCAT($B$5," ",TEXT(VLOOKUP(_xlfn.CONCAT($B44,$C44),BNA_Variations_prix!$E$1:$AJ$205,MATCH(N$42,BNA_Variations_prix!$E$4:$CA$4,0),FALSE),"0%")),VLOOKUP(_xlfn.CONCAT($B44,$C44),BNA_Variations_prix!$E$1:$AJ$205,MATCH(N$42,BNA_Variations_prix!$E$4:$CA$4,0),FALSE)))),VLOOKUP(_xlfn.CONCAT($B44,$C44),BNA_Variations_prix!$E$1:$AJ$205,MATCH(N$42,BNA_Variations_prix!$E$4:$CA$4,0),FALSE))</f>
        <v>► 0%</v>
      </c>
      <c r="O44" s="16" t="str">
        <f ca="1">IF(ISNUMBER(VLOOKUP(_xlfn.CONCAT($B44,$C44),BNA_Variations_prix!$E$1:$AJ$205,MATCH(O$42,BNA_Variations_prix!$E$4:$CA$4,0),FALSE)),IF(ROUND(VLOOKUP(_xlfn.CONCAT($B44,$C44),BNA_Variations_prix!$E$1:$AJ$205,MATCH(O$42,BNA_Variations_prix!$E$4:$CA$4,0),FALSE),2)&gt;0,_xlfn.CONCAT($B$3," ",TEXT(VLOOKUP(_xlfn.CONCAT($B44,$C44),BNA_Variations_prix!$E$1:$AJ$205,MATCH(O$42,BNA_Variations_prix!$E$4:$CA$4,0),FALSE),"0%")),IF(ROUND(VLOOKUP(_xlfn.CONCAT($B44,$C44),BNA_Variations_prix!$E$1:$AJ$205,MATCH(O$42,BNA_Variations_prix!$E$4:$CA$4,0),FALSE),2)=0,_xlfn.CONCAT($B$4," ",TEXT(VLOOKUP(_xlfn.CONCAT($B44,$C44),BNA_Variations_prix!$E$1:$AJ$205,MATCH(O$42,BNA_Variations_prix!$E$4:$CA$4,0),FALSE),"0%")),IF(ROUND(VLOOKUP(_xlfn.CONCAT($B44,$C44),BNA_Variations_prix!$E$1:$AJ$205,MATCH(O$42,BNA_Variations_prix!$E$4:$CA$4,0),FALSE),2)&lt;0,_xlfn.CONCAT($B$5," ",TEXT(VLOOKUP(_xlfn.CONCAT($B44,$C44),BNA_Variations_prix!$E$1:$AJ$205,MATCH(O$42,BNA_Variations_prix!$E$4:$CA$4,0),FALSE),"0%")),VLOOKUP(_xlfn.CONCAT($B44,$C44),BNA_Variations_prix!$E$1:$AJ$205,MATCH(O$42,BNA_Variations_prix!$E$4:$CA$4,0),FALSE)))),VLOOKUP(_xlfn.CONCAT($B44,$C44),BNA_Variations_prix!$E$1:$AJ$205,MATCH(O$42,BNA_Variations_prix!$E$4:$CA$4,0),FALSE))</f>
        <v>► 0%</v>
      </c>
      <c r="P44" s="16" t="str">
        <f ca="1">IF(ISNUMBER(VLOOKUP(_xlfn.CONCAT($B44,$C44),BNA_Variations_prix!$E$1:$AJ$205,MATCH(P$42,BNA_Variations_prix!$E$4:$CA$4,0),FALSE)),IF(ROUND(VLOOKUP(_xlfn.CONCAT($B44,$C44),BNA_Variations_prix!$E$1:$AJ$205,MATCH(P$42,BNA_Variations_prix!$E$4:$CA$4,0),FALSE),2)&gt;0,_xlfn.CONCAT($B$3," ",TEXT(VLOOKUP(_xlfn.CONCAT($B44,$C44),BNA_Variations_prix!$E$1:$AJ$205,MATCH(P$42,BNA_Variations_prix!$E$4:$CA$4,0),FALSE),"0%")),IF(ROUND(VLOOKUP(_xlfn.CONCAT($B44,$C44),BNA_Variations_prix!$E$1:$AJ$205,MATCH(P$42,BNA_Variations_prix!$E$4:$CA$4,0),FALSE),2)=0,_xlfn.CONCAT($B$4," ",TEXT(VLOOKUP(_xlfn.CONCAT($B44,$C44),BNA_Variations_prix!$E$1:$AJ$205,MATCH(P$42,BNA_Variations_prix!$E$4:$CA$4,0),FALSE),"0%")),IF(ROUND(VLOOKUP(_xlfn.CONCAT($B44,$C44),BNA_Variations_prix!$E$1:$AJ$205,MATCH(P$42,BNA_Variations_prix!$E$4:$CA$4,0),FALSE),2)&lt;0,_xlfn.CONCAT($B$5," ",TEXT(VLOOKUP(_xlfn.CONCAT($B44,$C44),BNA_Variations_prix!$E$1:$AJ$205,MATCH(P$42,BNA_Variations_prix!$E$4:$CA$4,0),FALSE),"0%")),VLOOKUP(_xlfn.CONCAT($B44,$C44),BNA_Variations_prix!$E$1:$AJ$205,MATCH(P$42,BNA_Variations_prix!$E$4:$CA$4,0),FALSE)))),VLOOKUP(_xlfn.CONCAT($B44,$C44),BNA_Variations_prix!$E$1:$AJ$205,MATCH(P$42,BNA_Variations_prix!$E$4:$CA$4,0),FALSE))</f>
        <v>-</v>
      </c>
      <c r="Q44" s="16" t="str">
        <f ca="1">IF(ISNUMBER(VLOOKUP(_xlfn.CONCAT($B44,$C44),BNA_Variations_prix!$E$1:$AJ$205,MATCH(Q$42,BNA_Variations_prix!$E$4:$CA$4,0),FALSE)),IF(ROUND(VLOOKUP(_xlfn.CONCAT($B44,$C44),BNA_Variations_prix!$E$1:$AJ$205,MATCH(Q$42,BNA_Variations_prix!$E$4:$CA$4,0),FALSE),2)&gt;0,_xlfn.CONCAT($B$3," ",TEXT(VLOOKUP(_xlfn.CONCAT($B44,$C44),BNA_Variations_prix!$E$1:$AJ$205,MATCH(Q$42,BNA_Variations_prix!$E$4:$CA$4,0),FALSE),"0%")),IF(ROUND(VLOOKUP(_xlfn.CONCAT($B44,$C44),BNA_Variations_prix!$E$1:$AJ$205,MATCH(Q$42,BNA_Variations_prix!$E$4:$CA$4,0),FALSE),2)=0,_xlfn.CONCAT($B$4," ",TEXT(VLOOKUP(_xlfn.CONCAT($B44,$C44),BNA_Variations_prix!$E$1:$AJ$205,MATCH(Q$42,BNA_Variations_prix!$E$4:$CA$4,0),FALSE),"0%")),IF(ROUND(VLOOKUP(_xlfn.CONCAT($B44,$C44),BNA_Variations_prix!$E$1:$AJ$205,MATCH(Q$42,BNA_Variations_prix!$E$4:$CA$4,0),FALSE),2)&lt;0,_xlfn.CONCAT($B$5," ",TEXT(VLOOKUP(_xlfn.CONCAT($B44,$C44),BNA_Variations_prix!$E$1:$AJ$205,MATCH(Q$42,BNA_Variations_prix!$E$4:$CA$4,0),FALSE),"0%")),VLOOKUP(_xlfn.CONCAT($B44,$C44),BNA_Variations_prix!$E$1:$AJ$205,MATCH(Q$42,BNA_Variations_prix!$E$4:$CA$4,0),FALSE)))),VLOOKUP(_xlfn.CONCAT($B44,$C44),BNA_Variations_prix!$E$1:$AJ$205,MATCH(Q$42,BNA_Variations_prix!$E$4:$CA$4,0),FALSE))</f>
        <v>► 0%</v>
      </c>
      <c r="R44" s="16" t="str">
        <f ca="1">IF(ISNUMBER(VLOOKUP(_xlfn.CONCAT($B44,$C44),BNA_Variations_prix!$E$1:$AJ$205,MATCH(R$42,BNA_Variations_prix!$E$4:$CA$4,0),FALSE)),IF(ROUND(VLOOKUP(_xlfn.CONCAT($B44,$C44),BNA_Variations_prix!$E$1:$AJ$205,MATCH(R$42,BNA_Variations_prix!$E$4:$CA$4,0),FALSE),2)&gt;0,_xlfn.CONCAT($B$3," ",TEXT(VLOOKUP(_xlfn.CONCAT($B44,$C44),BNA_Variations_prix!$E$1:$AJ$205,MATCH(R$42,BNA_Variations_prix!$E$4:$CA$4,0),FALSE),"0%")),IF(ROUND(VLOOKUP(_xlfn.CONCAT($B44,$C44),BNA_Variations_prix!$E$1:$AJ$205,MATCH(R$42,BNA_Variations_prix!$E$4:$CA$4,0),FALSE),2)=0,_xlfn.CONCAT($B$4," ",TEXT(VLOOKUP(_xlfn.CONCAT($B44,$C44),BNA_Variations_prix!$E$1:$AJ$205,MATCH(R$42,BNA_Variations_prix!$E$4:$CA$4,0),FALSE),"0%")),IF(ROUND(VLOOKUP(_xlfn.CONCAT($B44,$C44),BNA_Variations_prix!$E$1:$AJ$205,MATCH(R$42,BNA_Variations_prix!$E$4:$CA$4,0),FALSE),2)&lt;0,_xlfn.CONCAT($B$5," ",TEXT(VLOOKUP(_xlfn.CONCAT($B44,$C44),BNA_Variations_prix!$E$1:$AJ$205,MATCH(R$42,BNA_Variations_prix!$E$4:$CA$4,0),FALSE),"0%")),VLOOKUP(_xlfn.CONCAT($B44,$C44),BNA_Variations_prix!$E$1:$AJ$205,MATCH(R$42,BNA_Variations_prix!$E$4:$CA$4,0),FALSE)))),VLOOKUP(_xlfn.CONCAT($B44,$C44),BNA_Variations_prix!$E$1:$AJ$205,MATCH(R$42,BNA_Variations_prix!$E$4:$CA$4,0),FALSE))</f>
        <v>► 0%</v>
      </c>
      <c r="S44" s="16" t="str">
        <f ca="1">IF(ISNUMBER(VLOOKUP(_xlfn.CONCAT($B44,$C44),BNA_Variations_prix!$E$1:$AJ$205,MATCH(S$42,BNA_Variations_prix!$E$4:$CA$4,0),FALSE)),IF(ROUND(VLOOKUP(_xlfn.CONCAT($B44,$C44),BNA_Variations_prix!$E$1:$AJ$205,MATCH(S$42,BNA_Variations_prix!$E$4:$CA$4,0),FALSE),2)&gt;0,_xlfn.CONCAT($B$3," ",TEXT(VLOOKUP(_xlfn.CONCAT($B44,$C44),BNA_Variations_prix!$E$1:$AJ$205,MATCH(S$42,BNA_Variations_prix!$E$4:$CA$4,0),FALSE),"0%")),IF(ROUND(VLOOKUP(_xlfn.CONCAT($B44,$C44),BNA_Variations_prix!$E$1:$AJ$205,MATCH(S$42,BNA_Variations_prix!$E$4:$CA$4,0),FALSE),2)=0,_xlfn.CONCAT($B$4," ",TEXT(VLOOKUP(_xlfn.CONCAT($B44,$C44),BNA_Variations_prix!$E$1:$AJ$205,MATCH(S$42,BNA_Variations_prix!$E$4:$CA$4,0),FALSE),"0%")),IF(ROUND(VLOOKUP(_xlfn.CONCAT($B44,$C44),BNA_Variations_prix!$E$1:$AJ$205,MATCH(S$42,BNA_Variations_prix!$E$4:$CA$4,0),FALSE),2)&lt;0,_xlfn.CONCAT($B$5," ",TEXT(VLOOKUP(_xlfn.CONCAT($B44,$C44),BNA_Variations_prix!$E$1:$AJ$205,MATCH(S$42,BNA_Variations_prix!$E$4:$CA$4,0),FALSE),"0%")),VLOOKUP(_xlfn.CONCAT($B44,$C44),BNA_Variations_prix!$E$1:$AJ$205,MATCH(S$42,BNA_Variations_prix!$E$4:$CA$4,0),FALSE)))),VLOOKUP(_xlfn.CONCAT($B44,$C44),BNA_Variations_prix!$E$1:$AJ$205,MATCH(S$42,BNA_Variations_prix!$E$4:$CA$4,0),FALSE))</f>
        <v>► 0%</v>
      </c>
      <c r="T44" s="16" t="str">
        <f ca="1">IF(ISNUMBER(VLOOKUP(_xlfn.CONCAT($B44,$C44),BNA_Variations_prix!$E$1:$AJ$205,MATCH(T$42,BNA_Variations_prix!$E$4:$CA$4,0),FALSE)),IF(ROUND(VLOOKUP(_xlfn.CONCAT($B44,$C44),BNA_Variations_prix!$E$1:$AJ$205,MATCH(T$42,BNA_Variations_prix!$E$4:$CA$4,0),FALSE),2)&gt;0,_xlfn.CONCAT($B$3," ",TEXT(VLOOKUP(_xlfn.CONCAT($B44,$C44),BNA_Variations_prix!$E$1:$AJ$205,MATCH(T$42,BNA_Variations_prix!$E$4:$CA$4,0),FALSE),"0%")),IF(ROUND(VLOOKUP(_xlfn.CONCAT($B44,$C44),BNA_Variations_prix!$E$1:$AJ$205,MATCH(T$42,BNA_Variations_prix!$E$4:$CA$4,0),FALSE),2)=0,_xlfn.CONCAT($B$4," ",TEXT(VLOOKUP(_xlfn.CONCAT($B44,$C44),BNA_Variations_prix!$E$1:$AJ$205,MATCH(T$42,BNA_Variations_prix!$E$4:$CA$4,0),FALSE),"0%")),IF(ROUND(VLOOKUP(_xlfn.CONCAT($B44,$C44),BNA_Variations_prix!$E$1:$AJ$205,MATCH(T$42,BNA_Variations_prix!$E$4:$CA$4,0),FALSE),2)&lt;0,_xlfn.CONCAT($B$5," ",TEXT(VLOOKUP(_xlfn.CONCAT($B44,$C44),BNA_Variations_prix!$E$1:$AJ$205,MATCH(T$42,BNA_Variations_prix!$E$4:$CA$4,0),FALSE),"0%")),VLOOKUP(_xlfn.CONCAT($B44,$C44),BNA_Variations_prix!$E$1:$AJ$205,MATCH(T$42,BNA_Variations_prix!$E$4:$CA$4,0),FALSE)))),VLOOKUP(_xlfn.CONCAT($B44,$C44),BNA_Variations_prix!$E$1:$AJ$205,MATCH(T$42,BNA_Variations_prix!$E$4:$CA$4,0),FALSE))</f>
        <v>► 0%</v>
      </c>
      <c r="U44" s="16" t="str">
        <f ca="1">IF(ISNUMBER(VLOOKUP(_xlfn.CONCAT($B44,$C44),BNA_Variations_prix!$E$1:$AJ$205,MATCH(U$42,BNA_Variations_prix!$E$4:$CA$4,0),FALSE)),IF(ROUND(VLOOKUP(_xlfn.CONCAT($B44,$C44),BNA_Variations_prix!$E$1:$AJ$205,MATCH(U$42,BNA_Variations_prix!$E$4:$CA$4,0),FALSE),2)&gt;0,_xlfn.CONCAT($B$3," ",TEXT(VLOOKUP(_xlfn.CONCAT($B44,$C44),BNA_Variations_prix!$E$1:$AJ$205,MATCH(U$42,BNA_Variations_prix!$E$4:$CA$4,0),FALSE),"0%")),IF(ROUND(VLOOKUP(_xlfn.CONCAT($B44,$C44),BNA_Variations_prix!$E$1:$AJ$205,MATCH(U$42,BNA_Variations_prix!$E$4:$CA$4,0),FALSE),2)=0,_xlfn.CONCAT($B$4," ",TEXT(VLOOKUP(_xlfn.CONCAT($B44,$C44),BNA_Variations_prix!$E$1:$AJ$205,MATCH(U$42,BNA_Variations_prix!$E$4:$CA$4,0),FALSE),"0%")),IF(ROUND(VLOOKUP(_xlfn.CONCAT($B44,$C44),BNA_Variations_prix!$E$1:$AJ$205,MATCH(U$42,BNA_Variations_prix!$E$4:$CA$4,0),FALSE),2)&lt;0,_xlfn.CONCAT($B$5," ",TEXT(VLOOKUP(_xlfn.CONCAT($B44,$C44),BNA_Variations_prix!$E$1:$AJ$205,MATCH(U$42,BNA_Variations_prix!$E$4:$CA$4,0),FALSE),"0%")),VLOOKUP(_xlfn.CONCAT($B44,$C44),BNA_Variations_prix!$E$1:$AJ$205,MATCH(U$42,BNA_Variations_prix!$E$4:$CA$4,0),FALSE)))),VLOOKUP(_xlfn.CONCAT($B44,$C44),BNA_Variations_prix!$E$1:$AJ$205,MATCH(U$42,BNA_Variations_prix!$E$4:$CA$4,0),FALSE))</f>
        <v>► 0%</v>
      </c>
      <c r="V44" s="16" t="str">
        <f ca="1">IF(ISNUMBER(VLOOKUP(_xlfn.CONCAT($B44,$C44),BNA_Variations_prix!$E$1:$AJ$205,MATCH(V$42,BNA_Variations_prix!$E$4:$CA$4,0),FALSE)),IF(ROUND(VLOOKUP(_xlfn.CONCAT($B44,$C44),BNA_Variations_prix!$E$1:$AJ$205,MATCH(V$42,BNA_Variations_prix!$E$4:$CA$4,0),FALSE),2)&gt;0,_xlfn.CONCAT($B$3," ",TEXT(VLOOKUP(_xlfn.CONCAT($B44,$C44),BNA_Variations_prix!$E$1:$AJ$205,MATCH(V$42,BNA_Variations_prix!$E$4:$CA$4,0),FALSE),"0%")),IF(ROUND(VLOOKUP(_xlfn.CONCAT($B44,$C44),BNA_Variations_prix!$E$1:$AJ$205,MATCH(V$42,BNA_Variations_prix!$E$4:$CA$4,0),FALSE),2)=0,_xlfn.CONCAT($B$4," ",TEXT(VLOOKUP(_xlfn.CONCAT($B44,$C44),BNA_Variations_prix!$E$1:$AJ$205,MATCH(V$42,BNA_Variations_prix!$E$4:$CA$4,0),FALSE),"0%")),IF(ROUND(VLOOKUP(_xlfn.CONCAT($B44,$C44),BNA_Variations_prix!$E$1:$AJ$205,MATCH(V$42,BNA_Variations_prix!$E$4:$CA$4,0),FALSE),2)&lt;0,_xlfn.CONCAT($B$5," ",TEXT(VLOOKUP(_xlfn.CONCAT($B44,$C44),BNA_Variations_prix!$E$1:$AJ$205,MATCH(V$42,BNA_Variations_prix!$E$4:$CA$4,0),FALSE),"0%")),VLOOKUP(_xlfn.CONCAT($B44,$C44),BNA_Variations_prix!$E$1:$AJ$205,MATCH(V$42,BNA_Variations_prix!$E$4:$CA$4,0),FALSE)))),VLOOKUP(_xlfn.CONCAT($B44,$C44),BNA_Variations_prix!$E$1:$AJ$205,MATCH(V$42,BNA_Variations_prix!$E$4:$CA$4,0),FALSE))</f>
        <v>► 0%</v>
      </c>
      <c r="W44" s="16" t="str">
        <f ca="1">IF(ISNUMBER(VLOOKUP(_xlfn.CONCAT($B44,$C44),BNA_Variations_prix!$E$1:$AJ$205,MATCH(W$42,BNA_Variations_prix!$E$4:$CA$4,0),FALSE)),IF(ROUND(VLOOKUP(_xlfn.CONCAT($B44,$C44),BNA_Variations_prix!$E$1:$AJ$205,MATCH(W$42,BNA_Variations_prix!$E$4:$CA$4,0),FALSE),2)&gt;0,_xlfn.CONCAT($B$3," ",TEXT(VLOOKUP(_xlfn.CONCAT($B44,$C44),BNA_Variations_prix!$E$1:$AJ$205,MATCH(W$42,BNA_Variations_prix!$E$4:$CA$4,0),FALSE),"0%")),IF(ROUND(VLOOKUP(_xlfn.CONCAT($B44,$C44),BNA_Variations_prix!$E$1:$AJ$205,MATCH(W$42,BNA_Variations_prix!$E$4:$CA$4,0),FALSE),2)=0,_xlfn.CONCAT($B$4," ",TEXT(VLOOKUP(_xlfn.CONCAT($B44,$C44),BNA_Variations_prix!$E$1:$AJ$205,MATCH(W$42,BNA_Variations_prix!$E$4:$CA$4,0),FALSE),"0%")),IF(ROUND(VLOOKUP(_xlfn.CONCAT($B44,$C44),BNA_Variations_prix!$E$1:$AJ$205,MATCH(W$42,BNA_Variations_prix!$E$4:$CA$4,0),FALSE),2)&lt;0,_xlfn.CONCAT($B$5," ",TEXT(VLOOKUP(_xlfn.CONCAT($B44,$C44),BNA_Variations_prix!$E$1:$AJ$205,MATCH(W$42,BNA_Variations_prix!$E$4:$CA$4,0),FALSE),"0%")),VLOOKUP(_xlfn.CONCAT($B44,$C44),BNA_Variations_prix!$E$1:$AJ$205,MATCH(W$42,BNA_Variations_prix!$E$4:$CA$4,0),FALSE)))),VLOOKUP(_xlfn.CONCAT($B44,$C44),BNA_Variations_prix!$E$1:$AJ$205,MATCH(W$42,BNA_Variations_prix!$E$4:$CA$4,0),FALSE))</f>
        <v>► 0%</v>
      </c>
      <c r="X44" s="16" t="str">
        <f ca="1">IF(ISNUMBER(VLOOKUP(_xlfn.CONCAT($B44,$C44),BNA_Variations_prix!$E$1:$AJ$205,MATCH(X$42,BNA_Variations_prix!$E$4:$CA$4,0),FALSE)),IF(ROUND(VLOOKUP(_xlfn.CONCAT($B44,$C44),BNA_Variations_prix!$E$1:$AJ$205,MATCH(X$42,BNA_Variations_prix!$E$4:$CA$4,0),FALSE),2)&gt;0,_xlfn.CONCAT($B$3," ",TEXT(VLOOKUP(_xlfn.CONCAT($B44,$C44),BNA_Variations_prix!$E$1:$AJ$205,MATCH(X$42,BNA_Variations_prix!$E$4:$CA$4,0),FALSE),"0%")),IF(ROUND(VLOOKUP(_xlfn.CONCAT($B44,$C44),BNA_Variations_prix!$E$1:$AJ$205,MATCH(X$42,BNA_Variations_prix!$E$4:$CA$4,0),FALSE),2)=0,_xlfn.CONCAT($B$4," ",TEXT(VLOOKUP(_xlfn.CONCAT($B44,$C44),BNA_Variations_prix!$E$1:$AJ$205,MATCH(X$42,BNA_Variations_prix!$E$4:$CA$4,0),FALSE),"0%")),IF(ROUND(VLOOKUP(_xlfn.CONCAT($B44,$C44),BNA_Variations_prix!$E$1:$AJ$205,MATCH(X$42,BNA_Variations_prix!$E$4:$CA$4,0),FALSE),2)&lt;0,_xlfn.CONCAT($B$5," ",TEXT(VLOOKUP(_xlfn.CONCAT($B44,$C44),BNA_Variations_prix!$E$1:$AJ$205,MATCH(X$42,BNA_Variations_prix!$E$4:$CA$4,0),FALSE),"0%")),VLOOKUP(_xlfn.CONCAT($B44,$C44),BNA_Variations_prix!$E$1:$AJ$205,MATCH(X$42,BNA_Variations_prix!$E$4:$CA$4,0),FALSE)))),VLOOKUP(_xlfn.CONCAT($B44,$C44),BNA_Variations_prix!$E$1:$AJ$205,MATCH(X$42,BNA_Variations_prix!$E$4:$CA$4,0),FALSE))</f>
        <v>► 0%</v>
      </c>
      <c r="Y44" s="16" t="str">
        <f ca="1">IF(ISNUMBER(VLOOKUP(_xlfn.CONCAT($B44,$C44),BNA_Variations_prix!$E$1:$AJ$205,MATCH(Y$42,BNA_Variations_prix!$E$4:$CA$4,0),FALSE)),IF(ROUND(VLOOKUP(_xlfn.CONCAT($B44,$C44),BNA_Variations_prix!$E$1:$AJ$205,MATCH(Y$42,BNA_Variations_prix!$E$4:$CA$4,0),FALSE),2)&gt;0,_xlfn.CONCAT($B$3," ",TEXT(VLOOKUP(_xlfn.CONCAT($B44,$C44),BNA_Variations_prix!$E$1:$AJ$205,MATCH(Y$42,BNA_Variations_prix!$E$4:$CA$4,0),FALSE),"0%")),IF(ROUND(VLOOKUP(_xlfn.CONCAT($B44,$C44),BNA_Variations_prix!$E$1:$AJ$205,MATCH(Y$42,BNA_Variations_prix!$E$4:$CA$4,0),FALSE),2)=0,_xlfn.CONCAT($B$4," ",TEXT(VLOOKUP(_xlfn.CONCAT($B44,$C44),BNA_Variations_prix!$E$1:$AJ$205,MATCH(Y$42,BNA_Variations_prix!$E$4:$CA$4,0),FALSE),"0%")),IF(ROUND(VLOOKUP(_xlfn.CONCAT($B44,$C44),BNA_Variations_prix!$E$1:$AJ$205,MATCH(Y$42,BNA_Variations_prix!$E$4:$CA$4,0),FALSE),2)&lt;0,_xlfn.CONCAT($B$5," ",TEXT(VLOOKUP(_xlfn.CONCAT($B44,$C44),BNA_Variations_prix!$E$1:$AJ$205,MATCH(Y$42,BNA_Variations_prix!$E$4:$CA$4,0),FALSE),"0%")),VLOOKUP(_xlfn.CONCAT($B44,$C44),BNA_Variations_prix!$E$1:$AJ$205,MATCH(Y$42,BNA_Variations_prix!$E$4:$CA$4,0),FALSE)))),VLOOKUP(_xlfn.CONCAT($B44,$C44),BNA_Variations_prix!$E$1:$AJ$205,MATCH(Y$42,BNA_Variations_prix!$E$4:$CA$4,0),FALSE))</f>
        <v>► 0%</v>
      </c>
      <c r="Z44" s="16" t="str">
        <f ca="1">IF(ISNUMBER(VLOOKUP(_xlfn.CONCAT($B44,$C44),BNA_Variations_prix!$E$1:$AJ$205,MATCH(Z$42,BNA_Variations_prix!$E$4:$CA$4,0),FALSE)),IF(ROUND(VLOOKUP(_xlfn.CONCAT($B44,$C44),BNA_Variations_prix!$E$1:$AJ$205,MATCH(Z$42,BNA_Variations_prix!$E$4:$CA$4,0),FALSE),2)&gt;0,_xlfn.CONCAT($B$3," ",TEXT(VLOOKUP(_xlfn.CONCAT($B44,$C44),BNA_Variations_prix!$E$1:$AJ$205,MATCH(Z$42,BNA_Variations_prix!$E$4:$CA$4,0),FALSE),"0%")),IF(ROUND(VLOOKUP(_xlfn.CONCAT($B44,$C44),BNA_Variations_prix!$E$1:$AJ$205,MATCH(Z$42,BNA_Variations_prix!$E$4:$CA$4,0),FALSE),2)=0,_xlfn.CONCAT($B$4," ",TEXT(VLOOKUP(_xlfn.CONCAT($B44,$C44),BNA_Variations_prix!$E$1:$AJ$205,MATCH(Z$42,BNA_Variations_prix!$E$4:$CA$4,0),FALSE),"0%")),IF(ROUND(VLOOKUP(_xlfn.CONCAT($B44,$C44),BNA_Variations_prix!$E$1:$AJ$205,MATCH(Z$42,BNA_Variations_prix!$E$4:$CA$4,0),FALSE),2)&lt;0,_xlfn.CONCAT($B$5," ",TEXT(VLOOKUP(_xlfn.CONCAT($B44,$C44),BNA_Variations_prix!$E$1:$AJ$205,MATCH(Z$42,BNA_Variations_prix!$E$4:$CA$4,0),FALSE),"0%")),VLOOKUP(_xlfn.CONCAT($B44,$C44),BNA_Variations_prix!$E$1:$AJ$205,MATCH(Z$42,BNA_Variations_prix!$E$4:$CA$4,0),FALSE)))),VLOOKUP(_xlfn.CONCAT($B44,$C44),BNA_Variations_prix!$E$1:$AJ$205,MATCH(Z$42,BNA_Variations_prix!$E$4:$CA$4,0),FALSE))</f>
        <v>► 0%</v>
      </c>
      <c r="AA44" s="16" t="str">
        <f ca="1">IF(ISNUMBER(VLOOKUP(_xlfn.CONCAT($B44,$C44),BNA_Variations_prix!$E$1:$AJ$205,MATCH(AA$42,BNA_Variations_prix!$E$4:$CA$4,0),FALSE)),IF(ROUND(VLOOKUP(_xlfn.CONCAT($B44,$C44),BNA_Variations_prix!$E$1:$AJ$205,MATCH(AA$42,BNA_Variations_prix!$E$4:$CA$4,0),FALSE),2)&gt;0,_xlfn.CONCAT($B$3," ",TEXT(VLOOKUP(_xlfn.CONCAT($B44,$C44),BNA_Variations_prix!$E$1:$AJ$205,MATCH(AA$42,BNA_Variations_prix!$E$4:$CA$4,0),FALSE),"0%")),IF(ROUND(VLOOKUP(_xlfn.CONCAT($B44,$C44),BNA_Variations_prix!$E$1:$AJ$205,MATCH(AA$42,BNA_Variations_prix!$E$4:$CA$4,0),FALSE),2)=0,_xlfn.CONCAT($B$4," ",TEXT(VLOOKUP(_xlfn.CONCAT($B44,$C44),BNA_Variations_prix!$E$1:$AJ$205,MATCH(AA$42,BNA_Variations_prix!$E$4:$CA$4,0),FALSE),"0%")),IF(ROUND(VLOOKUP(_xlfn.CONCAT($B44,$C44),BNA_Variations_prix!$E$1:$AJ$205,MATCH(AA$42,BNA_Variations_prix!$E$4:$CA$4,0),FALSE),2)&lt;0,_xlfn.CONCAT($B$5," ",TEXT(VLOOKUP(_xlfn.CONCAT($B44,$C44),BNA_Variations_prix!$E$1:$AJ$205,MATCH(AA$42,BNA_Variations_prix!$E$4:$CA$4,0),FALSE),"0%")),VLOOKUP(_xlfn.CONCAT($B44,$C44),BNA_Variations_prix!$E$1:$AJ$205,MATCH(AA$42,BNA_Variations_prix!$E$4:$CA$4,0),FALSE)))),VLOOKUP(_xlfn.CONCAT($B44,$C44),BNA_Variations_prix!$E$1:$AJ$205,MATCH(AA$42,BNA_Variations_prix!$E$4:$CA$4,0),FALSE))</f>
        <v>► 0%</v>
      </c>
      <c r="AB44" s="16" t="str">
        <f ca="1">IF(ISNUMBER(VLOOKUP(_xlfn.CONCAT($B44,$C44),BNA_Variations_prix!$E$1:$AJ$205,MATCH(AB$42,BNA_Variations_prix!$E$4:$CA$4,0),FALSE)),IF(ROUND(VLOOKUP(_xlfn.CONCAT($B44,$C44),BNA_Variations_prix!$E$1:$AJ$205,MATCH(AB$42,BNA_Variations_prix!$E$4:$CA$4,0),FALSE),2)&gt;0,_xlfn.CONCAT($B$3," ",TEXT(VLOOKUP(_xlfn.CONCAT($B44,$C44),BNA_Variations_prix!$E$1:$AJ$205,MATCH(AB$42,BNA_Variations_prix!$E$4:$CA$4,0),FALSE),"0%")),IF(ROUND(VLOOKUP(_xlfn.CONCAT($B44,$C44),BNA_Variations_prix!$E$1:$AJ$205,MATCH(AB$42,BNA_Variations_prix!$E$4:$CA$4,0),FALSE),2)=0,_xlfn.CONCAT($B$4," ",TEXT(VLOOKUP(_xlfn.CONCAT($B44,$C44),BNA_Variations_prix!$E$1:$AJ$205,MATCH(AB$42,BNA_Variations_prix!$E$4:$CA$4,0),FALSE),"0%")),IF(ROUND(VLOOKUP(_xlfn.CONCAT($B44,$C44),BNA_Variations_prix!$E$1:$AJ$205,MATCH(AB$42,BNA_Variations_prix!$E$4:$CA$4,0),FALSE),2)&lt;0,_xlfn.CONCAT($B$5," ",TEXT(VLOOKUP(_xlfn.CONCAT($B44,$C44),BNA_Variations_prix!$E$1:$AJ$205,MATCH(AB$42,BNA_Variations_prix!$E$4:$CA$4,0),FALSE),"0%")),VLOOKUP(_xlfn.CONCAT($B44,$C44),BNA_Variations_prix!$E$1:$AJ$205,MATCH(AB$42,BNA_Variations_prix!$E$4:$CA$4,0),FALSE)))),VLOOKUP(_xlfn.CONCAT($B44,$C44),BNA_Variations_prix!$E$1:$AJ$205,MATCH(AB$42,BNA_Variations_prix!$E$4:$CA$4,0),FALSE))</f>
        <v>► 0%</v>
      </c>
      <c r="AC44" s="16" t="str">
        <f ca="1">IF(ISNUMBER(VLOOKUP(_xlfn.CONCAT($B44,$C44),BNA_Variations_prix!$E$1:$AJ$205,MATCH(AC$42,BNA_Variations_prix!$E$4:$CA$4,0),FALSE)),IF(ROUND(VLOOKUP(_xlfn.CONCAT($B44,$C44),BNA_Variations_prix!$E$1:$AJ$205,MATCH(AC$42,BNA_Variations_prix!$E$4:$CA$4,0),FALSE),2)&gt;0,_xlfn.CONCAT($B$3," ",TEXT(VLOOKUP(_xlfn.CONCAT($B44,$C44),BNA_Variations_prix!$E$1:$AJ$205,MATCH(AC$42,BNA_Variations_prix!$E$4:$CA$4,0),FALSE),"0%")),IF(ROUND(VLOOKUP(_xlfn.CONCAT($B44,$C44),BNA_Variations_prix!$E$1:$AJ$205,MATCH(AC$42,BNA_Variations_prix!$E$4:$CA$4,0),FALSE),2)=0,_xlfn.CONCAT($B$4," ",TEXT(VLOOKUP(_xlfn.CONCAT($B44,$C44),BNA_Variations_prix!$E$1:$AJ$205,MATCH(AC$42,BNA_Variations_prix!$E$4:$CA$4,0),FALSE),"0%")),IF(ROUND(VLOOKUP(_xlfn.CONCAT($B44,$C44),BNA_Variations_prix!$E$1:$AJ$205,MATCH(AC$42,BNA_Variations_prix!$E$4:$CA$4,0),FALSE),2)&lt;0,_xlfn.CONCAT($B$5," ",TEXT(VLOOKUP(_xlfn.CONCAT($B44,$C44),BNA_Variations_prix!$E$1:$AJ$205,MATCH(AC$42,BNA_Variations_prix!$E$4:$CA$4,0),FALSE),"0%")),VLOOKUP(_xlfn.CONCAT($B44,$C44),BNA_Variations_prix!$E$1:$AJ$205,MATCH(AC$42,BNA_Variations_prix!$E$4:$CA$4,0),FALSE)))),VLOOKUP(_xlfn.CONCAT($B44,$C44),BNA_Variations_prix!$E$1:$AJ$205,MATCH(AC$42,BNA_Variations_prix!$E$4:$CA$4,0),FALSE))</f>
        <v>► 0%</v>
      </c>
      <c r="AD44" s="16" t="str">
        <f ca="1">IF(ISNUMBER(VLOOKUP(_xlfn.CONCAT($B44,$C44),BNA_Variations_prix!$E$1:$AJ$205,MATCH(AD$42,BNA_Variations_prix!$E$4:$CA$4,0),FALSE)),IF(ROUND(VLOOKUP(_xlfn.CONCAT($B44,$C44),BNA_Variations_prix!$E$1:$AJ$205,MATCH(AD$42,BNA_Variations_prix!$E$4:$CA$4,0),FALSE),2)&gt;0,_xlfn.CONCAT($B$3," ",TEXT(VLOOKUP(_xlfn.CONCAT($B44,$C44),BNA_Variations_prix!$E$1:$AJ$205,MATCH(AD$42,BNA_Variations_prix!$E$4:$CA$4,0),FALSE),"0%")),IF(ROUND(VLOOKUP(_xlfn.CONCAT($B44,$C44),BNA_Variations_prix!$E$1:$AJ$205,MATCH(AD$42,BNA_Variations_prix!$E$4:$CA$4,0),FALSE),2)=0,_xlfn.CONCAT($B$4," ",TEXT(VLOOKUP(_xlfn.CONCAT($B44,$C44),BNA_Variations_prix!$E$1:$AJ$205,MATCH(AD$42,BNA_Variations_prix!$E$4:$CA$4,0),FALSE),"0%")),IF(ROUND(VLOOKUP(_xlfn.CONCAT($B44,$C44),BNA_Variations_prix!$E$1:$AJ$205,MATCH(AD$42,BNA_Variations_prix!$E$4:$CA$4,0),FALSE),2)&lt;0,_xlfn.CONCAT($B$5," ",TEXT(VLOOKUP(_xlfn.CONCAT($B44,$C44),BNA_Variations_prix!$E$1:$AJ$205,MATCH(AD$42,BNA_Variations_prix!$E$4:$CA$4,0),FALSE),"0%")),VLOOKUP(_xlfn.CONCAT($B44,$C44),BNA_Variations_prix!$E$1:$AJ$205,MATCH(AD$42,BNA_Variations_prix!$E$4:$CA$4,0),FALSE)))),VLOOKUP(_xlfn.CONCAT($B44,$C44),BNA_Variations_prix!$E$1:$AJ$205,MATCH(AD$42,BNA_Variations_prix!$E$4:$CA$4,0),FALSE))</f>
        <v>► 0%</v>
      </c>
      <c r="AE44" s="16" t="str">
        <f ca="1">IF(ISNUMBER(VLOOKUP(_xlfn.CONCAT($B44,$C44),BNA_Variations_prix!$E$1:$AJ$205,MATCH(AE$42,BNA_Variations_prix!$E$4:$CA$4,0),FALSE)),IF(ROUND(VLOOKUP(_xlfn.CONCAT($B44,$C44),BNA_Variations_prix!$E$1:$AJ$205,MATCH(AE$42,BNA_Variations_prix!$E$4:$CA$4,0),FALSE),2)&gt;0,_xlfn.CONCAT($B$3," ",TEXT(VLOOKUP(_xlfn.CONCAT($B44,$C44),BNA_Variations_prix!$E$1:$AJ$205,MATCH(AE$42,BNA_Variations_prix!$E$4:$CA$4,0),FALSE),"0%")),IF(ROUND(VLOOKUP(_xlfn.CONCAT($B44,$C44),BNA_Variations_prix!$E$1:$AJ$205,MATCH(AE$42,BNA_Variations_prix!$E$4:$CA$4,0),FALSE),2)=0,_xlfn.CONCAT($B$4," ",TEXT(VLOOKUP(_xlfn.CONCAT($B44,$C44),BNA_Variations_prix!$E$1:$AJ$205,MATCH(AE$42,BNA_Variations_prix!$E$4:$CA$4,0),FALSE),"0%")),IF(ROUND(VLOOKUP(_xlfn.CONCAT($B44,$C44),BNA_Variations_prix!$E$1:$AJ$205,MATCH(AE$42,BNA_Variations_prix!$E$4:$CA$4,0),FALSE),2)&lt;0,_xlfn.CONCAT($B$5," ",TEXT(VLOOKUP(_xlfn.CONCAT($B44,$C44),BNA_Variations_prix!$E$1:$AJ$205,MATCH(AE$42,BNA_Variations_prix!$E$4:$CA$4,0),FALSE),"0%")),VLOOKUP(_xlfn.CONCAT($B44,$C44),BNA_Variations_prix!$E$1:$AJ$205,MATCH(AE$42,BNA_Variations_prix!$E$4:$CA$4,0),FALSE)))),VLOOKUP(_xlfn.CONCAT($B44,$C44),BNA_Variations_prix!$E$1:$AJ$205,MATCH(AE$42,BNA_Variations_prix!$E$4:$CA$4,0),FALSE))</f>
        <v>► 0%</v>
      </c>
      <c r="AF44" s="16" t="str">
        <f ca="1">IF(ISNUMBER(VLOOKUP(_xlfn.CONCAT($B44,$C44),BNA_Variations_prix!$E$1:$AJ$205,MATCH(AF$42,BNA_Variations_prix!$E$4:$CA$4,0),FALSE)),IF(ROUND(VLOOKUP(_xlfn.CONCAT($B44,$C44),BNA_Variations_prix!$E$1:$AJ$205,MATCH(AF$42,BNA_Variations_prix!$E$4:$CA$4,0),FALSE),2)&gt;0,_xlfn.CONCAT($B$3," ",TEXT(VLOOKUP(_xlfn.CONCAT($B44,$C44),BNA_Variations_prix!$E$1:$AJ$205,MATCH(AF$42,BNA_Variations_prix!$E$4:$CA$4,0),FALSE),"0%")),IF(ROUND(VLOOKUP(_xlfn.CONCAT($B44,$C44),BNA_Variations_prix!$E$1:$AJ$205,MATCH(AF$42,BNA_Variations_prix!$E$4:$CA$4,0),FALSE),2)=0,_xlfn.CONCAT($B$4," ",TEXT(VLOOKUP(_xlfn.CONCAT($B44,$C44),BNA_Variations_prix!$E$1:$AJ$205,MATCH(AF$42,BNA_Variations_prix!$E$4:$CA$4,0),FALSE),"0%")),IF(ROUND(VLOOKUP(_xlfn.CONCAT($B44,$C44),BNA_Variations_prix!$E$1:$AJ$205,MATCH(AF$42,BNA_Variations_prix!$E$4:$CA$4,0),FALSE),2)&lt;0,_xlfn.CONCAT($B$5," ",TEXT(VLOOKUP(_xlfn.CONCAT($B44,$C44),BNA_Variations_prix!$E$1:$AJ$205,MATCH(AF$42,BNA_Variations_prix!$E$4:$CA$4,0),FALSE),"0%")),VLOOKUP(_xlfn.CONCAT($B44,$C44),BNA_Variations_prix!$E$1:$AJ$205,MATCH(AF$42,BNA_Variations_prix!$E$4:$CA$4,0),FALSE)))),VLOOKUP(_xlfn.CONCAT($B44,$C44),BNA_Variations_prix!$E$1:$AJ$205,MATCH(AF$42,BNA_Variations_prix!$E$4:$CA$4,0),FALSE))</f>
        <v>► 0%</v>
      </c>
      <c r="AG44" s="16" t="str">
        <f ca="1">IF(ISNUMBER(VLOOKUP(_xlfn.CONCAT($B44,$C44),BNA_Variations_prix!$E$1:$AJ$205,MATCH(AG$42,BNA_Variations_prix!$E$4:$CA$4,0),FALSE)),IF(ROUND(VLOOKUP(_xlfn.CONCAT($B44,$C44),BNA_Variations_prix!$E$1:$AJ$205,MATCH(AG$42,BNA_Variations_prix!$E$4:$CA$4,0),FALSE),2)&gt;0,_xlfn.CONCAT($B$3," ",TEXT(VLOOKUP(_xlfn.CONCAT($B44,$C44),BNA_Variations_prix!$E$1:$AJ$205,MATCH(AG$42,BNA_Variations_prix!$E$4:$CA$4,0),FALSE),"0%")),IF(ROUND(VLOOKUP(_xlfn.CONCAT($B44,$C44),BNA_Variations_prix!$E$1:$AJ$205,MATCH(AG$42,BNA_Variations_prix!$E$4:$CA$4,0),FALSE),2)=0,_xlfn.CONCAT($B$4," ",TEXT(VLOOKUP(_xlfn.CONCAT($B44,$C44),BNA_Variations_prix!$E$1:$AJ$205,MATCH(AG$42,BNA_Variations_prix!$E$4:$CA$4,0),FALSE),"0%")),IF(ROUND(VLOOKUP(_xlfn.CONCAT($B44,$C44),BNA_Variations_prix!$E$1:$AJ$205,MATCH(AG$42,BNA_Variations_prix!$E$4:$CA$4,0),FALSE),2)&lt;0,_xlfn.CONCAT($B$5," ",TEXT(VLOOKUP(_xlfn.CONCAT($B44,$C44),BNA_Variations_prix!$E$1:$AJ$205,MATCH(AG$42,BNA_Variations_prix!$E$4:$CA$4,0),FALSE),"0%")),VLOOKUP(_xlfn.CONCAT($B44,$C44),BNA_Variations_prix!$E$1:$AJ$205,MATCH(AG$42,BNA_Variations_prix!$E$4:$CA$4,0),FALSE)))),VLOOKUP(_xlfn.CONCAT($B44,$C44),BNA_Variations_prix!$E$1:$AJ$205,MATCH(AG$42,BNA_Variations_prix!$E$4:$CA$4,0),FALSE))</f>
        <v>► 0%</v>
      </c>
    </row>
    <row r="45" spans="2:33" x14ac:dyDescent="0.35">
      <c r="B45" t="s">
        <v>71</v>
      </c>
      <c r="C45" s="11">
        <f>$B$2</f>
        <v>45231</v>
      </c>
      <c r="D45" t="s">
        <v>70</v>
      </c>
      <c r="E45" s="16" t="str">
        <f ca="1">IF(ISNUMBER(VLOOKUP(_xlfn.CONCAT($B45,$C45),BNA_Variations_prix!$E$1:$AJ$205,MATCH(E$42,BNA_Variations_prix!$E$4:$CA$4,0),FALSE)),IF(ROUND(VLOOKUP(_xlfn.CONCAT($B45,$C45),BNA_Variations_prix!$E$1:$AJ$205,MATCH(E$42,BNA_Variations_prix!$E$4:$CA$4,0),FALSE),2)&gt;0,_xlfn.CONCAT($B$3," ",TEXT(VLOOKUP(_xlfn.CONCAT($B45,$C45),BNA_Variations_prix!$E$1:$AJ$205,MATCH(E$42,BNA_Variations_prix!$E$4:$CA$4,0),FALSE),"0%")),IF(ROUND(VLOOKUP(_xlfn.CONCAT($B45,$C45),BNA_Variations_prix!$E$1:$AJ$205,MATCH(E$42,BNA_Variations_prix!$E$4:$CA$4,0),FALSE),2)=0,_xlfn.CONCAT($B$4," ",TEXT(VLOOKUP(_xlfn.CONCAT($B45,$C45),BNA_Variations_prix!$E$1:$AJ$205,MATCH(E$42,BNA_Variations_prix!$E$4:$CA$4,0),FALSE),"0%")),IF(ROUND(VLOOKUP(_xlfn.CONCAT($B45,$C45),BNA_Variations_prix!$E$1:$AJ$205,MATCH(E$42,BNA_Variations_prix!$E$4:$CA$4,0),FALSE),2)&lt;0,_xlfn.CONCAT($B$5," ",TEXT(VLOOKUP(_xlfn.CONCAT($B45,$C45),BNA_Variations_prix!$E$1:$AJ$205,MATCH(E$42,BNA_Variations_prix!$E$4:$CA$4,0),FALSE),"0%")),VLOOKUP(_xlfn.CONCAT($B45,$C45),BNA_Variations_prix!$E$1:$AJ$205,MATCH(E$42,BNA_Variations_prix!$E$4:$CA$4,0),FALSE)))),VLOOKUP(_xlfn.CONCAT($B45,$C45),BNA_Variations_prix!$E$1:$AJ$205,MATCH(E$42,BNA_Variations_prix!$E$4:$CA$4,0),FALSE))</f>
        <v>-</v>
      </c>
      <c r="F45" s="16" t="str">
        <f ca="1">IF(ISNUMBER(VLOOKUP(_xlfn.CONCAT($B45,$C45),BNA_Variations_prix!$E$1:$AJ$205,MATCH(F$42,BNA_Variations_prix!$E$4:$CA$4,0),FALSE)),IF(ROUND(VLOOKUP(_xlfn.CONCAT($B45,$C45),BNA_Variations_prix!$E$1:$AJ$205,MATCH(F$42,BNA_Variations_prix!$E$4:$CA$4,0),FALSE),2)&gt;0,_xlfn.CONCAT($B$3," ",TEXT(VLOOKUP(_xlfn.CONCAT($B45,$C45),BNA_Variations_prix!$E$1:$AJ$205,MATCH(F$42,BNA_Variations_prix!$E$4:$CA$4,0),FALSE),"0%")),IF(ROUND(VLOOKUP(_xlfn.CONCAT($B45,$C45),BNA_Variations_prix!$E$1:$AJ$205,MATCH(F$42,BNA_Variations_prix!$E$4:$CA$4,0),FALSE),2)=0,_xlfn.CONCAT($B$4," ",TEXT(VLOOKUP(_xlfn.CONCAT($B45,$C45),BNA_Variations_prix!$E$1:$AJ$205,MATCH(F$42,BNA_Variations_prix!$E$4:$CA$4,0),FALSE),"0%")),IF(ROUND(VLOOKUP(_xlfn.CONCAT($B45,$C45),BNA_Variations_prix!$E$1:$AJ$205,MATCH(F$42,BNA_Variations_prix!$E$4:$CA$4,0),FALSE),2)&lt;0,_xlfn.CONCAT($B$5," ",TEXT(VLOOKUP(_xlfn.CONCAT($B45,$C45),BNA_Variations_prix!$E$1:$AJ$205,MATCH(F$42,BNA_Variations_prix!$E$4:$CA$4,0),FALSE),"0%")),VLOOKUP(_xlfn.CONCAT($B45,$C45),BNA_Variations_prix!$E$1:$AJ$205,MATCH(F$42,BNA_Variations_prix!$E$4:$CA$4,0),FALSE)))),VLOOKUP(_xlfn.CONCAT($B45,$C45),BNA_Variations_prix!$E$1:$AJ$205,MATCH(F$42,BNA_Variations_prix!$E$4:$CA$4,0),FALSE))</f>
        <v>-</v>
      </c>
      <c r="G45" s="16" t="str">
        <f ca="1">IF(ISNUMBER(VLOOKUP(_xlfn.CONCAT($B45,$C45),BNA_Variations_prix!$E$1:$AJ$205,MATCH(G$42,BNA_Variations_prix!$E$4:$CA$4,0),FALSE)),IF(ROUND(VLOOKUP(_xlfn.CONCAT($B45,$C45),BNA_Variations_prix!$E$1:$AJ$205,MATCH(G$42,BNA_Variations_prix!$E$4:$CA$4,0),FALSE),2)&gt;0,_xlfn.CONCAT($B$3," ",TEXT(VLOOKUP(_xlfn.CONCAT($B45,$C45),BNA_Variations_prix!$E$1:$AJ$205,MATCH(G$42,BNA_Variations_prix!$E$4:$CA$4,0),FALSE),"0%")),IF(ROUND(VLOOKUP(_xlfn.CONCAT($B45,$C45),BNA_Variations_prix!$E$1:$AJ$205,MATCH(G$42,BNA_Variations_prix!$E$4:$CA$4,0),FALSE),2)=0,_xlfn.CONCAT($B$4," ",TEXT(VLOOKUP(_xlfn.CONCAT($B45,$C45),BNA_Variations_prix!$E$1:$AJ$205,MATCH(G$42,BNA_Variations_prix!$E$4:$CA$4,0),FALSE),"0%")),IF(ROUND(VLOOKUP(_xlfn.CONCAT($B45,$C45),BNA_Variations_prix!$E$1:$AJ$205,MATCH(G$42,BNA_Variations_prix!$E$4:$CA$4,0),FALSE),2)&lt;0,_xlfn.CONCAT($B$5," ",TEXT(VLOOKUP(_xlfn.CONCAT($B45,$C45),BNA_Variations_prix!$E$1:$AJ$205,MATCH(G$42,BNA_Variations_prix!$E$4:$CA$4,0),FALSE),"0%")),VLOOKUP(_xlfn.CONCAT($B45,$C45),BNA_Variations_prix!$E$1:$AJ$205,MATCH(G$42,BNA_Variations_prix!$E$4:$CA$4,0),FALSE)))),VLOOKUP(_xlfn.CONCAT($B45,$C45),BNA_Variations_prix!$E$1:$AJ$205,MATCH(G$42,BNA_Variations_prix!$E$4:$CA$4,0),FALSE))</f>
        <v>-</v>
      </c>
      <c r="H45" s="16" t="str">
        <f ca="1">IF(ISNUMBER(VLOOKUP(_xlfn.CONCAT($B45,$C45),BNA_Variations_prix!$E$1:$AJ$205,MATCH(H$42,BNA_Variations_prix!$E$4:$CA$4,0),FALSE)),IF(ROUND(VLOOKUP(_xlfn.CONCAT($B45,$C45),BNA_Variations_prix!$E$1:$AJ$205,MATCH(H$42,BNA_Variations_prix!$E$4:$CA$4,0),FALSE),2)&gt;0,_xlfn.CONCAT($B$3," ",TEXT(VLOOKUP(_xlfn.CONCAT($B45,$C45),BNA_Variations_prix!$E$1:$AJ$205,MATCH(H$42,BNA_Variations_prix!$E$4:$CA$4,0),FALSE),"0%")),IF(ROUND(VLOOKUP(_xlfn.CONCAT($B45,$C45),BNA_Variations_prix!$E$1:$AJ$205,MATCH(H$42,BNA_Variations_prix!$E$4:$CA$4,0),FALSE),2)=0,_xlfn.CONCAT($B$4," ",TEXT(VLOOKUP(_xlfn.CONCAT($B45,$C45),BNA_Variations_prix!$E$1:$AJ$205,MATCH(H$42,BNA_Variations_prix!$E$4:$CA$4,0),FALSE),"0%")),IF(ROUND(VLOOKUP(_xlfn.CONCAT($B45,$C45),BNA_Variations_prix!$E$1:$AJ$205,MATCH(H$42,BNA_Variations_prix!$E$4:$CA$4,0),FALSE),2)&lt;0,_xlfn.CONCAT($B$5," ",TEXT(VLOOKUP(_xlfn.CONCAT($B45,$C45),BNA_Variations_prix!$E$1:$AJ$205,MATCH(H$42,BNA_Variations_prix!$E$4:$CA$4,0),FALSE),"0%")),VLOOKUP(_xlfn.CONCAT($B45,$C45),BNA_Variations_prix!$E$1:$AJ$205,MATCH(H$42,BNA_Variations_prix!$E$4:$CA$4,0),FALSE)))),VLOOKUP(_xlfn.CONCAT($B45,$C45),BNA_Variations_prix!$E$1:$AJ$205,MATCH(H$42,BNA_Variations_prix!$E$4:$CA$4,0),FALSE))</f>
        <v>► 0%</v>
      </c>
      <c r="I45" s="16" t="str">
        <f ca="1">IF(ISNUMBER(VLOOKUP(_xlfn.CONCAT($B45,$C45),BNA_Variations_prix!$E$1:$AJ$205,MATCH(I$42,BNA_Variations_prix!$E$4:$CA$4,0),FALSE)),IF(ROUND(VLOOKUP(_xlfn.CONCAT($B45,$C45),BNA_Variations_prix!$E$1:$AJ$205,MATCH(I$42,BNA_Variations_prix!$E$4:$CA$4,0),FALSE),2)&gt;0,_xlfn.CONCAT($B$3," ",TEXT(VLOOKUP(_xlfn.CONCAT($B45,$C45),BNA_Variations_prix!$E$1:$AJ$205,MATCH(I$42,BNA_Variations_prix!$E$4:$CA$4,0),FALSE),"0%")),IF(ROUND(VLOOKUP(_xlfn.CONCAT($B45,$C45),BNA_Variations_prix!$E$1:$AJ$205,MATCH(I$42,BNA_Variations_prix!$E$4:$CA$4,0),FALSE),2)=0,_xlfn.CONCAT($B$4," ",TEXT(VLOOKUP(_xlfn.CONCAT($B45,$C45),BNA_Variations_prix!$E$1:$AJ$205,MATCH(I$42,BNA_Variations_prix!$E$4:$CA$4,0),FALSE),"0%")),IF(ROUND(VLOOKUP(_xlfn.CONCAT($B45,$C45),BNA_Variations_prix!$E$1:$AJ$205,MATCH(I$42,BNA_Variations_prix!$E$4:$CA$4,0),FALSE),2)&lt;0,_xlfn.CONCAT($B$5," ",TEXT(VLOOKUP(_xlfn.CONCAT($B45,$C45),BNA_Variations_prix!$E$1:$AJ$205,MATCH(I$42,BNA_Variations_prix!$E$4:$CA$4,0),FALSE),"0%")),VLOOKUP(_xlfn.CONCAT($B45,$C45),BNA_Variations_prix!$E$1:$AJ$205,MATCH(I$42,BNA_Variations_prix!$E$4:$CA$4,0),FALSE)))),VLOOKUP(_xlfn.CONCAT($B45,$C45),BNA_Variations_prix!$E$1:$AJ$205,MATCH(I$42,BNA_Variations_prix!$E$4:$CA$4,0),FALSE))</f>
        <v>► 0%</v>
      </c>
      <c r="J45" s="16" t="str">
        <f ca="1">IF(ISNUMBER(VLOOKUP(_xlfn.CONCAT($B45,$C45),BNA_Variations_prix!$E$1:$AJ$205,MATCH(J$42,BNA_Variations_prix!$E$4:$CA$4,0),FALSE)),IF(ROUND(VLOOKUP(_xlfn.CONCAT($B45,$C45),BNA_Variations_prix!$E$1:$AJ$205,MATCH(J$42,BNA_Variations_prix!$E$4:$CA$4,0),FALSE),2)&gt;0,_xlfn.CONCAT($B$3," ",TEXT(VLOOKUP(_xlfn.CONCAT($B45,$C45),BNA_Variations_prix!$E$1:$AJ$205,MATCH(J$42,BNA_Variations_prix!$E$4:$CA$4,0),FALSE),"0%")),IF(ROUND(VLOOKUP(_xlfn.CONCAT($B45,$C45),BNA_Variations_prix!$E$1:$AJ$205,MATCH(J$42,BNA_Variations_prix!$E$4:$CA$4,0),FALSE),2)=0,_xlfn.CONCAT($B$4," ",TEXT(VLOOKUP(_xlfn.CONCAT($B45,$C45),BNA_Variations_prix!$E$1:$AJ$205,MATCH(J$42,BNA_Variations_prix!$E$4:$CA$4,0),FALSE),"0%")),IF(ROUND(VLOOKUP(_xlfn.CONCAT($B45,$C45),BNA_Variations_prix!$E$1:$AJ$205,MATCH(J$42,BNA_Variations_prix!$E$4:$CA$4,0),FALSE),2)&lt;0,_xlfn.CONCAT($B$5," ",TEXT(VLOOKUP(_xlfn.CONCAT($B45,$C45),BNA_Variations_prix!$E$1:$AJ$205,MATCH(J$42,BNA_Variations_prix!$E$4:$CA$4,0),FALSE),"0%")),VLOOKUP(_xlfn.CONCAT($B45,$C45),BNA_Variations_prix!$E$1:$AJ$205,MATCH(J$42,BNA_Variations_prix!$E$4:$CA$4,0),FALSE)))),VLOOKUP(_xlfn.CONCAT($B45,$C45),BNA_Variations_prix!$E$1:$AJ$205,MATCH(J$42,BNA_Variations_prix!$E$4:$CA$4,0),FALSE))</f>
        <v>► 0%</v>
      </c>
      <c r="K45" s="16" t="str">
        <f ca="1">IF(ISNUMBER(VLOOKUP(_xlfn.CONCAT($B45,$C45),BNA_Variations_prix!$E$1:$AJ$205,MATCH(K$42,BNA_Variations_prix!$E$4:$CA$4,0),FALSE)),IF(ROUND(VLOOKUP(_xlfn.CONCAT($B45,$C45),BNA_Variations_prix!$E$1:$AJ$205,MATCH(K$42,BNA_Variations_prix!$E$4:$CA$4,0),FALSE),2)&gt;0,_xlfn.CONCAT($B$3," ",TEXT(VLOOKUP(_xlfn.CONCAT($B45,$C45),BNA_Variations_prix!$E$1:$AJ$205,MATCH(K$42,BNA_Variations_prix!$E$4:$CA$4,0),FALSE),"0%")),IF(ROUND(VLOOKUP(_xlfn.CONCAT($B45,$C45),BNA_Variations_prix!$E$1:$AJ$205,MATCH(K$42,BNA_Variations_prix!$E$4:$CA$4,0),FALSE),2)=0,_xlfn.CONCAT($B$4," ",TEXT(VLOOKUP(_xlfn.CONCAT($B45,$C45),BNA_Variations_prix!$E$1:$AJ$205,MATCH(K$42,BNA_Variations_prix!$E$4:$CA$4,0),FALSE),"0%")),IF(ROUND(VLOOKUP(_xlfn.CONCAT($B45,$C45),BNA_Variations_prix!$E$1:$AJ$205,MATCH(K$42,BNA_Variations_prix!$E$4:$CA$4,0),FALSE),2)&lt;0,_xlfn.CONCAT($B$5," ",TEXT(VLOOKUP(_xlfn.CONCAT($B45,$C45),BNA_Variations_prix!$E$1:$AJ$205,MATCH(K$42,BNA_Variations_prix!$E$4:$CA$4,0),FALSE),"0%")),VLOOKUP(_xlfn.CONCAT($B45,$C45),BNA_Variations_prix!$E$1:$AJ$205,MATCH(K$42,BNA_Variations_prix!$E$4:$CA$4,0),FALSE)))),VLOOKUP(_xlfn.CONCAT($B45,$C45),BNA_Variations_prix!$E$1:$AJ$205,MATCH(K$42,BNA_Variations_prix!$E$4:$CA$4,0),FALSE))</f>
        <v>► 0%</v>
      </c>
      <c r="L45" s="16" t="str">
        <f ca="1">IF(ISNUMBER(VLOOKUP(_xlfn.CONCAT($B45,$C45),BNA_Variations_prix!$E$1:$AJ$205,MATCH(L$42,BNA_Variations_prix!$E$4:$CA$4,0),FALSE)),IF(ROUND(VLOOKUP(_xlfn.CONCAT($B45,$C45),BNA_Variations_prix!$E$1:$AJ$205,MATCH(L$42,BNA_Variations_prix!$E$4:$CA$4,0),FALSE),2)&gt;0,_xlfn.CONCAT($B$3," ",TEXT(VLOOKUP(_xlfn.CONCAT($B45,$C45),BNA_Variations_prix!$E$1:$AJ$205,MATCH(L$42,BNA_Variations_prix!$E$4:$CA$4,0),FALSE),"0%")),IF(ROUND(VLOOKUP(_xlfn.CONCAT($B45,$C45),BNA_Variations_prix!$E$1:$AJ$205,MATCH(L$42,BNA_Variations_prix!$E$4:$CA$4,0),FALSE),2)=0,_xlfn.CONCAT($B$4," ",TEXT(VLOOKUP(_xlfn.CONCAT($B45,$C45),BNA_Variations_prix!$E$1:$AJ$205,MATCH(L$42,BNA_Variations_prix!$E$4:$CA$4,0),FALSE),"0%")),IF(ROUND(VLOOKUP(_xlfn.CONCAT($B45,$C45),BNA_Variations_prix!$E$1:$AJ$205,MATCH(L$42,BNA_Variations_prix!$E$4:$CA$4,0),FALSE),2)&lt;0,_xlfn.CONCAT($B$5," ",TEXT(VLOOKUP(_xlfn.CONCAT($B45,$C45),BNA_Variations_prix!$E$1:$AJ$205,MATCH(L$42,BNA_Variations_prix!$E$4:$CA$4,0),FALSE),"0%")),VLOOKUP(_xlfn.CONCAT($B45,$C45),BNA_Variations_prix!$E$1:$AJ$205,MATCH(L$42,BNA_Variations_prix!$E$4:$CA$4,0),FALSE)))),VLOOKUP(_xlfn.CONCAT($B45,$C45),BNA_Variations_prix!$E$1:$AJ$205,MATCH(L$42,BNA_Variations_prix!$E$4:$CA$4,0),FALSE))</f>
        <v>► 0%</v>
      </c>
      <c r="M45" s="16" t="str">
        <f ca="1">IF(ISNUMBER(VLOOKUP(_xlfn.CONCAT($B45,$C45),BNA_Variations_prix!$E$1:$AJ$205,MATCH(M$42,BNA_Variations_prix!$E$4:$CA$4,0),FALSE)),IF(ROUND(VLOOKUP(_xlfn.CONCAT($B45,$C45),BNA_Variations_prix!$E$1:$AJ$205,MATCH(M$42,BNA_Variations_prix!$E$4:$CA$4,0),FALSE),2)&gt;0,_xlfn.CONCAT($B$3," ",TEXT(VLOOKUP(_xlfn.CONCAT($B45,$C45),BNA_Variations_prix!$E$1:$AJ$205,MATCH(M$42,BNA_Variations_prix!$E$4:$CA$4,0),FALSE),"0%")),IF(ROUND(VLOOKUP(_xlfn.CONCAT($B45,$C45),BNA_Variations_prix!$E$1:$AJ$205,MATCH(M$42,BNA_Variations_prix!$E$4:$CA$4,0),FALSE),2)=0,_xlfn.CONCAT($B$4," ",TEXT(VLOOKUP(_xlfn.CONCAT($B45,$C45),BNA_Variations_prix!$E$1:$AJ$205,MATCH(M$42,BNA_Variations_prix!$E$4:$CA$4,0),FALSE),"0%")),IF(ROUND(VLOOKUP(_xlfn.CONCAT($B45,$C45),BNA_Variations_prix!$E$1:$AJ$205,MATCH(M$42,BNA_Variations_prix!$E$4:$CA$4,0),FALSE),2)&lt;0,_xlfn.CONCAT($B$5," ",TEXT(VLOOKUP(_xlfn.CONCAT($B45,$C45),BNA_Variations_prix!$E$1:$AJ$205,MATCH(M$42,BNA_Variations_prix!$E$4:$CA$4,0),FALSE),"0%")),VLOOKUP(_xlfn.CONCAT($B45,$C45),BNA_Variations_prix!$E$1:$AJ$205,MATCH(M$42,BNA_Variations_prix!$E$4:$CA$4,0),FALSE)))),VLOOKUP(_xlfn.CONCAT($B45,$C45),BNA_Variations_prix!$E$1:$AJ$205,MATCH(M$42,BNA_Variations_prix!$E$4:$CA$4,0),FALSE))</f>
        <v>► 0%</v>
      </c>
      <c r="N45" s="16" t="str">
        <f ca="1">IF(ISNUMBER(VLOOKUP(_xlfn.CONCAT($B45,$C45),BNA_Variations_prix!$E$1:$AJ$205,MATCH(N$42,BNA_Variations_prix!$E$4:$CA$4,0),FALSE)),IF(ROUND(VLOOKUP(_xlfn.CONCAT($B45,$C45),BNA_Variations_prix!$E$1:$AJ$205,MATCH(N$42,BNA_Variations_prix!$E$4:$CA$4,0),FALSE),2)&gt;0,_xlfn.CONCAT($B$3," ",TEXT(VLOOKUP(_xlfn.CONCAT($B45,$C45),BNA_Variations_prix!$E$1:$AJ$205,MATCH(N$42,BNA_Variations_prix!$E$4:$CA$4,0),FALSE),"0%")),IF(ROUND(VLOOKUP(_xlfn.CONCAT($B45,$C45),BNA_Variations_prix!$E$1:$AJ$205,MATCH(N$42,BNA_Variations_prix!$E$4:$CA$4,0),FALSE),2)=0,_xlfn.CONCAT($B$4," ",TEXT(VLOOKUP(_xlfn.CONCAT($B45,$C45),BNA_Variations_prix!$E$1:$AJ$205,MATCH(N$42,BNA_Variations_prix!$E$4:$CA$4,0),FALSE),"0%")),IF(ROUND(VLOOKUP(_xlfn.CONCAT($B45,$C45),BNA_Variations_prix!$E$1:$AJ$205,MATCH(N$42,BNA_Variations_prix!$E$4:$CA$4,0),FALSE),2)&lt;0,_xlfn.CONCAT($B$5," ",TEXT(VLOOKUP(_xlfn.CONCAT($B45,$C45),BNA_Variations_prix!$E$1:$AJ$205,MATCH(N$42,BNA_Variations_prix!$E$4:$CA$4,0),FALSE),"0%")),VLOOKUP(_xlfn.CONCAT($B45,$C45),BNA_Variations_prix!$E$1:$AJ$205,MATCH(N$42,BNA_Variations_prix!$E$4:$CA$4,0),FALSE)))),VLOOKUP(_xlfn.CONCAT($B45,$C45),BNA_Variations_prix!$E$1:$AJ$205,MATCH(N$42,BNA_Variations_prix!$E$4:$CA$4,0),FALSE))</f>
        <v>► 0%</v>
      </c>
      <c r="O45" s="16" t="str">
        <f ca="1">IF(ISNUMBER(VLOOKUP(_xlfn.CONCAT($B45,$C45),BNA_Variations_prix!$E$1:$AJ$205,MATCH(O$42,BNA_Variations_prix!$E$4:$CA$4,0),FALSE)),IF(ROUND(VLOOKUP(_xlfn.CONCAT($B45,$C45),BNA_Variations_prix!$E$1:$AJ$205,MATCH(O$42,BNA_Variations_prix!$E$4:$CA$4,0),FALSE),2)&gt;0,_xlfn.CONCAT($B$3," ",TEXT(VLOOKUP(_xlfn.CONCAT($B45,$C45),BNA_Variations_prix!$E$1:$AJ$205,MATCH(O$42,BNA_Variations_prix!$E$4:$CA$4,0),FALSE),"0%")),IF(ROUND(VLOOKUP(_xlfn.CONCAT($B45,$C45),BNA_Variations_prix!$E$1:$AJ$205,MATCH(O$42,BNA_Variations_prix!$E$4:$CA$4,0),FALSE),2)=0,_xlfn.CONCAT($B$4," ",TEXT(VLOOKUP(_xlfn.CONCAT($B45,$C45),BNA_Variations_prix!$E$1:$AJ$205,MATCH(O$42,BNA_Variations_prix!$E$4:$CA$4,0),FALSE),"0%")),IF(ROUND(VLOOKUP(_xlfn.CONCAT($B45,$C45),BNA_Variations_prix!$E$1:$AJ$205,MATCH(O$42,BNA_Variations_prix!$E$4:$CA$4,0),FALSE),2)&lt;0,_xlfn.CONCAT($B$5," ",TEXT(VLOOKUP(_xlfn.CONCAT($B45,$C45),BNA_Variations_prix!$E$1:$AJ$205,MATCH(O$42,BNA_Variations_prix!$E$4:$CA$4,0),FALSE),"0%")),VLOOKUP(_xlfn.CONCAT($B45,$C45),BNA_Variations_prix!$E$1:$AJ$205,MATCH(O$42,BNA_Variations_prix!$E$4:$CA$4,0),FALSE)))),VLOOKUP(_xlfn.CONCAT($B45,$C45),BNA_Variations_prix!$E$1:$AJ$205,MATCH(O$42,BNA_Variations_prix!$E$4:$CA$4,0),FALSE))</f>
        <v>► 0%</v>
      </c>
      <c r="P45" s="16" t="str">
        <f ca="1">IF(ISNUMBER(VLOOKUP(_xlfn.CONCAT($B45,$C45),BNA_Variations_prix!$E$1:$AJ$205,MATCH(P$42,BNA_Variations_prix!$E$4:$CA$4,0),FALSE)),IF(ROUND(VLOOKUP(_xlfn.CONCAT($B45,$C45),BNA_Variations_prix!$E$1:$AJ$205,MATCH(P$42,BNA_Variations_prix!$E$4:$CA$4,0),FALSE),2)&gt;0,_xlfn.CONCAT($B$3," ",TEXT(VLOOKUP(_xlfn.CONCAT($B45,$C45),BNA_Variations_prix!$E$1:$AJ$205,MATCH(P$42,BNA_Variations_prix!$E$4:$CA$4,0),FALSE),"0%")),IF(ROUND(VLOOKUP(_xlfn.CONCAT($B45,$C45),BNA_Variations_prix!$E$1:$AJ$205,MATCH(P$42,BNA_Variations_prix!$E$4:$CA$4,0),FALSE),2)=0,_xlfn.CONCAT($B$4," ",TEXT(VLOOKUP(_xlfn.CONCAT($B45,$C45),BNA_Variations_prix!$E$1:$AJ$205,MATCH(P$42,BNA_Variations_prix!$E$4:$CA$4,0),FALSE),"0%")),IF(ROUND(VLOOKUP(_xlfn.CONCAT($B45,$C45),BNA_Variations_prix!$E$1:$AJ$205,MATCH(P$42,BNA_Variations_prix!$E$4:$CA$4,0),FALSE),2)&lt;0,_xlfn.CONCAT($B$5," ",TEXT(VLOOKUP(_xlfn.CONCAT($B45,$C45),BNA_Variations_prix!$E$1:$AJ$205,MATCH(P$42,BNA_Variations_prix!$E$4:$CA$4,0),FALSE),"0%")),VLOOKUP(_xlfn.CONCAT($B45,$C45),BNA_Variations_prix!$E$1:$AJ$205,MATCH(P$42,BNA_Variations_prix!$E$4:$CA$4,0),FALSE)))),VLOOKUP(_xlfn.CONCAT($B45,$C45),BNA_Variations_prix!$E$1:$AJ$205,MATCH(P$42,BNA_Variations_prix!$E$4:$CA$4,0),FALSE))</f>
        <v>-</v>
      </c>
      <c r="Q45" s="16" t="str">
        <f ca="1">IF(ISNUMBER(VLOOKUP(_xlfn.CONCAT($B45,$C45),BNA_Variations_prix!$E$1:$AJ$205,MATCH(Q$42,BNA_Variations_prix!$E$4:$CA$4,0),FALSE)),IF(ROUND(VLOOKUP(_xlfn.CONCAT($B45,$C45),BNA_Variations_prix!$E$1:$AJ$205,MATCH(Q$42,BNA_Variations_prix!$E$4:$CA$4,0),FALSE),2)&gt;0,_xlfn.CONCAT($B$3," ",TEXT(VLOOKUP(_xlfn.CONCAT($B45,$C45),BNA_Variations_prix!$E$1:$AJ$205,MATCH(Q$42,BNA_Variations_prix!$E$4:$CA$4,0),FALSE),"0%")),IF(ROUND(VLOOKUP(_xlfn.CONCAT($B45,$C45),BNA_Variations_prix!$E$1:$AJ$205,MATCH(Q$42,BNA_Variations_prix!$E$4:$CA$4,0),FALSE),2)=0,_xlfn.CONCAT($B$4," ",TEXT(VLOOKUP(_xlfn.CONCAT($B45,$C45),BNA_Variations_prix!$E$1:$AJ$205,MATCH(Q$42,BNA_Variations_prix!$E$4:$CA$4,0),FALSE),"0%")),IF(ROUND(VLOOKUP(_xlfn.CONCAT($B45,$C45),BNA_Variations_prix!$E$1:$AJ$205,MATCH(Q$42,BNA_Variations_prix!$E$4:$CA$4,0),FALSE),2)&lt;0,_xlfn.CONCAT($B$5," ",TEXT(VLOOKUP(_xlfn.CONCAT($B45,$C45),BNA_Variations_prix!$E$1:$AJ$205,MATCH(Q$42,BNA_Variations_prix!$E$4:$CA$4,0),FALSE),"0%")),VLOOKUP(_xlfn.CONCAT($B45,$C45),BNA_Variations_prix!$E$1:$AJ$205,MATCH(Q$42,BNA_Variations_prix!$E$4:$CA$4,0),FALSE)))),VLOOKUP(_xlfn.CONCAT($B45,$C45),BNA_Variations_prix!$E$1:$AJ$205,MATCH(Q$42,BNA_Variations_prix!$E$4:$CA$4,0),FALSE))</f>
        <v>► 0%</v>
      </c>
      <c r="R45" s="16" t="str">
        <f ca="1">IF(ISNUMBER(VLOOKUP(_xlfn.CONCAT($B45,$C45),BNA_Variations_prix!$E$1:$AJ$205,MATCH(R$42,BNA_Variations_prix!$E$4:$CA$4,0),FALSE)),IF(ROUND(VLOOKUP(_xlfn.CONCAT($B45,$C45),BNA_Variations_prix!$E$1:$AJ$205,MATCH(R$42,BNA_Variations_prix!$E$4:$CA$4,0),FALSE),2)&gt;0,_xlfn.CONCAT($B$3," ",TEXT(VLOOKUP(_xlfn.CONCAT($B45,$C45),BNA_Variations_prix!$E$1:$AJ$205,MATCH(R$42,BNA_Variations_prix!$E$4:$CA$4,0),FALSE),"0%")),IF(ROUND(VLOOKUP(_xlfn.CONCAT($B45,$C45),BNA_Variations_prix!$E$1:$AJ$205,MATCH(R$42,BNA_Variations_prix!$E$4:$CA$4,0),FALSE),2)=0,_xlfn.CONCAT($B$4," ",TEXT(VLOOKUP(_xlfn.CONCAT($B45,$C45),BNA_Variations_prix!$E$1:$AJ$205,MATCH(R$42,BNA_Variations_prix!$E$4:$CA$4,0),FALSE),"0%")),IF(ROUND(VLOOKUP(_xlfn.CONCAT($B45,$C45),BNA_Variations_prix!$E$1:$AJ$205,MATCH(R$42,BNA_Variations_prix!$E$4:$CA$4,0),FALSE),2)&lt;0,_xlfn.CONCAT($B$5," ",TEXT(VLOOKUP(_xlfn.CONCAT($B45,$C45),BNA_Variations_prix!$E$1:$AJ$205,MATCH(R$42,BNA_Variations_prix!$E$4:$CA$4,0),FALSE),"0%")),VLOOKUP(_xlfn.CONCAT($B45,$C45),BNA_Variations_prix!$E$1:$AJ$205,MATCH(R$42,BNA_Variations_prix!$E$4:$CA$4,0),FALSE)))),VLOOKUP(_xlfn.CONCAT($B45,$C45),BNA_Variations_prix!$E$1:$AJ$205,MATCH(R$42,BNA_Variations_prix!$E$4:$CA$4,0),FALSE))</f>
        <v>► 0%</v>
      </c>
      <c r="S45" s="16" t="str">
        <f ca="1">IF(ISNUMBER(VLOOKUP(_xlfn.CONCAT($B45,$C45),BNA_Variations_prix!$E$1:$AJ$205,MATCH(S$42,BNA_Variations_prix!$E$4:$CA$4,0),FALSE)),IF(ROUND(VLOOKUP(_xlfn.CONCAT($B45,$C45),BNA_Variations_prix!$E$1:$AJ$205,MATCH(S$42,BNA_Variations_prix!$E$4:$CA$4,0),FALSE),2)&gt;0,_xlfn.CONCAT($B$3," ",TEXT(VLOOKUP(_xlfn.CONCAT($B45,$C45),BNA_Variations_prix!$E$1:$AJ$205,MATCH(S$42,BNA_Variations_prix!$E$4:$CA$4,0),FALSE),"0%")),IF(ROUND(VLOOKUP(_xlfn.CONCAT($B45,$C45),BNA_Variations_prix!$E$1:$AJ$205,MATCH(S$42,BNA_Variations_prix!$E$4:$CA$4,0),FALSE),2)=0,_xlfn.CONCAT($B$4," ",TEXT(VLOOKUP(_xlfn.CONCAT($B45,$C45),BNA_Variations_prix!$E$1:$AJ$205,MATCH(S$42,BNA_Variations_prix!$E$4:$CA$4,0),FALSE),"0%")),IF(ROUND(VLOOKUP(_xlfn.CONCAT($B45,$C45),BNA_Variations_prix!$E$1:$AJ$205,MATCH(S$42,BNA_Variations_prix!$E$4:$CA$4,0),FALSE),2)&lt;0,_xlfn.CONCAT($B$5," ",TEXT(VLOOKUP(_xlfn.CONCAT($B45,$C45),BNA_Variations_prix!$E$1:$AJ$205,MATCH(S$42,BNA_Variations_prix!$E$4:$CA$4,0),FALSE),"0%")),VLOOKUP(_xlfn.CONCAT($B45,$C45),BNA_Variations_prix!$E$1:$AJ$205,MATCH(S$42,BNA_Variations_prix!$E$4:$CA$4,0),FALSE)))),VLOOKUP(_xlfn.CONCAT($B45,$C45),BNA_Variations_prix!$E$1:$AJ$205,MATCH(S$42,BNA_Variations_prix!$E$4:$CA$4,0),FALSE))</f>
        <v>-</v>
      </c>
      <c r="T45" s="16" t="str">
        <f ca="1">IF(ISNUMBER(VLOOKUP(_xlfn.CONCAT($B45,$C45),BNA_Variations_prix!$E$1:$AJ$205,MATCH(T$42,BNA_Variations_prix!$E$4:$CA$4,0),FALSE)),IF(ROUND(VLOOKUP(_xlfn.CONCAT($B45,$C45),BNA_Variations_prix!$E$1:$AJ$205,MATCH(T$42,BNA_Variations_prix!$E$4:$CA$4,0),FALSE),2)&gt;0,_xlfn.CONCAT($B$3," ",TEXT(VLOOKUP(_xlfn.CONCAT($B45,$C45),BNA_Variations_prix!$E$1:$AJ$205,MATCH(T$42,BNA_Variations_prix!$E$4:$CA$4,0),FALSE),"0%")),IF(ROUND(VLOOKUP(_xlfn.CONCAT($B45,$C45),BNA_Variations_prix!$E$1:$AJ$205,MATCH(T$42,BNA_Variations_prix!$E$4:$CA$4,0),FALSE),2)=0,_xlfn.CONCAT($B$4," ",TEXT(VLOOKUP(_xlfn.CONCAT($B45,$C45),BNA_Variations_prix!$E$1:$AJ$205,MATCH(T$42,BNA_Variations_prix!$E$4:$CA$4,0),FALSE),"0%")),IF(ROUND(VLOOKUP(_xlfn.CONCAT($B45,$C45),BNA_Variations_prix!$E$1:$AJ$205,MATCH(T$42,BNA_Variations_prix!$E$4:$CA$4,0),FALSE),2)&lt;0,_xlfn.CONCAT($B$5," ",TEXT(VLOOKUP(_xlfn.CONCAT($B45,$C45),BNA_Variations_prix!$E$1:$AJ$205,MATCH(T$42,BNA_Variations_prix!$E$4:$CA$4,0),FALSE),"0%")),VLOOKUP(_xlfn.CONCAT($B45,$C45),BNA_Variations_prix!$E$1:$AJ$205,MATCH(T$42,BNA_Variations_prix!$E$4:$CA$4,0),FALSE)))),VLOOKUP(_xlfn.CONCAT($B45,$C45),BNA_Variations_prix!$E$1:$AJ$205,MATCH(T$42,BNA_Variations_prix!$E$4:$CA$4,0),FALSE))</f>
        <v>-</v>
      </c>
      <c r="U45" s="16" t="str">
        <f ca="1">IF(ISNUMBER(VLOOKUP(_xlfn.CONCAT($B45,$C45),BNA_Variations_prix!$E$1:$AJ$205,MATCH(U$42,BNA_Variations_prix!$E$4:$CA$4,0),FALSE)),IF(ROUND(VLOOKUP(_xlfn.CONCAT($B45,$C45),BNA_Variations_prix!$E$1:$AJ$205,MATCH(U$42,BNA_Variations_prix!$E$4:$CA$4,0),FALSE),2)&gt;0,_xlfn.CONCAT($B$3," ",TEXT(VLOOKUP(_xlfn.CONCAT($B45,$C45),BNA_Variations_prix!$E$1:$AJ$205,MATCH(U$42,BNA_Variations_prix!$E$4:$CA$4,0),FALSE),"0%")),IF(ROUND(VLOOKUP(_xlfn.CONCAT($B45,$C45),BNA_Variations_prix!$E$1:$AJ$205,MATCH(U$42,BNA_Variations_prix!$E$4:$CA$4,0),FALSE),2)=0,_xlfn.CONCAT($B$4," ",TEXT(VLOOKUP(_xlfn.CONCAT($B45,$C45),BNA_Variations_prix!$E$1:$AJ$205,MATCH(U$42,BNA_Variations_prix!$E$4:$CA$4,0),FALSE),"0%")),IF(ROUND(VLOOKUP(_xlfn.CONCAT($B45,$C45),BNA_Variations_prix!$E$1:$AJ$205,MATCH(U$42,BNA_Variations_prix!$E$4:$CA$4,0),FALSE),2)&lt;0,_xlfn.CONCAT($B$5," ",TEXT(VLOOKUP(_xlfn.CONCAT($B45,$C45),BNA_Variations_prix!$E$1:$AJ$205,MATCH(U$42,BNA_Variations_prix!$E$4:$CA$4,0),FALSE),"0%")),VLOOKUP(_xlfn.CONCAT($B45,$C45),BNA_Variations_prix!$E$1:$AJ$205,MATCH(U$42,BNA_Variations_prix!$E$4:$CA$4,0),FALSE)))),VLOOKUP(_xlfn.CONCAT($B45,$C45),BNA_Variations_prix!$E$1:$AJ$205,MATCH(U$42,BNA_Variations_prix!$E$4:$CA$4,0),FALSE))</f>
        <v>-</v>
      </c>
      <c r="V45" s="16" t="str">
        <f ca="1">IF(ISNUMBER(VLOOKUP(_xlfn.CONCAT($B45,$C45),BNA_Variations_prix!$E$1:$AJ$205,MATCH(V$42,BNA_Variations_prix!$E$4:$CA$4,0),FALSE)),IF(ROUND(VLOOKUP(_xlfn.CONCAT($B45,$C45),BNA_Variations_prix!$E$1:$AJ$205,MATCH(V$42,BNA_Variations_prix!$E$4:$CA$4,0),FALSE),2)&gt;0,_xlfn.CONCAT($B$3," ",TEXT(VLOOKUP(_xlfn.CONCAT($B45,$C45),BNA_Variations_prix!$E$1:$AJ$205,MATCH(V$42,BNA_Variations_prix!$E$4:$CA$4,0),FALSE),"0%")),IF(ROUND(VLOOKUP(_xlfn.CONCAT($B45,$C45),BNA_Variations_prix!$E$1:$AJ$205,MATCH(V$42,BNA_Variations_prix!$E$4:$CA$4,0),FALSE),2)=0,_xlfn.CONCAT($B$4," ",TEXT(VLOOKUP(_xlfn.CONCAT($B45,$C45),BNA_Variations_prix!$E$1:$AJ$205,MATCH(V$42,BNA_Variations_prix!$E$4:$CA$4,0),FALSE),"0%")),IF(ROUND(VLOOKUP(_xlfn.CONCAT($B45,$C45),BNA_Variations_prix!$E$1:$AJ$205,MATCH(V$42,BNA_Variations_prix!$E$4:$CA$4,0),FALSE),2)&lt;0,_xlfn.CONCAT($B$5," ",TEXT(VLOOKUP(_xlfn.CONCAT($B45,$C45),BNA_Variations_prix!$E$1:$AJ$205,MATCH(V$42,BNA_Variations_prix!$E$4:$CA$4,0),FALSE),"0%")),VLOOKUP(_xlfn.CONCAT($B45,$C45),BNA_Variations_prix!$E$1:$AJ$205,MATCH(V$42,BNA_Variations_prix!$E$4:$CA$4,0),FALSE)))),VLOOKUP(_xlfn.CONCAT($B45,$C45),BNA_Variations_prix!$E$1:$AJ$205,MATCH(V$42,BNA_Variations_prix!$E$4:$CA$4,0),FALSE))</f>
        <v>► 0%</v>
      </c>
      <c r="W45" s="16" t="str">
        <f ca="1">IF(ISNUMBER(VLOOKUP(_xlfn.CONCAT($B45,$C45),BNA_Variations_prix!$E$1:$AJ$205,MATCH(W$42,BNA_Variations_prix!$E$4:$CA$4,0),FALSE)),IF(ROUND(VLOOKUP(_xlfn.CONCAT($B45,$C45),BNA_Variations_prix!$E$1:$AJ$205,MATCH(W$42,BNA_Variations_prix!$E$4:$CA$4,0),FALSE),2)&gt;0,_xlfn.CONCAT($B$3," ",TEXT(VLOOKUP(_xlfn.CONCAT($B45,$C45),BNA_Variations_prix!$E$1:$AJ$205,MATCH(W$42,BNA_Variations_prix!$E$4:$CA$4,0),FALSE),"0%")),IF(ROUND(VLOOKUP(_xlfn.CONCAT($B45,$C45),BNA_Variations_prix!$E$1:$AJ$205,MATCH(W$42,BNA_Variations_prix!$E$4:$CA$4,0),FALSE),2)=0,_xlfn.CONCAT($B$4," ",TEXT(VLOOKUP(_xlfn.CONCAT($B45,$C45),BNA_Variations_prix!$E$1:$AJ$205,MATCH(W$42,BNA_Variations_prix!$E$4:$CA$4,0),FALSE),"0%")),IF(ROUND(VLOOKUP(_xlfn.CONCAT($B45,$C45),BNA_Variations_prix!$E$1:$AJ$205,MATCH(W$42,BNA_Variations_prix!$E$4:$CA$4,0),FALSE),2)&lt;0,_xlfn.CONCAT($B$5," ",TEXT(VLOOKUP(_xlfn.CONCAT($B45,$C45),BNA_Variations_prix!$E$1:$AJ$205,MATCH(W$42,BNA_Variations_prix!$E$4:$CA$4,0),FALSE),"0%")),VLOOKUP(_xlfn.CONCAT($B45,$C45),BNA_Variations_prix!$E$1:$AJ$205,MATCH(W$42,BNA_Variations_prix!$E$4:$CA$4,0),FALSE)))),VLOOKUP(_xlfn.CONCAT($B45,$C45),BNA_Variations_prix!$E$1:$AJ$205,MATCH(W$42,BNA_Variations_prix!$E$4:$CA$4,0),FALSE))</f>
        <v>-</v>
      </c>
      <c r="X45" s="16" t="str">
        <f ca="1">IF(ISNUMBER(VLOOKUP(_xlfn.CONCAT($B45,$C45),BNA_Variations_prix!$E$1:$AJ$205,MATCH(X$42,BNA_Variations_prix!$E$4:$CA$4,0),FALSE)),IF(ROUND(VLOOKUP(_xlfn.CONCAT($B45,$C45),BNA_Variations_prix!$E$1:$AJ$205,MATCH(X$42,BNA_Variations_prix!$E$4:$CA$4,0),FALSE),2)&gt;0,_xlfn.CONCAT($B$3," ",TEXT(VLOOKUP(_xlfn.CONCAT($B45,$C45),BNA_Variations_prix!$E$1:$AJ$205,MATCH(X$42,BNA_Variations_prix!$E$4:$CA$4,0),FALSE),"0%")),IF(ROUND(VLOOKUP(_xlfn.CONCAT($B45,$C45),BNA_Variations_prix!$E$1:$AJ$205,MATCH(X$42,BNA_Variations_prix!$E$4:$CA$4,0),FALSE),2)=0,_xlfn.CONCAT($B$4," ",TEXT(VLOOKUP(_xlfn.CONCAT($B45,$C45),BNA_Variations_prix!$E$1:$AJ$205,MATCH(X$42,BNA_Variations_prix!$E$4:$CA$4,0),FALSE),"0%")),IF(ROUND(VLOOKUP(_xlfn.CONCAT($B45,$C45),BNA_Variations_prix!$E$1:$AJ$205,MATCH(X$42,BNA_Variations_prix!$E$4:$CA$4,0),FALSE),2)&lt;0,_xlfn.CONCAT($B$5," ",TEXT(VLOOKUP(_xlfn.CONCAT($B45,$C45),BNA_Variations_prix!$E$1:$AJ$205,MATCH(X$42,BNA_Variations_prix!$E$4:$CA$4,0),FALSE),"0%")),VLOOKUP(_xlfn.CONCAT($B45,$C45),BNA_Variations_prix!$E$1:$AJ$205,MATCH(X$42,BNA_Variations_prix!$E$4:$CA$4,0),FALSE)))),VLOOKUP(_xlfn.CONCAT($B45,$C45),BNA_Variations_prix!$E$1:$AJ$205,MATCH(X$42,BNA_Variations_prix!$E$4:$CA$4,0),FALSE))</f>
        <v>-</v>
      </c>
      <c r="Y45" s="16" t="str">
        <f ca="1">IF(ISNUMBER(VLOOKUP(_xlfn.CONCAT($B45,$C45),BNA_Variations_prix!$E$1:$AJ$205,MATCH(Y$42,BNA_Variations_prix!$E$4:$CA$4,0),FALSE)),IF(ROUND(VLOOKUP(_xlfn.CONCAT($B45,$C45),BNA_Variations_prix!$E$1:$AJ$205,MATCH(Y$42,BNA_Variations_prix!$E$4:$CA$4,0),FALSE),2)&gt;0,_xlfn.CONCAT($B$3," ",TEXT(VLOOKUP(_xlfn.CONCAT($B45,$C45),BNA_Variations_prix!$E$1:$AJ$205,MATCH(Y$42,BNA_Variations_prix!$E$4:$CA$4,0),FALSE),"0%")),IF(ROUND(VLOOKUP(_xlfn.CONCAT($B45,$C45),BNA_Variations_prix!$E$1:$AJ$205,MATCH(Y$42,BNA_Variations_prix!$E$4:$CA$4,0),FALSE),2)=0,_xlfn.CONCAT($B$4," ",TEXT(VLOOKUP(_xlfn.CONCAT($B45,$C45),BNA_Variations_prix!$E$1:$AJ$205,MATCH(Y$42,BNA_Variations_prix!$E$4:$CA$4,0),FALSE),"0%")),IF(ROUND(VLOOKUP(_xlfn.CONCAT($B45,$C45),BNA_Variations_prix!$E$1:$AJ$205,MATCH(Y$42,BNA_Variations_prix!$E$4:$CA$4,0),FALSE),2)&lt;0,_xlfn.CONCAT($B$5," ",TEXT(VLOOKUP(_xlfn.CONCAT($B45,$C45),BNA_Variations_prix!$E$1:$AJ$205,MATCH(Y$42,BNA_Variations_prix!$E$4:$CA$4,0),FALSE),"0%")),VLOOKUP(_xlfn.CONCAT($B45,$C45),BNA_Variations_prix!$E$1:$AJ$205,MATCH(Y$42,BNA_Variations_prix!$E$4:$CA$4,0),FALSE)))),VLOOKUP(_xlfn.CONCAT($B45,$C45),BNA_Variations_prix!$E$1:$AJ$205,MATCH(Y$42,BNA_Variations_prix!$E$4:$CA$4,0),FALSE))</f>
        <v>-</v>
      </c>
      <c r="Z45" s="16" t="str">
        <f ca="1">IF(ISNUMBER(VLOOKUP(_xlfn.CONCAT($B45,$C45),BNA_Variations_prix!$E$1:$AJ$205,MATCH(Z$42,BNA_Variations_prix!$E$4:$CA$4,0),FALSE)),IF(ROUND(VLOOKUP(_xlfn.CONCAT($B45,$C45),BNA_Variations_prix!$E$1:$AJ$205,MATCH(Z$42,BNA_Variations_prix!$E$4:$CA$4,0),FALSE),2)&gt;0,_xlfn.CONCAT($B$3," ",TEXT(VLOOKUP(_xlfn.CONCAT($B45,$C45),BNA_Variations_prix!$E$1:$AJ$205,MATCH(Z$42,BNA_Variations_prix!$E$4:$CA$4,0),FALSE),"0%")),IF(ROUND(VLOOKUP(_xlfn.CONCAT($B45,$C45),BNA_Variations_prix!$E$1:$AJ$205,MATCH(Z$42,BNA_Variations_prix!$E$4:$CA$4,0),FALSE),2)=0,_xlfn.CONCAT($B$4," ",TEXT(VLOOKUP(_xlfn.CONCAT($B45,$C45),BNA_Variations_prix!$E$1:$AJ$205,MATCH(Z$42,BNA_Variations_prix!$E$4:$CA$4,0),FALSE),"0%")),IF(ROUND(VLOOKUP(_xlfn.CONCAT($B45,$C45),BNA_Variations_prix!$E$1:$AJ$205,MATCH(Z$42,BNA_Variations_prix!$E$4:$CA$4,0),FALSE),2)&lt;0,_xlfn.CONCAT($B$5," ",TEXT(VLOOKUP(_xlfn.CONCAT($B45,$C45),BNA_Variations_prix!$E$1:$AJ$205,MATCH(Z$42,BNA_Variations_prix!$E$4:$CA$4,0),FALSE),"0%")),VLOOKUP(_xlfn.CONCAT($B45,$C45),BNA_Variations_prix!$E$1:$AJ$205,MATCH(Z$42,BNA_Variations_prix!$E$4:$CA$4,0),FALSE)))),VLOOKUP(_xlfn.CONCAT($B45,$C45),BNA_Variations_prix!$E$1:$AJ$205,MATCH(Z$42,BNA_Variations_prix!$E$4:$CA$4,0),FALSE))</f>
        <v>► 0%</v>
      </c>
      <c r="AA45" s="16" t="str">
        <f ca="1">IF(ISNUMBER(VLOOKUP(_xlfn.CONCAT($B45,$C45),BNA_Variations_prix!$E$1:$AJ$205,MATCH(AA$42,BNA_Variations_prix!$E$4:$CA$4,0),FALSE)),IF(ROUND(VLOOKUP(_xlfn.CONCAT($B45,$C45),BNA_Variations_prix!$E$1:$AJ$205,MATCH(AA$42,BNA_Variations_prix!$E$4:$CA$4,0),FALSE),2)&gt;0,_xlfn.CONCAT($B$3," ",TEXT(VLOOKUP(_xlfn.CONCAT($B45,$C45),BNA_Variations_prix!$E$1:$AJ$205,MATCH(AA$42,BNA_Variations_prix!$E$4:$CA$4,0),FALSE),"0%")),IF(ROUND(VLOOKUP(_xlfn.CONCAT($B45,$C45),BNA_Variations_prix!$E$1:$AJ$205,MATCH(AA$42,BNA_Variations_prix!$E$4:$CA$4,0),FALSE),2)=0,_xlfn.CONCAT($B$4," ",TEXT(VLOOKUP(_xlfn.CONCAT($B45,$C45),BNA_Variations_prix!$E$1:$AJ$205,MATCH(AA$42,BNA_Variations_prix!$E$4:$CA$4,0),FALSE),"0%")),IF(ROUND(VLOOKUP(_xlfn.CONCAT($B45,$C45),BNA_Variations_prix!$E$1:$AJ$205,MATCH(AA$42,BNA_Variations_prix!$E$4:$CA$4,0),FALSE),2)&lt;0,_xlfn.CONCAT($B$5," ",TEXT(VLOOKUP(_xlfn.CONCAT($B45,$C45),BNA_Variations_prix!$E$1:$AJ$205,MATCH(AA$42,BNA_Variations_prix!$E$4:$CA$4,0),FALSE),"0%")),VLOOKUP(_xlfn.CONCAT($B45,$C45),BNA_Variations_prix!$E$1:$AJ$205,MATCH(AA$42,BNA_Variations_prix!$E$4:$CA$4,0),FALSE)))),VLOOKUP(_xlfn.CONCAT($B45,$C45),BNA_Variations_prix!$E$1:$AJ$205,MATCH(AA$42,BNA_Variations_prix!$E$4:$CA$4,0),FALSE))</f>
        <v>► 0%</v>
      </c>
      <c r="AB45" s="16" t="str">
        <f ca="1">IF(ISNUMBER(VLOOKUP(_xlfn.CONCAT($B45,$C45),BNA_Variations_prix!$E$1:$AJ$205,MATCH(AB$42,BNA_Variations_prix!$E$4:$CA$4,0),FALSE)),IF(ROUND(VLOOKUP(_xlfn.CONCAT($B45,$C45),BNA_Variations_prix!$E$1:$AJ$205,MATCH(AB$42,BNA_Variations_prix!$E$4:$CA$4,0),FALSE),2)&gt;0,_xlfn.CONCAT($B$3," ",TEXT(VLOOKUP(_xlfn.CONCAT($B45,$C45),BNA_Variations_prix!$E$1:$AJ$205,MATCH(AB$42,BNA_Variations_prix!$E$4:$CA$4,0),FALSE),"0%")),IF(ROUND(VLOOKUP(_xlfn.CONCAT($B45,$C45),BNA_Variations_prix!$E$1:$AJ$205,MATCH(AB$42,BNA_Variations_prix!$E$4:$CA$4,0),FALSE),2)=0,_xlfn.CONCAT($B$4," ",TEXT(VLOOKUP(_xlfn.CONCAT($B45,$C45),BNA_Variations_prix!$E$1:$AJ$205,MATCH(AB$42,BNA_Variations_prix!$E$4:$CA$4,0),FALSE),"0%")),IF(ROUND(VLOOKUP(_xlfn.CONCAT($B45,$C45),BNA_Variations_prix!$E$1:$AJ$205,MATCH(AB$42,BNA_Variations_prix!$E$4:$CA$4,0),FALSE),2)&lt;0,_xlfn.CONCAT($B$5," ",TEXT(VLOOKUP(_xlfn.CONCAT($B45,$C45),BNA_Variations_prix!$E$1:$AJ$205,MATCH(AB$42,BNA_Variations_prix!$E$4:$CA$4,0),FALSE),"0%")),VLOOKUP(_xlfn.CONCAT($B45,$C45),BNA_Variations_prix!$E$1:$AJ$205,MATCH(AB$42,BNA_Variations_prix!$E$4:$CA$4,0),FALSE)))),VLOOKUP(_xlfn.CONCAT($B45,$C45),BNA_Variations_prix!$E$1:$AJ$205,MATCH(AB$42,BNA_Variations_prix!$E$4:$CA$4,0),FALSE))</f>
        <v>► 0%</v>
      </c>
      <c r="AC45" s="16" t="str">
        <f ca="1">IF(ISNUMBER(VLOOKUP(_xlfn.CONCAT($B45,$C45),BNA_Variations_prix!$E$1:$AJ$205,MATCH(AC$42,BNA_Variations_prix!$E$4:$CA$4,0),FALSE)),IF(ROUND(VLOOKUP(_xlfn.CONCAT($B45,$C45),BNA_Variations_prix!$E$1:$AJ$205,MATCH(AC$42,BNA_Variations_prix!$E$4:$CA$4,0),FALSE),2)&gt;0,_xlfn.CONCAT($B$3," ",TEXT(VLOOKUP(_xlfn.CONCAT($B45,$C45),BNA_Variations_prix!$E$1:$AJ$205,MATCH(AC$42,BNA_Variations_prix!$E$4:$CA$4,0),FALSE),"0%")),IF(ROUND(VLOOKUP(_xlfn.CONCAT($B45,$C45),BNA_Variations_prix!$E$1:$AJ$205,MATCH(AC$42,BNA_Variations_prix!$E$4:$CA$4,0),FALSE),2)=0,_xlfn.CONCAT($B$4," ",TEXT(VLOOKUP(_xlfn.CONCAT($B45,$C45),BNA_Variations_prix!$E$1:$AJ$205,MATCH(AC$42,BNA_Variations_prix!$E$4:$CA$4,0),FALSE),"0%")),IF(ROUND(VLOOKUP(_xlfn.CONCAT($B45,$C45),BNA_Variations_prix!$E$1:$AJ$205,MATCH(AC$42,BNA_Variations_prix!$E$4:$CA$4,0),FALSE),2)&lt;0,_xlfn.CONCAT($B$5," ",TEXT(VLOOKUP(_xlfn.CONCAT($B45,$C45),BNA_Variations_prix!$E$1:$AJ$205,MATCH(AC$42,BNA_Variations_prix!$E$4:$CA$4,0),FALSE),"0%")),VLOOKUP(_xlfn.CONCAT($B45,$C45),BNA_Variations_prix!$E$1:$AJ$205,MATCH(AC$42,BNA_Variations_prix!$E$4:$CA$4,0),FALSE)))),VLOOKUP(_xlfn.CONCAT($B45,$C45),BNA_Variations_prix!$E$1:$AJ$205,MATCH(AC$42,BNA_Variations_prix!$E$4:$CA$4,0),FALSE))</f>
        <v>-</v>
      </c>
      <c r="AD45" s="16" t="str">
        <f ca="1">IF(ISNUMBER(VLOOKUP(_xlfn.CONCAT($B45,$C45),BNA_Variations_prix!$E$1:$AJ$205,MATCH(AD$42,BNA_Variations_prix!$E$4:$CA$4,0),FALSE)),IF(ROUND(VLOOKUP(_xlfn.CONCAT($B45,$C45),BNA_Variations_prix!$E$1:$AJ$205,MATCH(AD$42,BNA_Variations_prix!$E$4:$CA$4,0),FALSE),2)&gt;0,_xlfn.CONCAT($B$3," ",TEXT(VLOOKUP(_xlfn.CONCAT($B45,$C45),BNA_Variations_prix!$E$1:$AJ$205,MATCH(AD$42,BNA_Variations_prix!$E$4:$CA$4,0),FALSE),"0%")),IF(ROUND(VLOOKUP(_xlfn.CONCAT($B45,$C45),BNA_Variations_prix!$E$1:$AJ$205,MATCH(AD$42,BNA_Variations_prix!$E$4:$CA$4,0),FALSE),2)=0,_xlfn.CONCAT($B$4," ",TEXT(VLOOKUP(_xlfn.CONCAT($B45,$C45),BNA_Variations_prix!$E$1:$AJ$205,MATCH(AD$42,BNA_Variations_prix!$E$4:$CA$4,0),FALSE),"0%")),IF(ROUND(VLOOKUP(_xlfn.CONCAT($B45,$C45),BNA_Variations_prix!$E$1:$AJ$205,MATCH(AD$42,BNA_Variations_prix!$E$4:$CA$4,0),FALSE),2)&lt;0,_xlfn.CONCAT($B$5," ",TEXT(VLOOKUP(_xlfn.CONCAT($B45,$C45),BNA_Variations_prix!$E$1:$AJ$205,MATCH(AD$42,BNA_Variations_prix!$E$4:$CA$4,0),FALSE),"0%")),VLOOKUP(_xlfn.CONCAT($B45,$C45),BNA_Variations_prix!$E$1:$AJ$205,MATCH(AD$42,BNA_Variations_prix!$E$4:$CA$4,0),FALSE)))),VLOOKUP(_xlfn.CONCAT($B45,$C45),BNA_Variations_prix!$E$1:$AJ$205,MATCH(AD$42,BNA_Variations_prix!$E$4:$CA$4,0),FALSE))</f>
        <v>► 0%</v>
      </c>
      <c r="AE45" s="16" t="str">
        <f ca="1">IF(ISNUMBER(VLOOKUP(_xlfn.CONCAT($B45,$C45),BNA_Variations_prix!$E$1:$AJ$205,MATCH(AE$42,BNA_Variations_prix!$E$4:$CA$4,0),FALSE)),IF(ROUND(VLOOKUP(_xlfn.CONCAT($B45,$C45),BNA_Variations_prix!$E$1:$AJ$205,MATCH(AE$42,BNA_Variations_prix!$E$4:$CA$4,0),FALSE),2)&gt;0,_xlfn.CONCAT($B$3," ",TEXT(VLOOKUP(_xlfn.CONCAT($B45,$C45),BNA_Variations_prix!$E$1:$AJ$205,MATCH(AE$42,BNA_Variations_prix!$E$4:$CA$4,0),FALSE),"0%")),IF(ROUND(VLOOKUP(_xlfn.CONCAT($B45,$C45),BNA_Variations_prix!$E$1:$AJ$205,MATCH(AE$42,BNA_Variations_prix!$E$4:$CA$4,0),FALSE),2)=0,_xlfn.CONCAT($B$4," ",TEXT(VLOOKUP(_xlfn.CONCAT($B45,$C45),BNA_Variations_prix!$E$1:$AJ$205,MATCH(AE$42,BNA_Variations_prix!$E$4:$CA$4,0),FALSE),"0%")),IF(ROUND(VLOOKUP(_xlfn.CONCAT($B45,$C45),BNA_Variations_prix!$E$1:$AJ$205,MATCH(AE$42,BNA_Variations_prix!$E$4:$CA$4,0),FALSE),2)&lt;0,_xlfn.CONCAT($B$5," ",TEXT(VLOOKUP(_xlfn.CONCAT($B45,$C45),BNA_Variations_prix!$E$1:$AJ$205,MATCH(AE$42,BNA_Variations_prix!$E$4:$CA$4,0),FALSE),"0%")),VLOOKUP(_xlfn.CONCAT($B45,$C45),BNA_Variations_prix!$E$1:$AJ$205,MATCH(AE$42,BNA_Variations_prix!$E$4:$CA$4,0),FALSE)))),VLOOKUP(_xlfn.CONCAT($B45,$C45),BNA_Variations_prix!$E$1:$AJ$205,MATCH(AE$42,BNA_Variations_prix!$E$4:$CA$4,0),FALSE))</f>
        <v>► 0%</v>
      </c>
      <c r="AF45" s="16" t="str">
        <f ca="1">IF(ISNUMBER(VLOOKUP(_xlfn.CONCAT($B45,$C45),BNA_Variations_prix!$E$1:$AJ$205,MATCH(AF$42,BNA_Variations_prix!$E$4:$CA$4,0),FALSE)),IF(ROUND(VLOOKUP(_xlfn.CONCAT($B45,$C45),BNA_Variations_prix!$E$1:$AJ$205,MATCH(AF$42,BNA_Variations_prix!$E$4:$CA$4,0),FALSE),2)&gt;0,_xlfn.CONCAT($B$3," ",TEXT(VLOOKUP(_xlfn.CONCAT($B45,$C45),BNA_Variations_prix!$E$1:$AJ$205,MATCH(AF$42,BNA_Variations_prix!$E$4:$CA$4,0),FALSE),"0%")),IF(ROUND(VLOOKUP(_xlfn.CONCAT($B45,$C45),BNA_Variations_prix!$E$1:$AJ$205,MATCH(AF$42,BNA_Variations_prix!$E$4:$CA$4,0),FALSE),2)=0,_xlfn.CONCAT($B$4," ",TEXT(VLOOKUP(_xlfn.CONCAT($B45,$C45),BNA_Variations_prix!$E$1:$AJ$205,MATCH(AF$42,BNA_Variations_prix!$E$4:$CA$4,0),FALSE),"0%")),IF(ROUND(VLOOKUP(_xlfn.CONCAT($B45,$C45),BNA_Variations_prix!$E$1:$AJ$205,MATCH(AF$42,BNA_Variations_prix!$E$4:$CA$4,0),FALSE),2)&lt;0,_xlfn.CONCAT($B$5," ",TEXT(VLOOKUP(_xlfn.CONCAT($B45,$C45),BNA_Variations_prix!$E$1:$AJ$205,MATCH(AF$42,BNA_Variations_prix!$E$4:$CA$4,0),FALSE),"0%")),VLOOKUP(_xlfn.CONCAT($B45,$C45),BNA_Variations_prix!$E$1:$AJ$205,MATCH(AF$42,BNA_Variations_prix!$E$4:$CA$4,0),FALSE)))),VLOOKUP(_xlfn.CONCAT($B45,$C45),BNA_Variations_prix!$E$1:$AJ$205,MATCH(AF$42,BNA_Variations_prix!$E$4:$CA$4,0),FALSE))</f>
        <v>-</v>
      </c>
      <c r="AG45" s="16" t="str">
        <f ca="1">IF(ISNUMBER(VLOOKUP(_xlfn.CONCAT($B45,$C45),BNA_Variations_prix!$E$1:$AJ$205,MATCH(AG$42,BNA_Variations_prix!$E$4:$CA$4,0),FALSE)),IF(ROUND(VLOOKUP(_xlfn.CONCAT($B45,$C45),BNA_Variations_prix!$E$1:$AJ$205,MATCH(AG$42,BNA_Variations_prix!$E$4:$CA$4,0),FALSE),2)&gt;0,_xlfn.CONCAT($B$3," ",TEXT(VLOOKUP(_xlfn.CONCAT($B45,$C45),BNA_Variations_prix!$E$1:$AJ$205,MATCH(AG$42,BNA_Variations_prix!$E$4:$CA$4,0),FALSE),"0%")),IF(ROUND(VLOOKUP(_xlfn.CONCAT($B45,$C45),BNA_Variations_prix!$E$1:$AJ$205,MATCH(AG$42,BNA_Variations_prix!$E$4:$CA$4,0),FALSE),2)=0,_xlfn.CONCAT($B$4," ",TEXT(VLOOKUP(_xlfn.CONCAT($B45,$C45),BNA_Variations_prix!$E$1:$AJ$205,MATCH(AG$42,BNA_Variations_prix!$E$4:$CA$4,0),FALSE),"0%")),IF(ROUND(VLOOKUP(_xlfn.CONCAT($B45,$C45),BNA_Variations_prix!$E$1:$AJ$205,MATCH(AG$42,BNA_Variations_prix!$E$4:$CA$4,0),FALSE),2)&lt;0,_xlfn.CONCAT($B$5," ",TEXT(VLOOKUP(_xlfn.CONCAT($B45,$C45),BNA_Variations_prix!$E$1:$AJ$205,MATCH(AG$42,BNA_Variations_prix!$E$4:$CA$4,0),FALSE),"0%")),VLOOKUP(_xlfn.CONCAT($B45,$C45),BNA_Variations_prix!$E$1:$AJ$205,MATCH(AG$42,BNA_Variations_prix!$E$4:$CA$4,0),FALSE)))),VLOOKUP(_xlfn.CONCAT($B45,$C45),BNA_Variations_prix!$E$1:$AJ$205,MATCH(AG$42,BNA_Variations_prix!$E$4:$CA$4,0),FALSE))</f>
        <v>► 0%</v>
      </c>
    </row>
    <row r="46" spans="2:33" x14ac:dyDescent="0.35">
      <c r="D46" t="s">
        <v>3330</v>
      </c>
    </row>
    <row r="47" spans="2:33" x14ac:dyDescent="0.35">
      <c r="B47" t="s">
        <v>74</v>
      </c>
      <c r="C47" s="11">
        <f>$B$2</f>
        <v>45231</v>
      </c>
      <c r="D47" t="s">
        <v>72</v>
      </c>
      <c r="E47" s="16" t="str">
        <f ca="1">IF(ISNUMBER(VLOOKUP(_xlfn.CONCAT($B47,$C47),BNA_Variations_prix!$E$1:$AJ$205,MATCH(E$42,BNA_Variations_prix!$E$4:$CA$4,0),FALSE)),IF(ROUND(VLOOKUP(_xlfn.CONCAT($B47,$C47),BNA_Variations_prix!$E$1:$AJ$205,MATCH(E$42,BNA_Variations_prix!$E$4:$CA$4,0),FALSE),2)&gt;0,_xlfn.CONCAT($B$3," ",TEXT(VLOOKUP(_xlfn.CONCAT($B47,$C47),BNA_Variations_prix!$E$1:$AJ$205,MATCH(E$42,BNA_Variations_prix!$E$4:$CA$4,0),FALSE),"0%")),IF(ROUND(VLOOKUP(_xlfn.CONCAT($B47,$C47),BNA_Variations_prix!$E$1:$AJ$205,MATCH(E$42,BNA_Variations_prix!$E$4:$CA$4,0),FALSE),2)=0,_xlfn.CONCAT($B$4," ",TEXT(VLOOKUP(_xlfn.CONCAT($B47,$C47),BNA_Variations_prix!$E$1:$AJ$205,MATCH(E$42,BNA_Variations_prix!$E$4:$CA$4,0),FALSE),"0%")),IF(ROUND(VLOOKUP(_xlfn.CONCAT($B47,$C47),BNA_Variations_prix!$E$1:$AJ$205,MATCH(E$42,BNA_Variations_prix!$E$4:$CA$4,0),FALSE),2)&lt;0,_xlfn.CONCAT($B$5," ",TEXT(VLOOKUP(_xlfn.CONCAT($B47,$C47),BNA_Variations_prix!$E$1:$AJ$205,MATCH(E$42,BNA_Variations_prix!$E$4:$CA$4,0),FALSE),"0%")),VLOOKUP(_xlfn.CONCAT($B47,$C47),BNA_Variations_prix!$E$1:$AJ$205,MATCH(E$42,BNA_Variations_prix!$E$4:$CA$4,0),FALSE)))),VLOOKUP(_xlfn.CONCAT($B47,$C47),BNA_Variations_prix!$E$1:$AJ$205,MATCH(E$42,BNA_Variations_prix!$E$4:$CA$4,0),FALSE))</f>
        <v>► 0%</v>
      </c>
      <c r="F47" s="16" t="str">
        <f ca="1">IF(ISNUMBER(VLOOKUP(_xlfn.CONCAT($B47,$C47),BNA_Variations_prix!$E$1:$AJ$205,MATCH(F$42,BNA_Variations_prix!$E$4:$CA$4,0),FALSE)),IF(ROUND(VLOOKUP(_xlfn.CONCAT($B47,$C47),BNA_Variations_prix!$E$1:$AJ$205,MATCH(F$42,BNA_Variations_prix!$E$4:$CA$4,0),FALSE),2)&gt;0,_xlfn.CONCAT($B$3," ",TEXT(VLOOKUP(_xlfn.CONCAT($B47,$C47),BNA_Variations_prix!$E$1:$AJ$205,MATCH(F$42,BNA_Variations_prix!$E$4:$CA$4,0),FALSE),"0%")),IF(ROUND(VLOOKUP(_xlfn.CONCAT($B47,$C47),BNA_Variations_prix!$E$1:$AJ$205,MATCH(F$42,BNA_Variations_prix!$E$4:$CA$4,0),FALSE),2)=0,_xlfn.CONCAT($B$4," ",TEXT(VLOOKUP(_xlfn.CONCAT($B47,$C47),BNA_Variations_prix!$E$1:$AJ$205,MATCH(F$42,BNA_Variations_prix!$E$4:$CA$4,0),FALSE),"0%")),IF(ROUND(VLOOKUP(_xlfn.CONCAT($B47,$C47),BNA_Variations_prix!$E$1:$AJ$205,MATCH(F$42,BNA_Variations_prix!$E$4:$CA$4,0),FALSE),2)&lt;0,_xlfn.CONCAT($B$5," ",TEXT(VLOOKUP(_xlfn.CONCAT($B47,$C47),BNA_Variations_prix!$E$1:$AJ$205,MATCH(F$42,BNA_Variations_prix!$E$4:$CA$4,0),FALSE),"0%")),VLOOKUP(_xlfn.CONCAT($B47,$C47),BNA_Variations_prix!$E$1:$AJ$205,MATCH(F$42,BNA_Variations_prix!$E$4:$CA$4,0),FALSE)))),VLOOKUP(_xlfn.CONCAT($B47,$C47),BNA_Variations_prix!$E$1:$AJ$205,MATCH(F$42,BNA_Variations_prix!$E$4:$CA$4,0),FALSE))</f>
        <v>-</v>
      </c>
      <c r="G47" s="16" t="str">
        <f ca="1">IF(ISNUMBER(VLOOKUP(_xlfn.CONCAT($B47,$C47),BNA_Variations_prix!$E$1:$AJ$205,MATCH(G$42,BNA_Variations_prix!$E$4:$CA$4,0),FALSE)),IF(ROUND(VLOOKUP(_xlfn.CONCAT($B47,$C47),BNA_Variations_prix!$E$1:$AJ$205,MATCH(G$42,BNA_Variations_prix!$E$4:$CA$4,0),FALSE),2)&gt;0,_xlfn.CONCAT($B$3," ",TEXT(VLOOKUP(_xlfn.CONCAT($B47,$C47),BNA_Variations_prix!$E$1:$AJ$205,MATCH(G$42,BNA_Variations_prix!$E$4:$CA$4,0),FALSE),"0%")),IF(ROUND(VLOOKUP(_xlfn.CONCAT($B47,$C47),BNA_Variations_prix!$E$1:$AJ$205,MATCH(G$42,BNA_Variations_prix!$E$4:$CA$4,0),FALSE),2)=0,_xlfn.CONCAT($B$4," ",TEXT(VLOOKUP(_xlfn.CONCAT($B47,$C47),BNA_Variations_prix!$E$1:$AJ$205,MATCH(G$42,BNA_Variations_prix!$E$4:$CA$4,0),FALSE),"0%")),IF(ROUND(VLOOKUP(_xlfn.CONCAT($B47,$C47),BNA_Variations_prix!$E$1:$AJ$205,MATCH(G$42,BNA_Variations_prix!$E$4:$CA$4,0),FALSE),2)&lt;0,_xlfn.CONCAT($B$5," ",TEXT(VLOOKUP(_xlfn.CONCAT($B47,$C47),BNA_Variations_prix!$E$1:$AJ$205,MATCH(G$42,BNA_Variations_prix!$E$4:$CA$4,0),FALSE),"0%")),VLOOKUP(_xlfn.CONCAT($B47,$C47),BNA_Variations_prix!$E$1:$AJ$205,MATCH(G$42,BNA_Variations_prix!$E$4:$CA$4,0),FALSE)))),VLOOKUP(_xlfn.CONCAT($B47,$C47),BNA_Variations_prix!$E$1:$AJ$205,MATCH(G$42,BNA_Variations_prix!$E$4:$CA$4,0),FALSE))</f>
        <v>-</v>
      </c>
      <c r="H47" s="16" t="str">
        <f ca="1">IF(ISNUMBER(VLOOKUP(_xlfn.CONCAT($B47,$C47),BNA_Variations_prix!$E$1:$AJ$205,MATCH(H$42,BNA_Variations_prix!$E$4:$CA$4,0),FALSE)),IF(ROUND(VLOOKUP(_xlfn.CONCAT($B47,$C47),BNA_Variations_prix!$E$1:$AJ$205,MATCH(H$42,BNA_Variations_prix!$E$4:$CA$4,0),FALSE),2)&gt;0,_xlfn.CONCAT($B$3," ",TEXT(VLOOKUP(_xlfn.CONCAT($B47,$C47),BNA_Variations_prix!$E$1:$AJ$205,MATCH(H$42,BNA_Variations_prix!$E$4:$CA$4,0),FALSE),"0%")),IF(ROUND(VLOOKUP(_xlfn.CONCAT($B47,$C47),BNA_Variations_prix!$E$1:$AJ$205,MATCH(H$42,BNA_Variations_prix!$E$4:$CA$4,0),FALSE),2)=0,_xlfn.CONCAT($B$4," ",TEXT(VLOOKUP(_xlfn.CONCAT($B47,$C47),BNA_Variations_prix!$E$1:$AJ$205,MATCH(H$42,BNA_Variations_prix!$E$4:$CA$4,0),FALSE),"0%")),IF(ROUND(VLOOKUP(_xlfn.CONCAT($B47,$C47),BNA_Variations_prix!$E$1:$AJ$205,MATCH(H$42,BNA_Variations_prix!$E$4:$CA$4,0),FALSE),2)&lt;0,_xlfn.CONCAT($B$5," ",TEXT(VLOOKUP(_xlfn.CONCAT($B47,$C47),BNA_Variations_prix!$E$1:$AJ$205,MATCH(H$42,BNA_Variations_prix!$E$4:$CA$4,0),FALSE),"0%")),VLOOKUP(_xlfn.CONCAT($B47,$C47),BNA_Variations_prix!$E$1:$AJ$205,MATCH(H$42,BNA_Variations_prix!$E$4:$CA$4,0),FALSE)))),VLOOKUP(_xlfn.CONCAT($B47,$C47),BNA_Variations_prix!$E$1:$AJ$205,MATCH(H$42,BNA_Variations_prix!$E$4:$CA$4,0),FALSE))</f>
        <v>-</v>
      </c>
      <c r="I47" s="16" t="str">
        <f ca="1">IF(ISNUMBER(VLOOKUP(_xlfn.CONCAT($B47,$C47),BNA_Variations_prix!$E$1:$AJ$205,MATCH(I$42,BNA_Variations_prix!$E$4:$CA$4,0),FALSE)),IF(ROUND(VLOOKUP(_xlfn.CONCAT($B47,$C47),BNA_Variations_prix!$E$1:$AJ$205,MATCH(I$42,BNA_Variations_prix!$E$4:$CA$4,0),FALSE),2)&gt;0,_xlfn.CONCAT($B$3," ",TEXT(VLOOKUP(_xlfn.CONCAT($B47,$C47),BNA_Variations_prix!$E$1:$AJ$205,MATCH(I$42,BNA_Variations_prix!$E$4:$CA$4,0),FALSE),"0%")),IF(ROUND(VLOOKUP(_xlfn.CONCAT($B47,$C47),BNA_Variations_prix!$E$1:$AJ$205,MATCH(I$42,BNA_Variations_prix!$E$4:$CA$4,0),FALSE),2)=0,_xlfn.CONCAT($B$4," ",TEXT(VLOOKUP(_xlfn.CONCAT($B47,$C47),BNA_Variations_prix!$E$1:$AJ$205,MATCH(I$42,BNA_Variations_prix!$E$4:$CA$4,0),FALSE),"0%")),IF(ROUND(VLOOKUP(_xlfn.CONCAT($B47,$C47),BNA_Variations_prix!$E$1:$AJ$205,MATCH(I$42,BNA_Variations_prix!$E$4:$CA$4,0),FALSE),2)&lt;0,_xlfn.CONCAT($B$5," ",TEXT(VLOOKUP(_xlfn.CONCAT($B47,$C47),BNA_Variations_prix!$E$1:$AJ$205,MATCH(I$42,BNA_Variations_prix!$E$4:$CA$4,0),FALSE),"0%")),VLOOKUP(_xlfn.CONCAT($B47,$C47),BNA_Variations_prix!$E$1:$AJ$205,MATCH(I$42,BNA_Variations_prix!$E$4:$CA$4,0),FALSE)))),VLOOKUP(_xlfn.CONCAT($B47,$C47),BNA_Variations_prix!$E$1:$AJ$205,MATCH(I$42,BNA_Variations_prix!$E$4:$CA$4,0),FALSE))</f>
        <v>► 0%</v>
      </c>
      <c r="J47" s="16" t="str">
        <f ca="1">IF(ISNUMBER(VLOOKUP(_xlfn.CONCAT($B47,$C47),BNA_Variations_prix!$E$1:$AJ$205,MATCH(J$42,BNA_Variations_prix!$E$4:$CA$4,0),FALSE)),IF(ROUND(VLOOKUP(_xlfn.CONCAT($B47,$C47),BNA_Variations_prix!$E$1:$AJ$205,MATCH(J$42,BNA_Variations_prix!$E$4:$CA$4,0),FALSE),2)&gt;0,_xlfn.CONCAT($B$3," ",TEXT(VLOOKUP(_xlfn.CONCAT($B47,$C47),BNA_Variations_prix!$E$1:$AJ$205,MATCH(J$42,BNA_Variations_prix!$E$4:$CA$4,0),FALSE),"0%")),IF(ROUND(VLOOKUP(_xlfn.CONCAT($B47,$C47),BNA_Variations_prix!$E$1:$AJ$205,MATCH(J$42,BNA_Variations_prix!$E$4:$CA$4,0),FALSE),2)=0,_xlfn.CONCAT($B$4," ",TEXT(VLOOKUP(_xlfn.CONCAT($B47,$C47),BNA_Variations_prix!$E$1:$AJ$205,MATCH(J$42,BNA_Variations_prix!$E$4:$CA$4,0),FALSE),"0%")),IF(ROUND(VLOOKUP(_xlfn.CONCAT($B47,$C47),BNA_Variations_prix!$E$1:$AJ$205,MATCH(J$42,BNA_Variations_prix!$E$4:$CA$4,0),FALSE),2)&lt;0,_xlfn.CONCAT($B$5," ",TEXT(VLOOKUP(_xlfn.CONCAT($B47,$C47),BNA_Variations_prix!$E$1:$AJ$205,MATCH(J$42,BNA_Variations_prix!$E$4:$CA$4,0),FALSE),"0%")),VLOOKUP(_xlfn.CONCAT($B47,$C47),BNA_Variations_prix!$E$1:$AJ$205,MATCH(J$42,BNA_Variations_prix!$E$4:$CA$4,0),FALSE)))),VLOOKUP(_xlfn.CONCAT($B47,$C47),BNA_Variations_prix!$E$1:$AJ$205,MATCH(J$42,BNA_Variations_prix!$E$4:$CA$4,0),FALSE))</f>
        <v>-</v>
      </c>
      <c r="K47" s="16" t="str">
        <f ca="1">IF(ISNUMBER(VLOOKUP(_xlfn.CONCAT($B47,$C47),BNA_Variations_prix!$E$1:$AJ$205,MATCH(K$42,BNA_Variations_prix!$E$4:$CA$4,0),FALSE)),IF(ROUND(VLOOKUP(_xlfn.CONCAT($B47,$C47),BNA_Variations_prix!$E$1:$AJ$205,MATCH(K$42,BNA_Variations_prix!$E$4:$CA$4,0),FALSE),2)&gt;0,_xlfn.CONCAT($B$3," ",TEXT(VLOOKUP(_xlfn.CONCAT($B47,$C47),BNA_Variations_prix!$E$1:$AJ$205,MATCH(K$42,BNA_Variations_prix!$E$4:$CA$4,0),FALSE),"0%")),IF(ROUND(VLOOKUP(_xlfn.CONCAT($B47,$C47),BNA_Variations_prix!$E$1:$AJ$205,MATCH(K$42,BNA_Variations_prix!$E$4:$CA$4,0),FALSE),2)=0,_xlfn.CONCAT($B$4," ",TEXT(VLOOKUP(_xlfn.CONCAT($B47,$C47),BNA_Variations_prix!$E$1:$AJ$205,MATCH(K$42,BNA_Variations_prix!$E$4:$CA$4,0),FALSE),"0%")),IF(ROUND(VLOOKUP(_xlfn.CONCAT($B47,$C47),BNA_Variations_prix!$E$1:$AJ$205,MATCH(K$42,BNA_Variations_prix!$E$4:$CA$4,0),FALSE),2)&lt;0,_xlfn.CONCAT($B$5," ",TEXT(VLOOKUP(_xlfn.CONCAT($B47,$C47),BNA_Variations_prix!$E$1:$AJ$205,MATCH(K$42,BNA_Variations_prix!$E$4:$CA$4,0),FALSE),"0%")),VLOOKUP(_xlfn.CONCAT($B47,$C47),BNA_Variations_prix!$E$1:$AJ$205,MATCH(K$42,BNA_Variations_prix!$E$4:$CA$4,0),FALSE)))),VLOOKUP(_xlfn.CONCAT($B47,$C47),BNA_Variations_prix!$E$1:$AJ$205,MATCH(K$42,BNA_Variations_prix!$E$4:$CA$4,0),FALSE))</f>
        <v>-</v>
      </c>
      <c r="L47" s="16" t="str">
        <f ca="1">IF(ISNUMBER(VLOOKUP(_xlfn.CONCAT($B47,$C47),BNA_Variations_prix!$E$1:$AJ$205,MATCH(L$42,BNA_Variations_prix!$E$4:$CA$4,0),FALSE)),IF(ROUND(VLOOKUP(_xlfn.CONCAT($B47,$C47),BNA_Variations_prix!$E$1:$AJ$205,MATCH(L$42,BNA_Variations_prix!$E$4:$CA$4,0),FALSE),2)&gt;0,_xlfn.CONCAT($B$3," ",TEXT(VLOOKUP(_xlfn.CONCAT($B47,$C47),BNA_Variations_prix!$E$1:$AJ$205,MATCH(L$42,BNA_Variations_prix!$E$4:$CA$4,0),FALSE),"0%")),IF(ROUND(VLOOKUP(_xlfn.CONCAT($B47,$C47),BNA_Variations_prix!$E$1:$AJ$205,MATCH(L$42,BNA_Variations_prix!$E$4:$CA$4,0),FALSE),2)=0,_xlfn.CONCAT($B$4," ",TEXT(VLOOKUP(_xlfn.CONCAT($B47,$C47),BNA_Variations_prix!$E$1:$AJ$205,MATCH(L$42,BNA_Variations_prix!$E$4:$CA$4,0),FALSE),"0%")),IF(ROUND(VLOOKUP(_xlfn.CONCAT($B47,$C47),BNA_Variations_prix!$E$1:$AJ$205,MATCH(L$42,BNA_Variations_prix!$E$4:$CA$4,0),FALSE),2)&lt;0,_xlfn.CONCAT($B$5," ",TEXT(VLOOKUP(_xlfn.CONCAT($B47,$C47),BNA_Variations_prix!$E$1:$AJ$205,MATCH(L$42,BNA_Variations_prix!$E$4:$CA$4,0),FALSE),"0%")),VLOOKUP(_xlfn.CONCAT($B47,$C47),BNA_Variations_prix!$E$1:$AJ$205,MATCH(L$42,BNA_Variations_prix!$E$4:$CA$4,0),FALSE)))),VLOOKUP(_xlfn.CONCAT($B47,$C47),BNA_Variations_prix!$E$1:$AJ$205,MATCH(L$42,BNA_Variations_prix!$E$4:$CA$4,0),FALSE))</f>
        <v>-</v>
      </c>
      <c r="M47" s="16" t="str">
        <f ca="1">IF(ISNUMBER(VLOOKUP(_xlfn.CONCAT($B47,$C47),BNA_Variations_prix!$E$1:$AJ$205,MATCH(M$42,BNA_Variations_prix!$E$4:$CA$4,0),FALSE)),IF(ROUND(VLOOKUP(_xlfn.CONCAT($B47,$C47),BNA_Variations_prix!$E$1:$AJ$205,MATCH(M$42,BNA_Variations_prix!$E$4:$CA$4,0),FALSE),2)&gt;0,_xlfn.CONCAT($B$3," ",TEXT(VLOOKUP(_xlfn.CONCAT($B47,$C47),BNA_Variations_prix!$E$1:$AJ$205,MATCH(M$42,BNA_Variations_prix!$E$4:$CA$4,0),FALSE),"0%")),IF(ROUND(VLOOKUP(_xlfn.CONCAT($B47,$C47),BNA_Variations_prix!$E$1:$AJ$205,MATCH(M$42,BNA_Variations_prix!$E$4:$CA$4,0),FALSE),2)=0,_xlfn.CONCAT($B$4," ",TEXT(VLOOKUP(_xlfn.CONCAT($B47,$C47),BNA_Variations_prix!$E$1:$AJ$205,MATCH(M$42,BNA_Variations_prix!$E$4:$CA$4,0),FALSE),"0%")),IF(ROUND(VLOOKUP(_xlfn.CONCAT($B47,$C47),BNA_Variations_prix!$E$1:$AJ$205,MATCH(M$42,BNA_Variations_prix!$E$4:$CA$4,0),FALSE),2)&lt;0,_xlfn.CONCAT($B$5," ",TEXT(VLOOKUP(_xlfn.CONCAT($B47,$C47),BNA_Variations_prix!$E$1:$AJ$205,MATCH(M$42,BNA_Variations_prix!$E$4:$CA$4,0),FALSE),"0%")),VLOOKUP(_xlfn.CONCAT($B47,$C47),BNA_Variations_prix!$E$1:$AJ$205,MATCH(M$42,BNA_Variations_prix!$E$4:$CA$4,0),FALSE)))),VLOOKUP(_xlfn.CONCAT($B47,$C47),BNA_Variations_prix!$E$1:$AJ$205,MATCH(M$42,BNA_Variations_prix!$E$4:$CA$4,0),FALSE))</f>
        <v>-</v>
      </c>
      <c r="N47" s="16" t="str">
        <f ca="1">IF(ISNUMBER(VLOOKUP(_xlfn.CONCAT($B47,$C47),BNA_Variations_prix!$E$1:$AJ$205,MATCH(N$42,BNA_Variations_prix!$E$4:$CA$4,0),FALSE)),IF(ROUND(VLOOKUP(_xlfn.CONCAT($B47,$C47),BNA_Variations_prix!$E$1:$AJ$205,MATCH(N$42,BNA_Variations_prix!$E$4:$CA$4,0),FALSE),2)&gt;0,_xlfn.CONCAT($B$3," ",TEXT(VLOOKUP(_xlfn.CONCAT($B47,$C47),BNA_Variations_prix!$E$1:$AJ$205,MATCH(N$42,BNA_Variations_prix!$E$4:$CA$4,0),FALSE),"0%")),IF(ROUND(VLOOKUP(_xlfn.CONCAT($B47,$C47),BNA_Variations_prix!$E$1:$AJ$205,MATCH(N$42,BNA_Variations_prix!$E$4:$CA$4,0),FALSE),2)=0,_xlfn.CONCAT($B$4," ",TEXT(VLOOKUP(_xlfn.CONCAT($B47,$C47),BNA_Variations_prix!$E$1:$AJ$205,MATCH(N$42,BNA_Variations_prix!$E$4:$CA$4,0),FALSE),"0%")),IF(ROUND(VLOOKUP(_xlfn.CONCAT($B47,$C47),BNA_Variations_prix!$E$1:$AJ$205,MATCH(N$42,BNA_Variations_prix!$E$4:$CA$4,0),FALSE),2)&lt;0,_xlfn.CONCAT($B$5," ",TEXT(VLOOKUP(_xlfn.CONCAT($B47,$C47),BNA_Variations_prix!$E$1:$AJ$205,MATCH(N$42,BNA_Variations_prix!$E$4:$CA$4,0),FALSE),"0%")),VLOOKUP(_xlfn.CONCAT($B47,$C47),BNA_Variations_prix!$E$1:$AJ$205,MATCH(N$42,BNA_Variations_prix!$E$4:$CA$4,0),FALSE)))),VLOOKUP(_xlfn.CONCAT($B47,$C47),BNA_Variations_prix!$E$1:$AJ$205,MATCH(N$42,BNA_Variations_prix!$E$4:$CA$4,0),FALSE))</f>
        <v>-</v>
      </c>
      <c r="O47" s="16" t="str">
        <f ca="1">IF(ISNUMBER(VLOOKUP(_xlfn.CONCAT($B47,$C47),BNA_Variations_prix!$E$1:$AJ$205,MATCH(O$42,BNA_Variations_prix!$E$4:$CA$4,0),FALSE)),IF(ROUND(VLOOKUP(_xlfn.CONCAT($B47,$C47),BNA_Variations_prix!$E$1:$AJ$205,MATCH(O$42,BNA_Variations_prix!$E$4:$CA$4,0),FALSE),2)&gt;0,_xlfn.CONCAT($B$3," ",TEXT(VLOOKUP(_xlfn.CONCAT($B47,$C47),BNA_Variations_prix!$E$1:$AJ$205,MATCH(O$42,BNA_Variations_prix!$E$4:$CA$4,0),FALSE),"0%")),IF(ROUND(VLOOKUP(_xlfn.CONCAT($B47,$C47),BNA_Variations_prix!$E$1:$AJ$205,MATCH(O$42,BNA_Variations_prix!$E$4:$CA$4,0),FALSE),2)=0,_xlfn.CONCAT($B$4," ",TEXT(VLOOKUP(_xlfn.CONCAT($B47,$C47),BNA_Variations_prix!$E$1:$AJ$205,MATCH(O$42,BNA_Variations_prix!$E$4:$CA$4,0),FALSE),"0%")),IF(ROUND(VLOOKUP(_xlfn.CONCAT($B47,$C47),BNA_Variations_prix!$E$1:$AJ$205,MATCH(O$42,BNA_Variations_prix!$E$4:$CA$4,0),FALSE),2)&lt;0,_xlfn.CONCAT($B$5," ",TEXT(VLOOKUP(_xlfn.CONCAT($B47,$C47),BNA_Variations_prix!$E$1:$AJ$205,MATCH(O$42,BNA_Variations_prix!$E$4:$CA$4,0),FALSE),"0%")),VLOOKUP(_xlfn.CONCAT($B47,$C47),BNA_Variations_prix!$E$1:$AJ$205,MATCH(O$42,BNA_Variations_prix!$E$4:$CA$4,0),FALSE)))),VLOOKUP(_xlfn.CONCAT($B47,$C47),BNA_Variations_prix!$E$1:$AJ$205,MATCH(O$42,BNA_Variations_prix!$E$4:$CA$4,0),FALSE))</f>
        <v>-</v>
      </c>
      <c r="P47" s="16" t="str">
        <f ca="1">IF(ISNUMBER(VLOOKUP(_xlfn.CONCAT($B47,$C47),BNA_Variations_prix!$E$1:$AJ$205,MATCH(P$42,BNA_Variations_prix!$E$4:$CA$4,0),FALSE)),IF(ROUND(VLOOKUP(_xlfn.CONCAT($B47,$C47),BNA_Variations_prix!$E$1:$AJ$205,MATCH(P$42,BNA_Variations_prix!$E$4:$CA$4,0),FALSE),2)&gt;0,_xlfn.CONCAT($B$3," ",TEXT(VLOOKUP(_xlfn.CONCAT($B47,$C47),BNA_Variations_prix!$E$1:$AJ$205,MATCH(P$42,BNA_Variations_prix!$E$4:$CA$4,0),FALSE),"0%")),IF(ROUND(VLOOKUP(_xlfn.CONCAT($B47,$C47),BNA_Variations_prix!$E$1:$AJ$205,MATCH(P$42,BNA_Variations_prix!$E$4:$CA$4,0),FALSE),2)=0,_xlfn.CONCAT($B$4," ",TEXT(VLOOKUP(_xlfn.CONCAT($B47,$C47),BNA_Variations_prix!$E$1:$AJ$205,MATCH(P$42,BNA_Variations_prix!$E$4:$CA$4,0),FALSE),"0%")),IF(ROUND(VLOOKUP(_xlfn.CONCAT($B47,$C47),BNA_Variations_prix!$E$1:$AJ$205,MATCH(P$42,BNA_Variations_prix!$E$4:$CA$4,0),FALSE),2)&lt;0,_xlfn.CONCAT($B$5," ",TEXT(VLOOKUP(_xlfn.CONCAT($B47,$C47),BNA_Variations_prix!$E$1:$AJ$205,MATCH(P$42,BNA_Variations_prix!$E$4:$CA$4,0),FALSE),"0%")),VLOOKUP(_xlfn.CONCAT($B47,$C47),BNA_Variations_prix!$E$1:$AJ$205,MATCH(P$42,BNA_Variations_prix!$E$4:$CA$4,0),FALSE)))),VLOOKUP(_xlfn.CONCAT($B47,$C47),BNA_Variations_prix!$E$1:$AJ$205,MATCH(P$42,BNA_Variations_prix!$E$4:$CA$4,0),FALSE))</f>
        <v>-</v>
      </c>
      <c r="Q47" s="16" t="str">
        <f ca="1">IF(ISNUMBER(VLOOKUP(_xlfn.CONCAT($B47,$C47),BNA_Variations_prix!$E$1:$AJ$205,MATCH(Q$42,BNA_Variations_prix!$E$4:$CA$4,0),FALSE)),IF(ROUND(VLOOKUP(_xlfn.CONCAT($B47,$C47),BNA_Variations_prix!$E$1:$AJ$205,MATCH(Q$42,BNA_Variations_prix!$E$4:$CA$4,0),FALSE),2)&gt;0,_xlfn.CONCAT($B$3," ",TEXT(VLOOKUP(_xlfn.CONCAT($B47,$C47),BNA_Variations_prix!$E$1:$AJ$205,MATCH(Q$42,BNA_Variations_prix!$E$4:$CA$4,0),FALSE),"0%")),IF(ROUND(VLOOKUP(_xlfn.CONCAT($B47,$C47),BNA_Variations_prix!$E$1:$AJ$205,MATCH(Q$42,BNA_Variations_prix!$E$4:$CA$4,0),FALSE),2)=0,_xlfn.CONCAT($B$4," ",TEXT(VLOOKUP(_xlfn.CONCAT($B47,$C47),BNA_Variations_prix!$E$1:$AJ$205,MATCH(Q$42,BNA_Variations_prix!$E$4:$CA$4,0),FALSE),"0%")),IF(ROUND(VLOOKUP(_xlfn.CONCAT($B47,$C47),BNA_Variations_prix!$E$1:$AJ$205,MATCH(Q$42,BNA_Variations_prix!$E$4:$CA$4,0),FALSE),2)&lt;0,_xlfn.CONCAT($B$5," ",TEXT(VLOOKUP(_xlfn.CONCAT($B47,$C47),BNA_Variations_prix!$E$1:$AJ$205,MATCH(Q$42,BNA_Variations_prix!$E$4:$CA$4,0),FALSE),"0%")),VLOOKUP(_xlfn.CONCAT($B47,$C47),BNA_Variations_prix!$E$1:$AJ$205,MATCH(Q$42,BNA_Variations_prix!$E$4:$CA$4,0),FALSE)))),VLOOKUP(_xlfn.CONCAT($B47,$C47),BNA_Variations_prix!$E$1:$AJ$205,MATCH(Q$42,BNA_Variations_prix!$E$4:$CA$4,0),FALSE))</f>
        <v>-</v>
      </c>
      <c r="R47" s="16" t="str">
        <f ca="1">IF(ISNUMBER(VLOOKUP(_xlfn.CONCAT($B47,$C47),BNA_Variations_prix!$E$1:$AJ$205,MATCH(R$42,BNA_Variations_prix!$E$4:$CA$4,0),FALSE)),IF(ROUND(VLOOKUP(_xlfn.CONCAT($B47,$C47),BNA_Variations_prix!$E$1:$AJ$205,MATCH(R$42,BNA_Variations_prix!$E$4:$CA$4,0),FALSE),2)&gt;0,_xlfn.CONCAT($B$3," ",TEXT(VLOOKUP(_xlfn.CONCAT($B47,$C47),BNA_Variations_prix!$E$1:$AJ$205,MATCH(R$42,BNA_Variations_prix!$E$4:$CA$4,0),FALSE),"0%")),IF(ROUND(VLOOKUP(_xlfn.CONCAT($B47,$C47),BNA_Variations_prix!$E$1:$AJ$205,MATCH(R$42,BNA_Variations_prix!$E$4:$CA$4,0),FALSE),2)=0,_xlfn.CONCAT($B$4," ",TEXT(VLOOKUP(_xlfn.CONCAT($B47,$C47),BNA_Variations_prix!$E$1:$AJ$205,MATCH(R$42,BNA_Variations_prix!$E$4:$CA$4,0),FALSE),"0%")),IF(ROUND(VLOOKUP(_xlfn.CONCAT($B47,$C47),BNA_Variations_prix!$E$1:$AJ$205,MATCH(R$42,BNA_Variations_prix!$E$4:$CA$4,0),FALSE),2)&lt;0,_xlfn.CONCAT($B$5," ",TEXT(VLOOKUP(_xlfn.CONCAT($B47,$C47),BNA_Variations_prix!$E$1:$AJ$205,MATCH(R$42,BNA_Variations_prix!$E$4:$CA$4,0),FALSE),"0%")),VLOOKUP(_xlfn.CONCAT($B47,$C47),BNA_Variations_prix!$E$1:$AJ$205,MATCH(R$42,BNA_Variations_prix!$E$4:$CA$4,0),FALSE)))),VLOOKUP(_xlfn.CONCAT($B47,$C47),BNA_Variations_prix!$E$1:$AJ$205,MATCH(R$42,BNA_Variations_prix!$E$4:$CA$4,0),FALSE))</f>
        <v>-</v>
      </c>
      <c r="S47" s="16" t="str">
        <f ca="1">IF(ISNUMBER(VLOOKUP(_xlfn.CONCAT($B47,$C47),BNA_Variations_prix!$E$1:$AJ$205,MATCH(S$42,BNA_Variations_prix!$E$4:$CA$4,0),FALSE)),IF(ROUND(VLOOKUP(_xlfn.CONCAT($B47,$C47),BNA_Variations_prix!$E$1:$AJ$205,MATCH(S$42,BNA_Variations_prix!$E$4:$CA$4,0),FALSE),2)&gt;0,_xlfn.CONCAT($B$3," ",TEXT(VLOOKUP(_xlfn.CONCAT($B47,$C47),BNA_Variations_prix!$E$1:$AJ$205,MATCH(S$42,BNA_Variations_prix!$E$4:$CA$4,0),FALSE),"0%")),IF(ROUND(VLOOKUP(_xlfn.CONCAT($B47,$C47),BNA_Variations_prix!$E$1:$AJ$205,MATCH(S$42,BNA_Variations_prix!$E$4:$CA$4,0),FALSE),2)=0,_xlfn.CONCAT($B$4," ",TEXT(VLOOKUP(_xlfn.CONCAT($B47,$C47),BNA_Variations_prix!$E$1:$AJ$205,MATCH(S$42,BNA_Variations_prix!$E$4:$CA$4,0),FALSE),"0%")),IF(ROUND(VLOOKUP(_xlfn.CONCAT($B47,$C47),BNA_Variations_prix!$E$1:$AJ$205,MATCH(S$42,BNA_Variations_prix!$E$4:$CA$4,0),FALSE),2)&lt;0,_xlfn.CONCAT($B$5," ",TEXT(VLOOKUP(_xlfn.CONCAT($B47,$C47),BNA_Variations_prix!$E$1:$AJ$205,MATCH(S$42,BNA_Variations_prix!$E$4:$CA$4,0),FALSE),"0%")),VLOOKUP(_xlfn.CONCAT($B47,$C47),BNA_Variations_prix!$E$1:$AJ$205,MATCH(S$42,BNA_Variations_prix!$E$4:$CA$4,0),FALSE)))),VLOOKUP(_xlfn.CONCAT($B47,$C47),BNA_Variations_prix!$E$1:$AJ$205,MATCH(S$42,BNA_Variations_prix!$E$4:$CA$4,0),FALSE))</f>
        <v>-</v>
      </c>
      <c r="T47" s="16" t="str">
        <f ca="1">IF(ISNUMBER(VLOOKUP(_xlfn.CONCAT($B47,$C47),BNA_Variations_prix!$E$1:$AJ$205,MATCH(T$42,BNA_Variations_prix!$E$4:$CA$4,0),FALSE)),IF(ROUND(VLOOKUP(_xlfn.CONCAT($B47,$C47),BNA_Variations_prix!$E$1:$AJ$205,MATCH(T$42,BNA_Variations_prix!$E$4:$CA$4,0),FALSE),2)&gt;0,_xlfn.CONCAT($B$3," ",TEXT(VLOOKUP(_xlfn.CONCAT($B47,$C47),BNA_Variations_prix!$E$1:$AJ$205,MATCH(T$42,BNA_Variations_prix!$E$4:$CA$4,0),FALSE),"0%")),IF(ROUND(VLOOKUP(_xlfn.CONCAT($B47,$C47),BNA_Variations_prix!$E$1:$AJ$205,MATCH(T$42,BNA_Variations_prix!$E$4:$CA$4,0),FALSE),2)=0,_xlfn.CONCAT($B$4," ",TEXT(VLOOKUP(_xlfn.CONCAT($B47,$C47),BNA_Variations_prix!$E$1:$AJ$205,MATCH(T$42,BNA_Variations_prix!$E$4:$CA$4,0),FALSE),"0%")),IF(ROUND(VLOOKUP(_xlfn.CONCAT($B47,$C47),BNA_Variations_prix!$E$1:$AJ$205,MATCH(T$42,BNA_Variations_prix!$E$4:$CA$4,0),FALSE),2)&lt;0,_xlfn.CONCAT($B$5," ",TEXT(VLOOKUP(_xlfn.CONCAT($B47,$C47),BNA_Variations_prix!$E$1:$AJ$205,MATCH(T$42,BNA_Variations_prix!$E$4:$CA$4,0),FALSE),"0%")),VLOOKUP(_xlfn.CONCAT($B47,$C47),BNA_Variations_prix!$E$1:$AJ$205,MATCH(T$42,BNA_Variations_prix!$E$4:$CA$4,0),FALSE)))),VLOOKUP(_xlfn.CONCAT($B47,$C47),BNA_Variations_prix!$E$1:$AJ$205,MATCH(T$42,BNA_Variations_prix!$E$4:$CA$4,0),FALSE))</f>
        <v>-</v>
      </c>
      <c r="U47" s="16" t="str">
        <f ca="1">IF(ISNUMBER(VLOOKUP(_xlfn.CONCAT($B47,$C47),BNA_Variations_prix!$E$1:$AJ$205,MATCH(U$42,BNA_Variations_prix!$E$4:$CA$4,0),FALSE)),IF(ROUND(VLOOKUP(_xlfn.CONCAT($B47,$C47),BNA_Variations_prix!$E$1:$AJ$205,MATCH(U$42,BNA_Variations_prix!$E$4:$CA$4,0),FALSE),2)&gt;0,_xlfn.CONCAT($B$3," ",TEXT(VLOOKUP(_xlfn.CONCAT($B47,$C47),BNA_Variations_prix!$E$1:$AJ$205,MATCH(U$42,BNA_Variations_prix!$E$4:$CA$4,0),FALSE),"0%")),IF(ROUND(VLOOKUP(_xlfn.CONCAT($B47,$C47),BNA_Variations_prix!$E$1:$AJ$205,MATCH(U$42,BNA_Variations_prix!$E$4:$CA$4,0),FALSE),2)=0,_xlfn.CONCAT($B$4," ",TEXT(VLOOKUP(_xlfn.CONCAT($B47,$C47),BNA_Variations_prix!$E$1:$AJ$205,MATCH(U$42,BNA_Variations_prix!$E$4:$CA$4,0),FALSE),"0%")),IF(ROUND(VLOOKUP(_xlfn.CONCAT($B47,$C47),BNA_Variations_prix!$E$1:$AJ$205,MATCH(U$42,BNA_Variations_prix!$E$4:$CA$4,0),FALSE),2)&lt;0,_xlfn.CONCAT($B$5," ",TEXT(VLOOKUP(_xlfn.CONCAT($B47,$C47),BNA_Variations_prix!$E$1:$AJ$205,MATCH(U$42,BNA_Variations_prix!$E$4:$CA$4,0),FALSE),"0%")),VLOOKUP(_xlfn.CONCAT($B47,$C47),BNA_Variations_prix!$E$1:$AJ$205,MATCH(U$42,BNA_Variations_prix!$E$4:$CA$4,0),FALSE)))),VLOOKUP(_xlfn.CONCAT($B47,$C47),BNA_Variations_prix!$E$1:$AJ$205,MATCH(U$42,BNA_Variations_prix!$E$4:$CA$4,0),FALSE))</f>
        <v>► 0%</v>
      </c>
      <c r="V47" s="16" t="str">
        <f ca="1">IF(ISNUMBER(VLOOKUP(_xlfn.CONCAT($B47,$C47),BNA_Variations_prix!$E$1:$AJ$205,MATCH(V$42,BNA_Variations_prix!$E$4:$CA$4,0),FALSE)),IF(ROUND(VLOOKUP(_xlfn.CONCAT($B47,$C47),BNA_Variations_prix!$E$1:$AJ$205,MATCH(V$42,BNA_Variations_prix!$E$4:$CA$4,0),FALSE),2)&gt;0,_xlfn.CONCAT($B$3," ",TEXT(VLOOKUP(_xlfn.CONCAT($B47,$C47),BNA_Variations_prix!$E$1:$AJ$205,MATCH(V$42,BNA_Variations_prix!$E$4:$CA$4,0),FALSE),"0%")),IF(ROUND(VLOOKUP(_xlfn.CONCAT($B47,$C47),BNA_Variations_prix!$E$1:$AJ$205,MATCH(V$42,BNA_Variations_prix!$E$4:$CA$4,0),FALSE),2)=0,_xlfn.CONCAT($B$4," ",TEXT(VLOOKUP(_xlfn.CONCAT($B47,$C47),BNA_Variations_prix!$E$1:$AJ$205,MATCH(V$42,BNA_Variations_prix!$E$4:$CA$4,0),FALSE),"0%")),IF(ROUND(VLOOKUP(_xlfn.CONCAT($B47,$C47),BNA_Variations_prix!$E$1:$AJ$205,MATCH(V$42,BNA_Variations_prix!$E$4:$CA$4,0),FALSE),2)&lt;0,_xlfn.CONCAT($B$5," ",TEXT(VLOOKUP(_xlfn.CONCAT($B47,$C47),BNA_Variations_prix!$E$1:$AJ$205,MATCH(V$42,BNA_Variations_prix!$E$4:$CA$4,0),FALSE),"0%")),VLOOKUP(_xlfn.CONCAT($B47,$C47),BNA_Variations_prix!$E$1:$AJ$205,MATCH(V$42,BNA_Variations_prix!$E$4:$CA$4,0),FALSE)))),VLOOKUP(_xlfn.CONCAT($B47,$C47),BNA_Variations_prix!$E$1:$AJ$205,MATCH(V$42,BNA_Variations_prix!$E$4:$CA$4,0),FALSE))</f>
        <v>► 0%</v>
      </c>
      <c r="W47" s="16" t="str">
        <f ca="1">IF(ISNUMBER(VLOOKUP(_xlfn.CONCAT($B47,$C47),BNA_Variations_prix!$E$1:$AJ$205,MATCH(W$42,BNA_Variations_prix!$E$4:$CA$4,0),FALSE)),IF(ROUND(VLOOKUP(_xlfn.CONCAT($B47,$C47),BNA_Variations_prix!$E$1:$AJ$205,MATCH(W$42,BNA_Variations_prix!$E$4:$CA$4,0),FALSE),2)&gt;0,_xlfn.CONCAT($B$3," ",TEXT(VLOOKUP(_xlfn.CONCAT($B47,$C47),BNA_Variations_prix!$E$1:$AJ$205,MATCH(W$42,BNA_Variations_prix!$E$4:$CA$4,0),FALSE),"0%")),IF(ROUND(VLOOKUP(_xlfn.CONCAT($B47,$C47),BNA_Variations_prix!$E$1:$AJ$205,MATCH(W$42,BNA_Variations_prix!$E$4:$CA$4,0),FALSE),2)=0,_xlfn.CONCAT($B$4," ",TEXT(VLOOKUP(_xlfn.CONCAT($B47,$C47),BNA_Variations_prix!$E$1:$AJ$205,MATCH(W$42,BNA_Variations_prix!$E$4:$CA$4,0),FALSE),"0%")),IF(ROUND(VLOOKUP(_xlfn.CONCAT($B47,$C47),BNA_Variations_prix!$E$1:$AJ$205,MATCH(W$42,BNA_Variations_prix!$E$4:$CA$4,0),FALSE),2)&lt;0,_xlfn.CONCAT($B$5," ",TEXT(VLOOKUP(_xlfn.CONCAT($B47,$C47),BNA_Variations_prix!$E$1:$AJ$205,MATCH(W$42,BNA_Variations_prix!$E$4:$CA$4,0),FALSE),"0%")),VLOOKUP(_xlfn.CONCAT($B47,$C47),BNA_Variations_prix!$E$1:$AJ$205,MATCH(W$42,BNA_Variations_prix!$E$4:$CA$4,0),FALSE)))),VLOOKUP(_xlfn.CONCAT($B47,$C47),BNA_Variations_prix!$E$1:$AJ$205,MATCH(W$42,BNA_Variations_prix!$E$4:$CA$4,0),FALSE))</f>
        <v>-</v>
      </c>
      <c r="X47" s="16" t="str">
        <f ca="1">IF(ISNUMBER(VLOOKUP(_xlfn.CONCAT($B47,$C47),BNA_Variations_prix!$E$1:$AJ$205,MATCH(X$42,BNA_Variations_prix!$E$4:$CA$4,0),FALSE)),IF(ROUND(VLOOKUP(_xlfn.CONCAT($B47,$C47),BNA_Variations_prix!$E$1:$AJ$205,MATCH(X$42,BNA_Variations_prix!$E$4:$CA$4,0),FALSE),2)&gt;0,_xlfn.CONCAT($B$3," ",TEXT(VLOOKUP(_xlfn.CONCAT($B47,$C47),BNA_Variations_prix!$E$1:$AJ$205,MATCH(X$42,BNA_Variations_prix!$E$4:$CA$4,0),FALSE),"0%")),IF(ROUND(VLOOKUP(_xlfn.CONCAT($B47,$C47),BNA_Variations_prix!$E$1:$AJ$205,MATCH(X$42,BNA_Variations_prix!$E$4:$CA$4,0),FALSE),2)=0,_xlfn.CONCAT($B$4," ",TEXT(VLOOKUP(_xlfn.CONCAT($B47,$C47),BNA_Variations_prix!$E$1:$AJ$205,MATCH(X$42,BNA_Variations_prix!$E$4:$CA$4,0),FALSE),"0%")),IF(ROUND(VLOOKUP(_xlfn.CONCAT($B47,$C47),BNA_Variations_prix!$E$1:$AJ$205,MATCH(X$42,BNA_Variations_prix!$E$4:$CA$4,0),FALSE),2)&lt;0,_xlfn.CONCAT($B$5," ",TEXT(VLOOKUP(_xlfn.CONCAT($B47,$C47),BNA_Variations_prix!$E$1:$AJ$205,MATCH(X$42,BNA_Variations_prix!$E$4:$CA$4,0),FALSE),"0%")),VLOOKUP(_xlfn.CONCAT($B47,$C47),BNA_Variations_prix!$E$1:$AJ$205,MATCH(X$42,BNA_Variations_prix!$E$4:$CA$4,0),FALSE)))),VLOOKUP(_xlfn.CONCAT($B47,$C47),BNA_Variations_prix!$E$1:$AJ$205,MATCH(X$42,BNA_Variations_prix!$E$4:$CA$4,0),FALSE))</f>
        <v>-</v>
      </c>
      <c r="Y47" s="16" t="str">
        <f ca="1">IF(ISNUMBER(VLOOKUP(_xlfn.CONCAT($B47,$C47),BNA_Variations_prix!$E$1:$AJ$205,MATCH(Y$42,BNA_Variations_prix!$E$4:$CA$4,0),FALSE)),IF(ROUND(VLOOKUP(_xlfn.CONCAT($B47,$C47),BNA_Variations_prix!$E$1:$AJ$205,MATCH(Y$42,BNA_Variations_prix!$E$4:$CA$4,0),FALSE),2)&gt;0,_xlfn.CONCAT($B$3," ",TEXT(VLOOKUP(_xlfn.CONCAT($B47,$C47),BNA_Variations_prix!$E$1:$AJ$205,MATCH(Y$42,BNA_Variations_prix!$E$4:$CA$4,0),FALSE),"0%")),IF(ROUND(VLOOKUP(_xlfn.CONCAT($B47,$C47),BNA_Variations_prix!$E$1:$AJ$205,MATCH(Y$42,BNA_Variations_prix!$E$4:$CA$4,0),FALSE),2)=0,_xlfn.CONCAT($B$4," ",TEXT(VLOOKUP(_xlfn.CONCAT($B47,$C47),BNA_Variations_prix!$E$1:$AJ$205,MATCH(Y$42,BNA_Variations_prix!$E$4:$CA$4,0),FALSE),"0%")),IF(ROUND(VLOOKUP(_xlfn.CONCAT($B47,$C47),BNA_Variations_prix!$E$1:$AJ$205,MATCH(Y$42,BNA_Variations_prix!$E$4:$CA$4,0),FALSE),2)&lt;0,_xlfn.CONCAT($B$5," ",TEXT(VLOOKUP(_xlfn.CONCAT($B47,$C47),BNA_Variations_prix!$E$1:$AJ$205,MATCH(Y$42,BNA_Variations_prix!$E$4:$CA$4,0),FALSE),"0%")),VLOOKUP(_xlfn.CONCAT($B47,$C47),BNA_Variations_prix!$E$1:$AJ$205,MATCH(Y$42,BNA_Variations_prix!$E$4:$CA$4,0),FALSE)))),VLOOKUP(_xlfn.CONCAT($B47,$C47),BNA_Variations_prix!$E$1:$AJ$205,MATCH(Y$42,BNA_Variations_prix!$E$4:$CA$4,0),FALSE))</f>
        <v>-</v>
      </c>
      <c r="Z47" s="16" t="str">
        <f ca="1">IF(ISNUMBER(VLOOKUP(_xlfn.CONCAT($B47,$C47),BNA_Variations_prix!$E$1:$AJ$205,MATCH(Z$42,BNA_Variations_prix!$E$4:$CA$4,0),FALSE)),IF(ROUND(VLOOKUP(_xlfn.CONCAT($B47,$C47),BNA_Variations_prix!$E$1:$AJ$205,MATCH(Z$42,BNA_Variations_prix!$E$4:$CA$4,0),FALSE),2)&gt;0,_xlfn.CONCAT($B$3," ",TEXT(VLOOKUP(_xlfn.CONCAT($B47,$C47),BNA_Variations_prix!$E$1:$AJ$205,MATCH(Z$42,BNA_Variations_prix!$E$4:$CA$4,0),FALSE),"0%")),IF(ROUND(VLOOKUP(_xlfn.CONCAT($B47,$C47),BNA_Variations_prix!$E$1:$AJ$205,MATCH(Z$42,BNA_Variations_prix!$E$4:$CA$4,0),FALSE),2)=0,_xlfn.CONCAT($B$4," ",TEXT(VLOOKUP(_xlfn.CONCAT($B47,$C47),BNA_Variations_prix!$E$1:$AJ$205,MATCH(Z$42,BNA_Variations_prix!$E$4:$CA$4,0),FALSE),"0%")),IF(ROUND(VLOOKUP(_xlfn.CONCAT($B47,$C47),BNA_Variations_prix!$E$1:$AJ$205,MATCH(Z$42,BNA_Variations_prix!$E$4:$CA$4,0),FALSE),2)&lt;0,_xlfn.CONCAT($B$5," ",TEXT(VLOOKUP(_xlfn.CONCAT($B47,$C47),BNA_Variations_prix!$E$1:$AJ$205,MATCH(Z$42,BNA_Variations_prix!$E$4:$CA$4,0),FALSE),"0%")),VLOOKUP(_xlfn.CONCAT($B47,$C47),BNA_Variations_prix!$E$1:$AJ$205,MATCH(Z$42,BNA_Variations_prix!$E$4:$CA$4,0),FALSE)))),VLOOKUP(_xlfn.CONCAT($B47,$C47),BNA_Variations_prix!$E$1:$AJ$205,MATCH(Z$42,BNA_Variations_prix!$E$4:$CA$4,0),FALSE))</f>
        <v>► 0%</v>
      </c>
      <c r="AA47" s="16" t="str">
        <f ca="1">IF(ISNUMBER(VLOOKUP(_xlfn.CONCAT($B47,$C47),BNA_Variations_prix!$E$1:$AJ$205,MATCH(AA$42,BNA_Variations_prix!$E$4:$CA$4,0),FALSE)),IF(ROUND(VLOOKUP(_xlfn.CONCAT($B47,$C47),BNA_Variations_prix!$E$1:$AJ$205,MATCH(AA$42,BNA_Variations_prix!$E$4:$CA$4,0),FALSE),2)&gt;0,_xlfn.CONCAT($B$3," ",TEXT(VLOOKUP(_xlfn.CONCAT($B47,$C47),BNA_Variations_prix!$E$1:$AJ$205,MATCH(AA$42,BNA_Variations_prix!$E$4:$CA$4,0),FALSE),"0%")),IF(ROUND(VLOOKUP(_xlfn.CONCAT($B47,$C47),BNA_Variations_prix!$E$1:$AJ$205,MATCH(AA$42,BNA_Variations_prix!$E$4:$CA$4,0),FALSE),2)=0,_xlfn.CONCAT($B$4," ",TEXT(VLOOKUP(_xlfn.CONCAT($B47,$C47),BNA_Variations_prix!$E$1:$AJ$205,MATCH(AA$42,BNA_Variations_prix!$E$4:$CA$4,0),FALSE),"0%")),IF(ROUND(VLOOKUP(_xlfn.CONCAT($B47,$C47),BNA_Variations_prix!$E$1:$AJ$205,MATCH(AA$42,BNA_Variations_prix!$E$4:$CA$4,0),FALSE),2)&lt;0,_xlfn.CONCAT($B$5," ",TEXT(VLOOKUP(_xlfn.CONCAT($B47,$C47),BNA_Variations_prix!$E$1:$AJ$205,MATCH(AA$42,BNA_Variations_prix!$E$4:$CA$4,0),FALSE),"0%")),VLOOKUP(_xlfn.CONCAT($B47,$C47),BNA_Variations_prix!$E$1:$AJ$205,MATCH(AA$42,BNA_Variations_prix!$E$4:$CA$4,0),FALSE)))),VLOOKUP(_xlfn.CONCAT($B47,$C47),BNA_Variations_prix!$E$1:$AJ$205,MATCH(AA$42,BNA_Variations_prix!$E$4:$CA$4,0),FALSE))</f>
        <v>► 0%</v>
      </c>
      <c r="AB47" s="16" t="str">
        <f ca="1">IF(ISNUMBER(VLOOKUP(_xlfn.CONCAT($B47,$C47),BNA_Variations_prix!$E$1:$AJ$205,MATCH(AB$42,BNA_Variations_prix!$E$4:$CA$4,0),FALSE)),IF(ROUND(VLOOKUP(_xlfn.CONCAT($B47,$C47),BNA_Variations_prix!$E$1:$AJ$205,MATCH(AB$42,BNA_Variations_prix!$E$4:$CA$4,0),FALSE),2)&gt;0,_xlfn.CONCAT($B$3," ",TEXT(VLOOKUP(_xlfn.CONCAT($B47,$C47),BNA_Variations_prix!$E$1:$AJ$205,MATCH(AB$42,BNA_Variations_prix!$E$4:$CA$4,0),FALSE),"0%")),IF(ROUND(VLOOKUP(_xlfn.CONCAT($B47,$C47),BNA_Variations_prix!$E$1:$AJ$205,MATCH(AB$42,BNA_Variations_prix!$E$4:$CA$4,0),FALSE),2)=0,_xlfn.CONCAT($B$4," ",TEXT(VLOOKUP(_xlfn.CONCAT($B47,$C47),BNA_Variations_prix!$E$1:$AJ$205,MATCH(AB$42,BNA_Variations_prix!$E$4:$CA$4,0),FALSE),"0%")),IF(ROUND(VLOOKUP(_xlfn.CONCAT($B47,$C47),BNA_Variations_prix!$E$1:$AJ$205,MATCH(AB$42,BNA_Variations_prix!$E$4:$CA$4,0),FALSE),2)&lt;0,_xlfn.CONCAT($B$5," ",TEXT(VLOOKUP(_xlfn.CONCAT($B47,$C47),BNA_Variations_prix!$E$1:$AJ$205,MATCH(AB$42,BNA_Variations_prix!$E$4:$CA$4,0),FALSE),"0%")),VLOOKUP(_xlfn.CONCAT($B47,$C47),BNA_Variations_prix!$E$1:$AJ$205,MATCH(AB$42,BNA_Variations_prix!$E$4:$CA$4,0),FALSE)))),VLOOKUP(_xlfn.CONCAT($B47,$C47),BNA_Variations_prix!$E$1:$AJ$205,MATCH(AB$42,BNA_Variations_prix!$E$4:$CA$4,0),FALSE))</f>
        <v>-</v>
      </c>
      <c r="AC47" s="16" t="str">
        <f ca="1">IF(ISNUMBER(VLOOKUP(_xlfn.CONCAT($B47,$C47),BNA_Variations_prix!$E$1:$AJ$205,MATCH(AC$42,BNA_Variations_prix!$E$4:$CA$4,0),FALSE)),IF(ROUND(VLOOKUP(_xlfn.CONCAT($B47,$C47),BNA_Variations_prix!$E$1:$AJ$205,MATCH(AC$42,BNA_Variations_prix!$E$4:$CA$4,0),FALSE),2)&gt;0,_xlfn.CONCAT($B$3," ",TEXT(VLOOKUP(_xlfn.CONCAT($B47,$C47),BNA_Variations_prix!$E$1:$AJ$205,MATCH(AC$42,BNA_Variations_prix!$E$4:$CA$4,0),FALSE),"0%")),IF(ROUND(VLOOKUP(_xlfn.CONCAT($B47,$C47),BNA_Variations_prix!$E$1:$AJ$205,MATCH(AC$42,BNA_Variations_prix!$E$4:$CA$4,0),FALSE),2)=0,_xlfn.CONCAT($B$4," ",TEXT(VLOOKUP(_xlfn.CONCAT($B47,$C47),BNA_Variations_prix!$E$1:$AJ$205,MATCH(AC$42,BNA_Variations_prix!$E$4:$CA$4,0),FALSE),"0%")),IF(ROUND(VLOOKUP(_xlfn.CONCAT($B47,$C47),BNA_Variations_prix!$E$1:$AJ$205,MATCH(AC$42,BNA_Variations_prix!$E$4:$CA$4,0),FALSE),2)&lt;0,_xlfn.CONCAT($B$5," ",TEXT(VLOOKUP(_xlfn.CONCAT($B47,$C47),BNA_Variations_prix!$E$1:$AJ$205,MATCH(AC$42,BNA_Variations_prix!$E$4:$CA$4,0),FALSE),"0%")),VLOOKUP(_xlfn.CONCAT($B47,$C47),BNA_Variations_prix!$E$1:$AJ$205,MATCH(AC$42,BNA_Variations_prix!$E$4:$CA$4,0),FALSE)))),VLOOKUP(_xlfn.CONCAT($B47,$C47),BNA_Variations_prix!$E$1:$AJ$205,MATCH(AC$42,BNA_Variations_prix!$E$4:$CA$4,0),FALSE))</f>
        <v>-</v>
      </c>
      <c r="AD47" s="16" t="str">
        <f ca="1">IF(ISNUMBER(VLOOKUP(_xlfn.CONCAT($B47,$C47),BNA_Variations_prix!$E$1:$AJ$205,MATCH(AD$42,BNA_Variations_prix!$E$4:$CA$4,0),FALSE)),IF(ROUND(VLOOKUP(_xlfn.CONCAT($B47,$C47),BNA_Variations_prix!$E$1:$AJ$205,MATCH(AD$42,BNA_Variations_prix!$E$4:$CA$4,0),FALSE),2)&gt;0,_xlfn.CONCAT($B$3," ",TEXT(VLOOKUP(_xlfn.CONCAT($B47,$C47),BNA_Variations_prix!$E$1:$AJ$205,MATCH(AD$42,BNA_Variations_prix!$E$4:$CA$4,0),FALSE),"0%")),IF(ROUND(VLOOKUP(_xlfn.CONCAT($B47,$C47),BNA_Variations_prix!$E$1:$AJ$205,MATCH(AD$42,BNA_Variations_prix!$E$4:$CA$4,0),FALSE),2)=0,_xlfn.CONCAT($B$4," ",TEXT(VLOOKUP(_xlfn.CONCAT($B47,$C47),BNA_Variations_prix!$E$1:$AJ$205,MATCH(AD$42,BNA_Variations_prix!$E$4:$CA$4,0),FALSE),"0%")),IF(ROUND(VLOOKUP(_xlfn.CONCAT($B47,$C47),BNA_Variations_prix!$E$1:$AJ$205,MATCH(AD$42,BNA_Variations_prix!$E$4:$CA$4,0),FALSE),2)&lt;0,_xlfn.CONCAT($B$5," ",TEXT(VLOOKUP(_xlfn.CONCAT($B47,$C47),BNA_Variations_prix!$E$1:$AJ$205,MATCH(AD$42,BNA_Variations_prix!$E$4:$CA$4,0),FALSE),"0%")),VLOOKUP(_xlfn.CONCAT($B47,$C47),BNA_Variations_prix!$E$1:$AJ$205,MATCH(AD$42,BNA_Variations_prix!$E$4:$CA$4,0),FALSE)))),VLOOKUP(_xlfn.CONCAT($B47,$C47),BNA_Variations_prix!$E$1:$AJ$205,MATCH(AD$42,BNA_Variations_prix!$E$4:$CA$4,0),FALSE))</f>
        <v>► 0%</v>
      </c>
      <c r="AE47" s="16" t="str">
        <f ca="1">IF(ISNUMBER(VLOOKUP(_xlfn.CONCAT($B47,$C47),BNA_Variations_prix!$E$1:$AJ$205,MATCH(AE$42,BNA_Variations_prix!$E$4:$CA$4,0),FALSE)),IF(ROUND(VLOOKUP(_xlfn.CONCAT($B47,$C47),BNA_Variations_prix!$E$1:$AJ$205,MATCH(AE$42,BNA_Variations_prix!$E$4:$CA$4,0),FALSE),2)&gt;0,_xlfn.CONCAT($B$3," ",TEXT(VLOOKUP(_xlfn.CONCAT($B47,$C47),BNA_Variations_prix!$E$1:$AJ$205,MATCH(AE$42,BNA_Variations_prix!$E$4:$CA$4,0),FALSE),"0%")),IF(ROUND(VLOOKUP(_xlfn.CONCAT($B47,$C47),BNA_Variations_prix!$E$1:$AJ$205,MATCH(AE$42,BNA_Variations_prix!$E$4:$CA$4,0),FALSE),2)=0,_xlfn.CONCAT($B$4," ",TEXT(VLOOKUP(_xlfn.CONCAT($B47,$C47),BNA_Variations_prix!$E$1:$AJ$205,MATCH(AE$42,BNA_Variations_prix!$E$4:$CA$4,0),FALSE),"0%")),IF(ROUND(VLOOKUP(_xlfn.CONCAT($B47,$C47),BNA_Variations_prix!$E$1:$AJ$205,MATCH(AE$42,BNA_Variations_prix!$E$4:$CA$4,0),FALSE),2)&lt;0,_xlfn.CONCAT($B$5," ",TEXT(VLOOKUP(_xlfn.CONCAT($B47,$C47),BNA_Variations_prix!$E$1:$AJ$205,MATCH(AE$42,BNA_Variations_prix!$E$4:$CA$4,0),FALSE),"0%")),VLOOKUP(_xlfn.CONCAT($B47,$C47),BNA_Variations_prix!$E$1:$AJ$205,MATCH(AE$42,BNA_Variations_prix!$E$4:$CA$4,0),FALSE)))),VLOOKUP(_xlfn.CONCAT($B47,$C47),BNA_Variations_prix!$E$1:$AJ$205,MATCH(AE$42,BNA_Variations_prix!$E$4:$CA$4,0),FALSE))</f>
        <v>► 0%</v>
      </c>
      <c r="AF47" s="16" t="str">
        <f ca="1">IF(ISNUMBER(VLOOKUP(_xlfn.CONCAT($B47,$C47),BNA_Variations_prix!$E$1:$AJ$205,MATCH(AF$42,BNA_Variations_prix!$E$4:$CA$4,0),FALSE)),IF(ROUND(VLOOKUP(_xlfn.CONCAT($B47,$C47),BNA_Variations_prix!$E$1:$AJ$205,MATCH(AF$42,BNA_Variations_prix!$E$4:$CA$4,0),FALSE),2)&gt;0,_xlfn.CONCAT($B$3," ",TEXT(VLOOKUP(_xlfn.CONCAT($B47,$C47),BNA_Variations_prix!$E$1:$AJ$205,MATCH(AF$42,BNA_Variations_prix!$E$4:$CA$4,0),FALSE),"0%")),IF(ROUND(VLOOKUP(_xlfn.CONCAT($B47,$C47),BNA_Variations_prix!$E$1:$AJ$205,MATCH(AF$42,BNA_Variations_prix!$E$4:$CA$4,0),FALSE),2)=0,_xlfn.CONCAT($B$4," ",TEXT(VLOOKUP(_xlfn.CONCAT($B47,$C47),BNA_Variations_prix!$E$1:$AJ$205,MATCH(AF$42,BNA_Variations_prix!$E$4:$CA$4,0),FALSE),"0%")),IF(ROUND(VLOOKUP(_xlfn.CONCAT($B47,$C47),BNA_Variations_prix!$E$1:$AJ$205,MATCH(AF$42,BNA_Variations_prix!$E$4:$CA$4,0),FALSE),2)&lt;0,_xlfn.CONCAT($B$5," ",TEXT(VLOOKUP(_xlfn.CONCAT($B47,$C47),BNA_Variations_prix!$E$1:$AJ$205,MATCH(AF$42,BNA_Variations_prix!$E$4:$CA$4,0),FALSE),"0%")),VLOOKUP(_xlfn.CONCAT($B47,$C47),BNA_Variations_prix!$E$1:$AJ$205,MATCH(AF$42,BNA_Variations_prix!$E$4:$CA$4,0),FALSE)))),VLOOKUP(_xlfn.CONCAT($B47,$C47),BNA_Variations_prix!$E$1:$AJ$205,MATCH(AF$42,BNA_Variations_prix!$E$4:$CA$4,0),FALSE))</f>
        <v>► 0%</v>
      </c>
      <c r="AG47" s="16" t="str">
        <f ca="1">IF(ISNUMBER(VLOOKUP(_xlfn.CONCAT($B47,$C47),BNA_Variations_prix!$E$1:$AJ$205,MATCH(AG$42,BNA_Variations_prix!$E$4:$CA$4,0),FALSE)),IF(ROUND(VLOOKUP(_xlfn.CONCAT($B47,$C47),BNA_Variations_prix!$E$1:$AJ$205,MATCH(AG$42,BNA_Variations_prix!$E$4:$CA$4,0),FALSE),2)&gt;0,_xlfn.CONCAT($B$3," ",TEXT(VLOOKUP(_xlfn.CONCAT($B47,$C47),BNA_Variations_prix!$E$1:$AJ$205,MATCH(AG$42,BNA_Variations_prix!$E$4:$CA$4,0),FALSE),"0%")),IF(ROUND(VLOOKUP(_xlfn.CONCAT($B47,$C47),BNA_Variations_prix!$E$1:$AJ$205,MATCH(AG$42,BNA_Variations_prix!$E$4:$CA$4,0),FALSE),2)=0,_xlfn.CONCAT($B$4," ",TEXT(VLOOKUP(_xlfn.CONCAT($B47,$C47),BNA_Variations_prix!$E$1:$AJ$205,MATCH(AG$42,BNA_Variations_prix!$E$4:$CA$4,0),FALSE),"0%")),IF(ROUND(VLOOKUP(_xlfn.CONCAT($B47,$C47),BNA_Variations_prix!$E$1:$AJ$205,MATCH(AG$42,BNA_Variations_prix!$E$4:$CA$4,0),FALSE),2)&lt;0,_xlfn.CONCAT($B$5," ",TEXT(VLOOKUP(_xlfn.CONCAT($B47,$C47),BNA_Variations_prix!$E$1:$AJ$205,MATCH(AG$42,BNA_Variations_prix!$E$4:$CA$4,0),FALSE),"0%")),VLOOKUP(_xlfn.CONCAT($B47,$C47),BNA_Variations_prix!$E$1:$AJ$205,MATCH(AG$42,BNA_Variations_prix!$E$4:$CA$4,0),FALSE)))),VLOOKUP(_xlfn.CONCAT($B47,$C47),BNA_Variations_prix!$E$1:$AJ$205,MATCH(AG$42,BNA_Variations_prix!$E$4:$CA$4,0),FALSE))</f>
        <v>-</v>
      </c>
    </row>
    <row r="48" spans="2:33" x14ac:dyDescent="0.35">
      <c r="B48" t="s">
        <v>77</v>
      </c>
      <c r="C48" s="11">
        <f>$B$2</f>
        <v>45231</v>
      </c>
      <c r="D48" t="s">
        <v>76</v>
      </c>
      <c r="E48" s="16" t="str">
        <f ca="1">IF(ISNUMBER(VLOOKUP(_xlfn.CONCAT($B48,$C48),BNA_Variations_prix!$E$1:$AJ$205,MATCH(E$42,BNA_Variations_prix!$E$4:$CA$4,0),FALSE)),IF(ROUND(VLOOKUP(_xlfn.CONCAT($B48,$C48),BNA_Variations_prix!$E$1:$AJ$205,MATCH(E$42,BNA_Variations_prix!$E$4:$CA$4,0),FALSE),2)&gt;0,_xlfn.CONCAT($B$3," ",TEXT(VLOOKUP(_xlfn.CONCAT($B48,$C48),BNA_Variations_prix!$E$1:$AJ$205,MATCH(E$42,BNA_Variations_prix!$E$4:$CA$4,0),FALSE),"0%")),IF(ROUND(VLOOKUP(_xlfn.CONCAT($B48,$C48),BNA_Variations_prix!$E$1:$AJ$205,MATCH(E$42,BNA_Variations_prix!$E$4:$CA$4,0),FALSE),2)=0,_xlfn.CONCAT($B$4," ",TEXT(VLOOKUP(_xlfn.CONCAT($B48,$C48),BNA_Variations_prix!$E$1:$AJ$205,MATCH(E$42,BNA_Variations_prix!$E$4:$CA$4,0),FALSE),"0%")),IF(ROUND(VLOOKUP(_xlfn.CONCAT($B48,$C48),BNA_Variations_prix!$E$1:$AJ$205,MATCH(E$42,BNA_Variations_prix!$E$4:$CA$4,0),FALSE),2)&lt;0,_xlfn.CONCAT($B$5," ",TEXT(VLOOKUP(_xlfn.CONCAT($B48,$C48),BNA_Variations_prix!$E$1:$AJ$205,MATCH(E$42,BNA_Variations_prix!$E$4:$CA$4,0),FALSE),"0%")),VLOOKUP(_xlfn.CONCAT($B48,$C48),BNA_Variations_prix!$E$1:$AJ$205,MATCH(E$42,BNA_Variations_prix!$E$4:$CA$4,0),FALSE)))),VLOOKUP(_xlfn.CONCAT($B48,$C48),BNA_Variations_prix!$E$1:$AJ$205,MATCH(E$42,BNA_Variations_prix!$E$4:$CA$4,0),FALSE))</f>
        <v>► 0%</v>
      </c>
      <c r="F48" s="16" t="str">
        <f ca="1">IF(ISNUMBER(VLOOKUP(_xlfn.CONCAT($B48,$C48),BNA_Variations_prix!$E$1:$AJ$205,MATCH(F$42,BNA_Variations_prix!$E$4:$CA$4,0),FALSE)),IF(ROUND(VLOOKUP(_xlfn.CONCAT($B48,$C48),BNA_Variations_prix!$E$1:$AJ$205,MATCH(F$42,BNA_Variations_prix!$E$4:$CA$4,0),FALSE),2)&gt;0,_xlfn.CONCAT($B$3," ",TEXT(VLOOKUP(_xlfn.CONCAT($B48,$C48),BNA_Variations_prix!$E$1:$AJ$205,MATCH(F$42,BNA_Variations_prix!$E$4:$CA$4,0),FALSE),"0%")),IF(ROUND(VLOOKUP(_xlfn.CONCAT($B48,$C48),BNA_Variations_prix!$E$1:$AJ$205,MATCH(F$42,BNA_Variations_prix!$E$4:$CA$4,0),FALSE),2)=0,_xlfn.CONCAT($B$4," ",TEXT(VLOOKUP(_xlfn.CONCAT($B48,$C48),BNA_Variations_prix!$E$1:$AJ$205,MATCH(F$42,BNA_Variations_prix!$E$4:$CA$4,0),FALSE),"0%")),IF(ROUND(VLOOKUP(_xlfn.CONCAT($B48,$C48),BNA_Variations_prix!$E$1:$AJ$205,MATCH(F$42,BNA_Variations_prix!$E$4:$CA$4,0),FALSE),2)&lt;0,_xlfn.CONCAT($B$5," ",TEXT(VLOOKUP(_xlfn.CONCAT($B48,$C48),BNA_Variations_prix!$E$1:$AJ$205,MATCH(F$42,BNA_Variations_prix!$E$4:$CA$4,0),FALSE),"0%")),VLOOKUP(_xlfn.CONCAT($B48,$C48),BNA_Variations_prix!$E$1:$AJ$205,MATCH(F$42,BNA_Variations_prix!$E$4:$CA$4,0),FALSE)))),VLOOKUP(_xlfn.CONCAT($B48,$C48),BNA_Variations_prix!$E$1:$AJ$205,MATCH(F$42,BNA_Variations_prix!$E$4:$CA$4,0),FALSE))</f>
        <v>► 0%</v>
      </c>
      <c r="G48" s="16" t="str">
        <f ca="1">IF(ISNUMBER(VLOOKUP(_xlfn.CONCAT($B48,$C48),BNA_Variations_prix!$E$1:$AJ$205,MATCH(G$42,BNA_Variations_prix!$E$4:$CA$4,0),FALSE)),IF(ROUND(VLOOKUP(_xlfn.CONCAT($B48,$C48),BNA_Variations_prix!$E$1:$AJ$205,MATCH(G$42,BNA_Variations_prix!$E$4:$CA$4,0),FALSE),2)&gt;0,_xlfn.CONCAT($B$3," ",TEXT(VLOOKUP(_xlfn.CONCAT($B48,$C48),BNA_Variations_prix!$E$1:$AJ$205,MATCH(G$42,BNA_Variations_prix!$E$4:$CA$4,0),FALSE),"0%")),IF(ROUND(VLOOKUP(_xlfn.CONCAT($B48,$C48),BNA_Variations_prix!$E$1:$AJ$205,MATCH(G$42,BNA_Variations_prix!$E$4:$CA$4,0),FALSE),2)=0,_xlfn.CONCAT($B$4," ",TEXT(VLOOKUP(_xlfn.CONCAT($B48,$C48),BNA_Variations_prix!$E$1:$AJ$205,MATCH(G$42,BNA_Variations_prix!$E$4:$CA$4,0),FALSE),"0%")),IF(ROUND(VLOOKUP(_xlfn.CONCAT($B48,$C48),BNA_Variations_prix!$E$1:$AJ$205,MATCH(G$42,BNA_Variations_prix!$E$4:$CA$4,0),FALSE),2)&lt;0,_xlfn.CONCAT($B$5," ",TEXT(VLOOKUP(_xlfn.CONCAT($B48,$C48),BNA_Variations_prix!$E$1:$AJ$205,MATCH(G$42,BNA_Variations_prix!$E$4:$CA$4,0),FALSE),"0%")),VLOOKUP(_xlfn.CONCAT($B48,$C48),BNA_Variations_prix!$E$1:$AJ$205,MATCH(G$42,BNA_Variations_prix!$E$4:$CA$4,0),FALSE)))),VLOOKUP(_xlfn.CONCAT($B48,$C48),BNA_Variations_prix!$E$1:$AJ$205,MATCH(G$42,BNA_Variations_prix!$E$4:$CA$4,0),FALSE))</f>
        <v>-</v>
      </c>
      <c r="H48" s="16" t="str">
        <f ca="1">IF(ISNUMBER(VLOOKUP(_xlfn.CONCAT($B48,$C48),BNA_Variations_prix!$E$1:$AJ$205,MATCH(H$42,BNA_Variations_prix!$E$4:$CA$4,0),FALSE)),IF(ROUND(VLOOKUP(_xlfn.CONCAT($B48,$C48),BNA_Variations_prix!$E$1:$AJ$205,MATCH(H$42,BNA_Variations_prix!$E$4:$CA$4,0),FALSE),2)&gt;0,_xlfn.CONCAT($B$3," ",TEXT(VLOOKUP(_xlfn.CONCAT($B48,$C48),BNA_Variations_prix!$E$1:$AJ$205,MATCH(H$42,BNA_Variations_prix!$E$4:$CA$4,0),FALSE),"0%")),IF(ROUND(VLOOKUP(_xlfn.CONCAT($B48,$C48),BNA_Variations_prix!$E$1:$AJ$205,MATCH(H$42,BNA_Variations_prix!$E$4:$CA$4,0),FALSE),2)=0,_xlfn.CONCAT($B$4," ",TEXT(VLOOKUP(_xlfn.CONCAT($B48,$C48),BNA_Variations_prix!$E$1:$AJ$205,MATCH(H$42,BNA_Variations_prix!$E$4:$CA$4,0),FALSE),"0%")),IF(ROUND(VLOOKUP(_xlfn.CONCAT($B48,$C48),BNA_Variations_prix!$E$1:$AJ$205,MATCH(H$42,BNA_Variations_prix!$E$4:$CA$4,0),FALSE),2)&lt;0,_xlfn.CONCAT($B$5," ",TEXT(VLOOKUP(_xlfn.CONCAT($B48,$C48),BNA_Variations_prix!$E$1:$AJ$205,MATCH(H$42,BNA_Variations_prix!$E$4:$CA$4,0),FALSE),"0%")),VLOOKUP(_xlfn.CONCAT($B48,$C48),BNA_Variations_prix!$E$1:$AJ$205,MATCH(H$42,BNA_Variations_prix!$E$4:$CA$4,0),FALSE)))),VLOOKUP(_xlfn.CONCAT($B48,$C48),BNA_Variations_prix!$E$1:$AJ$205,MATCH(H$42,BNA_Variations_prix!$E$4:$CA$4,0),FALSE))</f>
        <v>► 0%</v>
      </c>
      <c r="I48" s="16" t="str">
        <f ca="1">IF(ISNUMBER(VLOOKUP(_xlfn.CONCAT($B48,$C48),BNA_Variations_prix!$E$1:$AJ$205,MATCH(I$42,BNA_Variations_prix!$E$4:$CA$4,0),FALSE)),IF(ROUND(VLOOKUP(_xlfn.CONCAT($B48,$C48),BNA_Variations_prix!$E$1:$AJ$205,MATCH(I$42,BNA_Variations_prix!$E$4:$CA$4,0),FALSE),2)&gt;0,_xlfn.CONCAT($B$3," ",TEXT(VLOOKUP(_xlfn.CONCAT($B48,$C48),BNA_Variations_prix!$E$1:$AJ$205,MATCH(I$42,BNA_Variations_prix!$E$4:$CA$4,0),FALSE),"0%")),IF(ROUND(VLOOKUP(_xlfn.CONCAT($B48,$C48),BNA_Variations_prix!$E$1:$AJ$205,MATCH(I$42,BNA_Variations_prix!$E$4:$CA$4,0),FALSE),2)=0,_xlfn.CONCAT($B$4," ",TEXT(VLOOKUP(_xlfn.CONCAT($B48,$C48),BNA_Variations_prix!$E$1:$AJ$205,MATCH(I$42,BNA_Variations_prix!$E$4:$CA$4,0),FALSE),"0%")),IF(ROUND(VLOOKUP(_xlfn.CONCAT($B48,$C48),BNA_Variations_prix!$E$1:$AJ$205,MATCH(I$42,BNA_Variations_prix!$E$4:$CA$4,0),FALSE),2)&lt;0,_xlfn.CONCAT($B$5," ",TEXT(VLOOKUP(_xlfn.CONCAT($B48,$C48),BNA_Variations_prix!$E$1:$AJ$205,MATCH(I$42,BNA_Variations_prix!$E$4:$CA$4,0),FALSE),"0%")),VLOOKUP(_xlfn.CONCAT($B48,$C48),BNA_Variations_prix!$E$1:$AJ$205,MATCH(I$42,BNA_Variations_prix!$E$4:$CA$4,0),FALSE)))),VLOOKUP(_xlfn.CONCAT($B48,$C48),BNA_Variations_prix!$E$1:$AJ$205,MATCH(I$42,BNA_Variations_prix!$E$4:$CA$4,0),FALSE))</f>
        <v>► 0%</v>
      </c>
      <c r="J48" s="16" t="str">
        <f ca="1">IF(ISNUMBER(VLOOKUP(_xlfn.CONCAT($B48,$C48),BNA_Variations_prix!$E$1:$AJ$205,MATCH(J$42,BNA_Variations_prix!$E$4:$CA$4,0),FALSE)),IF(ROUND(VLOOKUP(_xlfn.CONCAT($B48,$C48),BNA_Variations_prix!$E$1:$AJ$205,MATCH(J$42,BNA_Variations_prix!$E$4:$CA$4,0),FALSE),2)&gt;0,_xlfn.CONCAT($B$3," ",TEXT(VLOOKUP(_xlfn.CONCAT($B48,$C48),BNA_Variations_prix!$E$1:$AJ$205,MATCH(J$42,BNA_Variations_prix!$E$4:$CA$4,0),FALSE),"0%")),IF(ROUND(VLOOKUP(_xlfn.CONCAT($B48,$C48),BNA_Variations_prix!$E$1:$AJ$205,MATCH(J$42,BNA_Variations_prix!$E$4:$CA$4,0),FALSE),2)=0,_xlfn.CONCAT($B$4," ",TEXT(VLOOKUP(_xlfn.CONCAT($B48,$C48),BNA_Variations_prix!$E$1:$AJ$205,MATCH(J$42,BNA_Variations_prix!$E$4:$CA$4,0),FALSE),"0%")),IF(ROUND(VLOOKUP(_xlfn.CONCAT($B48,$C48),BNA_Variations_prix!$E$1:$AJ$205,MATCH(J$42,BNA_Variations_prix!$E$4:$CA$4,0),FALSE),2)&lt;0,_xlfn.CONCAT($B$5," ",TEXT(VLOOKUP(_xlfn.CONCAT($B48,$C48),BNA_Variations_prix!$E$1:$AJ$205,MATCH(J$42,BNA_Variations_prix!$E$4:$CA$4,0),FALSE),"0%")),VLOOKUP(_xlfn.CONCAT($B48,$C48),BNA_Variations_prix!$E$1:$AJ$205,MATCH(J$42,BNA_Variations_prix!$E$4:$CA$4,0),FALSE)))),VLOOKUP(_xlfn.CONCAT($B48,$C48),BNA_Variations_prix!$E$1:$AJ$205,MATCH(J$42,BNA_Variations_prix!$E$4:$CA$4,0),FALSE))</f>
        <v>► 0%</v>
      </c>
      <c r="K48" s="16" t="str">
        <f ca="1">IF(ISNUMBER(VLOOKUP(_xlfn.CONCAT($B48,$C48),BNA_Variations_prix!$E$1:$AJ$205,MATCH(K$42,BNA_Variations_prix!$E$4:$CA$4,0),FALSE)),IF(ROUND(VLOOKUP(_xlfn.CONCAT($B48,$C48),BNA_Variations_prix!$E$1:$AJ$205,MATCH(K$42,BNA_Variations_prix!$E$4:$CA$4,0),FALSE),2)&gt;0,_xlfn.CONCAT($B$3," ",TEXT(VLOOKUP(_xlfn.CONCAT($B48,$C48),BNA_Variations_prix!$E$1:$AJ$205,MATCH(K$42,BNA_Variations_prix!$E$4:$CA$4,0),FALSE),"0%")),IF(ROUND(VLOOKUP(_xlfn.CONCAT($B48,$C48),BNA_Variations_prix!$E$1:$AJ$205,MATCH(K$42,BNA_Variations_prix!$E$4:$CA$4,0),FALSE),2)=0,_xlfn.CONCAT($B$4," ",TEXT(VLOOKUP(_xlfn.CONCAT($B48,$C48),BNA_Variations_prix!$E$1:$AJ$205,MATCH(K$42,BNA_Variations_prix!$E$4:$CA$4,0),FALSE),"0%")),IF(ROUND(VLOOKUP(_xlfn.CONCAT($B48,$C48),BNA_Variations_prix!$E$1:$AJ$205,MATCH(K$42,BNA_Variations_prix!$E$4:$CA$4,0),FALSE),2)&lt;0,_xlfn.CONCAT($B$5," ",TEXT(VLOOKUP(_xlfn.CONCAT($B48,$C48),BNA_Variations_prix!$E$1:$AJ$205,MATCH(K$42,BNA_Variations_prix!$E$4:$CA$4,0),FALSE),"0%")),VLOOKUP(_xlfn.CONCAT($B48,$C48),BNA_Variations_prix!$E$1:$AJ$205,MATCH(K$42,BNA_Variations_prix!$E$4:$CA$4,0),FALSE)))),VLOOKUP(_xlfn.CONCAT($B48,$C48),BNA_Variations_prix!$E$1:$AJ$205,MATCH(K$42,BNA_Variations_prix!$E$4:$CA$4,0),FALSE))</f>
        <v>► 0%</v>
      </c>
      <c r="L48" s="16" t="str">
        <f ca="1">IF(ISNUMBER(VLOOKUP(_xlfn.CONCAT($B48,$C48),BNA_Variations_prix!$E$1:$AJ$205,MATCH(L$42,BNA_Variations_prix!$E$4:$CA$4,0),FALSE)),IF(ROUND(VLOOKUP(_xlfn.CONCAT($B48,$C48),BNA_Variations_prix!$E$1:$AJ$205,MATCH(L$42,BNA_Variations_prix!$E$4:$CA$4,0),FALSE),2)&gt;0,_xlfn.CONCAT($B$3," ",TEXT(VLOOKUP(_xlfn.CONCAT($B48,$C48),BNA_Variations_prix!$E$1:$AJ$205,MATCH(L$42,BNA_Variations_prix!$E$4:$CA$4,0),FALSE),"0%")),IF(ROUND(VLOOKUP(_xlfn.CONCAT($B48,$C48),BNA_Variations_prix!$E$1:$AJ$205,MATCH(L$42,BNA_Variations_prix!$E$4:$CA$4,0),FALSE),2)=0,_xlfn.CONCAT($B$4," ",TEXT(VLOOKUP(_xlfn.CONCAT($B48,$C48),BNA_Variations_prix!$E$1:$AJ$205,MATCH(L$42,BNA_Variations_prix!$E$4:$CA$4,0),FALSE),"0%")),IF(ROUND(VLOOKUP(_xlfn.CONCAT($B48,$C48),BNA_Variations_prix!$E$1:$AJ$205,MATCH(L$42,BNA_Variations_prix!$E$4:$CA$4,0),FALSE),2)&lt;0,_xlfn.CONCAT($B$5," ",TEXT(VLOOKUP(_xlfn.CONCAT($B48,$C48),BNA_Variations_prix!$E$1:$AJ$205,MATCH(L$42,BNA_Variations_prix!$E$4:$CA$4,0),FALSE),"0%")),VLOOKUP(_xlfn.CONCAT($B48,$C48),BNA_Variations_prix!$E$1:$AJ$205,MATCH(L$42,BNA_Variations_prix!$E$4:$CA$4,0),FALSE)))),VLOOKUP(_xlfn.CONCAT($B48,$C48),BNA_Variations_prix!$E$1:$AJ$205,MATCH(L$42,BNA_Variations_prix!$E$4:$CA$4,0),FALSE))</f>
        <v>► 0%</v>
      </c>
      <c r="M48" s="16" t="str">
        <f ca="1">IF(ISNUMBER(VLOOKUP(_xlfn.CONCAT($B48,$C48),BNA_Variations_prix!$E$1:$AJ$205,MATCH(M$42,BNA_Variations_prix!$E$4:$CA$4,0),FALSE)),IF(ROUND(VLOOKUP(_xlfn.CONCAT($B48,$C48),BNA_Variations_prix!$E$1:$AJ$205,MATCH(M$42,BNA_Variations_prix!$E$4:$CA$4,0),FALSE),2)&gt;0,_xlfn.CONCAT($B$3," ",TEXT(VLOOKUP(_xlfn.CONCAT($B48,$C48),BNA_Variations_prix!$E$1:$AJ$205,MATCH(M$42,BNA_Variations_prix!$E$4:$CA$4,0),FALSE),"0%")),IF(ROUND(VLOOKUP(_xlfn.CONCAT($B48,$C48),BNA_Variations_prix!$E$1:$AJ$205,MATCH(M$42,BNA_Variations_prix!$E$4:$CA$4,0),FALSE),2)=0,_xlfn.CONCAT($B$4," ",TEXT(VLOOKUP(_xlfn.CONCAT($B48,$C48),BNA_Variations_prix!$E$1:$AJ$205,MATCH(M$42,BNA_Variations_prix!$E$4:$CA$4,0),FALSE),"0%")),IF(ROUND(VLOOKUP(_xlfn.CONCAT($B48,$C48),BNA_Variations_prix!$E$1:$AJ$205,MATCH(M$42,BNA_Variations_prix!$E$4:$CA$4,0),FALSE),2)&lt;0,_xlfn.CONCAT($B$5," ",TEXT(VLOOKUP(_xlfn.CONCAT($B48,$C48),BNA_Variations_prix!$E$1:$AJ$205,MATCH(M$42,BNA_Variations_prix!$E$4:$CA$4,0),FALSE),"0%")),VLOOKUP(_xlfn.CONCAT($B48,$C48),BNA_Variations_prix!$E$1:$AJ$205,MATCH(M$42,BNA_Variations_prix!$E$4:$CA$4,0),FALSE)))),VLOOKUP(_xlfn.CONCAT($B48,$C48),BNA_Variations_prix!$E$1:$AJ$205,MATCH(M$42,BNA_Variations_prix!$E$4:$CA$4,0),FALSE))</f>
        <v>► 0%</v>
      </c>
      <c r="N48" s="16" t="str">
        <f ca="1">IF(ISNUMBER(VLOOKUP(_xlfn.CONCAT($B48,$C48),BNA_Variations_prix!$E$1:$AJ$205,MATCH(N$42,BNA_Variations_prix!$E$4:$CA$4,0),FALSE)),IF(ROUND(VLOOKUP(_xlfn.CONCAT($B48,$C48),BNA_Variations_prix!$E$1:$AJ$205,MATCH(N$42,BNA_Variations_prix!$E$4:$CA$4,0),FALSE),2)&gt;0,_xlfn.CONCAT($B$3," ",TEXT(VLOOKUP(_xlfn.CONCAT($B48,$C48),BNA_Variations_prix!$E$1:$AJ$205,MATCH(N$42,BNA_Variations_prix!$E$4:$CA$4,0),FALSE),"0%")),IF(ROUND(VLOOKUP(_xlfn.CONCAT($B48,$C48),BNA_Variations_prix!$E$1:$AJ$205,MATCH(N$42,BNA_Variations_prix!$E$4:$CA$4,0),FALSE),2)=0,_xlfn.CONCAT($B$4," ",TEXT(VLOOKUP(_xlfn.CONCAT($B48,$C48),BNA_Variations_prix!$E$1:$AJ$205,MATCH(N$42,BNA_Variations_prix!$E$4:$CA$4,0),FALSE),"0%")),IF(ROUND(VLOOKUP(_xlfn.CONCAT($B48,$C48),BNA_Variations_prix!$E$1:$AJ$205,MATCH(N$42,BNA_Variations_prix!$E$4:$CA$4,0),FALSE),2)&lt;0,_xlfn.CONCAT($B$5," ",TEXT(VLOOKUP(_xlfn.CONCAT($B48,$C48),BNA_Variations_prix!$E$1:$AJ$205,MATCH(N$42,BNA_Variations_prix!$E$4:$CA$4,0),FALSE),"0%")),VLOOKUP(_xlfn.CONCAT($B48,$C48),BNA_Variations_prix!$E$1:$AJ$205,MATCH(N$42,BNA_Variations_prix!$E$4:$CA$4,0),FALSE)))),VLOOKUP(_xlfn.CONCAT($B48,$C48),BNA_Variations_prix!$E$1:$AJ$205,MATCH(N$42,BNA_Variations_prix!$E$4:$CA$4,0),FALSE))</f>
        <v>► 0%</v>
      </c>
      <c r="O48" s="16" t="str">
        <f ca="1">IF(ISNUMBER(VLOOKUP(_xlfn.CONCAT($B48,$C48),BNA_Variations_prix!$E$1:$AJ$205,MATCH(O$42,BNA_Variations_prix!$E$4:$CA$4,0),FALSE)),IF(ROUND(VLOOKUP(_xlfn.CONCAT($B48,$C48),BNA_Variations_prix!$E$1:$AJ$205,MATCH(O$42,BNA_Variations_prix!$E$4:$CA$4,0),FALSE),2)&gt;0,_xlfn.CONCAT($B$3," ",TEXT(VLOOKUP(_xlfn.CONCAT($B48,$C48),BNA_Variations_prix!$E$1:$AJ$205,MATCH(O$42,BNA_Variations_prix!$E$4:$CA$4,0),FALSE),"0%")),IF(ROUND(VLOOKUP(_xlfn.CONCAT($B48,$C48),BNA_Variations_prix!$E$1:$AJ$205,MATCH(O$42,BNA_Variations_prix!$E$4:$CA$4,0),FALSE),2)=0,_xlfn.CONCAT($B$4," ",TEXT(VLOOKUP(_xlfn.CONCAT($B48,$C48),BNA_Variations_prix!$E$1:$AJ$205,MATCH(O$42,BNA_Variations_prix!$E$4:$CA$4,0),FALSE),"0%")),IF(ROUND(VLOOKUP(_xlfn.CONCAT($B48,$C48),BNA_Variations_prix!$E$1:$AJ$205,MATCH(O$42,BNA_Variations_prix!$E$4:$CA$4,0),FALSE),2)&lt;0,_xlfn.CONCAT($B$5," ",TEXT(VLOOKUP(_xlfn.CONCAT($B48,$C48),BNA_Variations_prix!$E$1:$AJ$205,MATCH(O$42,BNA_Variations_prix!$E$4:$CA$4,0),FALSE),"0%")),VLOOKUP(_xlfn.CONCAT($B48,$C48),BNA_Variations_prix!$E$1:$AJ$205,MATCH(O$42,BNA_Variations_prix!$E$4:$CA$4,0),FALSE)))),VLOOKUP(_xlfn.CONCAT($B48,$C48),BNA_Variations_prix!$E$1:$AJ$205,MATCH(O$42,BNA_Variations_prix!$E$4:$CA$4,0),FALSE))</f>
        <v>► 0%</v>
      </c>
      <c r="P48" s="16" t="str">
        <f ca="1">IF(ISNUMBER(VLOOKUP(_xlfn.CONCAT($B48,$C48),BNA_Variations_prix!$E$1:$AJ$205,MATCH(P$42,BNA_Variations_prix!$E$4:$CA$4,0),FALSE)),IF(ROUND(VLOOKUP(_xlfn.CONCAT($B48,$C48),BNA_Variations_prix!$E$1:$AJ$205,MATCH(P$42,BNA_Variations_prix!$E$4:$CA$4,0),FALSE),2)&gt;0,_xlfn.CONCAT($B$3," ",TEXT(VLOOKUP(_xlfn.CONCAT($B48,$C48),BNA_Variations_prix!$E$1:$AJ$205,MATCH(P$42,BNA_Variations_prix!$E$4:$CA$4,0),FALSE),"0%")),IF(ROUND(VLOOKUP(_xlfn.CONCAT($B48,$C48),BNA_Variations_prix!$E$1:$AJ$205,MATCH(P$42,BNA_Variations_prix!$E$4:$CA$4,0),FALSE),2)=0,_xlfn.CONCAT($B$4," ",TEXT(VLOOKUP(_xlfn.CONCAT($B48,$C48),BNA_Variations_prix!$E$1:$AJ$205,MATCH(P$42,BNA_Variations_prix!$E$4:$CA$4,0),FALSE),"0%")),IF(ROUND(VLOOKUP(_xlfn.CONCAT($B48,$C48),BNA_Variations_prix!$E$1:$AJ$205,MATCH(P$42,BNA_Variations_prix!$E$4:$CA$4,0),FALSE),2)&lt;0,_xlfn.CONCAT($B$5," ",TEXT(VLOOKUP(_xlfn.CONCAT($B48,$C48),BNA_Variations_prix!$E$1:$AJ$205,MATCH(P$42,BNA_Variations_prix!$E$4:$CA$4,0),FALSE),"0%")),VLOOKUP(_xlfn.CONCAT($B48,$C48),BNA_Variations_prix!$E$1:$AJ$205,MATCH(P$42,BNA_Variations_prix!$E$4:$CA$4,0),FALSE)))),VLOOKUP(_xlfn.CONCAT($B48,$C48),BNA_Variations_prix!$E$1:$AJ$205,MATCH(P$42,BNA_Variations_prix!$E$4:$CA$4,0),FALSE))</f>
        <v>-</v>
      </c>
      <c r="Q48" s="16" t="str">
        <f ca="1">IF(ISNUMBER(VLOOKUP(_xlfn.CONCAT($B48,$C48),BNA_Variations_prix!$E$1:$AJ$205,MATCH(Q$42,BNA_Variations_prix!$E$4:$CA$4,0),FALSE)),IF(ROUND(VLOOKUP(_xlfn.CONCAT($B48,$C48),BNA_Variations_prix!$E$1:$AJ$205,MATCH(Q$42,BNA_Variations_prix!$E$4:$CA$4,0),FALSE),2)&gt;0,_xlfn.CONCAT($B$3," ",TEXT(VLOOKUP(_xlfn.CONCAT($B48,$C48),BNA_Variations_prix!$E$1:$AJ$205,MATCH(Q$42,BNA_Variations_prix!$E$4:$CA$4,0),FALSE),"0%")),IF(ROUND(VLOOKUP(_xlfn.CONCAT($B48,$C48),BNA_Variations_prix!$E$1:$AJ$205,MATCH(Q$42,BNA_Variations_prix!$E$4:$CA$4,0),FALSE),2)=0,_xlfn.CONCAT($B$4," ",TEXT(VLOOKUP(_xlfn.CONCAT($B48,$C48),BNA_Variations_prix!$E$1:$AJ$205,MATCH(Q$42,BNA_Variations_prix!$E$4:$CA$4,0),FALSE),"0%")),IF(ROUND(VLOOKUP(_xlfn.CONCAT($B48,$C48),BNA_Variations_prix!$E$1:$AJ$205,MATCH(Q$42,BNA_Variations_prix!$E$4:$CA$4,0),FALSE),2)&lt;0,_xlfn.CONCAT($B$5," ",TEXT(VLOOKUP(_xlfn.CONCAT($B48,$C48),BNA_Variations_prix!$E$1:$AJ$205,MATCH(Q$42,BNA_Variations_prix!$E$4:$CA$4,0),FALSE),"0%")),VLOOKUP(_xlfn.CONCAT($B48,$C48),BNA_Variations_prix!$E$1:$AJ$205,MATCH(Q$42,BNA_Variations_prix!$E$4:$CA$4,0),FALSE)))),VLOOKUP(_xlfn.CONCAT($B48,$C48),BNA_Variations_prix!$E$1:$AJ$205,MATCH(Q$42,BNA_Variations_prix!$E$4:$CA$4,0),FALSE))</f>
        <v>► 0%</v>
      </c>
      <c r="R48" s="16" t="str">
        <f ca="1">IF(ISNUMBER(VLOOKUP(_xlfn.CONCAT($B48,$C48),BNA_Variations_prix!$E$1:$AJ$205,MATCH(R$42,BNA_Variations_prix!$E$4:$CA$4,0),FALSE)),IF(ROUND(VLOOKUP(_xlfn.CONCAT($B48,$C48),BNA_Variations_prix!$E$1:$AJ$205,MATCH(R$42,BNA_Variations_prix!$E$4:$CA$4,0),FALSE),2)&gt;0,_xlfn.CONCAT($B$3," ",TEXT(VLOOKUP(_xlfn.CONCAT($B48,$C48),BNA_Variations_prix!$E$1:$AJ$205,MATCH(R$42,BNA_Variations_prix!$E$4:$CA$4,0),FALSE),"0%")),IF(ROUND(VLOOKUP(_xlfn.CONCAT($B48,$C48),BNA_Variations_prix!$E$1:$AJ$205,MATCH(R$42,BNA_Variations_prix!$E$4:$CA$4,0),FALSE),2)=0,_xlfn.CONCAT($B$4," ",TEXT(VLOOKUP(_xlfn.CONCAT($B48,$C48),BNA_Variations_prix!$E$1:$AJ$205,MATCH(R$42,BNA_Variations_prix!$E$4:$CA$4,0),FALSE),"0%")),IF(ROUND(VLOOKUP(_xlfn.CONCAT($B48,$C48),BNA_Variations_prix!$E$1:$AJ$205,MATCH(R$42,BNA_Variations_prix!$E$4:$CA$4,0),FALSE),2)&lt;0,_xlfn.CONCAT($B$5," ",TEXT(VLOOKUP(_xlfn.CONCAT($B48,$C48),BNA_Variations_prix!$E$1:$AJ$205,MATCH(R$42,BNA_Variations_prix!$E$4:$CA$4,0),FALSE),"0%")),VLOOKUP(_xlfn.CONCAT($B48,$C48),BNA_Variations_prix!$E$1:$AJ$205,MATCH(R$42,BNA_Variations_prix!$E$4:$CA$4,0),FALSE)))),VLOOKUP(_xlfn.CONCAT($B48,$C48),BNA_Variations_prix!$E$1:$AJ$205,MATCH(R$42,BNA_Variations_prix!$E$4:$CA$4,0),FALSE))</f>
        <v>► 0%</v>
      </c>
      <c r="S48" s="16" t="str">
        <f ca="1">IF(ISNUMBER(VLOOKUP(_xlfn.CONCAT($B48,$C48),BNA_Variations_prix!$E$1:$AJ$205,MATCH(S$42,BNA_Variations_prix!$E$4:$CA$4,0),FALSE)),IF(ROUND(VLOOKUP(_xlfn.CONCAT($B48,$C48),BNA_Variations_prix!$E$1:$AJ$205,MATCH(S$42,BNA_Variations_prix!$E$4:$CA$4,0),FALSE),2)&gt;0,_xlfn.CONCAT($B$3," ",TEXT(VLOOKUP(_xlfn.CONCAT($B48,$C48),BNA_Variations_prix!$E$1:$AJ$205,MATCH(S$42,BNA_Variations_prix!$E$4:$CA$4,0),FALSE),"0%")),IF(ROUND(VLOOKUP(_xlfn.CONCAT($B48,$C48),BNA_Variations_prix!$E$1:$AJ$205,MATCH(S$42,BNA_Variations_prix!$E$4:$CA$4,0),FALSE),2)=0,_xlfn.CONCAT($B$4," ",TEXT(VLOOKUP(_xlfn.CONCAT($B48,$C48),BNA_Variations_prix!$E$1:$AJ$205,MATCH(S$42,BNA_Variations_prix!$E$4:$CA$4,0),FALSE),"0%")),IF(ROUND(VLOOKUP(_xlfn.CONCAT($B48,$C48),BNA_Variations_prix!$E$1:$AJ$205,MATCH(S$42,BNA_Variations_prix!$E$4:$CA$4,0),FALSE),2)&lt;0,_xlfn.CONCAT($B$5," ",TEXT(VLOOKUP(_xlfn.CONCAT($B48,$C48),BNA_Variations_prix!$E$1:$AJ$205,MATCH(S$42,BNA_Variations_prix!$E$4:$CA$4,0),FALSE),"0%")),VLOOKUP(_xlfn.CONCAT($B48,$C48),BNA_Variations_prix!$E$1:$AJ$205,MATCH(S$42,BNA_Variations_prix!$E$4:$CA$4,0),FALSE)))),VLOOKUP(_xlfn.CONCAT($B48,$C48),BNA_Variations_prix!$E$1:$AJ$205,MATCH(S$42,BNA_Variations_prix!$E$4:$CA$4,0),FALSE))</f>
        <v>► 0%</v>
      </c>
      <c r="T48" s="16" t="str">
        <f ca="1">IF(ISNUMBER(VLOOKUP(_xlfn.CONCAT($B48,$C48),BNA_Variations_prix!$E$1:$AJ$205,MATCH(T$42,BNA_Variations_prix!$E$4:$CA$4,0),FALSE)),IF(ROUND(VLOOKUP(_xlfn.CONCAT($B48,$C48),BNA_Variations_prix!$E$1:$AJ$205,MATCH(T$42,BNA_Variations_prix!$E$4:$CA$4,0),FALSE),2)&gt;0,_xlfn.CONCAT($B$3," ",TEXT(VLOOKUP(_xlfn.CONCAT($B48,$C48),BNA_Variations_prix!$E$1:$AJ$205,MATCH(T$42,BNA_Variations_prix!$E$4:$CA$4,0),FALSE),"0%")),IF(ROUND(VLOOKUP(_xlfn.CONCAT($B48,$C48),BNA_Variations_prix!$E$1:$AJ$205,MATCH(T$42,BNA_Variations_prix!$E$4:$CA$4,0),FALSE),2)=0,_xlfn.CONCAT($B$4," ",TEXT(VLOOKUP(_xlfn.CONCAT($B48,$C48),BNA_Variations_prix!$E$1:$AJ$205,MATCH(T$42,BNA_Variations_prix!$E$4:$CA$4,0),FALSE),"0%")),IF(ROUND(VLOOKUP(_xlfn.CONCAT($B48,$C48),BNA_Variations_prix!$E$1:$AJ$205,MATCH(T$42,BNA_Variations_prix!$E$4:$CA$4,0),FALSE),2)&lt;0,_xlfn.CONCAT($B$5," ",TEXT(VLOOKUP(_xlfn.CONCAT($B48,$C48),BNA_Variations_prix!$E$1:$AJ$205,MATCH(T$42,BNA_Variations_prix!$E$4:$CA$4,0),FALSE),"0%")),VLOOKUP(_xlfn.CONCAT($B48,$C48),BNA_Variations_prix!$E$1:$AJ$205,MATCH(T$42,BNA_Variations_prix!$E$4:$CA$4,0),FALSE)))),VLOOKUP(_xlfn.CONCAT($B48,$C48),BNA_Variations_prix!$E$1:$AJ$205,MATCH(T$42,BNA_Variations_prix!$E$4:$CA$4,0),FALSE))</f>
        <v>► 0%</v>
      </c>
      <c r="U48" s="16" t="str">
        <f ca="1">IF(ISNUMBER(VLOOKUP(_xlfn.CONCAT($B48,$C48),BNA_Variations_prix!$E$1:$AJ$205,MATCH(U$42,BNA_Variations_prix!$E$4:$CA$4,0),FALSE)),IF(ROUND(VLOOKUP(_xlfn.CONCAT($B48,$C48),BNA_Variations_prix!$E$1:$AJ$205,MATCH(U$42,BNA_Variations_prix!$E$4:$CA$4,0),FALSE),2)&gt;0,_xlfn.CONCAT($B$3," ",TEXT(VLOOKUP(_xlfn.CONCAT($B48,$C48),BNA_Variations_prix!$E$1:$AJ$205,MATCH(U$42,BNA_Variations_prix!$E$4:$CA$4,0),FALSE),"0%")),IF(ROUND(VLOOKUP(_xlfn.CONCAT($B48,$C48),BNA_Variations_prix!$E$1:$AJ$205,MATCH(U$42,BNA_Variations_prix!$E$4:$CA$4,0),FALSE),2)=0,_xlfn.CONCAT($B$4," ",TEXT(VLOOKUP(_xlfn.CONCAT($B48,$C48),BNA_Variations_prix!$E$1:$AJ$205,MATCH(U$42,BNA_Variations_prix!$E$4:$CA$4,0),FALSE),"0%")),IF(ROUND(VLOOKUP(_xlfn.CONCAT($B48,$C48),BNA_Variations_prix!$E$1:$AJ$205,MATCH(U$42,BNA_Variations_prix!$E$4:$CA$4,0),FALSE),2)&lt;0,_xlfn.CONCAT($B$5," ",TEXT(VLOOKUP(_xlfn.CONCAT($B48,$C48),BNA_Variations_prix!$E$1:$AJ$205,MATCH(U$42,BNA_Variations_prix!$E$4:$CA$4,0),FALSE),"0%")),VLOOKUP(_xlfn.CONCAT($B48,$C48),BNA_Variations_prix!$E$1:$AJ$205,MATCH(U$42,BNA_Variations_prix!$E$4:$CA$4,0),FALSE)))),VLOOKUP(_xlfn.CONCAT($B48,$C48),BNA_Variations_prix!$E$1:$AJ$205,MATCH(U$42,BNA_Variations_prix!$E$4:$CA$4,0),FALSE))</f>
        <v>► 0%</v>
      </c>
      <c r="V48" s="16" t="str">
        <f ca="1">IF(ISNUMBER(VLOOKUP(_xlfn.CONCAT($B48,$C48),BNA_Variations_prix!$E$1:$AJ$205,MATCH(V$42,BNA_Variations_prix!$E$4:$CA$4,0),FALSE)),IF(ROUND(VLOOKUP(_xlfn.CONCAT($B48,$C48),BNA_Variations_prix!$E$1:$AJ$205,MATCH(V$42,BNA_Variations_prix!$E$4:$CA$4,0),FALSE),2)&gt;0,_xlfn.CONCAT($B$3," ",TEXT(VLOOKUP(_xlfn.CONCAT($B48,$C48),BNA_Variations_prix!$E$1:$AJ$205,MATCH(V$42,BNA_Variations_prix!$E$4:$CA$4,0),FALSE),"0%")),IF(ROUND(VLOOKUP(_xlfn.CONCAT($B48,$C48),BNA_Variations_prix!$E$1:$AJ$205,MATCH(V$42,BNA_Variations_prix!$E$4:$CA$4,0),FALSE),2)=0,_xlfn.CONCAT($B$4," ",TEXT(VLOOKUP(_xlfn.CONCAT($B48,$C48),BNA_Variations_prix!$E$1:$AJ$205,MATCH(V$42,BNA_Variations_prix!$E$4:$CA$4,0),FALSE),"0%")),IF(ROUND(VLOOKUP(_xlfn.CONCAT($B48,$C48),BNA_Variations_prix!$E$1:$AJ$205,MATCH(V$42,BNA_Variations_prix!$E$4:$CA$4,0),FALSE),2)&lt;0,_xlfn.CONCAT($B$5," ",TEXT(VLOOKUP(_xlfn.CONCAT($B48,$C48),BNA_Variations_prix!$E$1:$AJ$205,MATCH(V$42,BNA_Variations_prix!$E$4:$CA$4,0),FALSE),"0%")),VLOOKUP(_xlfn.CONCAT($B48,$C48),BNA_Variations_prix!$E$1:$AJ$205,MATCH(V$42,BNA_Variations_prix!$E$4:$CA$4,0),FALSE)))),VLOOKUP(_xlfn.CONCAT($B48,$C48),BNA_Variations_prix!$E$1:$AJ$205,MATCH(V$42,BNA_Variations_prix!$E$4:$CA$4,0),FALSE))</f>
        <v>► 0%</v>
      </c>
      <c r="W48" s="16" t="str">
        <f ca="1">IF(ISNUMBER(VLOOKUP(_xlfn.CONCAT($B48,$C48),BNA_Variations_prix!$E$1:$AJ$205,MATCH(W$42,BNA_Variations_prix!$E$4:$CA$4,0),FALSE)),IF(ROUND(VLOOKUP(_xlfn.CONCAT($B48,$C48),BNA_Variations_prix!$E$1:$AJ$205,MATCH(W$42,BNA_Variations_prix!$E$4:$CA$4,0),FALSE),2)&gt;0,_xlfn.CONCAT($B$3," ",TEXT(VLOOKUP(_xlfn.CONCAT($B48,$C48),BNA_Variations_prix!$E$1:$AJ$205,MATCH(W$42,BNA_Variations_prix!$E$4:$CA$4,0),FALSE),"0%")),IF(ROUND(VLOOKUP(_xlfn.CONCAT($B48,$C48),BNA_Variations_prix!$E$1:$AJ$205,MATCH(W$42,BNA_Variations_prix!$E$4:$CA$4,0),FALSE),2)=0,_xlfn.CONCAT($B$4," ",TEXT(VLOOKUP(_xlfn.CONCAT($B48,$C48),BNA_Variations_prix!$E$1:$AJ$205,MATCH(W$42,BNA_Variations_prix!$E$4:$CA$4,0),FALSE),"0%")),IF(ROUND(VLOOKUP(_xlfn.CONCAT($B48,$C48),BNA_Variations_prix!$E$1:$AJ$205,MATCH(W$42,BNA_Variations_prix!$E$4:$CA$4,0),FALSE),2)&lt;0,_xlfn.CONCAT($B$5," ",TEXT(VLOOKUP(_xlfn.CONCAT($B48,$C48),BNA_Variations_prix!$E$1:$AJ$205,MATCH(W$42,BNA_Variations_prix!$E$4:$CA$4,0),FALSE),"0%")),VLOOKUP(_xlfn.CONCAT($B48,$C48),BNA_Variations_prix!$E$1:$AJ$205,MATCH(W$42,BNA_Variations_prix!$E$4:$CA$4,0),FALSE)))),VLOOKUP(_xlfn.CONCAT($B48,$C48),BNA_Variations_prix!$E$1:$AJ$205,MATCH(W$42,BNA_Variations_prix!$E$4:$CA$4,0),FALSE))</f>
        <v>► 0%</v>
      </c>
      <c r="X48" s="16" t="str">
        <f ca="1">IF(ISNUMBER(VLOOKUP(_xlfn.CONCAT($B48,$C48),BNA_Variations_prix!$E$1:$AJ$205,MATCH(X$42,BNA_Variations_prix!$E$4:$CA$4,0),FALSE)),IF(ROUND(VLOOKUP(_xlfn.CONCAT($B48,$C48),BNA_Variations_prix!$E$1:$AJ$205,MATCH(X$42,BNA_Variations_prix!$E$4:$CA$4,0),FALSE),2)&gt;0,_xlfn.CONCAT($B$3," ",TEXT(VLOOKUP(_xlfn.CONCAT($B48,$C48),BNA_Variations_prix!$E$1:$AJ$205,MATCH(X$42,BNA_Variations_prix!$E$4:$CA$4,0),FALSE),"0%")),IF(ROUND(VLOOKUP(_xlfn.CONCAT($B48,$C48),BNA_Variations_prix!$E$1:$AJ$205,MATCH(X$42,BNA_Variations_prix!$E$4:$CA$4,0),FALSE),2)=0,_xlfn.CONCAT($B$4," ",TEXT(VLOOKUP(_xlfn.CONCAT($B48,$C48),BNA_Variations_prix!$E$1:$AJ$205,MATCH(X$42,BNA_Variations_prix!$E$4:$CA$4,0),FALSE),"0%")),IF(ROUND(VLOOKUP(_xlfn.CONCAT($B48,$C48),BNA_Variations_prix!$E$1:$AJ$205,MATCH(X$42,BNA_Variations_prix!$E$4:$CA$4,0),FALSE),2)&lt;0,_xlfn.CONCAT($B$5," ",TEXT(VLOOKUP(_xlfn.CONCAT($B48,$C48),BNA_Variations_prix!$E$1:$AJ$205,MATCH(X$42,BNA_Variations_prix!$E$4:$CA$4,0),FALSE),"0%")),VLOOKUP(_xlfn.CONCAT($B48,$C48),BNA_Variations_prix!$E$1:$AJ$205,MATCH(X$42,BNA_Variations_prix!$E$4:$CA$4,0),FALSE)))),VLOOKUP(_xlfn.CONCAT($B48,$C48),BNA_Variations_prix!$E$1:$AJ$205,MATCH(X$42,BNA_Variations_prix!$E$4:$CA$4,0),FALSE))</f>
        <v>► 0%</v>
      </c>
      <c r="Y48" s="16" t="str">
        <f ca="1">IF(ISNUMBER(VLOOKUP(_xlfn.CONCAT($B48,$C48),BNA_Variations_prix!$E$1:$AJ$205,MATCH(Y$42,BNA_Variations_prix!$E$4:$CA$4,0),FALSE)),IF(ROUND(VLOOKUP(_xlfn.CONCAT($B48,$C48),BNA_Variations_prix!$E$1:$AJ$205,MATCH(Y$42,BNA_Variations_prix!$E$4:$CA$4,0),FALSE),2)&gt;0,_xlfn.CONCAT($B$3," ",TEXT(VLOOKUP(_xlfn.CONCAT($B48,$C48),BNA_Variations_prix!$E$1:$AJ$205,MATCH(Y$42,BNA_Variations_prix!$E$4:$CA$4,0),FALSE),"0%")),IF(ROUND(VLOOKUP(_xlfn.CONCAT($B48,$C48),BNA_Variations_prix!$E$1:$AJ$205,MATCH(Y$42,BNA_Variations_prix!$E$4:$CA$4,0),FALSE),2)=0,_xlfn.CONCAT($B$4," ",TEXT(VLOOKUP(_xlfn.CONCAT($B48,$C48),BNA_Variations_prix!$E$1:$AJ$205,MATCH(Y$42,BNA_Variations_prix!$E$4:$CA$4,0),FALSE),"0%")),IF(ROUND(VLOOKUP(_xlfn.CONCAT($B48,$C48),BNA_Variations_prix!$E$1:$AJ$205,MATCH(Y$42,BNA_Variations_prix!$E$4:$CA$4,0),FALSE),2)&lt;0,_xlfn.CONCAT($B$5," ",TEXT(VLOOKUP(_xlfn.CONCAT($B48,$C48),BNA_Variations_prix!$E$1:$AJ$205,MATCH(Y$42,BNA_Variations_prix!$E$4:$CA$4,0),FALSE),"0%")),VLOOKUP(_xlfn.CONCAT($B48,$C48),BNA_Variations_prix!$E$1:$AJ$205,MATCH(Y$42,BNA_Variations_prix!$E$4:$CA$4,0),FALSE)))),VLOOKUP(_xlfn.CONCAT($B48,$C48),BNA_Variations_prix!$E$1:$AJ$205,MATCH(Y$42,BNA_Variations_prix!$E$4:$CA$4,0),FALSE))</f>
        <v>► 0%</v>
      </c>
      <c r="Z48" s="16" t="str">
        <f ca="1">IF(ISNUMBER(VLOOKUP(_xlfn.CONCAT($B48,$C48),BNA_Variations_prix!$E$1:$AJ$205,MATCH(Z$42,BNA_Variations_prix!$E$4:$CA$4,0),FALSE)),IF(ROUND(VLOOKUP(_xlfn.CONCAT($B48,$C48),BNA_Variations_prix!$E$1:$AJ$205,MATCH(Z$42,BNA_Variations_prix!$E$4:$CA$4,0),FALSE),2)&gt;0,_xlfn.CONCAT($B$3," ",TEXT(VLOOKUP(_xlfn.CONCAT($B48,$C48),BNA_Variations_prix!$E$1:$AJ$205,MATCH(Z$42,BNA_Variations_prix!$E$4:$CA$4,0),FALSE),"0%")),IF(ROUND(VLOOKUP(_xlfn.CONCAT($B48,$C48),BNA_Variations_prix!$E$1:$AJ$205,MATCH(Z$42,BNA_Variations_prix!$E$4:$CA$4,0),FALSE),2)=0,_xlfn.CONCAT($B$4," ",TEXT(VLOOKUP(_xlfn.CONCAT($B48,$C48),BNA_Variations_prix!$E$1:$AJ$205,MATCH(Z$42,BNA_Variations_prix!$E$4:$CA$4,0),FALSE),"0%")),IF(ROUND(VLOOKUP(_xlfn.CONCAT($B48,$C48),BNA_Variations_prix!$E$1:$AJ$205,MATCH(Z$42,BNA_Variations_prix!$E$4:$CA$4,0),FALSE),2)&lt;0,_xlfn.CONCAT($B$5," ",TEXT(VLOOKUP(_xlfn.CONCAT($B48,$C48),BNA_Variations_prix!$E$1:$AJ$205,MATCH(Z$42,BNA_Variations_prix!$E$4:$CA$4,0),FALSE),"0%")),VLOOKUP(_xlfn.CONCAT($B48,$C48),BNA_Variations_prix!$E$1:$AJ$205,MATCH(Z$42,BNA_Variations_prix!$E$4:$CA$4,0),FALSE)))),VLOOKUP(_xlfn.CONCAT($B48,$C48),BNA_Variations_prix!$E$1:$AJ$205,MATCH(Z$42,BNA_Variations_prix!$E$4:$CA$4,0),FALSE))</f>
        <v>► 0%</v>
      </c>
      <c r="AA48" s="16" t="str">
        <f ca="1">IF(ISNUMBER(VLOOKUP(_xlfn.CONCAT($B48,$C48),BNA_Variations_prix!$E$1:$AJ$205,MATCH(AA$42,BNA_Variations_prix!$E$4:$CA$4,0),FALSE)),IF(ROUND(VLOOKUP(_xlfn.CONCAT($B48,$C48),BNA_Variations_prix!$E$1:$AJ$205,MATCH(AA$42,BNA_Variations_prix!$E$4:$CA$4,0),FALSE),2)&gt;0,_xlfn.CONCAT($B$3," ",TEXT(VLOOKUP(_xlfn.CONCAT($B48,$C48),BNA_Variations_prix!$E$1:$AJ$205,MATCH(AA$42,BNA_Variations_prix!$E$4:$CA$4,0),FALSE),"0%")),IF(ROUND(VLOOKUP(_xlfn.CONCAT($B48,$C48),BNA_Variations_prix!$E$1:$AJ$205,MATCH(AA$42,BNA_Variations_prix!$E$4:$CA$4,0),FALSE),2)=0,_xlfn.CONCAT($B$4," ",TEXT(VLOOKUP(_xlfn.CONCAT($B48,$C48),BNA_Variations_prix!$E$1:$AJ$205,MATCH(AA$42,BNA_Variations_prix!$E$4:$CA$4,0),FALSE),"0%")),IF(ROUND(VLOOKUP(_xlfn.CONCAT($B48,$C48),BNA_Variations_prix!$E$1:$AJ$205,MATCH(AA$42,BNA_Variations_prix!$E$4:$CA$4,0),FALSE),2)&lt;0,_xlfn.CONCAT($B$5," ",TEXT(VLOOKUP(_xlfn.CONCAT($B48,$C48),BNA_Variations_prix!$E$1:$AJ$205,MATCH(AA$42,BNA_Variations_prix!$E$4:$CA$4,0),FALSE),"0%")),VLOOKUP(_xlfn.CONCAT($B48,$C48),BNA_Variations_prix!$E$1:$AJ$205,MATCH(AA$42,BNA_Variations_prix!$E$4:$CA$4,0),FALSE)))),VLOOKUP(_xlfn.CONCAT($B48,$C48),BNA_Variations_prix!$E$1:$AJ$205,MATCH(AA$42,BNA_Variations_prix!$E$4:$CA$4,0),FALSE))</f>
        <v>► 0%</v>
      </c>
      <c r="AB48" s="16" t="str">
        <f ca="1">IF(ISNUMBER(VLOOKUP(_xlfn.CONCAT($B48,$C48),BNA_Variations_prix!$E$1:$AJ$205,MATCH(AB$42,BNA_Variations_prix!$E$4:$CA$4,0),FALSE)),IF(ROUND(VLOOKUP(_xlfn.CONCAT($B48,$C48),BNA_Variations_prix!$E$1:$AJ$205,MATCH(AB$42,BNA_Variations_prix!$E$4:$CA$4,0),FALSE),2)&gt;0,_xlfn.CONCAT($B$3," ",TEXT(VLOOKUP(_xlfn.CONCAT($B48,$C48),BNA_Variations_prix!$E$1:$AJ$205,MATCH(AB$42,BNA_Variations_prix!$E$4:$CA$4,0),FALSE),"0%")),IF(ROUND(VLOOKUP(_xlfn.CONCAT($B48,$C48),BNA_Variations_prix!$E$1:$AJ$205,MATCH(AB$42,BNA_Variations_prix!$E$4:$CA$4,0),FALSE),2)=0,_xlfn.CONCAT($B$4," ",TEXT(VLOOKUP(_xlfn.CONCAT($B48,$C48),BNA_Variations_prix!$E$1:$AJ$205,MATCH(AB$42,BNA_Variations_prix!$E$4:$CA$4,0),FALSE),"0%")),IF(ROUND(VLOOKUP(_xlfn.CONCAT($B48,$C48),BNA_Variations_prix!$E$1:$AJ$205,MATCH(AB$42,BNA_Variations_prix!$E$4:$CA$4,0),FALSE),2)&lt;0,_xlfn.CONCAT($B$5," ",TEXT(VLOOKUP(_xlfn.CONCAT($B48,$C48),BNA_Variations_prix!$E$1:$AJ$205,MATCH(AB$42,BNA_Variations_prix!$E$4:$CA$4,0),FALSE),"0%")),VLOOKUP(_xlfn.CONCAT($B48,$C48),BNA_Variations_prix!$E$1:$AJ$205,MATCH(AB$42,BNA_Variations_prix!$E$4:$CA$4,0),FALSE)))),VLOOKUP(_xlfn.CONCAT($B48,$C48),BNA_Variations_prix!$E$1:$AJ$205,MATCH(AB$42,BNA_Variations_prix!$E$4:$CA$4,0),FALSE))</f>
        <v>► 0%</v>
      </c>
      <c r="AC48" s="16" t="str">
        <f ca="1">IF(ISNUMBER(VLOOKUP(_xlfn.CONCAT($B48,$C48),BNA_Variations_prix!$E$1:$AJ$205,MATCH(AC$42,BNA_Variations_prix!$E$4:$CA$4,0),FALSE)),IF(ROUND(VLOOKUP(_xlfn.CONCAT($B48,$C48),BNA_Variations_prix!$E$1:$AJ$205,MATCH(AC$42,BNA_Variations_prix!$E$4:$CA$4,0),FALSE),2)&gt;0,_xlfn.CONCAT($B$3," ",TEXT(VLOOKUP(_xlfn.CONCAT($B48,$C48),BNA_Variations_prix!$E$1:$AJ$205,MATCH(AC$42,BNA_Variations_prix!$E$4:$CA$4,0),FALSE),"0%")),IF(ROUND(VLOOKUP(_xlfn.CONCAT($B48,$C48),BNA_Variations_prix!$E$1:$AJ$205,MATCH(AC$42,BNA_Variations_prix!$E$4:$CA$4,0),FALSE),2)=0,_xlfn.CONCAT($B$4," ",TEXT(VLOOKUP(_xlfn.CONCAT($B48,$C48),BNA_Variations_prix!$E$1:$AJ$205,MATCH(AC$42,BNA_Variations_prix!$E$4:$CA$4,0),FALSE),"0%")),IF(ROUND(VLOOKUP(_xlfn.CONCAT($B48,$C48),BNA_Variations_prix!$E$1:$AJ$205,MATCH(AC$42,BNA_Variations_prix!$E$4:$CA$4,0),FALSE),2)&lt;0,_xlfn.CONCAT($B$5," ",TEXT(VLOOKUP(_xlfn.CONCAT($B48,$C48),BNA_Variations_prix!$E$1:$AJ$205,MATCH(AC$42,BNA_Variations_prix!$E$4:$CA$4,0),FALSE),"0%")),VLOOKUP(_xlfn.CONCAT($B48,$C48),BNA_Variations_prix!$E$1:$AJ$205,MATCH(AC$42,BNA_Variations_prix!$E$4:$CA$4,0),FALSE)))),VLOOKUP(_xlfn.CONCAT($B48,$C48),BNA_Variations_prix!$E$1:$AJ$205,MATCH(AC$42,BNA_Variations_prix!$E$4:$CA$4,0),FALSE))</f>
        <v>► 0%</v>
      </c>
      <c r="AD48" s="16" t="str">
        <f ca="1">IF(ISNUMBER(VLOOKUP(_xlfn.CONCAT($B48,$C48),BNA_Variations_prix!$E$1:$AJ$205,MATCH(AD$42,BNA_Variations_prix!$E$4:$CA$4,0),FALSE)),IF(ROUND(VLOOKUP(_xlfn.CONCAT($B48,$C48),BNA_Variations_prix!$E$1:$AJ$205,MATCH(AD$42,BNA_Variations_prix!$E$4:$CA$4,0),FALSE),2)&gt;0,_xlfn.CONCAT($B$3," ",TEXT(VLOOKUP(_xlfn.CONCAT($B48,$C48),BNA_Variations_prix!$E$1:$AJ$205,MATCH(AD$42,BNA_Variations_prix!$E$4:$CA$4,0),FALSE),"0%")),IF(ROUND(VLOOKUP(_xlfn.CONCAT($B48,$C48),BNA_Variations_prix!$E$1:$AJ$205,MATCH(AD$42,BNA_Variations_prix!$E$4:$CA$4,0),FALSE),2)=0,_xlfn.CONCAT($B$4," ",TEXT(VLOOKUP(_xlfn.CONCAT($B48,$C48),BNA_Variations_prix!$E$1:$AJ$205,MATCH(AD$42,BNA_Variations_prix!$E$4:$CA$4,0),FALSE),"0%")),IF(ROUND(VLOOKUP(_xlfn.CONCAT($B48,$C48),BNA_Variations_prix!$E$1:$AJ$205,MATCH(AD$42,BNA_Variations_prix!$E$4:$CA$4,0),FALSE),2)&lt;0,_xlfn.CONCAT($B$5," ",TEXT(VLOOKUP(_xlfn.CONCAT($B48,$C48),BNA_Variations_prix!$E$1:$AJ$205,MATCH(AD$42,BNA_Variations_prix!$E$4:$CA$4,0),FALSE),"0%")),VLOOKUP(_xlfn.CONCAT($B48,$C48),BNA_Variations_prix!$E$1:$AJ$205,MATCH(AD$42,BNA_Variations_prix!$E$4:$CA$4,0),FALSE)))),VLOOKUP(_xlfn.CONCAT($B48,$C48),BNA_Variations_prix!$E$1:$AJ$205,MATCH(AD$42,BNA_Variations_prix!$E$4:$CA$4,0),FALSE))</f>
        <v>► 0%</v>
      </c>
      <c r="AE48" s="16" t="str">
        <f ca="1">IF(ISNUMBER(VLOOKUP(_xlfn.CONCAT($B48,$C48),BNA_Variations_prix!$E$1:$AJ$205,MATCH(AE$42,BNA_Variations_prix!$E$4:$CA$4,0),FALSE)),IF(ROUND(VLOOKUP(_xlfn.CONCAT($B48,$C48),BNA_Variations_prix!$E$1:$AJ$205,MATCH(AE$42,BNA_Variations_prix!$E$4:$CA$4,0),FALSE),2)&gt;0,_xlfn.CONCAT($B$3," ",TEXT(VLOOKUP(_xlfn.CONCAT($B48,$C48),BNA_Variations_prix!$E$1:$AJ$205,MATCH(AE$42,BNA_Variations_prix!$E$4:$CA$4,0),FALSE),"0%")),IF(ROUND(VLOOKUP(_xlfn.CONCAT($B48,$C48),BNA_Variations_prix!$E$1:$AJ$205,MATCH(AE$42,BNA_Variations_prix!$E$4:$CA$4,0),FALSE),2)=0,_xlfn.CONCAT($B$4," ",TEXT(VLOOKUP(_xlfn.CONCAT($B48,$C48),BNA_Variations_prix!$E$1:$AJ$205,MATCH(AE$42,BNA_Variations_prix!$E$4:$CA$4,0),FALSE),"0%")),IF(ROUND(VLOOKUP(_xlfn.CONCAT($B48,$C48),BNA_Variations_prix!$E$1:$AJ$205,MATCH(AE$42,BNA_Variations_prix!$E$4:$CA$4,0),FALSE),2)&lt;0,_xlfn.CONCAT($B$5," ",TEXT(VLOOKUP(_xlfn.CONCAT($B48,$C48),BNA_Variations_prix!$E$1:$AJ$205,MATCH(AE$42,BNA_Variations_prix!$E$4:$CA$4,0),FALSE),"0%")),VLOOKUP(_xlfn.CONCAT($B48,$C48),BNA_Variations_prix!$E$1:$AJ$205,MATCH(AE$42,BNA_Variations_prix!$E$4:$CA$4,0),FALSE)))),VLOOKUP(_xlfn.CONCAT($B48,$C48),BNA_Variations_prix!$E$1:$AJ$205,MATCH(AE$42,BNA_Variations_prix!$E$4:$CA$4,0),FALSE))</f>
        <v>► 0%</v>
      </c>
      <c r="AF48" s="16" t="str">
        <f ca="1">IF(ISNUMBER(VLOOKUP(_xlfn.CONCAT($B48,$C48),BNA_Variations_prix!$E$1:$AJ$205,MATCH(AF$42,BNA_Variations_prix!$E$4:$CA$4,0),FALSE)),IF(ROUND(VLOOKUP(_xlfn.CONCAT($B48,$C48),BNA_Variations_prix!$E$1:$AJ$205,MATCH(AF$42,BNA_Variations_prix!$E$4:$CA$4,0),FALSE),2)&gt;0,_xlfn.CONCAT($B$3," ",TEXT(VLOOKUP(_xlfn.CONCAT($B48,$C48),BNA_Variations_prix!$E$1:$AJ$205,MATCH(AF$42,BNA_Variations_prix!$E$4:$CA$4,0),FALSE),"0%")),IF(ROUND(VLOOKUP(_xlfn.CONCAT($B48,$C48),BNA_Variations_prix!$E$1:$AJ$205,MATCH(AF$42,BNA_Variations_prix!$E$4:$CA$4,0),FALSE),2)=0,_xlfn.CONCAT($B$4," ",TEXT(VLOOKUP(_xlfn.CONCAT($B48,$C48),BNA_Variations_prix!$E$1:$AJ$205,MATCH(AF$42,BNA_Variations_prix!$E$4:$CA$4,0),FALSE),"0%")),IF(ROUND(VLOOKUP(_xlfn.CONCAT($B48,$C48),BNA_Variations_prix!$E$1:$AJ$205,MATCH(AF$42,BNA_Variations_prix!$E$4:$CA$4,0),FALSE),2)&lt;0,_xlfn.CONCAT($B$5," ",TEXT(VLOOKUP(_xlfn.CONCAT($B48,$C48),BNA_Variations_prix!$E$1:$AJ$205,MATCH(AF$42,BNA_Variations_prix!$E$4:$CA$4,0),FALSE),"0%")),VLOOKUP(_xlfn.CONCAT($B48,$C48),BNA_Variations_prix!$E$1:$AJ$205,MATCH(AF$42,BNA_Variations_prix!$E$4:$CA$4,0),FALSE)))),VLOOKUP(_xlfn.CONCAT($B48,$C48),BNA_Variations_prix!$E$1:$AJ$205,MATCH(AF$42,BNA_Variations_prix!$E$4:$CA$4,0),FALSE))</f>
        <v>► 0%</v>
      </c>
      <c r="AG48" s="16" t="str">
        <f ca="1">IF(ISNUMBER(VLOOKUP(_xlfn.CONCAT($B48,$C48),BNA_Variations_prix!$E$1:$AJ$205,MATCH(AG$42,BNA_Variations_prix!$E$4:$CA$4,0),FALSE)),IF(ROUND(VLOOKUP(_xlfn.CONCAT($B48,$C48),BNA_Variations_prix!$E$1:$AJ$205,MATCH(AG$42,BNA_Variations_prix!$E$4:$CA$4,0),FALSE),2)&gt;0,_xlfn.CONCAT($B$3," ",TEXT(VLOOKUP(_xlfn.CONCAT($B48,$C48),BNA_Variations_prix!$E$1:$AJ$205,MATCH(AG$42,BNA_Variations_prix!$E$4:$CA$4,0),FALSE),"0%")),IF(ROUND(VLOOKUP(_xlfn.CONCAT($B48,$C48),BNA_Variations_prix!$E$1:$AJ$205,MATCH(AG$42,BNA_Variations_prix!$E$4:$CA$4,0),FALSE),2)=0,_xlfn.CONCAT($B$4," ",TEXT(VLOOKUP(_xlfn.CONCAT($B48,$C48),BNA_Variations_prix!$E$1:$AJ$205,MATCH(AG$42,BNA_Variations_prix!$E$4:$CA$4,0),FALSE),"0%")),IF(ROUND(VLOOKUP(_xlfn.CONCAT($B48,$C48),BNA_Variations_prix!$E$1:$AJ$205,MATCH(AG$42,BNA_Variations_prix!$E$4:$CA$4,0),FALSE),2)&lt;0,_xlfn.CONCAT($B$5," ",TEXT(VLOOKUP(_xlfn.CONCAT($B48,$C48),BNA_Variations_prix!$E$1:$AJ$205,MATCH(AG$42,BNA_Variations_prix!$E$4:$CA$4,0),FALSE),"0%")),VLOOKUP(_xlfn.CONCAT($B48,$C48),BNA_Variations_prix!$E$1:$AJ$205,MATCH(AG$42,BNA_Variations_prix!$E$4:$CA$4,0),FALSE)))),VLOOKUP(_xlfn.CONCAT($B48,$C48),BNA_Variations_prix!$E$1:$AJ$205,MATCH(AG$42,BNA_Variations_prix!$E$4:$CA$4,0),FALSE))</f>
        <v>► 0%</v>
      </c>
    </row>
    <row r="49" spans="2:33" x14ac:dyDescent="0.35">
      <c r="B49" t="s">
        <v>79</v>
      </c>
      <c r="C49" s="11">
        <f>$B$2</f>
        <v>45231</v>
      </c>
      <c r="D49" t="s">
        <v>78</v>
      </c>
      <c r="E49" s="16" t="str">
        <f ca="1">IF(ISNUMBER(VLOOKUP(_xlfn.CONCAT($B49,$C49),BNA_Variations_prix!$E$1:$AJ$205,MATCH(E$42,BNA_Variations_prix!$E$4:$CA$4,0),FALSE)),IF(ROUND(VLOOKUP(_xlfn.CONCAT($B49,$C49),BNA_Variations_prix!$E$1:$AJ$205,MATCH(E$42,BNA_Variations_prix!$E$4:$CA$4,0),FALSE),2)&gt;0,_xlfn.CONCAT($B$3," ",TEXT(VLOOKUP(_xlfn.CONCAT($B49,$C49),BNA_Variations_prix!$E$1:$AJ$205,MATCH(E$42,BNA_Variations_prix!$E$4:$CA$4,0),FALSE),"0%")),IF(ROUND(VLOOKUP(_xlfn.CONCAT($B49,$C49),BNA_Variations_prix!$E$1:$AJ$205,MATCH(E$42,BNA_Variations_prix!$E$4:$CA$4,0),FALSE),2)=0,_xlfn.CONCAT($B$4," ",TEXT(VLOOKUP(_xlfn.CONCAT($B49,$C49),BNA_Variations_prix!$E$1:$AJ$205,MATCH(E$42,BNA_Variations_prix!$E$4:$CA$4,0),FALSE),"0%")),IF(ROUND(VLOOKUP(_xlfn.CONCAT($B49,$C49),BNA_Variations_prix!$E$1:$AJ$205,MATCH(E$42,BNA_Variations_prix!$E$4:$CA$4,0),FALSE),2)&lt;0,_xlfn.CONCAT($B$5," ",TEXT(VLOOKUP(_xlfn.CONCAT($B49,$C49),BNA_Variations_prix!$E$1:$AJ$205,MATCH(E$42,BNA_Variations_prix!$E$4:$CA$4,0),FALSE),"0%")),VLOOKUP(_xlfn.CONCAT($B49,$C49),BNA_Variations_prix!$E$1:$AJ$205,MATCH(E$42,BNA_Variations_prix!$E$4:$CA$4,0),FALSE)))),VLOOKUP(_xlfn.CONCAT($B49,$C49),BNA_Variations_prix!$E$1:$AJ$205,MATCH(E$42,BNA_Variations_prix!$E$4:$CA$4,0),FALSE))</f>
        <v>► 0%</v>
      </c>
      <c r="F49" s="16" t="str">
        <f ca="1">IF(ISNUMBER(VLOOKUP(_xlfn.CONCAT($B49,$C49),BNA_Variations_prix!$E$1:$AJ$205,MATCH(F$42,BNA_Variations_prix!$E$4:$CA$4,0),FALSE)),IF(ROUND(VLOOKUP(_xlfn.CONCAT($B49,$C49),BNA_Variations_prix!$E$1:$AJ$205,MATCH(F$42,BNA_Variations_prix!$E$4:$CA$4,0),FALSE),2)&gt;0,_xlfn.CONCAT($B$3," ",TEXT(VLOOKUP(_xlfn.CONCAT($B49,$C49),BNA_Variations_prix!$E$1:$AJ$205,MATCH(F$42,BNA_Variations_prix!$E$4:$CA$4,0),FALSE),"0%")),IF(ROUND(VLOOKUP(_xlfn.CONCAT($B49,$C49),BNA_Variations_prix!$E$1:$AJ$205,MATCH(F$42,BNA_Variations_prix!$E$4:$CA$4,0),FALSE),2)=0,_xlfn.CONCAT($B$4," ",TEXT(VLOOKUP(_xlfn.CONCAT($B49,$C49),BNA_Variations_prix!$E$1:$AJ$205,MATCH(F$42,BNA_Variations_prix!$E$4:$CA$4,0),FALSE),"0%")),IF(ROUND(VLOOKUP(_xlfn.CONCAT($B49,$C49),BNA_Variations_prix!$E$1:$AJ$205,MATCH(F$42,BNA_Variations_prix!$E$4:$CA$4,0),FALSE),2)&lt;0,_xlfn.CONCAT($B$5," ",TEXT(VLOOKUP(_xlfn.CONCAT($B49,$C49),BNA_Variations_prix!$E$1:$AJ$205,MATCH(F$42,BNA_Variations_prix!$E$4:$CA$4,0),FALSE),"0%")),VLOOKUP(_xlfn.CONCAT($B49,$C49),BNA_Variations_prix!$E$1:$AJ$205,MATCH(F$42,BNA_Variations_prix!$E$4:$CA$4,0),FALSE)))),VLOOKUP(_xlfn.CONCAT($B49,$C49),BNA_Variations_prix!$E$1:$AJ$205,MATCH(F$42,BNA_Variations_prix!$E$4:$CA$4,0),FALSE))</f>
        <v>► 0%</v>
      </c>
      <c r="G49" s="16" t="str">
        <f ca="1">IF(ISNUMBER(VLOOKUP(_xlfn.CONCAT($B49,$C49),BNA_Variations_prix!$E$1:$AJ$205,MATCH(G$42,BNA_Variations_prix!$E$4:$CA$4,0),FALSE)),IF(ROUND(VLOOKUP(_xlfn.CONCAT($B49,$C49),BNA_Variations_prix!$E$1:$AJ$205,MATCH(G$42,BNA_Variations_prix!$E$4:$CA$4,0),FALSE),2)&gt;0,_xlfn.CONCAT($B$3," ",TEXT(VLOOKUP(_xlfn.CONCAT($B49,$C49),BNA_Variations_prix!$E$1:$AJ$205,MATCH(G$42,BNA_Variations_prix!$E$4:$CA$4,0),FALSE),"0%")),IF(ROUND(VLOOKUP(_xlfn.CONCAT($B49,$C49),BNA_Variations_prix!$E$1:$AJ$205,MATCH(G$42,BNA_Variations_prix!$E$4:$CA$4,0),FALSE),2)=0,_xlfn.CONCAT($B$4," ",TEXT(VLOOKUP(_xlfn.CONCAT($B49,$C49),BNA_Variations_prix!$E$1:$AJ$205,MATCH(G$42,BNA_Variations_prix!$E$4:$CA$4,0),FALSE),"0%")),IF(ROUND(VLOOKUP(_xlfn.CONCAT($B49,$C49),BNA_Variations_prix!$E$1:$AJ$205,MATCH(G$42,BNA_Variations_prix!$E$4:$CA$4,0),FALSE),2)&lt;0,_xlfn.CONCAT($B$5," ",TEXT(VLOOKUP(_xlfn.CONCAT($B49,$C49),BNA_Variations_prix!$E$1:$AJ$205,MATCH(G$42,BNA_Variations_prix!$E$4:$CA$4,0),FALSE),"0%")),VLOOKUP(_xlfn.CONCAT($B49,$C49),BNA_Variations_prix!$E$1:$AJ$205,MATCH(G$42,BNA_Variations_prix!$E$4:$CA$4,0),FALSE)))),VLOOKUP(_xlfn.CONCAT($B49,$C49),BNA_Variations_prix!$E$1:$AJ$205,MATCH(G$42,BNA_Variations_prix!$E$4:$CA$4,0),FALSE))</f>
        <v>-</v>
      </c>
      <c r="H49" s="16" t="str">
        <f ca="1">IF(ISNUMBER(VLOOKUP(_xlfn.CONCAT($B49,$C49),BNA_Variations_prix!$E$1:$AJ$205,MATCH(H$42,BNA_Variations_prix!$E$4:$CA$4,0),FALSE)),IF(ROUND(VLOOKUP(_xlfn.CONCAT($B49,$C49),BNA_Variations_prix!$E$1:$AJ$205,MATCH(H$42,BNA_Variations_prix!$E$4:$CA$4,0),FALSE),2)&gt;0,_xlfn.CONCAT($B$3," ",TEXT(VLOOKUP(_xlfn.CONCAT($B49,$C49),BNA_Variations_prix!$E$1:$AJ$205,MATCH(H$42,BNA_Variations_prix!$E$4:$CA$4,0),FALSE),"0%")),IF(ROUND(VLOOKUP(_xlfn.CONCAT($B49,$C49),BNA_Variations_prix!$E$1:$AJ$205,MATCH(H$42,BNA_Variations_prix!$E$4:$CA$4,0),FALSE),2)=0,_xlfn.CONCAT($B$4," ",TEXT(VLOOKUP(_xlfn.CONCAT($B49,$C49),BNA_Variations_prix!$E$1:$AJ$205,MATCH(H$42,BNA_Variations_prix!$E$4:$CA$4,0),FALSE),"0%")),IF(ROUND(VLOOKUP(_xlfn.CONCAT($B49,$C49),BNA_Variations_prix!$E$1:$AJ$205,MATCH(H$42,BNA_Variations_prix!$E$4:$CA$4,0),FALSE),2)&lt;0,_xlfn.CONCAT($B$5," ",TEXT(VLOOKUP(_xlfn.CONCAT($B49,$C49),BNA_Variations_prix!$E$1:$AJ$205,MATCH(H$42,BNA_Variations_prix!$E$4:$CA$4,0),FALSE),"0%")),VLOOKUP(_xlfn.CONCAT($B49,$C49),BNA_Variations_prix!$E$1:$AJ$205,MATCH(H$42,BNA_Variations_prix!$E$4:$CA$4,0),FALSE)))),VLOOKUP(_xlfn.CONCAT($B49,$C49),BNA_Variations_prix!$E$1:$AJ$205,MATCH(H$42,BNA_Variations_prix!$E$4:$CA$4,0),FALSE))</f>
        <v>► 0%</v>
      </c>
      <c r="I49" s="16" t="str">
        <f ca="1">IF(ISNUMBER(VLOOKUP(_xlfn.CONCAT($B49,$C49),BNA_Variations_prix!$E$1:$AJ$205,MATCH(I$42,BNA_Variations_prix!$E$4:$CA$4,0),FALSE)),IF(ROUND(VLOOKUP(_xlfn.CONCAT($B49,$C49),BNA_Variations_prix!$E$1:$AJ$205,MATCH(I$42,BNA_Variations_prix!$E$4:$CA$4,0),FALSE),2)&gt;0,_xlfn.CONCAT($B$3," ",TEXT(VLOOKUP(_xlfn.CONCAT($B49,$C49),BNA_Variations_prix!$E$1:$AJ$205,MATCH(I$42,BNA_Variations_prix!$E$4:$CA$4,0),FALSE),"0%")),IF(ROUND(VLOOKUP(_xlfn.CONCAT($B49,$C49),BNA_Variations_prix!$E$1:$AJ$205,MATCH(I$42,BNA_Variations_prix!$E$4:$CA$4,0),FALSE),2)=0,_xlfn.CONCAT($B$4," ",TEXT(VLOOKUP(_xlfn.CONCAT($B49,$C49),BNA_Variations_prix!$E$1:$AJ$205,MATCH(I$42,BNA_Variations_prix!$E$4:$CA$4,0),FALSE),"0%")),IF(ROUND(VLOOKUP(_xlfn.CONCAT($B49,$C49),BNA_Variations_prix!$E$1:$AJ$205,MATCH(I$42,BNA_Variations_prix!$E$4:$CA$4,0),FALSE),2)&lt;0,_xlfn.CONCAT($B$5," ",TEXT(VLOOKUP(_xlfn.CONCAT($B49,$C49),BNA_Variations_prix!$E$1:$AJ$205,MATCH(I$42,BNA_Variations_prix!$E$4:$CA$4,0),FALSE),"0%")),VLOOKUP(_xlfn.CONCAT($B49,$C49),BNA_Variations_prix!$E$1:$AJ$205,MATCH(I$42,BNA_Variations_prix!$E$4:$CA$4,0),FALSE)))),VLOOKUP(_xlfn.CONCAT($B49,$C49),BNA_Variations_prix!$E$1:$AJ$205,MATCH(I$42,BNA_Variations_prix!$E$4:$CA$4,0),FALSE))</f>
        <v>► 0%</v>
      </c>
      <c r="J49" s="16" t="str">
        <f ca="1">IF(ISNUMBER(VLOOKUP(_xlfn.CONCAT($B49,$C49),BNA_Variations_prix!$E$1:$AJ$205,MATCH(J$42,BNA_Variations_prix!$E$4:$CA$4,0),FALSE)),IF(ROUND(VLOOKUP(_xlfn.CONCAT($B49,$C49),BNA_Variations_prix!$E$1:$AJ$205,MATCH(J$42,BNA_Variations_prix!$E$4:$CA$4,0),FALSE),2)&gt;0,_xlfn.CONCAT($B$3," ",TEXT(VLOOKUP(_xlfn.CONCAT($B49,$C49),BNA_Variations_prix!$E$1:$AJ$205,MATCH(J$42,BNA_Variations_prix!$E$4:$CA$4,0),FALSE),"0%")),IF(ROUND(VLOOKUP(_xlfn.CONCAT($B49,$C49),BNA_Variations_prix!$E$1:$AJ$205,MATCH(J$42,BNA_Variations_prix!$E$4:$CA$4,0),FALSE),2)=0,_xlfn.CONCAT($B$4," ",TEXT(VLOOKUP(_xlfn.CONCAT($B49,$C49),BNA_Variations_prix!$E$1:$AJ$205,MATCH(J$42,BNA_Variations_prix!$E$4:$CA$4,0),FALSE),"0%")),IF(ROUND(VLOOKUP(_xlfn.CONCAT($B49,$C49),BNA_Variations_prix!$E$1:$AJ$205,MATCH(J$42,BNA_Variations_prix!$E$4:$CA$4,0),FALSE),2)&lt;0,_xlfn.CONCAT($B$5," ",TEXT(VLOOKUP(_xlfn.CONCAT($B49,$C49),BNA_Variations_prix!$E$1:$AJ$205,MATCH(J$42,BNA_Variations_prix!$E$4:$CA$4,0),FALSE),"0%")),VLOOKUP(_xlfn.CONCAT($B49,$C49),BNA_Variations_prix!$E$1:$AJ$205,MATCH(J$42,BNA_Variations_prix!$E$4:$CA$4,0),FALSE)))),VLOOKUP(_xlfn.CONCAT($B49,$C49),BNA_Variations_prix!$E$1:$AJ$205,MATCH(J$42,BNA_Variations_prix!$E$4:$CA$4,0),FALSE))</f>
        <v>► 0%</v>
      </c>
      <c r="K49" s="16" t="str">
        <f ca="1">IF(ISNUMBER(VLOOKUP(_xlfn.CONCAT($B49,$C49),BNA_Variations_prix!$E$1:$AJ$205,MATCH(K$42,BNA_Variations_prix!$E$4:$CA$4,0),FALSE)),IF(ROUND(VLOOKUP(_xlfn.CONCAT($B49,$C49),BNA_Variations_prix!$E$1:$AJ$205,MATCH(K$42,BNA_Variations_prix!$E$4:$CA$4,0),FALSE),2)&gt;0,_xlfn.CONCAT($B$3," ",TEXT(VLOOKUP(_xlfn.CONCAT($B49,$C49),BNA_Variations_prix!$E$1:$AJ$205,MATCH(K$42,BNA_Variations_prix!$E$4:$CA$4,0),FALSE),"0%")),IF(ROUND(VLOOKUP(_xlfn.CONCAT($B49,$C49),BNA_Variations_prix!$E$1:$AJ$205,MATCH(K$42,BNA_Variations_prix!$E$4:$CA$4,0),FALSE),2)=0,_xlfn.CONCAT($B$4," ",TEXT(VLOOKUP(_xlfn.CONCAT($B49,$C49),BNA_Variations_prix!$E$1:$AJ$205,MATCH(K$42,BNA_Variations_prix!$E$4:$CA$4,0),FALSE),"0%")),IF(ROUND(VLOOKUP(_xlfn.CONCAT($B49,$C49),BNA_Variations_prix!$E$1:$AJ$205,MATCH(K$42,BNA_Variations_prix!$E$4:$CA$4,0),FALSE),2)&lt;0,_xlfn.CONCAT($B$5," ",TEXT(VLOOKUP(_xlfn.CONCAT($B49,$C49),BNA_Variations_prix!$E$1:$AJ$205,MATCH(K$42,BNA_Variations_prix!$E$4:$CA$4,0),FALSE),"0%")),VLOOKUP(_xlfn.CONCAT($B49,$C49),BNA_Variations_prix!$E$1:$AJ$205,MATCH(K$42,BNA_Variations_prix!$E$4:$CA$4,0),FALSE)))),VLOOKUP(_xlfn.CONCAT($B49,$C49),BNA_Variations_prix!$E$1:$AJ$205,MATCH(K$42,BNA_Variations_prix!$E$4:$CA$4,0),FALSE))</f>
        <v>► 0%</v>
      </c>
      <c r="L49" s="16" t="str">
        <f ca="1">IF(ISNUMBER(VLOOKUP(_xlfn.CONCAT($B49,$C49),BNA_Variations_prix!$E$1:$AJ$205,MATCH(L$42,BNA_Variations_prix!$E$4:$CA$4,0),FALSE)),IF(ROUND(VLOOKUP(_xlfn.CONCAT($B49,$C49),BNA_Variations_prix!$E$1:$AJ$205,MATCH(L$42,BNA_Variations_prix!$E$4:$CA$4,0),FALSE),2)&gt;0,_xlfn.CONCAT($B$3," ",TEXT(VLOOKUP(_xlfn.CONCAT($B49,$C49),BNA_Variations_prix!$E$1:$AJ$205,MATCH(L$42,BNA_Variations_prix!$E$4:$CA$4,0),FALSE),"0%")),IF(ROUND(VLOOKUP(_xlfn.CONCAT($B49,$C49),BNA_Variations_prix!$E$1:$AJ$205,MATCH(L$42,BNA_Variations_prix!$E$4:$CA$4,0),FALSE),2)=0,_xlfn.CONCAT($B$4," ",TEXT(VLOOKUP(_xlfn.CONCAT($B49,$C49),BNA_Variations_prix!$E$1:$AJ$205,MATCH(L$42,BNA_Variations_prix!$E$4:$CA$4,0),FALSE),"0%")),IF(ROUND(VLOOKUP(_xlfn.CONCAT($B49,$C49),BNA_Variations_prix!$E$1:$AJ$205,MATCH(L$42,BNA_Variations_prix!$E$4:$CA$4,0),FALSE),2)&lt;0,_xlfn.CONCAT($B$5," ",TEXT(VLOOKUP(_xlfn.CONCAT($B49,$C49),BNA_Variations_prix!$E$1:$AJ$205,MATCH(L$42,BNA_Variations_prix!$E$4:$CA$4,0),FALSE),"0%")),VLOOKUP(_xlfn.CONCAT($B49,$C49),BNA_Variations_prix!$E$1:$AJ$205,MATCH(L$42,BNA_Variations_prix!$E$4:$CA$4,0),FALSE)))),VLOOKUP(_xlfn.CONCAT($B49,$C49),BNA_Variations_prix!$E$1:$AJ$205,MATCH(L$42,BNA_Variations_prix!$E$4:$CA$4,0),FALSE))</f>
        <v>► 0%</v>
      </c>
      <c r="M49" s="16" t="str">
        <f ca="1">IF(ISNUMBER(VLOOKUP(_xlfn.CONCAT($B49,$C49),BNA_Variations_prix!$E$1:$AJ$205,MATCH(M$42,BNA_Variations_prix!$E$4:$CA$4,0),FALSE)),IF(ROUND(VLOOKUP(_xlfn.CONCAT($B49,$C49),BNA_Variations_prix!$E$1:$AJ$205,MATCH(M$42,BNA_Variations_prix!$E$4:$CA$4,0),FALSE),2)&gt;0,_xlfn.CONCAT($B$3," ",TEXT(VLOOKUP(_xlfn.CONCAT($B49,$C49),BNA_Variations_prix!$E$1:$AJ$205,MATCH(M$42,BNA_Variations_prix!$E$4:$CA$4,0),FALSE),"0%")),IF(ROUND(VLOOKUP(_xlfn.CONCAT($B49,$C49),BNA_Variations_prix!$E$1:$AJ$205,MATCH(M$42,BNA_Variations_prix!$E$4:$CA$4,0),FALSE),2)=0,_xlfn.CONCAT($B$4," ",TEXT(VLOOKUP(_xlfn.CONCAT($B49,$C49),BNA_Variations_prix!$E$1:$AJ$205,MATCH(M$42,BNA_Variations_prix!$E$4:$CA$4,0),FALSE),"0%")),IF(ROUND(VLOOKUP(_xlfn.CONCAT($B49,$C49),BNA_Variations_prix!$E$1:$AJ$205,MATCH(M$42,BNA_Variations_prix!$E$4:$CA$4,0),FALSE),2)&lt;0,_xlfn.CONCAT($B$5," ",TEXT(VLOOKUP(_xlfn.CONCAT($B49,$C49),BNA_Variations_prix!$E$1:$AJ$205,MATCH(M$42,BNA_Variations_prix!$E$4:$CA$4,0),FALSE),"0%")),VLOOKUP(_xlfn.CONCAT($B49,$C49),BNA_Variations_prix!$E$1:$AJ$205,MATCH(M$42,BNA_Variations_prix!$E$4:$CA$4,0),FALSE)))),VLOOKUP(_xlfn.CONCAT($B49,$C49),BNA_Variations_prix!$E$1:$AJ$205,MATCH(M$42,BNA_Variations_prix!$E$4:$CA$4,0),FALSE))</f>
        <v>► 0%</v>
      </c>
      <c r="N49" s="16" t="str">
        <f ca="1">IF(ISNUMBER(VLOOKUP(_xlfn.CONCAT($B49,$C49),BNA_Variations_prix!$E$1:$AJ$205,MATCH(N$42,BNA_Variations_prix!$E$4:$CA$4,0),FALSE)),IF(ROUND(VLOOKUP(_xlfn.CONCAT($B49,$C49),BNA_Variations_prix!$E$1:$AJ$205,MATCH(N$42,BNA_Variations_prix!$E$4:$CA$4,0),FALSE),2)&gt;0,_xlfn.CONCAT($B$3," ",TEXT(VLOOKUP(_xlfn.CONCAT($B49,$C49),BNA_Variations_prix!$E$1:$AJ$205,MATCH(N$42,BNA_Variations_prix!$E$4:$CA$4,0),FALSE),"0%")),IF(ROUND(VLOOKUP(_xlfn.CONCAT($B49,$C49),BNA_Variations_prix!$E$1:$AJ$205,MATCH(N$42,BNA_Variations_prix!$E$4:$CA$4,0),FALSE),2)=0,_xlfn.CONCAT($B$4," ",TEXT(VLOOKUP(_xlfn.CONCAT($B49,$C49),BNA_Variations_prix!$E$1:$AJ$205,MATCH(N$42,BNA_Variations_prix!$E$4:$CA$4,0),FALSE),"0%")),IF(ROUND(VLOOKUP(_xlfn.CONCAT($B49,$C49),BNA_Variations_prix!$E$1:$AJ$205,MATCH(N$42,BNA_Variations_prix!$E$4:$CA$4,0),FALSE),2)&lt;0,_xlfn.CONCAT($B$5," ",TEXT(VLOOKUP(_xlfn.CONCAT($B49,$C49),BNA_Variations_prix!$E$1:$AJ$205,MATCH(N$42,BNA_Variations_prix!$E$4:$CA$4,0),FALSE),"0%")),VLOOKUP(_xlfn.CONCAT($B49,$C49),BNA_Variations_prix!$E$1:$AJ$205,MATCH(N$42,BNA_Variations_prix!$E$4:$CA$4,0),FALSE)))),VLOOKUP(_xlfn.CONCAT($B49,$C49),BNA_Variations_prix!$E$1:$AJ$205,MATCH(N$42,BNA_Variations_prix!$E$4:$CA$4,0),FALSE))</f>
        <v>-</v>
      </c>
      <c r="O49" s="16" t="str">
        <f ca="1">IF(ISNUMBER(VLOOKUP(_xlfn.CONCAT($B49,$C49),BNA_Variations_prix!$E$1:$AJ$205,MATCH(O$42,BNA_Variations_prix!$E$4:$CA$4,0),FALSE)),IF(ROUND(VLOOKUP(_xlfn.CONCAT($B49,$C49),BNA_Variations_prix!$E$1:$AJ$205,MATCH(O$42,BNA_Variations_prix!$E$4:$CA$4,0),FALSE),2)&gt;0,_xlfn.CONCAT($B$3," ",TEXT(VLOOKUP(_xlfn.CONCAT($B49,$C49),BNA_Variations_prix!$E$1:$AJ$205,MATCH(O$42,BNA_Variations_prix!$E$4:$CA$4,0),FALSE),"0%")),IF(ROUND(VLOOKUP(_xlfn.CONCAT($B49,$C49),BNA_Variations_prix!$E$1:$AJ$205,MATCH(O$42,BNA_Variations_prix!$E$4:$CA$4,0),FALSE),2)=0,_xlfn.CONCAT($B$4," ",TEXT(VLOOKUP(_xlfn.CONCAT($B49,$C49),BNA_Variations_prix!$E$1:$AJ$205,MATCH(O$42,BNA_Variations_prix!$E$4:$CA$4,0),FALSE),"0%")),IF(ROUND(VLOOKUP(_xlfn.CONCAT($B49,$C49),BNA_Variations_prix!$E$1:$AJ$205,MATCH(O$42,BNA_Variations_prix!$E$4:$CA$4,0),FALSE),2)&lt;0,_xlfn.CONCAT($B$5," ",TEXT(VLOOKUP(_xlfn.CONCAT($B49,$C49),BNA_Variations_prix!$E$1:$AJ$205,MATCH(O$42,BNA_Variations_prix!$E$4:$CA$4,0),FALSE),"0%")),VLOOKUP(_xlfn.CONCAT($B49,$C49),BNA_Variations_prix!$E$1:$AJ$205,MATCH(O$42,BNA_Variations_prix!$E$4:$CA$4,0),FALSE)))),VLOOKUP(_xlfn.CONCAT($B49,$C49),BNA_Variations_prix!$E$1:$AJ$205,MATCH(O$42,BNA_Variations_prix!$E$4:$CA$4,0),FALSE))</f>
        <v>-</v>
      </c>
      <c r="P49" s="16" t="str">
        <f ca="1">IF(ISNUMBER(VLOOKUP(_xlfn.CONCAT($B49,$C49),BNA_Variations_prix!$E$1:$AJ$205,MATCH(P$42,BNA_Variations_prix!$E$4:$CA$4,0),FALSE)),IF(ROUND(VLOOKUP(_xlfn.CONCAT($B49,$C49),BNA_Variations_prix!$E$1:$AJ$205,MATCH(P$42,BNA_Variations_prix!$E$4:$CA$4,0),FALSE),2)&gt;0,_xlfn.CONCAT($B$3," ",TEXT(VLOOKUP(_xlfn.CONCAT($B49,$C49),BNA_Variations_prix!$E$1:$AJ$205,MATCH(P$42,BNA_Variations_prix!$E$4:$CA$4,0),FALSE),"0%")),IF(ROUND(VLOOKUP(_xlfn.CONCAT($B49,$C49),BNA_Variations_prix!$E$1:$AJ$205,MATCH(P$42,BNA_Variations_prix!$E$4:$CA$4,0),FALSE),2)=0,_xlfn.CONCAT($B$4," ",TEXT(VLOOKUP(_xlfn.CONCAT($B49,$C49),BNA_Variations_prix!$E$1:$AJ$205,MATCH(P$42,BNA_Variations_prix!$E$4:$CA$4,0),FALSE),"0%")),IF(ROUND(VLOOKUP(_xlfn.CONCAT($B49,$C49),BNA_Variations_prix!$E$1:$AJ$205,MATCH(P$42,BNA_Variations_prix!$E$4:$CA$4,0),FALSE),2)&lt;0,_xlfn.CONCAT($B$5," ",TEXT(VLOOKUP(_xlfn.CONCAT($B49,$C49),BNA_Variations_prix!$E$1:$AJ$205,MATCH(P$42,BNA_Variations_prix!$E$4:$CA$4,0),FALSE),"0%")),VLOOKUP(_xlfn.CONCAT($B49,$C49),BNA_Variations_prix!$E$1:$AJ$205,MATCH(P$42,BNA_Variations_prix!$E$4:$CA$4,0),FALSE)))),VLOOKUP(_xlfn.CONCAT($B49,$C49),BNA_Variations_prix!$E$1:$AJ$205,MATCH(P$42,BNA_Variations_prix!$E$4:$CA$4,0),FALSE))</f>
        <v>-</v>
      </c>
      <c r="Q49" s="16" t="str">
        <f ca="1">IF(ISNUMBER(VLOOKUP(_xlfn.CONCAT($B49,$C49),BNA_Variations_prix!$E$1:$AJ$205,MATCH(Q$42,BNA_Variations_prix!$E$4:$CA$4,0),FALSE)),IF(ROUND(VLOOKUP(_xlfn.CONCAT($B49,$C49),BNA_Variations_prix!$E$1:$AJ$205,MATCH(Q$42,BNA_Variations_prix!$E$4:$CA$4,0),FALSE),2)&gt;0,_xlfn.CONCAT($B$3," ",TEXT(VLOOKUP(_xlfn.CONCAT($B49,$C49),BNA_Variations_prix!$E$1:$AJ$205,MATCH(Q$42,BNA_Variations_prix!$E$4:$CA$4,0),FALSE),"0%")),IF(ROUND(VLOOKUP(_xlfn.CONCAT($B49,$C49),BNA_Variations_prix!$E$1:$AJ$205,MATCH(Q$42,BNA_Variations_prix!$E$4:$CA$4,0),FALSE),2)=0,_xlfn.CONCAT($B$4," ",TEXT(VLOOKUP(_xlfn.CONCAT($B49,$C49),BNA_Variations_prix!$E$1:$AJ$205,MATCH(Q$42,BNA_Variations_prix!$E$4:$CA$4,0),FALSE),"0%")),IF(ROUND(VLOOKUP(_xlfn.CONCAT($B49,$C49),BNA_Variations_prix!$E$1:$AJ$205,MATCH(Q$42,BNA_Variations_prix!$E$4:$CA$4,0),FALSE),2)&lt;0,_xlfn.CONCAT($B$5," ",TEXT(VLOOKUP(_xlfn.CONCAT($B49,$C49),BNA_Variations_prix!$E$1:$AJ$205,MATCH(Q$42,BNA_Variations_prix!$E$4:$CA$4,0),FALSE),"0%")),VLOOKUP(_xlfn.CONCAT($B49,$C49),BNA_Variations_prix!$E$1:$AJ$205,MATCH(Q$42,BNA_Variations_prix!$E$4:$CA$4,0),FALSE)))),VLOOKUP(_xlfn.CONCAT($B49,$C49),BNA_Variations_prix!$E$1:$AJ$205,MATCH(Q$42,BNA_Variations_prix!$E$4:$CA$4,0),FALSE))</f>
        <v>-</v>
      </c>
      <c r="R49" s="16" t="str">
        <f ca="1">IF(ISNUMBER(VLOOKUP(_xlfn.CONCAT($B49,$C49),BNA_Variations_prix!$E$1:$AJ$205,MATCH(R$42,BNA_Variations_prix!$E$4:$CA$4,0),FALSE)),IF(ROUND(VLOOKUP(_xlfn.CONCAT($B49,$C49),BNA_Variations_prix!$E$1:$AJ$205,MATCH(R$42,BNA_Variations_prix!$E$4:$CA$4,0),FALSE),2)&gt;0,_xlfn.CONCAT($B$3," ",TEXT(VLOOKUP(_xlfn.CONCAT($B49,$C49),BNA_Variations_prix!$E$1:$AJ$205,MATCH(R$42,BNA_Variations_prix!$E$4:$CA$4,0),FALSE),"0%")),IF(ROUND(VLOOKUP(_xlfn.CONCAT($B49,$C49),BNA_Variations_prix!$E$1:$AJ$205,MATCH(R$42,BNA_Variations_prix!$E$4:$CA$4,0),FALSE),2)=0,_xlfn.CONCAT($B$4," ",TEXT(VLOOKUP(_xlfn.CONCAT($B49,$C49),BNA_Variations_prix!$E$1:$AJ$205,MATCH(R$42,BNA_Variations_prix!$E$4:$CA$4,0),FALSE),"0%")),IF(ROUND(VLOOKUP(_xlfn.CONCAT($B49,$C49),BNA_Variations_prix!$E$1:$AJ$205,MATCH(R$42,BNA_Variations_prix!$E$4:$CA$4,0),FALSE),2)&lt;0,_xlfn.CONCAT($B$5," ",TEXT(VLOOKUP(_xlfn.CONCAT($B49,$C49),BNA_Variations_prix!$E$1:$AJ$205,MATCH(R$42,BNA_Variations_prix!$E$4:$CA$4,0),FALSE),"0%")),VLOOKUP(_xlfn.CONCAT($B49,$C49),BNA_Variations_prix!$E$1:$AJ$205,MATCH(R$42,BNA_Variations_prix!$E$4:$CA$4,0),FALSE)))),VLOOKUP(_xlfn.CONCAT($B49,$C49),BNA_Variations_prix!$E$1:$AJ$205,MATCH(R$42,BNA_Variations_prix!$E$4:$CA$4,0),FALSE))</f>
        <v>-</v>
      </c>
      <c r="S49" s="16" t="str">
        <f ca="1">IF(ISNUMBER(VLOOKUP(_xlfn.CONCAT($B49,$C49),BNA_Variations_prix!$E$1:$AJ$205,MATCH(S$42,BNA_Variations_prix!$E$4:$CA$4,0),FALSE)),IF(ROUND(VLOOKUP(_xlfn.CONCAT($B49,$C49),BNA_Variations_prix!$E$1:$AJ$205,MATCH(S$42,BNA_Variations_prix!$E$4:$CA$4,0),FALSE),2)&gt;0,_xlfn.CONCAT($B$3," ",TEXT(VLOOKUP(_xlfn.CONCAT($B49,$C49),BNA_Variations_prix!$E$1:$AJ$205,MATCH(S$42,BNA_Variations_prix!$E$4:$CA$4,0),FALSE),"0%")),IF(ROUND(VLOOKUP(_xlfn.CONCAT($B49,$C49),BNA_Variations_prix!$E$1:$AJ$205,MATCH(S$42,BNA_Variations_prix!$E$4:$CA$4,0),FALSE),2)=0,_xlfn.CONCAT($B$4," ",TEXT(VLOOKUP(_xlfn.CONCAT($B49,$C49),BNA_Variations_prix!$E$1:$AJ$205,MATCH(S$42,BNA_Variations_prix!$E$4:$CA$4,0),FALSE),"0%")),IF(ROUND(VLOOKUP(_xlfn.CONCAT($B49,$C49),BNA_Variations_prix!$E$1:$AJ$205,MATCH(S$42,BNA_Variations_prix!$E$4:$CA$4,0),FALSE),2)&lt;0,_xlfn.CONCAT($B$5," ",TEXT(VLOOKUP(_xlfn.CONCAT($B49,$C49),BNA_Variations_prix!$E$1:$AJ$205,MATCH(S$42,BNA_Variations_prix!$E$4:$CA$4,0),FALSE),"0%")),VLOOKUP(_xlfn.CONCAT($B49,$C49),BNA_Variations_prix!$E$1:$AJ$205,MATCH(S$42,BNA_Variations_prix!$E$4:$CA$4,0),FALSE)))),VLOOKUP(_xlfn.CONCAT($B49,$C49),BNA_Variations_prix!$E$1:$AJ$205,MATCH(S$42,BNA_Variations_prix!$E$4:$CA$4,0),FALSE))</f>
        <v>► 0%</v>
      </c>
      <c r="T49" s="16" t="str">
        <f ca="1">IF(ISNUMBER(VLOOKUP(_xlfn.CONCAT($B49,$C49),BNA_Variations_prix!$E$1:$AJ$205,MATCH(T$42,BNA_Variations_prix!$E$4:$CA$4,0),FALSE)),IF(ROUND(VLOOKUP(_xlfn.CONCAT($B49,$C49),BNA_Variations_prix!$E$1:$AJ$205,MATCH(T$42,BNA_Variations_prix!$E$4:$CA$4,0),FALSE),2)&gt;0,_xlfn.CONCAT($B$3," ",TEXT(VLOOKUP(_xlfn.CONCAT($B49,$C49),BNA_Variations_prix!$E$1:$AJ$205,MATCH(T$42,BNA_Variations_prix!$E$4:$CA$4,0),FALSE),"0%")),IF(ROUND(VLOOKUP(_xlfn.CONCAT($B49,$C49),BNA_Variations_prix!$E$1:$AJ$205,MATCH(T$42,BNA_Variations_prix!$E$4:$CA$4,0),FALSE),2)=0,_xlfn.CONCAT($B$4," ",TEXT(VLOOKUP(_xlfn.CONCAT($B49,$C49),BNA_Variations_prix!$E$1:$AJ$205,MATCH(T$42,BNA_Variations_prix!$E$4:$CA$4,0),FALSE),"0%")),IF(ROUND(VLOOKUP(_xlfn.CONCAT($B49,$C49),BNA_Variations_prix!$E$1:$AJ$205,MATCH(T$42,BNA_Variations_prix!$E$4:$CA$4,0),FALSE),2)&lt;0,_xlfn.CONCAT($B$5," ",TEXT(VLOOKUP(_xlfn.CONCAT($B49,$C49),BNA_Variations_prix!$E$1:$AJ$205,MATCH(T$42,BNA_Variations_prix!$E$4:$CA$4,0),FALSE),"0%")),VLOOKUP(_xlfn.CONCAT($B49,$C49),BNA_Variations_prix!$E$1:$AJ$205,MATCH(T$42,BNA_Variations_prix!$E$4:$CA$4,0),FALSE)))),VLOOKUP(_xlfn.CONCAT($B49,$C49),BNA_Variations_prix!$E$1:$AJ$205,MATCH(T$42,BNA_Variations_prix!$E$4:$CA$4,0),FALSE))</f>
        <v>► 0%</v>
      </c>
      <c r="U49" s="16" t="str">
        <f ca="1">IF(ISNUMBER(VLOOKUP(_xlfn.CONCAT($B49,$C49),BNA_Variations_prix!$E$1:$AJ$205,MATCH(U$42,BNA_Variations_prix!$E$4:$CA$4,0),FALSE)),IF(ROUND(VLOOKUP(_xlfn.CONCAT($B49,$C49),BNA_Variations_prix!$E$1:$AJ$205,MATCH(U$42,BNA_Variations_prix!$E$4:$CA$4,0),FALSE),2)&gt;0,_xlfn.CONCAT($B$3," ",TEXT(VLOOKUP(_xlfn.CONCAT($B49,$C49),BNA_Variations_prix!$E$1:$AJ$205,MATCH(U$42,BNA_Variations_prix!$E$4:$CA$4,0),FALSE),"0%")),IF(ROUND(VLOOKUP(_xlfn.CONCAT($B49,$C49),BNA_Variations_prix!$E$1:$AJ$205,MATCH(U$42,BNA_Variations_prix!$E$4:$CA$4,0),FALSE),2)=0,_xlfn.CONCAT($B$4," ",TEXT(VLOOKUP(_xlfn.CONCAT($B49,$C49),BNA_Variations_prix!$E$1:$AJ$205,MATCH(U$42,BNA_Variations_prix!$E$4:$CA$4,0),FALSE),"0%")),IF(ROUND(VLOOKUP(_xlfn.CONCAT($B49,$C49),BNA_Variations_prix!$E$1:$AJ$205,MATCH(U$42,BNA_Variations_prix!$E$4:$CA$4,0),FALSE),2)&lt;0,_xlfn.CONCAT($B$5," ",TEXT(VLOOKUP(_xlfn.CONCAT($B49,$C49),BNA_Variations_prix!$E$1:$AJ$205,MATCH(U$42,BNA_Variations_prix!$E$4:$CA$4,0),FALSE),"0%")),VLOOKUP(_xlfn.CONCAT($B49,$C49),BNA_Variations_prix!$E$1:$AJ$205,MATCH(U$42,BNA_Variations_prix!$E$4:$CA$4,0),FALSE)))),VLOOKUP(_xlfn.CONCAT($B49,$C49),BNA_Variations_prix!$E$1:$AJ$205,MATCH(U$42,BNA_Variations_prix!$E$4:$CA$4,0),FALSE))</f>
        <v>► 0%</v>
      </c>
      <c r="V49" s="16" t="str">
        <f ca="1">IF(ISNUMBER(VLOOKUP(_xlfn.CONCAT($B49,$C49),BNA_Variations_prix!$E$1:$AJ$205,MATCH(V$42,BNA_Variations_prix!$E$4:$CA$4,0),FALSE)),IF(ROUND(VLOOKUP(_xlfn.CONCAT($B49,$C49),BNA_Variations_prix!$E$1:$AJ$205,MATCH(V$42,BNA_Variations_prix!$E$4:$CA$4,0),FALSE),2)&gt;0,_xlfn.CONCAT($B$3," ",TEXT(VLOOKUP(_xlfn.CONCAT($B49,$C49),BNA_Variations_prix!$E$1:$AJ$205,MATCH(V$42,BNA_Variations_prix!$E$4:$CA$4,0),FALSE),"0%")),IF(ROUND(VLOOKUP(_xlfn.CONCAT($B49,$C49),BNA_Variations_prix!$E$1:$AJ$205,MATCH(V$42,BNA_Variations_prix!$E$4:$CA$4,0),FALSE),2)=0,_xlfn.CONCAT($B$4," ",TEXT(VLOOKUP(_xlfn.CONCAT($B49,$C49),BNA_Variations_prix!$E$1:$AJ$205,MATCH(V$42,BNA_Variations_prix!$E$4:$CA$4,0),FALSE),"0%")),IF(ROUND(VLOOKUP(_xlfn.CONCAT($B49,$C49),BNA_Variations_prix!$E$1:$AJ$205,MATCH(V$42,BNA_Variations_prix!$E$4:$CA$4,0),FALSE),2)&lt;0,_xlfn.CONCAT($B$5," ",TEXT(VLOOKUP(_xlfn.CONCAT($B49,$C49),BNA_Variations_prix!$E$1:$AJ$205,MATCH(V$42,BNA_Variations_prix!$E$4:$CA$4,0),FALSE),"0%")),VLOOKUP(_xlfn.CONCAT($B49,$C49),BNA_Variations_prix!$E$1:$AJ$205,MATCH(V$42,BNA_Variations_prix!$E$4:$CA$4,0),FALSE)))),VLOOKUP(_xlfn.CONCAT($B49,$C49),BNA_Variations_prix!$E$1:$AJ$205,MATCH(V$42,BNA_Variations_prix!$E$4:$CA$4,0),FALSE))</f>
        <v>► 0%</v>
      </c>
      <c r="W49" s="16" t="str">
        <f ca="1">IF(ISNUMBER(VLOOKUP(_xlfn.CONCAT($B49,$C49),BNA_Variations_prix!$E$1:$AJ$205,MATCH(W$42,BNA_Variations_prix!$E$4:$CA$4,0),FALSE)),IF(ROUND(VLOOKUP(_xlfn.CONCAT($B49,$C49),BNA_Variations_prix!$E$1:$AJ$205,MATCH(W$42,BNA_Variations_prix!$E$4:$CA$4,0),FALSE),2)&gt;0,_xlfn.CONCAT($B$3," ",TEXT(VLOOKUP(_xlfn.CONCAT($B49,$C49),BNA_Variations_prix!$E$1:$AJ$205,MATCH(W$42,BNA_Variations_prix!$E$4:$CA$4,0),FALSE),"0%")),IF(ROUND(VLOOKUP(_xlfn.CONCAT($B49,$C49),BNA_Variations_prix!$E$1:$AJ$205,MATCH(W$42,BNA_Variations_prix!$E$4:$CA$4,0),FALSE),2)=0,_xlfn.CONCAT($B$4," ",TEXT(VLOOKUP(_xlfn.CONCAT($B49,$C49),BNA_Variations_prix!$E$1:$AJ$205,MATCH(W$42,BNA_Variations_prix!$E$4:$CA$4,0),FALSE),"0%")),IF(ROUND(VLOOKUP(_xlfn.CONCAT($B49,$C49),BNA_Variations_prix!$E$1:$AJ$205,MATCH(W$42,BNA_Variations_prix!$E$4:$CA$4,0),FALSE),2)&lt;0,_xlfn.CONCAT($B$5," ",TEXT(VLOOKUP(_xlfn.CONCAT($B49,$C49),BNA_Variations_prix!$E$1:$AJ$205,MATCH(W$42,BNA_Variations_prix!$E$4:$CA$4,0),FALSE),"0%")),VLOOKUP(_xlfn.CONCAT($B49,$C49),BNA_Variations_prix!$E$1:$AJ$205,MATCH(W$42,BNA_Variations_prix!$E$4:$CA$4,0),FALSE)))),VLOOKUP(_xlfn.CONCAT($B49,$C49),BNA_Variations_prix!$E$1:$AJ$205,MATCH(W$42,BNA_Variations_prix!$E$4:$CA$4,0),FALSE))</f>
        <v>-</v>
      </c>
      <c r="X49" s="16" t="str">
        <f ca="1">IF(ISNUMBER(VLOOKUP(_xlfn.CONCAT($B49,$C49),BNA_Variations_prix!$E$1:$AJ$205,MATCH(X$42,BNA_Variations_prix!$E$4:$CA$4,0),FALSE)),IF(ROUND(VLOOKUP(_xlfn.CONCAT($B49,$C49),BNA_Variations_prix!$E$1:$AJ$205,MATCH(X$42,BNA_Variations_prix!$E$4:$CA$4,0),FALSE),2)&gt;0,_xlfn.CONCAT($B$3," ",TEXT(VLOOKUP(_xlfn.CONCAT($B49,$C49),BNA_Variations_prix!$E$1:$AJ$205,MATCH(X$42,BNA_Variations_prix!$E$4:$CA$4,0),FALSE),"0%")),IF(ROUND(VLOOKUP(_xlfn.CONCAT($B49,$C49),BNA_Variations_prix!$E$1:$AJ$205,MATCH(X$42,BNA_Variations_prix!$E$4:$CA$4,0),FALSE),2)=0,_xlfn.CONCAT($B$4," ",TEXT(VLOOKUP(_xlfn.CONCAT($B49,$C49),BNA_Variations_prix!$E$1:$AJ$205,MATCH(X$42,BNA_Variations_prix!$E$4:$CA$4,0),FALSE),"0%")),IF(ROUND(VLOOKUP(_xlfn.CONCAT($B49,$C49),BNA_Variations_prix!$E$1:$AJ$205,MATCH(X$42,BNA_Variations_prix!$E$4:$CA$4,0),FALSE),2)&lt;0,_xlfn.CONCAT($B$5," ",TEXT(VLOOKUP(_xlfn.CONCAT($B49,$C49),BNA_Variations_prix!$E$1:$AJ$205,MATCH(X$42,BNA_Variations_prix!$E$4:$CA$4,0),FALSE),"0%")),VLOOKUP(_xlfn.CONCAT($B49,$C49),BNA_Variations_prix!$E$1:$AJ$205,MATCH(X$42,BNA_Variations_prix!$E$4:$CA$4,0),FALSE)))),VLOOKUP(_xlfn.CONCAT($B49,$C49),BNA_Variations_prix!$E$1:$AJ$205,MATCH(X$42,BNA_Variations_prix!$E$4:$CA$4,0),FALSE))</f>
        <v>-</v>
      </c>
      <c r="Y49" s="16" t="str">
        <f ca="1">IF(ISNUMBER(VLOOKUP(_xlfn.CONCAT($B49,$C49),BNA_Variations_prix!$E$1:$AJ$205,MATCH(Y$42,BNA_Variations_prix!$E$4:$CA$4,0),FALSE)),IF(ROUND(VLOOKUP(_xlfn.CONCAT($B49,$C49),BNA_Variations_prix!$E$1:$AJ$205,MATCH(Y$42,BNA_Variations_prix!$E$4:$CA$4,0),FALSE),2)&gt;0,_xlfn.CONCAT($B$3," ",TEXT(VLOOKUP(_xlfn.CONCAT($B49,$C49),BNA_Variations_prix!$E$1:$AJ$205,MATCH(Y$42,BNA_Variations_prix!$E$4:$CA$4,0),FALSE),"0%")),IF(ROUND(VLOOKUP(_xlfn.CONCAT($B49,$C49),BNA_Variations_prix!$E$1:$AJ$205,MATCH(Y$42,BNA_Variations_prix!$E$4:$CA$4,0),FALSE),2)=0,_xlfn.CONCAT($B$4," ",TEXT(VLOOKUP(_xlfn.CONCAT($B49,$C49),BNA_Variations_prix!$E$1:$AJ$205,MATCH(Y$42,BNA_Variations_prix!$E$4:$CA$4,0),FALSE),"0%")),IF(ROUND(VLOOKUP(_xlfn.CONCAT($B49,$C49),BNA_Variations_prix!$E$1:$AJ$205,MATCH(Y$42,BNA_Variations_prix!$E$4:$CA$4,0),FALSE),2)&lt;0,_xlfn.CONCAT($B$5," ",TEXT(VLOOKUP(_xlfn.CONCAT($B49,$C49),BNA_Variations_prix!$E$1:$AJ$205,MATCH(Y$42,BNA_Variations_prix!$E$4:$CA$4,0),FALSE),"0%")),VLOOKUP(_xlfn.CONCAT($B49,$C49),BNA_Variations_prix!$E$1:$AJ$205,MATCH(Y$42,BNA_Variations_prix!$E$4:$CA$4,0),FALSE)))),VLOOKUP(_xlfn.CONCAT($B49,$C49),BNA_Variations_prix!$E$1:$AJ$205,MATCH(Y$42,BNA_Variations_prix!$E$4:$CA$4,0),FALSE))</f>
        <v>-</v>
      </c>
      <c r="Z49" s="16" t="str">
        <f ca="1">IF(ISNUMBER(VLOOKUP(_xlfn.CONCAT($B49,$C49),BNA_Variations_prix!$E$1:$AJ$205,MATCH(Z$42,BNA_Variations_prix!$E$4:$CA$4,0),FALSE)),IF(ROUND(VLOOKUP(_xlfn.CONCAT($B49,$C49),BNA_Variations_prix!$E$1:$AJ$205,MATCH(Z$42,BNA_Variations_prix!$E$4:$CA$4,0),FALSE),2)&gt;0,_xlfn.CONCAT($B$3," ",TEXT(VLOOKUP(_xlfn.CONCAT($B49,$C49),BNA_Variations_prix!$E$1:$AJ$205,MATCH(Z$42,BNA_Variations_prix!$E$4:$CA$4,0),FALSE),"0%")),IF(ROUND(VLOOKUP(_xlfn.CONCAT($B49,$C49),BNA_Variations_prix!$E$1:$AJ$205,MATCH(Z$42,BNA_Variations_prix!$E$4:$CA$4,0),FALSE),2)=0,_xlfn.CONCAT($B$4," ",TEXT(VLOOKUP(_xlfn.CONCAT($B49,$C49),BNA_Variations_prix!$E$1:$AJ$205,MATCH(Z$42,BNA_Variations_prix!$E$4:$CA$4,0),FALSE),"0%")),IF(ROUND(VLOOKUP(_xlfn.CONCAT($B49,$C49),BNA_Variations_prix!$E$1:$AJ$205,MATCH(Z$42,BNA_Variations_prix!$E$4:$CA$4,0),FALSE),2)&lt;0,_xlfn.CONCAT($B$5," ",TEXT(VLOOKUP(_xlfn.CONCAT($B49,$C49),BNA_Variations_prix!$E$1:$AJ$205,MATCH(Z$42,BNA_Variations_prix!$E$4:$CA$4,0),FALSE),"0%")),VLOOKUP(_xlfn.CONCAT($B49,$C49),BNA_Variations_prix!$E$1:$AJ$205,MATCH(Z$42,BNA_Variations_prix!$E$4:$CA$4,0),FALSE)))),VLOOKUP(_xlfn.CONCAT($B49,$C49),BNA_Variations_prix!$E$1:$AJ$205,MATCH(Z$42,BNA_Variations_prix!$E$4:$CA$4,0),FALSE))</f>
        <v>► 0%</v>
      </c>
      <c r="AA49" s="16" t="str">
        <f ca="1">IF(ISNUMBER(VLOOKUP(_xlfn.CONCAT($B49,$C49),BNA_Variations_prix!$E$1:$AJ$205,MATCH(AA$42,BNA_Variations_prix!$E$4:$CA$4,0),FALSE)),IF(ROUND(VLOOKUP(_xlfn.CONCAT($B49,$C49),BNA_Variations_prix!$E$1:$AJ$205,MATCH(AA$42,BNA_Variations_prix!$E$4:$CA$4,0),FALSE),2)&gt;0,_xlfn.CONCAT($B$3," ",TEXT(VLOOKUP(_xlfn.CONCAT($B49,$C49),BNA_Variations_prix!$E$1:$AJ$205,MATCH(AA$42,BNA_Variations_prix!$E$4:$CA$4,0),FALSE),"0%")),IF(ROUND(VLOOKUP(_xlfn.CONCAT($B49,$C49),BNA_Variations_prix!$E$1:$AJ$205,MATCH(AA$42,BNA_Variations_prix!$E$4:$CA$4,0),FALSE),2)=0,_xlfn.CONCAT($B$4," ",TEXT(VLOOKUP(_xlfn.CONCAT($B49,$C49),BNA_Variations_prix!$E$1:$AJ$205,MATCH(AA$42,BNA_Variations_prix!$E$4:$CA$4,0),FALSE),"0%")),IF(ROUND(VLOOKUP(_xlfn.CONCAT($B49,$C49),BNA_Variations_prix!$E$1:$AJ$205,MATCH(AA$42,BNA_Variations_prix!$E$4:$CA$4,0),FALSE),2)&lt;0,_xlfn.CONCAT($B$5," ",TEXT(VLOOKUP(_xlfn.CONCAT($B49,$C49),BNA_Variations_prix!$E$1:$AJ$205,MATCH(AA$42,BNA_Variations_prix!$E$4:$CA$4,0),FALSE),"0%")),VLOOKUP(_xlfn.CONCAT($B49,$C49),BNA_Variations_prix!$E$1:$AJ$205,MATCH(AA$42,BNA_Variations_prix!$E$4:$CA$4,0),FALSE)))),VLOOKUP(_xlfn.CONCAT($B49,$C49),BNA_Variations_prix!$E$1:$AJ$205,MATCH(AA$42,BNA_Variations_prix!$E$4:$CA$4,0),FALSE))</f>
        <v>► 0%</v>
      </c>
      <c r="AB49" s="16" t="str">
        <f ca="1">IF(ISNUMBER(VLOOKUP(_xlfn.CONCAT($B49,$C49),BNA_Variations_prix!$E$1:$AJ$205,MATCH(AB$42,BNA_Variations_prix!$E$4:$CA$4,0),FALSE)),IF(ROUND(VLOOKUP(_xlfn.CONCAT($B49,$C49),BNA_Variations_prix!$E$1:$AJ$205,MATCH(AB$42,BNA_Variations_prix!$E$4:$CA$4,0),FALSE),2)&gt;0,_xlfn.CONCAT($B$3," ",TEXT(VLOOKUP(_xlfn.CONCAT($B49,$C49),BNA_Variations_prix!$E$1:$AJ$205,MATCH(AB$42,BNA_Variations_prix!$E$4:$CA$4,0),FALSE),"0%")),IF(ROUND(VLOOKUP(_xlfn.CONCAT($B49,$C49),BNA_Variations_prix!$E$1:$AJ$205,MATCH(AB$42,BNA_Variations_prix!$E$4:$CA$4,0),FALSE),2)=0,_xlfn.CONCAT($B$4," ",TEXT(VLOOKUP(_xlfn.CONCAT($B49,$C49),BNA_Variations_prix!$E$1:$AJ$205,MATCH(AB$42,BNA_Variations_prix!$E$4:$CA$4,0),FALSE),"0%")),IF(ROUND(VLOOKUP(_xlfn.CONCAT($B49,$C49),BNA_Variations_prix!$E$1:$AJ$205,MATCH(AB$42,BNA_Variations_prix!$E$4:$CA$4,0),FALSE),2)&lt;0,_xlfn.CONCAT($B$5," ",TEXT(VLOOKUP(_xlfn.CONCAT($B49,$C49),BNA_Variations_prix!$E$1:$AJ$205,MATCH(AB$42,BNA_Variations_prix!$E$4:$CA$4,0),FALSE),"0%")),VLOOKUP(_xlfn.CONCAT($B49,$C49),BNA_Variations_prix!$E$1:$AJ$205,MATCH(AB$42,BNA_Variations_prix!$E$4:$CA$4,0),FALSE)))),VLOOKUP(_xlfn.CONCAT($B49,$C49),BNA_Variations_prix!$E$1:$AJ$205,MATCH(AB$42,BNA_Variations_prix!$E$4:$CA$4,0),FALSE))</f>
        <v>► 0%</v>
      </c>
      <c r="AC49" s="16" t="str">
        <f ca="1">IF(ISNUMBER(VLOOKUP(_xlfn.CONCAT($B49,$C49),BNA_Variations_prix!$E$1:$AJ$205,MATCH(AC$42,BNA_Variations_prix!$E$4:$CA$4,0),FALSE)),IF(ROUND(VLOOKUP(_xlfn.CONCAT($B49,$C49),BNA_Variations_prix!$E$1:$AJ$205,MATCH(AC$42,BNA_Variations_prix!$E$4:$CA$4,0),FALSE),2)&gt;0,_xlfn.CONCAT($B$3," ",TEXT(VLOOKUP(_xlfn.CONCAT($B49,$C49),BNA_Variations_prix!$E$1:$AJ$205,MATCH(AC$42,BNA_Variations_prix!$E$4:$CA$4,0),FALSE),"0%")),IF(ROUND(VLOOKUP(_xlfn.CONCAT($B49,$C49),BNA_Variations_prix!$E$1:$AJ$205,MATCH(AC$42,BNA_Variations_prix!$E$4:$CA$4,0),FALSE),2)=0,_xlfn.CONCAT($B$4," ",TEXT(VLOOKUP(_xlfn.CONCAT($B49,$C49),BNA_Variations_prix!$E$1:$AJ$205,MATCH(AC$42,BNA_Variations_prix!$E$4:$CA$4,0),FALSE),"0%")),IF(ROUND(VLOOKUP(_xlfn.CONCAT($B49,$C49),BNA_Variations_prix!$E$1:$AJ$205,MATCH(AC$42,BNA_Variations_prix!$E$4:$CA$4,0),FALSE),2)&lt;0,_xlfn.CONCAT($B$5," ",TEXT(VLOOKUP(_xlfn.CONCAT($B49,$C49),BNA_Variations_prix!$E$1:$AJ$205,MATCH(AC$42,BNA_Variations_prix!$E$4:$CA$4,0),FALSE),"0%")),VLOOKUP(_xlfn.CONCAT($B49,$C49),BNA_Variations_prix!$E$1:$AJ$205,MATCH(AC$42,BNA_Variations_prix!$E$4:$CA$4,0),FALSE)))),VLOOKUP(_xlfn.CONCAT($B49,$C49),BNA_Variations_prix!$E$1:$AJ$205,MATCH(AC$42,BNA_Variations_prix!$E$4:$CA$4,0),FALSE))</f>
        <v>► 0%</v>
      </c>
      <c r="AD49" s="16" t="str">
        <f ca="1">IF(ISNUMBER(VLOOKUP(_xlfn.CONCAT($B49,$C49),BNA_Variations_prix!$E$1:$AJ$205,MATCH(AD$42,BNA_Variations_prix!$E$4:$CA$4,0),FALSE)),IF(ROUND(VLOOKUP(_xlfn.CONCAT($B49,$C49),BNA_Variations_prix!$E$1:$AJ$205,MATCH(AD$42,BNA_Variations_prix!$E$4:$CA$4,0),FALSE),2)&gt;0,_xlfn.CONCAT($B$3," ",TEXT(VLOOKUP(_xlfn.CONCAT($B49,$C49),BNA_Variations_prix!$E$1:$AJ$205,MATCH(AD$42,BNA_Variations_prix!$E$4:$CA$4,0),FALSE),"0%")),IF(ROUND(VLOOKUP(_xlfn.CONCAT($B49,$C49),BNA_Variations_prix!$E$1:$AJ$205,MATCH(AD$42,BNA_Variations_prix!$E$4:$CA$4,0),FALSE),2)=0,_xlfn.CONCAT($B$4," ",TEXT(VLOOKUP(_xlfn.CONCAT($B49,$C49),BNA_Variations_prix!$E$1:$AJ$205,MATCH(AD$42,BNA_Variations_prix!$E$4:$CA$4,0),FALSE),"0%")),IF(ROUND(VLOOKUP(_xlfn.CONCAT($B49,$C49),BNA_Variations_prix!$E$1:$AJ$205,MATCH(AD$42,BNA_Variations_prix!$E$4:$CA$4,0),FALSE),2)&lt;0,_xlfn.CONCAT($B$5," ",TEXT(VLOOKUP(_xlfn.CONCAT($B49,$C49),BNA_Variations_prix!$E$1:$AJ$205,MATCH(AD$42,BNA_Variations_prix!$E$4:$CA$4,0),FALSE),"0%")),VLOOKUP(_xlfn.CONCAT($B49,$C49),BNA_Variations_prix!$E$1:$AJ$205,MATCH(AD$42,BNA_Variations_prix!$E$4:$CA$4,0),FALSE)))),VLOOKUP(_xlfn.CONCAT($B49,$C49),BNA_Variations_prix!$E$1:$AJ$205,MATCH(AD$42,BNA_Variations_prix!$E$4:$CA$4,0),FALSE))</f>
        <v>► 0%</v>
      </c>
      <c r="AE49" s="16" t="str">
        <f ca="1">IF(ISNUMBER(VLOOKUP(_xlfn.CONCAT($B49,$C49),BNA_Variations_prix!$E$1:$AJ$205,MATCH(AE$42,BNA_Variations_prix!$E$4:$CA$4,0),FALSE)),IF(ROUND(VLOOKUP(_xlfn.CONCAT($B49,$C49),BNA_Variations_prix!$E$1:$AJ$205,MATCH(AE$42,BNA_Variations_prix!$E$4:$CA$4,0),FALSE),2)&gt;0,_xlfn.CONCAT($B$3," ",TEXT(VLOOKUP(_xlfn.CONCAT($B49,$C49),BNA_Variations_prix!$E$1:$AJ$205,MATCH(AE$42,BNA_Variations_prix!$E$4:$CA$4,0),FALSE),"0%")),IF(ROUND(VLOOKUP(_xlfn.CONCAT($B49,$C49),BNA_Variations_prix!$E$1:$AJ$205,MATCH(AE$42,BNA_Variations_prix!$E$4:$CA$4,0),FALSE),2)=0,_xlfn.CONCAT($B$4," ",TEXT(VLOOKUP(_xlfn.CONCAT($B49,$C49),BNA_Variations_prix!$E$1:$AJ$205,MATCH(AE$42,BNA_Variations_prix!$E$4:$CA$4,0),FALSE),"0%")),IF(ROUND(VLOOKUP(_xlfn.CONCAT($B49,$C49),BNA_Variations_prix!$E$1:$AJ$205,MATCH(AE$42,BNA_Variations_prix!$E$4:$CA$4,0),FALSE),2)&lt;0,_xlfn.CONCAT($B$5," ",TEXT(VLOOKUP(_xlfn.CONCAT($B49,$C49),BNA_Variations_prix!$E$1:$AJ$205,MATCH(AE$42,BNA_Variations_prix!$E$4:$CA$4,0),FALSE),"0%")),VLOOKUP(_xlfn.CONCAT($B49,$C49),BNA_Variations_prix!$E$1:$AJ$205,MATCH(AE$42,BNA_Variations_prix!$E$4:$CA$4,0),FALSE)))),VLOOKUP(_xlfn.CONCAT($B49,$C49),BNA_Variations_prix!$E$1:$AJ$205,MATCH(AE$42,BNA_Variations_prix!$E$4:$CA$4,0),FALSE))</f>
        <v>► 0%</v>
      </c>
      <c r="AF49" s="16" t="str">
        <f ca="1">IF(ISNUMBER(VLOOKUP(_xlfn.CONCAT($B49,$C49),BNA_Variations_prix!$E$1:$AJ$205,MATCH(AF$42,BNA_Variations_prix!$E$4:$CA$4,0),FALSE)),IF(ROUND(VLOOKUP(_xlfn.CONCAT($B49,$C49),BNA_Variations_prix!$E$1:$AJ$205,MATCH(AF$42,BNA_Variations_prix!$E$4:$CA$4,0),FALSE),2)&gt;0,_xlfn.CONCAT($B$3," ",TEXT(VLOOKUP(_xlfn.CONCAT($B49,$C49),BNA_Variations_prix!$E$1:$AJ$205,MATCH(AF$42,BNA_Variations_prix!$E$4:$CA$4,0),FALSE),"0%")),IF(ROUND(VLOOKUP(_xlfn.CONCAT($B49,$C49),BNA_Variations_prix!$E$1:$AJ$205,MATCH(AF$42,BNA_Variations_prix!$E$4:$CA$4,0),FALSE),2)=0,_xlfn.CONCAT($B$4," ",TEXT(VLOOKUP(_xlfn.CONCAT($B49,$C49),BNA_Variations_prix!$E$1:$AJ$205,MATCH(AF$42,BNA_Variations_prix!$E$4:$CA$4,0),FALSE),"0%")),IF(ROUND(VLOOKUP(_xlfn.CONCAT($B49,$C49),BNA_Variations_prix!$E$1:$AJ$205,MATCH(AF$42,BNA_Variations_prix!$E$4:$CA$4,0),FALSE),2)&lt;0,_xlfn.CONCAT($B$5," ",TEXT(VLOOKUP(_xlfn.CONCAT($B49,$C49),BNA_Variations_prix!$E$1:$AJ$205,MATCH(AF$42,BNA_Variations_prix!$E$4:$CA$4,0),FALSE),"0%")),VLOOKUP(_xlfn.CONCAT($B49,$C49),BNA_Variations_prix!$E$1:$AJ$205,MATCH(AF$42,BNA_Variations_prix!$E$4:$CA$4,0),FALSE)))),VLOOKUP(_xlfn.CONCAT($B49,$C49),BNA_Variations_prix!$E$1:$AJ$205,MATCH(AF$42,BNA_Variations_prix!$E$4:$CA$4,0),FALSE))</f>
        <v>► 0%</v>
      </c>
      <c r="AG49" s="16" t="str">
        <f ca="1">IF(ISNUMBER(VLOOKUP(_xlfn.CONCAT($B49,$C49),BNA_Variations_prix!$E$1:$AJ$205,MATCH(AG$42,BNA_Variations_prix!$E$4:$CA$4,0),FALSE)),IF(ROUND(VLOOKUP(_xlfn.CONCAT($B49,$C49),BNA_Variations_prix!$E$1:$AJ$205,MATCH(AG$42,BNA_Variations_prix!$E$4:$CA$4,0),FALSE),2)&gt;0,_xlfn.CONCAT($B$3," ",TEXT(VLOOKUP(_xlfn.CONCAT($B49,$C49),BNA_Variations_prix!$E$1:$AJ$205,MATCH(AG$42,BNA_Variations_prix!$E$4:$CA$4,0),FALSE),"0%")),IF(ROUND(VLOOKUP(_xlfn.CONCAT($B49,$C49),BNA_Variations_prix!$E$1:$AJ$205,MATCH(AG$42,BNA_Variations_prix!$E$4:$CA$4,0),FALSE),2)=0,_xlfn.CONCAT($B$4," ",TEXT(VLOOKUP(_xlfn.CONCAT($B49,$C49),BNA_Variations_prix!$E$1:$AJ$205,MATCH(AG$42,BNA_Variations_prix!$E$4:$CA$4,0),FALSE),"0%")),IF(ROUND(VLOOKUP(_xlfn.CONCAT($B49,$C49),BNA_Variations_prix!$E$1:$AJ$205,MATCH(AG$42,BNA_Variations_prix!$E$4:$CA$4,0),FALSE),2)&lt;0,_xlfn.CONCAT($B$5," ",TEXT(VLOOKUP(_xlfn.CONCAT($B49,$C49),BNA_Variations_prix!$E$1:$AJ$205,MATCH(AG$42,BNA_Variations_prix!$E$4:$CA$4,0),FALSE),"0%")),VLOOKUP(_xlfn.CONCAT($B49,$C49),BNA_Variations_prix!$E$1:$AJ$205,MATCH(AG$42,BNA_Variations_prix!$E$4:$CA$4,0),FALSE)))),VLOOKUP(_xlfn.CONCAT($B49,$C49),BNA_Variations_prix!$E$1:$AJ$205,MATCH(AG$42,BNA_Variations_prix!$E$4:$CA$4,0),FALSE))</f>
        <v>-</v>
      </c>
    </row>
    <row r="50" spans="2:33" x14ac:dyDescent="0.35">
      <c r="D50" t="s">
        <v>3333</v>
      </c>
    </row>
    <row r="51" spans="2:33" x14ac:dyDescent="0.35">
      <c r="B51" t="s">
        <v>82</v>
      </c>
      <c r="C51" s="11">
        <f t="shared" ref="C51:C58" si="2">$B$2</f>
        <v>45231</v>
      </c>
      <c r="D51" t="s">
        <v>80</v>
      </c>
      <c r="E51" s="16" t="str">
        <f ca="1">IF(ISNUMBER(VLOOKUP(_xlfn.CONCAT($B51,$C51),BNA_Variations_prix!$E$1:$AJ$205,MATCH(E$42,BNA_Variations_prix!$E$4:$CA$4,0),FALSE)),IF(ROUND(VLOOKUP(_xlfn.CONCAT($B51,$C51),BNA_Variations_prix!$E$1:$AJ$205,MATCH(E$42,BNA_Variations_prix!$E$4:$CA$4,0),FALSE),2)&gt;0,_xlfn.CONCAT($B$3," ",TEXT(VLOOKUP(_xlfn.CONCAT($B51,$C51),BNA_Variations_prix!$E$1:$AJ$205,MATCH(E$42,BNA_Variations_prix!$E$4:$CA$4,0),FALSE),"0%")),IF(ROUND(VLOOKUP(_xlfn.CONCAT($B51,$C51),BNA_Variations_prix!$E$1:$AJ$205,MATCH(E$42,BNA_Variations_prix!$E$4:$CA$4,0),FALSE),2)=0,_xlfn.CONCAT($B$4," ",TEXT(VLOOKUP(_xlfn.CONCAT($B51,$C51),BNA_Variations_prix!$E$1:$AJ$205,MATCH(E$42,BNA_Variations_prix!$E$4:$CA$4,0),FALSE),"0%")),IF(ROUND(VLOOKUP(_xlfn.CONCAT($B51,$C51),BNA_Variations_prix!$E$1:$AJ$205,MATCH(E$42,BNA_Variations_prix!$E$4:$CA$4,0),FALSE),2)&lt;0,_xlfn.CONCAT($B$5," ",TEXT(VLOOKUP(_xlfn.CONCAT($B51,$C51),BNA_Variations_prix!$E$1:$AJ$205,MATCH(E$42,BNA_Variations_prix!$E$4:$CA$4,0),FALSE),"0%")),VLOOKUP(_xlfn.CONCAT($B51,$C51),BNA_Variations_prix!$E$1:$AJ$205,MATCH(E$42,BNA_Variations_prix!$E$4:$CA$4,0),FALSE)))),VLOOKUP(_xlfn.CONCAT($B51,$C51),BNA_Variations_prix!$E$1:$AJ$205,MATCH(E$42,BNA_Variations_prix!$E$4:$CA$4,0),FALSE))</f>
        <v>► 0%</v>
      </c>
      <c r="F51" s="16" t="str">
        <f ca="1">IF(ISNUMBER(VLOOKUP(_xlfn.CONCAT($B51,$C51),BNA_Variations_prix!$E$1:$AJ$205,MATCH(F$42,BNA_Variations_prix!$E$4:$CA$4,0),FALSE)),IF(ROUND(VLOOKUP(_xlfn.CONCAT($B51,$C51),BNA_Variations_prix!$E$1:$AJ$205,MATCH(F$42,BNA_Variations_prix!$E$4:$CA$4,0),FALSE),2)&gt;0,_xlfn.CONCAT($B$3," ",TEXT(VLOOKUP(_xlfn.CONCAT($B51,$C51),BNA_Variations_prix!$E$1:$AJ$205,MATCH(F$42,BNA_Variations_prix!$E$4:$CA$4,0),FALSE),"0%")),IF(ROUND(VLOOKUP(_xlfn.CONCAT($B51,$C51),BNA_Variations_prix!$E$1:$AJ$205,MATCH(F$42,BNA_Variations_prix!$E$4:$CA$4,0),FALSE),2)=0,_xlfn.CONCAT($B$4," ",TEXT(VLOOKUP(_xlfn.CONCAT($B51,$C51),BNA_Variations_prix!$E$1:$AJ$205,MATCH(F$42,BNA_Variations_prix!$E$4:$CA$4,0),FALSE),"0%")),IF(ROUND(VLOOKUP(_xlfn.CONCAT($B51,$C51),BNA_Variations_prix!$E$1:$AJ$205,MATCH(F$42,BNA_Variations_prix!$E$4:$CA$4,0),FALSE),2)&lt;0,_xlfn.CONCAT($B$5," ",TEXT(VLOOKUP(_xlfn.CONCAT($B51,$C51),BNA_Variations_prix!$E$1:$AJ$205,MATCH(F$42,BNA_Variations_prix!$E$4:$CA$4,0),FALSE),"0%")),VLOOKUP(_xlfn.CONCAT($B51,$C51),BNA_Variations_prix!$E$1:$AJ$205,MATCH(F$42,BNA_Variations_prix!$E$4:$CA$4,0),FALSE)))),VLOOKUP(_xlfn.CONCAT($B51,$C51),BNA_Variations_prix!$E$1:$AJ$205,MATCH(F$42,BNA_Variations_prix!$E$4:$CA$4,0),FALSE))</f>
        <v>► 0%</v>
      </c>
      <c r="G51" s="16" t="str">
        <f ca="1">IF(ISNUMBER(VLOOKUP(_xlfn.CONCAT($B51,$C51),BNA_Variations_prix!$E$1:$AJ$205,MATCH(G$42,BNA_Variations_prix!$E$4:$CA$4,0),FALSE)),IF(ROUND(VLOOKUP(_xlfn.CONCAT($B51,$C51),BNA_Variations_prix!$E$1:$AJ$205,MATCH(G$42,BNA_Variations_prix!$E$4:$CA$4,0),FALSE),2)&gt;0,_xlfn.CONCAT($B$3," ",TEXT(VLOOKUP(_xlfn.CONCAT($B51,$C51),BNA_Variations_prix!$E$1:$AJ$205,MATCH(G$42,BNA_Variations_prix!$E$4:$CA$4,0),FALSE),"0%")),IF(ROUND(VLOOKUP(_xlfn.CONCAT($B51,$C51),BNA_Variations_prix!$E$1:$AJ$205,MATCH(G$42,BNA_Variations_prix!$E$4:$CA$4,0),FALSE),2)=0,_xlfn.CONCAT($B$4," ",TEXT(VLOOKUP(_xlfn.CONCAT($B51,$C51),BNA_Variations_prix!$E$1:$AJ$205,MATCH(G$42,BNA_Variations_prix!$E$4:$CA$4,0),FALSE),"0%")),IF(ROUND(VLOOKUP(_xlfn.CONCAT($B51,$C51),BNA_Variations_prix!$E$1:$AJ$205,MATCH(G$42,BNA_Variations_prix!$E$4:$CA$4,0),FALSE),2)&lt;0,_xlfn.CONCAT($B$5," ",TEXT(VLOOKUP(_xlfn.CONCAT($B51,$C51),BNA_Variations_prix!$E$1:$AJ$205,MATCH(G$42,BNA_Variations_prix!$E$4:$CA$4,0),FALSE),"0%")),VLOOKUP(_xlfn.CONCAT($B51,$C51),BNA_Variations_prix!$E$1:$AJ$205,MATCH(G$42,BNA_Variations_prix!$E$4:$CA$4,0),FALSE)))),VLOOKUP(_xlfn.CONCAT($B51,$C51),BNA_Variations_prix!$E$1:$AJ$205,MATCH(G$42,BNA_Variations_prix!$E$4:$CA$4,0),FALSE))</f>
        <v>► 0%</v>
      </c>
      <c r="H51" s="16" t="str">
        <f ca="1">IF(ISNUMBER(VLOOKUP(_xlfn.CONCAT($B51,$C51),BNA_Variations_prix!$E$1:$AJ$205,MATCH(H$42,BNA_Variations_prix!$E$4:$CA$4,0),FALSE)),IF(ROUND(VLOOKUP(_xlfn.CONCAT($B51,$C51),BNA_Variations_prix!$E$1:$AJ$205,MATCH(H$42,BNA_Variations_prix!$E$4:$CA$4,0),FALSE),2)&gt;0,_xlfn.CONCAT($B$3," ",TEXT(VLOOKUP(_xlfn.CONCAT($B51,$C51),BNA_Variations_prix!$E$1:$AJ$205,MATCH(H$42,BNA_Variations_prix!$E$4:$CA$4,0),FALSE),"0%")),IF(ROUND(VLOOKUP(_xlfn.CONCAT($B51,$C51),BNA_Variations_prix!$E$1:$AJ$205,MATCH(H$42,BNA_Variations_prix!$E$4:$CA$4,0),FALSE),2)=0,_xlfn.CONCAT($B$4," ",TEXT(VLOOKUP(_xlfn.CONCAT($B51,$C51),BNA_Variations_prix!$E$1:$AJ$205,MATCH(H$42,BNA_Variations_prix!$E$4:$CA$4,0),FALSE),"0%")),IF(ROUND(VLOOKUP(_xlfn.CONCAT($B51,$C51),BNA_Variations_prix!$E$1:$AJ$205,MATCH(H$42,BNA_Variations_prix!$E$4:$CA$4,0),FALSE),2)&lt;0,_xlfn.CONCAT($B$5," ",TEXT(VLOOKUP(_xlfn.CONCAT($B51,$C51),BNA_Variations_prix!$E$1:$AJ$205,MATCH(H$42,BNA_Variations_prix!$E$4:$CA$4,0),FALSE),"0%")),VLOOKUP(_xlfn.CONCAT($B51,$C51),BNA_Variations_prix!$E$1:$AJ$205,MATCH(H$42,BNA_Variations_prix!$E$4:$CA$4,0),FALSE)))),VLOOKUP(_xlfn.CONCAT($B51,$C51),BNA_Variations_prix!$E$1:$AJ$205,MATCH(H$42,BNA_Variations_prix!$E$4:$CA$4,0),FALSE))</f>
        <v>► 0%</v>
      </c>
      <c r="I51" s="16" t="str">
        <f ca="1">IF(ISNUMBER(VLOOKUP(_xlfn.CONCAT($B51,$C51),BNA_Variations_prix!$E$1:$AJ$205,MATCH(I$42,BNA_Variations_prix!$E$4:$CA$4,0),FALSE)),IF(ROUND(VLOOKUP(_xlfn.CONCAT($B51,$C51),BNA_Variations_prix!$E$1:$AJ$205,MATCH(I$42,BNA_Variations_prix!$E$4:$CA$4,0),FALSE),2)&gt;0,_xlfn.CONCAT($B$3," ",TEXT(VLOOKUP(_xlfn.CONCAT($B51,$C51),BNA_Variations_prix!$E$1:$AJ$205,MATCH(I$42,BNA_Variations_prix!$E$4:$CA$4,0),FALSE),"0%")),IF(ROUND(VLOOKUP(_xlfn.CONCAT($B51,$C51),BNA_Variations_prix!$E$1:$AJ$205,MATCH(I$42,BNA_Variations_prix!$E$4:$CA$4,0),FALSE),2)=0,_xlfn.CONCAT($B$4," ",TEXT(VLOOKUP(_xlfn.CONCAT($B51,$C51),BNA_Variations_prix!$E$1:$AJ$205,MATCH(I$42,BNA_Variations_prix!$E$4:$CA$4,0),FALSE),"0%")),IF(ROUND(VLOOKUP(_xlfn.CONCAT($B51,$C51),BNA_Variations_prix!$E$1:$AJ$205,MATCH(I$42,BNA_Variations_prix!$E$4:$CA$4,0),FALSE),2)&lt;0,_xlfn.CONCAT($B$5," ",TEXT(VLOOKUP(_xlfn.CONCAT($B51,$C51),BNA_Variations_prix!$E$1:$AJ$205,MATCH(I$42,BNA_Variations_prix!$E$4:$CA$4,0),FALSE),"0%")),VLOOKUP(_xlfn.CONCAT($B51,$C51),BNA_Variations_prix!$E$1:$AJ$205,MATCH(I$42,BNA_Variations_prix!$E$4:$CA$4,0),FALSE)))),VLOOKUP(_xlfn.CONCAT($B51,$C51),BNA_Variations_prix!$E$1:$AJ$205,MATCH(I$42,BNA_Variations_prix!$E$4:$CA$4,0),FALSE))</f>
        <v>► 0%</v>
      </c>
      <c r="J51" s="16" t="str">
        <f ca="1">IF(ISNUMBER(VLOOKUP(_xlfn.CONCAT($B51,$C51),BNA_Variations_prix!$E$1:$AJ$205,MATCH(J$42,BNA_Variations_prix!$E$4:$CA$4,0),FALSE)),IF(ROUND(VLOOKUP(_xlfn.CONCAT($B51,$C51),BNA_Variations_prix!$E$1:$AJ$205,MATCH(J$42,BNA_Variations_prix!$E$4:$CA$4,0),FALSE),2)&gt;0,_xlfn.CONCAT($B$3," ",TEXT(VLOOKUP(_xlfn.CONCAT($B51,$C51),BNA_Variations_prix!$E$1:$AJ$205,MATCH(J$42,BNA_Variations_prix!$E$4:$CA$4,0),FALSE),"0%")),IF(ROUND(VLOOKUP(_xlfn.CONCAT($B51,$C51),BNA_Variations_prix!$E$1:$AJ$205,MATCH(J$42,BNA_Variations_prix!$E$4:$CA$4,0),FALSE),2)=0,_xlfn.CONCAT($B$4," ",TEXT(VLOOKUP(_xlfn.CONCAT($B51,$C51),BNA_Variations_prix!$E$1:$AJ$205,MATCH(J$42,BNA_Variations_prix!$E$4:$CA$4,0),FALSE),"0%")),IF(ROUND(VLOOKUP(_xlfn.CONCAT($B51,$C51),BNA_Variations_prix!$E$1:$AJ$205,MATCH(J$42,BNA_Variations_prix!$E$4:$CA$4,0),FALSE),2)&lt;0,_xlfn.CONCAT($B$5," ",TEXT(VLOOKUP(_xlfn.CONCAT($B51,$C51),BNA_Variations_prix!$E$1:$AJ$205,MATCH(J$42,BNA_Variations_prix!$E$4:$CA$4,0),FALSE),"0%")),VLOOKUP(_xlfn.CONCAT($B51,$C51),BNA_Variations_prix!$E$1:$AJ$205,MATCH(J$42,BNA_Variations_prix!$E$4:$CA$4,0),FALSE)))),VLOOKUP(_xlfn.CONCAT($B51,$C51),BNA_Variations_prix!$E$1:$AJ$205,MATCH(J$42,BNA_Variations_prix!$E$4:$CA$4,0),FALSE))</f>
        <v>► 0%</v>
      </c>
      <c r="K51" s="16" t="str">
        <f ca="1">IF(ISNUMBER(VLOOKUP(_xlfn.CONCAT($B51,$C51),BNA_Variations_prix!$E$1:$AJ$205,MATCH(K$42,BNA_Variations_prix!$E$4:$CA$4,0),FALSE)),IF(ROUND(VLOOKUP(_xlfn.CONCAT($B51,$C51),BNA_Variations_prix!$E$1:$AJ$205,MATCH(K$42,BNA_Variations_prix!$E$4:$CA$4,0),FALSE),2)&gt;0,_xlfn.CONCAT($B$3," ",TEXT(VLOOKUP(_xlfn.CONCAT($B51,$C51),BNA_Variations_prix!$E$1:$AJ$205,MATCH(K$42,BNA_Variations_prix!$E$4:$CA$4,0),FALSE),"0%")),IF(ROUND(VLOOKUP(_xlfn.CONCAT($B51,$C51),BNA_Variations_prix!$E$1:$AJ$205,MATCH(K$42,BNA_Variations_prix!$E$4:$CA$4,0),FALSE),2)=0,_xlfn.CONCAT($B$4," ",TEXT(VLOOKUP(_xlfn.CONCAT($B51,$C51),BNA_Variations_prix!$E$1:$AJ$205,MATCH(K$42,BNA_Variations_prix!$E$4:$CA$4,0),FALSE),"0%")),IF(ROUND(VLOOKUP(_xlfn.CONCAT($B51,$C51),BNA_Variations_prix!$E$1:$AJ$205,MATCH(K$42,BNA_Variations_prix!$E$4:$CA$4,0),FALSE),2)&lt;0,_xlfn.CONCAT($B$5," ",TEXT(VLOOKUP(_xlfn.CONCAT($B51,$C51),BNA_Variations_prix!$E$1:$AJ$205,MATCH(K$42,BNA_Variations_prix!$E$4:$CA$4,0),FALSE),"0%")),VLOOKUP(_xlfn.CONCAT($B51,$C51),BNA_Variations_prix!$E$1:$AJ$205,MATCH(K$42,BNA_Variations_prix!$E$4:$CA$4,0),FALSE)))),VLOOKUP(_xlfn.CONCAT($B51,$C51),BNA_Variations_prix!$E$1:$AJ$205,MATCH(K$42,BNA_Variations_prix!$E$4:$CA$4,0),FALSE))</f>
        <v>► 0%</v>
      </c>
      <c r="L51" s="16" t="str">
        <f ca="1">IF(ISNUMBER(VLOOKUP(_xlfn.CONCAT($B51,$C51),BNA_Variations_prix!$E$1:$AJ$205,MATCH(L$42,BNA_Variations_prix!$E$4:$CA$4,0),FALSE)),IF(ROUND(VLOOKUP(_xlfn.CONCAT($B51,$C51),BNA_Variations_prix!$E$1:$AJ$205,MATCH(L$42,BNA_Variations_prix!$E$4:$CA$4,0),FALSE),2)&gt;0,_xlfn.CONCAT($B$3," ",TEXT(VLOOKUP(_xlfn.CONCAT($B51,$C51),BNA_Variations_prix!$E$1:$AJ$205,MATCH(L$42,BNA_Variations_prix!$E$4:$CA$4,0),FALSE),"0%")),IF(ROUND(VLOOKUP(_xlfn.CONCAT($B51,$C51),BNA_Variations_prix!$E$1:$AJ$205,MATCH(L$42,BNA_Variations_prix!$E$4:$CA$4,0),FALSE),2)=0,_xlfn.CONCAT($B$4," ",TEXT(VLOOKUP(_xlfn.CONCAT($B51,$C51),BNA_Variations_prix!$E$1:$AJ$205,MATCH(L$42,BNA_Variations_prix!$E$4:$CA$4,0),FALSE),"0%")),IF(ROUND(VLOOKUP(_xlfn.CONCAT($B51,$C51),BNA_Variations_prix!$E$1:$AJ$205,MATCH(L$42,BNA_Variations_prix!$E$4:$CA$4,0),FALSE),2)&lt;0,_xlfn.CONCAT($B$5," ",TEXT(VLOOKUP(_xlfn.CONCAT($B51,$C51),BNA_Variations_prix!$E$1:$AJ$205,MATCH(L$42,BNA_Variations_prix!$E$4:$CA$4,0),FALSE),"0%")),VLOOKUP(_xlfn.CONCAT($B51,$C51),BNA_Variations_prix!$E$1:$AJ$205,MATCH(L$42,BNA_Variations_prix!$E$4:$CA$4,0),FALSE)))),VLOOKUP(_xlfn.CONCAT($B51,$C51),BNA_Variations_prix!$E$1:$AJ$205,MATCH(L$42,BNA_Variations_prix!$E$4:$CA$4,0),FALSE))</f>
        <v>► 0%</v>
      </c>
      <c r="M51" s="16" t="str">
        <f ca="1">IF(ISNUMBER(VLOOKUP(_xlfn.CONCAT($B51,$C51),BNA_Variations_prix!$E$1:$AJ$205,MATCH(M$42,BNA_Variations_prix!$E$4:$CA$4,0),FALSE)),IF(ROUND(VLOOKUP(_xlfn.CONCAT($B51,$C51),BNA_Variations_prix!$E$1:$AJ$205,MATCH(M$42,BNA_Variations_prix!$E$4:$CA$4,0),FALSE),2)&gt;0,_xlfn.CONCAT($B$3," ",TEXT(VLOOKUP(_xlfn.CONCAT($B51,$C51),BNA_Variations_prix!$E$1:$AJ$205,MATCH(M$42,BNA_Variations_prix!$E$4:$CA$4,0),FALSE),"0%")),IF(ROUND(VLOOKUP(_xlfn.CONCAT($B51,$C51),BNA_Variations_prix!$E$1:$AJ$205,MATCH(M$42,BNA_Variations_prix!$E$4:$CA$4,0),FALSE),2)=0,_xlfn.CONCAT($B$4," ",TEXT(VLOOKUP(_xlfn.CONCAT($B51,$C51),BNA_Variations_prix!$E$1:$AJ$205,MATCH(M$42,BNA_Variations_prix!$E$4:$CA$4,0),FALSE),"0%")),IF(ROUND(VLOOKUP(_xlfn.CONCAT($B51,$C51),BNA_Variations_prix!$E$1:$AJ$205,MATCH(M$42,BNA_Variations_prix!$E$4:$CA$4,0),FALSE),2)&lt;0,_xlfn.CONCAT($B$5," ",TEXT(VLOOKUP(_xlfn.CONCAT($B51,$C51),BNA_Variations_prix!$E$1:$AJ$205,MATCH(M$42,BNA_Variations_prix!$E$4:$CA$4,0),FALSE),"0%")),VLOOKUP(_xlfn.CONCAT($B51,$C51),BNA_Variations_prix!$E$1:$AJ$205,MATCH(M$42,BNA_Variations_prix!$E$4:$CA$4,0),FALSE)))),VLOOKUP(_xlfn.CONCAT($B51,$C51),BNA_Variations_prix!$E$1:$AJ$205,MATCH(M$42,BNA_Variations_prix!$E$4:$CA$4,0),FALSE))</f>
        <v>► 0%</v>
      </c>
      <c r="N51" s="16" t="str">
        <f ca="1">IF(ISNUMBER(VLOOKUP(_xlfn.CONCAT($B51,$C51),BNA_Variations_prix!$E$1:$AJ$205,MATCH(N$42,BNA_Variations_prix!$E$4:$CA$4,0),FALSE)),IF(ROUND(VLOOKUP(_xlfn.CONCAT($B51,$C51),BNA_Variations_prix!$E$1:$AJ$205,MATCH(N$42,BNA_Variations_prix!$E$4:$CA$4,0),FALSE),2)&gt;0,_xlfn.CONCAT($B$3," ",TEXT(VLOOKUP(_xlfn.CONCAT($B51,$C51),BNA_Variations_prix!$E$1:$AJ$205,MATCH(N$42,BNA_Variations_prix!$E$4:$CA$4,0),FALSE),"0%")),IF(ROUND(VLOOKUP(_xlfn.CONCAT($B51,$C51),BNA_Variations_prix!$E$1:$AJ$205,MATCH(N$42,BNA_Variations_prix!$E$4:$CA$4,0),FALSE),2)=0,_xlfn.CONCAT($B$4," ",TEXT(VLOOKUP(_xlfn.CONCAT($B51,$C51),BNA_Variations_prix!$E$1:$AJ$205,MATCH(N$42,BNA_Variations_prix!$E$4:$CA$4,0),FALSE),"0%")),IF(ROUND(VLOOKUP(_xlfn.CONCAT($B51,$C51),BNA_Variations_prix!$E$1:$AJ$205,MATCH(N$42,BNA_Variations_prix!$E$4:$CA$4,0),FALSE),2)&lt;0,_xlfn.CONCAT($B$5," ",TEXT(VLOOKUP(_xlfn.CONCAT($B51,$C51),BNA_Variations_prix!$E$1:$AJ$205,MATCH(N$42,BNA_Variations_prix!$E$4:$CA$4,0),FALSE),"0%")),VLOOKUP(_xlfn.CONCAT($B51,$C51),BNA_Variations_prix!$E$1:$AJ$205,MATCH(N$42,BNA_Variations_prix!$E$4:$CA$4,0),FALSE)))),VLOOKUP(_xlfn.CONCAT($B51,$C51),BNA_Variations_prix!$E$1:$AJ$205,MATCH(N$42,BNA_Variations_prix!$E$4:$CA$4,0),FALSE))</f>
        <v>-</v>
      </c>
      <c r="O51" s="16" t="str">
        <f ca="1">IF(ISNUMBER(VLOOKUP(_xlfn.CONCAT($B51,$C51),BNA_Variations_prix!$E$1:$AJ$205,MATCH(O$42,BNA_Variations_prix!$E$4:$CA$4,0),FALSE)),IF(ROUND(VLOOKUP(_xlfn.CONCAT($B51,$C51),BNA_Variations_prix!$E$1:$AJ$205,MATCH(O$42,BNA_Variations_prix!$E$4:$CA$4,0),FALSE),2)&gt;0,_xlfn.CONCAT($B$3," ",TEXT(VLOOKUP(_xlfn.CONCAT($B51,$C51),BNA_Variations_prix!$E$1:$AJ$205,MATCH(O$42,BNA_Variations_prix!$E$4:$CA$4,0),FALSE),"0%")),IF(ROUND(VLOOKUP(_xlfn.CONCAT($B51,$C51),BNA_Variations_prix!$E$1:$AJ$205,MATCH(O$42,BNA_Variations_prix!$E$4:$CA$4,0),FALSE),2)=0,_xlfn.CONCAT($B$4," ",TEXT(VLOOKUP(_xlfn.CONCAT($B51,$C51),BNA_Variations_prix!$E$1:$AJ$205,MATCH(O$42,BNA_Variations_prix!$E$4:$CA$4,0),FALSE),"0%")),IF(ROUND(VLOOKUP(_xlfn.CONCAT($B51,$C51),BNA_Variations_prix!$E$1:$AJ$205,MATCH(O$42,BNA_Variations_prix!$E$4:$CA$4,0),FALSE),2)&lt;0,_xlfn.CONCAT($B$5," ",TEXT(VLOOKUP(_xlfn.CONCAT($B51,$C51),BNA_Variations_prix!$E$1:$AJ$205,MATCH(O$42,BNA_Variations_prix!$E$4:$CA$4,0),FALSE),"0%")),VLOOKUP(_xlfn.CONCAT($B51,$C51),BNA_Variations_prix!$E$1:$AJ$205,MATCH(O$42,BNA_Variations_prix!$E$4:$CA$4,0),FALSE)))),VLOOKUP(_xlfn.CONCAT($B51,$C51),BNA_Variations_prix!$E$1:$AJ$205,MATCH(O$42,BNA_Variations_prix!$E$4:$CA$4,0),FALSE))</f>
        <v>-</v>
      </c>
      <c r="P51" s="16" t="str">
        <f ca="1">IF(ISNUMBER(VLOOKUP(_xlfn.CONCAT($B51,$C51),BNA_Variations_prix!$E$1:$AJ$205,MATCH(P$42,BNA_Variations_prix!$E$4:$CA$4,0),FALSE)),IF(ROUND(VLOOKUP(_xlfn.CONCAT($B51,$C51),BNA_Variations_prix!$E$1:$AJ$205,MATCH(P$42,BNA_Variations_prix!$E$4:$CA$4,0),FALSE),2)&gt;0,_xlfn.CONCAT($B$3," ",TEXT(VLOOKUP(_xlfn.CONCAT($B51,$C51),BNA_Variations_prix!$E$1:$AJ$205,MATCH(P$42,BNA_Variations_prix!$E$4:$CA$4,0),FALSE),"0%")),IF(ROUND(VLOOKUP(_xlfn.CONCAT($B51,$C51),BNA_Variations_prix!$E$1:$AJ$205,MATCH(P$42,BNA_Variations_prix!$E$4:$CA$4,0),FALSE),2)=0,_xlfn.CONCAT($B$4," ",TEXT(VLOOKUP(_xlfn.CONCAT($B51,$C51),BNA_Variations_prix!$E$1:$AJ$205,MATCH(P$42,BNA_Variations_prix!$E$4:$CA$4,0),FALSE),"0%")),IF(ROUND(VLOOKUP(_xlfn.CONCAT($B51,$C51),BNA_Variations_prix!$E$1:$AJ$205,MATCH(P$42,BNA_Variations_prix!$E$4:$CA$4,0),FALSE),2)&lt;0,_xlfn.CONCAT($B$5," ",TEXT(VLOOKUP(_xlfn.CONCAT($B51,$C51),BNA_Variations_prix!$E$1:$AJ$205,MATCH(P$42,BNA_Variations_prix!$E$4:$CA$4,0),FALSE),"0%")),VLOOKUP(_xlfn.CONCAT($B51,$C51),BNA_Variations_prix!$E$1:$AJ$205,MATCH(P$42,BNA_Variations_prix!$E$4:$CA$4,0),FALSE)))),VLOOKUP(_xlfn.CONCAT($B51,$C51),BNA_Variations_prix!$E$1:$AJ$205,MATCH(P$42,BNA_Variations_prix!$E$4:$CA$4,0),FALSE))</f>
        <v>-</v>
      </c>
      <c r="Q51" s="16" t="str">
        <f ca="1">IF(ISNUMBER(VLOOKUP(_xlfn.CONCAT($B51,$C51),BNA_Variations_prix!$E$1:$AJ$205,MATCH(Q$42,BNA_Variations_prix!$E$4:$CA$4,0),FALSE)),IF(ROUND(VLOOKUP(_xlfn.CONCAT($B51,$C51),BNA_Variations_prix!$E$1:$AJ$205,MATCH(Q$42,BNA_Variations_prix!$E$4:$CA$4,0),FALSE),2)&gt;0,_xlfn.CONCAT($B$3," ",TEXT(VLOOKUP(_xlfn.CONCAT($B51,$C51),BNA_Variations_prix!$E$1:$AJ$205,MATCH(Q$42,BNA_Variations_prix!$E$4:$CA$4,0),FALSE),"0%")),IF(ROUND(VLOOKUP(_xlfn.CONCAT($B51,$C51),BNA_Variations_prix!$E$1:$AJ$205,MATCH(Q$42,BNA_Variations_prix!$E$4:$CA$4,0),FALSE),2)=0,_xlfn.CONCAT($B$4," ",TEXT(VLOOKUP(_xlfn.CONCAT($B51,$C51),BNA_Variations_prix!$E$1:$AJ$205,MATCH(Q$42,BNA_Variations_prix!$E$4:$CA$4,0),FALSE),"0%")),IF(ROUND(VLOOKUP(_xlfn.CONCAT($B51,$C51),BNA_Variations_prix!$E$1:$AJ$205,MATCH(Q$42,BNA_Variations_prix!$E$4:$CA$4,0),FALSE),2)&lt;0,_xlfn.CONCAT($B$5," ",TEXT(VLOOKUP(_xlfn.CONCAT($B51,$C51),BNA_Variations_prix!$E$1:$AJ$205,MATCH(Q$42,BNA_Variations_prix!$E$4:$CA$4,0),FALSE),"0%")),VLOOKUP(_xlfn.CONCAT($B51,$C51),BNA_Variations_prix!$E$1:$AJ$205,MATCH(Q$42,BNA_Variations_prix!$E$4:$CA$4,0),FALSE)))),VLOOKUP(_xlfn.CONCAT($B51,$C51),BNA_Variations_prix!$E$1:$AJ$205,MATCH(Q$42,BNA_Variations_prix!$E$4:$CA$4,0),FALSE))</f>
        <v>-</v>
      </c>
      <c r="R51" s="16" t="str">
        <f ca="1">IF(ISNUMBER(VLOOKUP(_xlfn.CONCAT($B51,$C51),BNA_Variations_prix!$E$1:$AJ$205,MATCH(R$42,BNA_Variations_prix!$E$4:$CA$4,0),FALSE)),IF(ROUND(VLOOKUP(_xlfn.CONCAT($B51,$C51),BNA_Variations_prix!$E$1:$AJ$205,MATCH(R$42,BNA_Variations_prix!$E$4:$CA$4,0),FALSE),2)&gt;0,_xlfn.CONCAT($B$3," ",TEXT(VLOOKUP(_xlfn.CONCAT($B51,$C51),BNA_Variations_prix!$E$1:$AJ$205,MATCH(R$42,BNA_Variations_prix!$E$4:$CA$4,0),FALSE),"0%")),IF(ROUND(VLOOKUP(_xlfn.CONCAT($B51,$C51),BNA_Variations_prix!$E$1:$AJ$205,MATCH(R$42,BNA_Variations_prix!$E$4:$CA$4,0),FALSE),2)=0,_xlfn.CONCAT($B$4," ",TEXT(VLOOKUP(_xlfn.CONCAT($B51,$C51),BNA_Variations_prix!$E$1:$AJ$205,MATCH(R$42,BNA_Variations_prix!$E$4:$CA$4,0),FALSE),"0%")),IF(ROUND(VLOOKUP(_xlfn.CONCAT($B51,$C51),BNA_Variations_prix!$E$1:$AJ$205,MATCH(R$42,BNA_Variations_prix!$E$4:$CA$4,0),FALSE),2)&lt;0,_xlfn.CONCAT($B$5," ",TEXT(VLOOKUP(_xlfn.CONCAT($B51,$C51),BNA_Variations_prix!$E$1:$AJ$205,MATCH(R$42,BNA_Variations_prix!$E$4:$CA$4,0),FALSE),"0%")),VLOOKUP(_xlfn.CONCAT($B51,$C51),BNA_Variations_prix!$E$1:$AJ$205,MATCH(R$42,BNA_Variations_prix!$E$4:$CA$4,0),FALSE)))),VLOOKUP(_xlfn.CONCAT($B51,$C51),BNA_Variations_prix!$E$1:$AJ$205,MATCH(R$42,BNA_Variations_prix!$E$4:$CA$4,0),FALSE))</f>
        <v>-</v>
      </c>
      <c r="S51" s="16" t="str">
        <f ca="1">IF(ISNUMBER(VLOOKUP(_xlfn.CONCAT($B51,$C51),BNA_Variations_prix!$E$1:$AJ$205,MATCH(S$42,BNA_Variations_prix!$E$4:$CA$4,0),FALSE)),IF(ROUND(VLOOKUP(_xlfn.CONCAT($B51,$C51),BNA_Variations_prix!$E$1:$AJ$205,MATCH(S$42,BNA_Variations_prix!$E$4:$CA$4,0),FALSE),2)&gt;0,_xlfn.CONCAT($B$3," ",TEXT(VLOOKUP(_xlfn.CONCAT($B51,$C51),BNA_Variations_prix!$E$1:$AJ$205,MATCH(S$42,BNA_Variations_prix!$E$4:$CA$4,0),FALSE),"0%")),IF(ROUND(VLOOKUP(_xlfn.CONCAT($B51,$C51),BNA_Variations_prix!$E$1:$AJ$205,MATCH(S$42,BNA_Variations_prix!$E$4:$CA$4,0),FALSE),2)=0,_xlfn.CONCAT($B$4," ",TEXT(VLOOKUP(_xlfn.CONCAT($B51,$C51),BNA_Variations_prix!$E$1:$AJ$205,MATCH(S$42,BNA_Variations_prix!$E$4:$CA$4,0),FALSE),"0%")),IF(ROUND(VLOOKUP(_xlfn.CONCAT($B51,$C51),BNA_Variations_prix!$E$1:$AJ$205,MATCH(S$42,BNA_Variations_prix!$E$4:$CA$4,0),FALSE),2)&lt;0,_xlfn.CONCAT($B$5," ",TEXT(VLOOKUP(_xlfn.CONCAT($B51,$C51),BNA_Variations_prix!$E$1:$AJ$205,MATCH(S$42,BNA_Variations_prix!$E$4:$CA$4,0),FALSE),"0%")),VLOOKUP(_xlfn.CONCAT($B51,$C51),BNA_Variations_prix!$E$1:$AJ$205,MATCH(S$42,BNA_Variations_prix!$E$4:$CA$4,0),FALSE)))),VLOOKUP(_xlfn.CONCAT($B51,$C51),BNA_Variations_prix!$E$1:$AJ$205,MATCH(S$42,BNA_Variations_prix!$E$4:$CA$4,0),FALSE))</f>
        <v>► 0%</v>
      </c>
      <c r="T51" s="16" t="str">
        <f ca="1">IF(ISNUMBER(VLOOKUP(_xlfn.CONCAT($B51,$C51),BNA_Variations_prix!$E$1:$AJ$205,MATCH(T$42,BNA_Variations_prix!$E$4:$CA$4,0),FALSE)),IF(ROUND(VLOOKUP(_xlfn.CONCAT($B51,$C51),BNA_Variations_prix!$E$1:$AJ$205,MATCH(T$42,BNA_Variations_prix!$E$4:$CA$4,0),FALSE),2)&gt;0,_xlfn.CONCAT($B$3," ",TEXT(VLOOKUP(_xlfn.CONCAT($B51,$C51),BNA_Variations_prix!$E$1:$AJ$205,MATCH(T$42,BNA_Variations_prix!$E$4:$CA$4,0),FALSE),"0%")),IF(ROUND(VLOOKUP(_xlfn.CONCAT($B51,$C51),BNA_Variations_prix!$E$1:$AJ$205,MATCH(T$42,BNA_Variations_prix!$E$4:$CA$4,0),FALSE),2)=0,_xlfn.CONCAT($B$4," ",TEXT(VLOOKUP(_xlfn.CONCAT($B51,$C51),BNA_Variations_prix!$E$1:$AJ$205,MATCH(T$42,BNA_Variations_prix!$E$4:$CA$4,0),FALSE),"0%")),IF(ROUND(VLOOKUP(_xlfn.CONCAT($B51,$C51),BNA_Variations_prix!$E$1:$AJ$205,MATCH(T$42,BNA_Variations_prix!$E$4:$CA$4,0),FALSE),2)&lt;0,_xlfn.CONCAT($B$5," ",TEXT(VLOOKUP(_xlfn.CONCAT($B51,$C51),BNA_Variations_prix!$E$1:$AJ$205,MATCH(T$42,BNA_Variations_prix!$E$4:$CA$4,0),FALSE),"0%")),VLOOKUP(_xlfn.CONCAT($B51,$C51),BNA_Variations_prix!$E$1:$AJ$205,MATCH(T$42,BNA_Variations_prix!$E$4:$CA$4,0),FALSE)))),VLOOKUP(_xlfn.CONCAT($B51,$C51),BNA_Variations_prix!$E$1:$AJ$205,MATCH(T$42,BNA_Variations_prix!$E$4:$CA$4,0),FALSE))</f>
        <v>► 0%</v>
      </c>
      <c r="U51" s="16" t="str">
        <f ca="1">IF(ISNUMBER(VLOOKUP(_xlfn.CONCAT($B51,$C51),BNA_Variations_prix!$E$1:$AJ$205,MATCH(U$42,BNA_Variations_prix!$E$4:$CA$4,0),FALSE)),IF(ROUND(VLOOKUP(_xlfn.CONCAT($B51,$C51),BNA_Variations_prix!$E$1:$AJ$205,MATCH(U$42,BNA_Variations_prix!$E$4:$CA$4,0),FALSE),2)&gt;0,_xlfn.CONCAT($B$3," ",TEXT(VLOOKUP(_xlfn.CONCAT($B51,$C51),BNA_Variations_prix!$E$1:$AJ$205,MATCH(U$42,BNA_Variations_prix!$E$4:$CA$4,0),FALSE),"0%")),IF(ROUND(VLOOKUP(_xlfn.CONCAT($B51,$C51),BNA_Variations_prix!$E$1:$AJ$205,MATCH(U$42,BNA_Variations_prix!$E$4:$CA$4,0),FALSE),2)=0,_xlfn.CONCAT($B$4," ",TEXT(VLOOKUP(_xlfn.CONCAT($B51,$C51),BNA_Variations_prix!$E$1:$AJ$205,MATCH(U$42,BNA_Variations_prix!$E$4:$CA$4,0),FALSE),"0%")),IF(ROUND(VLOOKUP(_xlfn.CONCAT($B51,$C51),BNA_Variations_prix!$E$1:$AJ$205,MATCH(U$42,BNA_Variations_prix!$E$4:$CA$4,0),FALSE),2)&lt;0,_xlfn.CONCAT($B$5," ",TEXT(VLOOKUP(_xlfn.CONCAT($B51,$C51),BNA_Variations_prix!$E$1:$AJ$205,MATCH(U$42,BNA_Variations_prix!$E$4:$CA$4,0),FALSE),"0%")),VLOOKUP(_xlfn.CONCAT($B51,$C51),BNA_Variations_prix!$E$1:$AJ$205,MATCH(U$42,BNA_Variations_prix!$E$4:$CA$4,0),FALSE)))),VLOOKUP(_xlfn.CONCAT($B51,$C51),BNA_Variations_prix!$E$1:$AJ$205,MATCH(U$42,BNA_Variations_prix!$E$4:$CA$4,0),FALSE))</f>
        <v>► 0%</v>
      </c>
      <c r="V51" s="16" t="str">
        <f ca="1">IF(ISNUMBER(VLOOKUP(_xlfn.CONCAT($B51,$C51),BNA_Variations_prix!$E$1:$AJ$205,MATCH(V$42,BNA_Variations_prix!$E$4:$CA$4,0),FALSE)),IF(ROUND(VLOOKUP(_xlfn.CONCAT($B51,$C51),BNA_Variations_prix!$E$1:$AJ$205,MATCH(V$42,BNA_Variations_prix!$E$4:$CA$4,0),FALSE),2)&gt;0,_xlfn.CONCAT($B$3," ",TEXT(VLOOKUP(_xlfn.CONCAT($B51,$C51),BNA_Variations_prix!$E$1:$AJ$205,MATCH(V$42,BNA_Variations_prix!$E$4:$CA$4,0),FALSE),"0%")),IF(ROUND(VLOOKUP(_xlfn.CONCAT($B51,$C51),BNA_Variations_prix!$E$1:$AJ$205,MATCH(V$42,BNA_Variations_prix!$E$4:$CA$4,0),FALSE),2)=0,_xlfn.CONCAT($B$4," ",TEXT(VLOOKUP(_xlfn.CONCAT($B51,$C51),BNA_Variations_prix!$E$1:$AJ$205,MATCH(V$42,BNA_Variations_prix!$E$4:$CA$4,0),FALSE),"0%")),IF(ROUND(VLOOKUP(_xlfn.CONCAT($B51,$C51),BNA_Variations_prix!$E$1:$AJ$205,MATCH(V$42,BNA_Variations_prix!$E$4:$CA$4,0),FALSE),2)&lt;0,_xlfn.CONCAT($B$5," ",TEXT(VLOOKUP(_xlfn.CONCAT($B51,$C51),BNA_Variations_prix!$E$1:$AJ$205,MATCH(V$42,BNA_Variations_prix!$E$4:$CA$4,0),FALSE),"0%")),VLOOKUP(_xlfn.CONCAT($B51,$C51),BNA_Variations_prix!$E$1:$AJ$205,MATCH(V$42,BNA_Variations_prix!$E$4:$CA$4,0),FALSE)))),VLOOKUP(_xlfn.CONCAT($B51,$C51),BNA_Variations_prix!$E$1:$AJ$205,MATCH(V$42,BNA_Variations_prix!$E$4:$CA$4,0),FALSE))</f>
        <v>► 0%</v>
      </c>
      <c r="W51" s="16" t="str">
        <f ca="1">IF(ISNUMBER(VLOOKUP(_xlfn.CONCAT($B51,$C51),BNA_Variations_prix!$E$1:$AJ$205,MATCH(W$42,BNA_Variations_prix!$E$4:$CA$4,0),FALSE)),IF(ROUND(VLOOKUP(_xlfn.CONCAT($B51,$C51),BNA_Variations_prix!$E$1:$AJ$205,MATCH(W$42,BNA_Variations_prix!$E$4:$CA$4,0),FALSE),2)&gt;0,_xlfn.CONCAT($B$3," ",TEXT(VLOOKUP(_xlfn.CONCAT($B51,$C51),BNA_Variations_prix!$E$1:$AJ$205,MATCH(W$42,BNA_Variations_prix!$E$4:$CA$4,0),FALSE),"0%")),IF(ROUND(VLOOKUP(_xlfn.CONCAT($B51,$C51),BNA_Variations_prix!$E$1:$AJ$205,MATCH(W$42,BNA_Variations_prix!$E$4:$CA$4,0),FALSE),2)=0,_xlfn.CONCAT($B$4," ",TEXT(VLOOKUP(_xlfn.CONCAT($B51,$C51),BNA_Variations_prix!$E$1:$AJ$205,MATCH(W$42,BNA_Variations_prix!$E$4:$CA$4,0),FALSE),"0%")),IF(ROUND(VLOOKUP(_xlfn.CONCAT($B51,$C51),BNA_Variations_prix!$E$1:$AJ$205,MATCH(W$42,BNA_Variations_prix!$E$4:$CA$4,0),FALSE),2)&lt;0,_xlfn.CONCAT($B$5," ",TEXT(VLOOKUP(_xlfn.CONCAT($B51,$C51),BNA_Variations_prix!$E$1:$AJ$205,MATCH(W$42,BNA_Variations_prix!$E$4:$CA$4,0),FALSE),"0%")),VLOOKUP(_xlfn.CONCAT($B51,$C51),BNA_Variations_prix!$E$1:$AJ$205,MATCH(W$42,BNA_Variations_prix!$E$4:$CA$4,0),FALSE)))),VLOOKUP(_xlfn.CONCAT($B51,$C51),BNA_Variations_prix!$E$1:$AJ$205,MATCH(W$42,BNA_Variations_prix!$E$4:$CA$4,0),FALSE))</f>
        <v>-</v>
      </c>
      <c r="X51" s="16" t="str">
        <f ca="1">IF(ISNUMBER(VLOOKUP(_xlfn.CONCAT($B51,$C51),BNA_Variations_prix!$E$1:$AJ$205,MATCH(X$42,BNA_Variations_prix!$E$4:$CA$4,0),FALSE)),IF(ROUND(VLOOKUP(_xlfn.CONCAT($B51,$C51),BNA_Variations_prix!$E$1:$AJ$205,MATCH(X$42,BNA_Variations_prix!$E$4:$CA$4,0),FALSE),2)&gt;0,_xlfn.CONCAT($B$3," ",TEXT(VLOOKUP(_xlfn.CONCAT($B51,$C51),BNA_Variations_prix!$E$1:$AJ$205,MATCH(X$42,BNA_Variations_prix!$E$4:$CA$4,0),FALSE),"0%")),IF(ROUND(VLOOKUP(_xlfn.CONCAT($B51,$C51),BNA_Variations_prix!$E$1:$AJ$205,MATCH(X$42,BNA_Variations_prix!$E$4:$CA$4,0),FALSE),2)=0,_xlfn.CONCAT($B$4," ",TEXT(VLOOKUP(_xlfn.CONCAT($B51,$C51),BNA_Variations_prix!$E$1:$AJ$205,MATCH(X$42,BNA_Variations_prix!$E$4:$CA$4,0),FALSE),"0%")),IF(ROUND(VLOOKUP(_xlfn.CONCAT($B51,$C51),BNA_Variations_prix!$E$1:$AJ$205,MATCH(X$42,BNA_Variations_prix!$E$4:$CA$4,0),FALSE),2)&lt;0,_xlfn.CONCAT($B$5," ",TEXT(VLOOKUP(_xlfn.CONCAT($B51,$C51),BNA_Variations_prix!$E$1:$AJ$205,MATCH(X$42,BNA_Variations_prix!$E$4:$CA$4,0),FALSE),"0%")),VLOOKUP(_xlfn.CONCAT($B51,$C51),BNA_Variations_prix!$E$1:$AJ$205,MATCH(X$42,BNA_Variations_prix!$E$4:$CA$4,0),FALSE)))),VLOOKUP(_xlfn.CONCAT($B51,$C51),BNA_Variations_prix!$E$1:$AJ$205,MATCH(X$42,BNA_Variations_prix!$E$4:$CA$4,0),FALSE))</f>
        <v>-</v>
      </c>
      <c r="Y51" s="16" t="str">
        <f ca="1">IF(ISNUMBER(VLOOKUP(_xlfn.CONCAT($B51,$C51),BNA_Variations_prix!$E$1:$AJ$205,MATCH(Y$42,BNA_Variations_prix!$E$4:$CA$4,0),FALSE)),IF(ROUND(VLOOKUP(_xlfn.CONCAT($B51,$C51),BNA_Variations_prix!$E$1:$AJ$205,MATCH(Y$42,BNA_Variations_prix!$E$4:$CA$4,0),FALSE),2)&gt;0,_xlfn.CONCAT($B$3," ",TEXT(VLOOKUP(_xlfn.CONCAT($B51,$C51),BNA_Variations_prix!$E$1:$AJ$205,MATCH(Y$42,BNA_Variations_prix!$E$4:$CA$4,0),FALSE),"0%")),IF(ROUND(VLOOKUP(_xlfn.CONCAT($B51,$C51),BNA_Variations_prix!$E$1:$AJ$205,MATCH(Y$42,BNA_Variations_prix!$E$4:$CA$4,0),FALSE),2)=0,_xlfn.CONCAT($B$4," ",TEXT(VLOOKUP(_xlfn.CONCAT($B51,$C51),BNA_Variations_prix!$E$1:$AJ$205,MATCH(Y$42,BNA_Variations_prix!$E$4:$CA$4,0),FALSE),"0%")),IF(ROUND(VLOOKUP(_xlfn.CONCAT($B51,$C51),BNA_Variations_prix!$E$1:$AJ$205,MATCH(Y$42,BNA_Variations_prix!$E$4:$CA$4,0),FALSE),2)&lt;0,_xlfn.CONCAT($B$5," ",TEXT(VLOOKUP(_xlfn.CONCAT($B51,$C51),BNA_Variations_prix!$E$1:$AJ$205,MATCH(Y$42,BNA_Variations_prix!$E$4:$CA$4,0),FALSE),"0%")),VLOOKUP(_xlfn.CONCAT($B51,$C51),BNA_Variations_prix!$E$1:$AJ$205,MATCH(Y$42,BNA_Variations_prix!$E$4:$CA$4,0),FALSE)))),VLOOKUP(_xlfn.CONCAT($B51,$C51),BNA_Variations_prix!$E$1:$AJ$205,MATCH(Y$42,BNA_Variations_prix!$E$4:$CA$4,0),FALSE))</f>
        <v>-</v>
      </c>
      <c r="Z51" s="16" t="str">
        <f ca="1">IF(ISNUMBER(VLOOKUP(_xlfn.CONCAT($B51,$C51),BNA_Variations_prix!$E$1:$AJ$205,MATCH(Z$42,BNA_Variations_prix!$E$4:$CA$4,0),FALSE)),IF(ROUND(VLOOKUP(_xlfn.CONCAT($B51,$C51),BNA_Variations_prix!$E$1:$AJ$205,MATCH(Z$42,BNA_Variations_prix!$E$4:$CA$4,0),FALSE),2)&gt;0,_xlfn.CONCAT($B$3," ",TEXT(VLOOKUP(_xlfn.CONCAT($B51,$C51),BNA_Variations_prix!$E$1:$AJ$205,MATCH(Z$42,BNA_Variations_prix!$E$4:$CA$4,0),FALSE),"0%")),IF(ROUND(VLOOKUP(_xlfn.CONCAT($B51,$C51),BNA_Variations_prix!$E$1:$AJ$205,MATCH(Z$42,BNA_Variations_prix!$E$4:$CA$4,0),FALSE),2)=0,_xlfn.CONCAT($B$4," ",TEXT(VLOOKUP(_xlfn.CONCAT($B51,$C51),BNA_Variations_prix!$E$1:$AJ$205,MATCH(Z$42,BNA_Variations_prix!$E$4:$CA$4,0),FALSE),"0%")),IF(ROUND(VLOOKUP(_xlfn.CONCAT($B51,$C51),BNA_Variations_prix!$E$1:$AJ$205,MATCH(Z$42,BNA_Variations_prix!$E$4:$CA$4,0),FALSE),2)&lt;0,_xlfn.CONCAT($B$5," ",TEXT(VLOOKUP(_xlfn.CONCAT($B51,$C51),BNA_Variations_prix!$E$1:$AJ$205,MATCH(Z$42,BNA_Variations_prix!$E$4:$CA$4,0),FALSE),"0%")),VLOOKUP(_xlfn.CONCAT($B51,$C51),BNA_Variations_prix!$E$1:$AJ$205,MATCH(Z$42,BNA_Variations_prix!$E$4:$CA$4,0),FALSE)))),VLOOKUP(_xlfn.CONCAT($B51,$C51),BNA_Variations_prix!$E$1:$AJ$205,MATCH(Z$42,BNA_Variations_prix!$E$4:$CA$4,0),FALSE))</f>
        <v>► 0%</v>
      </c>
      <c r="AA51" s="16" t="str">
        <f ca="1">IF(ISNUMBER(VLOOKUP(_xlfn.CONCAT($B51,$C51),BNA_Variations_prix!$E$1:$AJ$205,MATCH(AA$42,BNA_Variations_prix!$E$4:$CA$4,0),FALSE)),IF(ROUND(VLOOKUP(_xlfn.CONCAT($B51,$C51),BNA_Variations_prix!$E$1:$AJ$205,MATCH(AA$42,BNA_Variations_prix!$E$4:$CA$4,0),FALSE),2)&gt;0,_xlfn.CONCAT($B$3," ",TEXT(VLOOKUP(_xlfn.CONCAT($B51,$C51),BNA_Variations_prix!$E$1:$AJ$205,MATCH(AA$42,BNA_Variations_prix!$E$4:$CA$4,0),FALSE),"0%")),IF(ROUND(VLOOKUP(_xlfn.CONCAT($B51,$C51),BNA_Variations_prix!$E$1:$AJ$205,MATCH(AA$42,BNA_Variations_prix!$E$4:$CA$4,0),FALSE),2)=0,_xlfn.CONCAT($B$4," ",TEXT(VLOOKUP(_xlfn.CONCAT($B51,$C51),BNA_Variations_prix!$E$1:$AJ$205,MATCH(AA$42,BNA_Variations_prix!$E$4:$CA$4,0),FALSE),"0%")),IF(ROUND(VLOOKUP(_xlfn.CONCAT($B51,$C51),BNA_Variations_prix!$E$1:$AJ$205,MATCH(AA$42,BNA_Variations_prix!$E$4:$CA$4,0),FALSE),2)&lt;0,_xlfn.CONCAT($B$5," ",TEXT(VLOOKUP(_xlfn.CONCAT($B51,$C51),BNA_Variations_prix!$E$1:$AJ$205,MATCH(AA$42,BNA_Variations_prix!$E$4:$CA$4,0),FALSE),"0%")),VLOOKUP(_xlfn.CONCAT($B51,$C51),BNA_Variations_prix!$E$1:$AJ$205,MATCH(AA$42,BNA_Variations_prix!$E$4:$CA$4,0),FALSE)))),VLOOKUP(_xlfn.CONCAT($B51,$C51),BNA_Variations_prix!$E$1:$AJ$205,MATCH(AA$42,BNA_Variations_prix!$E$4:$CA$4,0),FALSE))</f>
        <v>► 0%</v>
      </c>
      <c r="AB51" s="16" t="str">
        <f ca="1">IF(ISNUMBER(VLOOKUP(_xlfn.CONCAT($B51,$C51),BNA_Variations_prix!$E$1:$AJ$205,MATCH(AB$42,BNA_Variations_prix!$E$4:$CA$4,0),FALSE)),IF(ROUND(VLOOKUP(_xlfn.CONCAT($B51,$C51),BNA_Variations_prix!$E$1:$AJ$205,MATCH(AB$42,BNA_Variations_prix!$E$4:$CA$4,0),FALSE),2)&gt;0,_xlfn.CONCAT($B$3," ",TEXT(VLOOKUP(_xlfn.CONCAT($B51,$C51),BNA_Variations_prix!$E$1:$AJ$205,MATCH(AB$42,BNA_Variations_prix!$E$4:$CA$4,0),FALSE),"0%")),IF(ROUND(VLOOKUP(_xlfn.CONCAT($B51,$C51),BNA_Variations_prix!$E$1:$AJ$205,MATCH(AB$42,BNA_Variations_prix!$E$4:$CA$4,0),FALSE),2)=0,_xlfn.CONCAT($B$4," ",TEXT(VLOOKUP(_xlfn.CONCAT($B51,$C51),BNA_Variations_prix!$E$1:$AJ$205,MATCH(AB$42,BNA_Variations_prix!$E$4:$CA$4,0),FALSE),"0%")),IF(ROUND(VLOOKUP(_xlfn.CONCAT($B51,$C51),BNA_Variations_prix!$E$1:$AJ$205,MATCH(AB$42,BNA_Variations_prix!$E$4:$CA$4,0),FALSE),2)&lt;0,_xlfn.CONCAT($B$5," ",TEXT(VLOOKUP(_xlfn.CONCAT($B51,$C51),BNA_Variations_prix!$E$1:$AJ$205,MATCH(AB$42,BNA_Variations_prix!$E$4:$CA$4,0),FALSE),"0%")),VLOOKUP(_xlfn.CONCAT($B51,$C51),BNA_Variations_prix!$E$1:$AJ$205,MATCH(AB$42,BNA_Variations_prix!$E$4:$CA$4,0),FALSE)))),VLOOKUP(_xlfn.CONCAT($B51,$C51),BNA_Variations_prix!$E$1:$AJ$205,MATCH(AB$42,BNA_Variations_prix!$E$4:$CA$4,0),FALSE))</f>
        <v>► 0%</v>
      </c>
      <c r="AC51" s="16" t="str">
        <f ca="1">IF(ISNUMBER(VLOOKUP(_xlfn.CONCAT($B51,$C51),BNA_Variations_prix!$E$1:$AJ$205,MATCH(AC$42,BNA_Variations_prix!$E$4:$CA$4,0),FALSE)),IF(ROUND(VLOOKUP(_xlfn.CONCAT($B51,$C51),BNA_Variations_prix!$E$1:$AJ$205,MATCH(AC$42,BNA_Variations_prix!$E$4:$CA$4,0),FALSE),2)&gt;0,_xlfn.CONCAT($B$3," ",TEXT(VLOOKUP(_xlfn.CONCAT($B51,$C51),BNA_Variations_prix!$E$1:$AJ$205,MATCH(AC$42,BNA_Variations_prix!$E$4:$CA$4,0),FALSE),"0%")),IF(ROUND(VLOOKUP(_xlfn.CONCAT($B51,$C51),BNA_Variations_prix!$E$1:$AJ$205,MATCH(AC$42,BNA_Variations_prix!$E$4:$CA$4,0),FALSE),2)=0,_xlfn.CONCAT($B$4," ",TEXT(VLOOKUP(_xlfn.CONCAT($B51,$C51),BNA_Variations_prix!$E$1:$AJ$205,MATCH(AC$42,BNA_Variations_prix!$E$4:$CA$4,0),FALSE),"0%")),IF(ROUND(VLOOKUP(_xlfn.CONCAT($B51,$C51),BNA_Variations_prix!$E$1:$AJ$205,MATCH(AC$42,BNA_Variations_prix!$E$4:$CA$4,0),FALSE),2)&lt;0,_xlfn.CONCAT($B$5," ",TEXT(VLOOKUP(_xlfn.CONCAT($B51,$C51),BNA_Variations_prix!$E$1:$AJ$205,MATCH(AC$42,BNA_Variations_prix!$E$4:$CA$4,0),FALSE),"0%")),VLOOKUP(_xlfn.CONCAT($B51,$C51),BNA_Variations_prix!$E$1:$AJ$205,MATCH(AC$42,BNA_Variations_prix!$E$4:$CA$4,0),FALSE)))),VLOOKUP(_xlfn.CONCAT($B51,$C51),BNA_Variations_prix!$E$1:$AJ$205,MATCH(AC$42,BNA_Variations_prix!$E$4:$CA$4,0),FALSE))</f>
        <v>-</v>
      </c>
      <c r="AD51" s="16" t="str">
        <f ca="1">IF(ISNUMBER(VLOOKUP(_xlfn.CONCAT($B51,$C51),BNA_Variations_prix!$E$1:$AJ$205,MATCH(AD$42,BNA_Variations_prix!$E$4:$CA$4,0),FALSE)),IF(ROUND(VLOOKUP(_xlfn.CONCAT($B51,$C51),BNA_Variations_prix!$E$1:$AJ$205,MATCH(AD$42,BNA_Variations_prix!$E$4:$CA$4,0),FALSE),2)&gt;0,_xlfn.CONCAT($B$3," ",TEXT(VLOOKUP(_xlfn.CONCAT($B51,$C51),BNA_Variations_prix!$E$1:$AJ$205,MATCH(AD$42,BNA_Variations_prix!$E$4:$CA$4,0),FALSE),"0%")),IF(ROUND(VLOOKUP(_xlfn.CONCAT($B51,$C51),BNA_Variations_prix!$E$1:$AJ$205,MATCH(AD$42,BNA_Variations_prix!$E$4:$CA$4,0),FALSE),2)=0,_xlfn.CONCAT($B$4," ",TEXT(VLOOKUP(_xlfn.CONCAT($B51,$C51),BNA_Variations_prix!$E$1:$AJ$205,MATCH(AD$42,BNA_Variations_prix!$E$4:$CA$4,0),FALSE),"0%")),IF(ROUND(VLOOKUP(_xlfn.CONCAT($B51,$C51),BNA_Variations_prix!$E$1:$AJ$205,MATCH(AD$42,BNA_Variations_prix!$E$4:$CA$4,0),FALSE),2)&lt;0,_xlfn.CONCAT($B$5," ",TEXT(VLOOKUP(_xlfn.CONCAT($B51,$C51),BNA_Variations_prix!$E$1:$AJ$205,MATCH(AD$42,BNA_Variations_prix!$E$4:$CA$4,0),FALSE),"0%")),VLOOKUP(_xlfn.CONCAT($B51,$C51),BNA_Variations_prix!$E$1:$AJ$205,MATCH(AD$42,BNA_Variations_prix!$E$4:$CA$4,0),FALSE)))),VLOOKUP(_xlfn.CONCAT($B51,$C51),BNA_Variations_prix!$E$1:$AJ$205,MATCH(AD$42,BNA_Variations_prix!$E$4:$CA$4,0),FALSE))</f>
        <v>-</v>
      </c>
      <c r="AE51" s="16" t="str">
        <f ca="1">IF(ISNUMBER(VLOOKUP(_xlfn.CONCAT($B51,$C51),BNA_Variations_prix!$E$1:$AJ$205,MATCH(AE$42,BNA_Variations_prix!$E$4:$CA$4,0),FALSE)),IF(ROUND(VLOOKUP(_xlfn.CONCAT($B51,$C51),BNA_Variations_prix!$E$1:$AJ$205,MATCH(AE$42,BNA_Variations_prix!$E$4:$CA$4,0),FALSE),2)&gt;0,_xlfn.CONCAT($B$3," ",TEXT(VLOOKUP(_xlfn.CONCAT($B51,$C51),BNA_Variations_prix!$E$1:$AJ$205,MATCH(AE$42,BNA_Variations_prix!$E$4:$CA$4,0),FALSE),"0%")),IF(ROUND(VLOOKUP(_xlfn.CONCAT($B51,$C51),BNA_Variations_prix!$E$1:$AJ$205,MATCH(AE$42,BNA_Variations_prix!$E$4:$CA$4,0),FALSE),2)=0,_xlfn.CONCAT($B$4," ",TEXT(VLOOKUP(_xlfn.CONCAT($B51,$C51),BNA_Variations_prix!$E$1:$AJ$205,MATCH(AE$42,BNA_Variations_prix!$E$4:$CA$4,0),FALSE),"0%")),IF(ROUND(VLOOKUP(_xlfn.CONCAT($B51,$C51),BNA_Variations_prix!$E$1:$AJ$205,MATCH(AE$42,BNA_Variations_prix!$E$4:$CA$4,0),FALSE),2)&lt;0,_xlfn.CONCAT($B$5," ",TEXT(VLOOKUP(_xlfn.CONCAT($B51,$C51),BNA_Variations_prix!$E$1:$AJ$205,MATCH(AE$42,BNA_Variations_prix!$E$4:$CA$4,0),FALSE),"0%")),VLOOKUP(_xlfn.CONCAT($B51,$C51),BNA_Variations_prix!$E$1:$AJ$205,MATCH(AE$42,BNA_Variations_prix!$E$4:$CA$4,0),FALSE)))),VLOOKUP(_xlfn.CONCAT($B51,$C51),BNA_Variations_prix!$E$1:$AJ$205,MATCH(AE$42,BNA_Variations_prix!$E$4:$CA$4,0),FALSE))</f>
        <v>-</v>
      </c>
      <c r="AF51" s="16" t="str">
        <f ca="1">IF(ISNUMBER(VLOOKUP(_xlfn.CONCAT($B51,$C51),BNA_Variations_prix!$E$1:$AJ$205,MATCH(AF$42,BNA_Variations_prix!$E$4:$CA$4,0),FALSE)),IF(ROUND(VLOOKUP(_xlfn.CONCAT($B51,$C51),BNA_Variations_prix!$E$1:$AJ$205,MATCH(AF$42,BNA_Variations_prix!$E$4:$CA$4,0),FALSE),2)&gt;0,_xlfn.CONCAT($B$3," ",TEXT(VLOOKUP(_xlfn.CONCAT($B51,$C51),BNA_Variations_prix!$E$1:$AJ$205,MATCH(AF$42,BNA_Variations_prix!$E$4:$CA$4,0),FALSE),"0%")),IF(ROUND(VLOOKUP(_xlfn.CONCAT($B51,$C51),BNA_Variations_prix!$E$1:$AJ$205,MATCH(AF$42,BNA_Variations_prix!$E$4:$CA$4,0),FALSE),2)=0,_xlfn.CONCAT($B$4," ",TEXT(VLOOKUP(_xlfn.CONCAT($B51,$C51),BNA_Variations_prix!$E$1:$AJ$205,MATCH(AF$42,BNA_Variations_prix!$E$4:$CA$4,0),FALSE),"0%")),IF(ROUND(VLOOKUP(_xlfn.CONCAT($B51,$C51),BNA_Variations_prix!$E$1:$AJ$205,MATCH(AF$42,BNA_Variations_prix!$E$4:$CA$4,0),FALSE),2)&lt;0,_xlfn.CONCAT($B$5," ",TEXT(VLOOKUP(_xlfn.CONCAT($B51,$C51),BNA_Variations_prix!$E$1:$AJ$205,MATCH(AF$42,BNA_Variations_prix!$E$4:$CA$4,0),FALSE),"0%")),VLOOKUP(_xlfn.CONCAT($B51,$C51),BNA_Variations_prix!$E$1:$AJ$205,MATCH(AF$42,BNA_Variations_prix!$E$4:$CA$4,0),FALSE)))),VLOOKUP(_xlfn.CONCAT($B51,$C51),BNA_Variations_prix!$E$1:$AJ$205,MATCH(AF$42,BNA_Variations_prix!$E$4:$CA$4,0),FALSE))</f>
        <v>► 0%</v>
      </c>
      <c r="AG51" s="16" t="str">
        <f ca="1">IF(ISNUMBER(VLOOKUP(_xlfn.CONCAT($B51,$C51),BNA_Variations_prix!$E$1:$AJ$205,MATCH(AG$42,BNA_Variations_prix!$E$4:$CA$4,0),FALSE)),IF(ROUND(VLOOKUP(_xlfn.CONCAT($B51,$C51),BNA_Variations_prix!$E$1:$AJ$205,MATCH(AG$42,BNA_Variations_prix!$E$4:$CA$4,0),FALSE),2)&gt;0,_xlfn.CONCAT($B$3," ",TEXT(VLOOKUP(_xlfn.CONCAT($B51,$C51),BNA_Variations_prix!$E$1:$AJ$205,MATCH(AG$42,BNA_Variations_prix!$E$4:$CA$4,0),FALSE),"0%")),IF(ROUND(VLOOKUP(_xlfn.CONCAT($B51,$C51),BNA_Variations_prix!$E$1:$AJ$205,MATCH(AG$42,BNA_Variations_prix!$E$4:$CA$4,0),FALSE),2)=0,_xlfn.CONCAT($B$4," ",TEXT(VLOOKUP(_xlfn.CONCAT($B51,$C51),BNA_Variations_prix!$E$1:$AJ$205,MATCH(AG$42,BNA_Variations_prix!$E$4:$CA$4,0),FALSE),"0%")),IF(ROUND(VLOOKUP(_xlfn.CONCAT($B51,$C51),BNA_Variations_prix!$E$1:$AJ$205,MATCH(AG$42,BNA_Variations_prix!$E$4:$CA$4,0),FALSE),2)&lt;0,_xlfn.CONCAT($B$5," ",TEXT(VLOOKUP(_xlfn.CONCAT($B51,$C51),BNA_Variations_prix!$E$1:$AJ$205,MATCH(AG$42,BNA_Variations_prix!$E$4:$CA$4,0),FALSE),"0%")),VLOOKUP(_xlfn.CONCAT($B51,$C51),BNA_Variations_prix!$E$1:$AJ$205,MATCH(AG$42,BNA_Variations_prix!$E$4:$CA$4,0),FALSE)))),VLOOKUP(_xlfn.CONCAT($B51,$C51),BNA_Variations_prix!$E$1:$AJ$205,MATCH(AG$42,BNA_Variations_prix!$E$4:$CA$4,0),FALSE))</f>
        <v>-</v>
      </c>
    </row>
    <row r="52" spans="2:33" x14ac:dyDescent="0.35">
      <c r="B52" t="s">
        <v>84</v>
      </c>
      <c r="C52" s="11">
        <f t="shared" si="2"/>
        <v>45231</v>
      </c>
      <c r="D52" t="s">
        <v>83</v>
      </c>
      <c r="E52" s="16" t="str">
        <f ca="1">IF(ISNUMBER(VLOOKUP(_xlfn.CONCAT($B52,$C52),BNA_Variations_prix!$E$1:$AJ$205,MATCH(E$42,BNA_Variations_prix!$E$4:$CA$4,0),FALSE)),IF(ROUND(VLOOKUP(_xlfn.CONCAT($B52,$C52),BNA_Variations_prix!$E$1:$AJ$205,MATCH(E$42,BNA_Variations_prix!$E$4:$CA$4,0),FALSE),2)&gt;0,_xlfn.CONCAT($B$3," ",TEXT(VLOOKUP(_xlfn.CONCAT($B52,$C52),BNA_Variations_prix!$E$1:$AJ$205,MATCH(E$42,BNA_Variations_prix!$E$4:$CA$4,0),FALSE),"0%")),IF(ROUND(VLOOKUP(_xlfn.CONCAT($B52,$C52),BNA_Variations_prix!$E$1:$AJ$205,MATCH(E$42,BNA_Variations_prix!$E$4:$CA$4,0),FALSE),2)=0,_xlfn.CONCAT($B$4," ",TEXT(VLOOKUP(_xlfn.CONCAT($B52,$C52),BNA_Variations_prix!$E$1:$AJ$205,MATCH(E$42,BNA_Variations_prix!$E$4:$CA$4,0),FALSE),"0%")),IF(ROUND(VLOOKUP(_xlfn.CONCAT($B52,$C52),BNA_Variations_prix!$E$1:$AJ$205,MATCH(E$42,BNA_Variations_prix!$E$4:$CA$4,0),FALSE),2)&lt;0,_xlfn.CONCAT($B$5," ",TEXT(VLOOKUP(_xlfn.CONCAT($B52,$C52),BNA_Variations_prix!$E$1:$AJ$205,MATCH(E$42,BNA_Variations_prix!$E$4:$CA$4,0),FALSE),"0%")),VLOOKUP(_xlfn.CONCAT($B52,$C52),BNA_Variations_prix!$E$1:$AJ$205,MATCH(E$42,BNA_Variations_prix!$E$4:$CA$4,0),FALSE)))),VLOOKUP(_xlfn.CONCAT($B52,$C52),BNA_Variations_prix!$E$1:$AJ$205,MATCH(E$42,BNA_Variations_prix!$E$4:$CA$4,0),FALSE))</f>
        <v>-</v>
      </c>
      <c r="F52" s="16" t="str">
        <f ca="1">IF(ISNUMBER(VLOOKUP(_xlfn.CONCAT($B52,$C52),BNA_Variations_prix!$E$1:$AJ$205,MATCH(F$42,BNA_Variations_prix!$E$4:$CA$4,0),FALSE)),IF(ROUND(VLOOKUP(_xlfn.CONCAT($B52,$C52),BNA_Variations_prix!$E$1:$AJ$205,MATCH(F$42,BNA_Variations_prix!$E$4:$CA$4,0),FALSE),2)&gt;0,_xlfn.CONCAT($B$3," ",TEXT(VLOOKUP(_xlfn.CONCAT($B52,$C52),BNA_Variations_prix!$E$1:$AJ$205,MATCH(F$42,BNA_Variations_prix!$E$4:$CA$4,0),FALSE),"0%")),IF(ROUND(VLOOKUP(_xlfn.CONCAT($B52,$C52),BNA_Variations_prix!$E$1:$AJ$205,MATCH(F$42,BNA_Variations_prix!$E$4:$CA$4,0),FALSE),2)=0,_xlfn.CONCAT($B$4," ",TEXT(VLOOKUP(_xlfn.CONCAT($B52,$C52),BNA_Variations_prix!$E$1:$AJ$205,MATCH(F$42,BNA_Variations_prix!$E$4:$CA$4,0),FALSE),"0%")),IF(ROUND(VLOOKUP(_xlfn.CONCAT($B52,$C52),BNA_Variations_prix!$E$1:$AJ$205,MATCH(F$42,BNA_Variations_prix!$E$4:$CA$4,0),FALSE),2)&lt;0,_xlfn.CONCAT($B$5," ",TEXT(VLOOKUP(_xlfn.CONCAT($B52,$C52),BNA_Variations_prix!$E$1:$AJ$205,MATCH(F$42,BNA_Variations_prix!$E$4:$CA$4,0),FALSE),"0%")),VLOOKUP(_xlfn.CONCAT($B52,$C52),BNA_Variations_prix!$E$1:$AJ$205,MATCH(F$42,BNA_Variations_prix!$E$4:$CA$4,0),FALSE)))),VLOOKUP(_xlfn.CONCAT($B52,$C52),BNA_Variations_prix!$E$1:$AJ$205,MATCH(F$42,BNA_Variations_prix!$E$4:$CA$4,0),FALSE))</f>
        <v>-</v>
      </c>
      <c r="G52" s="16" t="str">
        <f ca="1">IF(ISNUMBER(VLOOKUP(_xlfn.CONCAT($B52,$C52),BNA_Variations_prix!$E$1:$AJ$205,MATCH(G$42,BNA_Variations_prix!$E$4:$CA$4,0),FALSE)),IF(ROUND(VLOOKUP(_xlfn.CONCAT($B52,$C52),BNA_Variations_prix!$E$1:$AJ$205,MATCH(G$42,BNA_Variations_prix!$E$4:$CA$4,0),FALSE),2)&gt;0,_xlfn.CONCAT($B$3," ",TEXT(VLOOKUP(_xlfn.CONCAT($B52,$C52),BNA_Variations_prix!$E$1:$AJ$205,MATCH(G$42,BNA_Variations_prix!$E$4:$CA$4,0),FALSE),"0%")),IF(ROUND(VLOOKUP(_xlfn.CONCAT($B52,$C52),BNA_Variations_prix!$E$1:$AJ$205,MATCH(G$42,BNA_Variations_prix!$E$4:$CA$4,0),FALSE),2)=0,_xlfn.CONCAT($B$4," ",TEXT(VLOOKUP(_xlfn.CONCAT($B52,$C52),BNA_Variations_prix!$E$1:$AJ$205,MATCH(G$42,BNA_Variations_prix!$E$4:$CA$4,0),FALSE),"0%")),IF(ROUND(VLOOKUP(_xlfn.CONCAT($B52,$C52),BNA_Variations_prix!$E$1:$AJ$205,MATCH(G$42,BNA_Variations_prix!$E$4:$CA$4,0),FALSE),2)&lt;0,_xlfn.CONCAT($B$5," ",TEXT(VLOOKUP(_xlfn.CONCAT($B52,$C52),BNA_Variations_prix!$E$1:$AJ$205,MATCH(G$42,BNA_Variations_prix!$E$4:$CA$4,0),FALSE),"0%")),VLOOKUP(_xlfn.CONCAT($B52,$C52),BNA_Variations_prix!$E$1:$AJ$205,MATCH(G$42,BNA_Variations_prix!$E$4:$CA$4,0),FALSE)))),VLOOKUP(_xlfn.CONCAT($B52,$C52),BNA_Variations_prix!$E$1:$AJ$205,MATCH(G$42,BNA_Variations_prix!$E$4:$CA$4,0),FALSE))</f>
        <v>-</v>
      </c>
      <c r="H52" s="16" t="str">
        <f ca="1">IF(ISNUMBER(VLOOKUP(_xlfn.CONCAT($B52,$C52),BNA_Variations_prix!$E$1:$AJ$205,MATCH(H$42,BNA_Variations_prix!$E$4:$CA$4,0),FALSE)),IF(ROUND(VLOOKUP(_xlfn.CONCAT($B52,$C52),BNA_Variations_prix!$E$1:$AJ$205,MATCH(H$42,BNA_Variations_prix!$E$4:$CA$4,0),FALSE),2)&gt;0,_xlfn.CONCAT($B$3," ",TEXT(VLOOKUP(_xlfn.CONCAT($B52,$C52),BNA_Variations_prix!$E$1:$AJ$205,MATCH(H$42,BNA_Variations_prix!$E$4:$CA$4,0),FALSE),"0%")),IF(ROUND(VLOOKUP(_xlfn.CONCAT($B52,$C52),BNA_Variations_prix!$E$1:$AJ$205,MATCH(H$42,BNA_Variations_prix!$E$4:$CA$4,0),FALSE),2)=0,_xlfn.CONCAT($B$4," ",TEXT(VLOOKUP(_xlfn.CONCAT($B52,$C52),BNA_Variations_prix!$E$1:$AJ$205,MATCH(H$42,BNA_Variations_prix!$E$4:$CA$4,0),FALSE),"0%")),IF(ROUND(VLOOKUP(_xlfn.CONCAT($B52,$C52),BNA_Variations_prix!$E$1:$AJ$205,MATCH(H$42,BNA_Variations_prix!$E$4:$CA$4,0),FALSE),2)&lt;0,_xlfn.CONCAT($B$5," ",TEXT(VLOOKUP(_xlfn.CONCAT($B52,$C52),BNA_Variations_prix!$E$1:$AJ$205,MATCH(H$42,BNA_Variations_prix!$E$4:$CA$4,0),FALSE),"0%")),VLOOKUP(_xlfn.CONCAT($B52,$C52),BNA_Variations_prix!$E$1:$AJ$205,MATCH(H$42,BNA_Variations_prix!$E$4:$CA$4,0),FALSE)))),VLOOKUP(_xlfn.CONCAT($B52,$C52),BNA_Variations_prix!$E$1:$AJ$205,MATCH(H$42,BNA_Variations_prix!$E$4:$CA$4,0),FALSE))</f>
        <v>-</v>
      </c>
      <c r="I52" s="16" t="str">
        <f ca="1">IF(ISNUMBER(VLOOKUP(_xlfn.CONCAT($B52,$C52),BNA_Variations_prix!$E$1:$AJ$205,MATCH(I$42,BNA_Variations_prix!$E$4:$CA$4,0),FALSE)),IF(ROUND(VLOOKUP(_xlfn.CONCAT($B52,$C52),BNA_Variations_prix!$E$1:$AJ$205,MATCH(I$42,BNA_Variations_prix!$E$4:$CA$4,0),FALSE),2)&gt;0,_xlfn.CONCAT($B$3," ",TEXT(VLOOKUP(_xlfn.CONCAT($B52,$C52),BNA_Variations_prix!$E$1:$AJ$205,MATCH(I$42,BNA_Variations_prix!$E$4:$CA$4,0),FALSE),"0%")),IF(ROUND(VLOOKUP(_xlfn.CONCAT($B52,$C52),BNA_Variations_prix!$E$1:$AJ$205,MATCH(I$42,BNA_Variations_prix!$E$4:$CA$4,0),FALSE),2)=0,_xlfn.CONCAT($B$4," ",TEXT(VLOOKUP(_xlfn.CONCAT($B52,$C52),BNA_Variations_prix!$E$1:$AJ$205,MATCH(I$42,BNA_Variations_prix!$E$4:$CA$4,0),FALSE),"0%")),IF(ROUND(VLOOKUP(_xlfn.CONCAT($B52,$C52),BNA_Variations_prix!$E$1:$AJ$205,MATCH(I$42,BNA_Variations_prix!$E$4:$CA$4,0),FALSE),2)&lt;0,_xlfn.CONCAT($B$5," ",TEXT(VLOOKUP(_xlfn.CONCAT($B52,$C52),BNA_Variations_prix!$E$1:$AJ$205,MATCH(I$42,BNA_Variations_prix!$E$4:$CA$4,0),FALSE),"0%")),VLOOKUP(_xlfn.CONCAT($B52,$C52),BNA_Variations_prix!$E$1:$AJ$205,MATCH(I$42,BNA_Variations_prix!$E$4:$CA$4,0),FALSE)))),VLOOKUP(_xlfn.CONCAT($B52,$C52),BNA_Variations_prix!$E$1:$AJ$205,MATCH(I$42,BNA_Variations_prix!$E$4:$CA$4,0),FALSE))</f>
        <v>► 0%</v>
      </c>
      <c r="J52" s="16" t="str">
        <f ca="1">IF(ISNUMBER(VLOOKUP(_xlfn.CONCAT($B52,$C52),BNA_Variations_prix!$E$1:$AJ$205,MATCH(J$42,BNA_Variations_prix!$E$4:$CA$4,0),FALSE)),IF(ROUND(VLOOKUP(_xlfn.CONCAT($B52,$C52),BNA_Variations_prix!$E$1:$AJ$205,MATCH(J$42,BNA_Variations_prix!$E$4:$CA$4,0),FALSE),2)&gt;0,_xlfn.CONCAT($B$3," ",TEXT(VLOOKUP(_xlfn.CONCAT($B52,$C52),BNA_Variations_prix!$E$1:$AJ$205,MATCH(J$42,BNA_Variations_prix!$E$4:$CA$4,0),FALSE),"0%")),IF(ROUND(VLOOKUP(_xlfn.CONCAT($B52,$C52),BNA_Variations_prix!$E$1:$AJ$205,MATCH(J$42,BNA_Variations_prix!$E$4:$CA$4,0),FALSE),2)=0,_xlfn.CONCAT($B$4," ",TEXT(VLOOKUP(_xlfn.CONCAT($B52,$C52),BNA_Variations_prix!$E$1:$AJ$205,MATCH(J$42,BNA_Variations_prix!$E$4:$CA$4,0),FALSE),"0%")),IF(ROUND(VLOOKUP(_xlfn.CONCAT($B52,$C52),BNA_Variations_prix!$E$1:$AJ$205,MATCH(J$42,BNA_Variations_prix!$E$4:$CA$4,0),FALSE),2)&lt;0,_xlfn.CONCAT($B$5," ",TEXT(VLOOKUP(_xlfn.CONCAT($B52,$C52),BNA_Variations_prix!$E$1:$AJ$205,MATCH(J$42,BNA_Variations_prix!$E$4:$CA$4,0),FALSE),"0%")),VLOOKUP(_xlfn.CONCAT($B52,$C52),BNA_Variations_prix!$E$1:$AJ$205,MATCH(J$42,BNA_Variations_prix!$E$4:$CA$4,0),FALSE)))),VLOOKUP(_xlfn.CONCAT($B52,$C52),BNA_Variations_prix!$E$1:$AJ$205,MATCH(J$42,BNA_Variations_prix!$E$4:$CA$4,0),FALSE))</f>
        <v>► 0%</v>
      </c>
      <c r="K52" s="16" t="str">
        <f ca="1">IF(ISNUMBER(VLOOKUP(_xlfn.CONCAT($B52,$C52),BNA_Variations_prix!$E$1:$AJ$205,MATCH(K$42,BNA_Variations_prix!$E$4:$CA$4,0),FALSE)),IF(ROUND(VLOOKUP(_xlfn.CONCAT($B52,$C52),BNA_Variations_prix!$E$1:$AJ$205,MATCH(K$42,BNA_Variations_prix!$E$4:$CA$4,0),FALSE),2)&gt;0,_xlfn.CONCAT($B$3," ",TEXT(VLOOKUP(_xlfn.CONCAT($B52,$C52),BNA_Variations_prix!$E$1:$AJ$205,MATCH(K$42,BNA_Variations_prix!$E$4:$CA$4,0),FALSE),"0%")),IF(ROUND(VLOOKUP(_xlfn.CONCAT($B52,$C52),BNA_Variations_prix!$E$1:$AJ$205,MATCH(K$42,BNA_Variations_prix!$E$4:$CA$4,0),FALSE),2)=0,_xlfn.CONCAT($B$4," ",TEXT(VLOOKUP(_xlfn.CONCAT($B52,$C52),BNA_Variations_prix!$E$1:$AJ$205,MATCH(K$42,BNA_Variations_prix!$E$4:$CA$4,0),FALSE),"0%")),IF(ROUND(VLOOKUP(_xlfn.CONCAT($B52,$C52),BNA_Variations_prix!$E$1:$AJ$205,MATCH(K$42,BNA_Variations_prix!$E$4:$CA$4,0),FALSE),2)&lt;0,_xlfn.CONCAT($B$5," ",TEXT(VLOOKUP(_xlfn.CONCAT($B52,$C52),BNA_Variations_prix!$E$1:$AJ$205,MATCH(K$42,BNA_Variations_prix!$E$4:$CA$4,0),FALSE),"0%")),VLOOKUP(_xlfn.CONCAT($B52,$C52),BNA_Variations_prix!$E$1:$AJ$205,MATCH(K$42,BNA_Variations_prix!$E$4:$CA$4,0),FALSE)))),VLOOKUP(_xlfn.CONCAT($B52,$C52),BNA_Variations_prix!$E$1:$AJ$205,MATCH(K$42,BNA_Variations_prix!$E$4:$CA$4,0),FALSE))</f>
        <v>-</v>
      </c>
      <c r="L52" s="16" t="str">
        <f ca="1">IF(ISNUMBER(VLOOKUP(_xlfn.CONCAT($B52,$C52),BNA_Variations_prix!$E$1:$AJ$205,MATCH(L$42,BNA_Variations_prix!$E$4:$CA$4,0),FALSE)),IF(ROUND(VLOOKUP(_xlfn.CONCAT($B52,$C52),BNA_Variations_prix!$E$1:$AJ$205,MATCH(L$42,BNA_Variations_prix!$E$4:$CA$4,0),FALSE),2)&gt;0,_xlfn.CONCAT($B$3," ",TEXT(VLOOKUP(_xlfn.CONCAT($B52,$C52),BNA_Variations_prix!$E$1:$AJ$205,MATCH(L$42,BNA_Variations_prix!$E$4:$CA$4,0),FALSE),"0%")),IF(ROUND(VLOOKUP(_xlfn.CONCAT($B52,$C52),BNA_Variations_prix!$E$1:$AJ$205,MATCH(L$42,BNA_Variations_prix!$E$4:$CA$4,0),FALSE),2)=0,_xlfn.CONCAT($B$4," ",TEXT(VLOOKUP(_xlfn.CONCAT($B52,$C52),BNA_Variations_prix!$E$1:$AJ$205,MATCH(L$42,BNA_Variations_prix!$E$4:$CA$4,0),FALSE),"0%")),IF(ROUND(VLOOKUP(_xlfn.CONCAT($B52,$C52),BNA_Variations_prix!$E$1:$AJ$205,MATCH(L$42,BNA_Variations_prix!$E$4:$CA$4,0),FALSE),2)&lt;0,_xlfn.CONCAT($B$5," ",TEXT(VLOOKUP(_xlfn.CONCAT($B52,$C52),BNA_Variations_prix!$E$1:$AJ$205,MATCH(L$42,BNA_Variations_prix!$E$4:$CA$4,0),FALSE),"0%")),VLOOKUP(_xlfn.CONCAT($B52,$C52),BNA_Variations_prix!$E$1:$AJ$205,MATCH(L$42,BNA_Variations_prix!$E$4:$CA$4,0),FALSE)))),VLOOKUP(_xlfn.CONCAT($B52,$C52),BNA_Variations_prix!$E$1:$AJ$205,MATCH(L$42,BNA_Variations_prix!$E$4:$CA$4,0),FALSE))</f>
        <v>► 0%</v>
      </c>
      <c r="M52" s="16" t="str">
        <f ca="1">IF(ISNUMBER(VLOOKUP(_xlfn.CONCAT($B52,$C52),BNA_Variations_prix!$E$1:$AJ$205,MATCH(M$42,BNA_Variations_prix!$E$4:$CA$4,0),FALSE)),IF(ROUND(VLOOKUP(_xlfn.CONCAT($B52,$C52),BNA_Variations_prix!$E$1:$AJ$205,MATCH(M$42,BNA_Variations_prix!$E$4:$CA$4,0),FALSE),2)&gt;0,_xlfn.CONCAT($B$3," ",TEXT(VLOOKUP(_xlfn.CONCAT($B52,$C52),BNA_Variations_prix!$E$1:$AJ$205,MATCH(M$42,BNA_Variations_prix!$E$4:$CA$4,0),FALSE),"0%")),IF(ROUND(VLOOKUP(_xlfn.CONCAT($B52,$C52),BNA_Variations_prix!$E$1:$AJ$205,MATCH(M$42,BNA_Variations_prix!$E$4:$CA$4,0),FALSE),2)=0,_xlfn.CONCAT($B$4," ",TEXT(VLOOKUP(_xlfn.CONCAT($B52,$C52),BNA_Variations_prix!$E$1:$AJ$205,MATCH(M$42,BNA_Variations_prix!$E$4:$CA$4,0),FALSE),"0%")),IF(ROUND(VLOOKUP(_xlfn.CONCAT($B52,$C52),BNA_Variations_prix!$E$1:$AJ$205,MATCH(M$42,BNA_Variations_prix!$E$4:$CA$4,0),FALSE),2)&lt;0,_xlfn.CONCAT($B$5," ",TEXT(VLOOKUP(_xlfn.CONCAT($B52,$C52),BNA_Variations_prix!$E$1:$AJ$205,MATCH(M$42,BNA_Variations_prix!$E$4:$CA$4,0),FALSE),"0%")),VLOOKUP(_xlfn.CONCAT($B52,$C52),BNA_Variations_prix!$E$1:$AJ$205,MATCH(M$42,BNA_Variations_prix!$E$4:$CA$4,0),FALSE)))),VLOOKUP(_xlfn.CONCAT($B52,$C52),BNA_Variations_prix!$E$1:$AJ$205,MATCH(M$42,BNA_Variations_prix!$E$4:$CA$4,0),FALSE))</f>
        <v>-</v>
      </c>
      <c r="N52" s="16" t="str">
        <f ca="1">IF(ISNUMBER(VLOOKUP(_xlfn.CONCAT($B52,$C52),BNA_Variations_prix!$E$1:$AJ$205,MATCH(N$42,BNA_Variations_prix!$E$4:$CA$4,0),FALSE)),IF(ROUND(VLOOKUP(_xlfn.CONCAT($B52,$C52),BNA_Variations_prix!$E$1:$AJ$205,MATCH(N$42,BNA_Variations_prix!$E$4:$CA$4,0),FALSE),2)&gt;0,_xlfn.CONCAT($B$3," ",TEXT(VLOOKUP(_xlfn.CONCAT($B52,$C52),BNA_Variations_prix!$E$1:$AJ$205,MATCH(N$42,BNA_Variations_prix!$E$4:$CA$4,0),FALSE),"0%")),IF(ROUND(VLOOKUP(_xlfn.CONCAT($B52,$C52),BNA_Variations_prix!$E$1:$AJ$205,MATCH(N$42,BNA_Variations_prix!$E$4:$CA$4,0),FALSE),2)=0,_xlfn.CONCAT($B$4," ",TEXT(VLOOKUP(_xlfn.CONCAT($B52,$C52),BNA_Variations_prix!$E$1:$AJ$205,MATCH(N$42,BNA_Variations_prix!$E$4:$CA$4,0),FALSE),"0%")),IF(ROUND(VLOOKUP(_xlfn.CONCAT($B52,$C52),BNA_Variations_prix!$E$1:$AJ$205,MATCH(N$42,BNA_Variations_prix!$E$4:$CA$4,0),FALSE),2)&lt;0,_xlfn.CONCAT($B$5," ",TEXT(VLOOKUP(_xlfn.CONCAT($B52,$C52),BNA_Variations_prix!$E$1:$AJ$205,MATCH(N$42,BNA_Variations_prix!$E$4:$CA$4,0),FALSE),"0%")),VLOOKUP(_xlfn.CONCAT($B52,$C52),BNA_Variations_prix!$E$1:$AJ$205,MATCH(N$42,BNA_Variations_prix!$E$4:$CA$4,0),FALSE)))),VLOOKUP(_xlfn.CONCAT($B52,$C52),BNA_Variations_prix!$E$1:$AJ$205,MATCH(N$42,BNA_Variations_prix!$E$4:$CA$4,0),FALSE))</f>
        <v>► 0%</v>
      </c>
      <c r="O52" s="16" t="str">
        <f ca="1">IF(ISNUMBER(VLOOKUP(_xlfn.CONCAT($B52,$C52),BNA_Variations_prix!$E$1:$AJ$205,MATCH(O$42,BNA_Variations_prix!$E$4:$CA$4,0),FALSE)),IF(ROUND(VLOOKUP(_xlfn.CONCAT($B52,$C52),BNA_Variations_prix!$E$1:$AJ$205,MATCH(O$42,BNA_Variations_prix!$E$4:$CA$4,0),FALSE),2)&gt;0,_xlfn.CONCAT($B$3," ",TEXT(VLOOKUP(_xlfn.CONCAT($B52,$C52),BNA_Variations_prix!$E$1:$AJ$205,MATCH(O$42,BNA_Variations_prix!$E$4:$CA$4,0),FALSE),"0%")),IF(ROUND(VLOOKUP(_xlfn.CONCAT($B52,$C52),BNA_Variations_prix!$E$1:$AJ$205,MATCH(O$42,BNA_Variations_prix!$E$4:$CA$4,0),FALSE),2)=0,_xlfn.CONCAT($B$4," ",TEXT(VLOOKUP(_xlfn.CONCAT($B52,$C52),BNA_Variations_prix!$E$1:$AJ$205,MATCH(O$42,BNA_Variations_prix!$E$4:$CA$4,0),FALSE),"0%")),IF(ROUND(VLOOKUP(_xlfn.CONCAT($B52,$C52),BNA_Variations_prix!$E$1:$AJ$205,MATCH(O$42,BNA_Variations_prix!$E$4:$CA$4,0),FALSE),2)&lt;0,_xlfn.CONCAT($B$5," ",TEXT(VLOOKUP(_xlfn.CONCAT($B52,$C52),BNA_Variations_prix!$E$1:$AJ$205,MATCH(O$42,BNA_Variations_prix!$E$4:$CA$4,0),FALSE),"0%")),VLOOKUP(_xlfn.CONCAT($B52,$C52),BNA_Variations_prix!$E$1:$AJ$205,MATCH(O$42,BNA_Variations_prix!$E$4:$CA$4,0),FALSE)))),VLOOKUP(_xlfn.CONCAT($B52,$C52),BNA_Variations_prix!$E$1:$AJ$205,MATCH(O$42,BNA_Variations_prix!$E$4:$CA$4,0),FALSE))</f>
        <v>-</v>
      </c>
      <c r="P52" s="16" t="str">
        <f ca="1">IF(ISNUMBER(VLOOKUP(_xlfn.CONCAT($B52,$C52),BNA_Variations_prix!$E$1:$AJ$205,MATCH(P$42,BNA_Variations_prix!$E$4:$CA$4,0),FALSE)),IF(ROUND(VLOOKUP(_xlfn.CONCAT($B52,$C52),BNA_Variations_prix!$E$1:$AJ$205,MATCH(P$42,BNA_Variations_prix!$E$4:$CA$4,0),FALSE),2)&gt;0,_xlfn.CONCAT($B$3," ",TEXT(VLOOKUP(_xlfn.CONCAT($B52,$C52),BNA_Variations_prix!$E$1:$AJ$205,MATCH(P$42,BNA_Variations_prix!$E$4:$CA$4,0),FALSE),"0%")),IF(ROUND(VLOOKUP(_xlfn.CONCAT($B52,$C52),BNA_Variations_prix!$E$1:$AJ$205,MATCH(P$42,BNA_Variations_prix!$E$4:$CA$4,0),FALSE),2)=0,_xlfn.CONCAT($B$4," ",TEXT(VLOOKUP(_xlfn.CONCAT($B52,$C52),BNA_Variations_prix!$E$1:$AJ$205,MATCH(P$42,BNA_Variations_prix!$E$4:$CA$4,0),FALSE),"0%")),IF(ROUND(VLOOKUP(_xlfn.CONCAT($B52,$C52),BNA_Variations_prix!$E$1:$AJ$205,MATCH(P$42,BNA_Variations_prix!$E$4:$CA$4,0),FALSE),2)&lt;0,_xlfn.CONCAT($B$5," ",TEXT(VLOOKUP(_xlfn.CONCAT($B52,$C52),BNA_Variations_prix!$E$1:$AJ$205,MATCH(P$42,BNA_Variations_prix!$E$4:$CA$4,0),FALSE),"0%")),VLOOKUP(_xlfn.CONCAT($B52,$C52),BNA_Variations_prix!$E$1:$AJ$205,MATCH(P$42,BNA_Variations_prix!$E$4:$CA$4,0),FALSE)))),VLOOKUP(_xlfn.CONCAT($B52,$C52),BNA_Variations_prix!$E$1:$AJ$205,MATCH(P$42,BNA_Variations_prix!$E$4:$CA$4,0),FALSE))</f>
        <v>-</v>
      </c>
      <c r="Q52" s="16" t="str">
        <f ca="1">IF(ISNUMBER(VLOOKUP(_xlfn.CONCAT($B52,$C52),BNA_Variations_prix!$E$1:$AJ$205,MATCH(Q$42,BNA_Variations_prix!$E$4:$CA$4,0),FALSE)),IF(ROUND(VLOOKUP(_xlfn.CONCAT($B52,$C52),BNA_Variations_prix!$E$1:$AJ$205,MATCH(Q$42,BNA_Variations_prix!$E$4:$CA$4,0),FALSE),2)&gt;0,_xlfn.CONCAT($B$3," ",TEXT(VLOOKUP(_xlfn.CONCAT($B52,$C52),BNA_Variations_prix!$E$1:$AJ$205,MATCH(Q$42,BNA_Variations_prix!$E$4:$CA$4,0),FALSE),"0%")),IF(ROUND(VLOOKUP(_xlfn.CONCAT($B52,$C52),BNA_Variations_prix!$E$1:$AJ$205,MATCH(Q$42,BNA_Variations_prix!$E$4:$CA$4,0),FALSE),2)=0,_xlfn.CONCAT($B$4," ",TEXT(VLOOKUP(_xlfn.CONCAT($B52,$C52),BNA_Variations_prix!$E$1:$AJ$205,MATCH(Q$42,BNA_Variations_prix!$E$4:$CA$4,0),FALSE),"0%")),IF(ROUND(VLOOKUP(_xlfn.CONCAT($B52,$C52),BNA_Variations_prix!$E$1:$AJ$205,MATCH(Q$42,BNA_Variations_prix!$E$4:$CA$4,0),FALSE),2)&lt;0,_xlfn.CONCAT($B$5," ",TEXT(VLOOKUP(_xlfn.CONCAT($B52,$C52),BNA_Variations_prix!$E$1:$AJ$205,MATCH(Q$42,BNA_Variations_prix!$E$4:$CA$4,0),FALSE),"0%")),VLOOKUP(_xlfn.CONCAT($B52,$C52),BNA_Variations_prix!$E$1:$AJ$205,MATCH(Q$42,BNA_Variations_prix!$E$4:$CA$4,0),FALSE)))),VLOOKUP(_xlfn.CONCAT($B52,$C52),BNA_Variations_prix!$E$1:$AJ$205,MATCH(Q$42,BNA_Variations_prix!$E$4:$CA$4,0),FALSE))</f>
        <v>-</v>
      </c>
      <c r="R52" s="16" t="str">
        <f ca="1">IF(ISNUMBER(VLOOKUP(_xlfn.CONCAT($B52,$C52),BNA_Variations_prix!$E$1:$AJ$205,MATCH(R$42,BNA_Variations_prix!$E$4:$CA$4,0),FALSE)),IF(ROUND(VLOOKUP(_xlfn.CONCAT($B52,$C52),BNA_Variations_prix!$E$1:$AJ$205,MATCH(R$42,BNA_Variations_prix!$E$4:$CA$4,0),FALSE),2)&gt;0,_xlfn.CONCAT($B$3," ",TEXT(VLOOKUP(_xlfn.CONCAT($B52,$C52),BNA_Variations_prix!$E$1:$AJ$205,MATCH(R$42,BNA_Variations_prix!$E$4:$CA$4,0),FALSE),"0%")),IF(ROUND(VLOOKUP(_xlfn.CONCAT($B52,$C52),BNA_Variations_prix!$E$1:$AJ$205,MATCH(R$42,BNA_Variations_prix!$E$4:$CA$4,0),FALSE),2)=0,_xlfn.CONCAT($B$4," ",TEXT(VLOOKUP(_xlfn.CONCAT($B52,$C52),BNA_Variations_prix!$E$1:$AJ$205,MATCH(R$42,BNA_Variations_prix!$E$4:$CA$4,0),FALSE),"0%")),IF(ROUND(VLOOKUP(_xlfn.CONCAT($B52,$C52),BNA_Variations_prix!$E$1:$AJ$205,MATCH(R$42,BNA_Variations_prix!$E$4:$CA$4,0),FALSE),2)&lt;0,_xlfn.CONCAT($B$5," ",TEXT(VLOOKUP(_xlfn.CONCAT($B52,$C52),BNA_Variations_prix!$E$1:$AJ$205,MATCH(R$42,BNA_Variations_prix!$E$4:$CA$4,0),FALSE),"0%")),VLOOKUP(_xlfn.CONCAT($B52,$C52),BNA_Variations_prix!$E$1:$AJ$205,MATCH(R$42,BNA_Variations_prix!$E$4:$CA$4,0),FALSE)))),VLOOKUP(_xlfn.CONCAT($B52,$C52),BNA_Variations_prix!$E$1:$AJ$205,MATCH(R$42,BNA_Variations_prix!$E$4:$CA$4,0),FALSE))</f>
        <v>-</v>
      </c>
      <c r="S52" s="16" t="str">
        <f ca="1">IF(ISNUMBER(VLOOKUP(_xlfn.CONCAT($B52,$C52),BNA_Variations_prix!$E$1:$AJ$205,MATCH(S$42,BNA_Variations_prix!$E$4:$CA$4,0),FALSE)),IF(ROUND(VLOOKUP(_xlfn.CONCAT($B52,$C52),BNA_Variations_prix!$E$1:$AJ$205,MATCH(S$42,BNA_Variations_prix!$E$4:$CA$4,0),FALSE),2)&gt;0,_xlfn.CONCAT($B$3," ",TEXT(VLOOKUP(_xlfn.CONCAT($B52,$C52),BNA_Variations_prix!$E$1:$AJ$205,MATCH(S$42,BNA_Variations_prix!$E$4:$CA$4,0),FALSE),"0%")),IF(ROUND(VLOOKUP(_xlfn.CONCAT($B52,$C52),BNA_Variations_prix!$E$1:$AJ$205,MATCH(S$42,BNA_Variations_prix!$E$4:$CA$4,0),FALSE),2)=0,_xlfn.CONCAT($B$4," ",TEXT(VLOOKUP(_xlfn.CONCAT($B52,$C52),BNA_Variations_prix!$E$1:$AJ$205,MATCH(S$42,BNA_Variations_prix!$E$4:$CA$4,0),FALSE),"0%")),IF(ROUND(VLOOKUP(_xlfn.CONCAT($B52,$C52),BNA_Variations_prix!$E$1:$AJ$205,MATCH(S$42,BNA_Variations_prix!$E$4:$CA$4,0),FALSE),2)&lt;0,_xlfn.CONCAT($B$5," ",TEXT(VLOOKUP(_xlfn.CONCAT($B52,$C52),BNA_Variations_prix!$E$1:$AJ$205,MATCH(S$42,BNA_Variations_prix!$E$4:$CA$4,0),FALSE),"0%")),VLOOKUP(_xlfn.CONCAT($B52,$C52),BNA_Variations_prix!$E$1:$AJ$205,MATCH(S$42,BNA_Variations_prix!$E$4:$CA$4,0),FALSE)))),VLOOKUP(_xlfn.CONCAT($B52,$C52),BNA_Variations_prix!$E$1:$AJ$205,MATCH(S$42,BNA_Variations_prix!$E$4:$CA$4,0),FALSE))</f>
        <v>-</v>
      </c>
      <c r="T52" s="16" t="str">
        <f ca="1">IF(ISNUMBER(VLOOKUP(_xlfn.CONCAT($B52,$C52),BNA_Variations_prix!$E$1:$AJ$205,MATCH(T$42,BNA_Variations_prix!$E$4:$CA$4,0),FALSE)),IF(ROUND(VLOOKUP(_xlfn.CONCAT($B52,$C52),BNA_Variations_prix!$E$1:$AJ$205,MATCH(T$42,BNA_Variations_prix!$E$4:$CA$4,0),FALSE),2)&gt;0,_xlfn.CONCAT($B$3," ",TEXT(VLOOKUP(_xlfn.CONCAT($B52,$C52),BNA_Variations_prix!$E$1:$AJ$205,MATCH(T$42,BNA_Variations_prix!$E$4:$CA$4,0),FALSE),"0%")),IF(ROUND(VLOOKUP(_xlfn.CONCAT($B52,$C52),BNA_Variations_prix!$E$1:$AJ$205,MATCH(T$42,BNA_Variations_prix!$E$4:$CA$4,0),FALSE),2)=0,_xlfn.CONCAT($B$4," ",TEXT(VLOOKUP(_xlfn.CONCAT($B52,$C52),BNA_Variations_prix!$E$1:$AJ$205,MATCH(T$42,BNA_Variations_prix!$E$4:$CA$4,0),FALSE),"0%")),IF(ROUND(VLOOKUP(_xlfn.CONCAT($B52,$C52),BNA_Variations_prix!$E$1:$AJ$205,MATCH(T$42,BNA_Variations_prix!$E$4:$CA$4,0),FALSE),2)&lt;0,_xlfn.CONCAT($B$5," ",TEXT(VLOOKUP(_xlfn.CONCAT($B52,$C52),BNA_Variations_prix!$E$1:$AJ$205,MATCH(T$42,BNA_Variations_prix!$E$4:$CA$4,0),FALSE),"0%")),VLOOKUP(_xlfn.CONCAT($B52,$C52),BNA_Variations_prix!$E$1:$AJ$205,MATCH(T$42,BNA_Variations_prix!$E$4:$CA$4,0),FALSE)))),VLOOKUP(_xlfn.CONCAT($B52,$C52),BNA_Variations_prix!$E$1:$AJ$205,MATCH(T$42,BNA_Variations_prix!$E$4:$CA$4,0),FALSE))</f>
        <v>-</v>
      </c>
      <c r="U52" s="16" t="str">
        <f ca="1">IF(ISNUMBER(VLOOKUP(_xlfn.CONCAT($B52,$C52),BNA_Variations_prix!$E$1:$AJ$205,MATCH(U$42,BNA_Variations_prix!$E$4:$CA$4,0),FALSE)),IF(ROUND(VLOOKUP(_xlfn.CONCAT($B52,$C52),BNA_Variations_prix!$E$1:$AJ$205,MATCH(U$42,BNA_Variations_prix!$E$4:$CA$4,0),FALSE),2)&gt;0,_xlfn.CONCAT($B$3," ",TEXT(VLOOKUP(_xlfn.CONCAT($B52,$C52),BNA_Variations_prix!$E$1:$AJ$205,MATCH(U$42,BNA_Variations_prix!$E$4:$CA$4,0),FALSE),"0%")),IF(ROUND(VLOOKUP(_xlfn.CONCAT($B52,$C52),BNA_Variations_prix!$E$1:$AJ$205,MATCH(U$42,BNA_Variations_prix!$E$4:$CA$4,0),FALSE),2)=0,_xlfn.CONCAT($B$4," ",TEXT(VLOOKUP(_xlfn.CONCAT($B52,$C52),BNA_Variations_prix!$E$1:$AJ$205,MATCH(U$42,BNA_Variations_prix!$E$4:$CA$4,0),FALSE),"0%")),IF(ROUND(VLOOKUP(_xlfn.CONCAT($B52,$C52),BNA_Variations_prix!$E$1:$AJ$205,MATCH(U$42,BNA_Variations_prix!$E$4:$CA$4,0),FALSE),2)&lt;0,_xlfn.CONCAT($B$5," ",TEXT(VLOOKUP(_xlfn.CONCAT($B52,$C52),BNA_Variations_prix!$E$1:$AJ$205,MATCH(U$42,BNA_Variations_prix!$E$4:$CA$4,0),FALSE),"0%")),VLOOKUP(_xlfn.CONCAT($B52,$C52),BNA_Variations_prix!$E$1:$AJ$205,MATCH(U$42,BNA_Variations_prix!$E$4:$CA$4,0),FALSE)))),VLOOKUP(_xlfn.CONCAT($B52,$C52),BNA_Variations_prix!$E$1:$AJ$205,MATCH(U$42,BNA_Variations_prix!$E$4:$CA$4,0),FALSE))</f>
        <v>► 0%</v>
      </c>
      <c r="V52" s="16" t="str">
        <f ca="1">IF(ISNUMBER(VLOOKUP(_xlfn.CONCAT($B52,$C52),BNA_Variations_prix!$E$1:$AJ$205,MATCH(V$42,BNA_Variations_prix!$E$4:$CA$4,0),FALSE)),IF(ROUND(VLOOKUP(_xlfn.CONCAT($B52,$C52),BNA_Variations_prix!$E$1:$AJ$205,MATCH(V$42,BNA_Variations_prix!$E$4:$CA$4,0),FALSE),2)&gt;0,_xlfn.CONCAT($B$3," ",TEXT(VLOOKUP(_xlfn.CONCAT($B52,$C52),BNA_Variations_prix!$E$1:$AJ$205,MATCH(V$42,BNA_Variations_prix!$E$4:$CA$4,0),FALSE),"0%")),IF(ROUND(VLOOKUP(_xlfn.CONCAT($B52,$C52),BNA_Variations_prix!$E$1:$AJ$205,MATCH(V$42,BNA_Variations_prix!$E$4:$CA$4,0),FALSE),2)=0,_xlfn.CONCAT($B$4," ",TEXT(VLOOKUP(_xlfn.CONCAT($B52,$C52),BNA_Variations_prix!$E$1:$AJ$205,MATCH(V$42,BNA_Variations_prix!$E$4:$CA$4,0),FALSE),"0%")),IF(ROUND(VLOOKUP(_xlfn.CONCAT($B52,$C52),BNA_Variations_prix!$E$1:$AJ$205,MATCH(V$42,BNA_Variations_prix!$E$4:$CA$4,0),FALSE),2)&lt;0,_xlfn.CONCAT($B$5," ",TEXT(VLOOKUP(_xlfn.CONCAT($B52,$C52),BNA_Variations_prix!$E$1:$AJ$205,MATCH(V$42,BNA_Variations_prix!$E$4:$CA$4,0),FALSE),"0%")),VLOOKUP(_xlfn.CONCAT($B52,$C52),BNA_Variations_prix!$E$1:$AJ$205,MATCH(V$42,BNA_Variations_prix!$E$4:$CA$4,0),FALSE)))),VLOOKUP(_xlfn.CONCAT($B52,$C52),BNA_Variations_prix!$E$1:$AJ$205,MATCH(V$42,BNA_Variations_prix!$E$4:$CA$4,0),FALSE))</f>
        <v>► 0%</v>
      </c>
      <c r="W52" s="16" t="str">
        <f ca="1">IF(ISNUMBER(VLOOKUP(_xlfn.CONCAT($B52,$C52),BNA_Variations_prix!$E$1:$AJ$205,MATCH(W$42,BNA_Variations_prix!$E$4:$CA$4,0),FALSE)),IF(ROUND(VLOOKUP(_xlfn.CONCAT($B52,$C52),BNA_Variations_prix!$E$1:$AJ$205,MATCH(W$42,BNA_Variations_prix!$E$4:$CA$4,0),FALSE),2)&gt;0,_xlfn.CONCAT($B$3," ",TEXT(VLOOKUP(_xlfn.CONCAT($B52,$C52),BNA_Variations_prix!$E$1:$AJ$205,MATCH(W$42,BNA_Variations_prix!$E$4:$CA$4,0),FALSE),"0%")),IF(ROUND(VLOOKUP(_xlfn.CONCAT($B52,$C52),BNA_Variations_prix!$E$1:$AJ$205,MATCH(W$42,BNA_Variations_prix!$E$4:$CA$4,0),FALSE),2)=0,_xlfn.CONCAT($B$4," ",TEXT(VLOOKUP(_xlfn.CONCAT($B52,$C52),BNA_Variations_prix!$E$1:$AJ$205,MATCH(W$42,BNA_Variations_prix!$E$4:$CA$4,0),FALSE),"0%")),IF(ROUND(VLOOKUP(_xlfn.CONCAT($B52,$C52),BNA_Variations_prix!$E$1:$AJ$205,MATCH(W$42,BNA_Variations_prix!$E$4:$CA$4,0),FALSE),2)&lt;0,_xlfn.CONCAT($B$5," ",TEXT(VLOOKUP(_xlfn.CONCAT($B52,$C52),BNA_Variations_prix!$E$1:$AJ$205,MATCH(W$42,BNA_Variations_prix!$E$4:$CA$4,0),FALSE),"0%")),VLOOKUP(_xlfn.CONCAT($B52,$C52),BNA_Variations_prix!$E$1:$AJ$205,MATCH(W$42,BNA_Variations_prix!$E$4:$CA$4,0),FALSE)))),VLOOKUP(_xlfn.CONCAT($B52,$C52),BNA_Variations_prix!$E$1:$AJ$205,MATCH(W$42,BNA_Variations_prix!$E$4:$CA$4,0),FALSE))</f>
        <v>-</v>
      </c>
      <c r="X52" s="16" t="str">
        <f ca="1">IF(ISNUMBER(VLOOKUP(_xlfn.CONCAT($B52,$C52),BNA_Variations_prix!$E$1:$AJ$205,MATCH(X$42,BNA_Variations_prix!$E$4:$CA$4,0),FALSE)),IF(ROUND(VLOOKUP(_xlfn.CONCAT($B52,$C52),BNA_Variations_prix!$E$1:$AJ$205,MATCH(X$42,BNA_Variations_prix!$E$4:$CA$4,0),FALSE),2)&gt;0,_xlfn.CONCAT($B$3," ",TEXT(VLOOKUP(_xlfn.CONCAT($B52,$C52),BNA_Variations_prix!$E$1:$AJ$205,MATCH(X$42,BNA_Variations_prix!$E$4:$CA$4,0),FALSE),"0%")),IF(ROUND(VLOOKUP(_xlfn.CONCAT($B52,$C52),BNA_Variations_prix!$E$1:$AJ$205,MATCH(X$42,BNA_Variations_prix!$E$4:$CA$4,0),FALSE),2)=0,_xlfn.CONCAT($B$4," ",TEXT(VLOOKUP(_xlfn.CONCAT($B52,$C52),BNA_Variations_prix!$E$1:$AJ$205,MATCH(X$42,BNA_Variations_prix!$E$4:$CA$4,0),FALSE),"0%")),IF(ROUND(VLOOKUP(_xlfn.CONCAT($B52,$C52),BNA_Variations_prix!$E$1:$AJ$205,MATCH(X$42,BNA_Variations_prix!$E$4:$CA$4,0),FALSE),2)&lt;0,_xlfn.CONCAT($B$5," ",TEXT(VLOOKUP(_xlfn.CONCAT($B52,$C52),BNA_Variations_prix!$E$1:$AJ$205,MATCH(X$42,BNA_Variations_prix!$E$4:$CA$4,0),FALSE),"0%")),VLOOKUP(_xlfn.CONCAT($B52,$C52),BNA_Variations_prix!$E$1:$AJ$205,MATCH(X$42,BNA_Variations_prix!$E$4:$CA$4,0),FALSE)))),VLOOKUP(_xlfn.CONCAT($B52,$C52),BNA_Variations_prix!$E$1:$AJ$205,MATCH(X$42,BNA_Variations_prix!$E$4:$CA$4,0),FALSE))</f>
        <v>► 0%</v>
      </c>
      <c r="Y52" s="16" t="str">
        <f ca="1">IF(ISNUMBER(VLOOKUP(_xlfn.CONCAT($B52,$C52),BNA_Variations_prix!$E$1:$AJ$205,MATCH(Y$42,BNA_Variations_prix!$E$4:$CA$4,0),FALSE)),IF(ROUND(VLOOKUP(_xlfn.CONCAT($B52,$C52),BNA_Variations_prix!$E$1:$AJ$205,MATCH(Y$42,BNA_Variations_prix!$E$4:$CA$4,0),FALSE),2)&gt;0,_xlfn.CONCAT($B$3," ",TEXT(VLOOKUP(_xlfn.CONCAT($B52,$C52),BNA_Variations_prix!$E$1:$AJ$205,MATCH(Y$42,BNA_Variations_prix!$E$4:$CA$4,0),FALSE),"0%")),IF(ROUND(VLOOKUP(_xlfn.CONCAT($B52,$C52),BNA_Variations_prix!$E$1:$AJ$205,MATCH(Y$42,BNA_Variations_prix!$E$4:$CA$4,0),FALSE),2)=0,_xlfn.CONCAT($B$4," ",TEXT(VLOOKUP(_xlfn.CONCAT($B52,$C52),BNA_Variations_prix!$E$1:$AJ$205,MATCH(Y$42,BNA_Variations_prix!$E$4:$CA$4,0),FALSE),"0%")),IF(ROUND(VLOOKUP(_xlfn.CONCAT($B52,$C52),BNA_Variations_prix!$E$1:$AJ$205,MATCH(Y$42,BNA_Variations_prix!$E$4:$CA$4,0),FALSE),2)&lt;0,_xlfn.CONCAT($B$5," ",TEXT(VLOOKUP(_xlfn.CONCAT($B52,$C52),BNA_Variations_prix!$E$1:$AJ$205,MATCH(Y$42,BNA_Variations_prix!$E$4:$CA$4,0),FALSE),"0%")),VLOOKUP(_xlfn.CONCAT($B52,$C52),BNA_Variations_prix!$E$1:$AJ$205,MATCH(Y$42,BNA_Variations_prix!$E$4:$CA$4,0),FALSE)))),VLOOKUP(_xlfn.CONCAT($B52,$C52),BNA_Variations_prix!$E$1:$AJ$205,MATCH(Y$42,BNA_Variations_prix!$E$4:$CA$4,0),FALSE))</f>
        <v>-</v>
      </c>
      <c r="Z52" s="16" t="str">
        <f ca="1">IF(ISNUMBER(VLOOKUP(_xlfn.CONCAT($B52,$C52),BNA_Variations_prix!$E$1:$AJ$205,MATCH(Z$42,BNA_Variations_prix!$E$4:$CA$4,0),FALSE)),IF(ROUND(VLOOKUP(_xlfn.CONCAT($B52,$C52),BNA_Variations_prix!$E$1:$AJ$205,MATCH(Z$42,BNA_Variations_prix!$E$4:$CA$4,0),FALSE),2)&gt;0,_xlfn.CONCAT($B$3," ",TEXT(VLOOKUP(_xlfn.CONCAT($B52,$C52),BNA_Variations_prix!$E$1:$AJ$205,MATCH(Z$42,BNA_Variations_prix!$E$4:$CA$4,0),FALSE),"0%")),IF(ROUND(VLOOKUP(_xlfn.CONCAT($B52,$C52),BNA_Variations_prix!$E$1:$AJ$205,MATCH(Z$42,BNA_Variations_prix!$E$4:$CA$4,0),FALSE),2)=0,_xlfn.CONCAT($B$4," ",TEXT(VLOOKUP(_xlfn.CONCAT($B52,$C52),BNA_Variations_prix!$E$1:$AJ$205,MATCH(Z$42,BNA_Variations_prix!$E$4:$CA$4,0),FALSE),"0%")),IF(ROUND(VLOOKUP(_xlfn.CONCAT($B52,$C52),BNA_Variations_prix!$E$1:$AJ$205,MATCH(Z$42,BNA_Variations_prix!$E$4:$CA$4,0),FALSE),2)&lt;0,_xlfn.CONCAT($B$5," ",TEXT(VLOOKUP(_xlfn.CONCAT($B52,$C52),BNA_Variations_prix!$E$1:$AJ$205,MATCH(Z$42,BNA_Variations_prix!$E$4:$CA$4,0),FALSE),"0%")),VLOOKUP(_xlfn.CONCAT($B52,$C52),BNA_Variations_prix!$E$1:$AJ$205,MATCH(Z$42,BNA_Variations_prix!$E$4:$CA$4,0),FALSE)))),VLOOKUP(_xlfn.CONCAT($B52,$C52),BNA_Variations_prix!$E$1:$AJ$205,MATCH(Z$42,BNA_Variations_prix!$E$4:$CA$4,0),FALSE))</f>
        <v>► 0%</v>
      </c>
      <c r="AA52" s="16" t="str">
        <f ca="1">IF(ISNUMBER(VLOOKUP(_xlfn.CONCAT($B52,$C52),BNA_Variations_prix!$E$1:$AJ$205,MATCH(AA$42,BNA_Variations_prix!$E$4:$CA$4,0),FALSE)),IF(ROUND(VLOOKUP(_xlfn.CONCAT($B52,$C52),BNA_Variations_prix!$E$1:$AJ$205,MATCH(AA$42,BNA_Variations_prix!$E$4:$CA$4,0),FALSE),2)&gt;0,_xlfn.CONCAT($B$3," ",TEXT(VLOOKUP(_xlfn.CONCAT($B52,$C52),BNA_Variations_prix!$E$1:$AJ$205,MATCH(AA$42,BNA_Variations_prix!$E$4:$CA$4,0),FALSE),"0%")),IF(ROUND(VLOOKUP(_xlfn.CONCAT($B52,$C52),BNA_Variations_prix!$E$1:$AJ$205,MATCH(AA$42,BNA_Variations_prix!$E$4:$CA$4,0),FALSE),2)=0,_xlfn.CONCAT($B$4," ",TEXT(VLOOKUP(_xlfn.CONCAT($B52,$C52),BNA_Variations_prix!$E$1:$AJ$205,MATCH(AA$42,BNA_Variations_prix!$E$4:$CA$4,0),FALSE),"0%")),IF(ROUND(VLOOKUP(_xlfn.CONCAT($B52,$C52),BNA_Variations_prix!$E$1:$AJ$205,MATCH(AA$42,BNA_Variations_prix!$E$4:$CA$4,0),FALSE),2)&lt;0,_xlfn.CONCAT($B$5," ",TEXT(VLOOKUP(_xlfn.CONCAT($B52,$C52),BNA_Variations_prix!$E$1:$AJ$205,MATCH(AA$42,BNA_Variations_prix!$E$4:$CA$4,0),FALSE),"0%")),VLOOKUP(_xlfn.CONCAT($B52,$C52),BNA_Variations_prix!$E$1:$AJ$205,MATCH(AA$42,BNA_Variations_prix!$E$4:$CA$4,0),FALSE)))),VLOOKUP(_xlfn.CONCAT($B52,$C52),BNA_Variations_prix!$E$1:$AJ$205,MATCH(AA$42,BNA_Variations_prix!$E$4:$CA$4,0),FALSE))</f>
        <v>► 0%</v>
      </c>
      <c r="AB52" s="16" t="str">
        <f ca="1">IF(ISNUMBER(VLOOKUP(_xlfn.CONCAT($B52,$C52),BNA_Variations_prix!$E$1:$AJ$205,MATCH(AB$42,BNA_Variations_prix!$E$4:$CA$4,0),FALSE)),IF(ROUND(VLOOKUP(_xlfn.CONCAT($B52,$C52),BNA_Variations_prix!$E$1:$AJ$205,MATCH(AB$42,BNA_Variations_prix!$E$4:$CA$4,0),FALSE),2)&gt;0,_xlfn.CONCAT($B$3," ",TEXT(VLOOKUP(_xlfn.CONCAT($B52,$C52),BNA_Variations_prix!$E$1:$AJ$205,MATCH(AB$42,BNA_Variations_prix!$E$4:$CA$4,0),FALSE),"0%")),IF(ROUND(VLOOKUP(_xlfn.CONCAT($B52,$C52),BNA_Variations_prix!$E$1:$AJ$205,MATCH(AB$42,BNA_Variations_prix!$E$4:$CA$4,0),FALSE),2)=0,_xlfn.CONCAT($B$4," ",TEXT(VLOOKUP(_xlfn.CONCAT($B52,$C52),BNA_Variations_prix!$E$1:$AJ$205,MATCH(AB$42,BNA_Variations_prix!$E$4:$CA$4,0),FALSE),"0%")),IF(ROUND(VLOOKUP(_xlfn.CONCAT($B52,$C52),BNA_Variations_prix!$E$1:$AJ$205,MATCH(AB$42,BNA_Variations_prix!$E$4:$CA$4,0),FALSE),2)&lt;0,_xlfn.CONCAT($B$5," ",TEXT(VLOOKUP(_xlfn.CONCAT($B52,$C52),BNA_Variations_prix!$E$1:$AJ$205,MATCH(AB$42,BNA_Variations_prix!$E$4:$CA$4,0),FALSE),"0%")),VLOOKUP(_xlfn.CONCAT($B52,$C52),BNA_Variations_prix!$E$1:$AJ$205,MATCH(AB$42,BNA_Variations_prix!$E$4:$CA$4,0),FALSE)))),VLOOKUP(_xlfn.CONCAT($B52,$C52),BNA_Variations_prix!$E$1:$AJ$205,MATCH(AB$42,BNA_Variations_prix!$E$4:$CA$4,0),FALSE))</f>
        <v>► 0%</v>
      </c>
      <c r="AC52" s="16" t="str">
        <f ca="1">IF(ISNUMBER(VLOOKUP(_xlfn.CONCAT($B52,$C52),BNA_Variations_prix!$E$1:$AJ$205,MATCH(AC$42,BNA_Variations_prix!$E$4:$CA$4,0),FALSE)),IF(ROUND(VLOOKUP(_xlfn.CONCAT($B52,$C52),BNA_Variations_prix!$E$1:$AJ$205,MATCH(AC$42,BNA_Variations_prix!$E$4:$CA$4,0),FALSE),2)&gt;0,_xlfn.CONCAT($B$3," ",TEXT(VLOOKUP(_xlfn.CONCAT($B52,$C52),BNA_Variations_prix!$E$1:$AJ$205,MATCH(AC$42,BNA_Variations_prix!$E$4:$CA$4,0),FALSE),"0%")),IF(ROUND(VLOOKUP(_xlfn.CONCAT($B52,$C52),BNA_Variations_prix!$E$1:$AJ$205,MATCH(AC$42,BNA_Variations_prix!$E$4:$CA$4,0),FALSE),2)=0,_xlfn.CONCAT($B$4," ",TEXT(VLOOKUP(_xlfn.CONCAT($B52,$C52),BNA_Variations_prix!$E$1:$AJ$205,MATCH(AC$42,BNA_Variations_prix!$E$4:$CA$4,0),FALSE),"0%")),IF(ROUND(VLOOKUP(_xlfn.CONCAT($B52,$C52),BNA_Variations_prix!$E$1:$AJ$205,MATCH(AC$42,BNA_Variations_prix!$E$4:$CA$4,0),FALSE),2)&lt;0,_xlfn.CONCAT($B$5," ",TEXT(VLOOKUP(_xlfn.CONCAT($B52,$C52),BNA_Variations_prix!$E$1:$AJ$205,MATCH(AC$42,BNA_Variations_prix!$E$4:$CA$4,0),FALSE),"0%")),VLOOKUP(_xlfn.CONCAT($B52,$C52),BNA_Variations_prix!$E$1:$AJ$205,MATCH(AC$42,BNA_Variations_prix!$E$4:$CA$4,0),FALSE)))),VLOOKUP(_xlfn.CONCAT($B52,$C52),BNA_Variations_prix!$E$1:$AJ$205,MATCH(AC$42,BNA_Variations_prix!$E$4:$CA$4,0),FALSE))</f>
        <v>-</v>
      </c>
      <c r="AD52" s="16" t="str">
        <f ca="1">IF(ISNUMBER(VLOOKUP(_xlfn.CONCAT($B52,$C52),BNA_Variations_prix!$E$1:$AJ$205,MATCH(AD$42,BNA_Variations_prix!$E$4:$CA$4,0),FALSE)),IF(ROUND(VLOOKUP(_xlfn.CONCAT($B52,$C52),BNA_Variations_prix!$E$1:$AJ$205,MATCH(AD$42,BNA_Variations_prix!$E$4:$CA$4,0),FALSE),2)&gt;0,_xlfn.CONCAT($B$3," ",TEXT(VLOOKUP(_xlfn.CONCAT($B52,$C52),BNA_Variations_prix!$E$1:$AJ$205,MATCH(AD$42,BNA_Variations_prix!$E$4:$CA$4,0),FALSE),"0%")),IF(ROUND(VLOOKUP(_xlfn.CONCAT($B52,$C52),BNA_Variations_prix!$E$1:$AJ$205,MATCH(AD$42,BNA_Variations_prix!$E$4:$CA$4,0),FALSE),2)=0,_xlfn.CONCAT($B$4," ",TEXT(VLOOKUP(_xlfn.CONCAT($B52,$C52),BNA_Variations_prix!$E$1:$AJ$205,MATCH(AD$42,BNA_Variations_prix!$E$4:$CA$4,0),FALSE),"0%")),IF(ROUND(VLOOKUP(_xlfn.CONCAT($B52,$C52),BNA_Variations_prix!$E$1:$AJ$205,MATCH(AD$42,BNA_Variations_prix!$E$4:$CA$4,0),FALSE),2)&lt;0,_xlfn.CONCAT($B$5," ",TEXT(VLOOKUP(_xlfn.CONCAT($B52,$C52),BNA_Variations_prix!$E$1:$AJ$205,MATCH(AD$42,BNA_Variations_prix!$E$4:$CA$4,0),FALSE),"0%")),VLOOKUP(_xlfn.CONCAT($B52,$C52),BNA_Variations_prix!$E$1:$AJ$205,MATCH(AD$42,BNA_Variations_prix!$E$4:$CA$4,0),FALSE)))),VLOOKUP(_xlfn.CONCAT($B52,$C52),BNA_Variations_prix!$E$1:$AJ$205,MATCH(AD$42,BNA_Variations_prix!$E$4:$CA$4,0),FALSE))</f>
        <v>► 0%</v>
      </c>
      <c r="AE52" s="16" t="str">
        <f ca="1">IF(ISNUMBER(VLOOKUP(_xlfn.CONCAT($B52,$C52),BNA_Variations_prix!$E$1:$AJ$205,MATCH(AE$42,BNA_Variations_prix!$E$4:$CA$4,0),FALSE)),IF(ROUND(VLOOKUP(_xlfn.CONCAT($B52,$C52),BNA_Variations_prix!$E$1:$AJ$205,MATCH(AE$42,BNA_Variations_prix!$E$4:$CA$4,0),FALSE),2)&gt;0,_xlfn.CONCAT($B$3," ",TEXT(VLOOKUP(_xlfn.CONCAT($B52,$C52),BNA_Variations_prix!$E$1:$AJ$205,MATCH(AE$42,BNA_Variations_prix!$E$4:$CA$4,0),FALSE),"0%")),IF(ROUND(VLOOKUP(_xlfn.CONCAT($B52,$C52),BNA_Variations_prix!$E$1:$AJ$205,MATCH(AE$42,BNA_Variations_prix!$E$4:$CA$4,0),FALSE),2)=0,_xlfn.CONCAT($B$4," ",TEXT(VLOOKUP(_xlfn.CONCAT($B52,$C52),BNA_Variations_prix!$E$1:$AJ$205,MATCH(AE$42,BNA_Variations_prix!$E$4:$CA$4,0),FALSE),"0%")),IF(ROUND(VLOOKUP(_xlfn.CONCAT($B52,$C52),BNA_Variations_prix!$E$1:$AJ$205,MATCH(AE$42,BNA_Variations_prix!$E$4:$CA$4,0),FALSE),2)&lt;0,_xlfn.CONCAT($B$5," ",TEXT(VLOOKUP(_xlfn.CONCAT($B52,$C52),BNA_Variations_prix!$E$1:$AJ$205,MATCH(AE$42,BNA_Variations_prix!$E$4:$CA$4,0),FALSE),"0%")),VLOOKUP(_xlfn.CONCAT($B52,$C52),BNA_Variations_prix!$E$1:$AJ$205,MATCH(AE$42,BNA_Variations_prix!$E$4:$CA$4,0),FALSE)))),VLOOKUP(_xlfn.CONCAT($B52,$C52),BNA_Variations_prix!$E$1:$AJ$205,MATCH(AE$42,BNA_Variations_prix!$E$4:$CA$4,0),FALSE))</f>
        <v>► 0%</v>
      </c>
      <c r="AF52" s="16" t="str">
        <f ca="1">IF(ISNUMBER(VLOOKUP(_xlfn.CONCAT($B52,$C52),BNA_Variations_prix!$E$1:$AJ$205,MATCH(AF$42,BNA_Variations_prix!$E$4:$CA$4,0),FALSE)),IF(ROUND(VLOOKUP(_xlfn.CONCAT($B52,$C52),BNA_Variations_prix!$E$1:$AJ$205,MATCH(AF$42,BNA_Variations_prix!$E$4:$CA$4,0),FALSE),2)&gt;0,_xlfn.CONCAT($B$3," ",TEXT(VLOOKUP(_xlfn.CONCAT($B52,$C52),BNA_Variations_prix!$E$1:$AJ$205,MATCH(AF$42,BNA_Variations_prix!$E$4:$CA$4,0),FALSE),"0%")),IF(ROUND(VLOOKUP(_xlfn.CONCAT($B52,$C52),BNA_Variations_prix!$E$1:$AJ$205,MATCH(AF$42,BNA_Variations_prix!$E$4:$CA$4,0),FALSE),2)=0,_xlfn.CONCAT($B$4," ",TEXT(VLOOKUP(_xlfn.CONCAT($B52,$C52),BNA_Variations_prix!$E$1:$AJ$205,MATCH(AF$42,BNA_Variations_prix!$E$4:$CA$4,0),FALSE),"0%")),IF(ROUND(VLOOKUP(_xlfn.CONCAT($B52,$C52),BNA_Variations_prix!$E$1:$AJ$205,MATCH(AF$42,BNA_Variations_prix!$E$4:$CA$4,0),FALSE),2)&lt;0,_xlfn.CONCAT($B$5," ",TEXT(VLOOKUP(_xlfn.CONCAT($B52,$C52),BNA_Variations_prix!$E$1:$AJ$205,MATCH(AF$42,BNA_Variations_prix!$E$4:$CA$4,0),FALSE),"0%")),VLOOKUP(_xlfn.CONCAT($B52,$C52),BNA_Variations_prix!$E$1:$AJ$205,MATCH(AF$42,BNA_Variations_prix!$E$4:$CA$4,0),FALSE)))),VLOOKUP(_xlfn.CONCAT($B52,$C52),BNA_Variations_prix!$E$1:$AJ$205,MATCH(AF$42,BNA_Variations_prix!$E$4:$CA$4,0),FALSE))</f>
        <v>► 0%</v>
      </c>
      <c r="AG52" s="16" t="str">
        <f ca="1">IF(ISNUMBER(VLOOKUP(_xlfn.CONCAT($B52,$C52),BNA_Variations_prix!$E$1:$AJ$205,MATCH(AG$42,BNA_Variations_prix!$E$4:$CA$4,0),FALSE)),IF(ROUND(VLOOKUP(_xlfn.CONCAT($B52,$C52),BNA_Variations_prix!$E$1:$AJ$205,MATCH(AG$42,BNA_Variations_prix!$E$4:$CA$4,0),FALSE),2)&gt;0,_xlfn.CONCAT($B$3," ",TEXT(VLOOKUP(_xlfn.CONCAT($B52,$C52),BNA_Variations_prix!$E$1:$AJ$205,MATCH(AG$42,BNA_Variations_prix!$E$4:$CA$4,0),FALSE),"0%")),IF(ROUND(VLOOKUP(_xlfn.CONCAT($B52,$C52),BNA_Variations_prix!$E$1:$AJ$205,MATCH(AG$42,BNA_Variations_prix!$E$4:$CA$4,0),FALSE),2)=0,_xlfn.CONCAT($B$4," ",TEXT(VLOOKUP(_xlfn.CONCAT($B52,$C52),BNA_Variations_prix!$E$1:$AJ$205,MATCH(AG$42,BNA_Variations_prix!$E$4:$CA$4,0),FALSE),"0%")),IF(ROUND(VLOOKUP(_xlfn.CONCAT($B52,$C52),BNA_Variations_prix!$E$1:$AJ$205,MATCH(AG$42,BNA_Variations_prix!$E$4:$CA$4,0),FALSE),2)&lt;0,_xlfn.CONCAT($B$5," ",TEXT(VLOOKUP(_xlfn.CONCAT($B52,$C52),BNA_Variations_prix!$E$1:$AJ$205,MATCH(AG$42,BNA_Variations_prix!$E$4:$CA$4,0),FALSE),"0%")),VLOOKUP(_xlfn.CONCAT($B52,$C52),BNA_Variations_prix!$E$1:$AJ$205,MATCH(AG$42,BNA_Variations_prix!$E$4:$CA$4,0),FALSE)))),VLOOKUP(_xlfn.CONCAT($B52,$C52),BNA_Variations_prix!$E$1:$AJ$205,MATCH(AG$42,BNA_Variations_prix!$E$4:$CA$4,0),FALSE))</f>
        <v>-</v>
      </c>
    </row>
    <row r="53" spans="2:33" x14ac:dyDescent="0.35">
      <c r="B53" t="s">
        <v>2189</v>
      </c>
      <c r="C53" s="11">
        <f t="shared" si="2"/>
        <v>45231</v>
      </c>
      <c r="D53" t="s">
        <v>2188</v>
      </c>
      <c r="E53" s="16" t="str">
        <f ca="1">IF(ISNUMBER(VLOOKUP(_xlfn.CONCAT($B53,$C53),BNA_Variations_prix!$E$1:$AJ$205,MATCH(E$42,BNA_Variations_prix!$E$4:$CA$4,0),FALSE)),IF(ROUND(VLOOKUP(_xlfn.CONCAT($B53,$C53),BNA_Variations_prix!$E$1:$AJ$205,MATCH(E$42,BNA_Variations_prix!$E$4:$CA$4,0),FALSE),2)&gt;0,_xlfn.CONCAT($B$3," ",TEXT(VLOOKUP(_xlfn.CONCAT($B53,$C53),BNA_Variations_prix!$E$1:$AJ$205,MATCH(E$42,BNA_Variations_prix!$E$4:$CA$4,0),FALSE),"0%")),IF(ROUND(VLOOKUP(_xlfn.CONCAT($B53,$C53),BNA_Variations_prix!$E$1:$AJ$205,MATCH(E$42,BNA_Variations_prix!$E$4:$CA$4,0),FALSE),2)=0,_xlfn.CONCAT($B$4," ",TEXT(VLOOKUP(_xlfn.CONCAT($B53,$C53),BNA_Variations_prix!$E$1:$AJ$205,MATCH(E$42,BNA_Variations_prix!$E$4:$CA$4,0),FALSE),"0%")),IF(ROUND(VLOOKUP(_xlfn.CONCAT($B53,$C53),BNA_Variations_prix!$E$1:$AJ$205,MATCH(E$42,BNA_Variations_prix!$E$4:$CA$4,0),FALSE),2)&lt;0,_xlfn.CONCAT($B$5," ",TEXT(VLOOKUP(_xlfn.CONCAT($B53,$C53),BNA_Variations_prix!$E$1:$AJ$205,MATCH(E$42,BNA_Variations_prix!$E$4:$CA$4,0),FALSE),"0%")),VLOOKUP(_xlfn.CONCAT($B53,$C53),BNA_Variations_prix!$E$1:$AJ$205,MATCH(E$42,BNA_Variations_prix!$E$4:$CA$4,0),FALSE)))),VLOOKUP(_xlfn.CONCAT($B53,$C53),BNA_Variations_prix!$E$1:$AJ$205,MATCH(E$42,BNA_Variations_prix!$E$4:$CA$4,0),FALSE))</f>
        <v>► 0%</v>
      </c>
      <c r="F53" s="16" t="str">
        <f ca="1">IF(ISNUMBER(VLOOKUP(_xlfn.CONCAT($B53,$C53),BNA_Variations_prix!$E$1:$AJ$205,MATCH(F$42,BNA_Variations_prix!$E$4:$CA$4,0),FALSE)),IF(ROUND(VLOOKUP(_xlfn.CONCAT($B53,$C53),BNA_Variations_prix!$E$1:$AJ$205,MATCH(F$42,BNA_Variations_prix!$E$4:$CA$4,0),FALSE),2)&gt;0,_xlfn.CONCAT($B$3," ",TEXT(VLOOKUP(_xlfn.CONCAT($B53,$C53),BNA_Variations_prix!$E$1:$AJ$205,MATCH(F$42,BNA_Variations_prix!$E$4:$CA$4,0),FALSE),"0%")),IF(ROUND(VLOOKUP(_xlfn.CONCAT($B53,$C53),BNA_Variations_prix!$E$1:$AJ$205,MATCH(F$42,BNA_Variations_prix!$E$4:$CA$4,0),FALSE),2)=0,_xlfn.CONCAT($B$4," ",TEXT(VLOOKUP(_xlfn.CONCAT($B53,$C53),BNA_Variations_prix!$E$1:$AJ$205,MATCH(F$42,BNA_Variations_prix!$E$4:$CA$4,0),FALSE),"0%")),IF(ROUND(VLOOKUP(_xlfn.CONCAT($B53,$C53),BNA_Variations_prix!$E$1:$AJ$205,MATCH(F$42,BNA_Variations_prix!$E$4:$CA$4,0),FALSE),2)&lt;0,_xlfn.CONCAT($B$5," ",TEXT(VLOOKUP(_xlfn.CONCAT($B53,$C53),BNA_Variations_prix!$E$1:$AJ$205,MATCH(F$42,BNA_Variations_prix!$E$4:$CA$4,0),FALSE),"0%")),VLOOKUP(_xlfn.CONCAT($B53,$C53),BNA_Variations_prix!$E$1:$AJ$205,MATCH(F$42,BNA_Variations_prix!$E$4:$CA$4,0),FALSE)))),VLOOKUP(_xlfn.CONCAT($B53,$C53),BNA_Variations_prix!$E$1:$AJ$205,MATCH(F$42,BNA_Variations_prix!$E$4:$CA$4,0),FALSE))</f>
        <v>► 0%</v>
      </c>
      <c r="G53" s="16" t="str">
        <f ca="1">IF(ISNUMBER(VLOOKUP(_xlfn.CONCAT($B53,$C53),BNA_Variations_prix!$E$1:$AJ$205,MATCH(G$42,BNA_Variations_prix!$E$4:$CA$4,0),FALSE)),IF(ROUND(VLOOKUP(_xlfn.CONCAT($B53,$C53),BNA_Variations_prix!$E$1:$AJ$205,MATCH(G$42,BNA_Variations_prix!$E$4:$CA$4,0),FALSE),2)&gt;0,_xlfn.CONCAT($B$3," ",TEXT(VLOOKUP(_xlfn.CONCAT($B53,$C53),BNA_Variations_prix!$E$1:$AJ$205,MATCH(G$42,BNA_Variations_prix!$E$4:$CA$4,0),FALSE),"0%")),IF(ROUND(VLOOKUP(_xlfn.CONCAT($B53,$C53),BNA_Variations_prix!$E$1:$AJ$205,MATCH(G$42,BNA_Variations_prix!$E$4:$CA$4,0),FALSE),2)=0,_xlfn.CONCAT($B$4," ",TEXT(VLOOKUP(_xlfn.CONCAT($B53,$C53),BNA_Variations_prix!$E$1:$AJ$205,MATCH(G$42,BNA_Variations_prix!$E$4:$CA$4,0),FALSE),"0%")),IF(ROUND(VLOOKUP(_xlfn.CONCAT($B53,$C53),BNA_Variations_prix!$E$1:$AJ$205,MATCH(G$42,BNA_Variations_prix!$E$4:$CA$4,0),FALSE),2)&lt;0,_xlfn.CONCAT($B$5," ",TEXT(VLOOKUP(_xlfn.CONCAT($B53,$C53),BNA_Variations_prix!$E$1:$AJ$205,MATCH(G$42,BNA_Variations_prix!$E$4:$CA$4,0),FALSE),"0%")),VLOOKUP(_xlfn.CONCAT($B53,$C53),BNA_Variations_prix!$E$1:$AJ$205,MATCH(G$42,BNA_Variations_prix!$E$4:$CA$4,0),FALSE)))),VLOOKUP(_xlfn.CONCAT($B53,$C53),BNA_Variations_prix!$E$1:$AJ$205,MATCH(G$42,BNA_Variations_prix!$E$4:$CA$4,0),FALSE))</f>
        <v>-</v>
      </c>
      <c r="H53" s="16" t="str">
        <f ca="1">IF(ISNUMBER(VLOOKUP(_xlfn.CONCAT($B53,$C53),BNA_Variations_prix!$E$1:$AJ$205,MATCH(H$42,BNA_Variations_prix!$E$4:$CA$4,0),FALSE)),IF(ROUND(VLOOKUP(_xlfn.CONCAT($B53,$C53),BNA_Variations_prix!$E$1:$AJ$205,MATCH(H$42,BNA_Variations_prix!$E$4:$CA$4,0),FALSE),2)&gt;0,_xlfn.CONCAT($B$3," ",TEXT(VLOOKUP(_xlfn.CONCAT($B53,$C53),BNA_Variations_prix!$E$1:$AJ$205,MATCH(H$42,BNA_Variations_prix!$E$4:$CA$4,0),FALSE),"0%")),IF(ROUND(VLOOKUP(_xlfn.CONCAT($B53,$C53),BNA_Variations_prix!$E$1:$AJ$205,MATCH(H$42,BNA_Variations_prix!$E$4:$CA$4,0),FALSE),2)=0,_xlfn.CONCAT($B$4," ",TEXT(VLOOKUP(_xlfn.CONCAT($B53,$C53),BNA_Variations_prix!$E$1:$AJ$205,MATCH(H$42,BNA_Variations_prix!$E$4:$CA$4,0),FALSE),"0%")),IF(ROUND(VLOOKUP(_xlfn.CONCAT($B53,$C53),BNA_Variations_prix!$E$1:$AJ$205,MATCH(H$42,BNA_Variations_prix!$E$4:$CA$4,0),FALSE),2)&lt;0,_xlfn.CONCAT($B$5," ",TEXT(VLOOKUP(_xlfn.CONCAT($B53,$C53),BNA_Variations_prix!$E$1:$AJ$205,MATCH(H$42,BNA_Variations_prix!$E$4:$CA$4,0),FALSE),"0%")),VLOOKUP(_xlfn.CONCAT($B53,$C53),BNA_Variations_prix!$E$1:$AJ$205,MATCH(H$42,BNA_Variations_prix!$E$4:$CA$4,0),FALSE)))),VLOOKUP(_xlfn.CONCAT($B53,$C53),BNA_Variations_prix!$E$1:$AJ$205,MATCH(H$42,BNA_Variations_prix!$E$4:$CA$4,0),FALSE))</f>
        <v>-</v>
      </c>
      <c r="I53" s="16" t="str">
        <f ca="1">IF(ISNUMBER(VLOOKUP(_xlfn.CONCAT($B53,$C53),BNA_Variations_prix!$E$1:$AJ$205,MATCH(I$42,BNA_Variations_prix!$E$4:$CA$4,0),FALSE)),IF(ROUND(VLOOKUP(_xlfn.CONCAT($B53,$C53),BNA_Variations_prix!$E$1:$AJ$205,MATCH(I$42,BNA_Variations_prix!$E$4:$CA$4,0),FALSE),2)&gt;0,_xlfn.CONCAT($B$3," ",TEXT(VLOOKUP(_xlfn.CONCAT($B53,$C53),BNA_Variations_prix!$E$1:$AJ$205,MATCH(I$42,BNA_Variations_prix!$E$4:$CA$4,0),FALSE),"0%")),IF(ROUND(VLOOKUP(_xlfn.CONCAT($B53,$C53),BNA_Variations_prix!$E$1:$AJ$205,MATCH(I$42,BNA_Variations_prix!$E$4:$CA$4,0),FALSE),2)=0,_xlfn.CONCAT($B$4," ",TEXT(VLOOKUP(_xlfn.CONCAT($B53,$C53),BNA_Variations_prix!$E$1:$AJ$205,MATCH(I$42,BNA_Variations_prix!$E$4:$CA$4,0),FALSE),"0%")),IF(ROUND(VLOOKUP(_xlfn.CONCAT($B53,$C53),BNA_Variations_prix!$E$1:$AJ$205,MATCH(I$42,BNA_Variations_prix!$E$4:$CA$4,0),FALSE),2)&lt;0,_xlfn.CONCAT($B$5," ",TEXT(VLOOKUP(_xlfn.CONCAT($B53,$C53),BNA_Variations_prix!$E$1:$AJ$205,MATCH(I$42,BNA_Variations_prix!$E$4:$CA$4,0),FALSE),"0%")),VLOOKUP(_xlfn.CONCAT($B53,$C53),BNA_Variations_prix!$E$1:$AJ$205,MATCH(I$42,BNA_Variations_prix!$E$4:$CA$4,0),FALSE)))),VLOOKUP(_xlfn.CONCAT($B53,$C53),BNA_Variations_prix!$E$1:$AJ$205,MATCH(I$42,BNA_Variations_prix!$E$4:$CA$4,0),FALSE))</f>
        <v>-</v>
      </c>
      <c r="J53" s="16" t="str">
        <f ca="1">IF(ISNUMBER(VLOOKUP(_xlfn.CONCAT($B53,$C53),BNA_Variations_prix!$E$1:$AJ$205,MATCH(J$42,BNA_Variations_prix!$E$4:$CA$4,0),FALSE)),IF(ROUND(VLOOKUP(_xlfn.CONCAT($B53,$C53),BNA_Variations_prix!$E$1:$AJ$205,MATCH(J$42,BNA_Variations_prix!$E$4:$CA$4,0),FALSE),2)&gt;0,_xlfn.CONCAT($B$3," ",TEXT(VLOOKUP(_xlfn.CONCAT($B53,$C53),BNA_Variations_prix!$E$1:$AJ$205,MATCH(J$42,BNA_Variations_prix!$E$4:$CA$4,0),FALSE),"0%")),IF(ROUND(VLOOKUP(_xlfn.CONCAT($B53,$C53),BNA_Variations_prix!$E$1:$AJ$205,MATCH(J$42,BNA_Variations_prix!$E$4:$CA$4,0),FALSE),2)=0,_xlfn.CONCAT($B$4," ",TEXT(VLOOKUP(_xlfn.CONCAT($B53,$C53),BNA_Variations_prix!$E$1:$AJ$205,MATCH(J$42,BNA_Variations_prix!$E$4:$CA$4,0),FALSE),"0%")),IF(ROUND(VLOOKUP(_xlfn.CONCAT($B53,$C53),BNA_Variations_prix!$E$1:$AJ$205,MATCH(J$42,BNA_Variations_prix!$E$4:$CA$4,0),FALSE),2)&lt;0,_xlfn.CONCAT($B$5," ",TEXT(VLOOKUP(_xlfn.CONCAT($B53,$C53),BNA_Variations_prix!$E$1:$AJ$205,MATCH(J$42,BNA_Variations_prix!$E$4:$CA$4,0),FALSE),"0%")),VLOOKUP(_xlfn.CONCAT($B53,$C53),BNA_Variations_prix!$E$1:$AJ$205,MATCH(J$42,BNA_Variations_prix!$E$4:$CA$4,0),FALSE)))),VLOOKUP(_xlfn.CONCAT($B53,$C53),BNA_Variations_prix!$E$1:$AJ$205,MATCH(J$42,BNA_Variations_prix!$E$4:$CA$4,0),FALSE))</f>
        <v>► 0%</v>
      </c>
      <c r="K53" s="16" t="str">
        <f ca="1">IF(ISNUMBER(VLOOKUP(_xlfn.CONCAT($B53,$C53),BNA_Variations_prix!$E$1:$AJ$205,MATCH(K$42,BNA_Variations_prix!$E$4:$CA$4,0),FALSE)),IF(ROUND(VLOOKUP(_xlfn.CONCAT($B53,$C53),BNA_Variations_prix!$E$1:$AJ$205,MATCH(K$42,BNA_Variations_prix!$E$4:$CA$4,0),FALSE),2)&gt;0,_xlfn.CONCAT($B$3," ",TEXT(VLOOKUP(_xlfn.CONCAT($B53,$C53),BNA_Variations_prix!$E$1:$AJ$205,MATCH(K$42,BNA_Variations_prix!$E$4:$CA$4,0),FALSE),"0%")),IF(ROUND(VLOOKUP(_xlfn.CONCAT($B53,$C53),BNA_Variations_prix!$E$1:$AJ$205,MATCH(K$42,BNA_Variations_prix!$E$4:$CA$4,0),FALSE),2)=0,_xlfn.CONCAT($B$4," ",TEXT(VLOOKUP(_xlfn.CONCAT($B53,$C53),BNA_Variations_prix!$E$1:$AJ$205,MATCH(K$42,BNA_Variations_prix!$E$4:$CA$4,0),FALSE),"0%")),IF(ROUND(VLOOKUP(_xlfn.CONCAT($B53,$C53),BNA_Variations_prix!$E$1:$AJ$205,MATCH(K$42,BNA_Variations_prix!$E$4:$CA$4,0),FALSE),2)&lt;0,_xlfn.CONCAT($B$5," ",TEXT(VLOOKUP(_xlfn.CONCAT($B53,$C53),BNA_Variations_prix!$E$1:$AJ$205,MATCH(K$42,BNA_Variations_prix!$E$4:$CA$4,0),FALSE),"0%")),VLOOKUP(_xlfn.CONCAT($B53,$C53),BNA_Variations_prix!$E$1:$AJ$205,MATCH(K$42,BNA_Variations_prix!$E$4:$CA$4,0),FALSE)))),VLOOKUP(_xlfn.CONCAT($B53,$C53),BNA_Variations_prix!$E$1:$AJ$205,MATCH(K$42,BNA_Variations_prix!$E$4:$CA$4,0),FALSE))</f>
        <v>-</v>
      </c>
      <c r="L53" s="16" t="str">
        <f ca="1">IF(ISNUMBER(VLOOKUP(_xlfn.CONCAT($B53,$C53),BNA_Variations_prix!$E$1:$AJ$205,MATCH(L$42,BNA_Variations_prix!$E$4:$CA$4,0),FALSE)),IF(ROUND(VLOOKUP(_xlfn.CONCAT($B53,$C53),BNA_Variations_prix!$E$1:$AJ$205,MATCH(L$42,BNA_Variations_prix!$E$4:$CA$4,0),FALSE),2)&gt;0,_xlfn.CONCAT($B$3," ",TEXT(VLOOKUP(_xlfn.CONCAT($B53,$C53),BNA_Variations_prix!$E$1:$AJ$205,MATCH(L$42,BNA_Variations_prix!$E$4:$CA$4,0),FALSE),"0%")),IF(ROUND(VLOOKUP(_xlfn.CONCAT($B53,$C53),BNA_Variations_prix!$E$1:$AJ$205,MATCH(L$42,BNA_Variations_prix!$E$4:$CA$4,0),FALSE),2)=0,_xlfn.CONCAT($B$4," ",TEXT(VLOOKUP(_xlfn.CONCAT($B53,$C53),BNA_Variations_prix!$E$1:$AJ$205,MATCH(L$42,BNA_Variations_prix!$E$4:$CA$4,0),FALSE),"0%")),IF(ROUND(VLOOKUP(_xlfn.CONCAT($B53,$C53),BNA_Variations_prix!$E$1:$AJ$205,MATCH(L$42,BNA_Variations_prix!$E$4:$CA$4,0),FALSE),2)&lt;0,_xlfn.CONCAT($B$5," ",TEXT(VLOOKUP(_xlfn.CONCAT($B53,$C53),BNA_Variations_prix!$E$1:$AJ$205,MATCH(L$42,BNA_Variations_prix!$E$4:$CA$4,0),FALSE),"0%")),VLOOKUP(_xlfn.CONCAT($B53,$C53),BNA_Variations_prix!$E$1:$AJ$205,MATCH(L$42,BNA_Variations_prix!$E$4:$CA$4,0),FALSE)))),VLOOKUP(_xlfn.CONCAT($B53,$C53),BNA_Variations_prix!$E$1:$AJ$205,MATCH(L$42,BNA_Variations_prix!$E$4:$CA$4,0),FALSE))</f>
        <v>-</v>
      </c>
      <c r="M53" s="16" t="str">
        <f ca="1">IF(ISNUMBER(VLOOKUP(_xlfn.CONCAT($B53,$C53),BNA_Variations_prix!$E$1:$AJ$205,MATCH(M$42,BNA_Variations_prix!$E$4:$CA$4,0),FALSE)),IF(ROUND(VLOOKUP(_xlfn.CONCAT($B53,$C53),BNA_Variations_prix!$E$1:$AJ$205,MATCH(M$42,BNA_Variations_prix!$E$4:$CA$4,0),FALSE),2)&gt;0,_xlfn.CONCAT($B$3," ",TEXT(VLOOKUP(_xlfn.CONCAT($B53,$C53),BNA_Variations_prix!$E$1:$AJ$205,MATCH(M$42,BNA_Variations_prix!$E$4:$CA$4,0),FALSE),"0%")),IF(ROUND(VLOOKUP(_xlfn.CONCAT($B53,$C53),BNA_Variations_prix!$E$1:$AJ$205,MATCH(M$42,BNA_Variations_prix!$E$4:$CA$4,0),FALSE),2)=0,_xlfn.CONCAT($B$4," ",TEXT(VLOOKUP(_xlfn.CONCAT($B53,$C53),BNA_Variations_prix!$E$1:$AJ$205,MATCH(M$42,BNA_Variations_prix!$E$4:$CA$4,0),FALSE),"0%")),IF(ROUND(VLOOKUP(_xlfn.CONCAT($B53,$C53),BNA_Variations_prix!$E$1:$AJ$205,MATCH(M$42,BNA_Variations_prix!$E$4:$CA$4,0),FALSE),2)&lt;0,_xlfn.CONCAT($B$5," ",TEXT(VLOOKUP(_xlfn.CONCAT($B53,$C53),BNA_Variations_prix!$E$1:$AJ$205,MATCH(M$42,BNA_Variations_prix!$E$4:$CA$4,0),FALSE),"0%")),VLOOKUP(_xlfn.CONCAT($B53,$C53),BNA_Variations_prix!$E$1:$AJ$205,MATCH(M$42,BNA_Variations_prix!$E$4:$CA$4,0),FALSE)))),VLOOKUP(_xlfn.CONCAT($B53,$C53),BNA_Variations_prix!$E$1:$AJ$205,MATCH(M$42,BNA_Variations_prix!$E$4:$CA$4,0),FALSE))</f>
        <v>-</v>
      </c>
      <c r="N53" s="16" t="str">
        <f ca="1">IF(ISNUMBER(VLOOKUP(_xlfn.CONCAT($B53,$C53),BNA_Variations_prix!$E$1:$AJ$205,MATCH(N$42,BNA_Variations_prix!$E$4:$CA$4,0),FALSE)),IF(ROUND(VLOOKUP(_xlfn.CONCAT($B53,$C53),BNA_Variations_prix!$E$1:$AJ$205,MATCH(N$42,BNA_Variations_prix!$E$4:$CA$4,0),FALSE),2)&gt;0,_xlfn.CONCAT($B$3," ",TEXT(VLOOKUP(_xlfn.CONCAT($B53,$C53),BNA_Variations_prix!$E$1:$AJ$205,MATCH(N$42,BNA_Variations_prix!$E$4:$CA$4,0),FALSE),"0%")),IF(ROUND(VLOOKUP(_xlfn.CONCAT($B53,$C53),BNA_Variations_prix!$E$1:$AJ$205,MATCH(N$42,BNA_Variations_prix!$E$4:$CA$4,0),FALSE),2)=0,_xlfn.CONCAT($B$4," ",TEXT(VLOOKUP(_xlfn.CONCAT($B53,$C53),BNA_Variations_prix!$E$1:$AJ$205,MATCH(N$42,BNA_Variations_prix!$E$4:$CA$4,0),FALSE),"0%")),IF(ROUND(VLOOKUP(_xlfn.CONCAT($B53,$C53),BNA_Variations_prix!$E$1:$AJ$205,MATCH(N$42,BNA_Variations_prix!$E$4:$CA$4,0),FALSE),2)&lt;0,_xlfn.CONCAT($B$5," ",TEXT(VLOOKUP(_xlfn.CONCAT($B53,$C53),BNA_Variations_prix!$E$1:$AJ$205,MATCH(N$42,BNA_Variations_prix!$E$4:$CA$4,0),FALSE),"0%")),VLOOKUP(_xlfn.CONCAT($B53,$C53),BNA_Variations_prix!$E$1:$AJ$205,MATCH(N$42,BNA_Variations_prix!$E$4:$CA$4,0),FALSE)))),VLOOKUP(_xlfn.CONCAT($B53,$C53),BNA_Variations_prix!$E$1:$AJ$205,MATCH(N$42,BNA_Variations_prix!$E$4:$CA$4,0),FALSE))</f>
        <v>-</v>
      </c>
      <c r="O53" s="16" t="str">
        <f ca="1">IF(ISNUMBER(VLOOKUP(_xlfn.CONCAT($B53,$C53),BNA_Variations_prix!$E$1:$AJ$205,MATCH(O$42,BNA_Variations_prix!$E$4:$CA$4,0),FALSE)),IF(ROUND(VLOOKUP(_xlfn.CONCAT($B53,$C53),BNA_Variations_prix!$E$1:$AJ$205,MATCH(O$42,BNA_Variations_prix!$E$4:$CA$4,0),FALSE),2)&gt;0,_xlfn.CONCAT($B$3," ",TEXT(VLOOKUP(_xlfn.CONCAT($B53,$C53),BNA_Variations_prix!$E$1:$AJ$205,MATCH(O$42,BNA_Variations_prix!$E$4:$CA$4,0),FALSE),"0%")),IF(ROUND(VLOOKUP(_xlfn.CONCAT($B53,$C53),BNA_Variations_prix!$E$1:$AJ$205,MATCH(O$42,BNA_Variations_prix!$E$4:$CA$4,0),FALSE),2)=0,_xlfn.CONCAT($B$4," ",TEXT(VLOOKUP(_xlfn.CONCAT($B53,$C53),BNA_Variations_prix!$E$1:$AJ$205,MATCH(O$42,BNA_Variations_prix!$E$4:$CA$4,0),FALSE),"0%")),IF(ROUND(VLOOKUP(_xlfn.CONCAT($B53,$C53),BNA_Variations_prix!$E$1:$AJ$205,MATCH(O$42,BNA_Variations_prix!$E$4:$CA$4,0),FALSE),2)&lt;0,_xlfn.CONCAT($B$5," ",TEXT(VLOOKUP(_xlfn.CONCAT($B53,$C53),BNA_Variations_prix!$E$1:$AJ$205,MATCH(O$42,BNA_Variations_prix!$E$4:$CA$4,0),FALSE),"0%")),VLOOKUP(_xlfn.CONCAT($B53,$C53),BNA_Variations_prix!$E$1:$AJ$205,MATCH(O$42,BNA_Variations_prix!$E$4:$CA$4,0),FALSE)))),VLOOKUP(_xlfn.CONCAT($B53,$C53),BNA_Variations_prix!$E$1:$AJ$205,MATCH(O$42,BNA_Variations_prix!$E$4:$CA$4,0),FALSE))</f>
        <v>-</v>
      </c>
      <c r="P53" s="16" t="str">
        <f ca="1">IF(ISNUMBER(VLOOKUP(_xlfn.CONCAT($B53,$C53),BNA_Variations_prix!$E$1:$AJ$205,MATCH(P$42,BNA_Variations_prix!$E$4:$CA$4,0),FALSE)),IF(ROUND(VLOOKUP(_xlfn.CONCAT($B53,$C53),BNA_Variations_prix!$E$1:$AJ$205,MATCH(P$42,BNA_Variations_prix!$E$4:$CA$4,0),FALSE),2)&gt;0,_xlfn.CONCAT($B$3," ",TEXT(VLOOKUP(_xlfn.CONCAT($B53,$C53),BNA_Variations_prix!$E$1:$AJ$205,MATCH(P$42,BNA_Variations_prix!$E$4:$CA$4,0),FALSE),"0%")),IF(ROUND(VLOOKUP(_xlfn.CONCAT($B53,$C53),BNA_Variations_prix!$E$1:$AJ$205,MATCH(P$42,BNA_Variations_prix!$E$4:$CA$4,0),FALSE),2)=0,_xlfn.CONCAT($B$4," ",TEXT(VLOOKUP(_xlfn.CONCAT($B53,$C53),BNA_Variations_prix!$E$1:$AJ$205,MATCH(P$42,BNA_Variations_prix!$E$4:$CA$4,0),FALSE),"0%")),IF(ROUND(VLOOKUP(_xlfn.CONCAT($B53,$C53),BNA_Variations_prix!$E$1:$AJ$205,MATCH(P$42,BNA_Variations_prix!$E$4:$CA$4,0),FALSE),2)&lt;0,_xlfn.CONCAT($B$5," ",TEXT(VLOOKUP(_xlfn.CONCAT($B53,$C53),BNA_Variations_prix!$E$1:$AJ$205,MATCH(P$42,BNA_Variations_prix!$E$4:$CA$4,0),FALSE),"0%")),VLOOKUP(_xlfn.CONCAT($B53,$C53),BNA_Variations_prix!$E$1:$AJ$205,MATCH(P$42,BNA_Variations_prix!$E$4:$CA$4,0),FALSE)))),VLOOKUP(_xlfn.CONCAT($B53,$C53),BNA_Variations_prix!$E$1:$AJ$205,MATCH(P$42,BNA_Variations_prix!$E$4:$CA$4,0),FALSE))</f>
        <v>-</v>
      </c>
      <c r="Q53" s="16" t="str">
        <f ca="1">IF(ISNUMBER(VLOOKUP(_xlfn.CONCAT($B53,$C53),BNA_Variations_prix!$E$1:$AJ$205,MATCH(Q$42,BNA_Variations_prix!$E$4:$CA$4,0),FALSE)),IF(ROUND(VLOOKUP(_xlfn.CONCAT($B53,$C53),BNA_Variations_prix!$E$1:$AJ$205,MATCH(Q$42,BNA_Variations_prix!$E$4:$CA$4,0),FALSE),2)&gt;0,_xlfn.CONCAT($B$3," ",TEXT(VLOOKUP(_xlfn.CONCAT($B53,$C53),BNA_Variations_prix!$E$1:$AJ$205,MATCH(Q$42,BNA_Variations_prix!$E$4:$CA$4,0),FALSE),"0%")),IF(ROUND(VLOOKUP(_xlfn.CONCAT($B53,$C53),BNA_Variations_prix!$E$1:$AJ$205,MATCH(Q$42,BNA_Variations_prix!$E$4:$CA$4,0),FALSE),2)=0,_xlfn.CONCAT($B$4," ",TEXT(VLOOKUP(_xlfn.CONCAT($B53,$C53),BNA_Variations_prix!$E$1:$AJ$205,MATCH(Q$42,BNA_Variations_prix!$E$4:$CA$4,0),FALSE),"0%")),IF(ROUND(VLOOKUP(_xlfn.CONCAT($B53,$C53),BNA_Variations_prix!$E$1:$AJ$205,MATCH(Q$42,BNA_Variations_prix!$E$4:$CA$4,0),FALSE),2)&lt;0,_xlfn.CONCAT($B$5," ",TEXT(VLOOKUP(_xlfn.CONCAT($B53,$C53),BNA_Variations_prix!$E$1:$AJ$205,MATCH(Q$42,BNA_Variations_prix!$E$4:$CA$4,0),FALSE),"0%")),VLOOKUP(_xlfn.CONCAT($B53,$C53),BNA_Variations_prix!$E$1:$AJ$205,MATCH(Q$42,BNA_Variations_prix!$E$4:$CA$4,0),FALSE)))),VLOOKUP(_xlfn.CONCAT($B53,$C53),BNA_Variations_prix!$E$1:$AJ$205,MATCH(Q$42,BNA_Variations_prix!$E$4:$CA$4,0),FALSE))</f>
        <v>-</v>
      </c>
      <c r="R53" s="16" t="str">
        <f ca="1">IF(ISNUMBER(VLOOKUP(_xlfn.CONCAT($B53,$C53),BNA_Variations_prix!$E$1:$AJ$205,MATCH(R$42,BNA_Variations_prix!$E$4:$CA$4,0),FALSE)),IF(ROUND(VLOOKUP(_xlfn.CONCAT($B53,$C53),BNA_Variations_prix!$E$1:$AJ$205,MATCH(R$42,BNA_Variations_prix!$E$4:$CA$4,0),FALSE),2)&gt;0,_xlfn.CONCAT($B$3," ",TEXT(VLOOKUP(_xlfn.CONCAT($B53,$C53),BNA_Variations_prix!$E$1:$AJ$205,MATCH(R$42,BNA_Variations_prix!$E$4:$CA$4,0),FALSE),"0%")),IF(ROUND(VLOOKUP(_xlfn.CONCAT($B53,$C53),BNA_Variations_prix!$E$1:$AJ$205,MATCH(R$42,BNA_Variations_prix!$E$4:$CA$4,0),FALSE),2)=0,_xlfn.CONCAT($B$4," ",TEXT(VLOOKUP(_xlfn.CONCAT($B53,$C53),BNA_Variations_prix!$E$1:$AJ$205,MATCH(R$42,BNA_Variations_prix!$E$4:$CA$4,0),FALSE),"0%")),IF(ROUND(VLOOKUP(_xlfn.CONCAT($B53,$C53),BNA_Variations_prix!$E$1:$AJ$205,MATCH(R$42,BNA_Variations_prix!$E$4:$CA$4,0),FALSE),2)&lt;0,_xlfn.CONCAT($B$5," ",TEXT(VLOOKUP(_xlfn.CONCAT($B53,$C53),BNA_Variations_prix!$E$1:$AJ$205,MATCH(R$42,BNA_Variations_prix!$E$4:$CA$4,0),FALSE),"0%")),VLOOKUP(_xlfn.CONCAT($B53,$C53),BNA_Variations_prix!$E$1:$AJ$205,MATCH(R$42,BNA_Variations_prix!$E$4:$CA$4,0),FALSE)))),VLOOKUP(_xlfn.CONCAT($B53,$C53),BNA_Variations_prix!$E$1:$AJ$205,MATCH(R$42,BNA_Variations_prix!$E$4:$CA$4,0),FALSE))</f>
        <v>-</v>
      </c>
      <c r="S53" s="16" t="str">
        <f ca="1">IF(ISNUMBER(VLOOKUP(_xlfn.CONCAT($B53,$C53),BNA_Variations_prix!$E$1:$AJ$205,MATCH(S$42,BNA_Variations_prix!$E$4:$CA$4,0),FALSE)),IF(ROUND(VLOOKUP(_xlfn.CONCAT($B53,$C53),BNA_Variations_prix!$E$1:$AJ$205,MATCH(S$42,BNA_Variations_prix!$E$4:$CA$4,0),FALSE),2)&gt;0,_xlfn.CONCAT($B$3," ",TEXT(VLOOKUP(_xlfn.CONCAT($B53,$C53),BNA_Variations_prix!$E$1:$AJ$205,MATCH(S$42,BNA_Variations_prix!$E$4:$CA$4,0),FALSE),"0%")),IF(ROUND(VLOOKUP(_xlfn.CONCAT($B53,$C53),BNA_Variations_prix!$E$1:$AJ$205,MATCH(S$42,BNA_Variations_prix!$E$4:$CA$4,0),FALSE),2)=0,_xlfn.CONCAT($B$4," ",TEXT(VLOOKUP(_xlfn.CONCAT($B53,$C53),BNA_Variations_prix!$E$1:$AJ$205,MATCH(S$42,BNA_Variations_prix!$E$4:$CA$4,0),FALSE),"0%")),IF(ROUND(VLOOKUP(_xlfn.CONCAT($B53,$C53),BNA_Variations_prix!$E$1:$AJ$205,MATCH(S$42,BNA_Variations_prix!$E$4:$CA$4,0),FALSE),2)&lt;0,_xlfn.CONCAT($B$5," ",TEXT(VLOOKUP(_xlfn.CONCAT($B53,$C53),BNA_Variations_prix!$E$1:$AJ$205,MATCH(S$42,BNA_Variations_prix!$E$4:$CA$4,0),FALSE),"0%")),VLOOKUP(_xlfn.CONCAT($B53,$C53),BNA_Variations_prix!$E$1:$AJ$205,MATCH(S$42,BNA_Variations_prix!$E$4:$CA$4,0),FALSE)))),VLOOKUP(_xlfn.CONCAT($B53,$C53),BNA_Variations_prix!$E$1:$AJ$205,MATCH(S$42,BNA_Variations_prix!$E$4:$CA$4,0),FALSE))</f>
        <v>-</v>
      </c>
      <c r="T53" s="16" t="str">
        <f ca="1">IF(ISNUMBER(VLOOKUP(_xlfn.CONCAT($B53,$C53),BNA_Variations_prix!$E$1:$AJ$205,MATCH(T$42,BNA_Variations_prix!$E$4:$CA$4,0),FALSE)),IF(ROUND(VLOOKUP(_xlfn.CONCAT($B53,$C53),BNA_Variations_prix!$E$1:$AJ$205,MATCH(T$42,BNA_Variations_prix!$E$4:$CA$4,0),FALSE),2)&gt;0,_xlfn.CONCAT($B$3," ",TEXT(VLOOKUP(_xlfn.CONCAT($B53,$C53),BNA_Variations_prix!$E$1:$AJ$205,MATCH(T$42,BNA_Variations_prix!$E$4:$CA$4,0),FALSE),"0%")),IF(ROUND(VLOOKUP(_xlfn.CONCAT($B53,$C53),BNA_Variations_prix!$E$1:$AJ$205,MATCH(T$42,BNA_Variations_prix!$E$4:$CA$4,0),FALSE),2)=0,_xlfn.CONCAT($B$4," ",TEXT(VLOOKUP(_xlfn.CONCAT($B53,$C53),BNA_Variations_prix!$E$1:$AJ$205,MATCH(T$42,BNA_Variations_prix!$E$4:$CA$4,0),FALSE),"0%")),IF(ROUND(VLOOKUP(_xlfn.CONCAT($B53,$C53),BNA_Variations_prix!$E$1:$AJ$205,MATCH(T$42,BNA_Variations_prix!$E$4:$CA$4,0),FALSE),2)&lt;0,_xlfn.CONCAT($B$5," ",TEXT(VLOOKUP(_xlfn.CONCAT($B53,$C53),BNA_Variations_prix!$E$1:$AJ$205,MATCH(T$42,BNA_Variations_prix!$E$4:$CA$4,0),FALSE),"0%")),VLOOKUP(_xlfn.CONCAT($B53,$C53),BNA_Variations_prix!$E$1:$AJ$205,MATCH(T$42,BNA_Variations_prix!$E$4:$CA$4,0),FALSE)))),VLOOKUP(_xlfn.CONCAT($B53,$C53),BNA_Variations_prix!$E$1:$AJ$205,MATCH(T$42,BNA_Variations_prix!$E$4:$CA$4,0),FALSE))</f>
        <v>-</v>
      </c>
      <c r="U53" s="16" t="str">
        <f ca="1">IF(ISNUMBER(VLOOKUP(_xlfn.CONCAT($B53,$C53),BNA_Variations_prix!$E$1:$AJ$205,MATCH(U$42,BNA_Variations_prix!$E$4:$CA$4,0),FALSE)),IF(ROUND(VLOOKUP(_xlfn.CONCAT($B53,$C53),BNA_Variations_prix!$E$1:$AJ$205,MATCH(U$42,BNA_Variations_prix!$E$4:$CA$4,0),FALSE),2)&gt;0,_xlfn.CONCAT($B$3," ",TEXT(VLOOKUP(_xlfn.CONCAT($B53,$C53),BNA_Variations_prix!$E$1:$AJ$205,MATCH(U$42,BNA_Variations_prix!$E$4:$CA$4,0),FALSE),"0%")),IF(ROUND(VLOOKUP(_xlfn.CONCAT($B53,$C53),BNA_Variations_prix!$E$1:$AJ$205,MATCH(U$42,BNA_Variations_prix!$E$4:$CA$4,0),FALSE),2)=0,_xlfn.CONCAT($B$4," ",TEXT(VLOOKUP(_xlfn.CONCAT($B53,$C53),BNA_Variations_prix!$E$1:$AJ$205,MATCH(U$42,BNA_Variations_prix!$E$4:$CA$4,0),FALSE),"0%")),IF(ROUND(VLOOKUP(_xlfn.CONCAT($B53,$C53),BNA_Variations_prix!$E$1:$AJ$205,MATCH(U$42,BNA_Variations_prix!$E$4:$CA$4,0),FALSE),2)&lt;0,_xlfn.CONCAT($B$5," ",TEXT(VLOOKUP(_xlfn.CONCAT($B53,$C53),BNA_Variations_prix!$E$1:$AJ$205,MATCH(U$42,BNA_Variations_prix!$E$4:$CA$4,0),FALSE),"0%")),VLOOKUP(_xlfn.CONCAT($B53,$C53),BNA_Variations_prix!$E$1:$AJ$205,MATCH(U$42,BNA_Variations_prix!$E$4:$CA$4,0),FALSE)))),VLOOKUP(_xlfn.CONCAT($B53,$C53),BNA_Variations_prix!$E$1:$AJ$205,MATCH(U$42,BNA_Variations_prix!$E$4:$CA$4,0),FALSE))</f>
        <v>-</v>
      </c>
      <c r="V53" s="16" t="str">
        <f ca="1">IF(ISNUMBER(VLOOKUP(_xlfn.CONCAT($B53,$C53),BNA_Variations_prix!$E$1:$AJ$205,MATCH(V$42,BNA_Variations_prix!$E$4:$CA$4,0),FALSE)),IF(ROUND(VLOOKUP(_xlfn.CONCAT($B53,$C53),BNA_Variations_prix!$E$1:$AJ$205,MATCH(V$42,BNA_Variations_prix!$E$4:$CA$4,0),FALSE),2)&gt;0,_xlfn.CONCAT($B$3," ",TEXT(VLOOKUP(_xlfn.CONCAT($B53,$C53),BNA_Variations_prix!$E$1:$AJ$205,MATCH(V$42,BNA_Variations_prix!$E$4:$CA$4,0),FALSE),"0%")),IF(ROUND(VLOOKUP(_xlfn.CONCAT($B53,$C53),BNA_Variations_prix!$E$1:$AJ$205,MATCH(V$42,BNA_Variations_prix!$E$4:$CA$4,0),FALSE),2)=0,_xlfn.CONCAT($B$4," ",TEXT(VLOOKUP(_xlfn.CONCAT($B53,$C53),BNA_Variations_prix!$E$1:$AJ$205,MATCH(V$42,BNA_Variations_prix!$E$4:$CA$4,0),FALSE),"0%")),IF(ROUND(VLOOKUP(_xlfn.CONCAT($B53,$C53),BNA_Variations_prix!$E$1:$AJ$205,MATCH(V$42,BNA_Variations_prix!$E$4:$CA$4,0),FALSE),2)&lt;0,_xlfn.CONCAT($B$5," ",TEXT(VLOOKUP(_xlfn.CONCAT($B53,$C53),BNA_Variations_prix!$E$1:$AJ$205,MATCH(V$42,BNA_Variations_prix!$E$4:$CA$4,0),FALSE),"0%")),VLOOKUP(_xlfn.CONCAT($B53,$C53),BNA_Variations_prix!$E$1:$AJ$205,MATCH(V$42,BNA_Variations_prix!$E$4:$CA$4,0),FALSE)))),VLOOKUP(_xlfn.CONCAT($B53,$C53),BNA_Variations_prix!$E$1:$AJ$205,MATCH(V$42,BNA_Variations_prix!$E$4:$CA$4,0),FALSE))</f>
        <v>-</v>
      </c>
      <c r="W53" s="16" t="str">
        <f ca="1">IF(ISNUMBER(VLOOKUP(_xlfn.CONCAT($B53,$C53),BNA_Variations_prix!$E$1:$AJ$205,MATCH(W$42,BNA_Variations_prix!$E$4:$CA$4,0),FALSE)),IF(ROUND(VLOOKUP(_xlfn.CONCAT($B53,$C53),BNA_Variations_prix!$E$1:$AJ$205,MATCH(W$42,BNA_Variations_prix!$E$4:$CA$4,0),FALSE),2)&gt;0,_xlfn.CONCAT($B$3," ",TEXT(VLOOKUP(_xlfn.CONCAT($B53,$C53),BNA_Variations_prix!$E$1:$AJ$205,MATCH(W$42,BNA_Variations_prix!$E$4:$CA$4,0),FALSE),"0%")),IF(ROUND(VLOOKUP(_xlfn.CONCAT($B53,$C53),BNA_Variations_prix!$E$1:$AJ$205,MATCH(W$42,BNA_Variations_prix!$E$4:$CA$4,0),FALSE),2)=0,_xlfn.CONCAT($B$4," ",TEXT(VLOOKUP(_xlfn.CONCAT($B53,$C53),BNA_Variations_prix!$E$1:$AJ$205,MATCH(W$42,BNA_Variations_prix!$E$4:$CA$4,0),FALSE),"0%")),IF(ROUND(VLOOKUP(_xlfn.CONCAT($B53,$C53),BNA_Variations_prix!$E$1:$AJ$205,MATCH(W$42,BNA_Variations_prix!$E$4:$CA$4,0),FALSE),2)&lt;0,_xlfn.CONCAT($B$5," ",TEXT(VLOOKUP(_xlfn.CONCAT($B53,$C53),BNA_Variations_prix!$E$1:$AJ$205,MATCH(W$42,BNA_Variations_prix!$E$4:$CA$4,0),FALSE),"0%")),VLOOKUP(_xlfn.CONCAT($B53,$C53),BNA_Variations_prix!$E$1:$AJ$205,MATCH(W$42,BNA_Variations_prix!$E$4:$CA$4,0),FALSE)))),VLOOKUP(_xlfn.CONCAT($B53,$C53),BNA_Variations_prix!$E$1:$AJ$205,MATCH(W$42,BNA_Variations_prix!$E$4:$CA$4,0),FALSE))</f>
        <v>-</v>
      </c>
      <c r="X53" s="16" t="str">
        <f ca="1">IF(ISNUMBER(VLOOKUP(_xlfn.CONCAT($B53,$C53),BNA_Variations_prix!$E$1:$AJ$205,MATCH(X$42,BNA_Variations_prix!$E$4:$CA$4,0),FALSE)),IF(ROUND(VLOOKUP(_xlfn.CONCAT($B53,$C53),BNA_Variations_prix!$E$1:$AJ$205,MATCH(X$42,BNA_Variations_prix!$E$4:$CA$4,0),FALSE),2)&gt;0,_xlfn.CONCAT($B$3," ",TEXT(VLOOKUP(_xlfn.CONCAT($B53,$C53),BNA_Variations_prix!$E$1:$AJ$205,MATCH(X$42,BNA_Variations_prix!$E$4:$CA$4,0),FALSE),"0%")),IF(ROUND(VLOOKUP(_xlfn.CONCAT($B53,$C53),BNA_Variations_prix!$E$1:$AJ$205,MATCH(X$42,BNA_Variations_prix!$E$4:$CA$4,0),FALSE),2)=0,_xlfn.CONCAT($B$4," ",TEXT(VLOOKUP(_xlfn.CONCAT($B53,$C53),BNA_Variations_prix!$E$1:$AJ$205,MATCH(X$42,BNA_Variations_prix!$E$4:$CA$4,0),FALSE),"0%")),IF(ROUND(VLOOKUP(_xlfn.CONCAT($B53,$C53),BNA_Variations_prix!$E$1:$AJ$205,MATCH(X$42,BNA_Variations_prix!$E$4:$CA$4,0),FALSE),2)&lt;0,_xlfn.CONCAT($B$5," ",TEXT(VLOOKUP(_xlfn.CONCAT($B53,$C53),BNA_Variations_prix!$E$1:$AJ$205,MATCH(X$42,BNA_Variations_prix!$E$4:$CA$4,0),FALSE),"0%")),VLOOKUP(_xlfn.CONCAT($B53,$C53),BNA_Variations_prix!$E$1:$AJ$205,MATCH(X$42,BNA_Variations_prix!$E$4:$CA$4,0),FALSE)))),VLOOKUP(_xlfn.CONCAT($B53,$C53),BNA_Variations_prix!$E$1:$AJ$205,MATCH(X$42,BNA_Variations_prix!$E$4:$CA$4,0),FALSE))</f>
        <v>-</v>
      </c>
      <c r="Y53" s="16" t="str">
        <f ca="1">IF(ISNUMBER(VLOOKUP(_xlfn.CONCAT($B53,$C53),BNA_Variations_prix!$E$1:$AJ$205,MATCH(Y$42,BNA_Variations_prix!$E$4:$CA$4,0),FALSE)),IF(ROUND(VLOOKUP(_xlfn.CONCAT($B53,$C53),BNA_Variations_prix!$E$1:$AJ$205,MATCH(Y$42,BNA_Variations_prix!$E$4:$CA$4,0),FALSE),2)&gt;0,_xlfn.CONCAT($B$3," ",TEXT(VLOOKUP(_xlfn.CONCAT($B53,$C53),BNA_Variations_prix!$E$1:$AJ$205,MATCH(Y$42,BNA_Variations_prix!$E$4:$CA$4,0),FALSE),"0%")),IF(ROUND(VLOOKUP(_xlfn.CONCAT($B53,$C53),BNA_Variations_prix!$E$1:$AJ$205,MATCH(Y$42,BNA_Variations_prix!$E$4:$CA$4,0),FALSE),2)=0,_xlfn.CONCAT($B$4," ",TEXT(VLOOKUP(_xlfn.CONCAT($B53,$C53),BNA_Variations_prix!$E$1:$AJ$205,MATCH(Y$42,BNA_Variations_prix!$E$4:$CA$4,0),FALSE),"0%")),IF(ROUND(VLOOKUP(_xlfn.CONCAT($B53,$C53),BNA_Variations_prix!$E$1:$AJ$205,MATCH(Y$42,BNA_Variations_prix!$E$4:$CA$4,0),FALSE),2)&lt;0,_xlfn.CONCAT($B$5," ",TEXT(VLOOKUP(_xlfn.CONCAT($B53,$C53),BNA_Variations_prix!$E$1:$AJ$205,MATCH(Y$42,BNA_Variations_prix!$E$4:$CA$4,0),FALSE),"0%")),VLOOKUP(_xlfn.CONCAT($B53,$C53),BNA_Variations_prix!$E$1:$AJ$205,MATCH(Y$42,BNA_Variations_prix!$E$4:$CA$4,0),FALSE)))),VLOOKUP(_xlfn.CONCAT($B53,$C53),BNA_Variations_prix!$E$1:$AJ$205,MATCH(Y$42,BNA_Variations_prix!$E$4:$CA$4,0),FALSE))</f>
        <v>-</v>
      </c>
      <c r="Z53" s="16" t="str">
        <f ca="1">IF(ISNUMBER(VLOOKUP(_xlfn.CONCAT($B53,$C53),BNA_Variations_prix!$E$1:$AJ$205,MATCH(Z$42,BNA_Variations_prix!$E$4:$CA$4,0),FALSE)),IF(ROUND(VLOOKUP(_xlfn.CONCAT($B53,$C53),BNA_Variations_prix!$E$1:$AJ$205,MATCH(Z$42,BNA_Variations_prix!$E$4:$CA$4,0),FALSE),2)&gt;0,_xlfn.CONCAT($B$3," ",TEXT(VLOOKUP(_xlfn.CONCAT($B53,$C53),BNA_Variations_prix!$E$1:$AJ$205,MATCH(Z$42,BNA_Variations_prix!$E$4:$CA$4,0),FALSE),"0%")),IF(ROUND(VLOOKUP(_xlfn.CONCAT($B53,$C53),BNA_Variations_prix!$E$1:$AJ$205,MATCH(Z$42,BNA_Variations_prix!$E$4:$CA$4,0),FALSE),2)=0,_xlfn.CONCAT($B$4," ",TEXT(VLOOKUP(_xlfn.CONCAT($B53,$C53),BNA_Variations_prix!$E$1:$AJ$205,MATCH(Z$42,BNA_Variations_prix!$E$4:$CA$4,0),FALSE),"0%")),IF(ROUND(VLOOKUP(_xlfn.CONCAT($B53,$C53),BNA_Variations_prix!$E$1:$AJ$205,MATCH(Z$42,BNA_Variations_prix!$E$4:$CA$4,0),FALSE),2)&lt;0,_xlfn.CONCAT($B$5," ",TEXT(VLOOKUP(_xlfn.CONCAT($B53,$C53),BNA_Variations_prix!$E$1:$AJ$205,MATCH(Z$42,BNA_Variations_prix!$E$4:$CA$4,0),FALSE),"0%")),VLOOKUP(_xlfn.CONCAT($B53,$C53),BNA_Variations_prix!$E$1:$AJ$205,MATCH(Z$42,BNA_Variations_prix!$E$4:$CA$4,0),FALSE)))),VLOOKUP(_xlfn.CONCAT($B53,$C53),BNA_Variations_prix!$E$1:$AJ$205,MATCH(Z$42,BNA_Variations_prix!$E$4:$CA$4,0),FALSE))</f>
        <v>-</v>
      </c>
      <c r="AA53" s="16" t="str">
        <f ca="1">IF(ISNUMBER(VLOOKUP(_xlfn.CONCAT($B53,$C53),BNA_Variations_prix!$E$1:$AJ$205,MATCH(AA$42,BNA_Variations_prix!$E$4:$CA$4,0),FALSE)),IF(ROUND(VLOOKUP(_xlfn.CONCAT($B53,$C53),BNA_Variations_prix!$E$1:$AJ$205,MATCH(AA$42,BNA_Variations_prix!$E$4:$CA$4,0),FALSE),2)&gt;0,_xlfn.CONCAT($B$3," ",TEXT(VLOOKUP(_xlfn.CONCAT($B53,$C53),BNA_Variations_prix!$E$1:$AJ$205,MATCH(AA$42,BNA_Variations_prix!$E$4:$CA$4,0),FALSE),"0%")),IF(ROUND(VLOOKUP(_xlfn.CONCAT($B53,$C53),BNA_Variations_prix!$E$1:$AJ$205,MATCH(AA$42,BNA_Variations_prix!$E$4:$CA$4,0),FALSE),2)=0,_xlfn.CONCAT($B$4," ",TEXT(VLOOKUP(_xlfn.CONCAT($B53,$C53),BNA_Variations_prix!$E$1:$AJ$205,MATCH(AA$42,BNA_Variations_prix!$E$4:$CA$4,0),FALSE),"0%")),IF(ROUND(VLOOKUP(_xlfn.CONCAT($B53,$C53),BNA_Variations_prix!$E$1:$AJ$205,MATCH(AA$42,BNA_Variations_prix!$E$4:$CA$4,0),FALSE),2)&lt;0,_xlfn.CONCAT($B$5," ",TEXT(VLOOKUP(_xlfn.CONCAT($B53,$C53),BNA_Variations_prix!$E$1:$AJ$205,MATCH(AA$42,BNA_Variations_prix!$E$4:$CA$4,0),FALSE),"0%")),VLOOKUP(_xlfn.CONCAT($B53,$C53),BNA_Variations_prix!$E$1:$AJ$205,MATCH(AA$42,BNA_Variations_prix!$E$4:$CA$4,0),FALSE)))),VLOOKUP(_xlfn.CONCAT($B53,$C53),BNA_Variations_prix!$E$1:$AJ$205,MATCH(AA$42,BNA_Variations_prix!$E$4:$CA$4,0),FALSE))</f>
        <v>► 0%</v>
      </c>
      <c r="AB53" s="16" t="str">
        <f ca="1">IF(ISNUMBER(VLOOKUP(_xlfn.CONCAT($B53,$C53),BNA_Variations_prix!$E$1:$AJ$205,MATCH(AB$42,BNA_Variations_prix!$E$4:$CA$4,0),FALSE)),IF(ROUND(VLOOKUP(_xlfn.CONCAT($B53,$C53),BNA_Variations_prix!$E$1:$AJ$205,MATCH(AB$42,BNA_Variations_prix!$E$4:$CA$4,0),FALSE),2)&gt;0,_xlfn.CONCAT($B$3," ",TEXT(VLOOKUP(_xlfn.CONCAT($B53,$C53),BNA_Variations_prix!$E$1:$AJ$205,MATCH(AB$42,BNA_Variations_prix!$E$4:$CA$4,0),FALSE),"0%")),IF(ROUND(VLOOKUP(_xlfn.CONCAT($B53,$C53),BNA_Variations_prix!$E$1:$AJ$205,MATCH(AB$42,BNA_Variations_prix!$E$4:$CA$4,0),FALSE),2)=0,_xlfn.CONCAT($B$4," ",TEXT(VLOOKUP(_xlfn.CONCAT($B53,$C53),BNA_Variations_prix!$E$1:$AJ$205,MATCH(AB$42,BNA_Variations_prix!$E$4:$CA$4,0),FALSE),"0%")),IF(ROUND(VLOOKUP(_xlfn.CONCAT($B53,$C53),BNA_Variations_prix!$E$1:$AJ$205,MATCH(AB$42,BNA_Variations_prix!$E$4:$CA$4,0),FALSE),2)&lt;0,_xlfn.CONCAT($B$5," ",TEXT(VLOOKUP(_xlfn.CONCAT($B53,$C53),BNA_Variations_prix!$E$1:$AJ$205,MATCH(AB$42,BNA_Variations_prix!$E$4:$CA$4,0),FALSE),"0%")),VLOOKUP(_xlfn.CONCAT($B53,$C53),BNA_Variations_prix!$E$1:$AJ$205,MATCH(AB$42,BNA_Variations_prix!$E$4:$CA$4,0),FALSE)))),VLOOKUP(_xlfn.CONCAT($B53,$C53),BNA_Variations_prix!$E$1:$AJ$205,MATCH(AB$42,BNA_Variations_prix!$E$4:$CA$4,0),FALSE))</f>
        <v>-</v>
      </c>
      <c r="AC53" s="16" t="str">
        <f ca="1">IF(ISNUMBER(VLOOKUP(_xlfn.CONCAT($B53,$C53),BNA_Variations_prix!$E$1:$AJ$205,MATCH(AC$42,BNA_Variations_prix!$E$4:$CA$4,0),FALSE)),IF(ROUND(VLOOKUP(_xlfn.CONCAT($B53,$C53),BNA_Variations_prix!$E$1:$AJ$205,MATCH(AC$42,BNA_Variations_prix!$E$4:$CA$4,0),FALSE),2)&gt;0,_xlfn.CONCAT($B$3," ",TEXT(VLOOKUP(_xlfn.CONCAT($B53,$C53),BNA_Variations_prix!$E$1:$AJ$205,MATCH(AC$42,BNA_Variations_prix!$E$4:$CA$4,0),FALSE),"0%")),IF(ROUND(VLOOKUP(_xlfn.CONCAT($B53,$C53),BNA_Variations_prix!$E$1:$AJ$205,MATCH(AC$42,BNA_Variations_prix!$E$4:$CA$4,0),FALSE),2)=0,_xlfn.CONCAT($B$4," ",TEXT(VLOOKUP(_xlfn.CONCAT($B53,$C53),BNA_Variations_prix!$E$1:$AJ$205,MATCH(AC$42,BNA_Variations_prix!$E$4:$CA$4,0),FALSE),"0%")),IF(ROUND(VLOOKUP(_xlfn.CONCAT($B53,$C53),BNA_Variations_prix!$E$1:$AJ$205,MATCH(AC$42,BNA_Variations_prix!$E$4:$CA$4,0),FALSE),2)&lt;0,_xlfn.CONCAT($B$5," ",TEXT(VLOOKUP(_xlfn.CONCAT($B53,$C53),BNA_Variations_prix!$E$1:$AJ$205,MATCH(AC$42,BNA_Variations_prix!$E$4:$CA$4,0),FALSE),"0%")),VLOOKUP(_xlfn.CONCAT($B53,$C53),BNA_Variations_prix!$E$1:$AJ$205,MATCH(AC$42,BNA_Variations_prix!$E$4:$CA$4,0),FALSE)))),VLOOKUP(_xlfn.CONCAT($B53,$C53),BNA_Variations_prix!$E$1:$AJ$205,MATCH(AC$42,BNA_Variations_prix!$E$4:$CA$4,0),FALSE))</f>
        <v>-</v>
      </c>
      <c r="AD53" s="16" t="str">
        <f ca="1">IF(ISNUMBER(VLOOKUP(_xlfn.CONCAT($B53,$C53),BNA_Variations_prix!$E$1:$AJ$205,MATCH(AD$42,BNA_Variations_prix!$E$4:$CA$4,0),FALSE)),IF(ROUND(VLOOKUP(_xlfn.CONCAT($B53,$C53),BNA_Variations_prix!$E$1:$AJ$205,MATCH(AD$42,BNA_Variations_prix!$E$4:$CA$4,0),FALSE),2)&gt;0,_xlfn.CONCAT($B$3," ",TEXT(VLOOKUP(_xlfn.CONCAT($B53,$C53),BNA_Variations_prix!$E$1:$AJ$205,MATCH(AD$42,BNA_Variations_prix!$E$4:$CA$4,0),FALSE),"0%")),IF(ROUND(VLOOKUP(_xlfn.CONCAT($B53,$C53),BNA_Variations_prix!$E$1:$AJ$205,MATCH(AD$42,BNA_Variations_prix!$E$4:$CA$4,0),FALSE),2)=0,_xlfn.CONCAT($B$4," ",TEXT(VLOOKUP(_xlfn.CONCAT($B53,$C53),BNA_Variations_prix!$E$1:$AJ$205,MATCH(AD$42,BNA_Variations_prix!$E$4:$CA$4,0),FALSE),"0%")),IF(ROUND(VLOOKUP(_xlfn.CONCAT($B53,$C53),BNA_Variations_prix!$E$1:$AJ$205,MATCH(AD$42,BNA_Variations_prix!$E$4:$CA$4,0),FALSE),2)&lt;0,_xlfn.CONCAT($B$5," ",TEXT(VLOOKUP(_xlfn.CONCAT($B53,$C53),BNA_Variations_prix!$E$1:$AJ$205,MATCH(AD$42,BNA_Variations_prix!$E$4:$CA$4,0),FALSE),"0%")),VLOOKUP(_xlfn.CONCAT($B53,$C53),BNA_Variations_prix!$E$1:$AJ$205,MATCH(AD$42,BNA_Variations_prix!$E$4:$CA$4,0),FALSE)))),VLOOKUP(_xlfn.CONCAT($B53,$C53),BNA_Variations_prix!$E$1:$AJ$205,MATCH(AD$42,BNA_Variations_prix!$E$4:$CA$4,0),FALSE))</f>
        <v>-</v>
      </c>
      <c r="AE53" s="16" t="str">
        <f ca="1">IF(ISNUMBER(VLOOKUP(_xlfn.CONCAT($B53,$C53),BNA_Variations_prix!$E$1:$AJ$205,MATCH(AE$42,BNA_Variations_prix!$E$4:$CA$4,0),FALSE)),IF(ROUND(VLOOKUP(_xlfn.CONCAT($B53,$C53),BNA_Variations_prix!$E$1:$AJ$205,MATCH(AE$42,BNA_Variations_prix!$E$4:$CA$4,0),FALSE),2)&gt;0,_xlfn.CONCAT($B$3," ",TEXT(VLOOKUP(_xlfn.CONCAT($B53,$C53),BNA_Variations_prix!$E$1:$AJ$205,MATCH(AE$42,BNA_Variations_prix!$E$4:$CA$4,0),FALSE),"0%")),IF(ROUND(VLOOKUP(_xlfn.CONCAT($B53,$C53),BNA_Variations_prix!$E$1:$AJ$205,MATCH(AE$42,BNA_Variations_prix!$E$4:$CA$4,0),FALSE),2)=0,_xlfn.CONCAT($B$4," ",TEXT(VLOOKUP(_xlfn.CONCAT($B53,$C53),BNA_Variations_prix!$E$1:$AJ$205,MATCH(AE$42,BNA_Variations_prix!$E$4:$CA$4,0),FALSE),"0%")),IF(ROUND(VLOOKUP(_xlfn.CONCAT($B53,$C53),BNA_Variations_prix!$E$1:$AJ$205,MATCH(AE$42,BNA_Variations_prix!$E$4:$CA$4,0),FALSE),2)&lt;0,_xlfn.CONCAT($B$5," ",TEXT(VLOOKUP(_xlfn.CONCAT($B53,$C53),BNA_Variations_prix!$E$1:$AJ$205,MATCH(AE$42,BNA_Variations_prix!$E$4:$CA$4,0),FALSE),"0%")),VLOOKUP(_xlfn.CONCAT($B53,$C53),BNA_Variations_prix!$E$1:$AJ$205,MATCH(AE$42,BNA_Variations_prix!$E$4:$CA$4,0),FALSE)))),VLOOKUP(_xlfn.CONCAT($B53,$C53),BNA_Variations_prix!$E$1:$AJ$205,MATCH(AE$42,BNA_Variations_prix!$E$4:$CA$4,0),FALSE))</f>
        <v>-</v>
      </c>
      <c r="AF53" s="16" t="str">
        <f ca="1">IF(ISNUMBER(VLOOKUP(_xlfn.CONCAT($B53,$C53),BNA_Variations_prix!$E$1:$AJ$205,MATCH(AF$42,BNA_Variations_prix!$E$4:$CA$4,0),FALSE)),IF(ROUND(VLOOKUP(_xlfn.CONCAT($B53,$C53),BNA_Variations_prix!$E$1:$AJ$205,MATCH(AF$42,BNA_Variations_prix!$E$4:$CA$4,0),FALSE),2)&gt;0,_xlfn.CONCAT($B$3," ",TEXT(VLOOKUP(_xlfn.CONCAT($B53,$C53),BNA_Variations_prix!$E$1:$AJ$205,MATCH(AF$42,BNA_Variations_prix!$E$4:$CA$4,0),FALSE),"0%")),IF(ROUND(VLOOKUP(_xlfn.CONCAT($B53,$C53),BNA_Variations_prix!$E$1:$AJ$205,MATCH(AF$42,BNA_Variations_prix!$E$4:$CA$4,0),FALSE),2)=0,_xlfn.CONCAT($B$4," ",TEXT(VLOOKUP(_xlfn.CONCAT($B53,$C53),BNA_Variations_prix!$E$1:$AJ$205,MATCH(AF$42,BNA_Variations_prix!$E$4:$CA$4,0),FALSE),"0%")),IF(ROUND(VLOOKUP(_xlfn.CONCAT($B53,$C53),BNA_Variations_prix!$E$1:$AJ$205,MATCH(AF$42,BNA_Variations_prix!$E$4:$CA$4,0),FALSE),2)&lt;0,_xlfn.CONCAT($B$5," ",TEXT(VLOOKUP(_xlfn.CONCAT($B53,$C53),BNA_Variations_prix!$E$1:$AJ$205,MATCH(AF$42,BNA_Variations_prix!$E$4:$CA$4,0),FALSE),"0%")),VLOOKUP(_xlfn.CONCAT($B53,$C53),BNA_Variations_prix!$E$1:$AJ$205,MATCH(AF$42,BNA_Variations_prix!$E$4:$CA$4,0),FALSE)))),VLOOKUP(_xlfn.CONCAT($B53,$C53),BNA_Variations_prix!$E$1:$AJ$205,MATCH(AF$42,BNA_Variations_prix!$E$4:$CA$4,0),FALSE))</f>
        <v>-</v>
      </c>
      <c r="AG53" s="16" t="str">
        <f ca="1">IF(ISNUMBER(VLOOKUP(_xlfn.CONCAT($B53,$C53),BNA_Variations_prix!$E$1:$AJ$205,MATCH(AG$42,BNA_Variations_prix!$E$4:$CA$4,0),FALSE)),IF(ROUND(VLOOKUP(_xlfn.CONCAT($B53,$C53),BNA_Variations_prix!$E$1:$AJ$205,MATCH(AG$42,BNA_Variations_prix!$E$4:$CA$4,0),FALSE),2)&gt;0,_xlfn.CONCAT($B$3," ",TEXT(VLOOKUP(_xlfn.CONCAT($B53,$C53),BNA_Variations_prix!$E$1:$AJ$205,MATCH(AG$42,BNA_Variations_prix!$E$4:$CA$4,0),FALSE),"0%")),IF(ROUND(VLOOKUP(_xlfn.CONCAT($B53,$C53),BNA_Variations_prix!$E$1:$AJ$205,MATCH(AG$42,BNA_Variations_prix!$E$4:$CA$4,0),FALSE),2)=0,_xlfn.CONCAT($B$4," ",TEXT(VLOOKUP(_xlfn.CONCAT($B53,$C53),BNA_Variations_prix!$E$1:$AJ$205,MATCH(AG$42,BNA_Variations_prix!$E$4:$CA$4,0),FALSE),"0%")),IF(ROUND(VLOOKUP(_xlfn.CONCAT($B53,$C53),BNA_Variations_prix!$E$1:$AJ$205,MATCH(AG$42,BNA_Variations_prix!$E$4:$CA$4,0),FALSE),2)&lt;0,_xlfn.CONCAT($B$5," ",TEXT(VLOOKUP(_xlfn.CONCAT($B53,$C53),BNA_Variations_prix!$E$1:$AJ$205,MATCH(AG$42,BNA_Variations_prix!$E$4:$CA$4,0),FALSE),"0%")),VLOOKUP(_xlfn.CONCAT($B53,$C53),BNA_Variations_prix!$E$1:$AJ$205,MATCH(AG$42,BNA_Variations_prix!$E$4:$CA$4,0),FALSE)))),VLOOKUP(_xlfn.CONCAT($B53,$C53),BNA_Variations_prix!$E$1:$AJ$205,MATCH(AG$42,BNA_Variations_prix!$E$4:$CA$4,0),FALSE))</f>
        <v>-</v>
      </c>
    </row>
    <row r="54" spans="2:33" x14ac:dyDescent="0.35">
      <c r="B54" t="s">
        <v>86</v>
      </c>
      <c r="C54" s="11">
        <f t="shared" si="2"/>
        <v>45231</v>
      </c>
      <c r="D54" t="s">
        <v>85</v>
      </c>
      <c r="E54" s="16" t="str">
        <f ca="1">IF(ISNUMBER(VLOOKUP(_xlfn.CONCAT($B54,$C54),BNA_Variations_prix!$E$1:$AJ$205,MATCH(E$42,BNA_Variations_prix!$E$4:$CA$4,0),FALSE)),IF(ROUND(VLOOKUP(_xlfn.CONCAT($B54,$C54),BNA_Variations_prix!$E$1:$AJ$205,MATCH(E$42,BNA_Variations_prix!$E$4:$CA$4,0),FALSE),2)&gt;0,_xlfn.CONCAT($B$3," ",TEXT(VLOOKUP(_xlfn.CONCAT($B54,$C54),BNA_Variations_prix!$E$1:$AJ$205,MATCH(E$42,BNA_Variations_prix!$E$4:$CA$4,0),FALSE),"0%")),IF(ROUND(VLOOKUP(_xlfn.CONCAT($B54,$C54),BNA_Variations_prix!$E$1:$AJ$205,MATCH(E$42,BNA_Variations_prix!$E$4:$CA$4,0),FALSE),2)=0,_xlfn.CONCAT($B$4," ",TEXT(VLOOKUP(_xlfn.CONCAT($B54,$C54),BNA_Variations_prix!$E$1:$AJ$205,MATCH(E$42,BNA_Variations_prix!$E$4:$CA$4,0),FALSE),"0%")),IF(ROUND(VLOOKUP(_xlfn.CONCAT($B54,$C54),BNA_Variations_prix!$E$1:$AJ$205,MATCH(E$42,BNA_Variations_prix!$E$4:$CA$4,0),FALSE),2)&lt;0,_xlfn.CONCAT($B$5," ",TEXT(VLOOKUP(_xlfn.CONCAT($B54,$C54),BNA_Variations_prix!$E$1:$AJ$205,MATCH(E$42,BNA_Variations_prix!$E$4:$CA$4,0),FALSE),"0%")),VLOOKUP(_xlfn.CONCAT($B54,$C54),BNA_Variations_prix!$E$1:$AJ$205,MATCH(E$42,BNA_Variations_prix!$E$4:$CA$4,0),FALSE)))),VLOOKUP(_xlfn.CONCAT($B54,$C54),BNA_Variations_prix!$E$1:$AJ$205,MATCH(E$42,BNA_Variations_prix!$E$4:$CA$4,0),FALSE))</f>
        <v>-</v>
      </c>
      <c r="F54" s="16" t="str">
        <f ca="1">IF(ISNUMBER(VLOOKUP(_xlfn.CONCAT($B54,$C54),BNA_Variations_prix!$E$1:$AJ$205,MATCH(F$42,BNA_Variations_prix!$E$4:$CA$4,0),FALSE)),IF(ROUND(VLOOKUP(_xlfn.CONCAT($B54,$C54),BNA_Variations_prix!$E$1:$AJ$205,MATCH(F$42,BNA_Variations_prix!$E$4:$CA$4,0),FALSE),2)&gt;0,_xlfn.CONCAT($B$3," ",TEXT(VLOOKUP(_xlfn.CONCAT($B54,$C54),BNA_Variations_prix!$E$1:$AJ$205,MATCH(F$42,BNA_Variations_prix!$E$4:$CA$4,0),FALSE),"0%")),IF(ROUND(VLOOKUP(_xlfn.CONCAT($B54,$C54),BNA_Variations_prix!$E$1:$AJ$205,MATCH(F$42,BNA_Variations_prix!$E$4:$CA$4,0),FALSE),2)=0,_xlfn.CONCAT($B$4," ",TEXT(VLOOKUP(_xlfn.CONCAT($B54,$C54),BNA_Variations_prix!$E$1:$AJ$205,MATCH(F$42,BNA_Variations_prix!$E$4:$CA$4,0),FALSE),"0%")),IF(ROUND(VLOOKUP(_xlfn.CONCAT($B54,$C54),BNA_Variations_prix!$E$1:$AJ$205,MATCH(F$42,BNA_Variations_prix!$E$4:$CA$4,0),FALSE),2)&lt;0,_xlfn.CONCAT($B$5," ",TEXT(VLOOKUP(_xlfn.CONCAT($B54,$C54),BNA_Variations_prix!$E$1:$AJ$205,MATCH(F$42,BNA_Variations_prix!$E$4:$CA$4,0),FALSE),"0%")),VLOOKUP(_xlfn.CONCAT($B54,$C54),BNA_Variations_prix!$E$1:$AJ$205,MATCH(F$42,BNA_Variations_prix!$E$4:$CA$4,0),FALSE)))),VLOOKUP(_xlfn.CONCAT($B54,$C54),BNA_Variations_prix!$E$1:$AJ$205,MATCH(F$42,BNA_Variations_prix!$E$4:$CA$4,0),FALSE))</f>
        <v>-</v>
      </c>
      <c r="G54" s="16" t="str">
        <f ca="1">IF(ISNUMBER(VLOOKUP(_xlfn.CONCAT($B54,$C54),BNA_Variations_prix!$E$1:$AJ$205,MATCH(G$42,BNA_Variations_prix!$E$4:$CA$4,0),FALSE)),IF(ROUND(VLOOKUP(_xlfn.CONCAT($B54,$C54),BNA_Variations_prix!$E$1:$AJ$205,MATCH(G$42,BNA_Variations_prix!$E$4:$CA$4,0),FALSE),2)&gt;0,_xlfn.CONCAT($B$3," ",TEXT(VLOOKUP(_xlfn.CONCAT($B54,$C54),BNA_Variations_prix!$E$1:$AJ$205,MATCH(G$42,BNA_Variations_prix!$E$4:$CA$4,0),FALSE),"0%")),IF(ROUND(VLOOKUP(_xlfn.CONCAT($B54,$C54),BNA_Variations_prix!$E$1:$AJ$205,MATCH(G$42,BNA_Variations_prix!$E$4:$CA$4,0),FALSE),2)=0,_xlfn.CONCAT($B$4," ",TEXT(VLOOKUP(_xlfn.CONCAT($B54,$C54),BNA_Variations_prix!$E$1:$AJ$205,MATCH(G$42,BNA_Variations_prix!$E$4:$CA$4,0),FALSE),"0%")),IF(ROUND(VLOOKUP(_xlfn.CONCAT($B54,$C54),BNA_Variations_prix!$E$1:$AJ$205,MATCH(G$42,BNA_Variations_prix!$E$4:$CA$4,0),FALSE),2)&lt;0,_xlfn.CONCAT($B$5," ",TEXT(VLOOKUP(_xlfn.CONCAT($B54,$C54),BNA_Variations_prix!$E$1:$AJ$205,MATCH(G$42,BNA_Variations_prix!$E$4:$CA$4,0),FALSE),"0%")),VLOOKUP(_xlfn.CONCAT($B54,$C54),BNA_Variations_prix!$E$1:$AJ$205,MATCH(G$42,BNA_Variations_prix!$E$4:$CA$4,0),FALSE)))),VLOOKUP(_xlfn.CONCAT($B54,$C54),BNA_Variations_prix!$E$1:$AJ$205,MATCH(G$42,BNA_Variations_prix!$E$4:$CA$4,0),FALSE))</f>
        <v>-</v>
      </c>
      <c r="H54" s="16" t="str">
        <f ca="1">IF(ISNUMBER(VLOOKUP(_xlfn.CONCAT($B54,$C54),BNA_Variations_prix!$E$1:$AJ$205,MATCH(H$42,BNA_Variations_prix!$E$4:$CA$4,0),FALSE)),IF(ROUND(VLOOKUP(_xlfn.CONCAT($B54,$C54),BNA_Variations_prix!$E$1:$AJ$205,MATCH(H$42,BNA_Variations_prix!$E$4:$CA$4,0),FALSE),2)&gt;0,_xlfn.CONCAT($B$3," ",TEXT(VLOOKUP(_xlfn.CONCAT($B54,$C54),BNA_Variations_prix!$E$1:$AJ$205,MATCH(H$42,BNA_Variations_prix!$E$4:$CA$4,0),FALSE),"0%")),IF(ROUND(VLOOKUP(_xlfn.CONCAT($B54,$C54),BNA_Variations_prix!$E$1:$AJ$205,MATCH(H$42,BNA_Variations_prix!$E$4:$CA$4,0),FALSE),2)=0,_xlfn.CONCAT($B$4," ",TEXT(VLOOKUP(_xlfn.CONCAT($B54,$C54),BNA_Variations_prix!$E$1:$AJ$205,MATCH(H$42,BNA_Variations_prix!$E$4:$CA$4,0),FALSE),"0%")),IF(ROUND(VLOOKUP(_xlfn.CONCAT($B54,$C54),BNA_Variations_prix!$E$1:$AJ$205,MATCH(H$42,BNA_Variations_prix!$E$4:$CA$4,0),FALSE),2)&lt;0,_xlfn.CONCAT($B$5," ",TEXT(VLOOKUP(_xlfn.CONCAT($B54,$C54),BNA_Variations_prix!$E$1:$AJ$205,MATCH(H$42,BNA_Variations_prix!$E$4:$CA$4,0),FALSE),"0%")),VLOOKUP(_xlfn.CONCAT($B54,$C54),BNA_Variations_prix!$E$1:$AJ$205,MATCH(H$42,BNA_Variations_prix!$E$4:$CA$4,0),FALSE)))),VLOOKUP(_xlfn.CONCAT($B54,$C54),BNA_Variations_prix!$E$1:$AJ$205,MATCH(H$42,BNA_Variations_prix!$E$4:$CA$4,0),FALSE))</f>
        <v>► 0%</v>
      </c>
      <c r="I54" s="16" t="str">
        <f ca="1">IF(ISNUMBER(VLOOKUP(_xlfn.CONCAT($B54,$C54),BNA_Variations_prix!$E$1:$AJ$205,MATCH(I$42,BNA_Variations_prix!$E$4:$CA$4,0),FALSE)),IF(ROUND(VLOOKUP(_xlfn.CONCAT($B54,$C54),BNA_Variations_prix!$E$1:$AJ$205,MATCH(I$42,BNA_Variations_prix!$E$4:$CA$4,0),FALSE),2)&gt;0,_xlfn.CONCAT($B$3," ",TEXT(VLOOKUP(_xlfn.CONCAT($B54,$C54),BNA_Variations_prix!$E$1:$AJ$205,MATCH(I$42,BNA_Variations_prix!$E$4:$CA$4,0),FALSE),"0%")),IF(ROUND(VLOOKUP(_xlfn.CONCAT($B54,$C54),BNA_Variations_prix!$E$1:$AJ$205,MATCH(I$42,BNA_Variations_prix!$E$4:$CA$4,0),FALSE),2)=0,_xlfn.CONCAT($B$4," ",TEXT(VLOOKUP(_xlfn.CONCAT($B54,$C54),BNA_Variations_prix!$E$1:$AJ$205,MATCH(I$42,BNA_Variations_prix!$E$4:$CA$4,0),FALSE),"0%")),IF(ROUND(VLOOKUP(_xlfn.CONCAT($B54,$C54),BNA_Variations_prix!$E$1:$AJ$205,MATCH(I$42,BNA_Variations_prix!$E$4:$CA$4,0),FALSE),2)&lt;0,_xlfn.CONCAT($B$5," ",TEXT(VLOOKUP(_xlfn.CONCAT($B54,$C54),BNA_Variations_prix!$E$1:$AJ$205,MATCH(I$42,BNA_Variations_prix!$E$4:$CA$4,0),FALSE),"0%")),VLOOKUP(_xlfn.CONCAT($B54,$C54),BNA_Variations_prix!$E$1:$AJ$205,MATCH(I$42,BNA_Variations_prix!$E$4:$CA$4,0),FALSE)))),VLOOKUP(_xlfn.CONCAT($B54,$C54),BNA_Variations_prix!$E$1:$AJ$205,MATCH(I$42,BNA_Variations_prix!$E$4:$CA$4,0),FALSE))</f>
        <v>► 0%</v>
      </c>
      <c r="J54" s="16" t="str">
        <f ca="1">IF(ISNUMBER(VLOOKUP(_xlfn.CONCAT($B54,$C54),BNA_Variations_prix!$E$1:$AJ$205,MATCH(J$42,BNA_Variations_prix!$E$4:$CA$4,0),FALSE)),IF(ROUND(VLOOKUP(_xlfn.CONCAT($B54,$C54),BNA_Variations_prix!$E$1:$AJ$205,MATCH(J$42,BNA_Variations_prix!$E$4:$CA$4,0),FALSE),2)&gt;0,_xlfn.CONCAT($B$3," ",TEXT(VLOOKUP(_xlfn.CONCAT($B54,$C54),BNA_Variations_prix!$E$1:$AJ$205,MATCH(J$42,BNA_Variations_prix!$E$4:$CA$4,0),FALSE),"0%")),IF(ROUND(VLOOKUP(_xlfn.CONCAT($B54,$C54),BNA_Variations_prix!$E$1:$AJ$205,MATCH(J$42,BNA_Variations_prix!$E$4:$CA$4,0),FALSE),2)=0,_xlfn.CONCAT($B$4," ",TEXT(VLOOKUP(_xlfn.CONCAT($B54,$C54),BNA_Variations_prix!$E$1:$AJ$205,MATCH(J$42,BNA_Variations_prix!$E$4:$CA$4,0),FALSE),"0%")),IF(ROUND(VLOOKUP(_xlfn.CONCAT($B54,$C54),BNA_Variations_prix!$E$1:$AJ$205,MATCH(J$42,BNA_Variations_prix!$E$4:$CA$4,0),FALSE),2)&lt;0,_xlfn.CONCAT($B$5," ",TEXT(VLOOKUP(_xlfn.CONCAT($B54,$C54),BNA_Variations_prix!$E$1:$AJ$205,MATCH(J$42,BNA_Variations_prix!$E$4:$CA$4,0),FALSE),"0%")),VLOOKUP(_xlfn.CONCAT($B54,$C54),BNA_Variations_prix!$E$1:$AJ$205,MATCH(J$42,BNA_Variations_prix!$E$4:$CA$4,0),FALSE)))),VLOOKUP(_xlfn.CONCAT($B54,$C54),BNA_Variations_prix!$E$1:$AJ$205,MATCH(J$42,BNA_Variations_prix!$E$4:$CA$4,0),FALSE))</f>
        <v>► 0%</v>
      </c>
      <c r="K54" s="16" t="str">
        <f ca="1">IF(ISNUMBER(VLOOKUP(_xlfn.CONCAT($B54,$C54),BNA_Variations_prix!$E$1:$AJ$205,MATCH(K$42,BNA_Variations_prix!$E$4:$CA$4,0),FALSE)),IF(ROUND(VLOOKUP(_xlfn.CONCAT($B54,$C54),BNA_Variations_prix!$E$1:$AJ$205,MATCH(K$42,BNA_Variations_prix!$E$4:$CA$4,0),FALSE),2)&gt;0,_xlfn.CONCAT($B$3," ",TEXT(VLOOKUP(_xlfn.CONCAT($B54,$C54),BNA_Variations_prix!$E$1:$AJ$205,MATCH(K$42,BNA_Variations_prix!$E$4:$CA$4,0),FALSE),"0%")),IF(ROUND(VLOOKUP(_xlfn.CONCAT($B54,$C54),BNA_Variations_prix!$E$1:$AJ$205,MATCH(K$42,BNA_Variations_prix!$E$4:$CA$4,0),FALSE),2)=0,_xlfn.CONCAT($B$4," ",TEXT(VLOOKUP(_xlfn.CONCAT($B54,$C54),BNA_Variations_prix!$E$1:$AJ$205,MATCH(K$42,BNA_Variations_prix!$E$4:$CA$4,0),FALSE),"0%")),IF(ROUND(VLOOKUP(_xlfn.CONCAT($B54,$C54),BNA_Variations_prix!$E$1:$AJ$205,MATCH(K$42,BNA_Variations_prix!$E$4:$CA$4,0),FALSE),2)&lt;0,_xlfn.CONCAT($B$5," ",TEXT(VLOOKUP(_xlfn.CONCAT($B54,$C54),BNA_Variations_prix!$E$1:$AJ$205,MATCH(K$42,BNA_Variations_prix!$E$4:$CA$4,0),FALSE),"0%")),VLOOKUP(_xlfn.CONCAT($B54,$C54),BNA_Variations_prix!$E$1:$AJ$205,MATCH(K$42,BNA_Variations_prix!$E$4:$CA$4,0),FALSE)))),VLOOKUP(_xlfn.CONCAT($B54,$C54),BNA_Variations_prix!$E$1:$AJ$205,MATCH(K$42,BNA_Variations_prix!$E$4:$CA$4,0),FALSE))</f>
        <v>-</v>
      </c>
      <c r="L54" s="16" t="str">
        <f ca="1">IF(ISNUMBER(VLOOKUP(_xlfn.CONCAT($B54,$C54),BNA_Variations_prix!$E$1:$AJ$205,MATCH(L$42,BNA_Variations_prix!$E$4:$CA$4,0),FALSE)),IF(ROUND(VLOOKUP(_xlfn.CONCAT($B54,$C54),BNA_Variations_prix!$E$1:$AJ$205,MATCH(L$42,BNA_Variations_prix!$E$4:$CA$4,0),FALSE),2)&gt;0,_xlfn.CONCAT($B$3," ",TEXT(VLOOKUP(_xlfn.CONCAT($B54,$C54),BNA_Variations_prix!$E$1:$AJ$205,MATCH(L$42,BNA_Variations_prix!$E$4:$CA$4,0),FALSE),"0%")),IF(ROUND(VLOOKUP(_xlfn.CONCAT($B54,$C54),BNA_Variations_prix!$E$1:$AJ$205,MATCH(L$42,BNA_Variations_prix!$E$4:$CA$4,0),FALSE),2)=0,_xlfn.CONCAT($B$4," ",TEXT(VLOOKUP(_xlfn.CONCAT($B54,$C54),BNA_Variations_prix!$E$1:$AJ$205,MATCH(L$42,BNA_Variations_prix!$E$4:$CA$4,0),FALSE),"0%")),IF(ROUND(VLOOKUP(_xlfn.CONCAT($B54,$C54),BNA_Variations_prix!$E$1:$AJ$205,MATCH(L$42,BNA_Variations_prix!$E$4:$CA$4,0),FALSE),2)&lt;0,_xlfn.CONCAT($B$5," ",TEXT(VLOOKUP(_xlfn.CONCAT($B54,$C54),BNA_Variations_prix!$E$1:$AJ$205,MATCH(L$42,BNA_Variations_prix!$E$4:$CA$4,0),FALSE),"0%")),VLOOKUP(_xlfn.CONCAT($B54,$C54),BNA_Variations_prix!$E$1:$AJ$205,MATCH(L$42,BNA_Variations_prix!$E$4:$CA$4,0),FALSE)))),VLOOKUP(_xlfn.CONCAT($B54,$C54),BNA_Variations_prix!$E$1:$AJ$205,MATCH(L$42,BNA_Variations_prix!$E$4:$CA$4,0),FALSE))</f>
        <v>-</v>
      </c>
      <c r="M54" s="16" t="str">
        <f ca="1">IF(ISNUMBER(VLOOKUP(_xlfn.CONCAT($B54,$C54),BNA_Variations_prix!$E$1:$AJ$205,MATCH(M$42,BNA_Variations_prix!$E$4:$CA$4,0),FALSE)),IF(ROUND(VLOOKUP(_xlfn.CONCAT($B54,$C54),BNA_Variations_prix!$E$1:$AJ$205,MATCH(M$42,BNA_Variations_prix!$E$4:$CA$4,0),FALSE),2)&gt;0,_xlfn.CONCAT($B$3," ",TEXT(VLOOKUP(_xlfn.CONCAT($B54,$C54),BNA_Variations_prix!$E$1:$AJ$205,MATCH(M$42,BNA_Variations_prix!$E$4:$CA$4,0),FALSE),"0%")),IF(ROUND(VLOOKUP(_xlfn.CONCAT($B54,$C54),BNA_Variations_prix!$E$1:$AJ$205,MATCH(M$42,BNA_Variations_prix!$E$4:$CA$4,0),FALSE),2)=0,_xlfn.CONCAT($B$4," ",TEXT(VLOOKUP(_xlfn.CONCAT($B54,$C54),BNA_Variations_prix!$E$1:$AJ$205,MATCH(M$42,BNA_Variations_prix!$E$4:$CA$4,0),FALSE),"0%")),IF(ROUND(VLOOKUP(_xlfn.CONCAT($B54,$C54),BNA_Variations_prix!$E$1:$AJ$205,MATCH(M$42,BNA_Variations_prix!$E$4:$CA$4,0),FALSE),2)&lt;0,_xlfn.CONCAT($B$5," ",TEXT(VLOOKUP(_xlfn.CONCAT($B54,$C54),BNA_Variations_prix!$E$1:$AJ$205,MATCH(M$42,BNA_Variations_prix!$E$4:$CA$4,0),FALSE),"0%")),VLOOKUP(_xlfn.CONCAT($B54,$C54),BNA_Variations_prix!$E$1:$AJ$205,MATCH(M$42,BNA_Variations_prix!$E$4:$CA$4,0),FALSE)))),VLOOKUP(_xlfn.CONCAT($B54,$C54),BNA_Variations_prix!$E$1:$AJ$205,MATCH(M$42,BNA_Variations_prix!$E$4:$CA$4,0),FALSE))</f>
        <v>-</v>
      </c>
      <c r="N54" s="16" t="str">
        <f ca="1">IF(ISNUMBER(VLOOKUP(_xlfn.CONCAT($B54,$C54),BNA_Variations_prix!$E$1:$AJ$205,MATCH(N$42,BNA_Variations_prix!$E$4:$CA$4,0),FALSE)),IF(ROUND(VLOOKUP(_xlfn.CONCAT($B54,$C54),BNA_Variations_prix!$E$1:$AJ$205,MATCH(N$42,BNA_Variations_prix!$E$4:$CA$4,0),FALSE),2)&gt;0,_xlfn.CONCAT($B$3," ",TEXT(VLOOKUP(_xlfn.CONCAT($B54,$C54),BNA_Variations_prix!$E$1:$AJ$205,MATCH(N$42,BNA_Variations_prix!$E$4:$CA$4,0),FALSE),"0%")),IF(ROUND(VLOOKUP(_xlfn.CONCAT($B54,$C54),BNA_Variations_prix!$E$1:$AJ$205,MATCH(N$42,BNA_Variations_prix!$E$4:$CA$4,0),FALSE),2)=0,_xlfn.CONCAT($B$4," ",TEXT(VLOOKUP(_xlfn.CONCAT($B54,$C54),BNA_Variations_prix!$E$1:$AJ$205,MATCH(N$42,BNA_Variations_prix!$E$4:$CA$4,0),FALSE),"0%")),IF(ROUND(VLOOKUP(_xlfn.CONCAT($B54,$C54),BNA_Variations_prix!$E$1:$AJ$205,MATCH(N$42,BNA_Variations_prix!$E$4:$CA$4,0),FALSE),2)&lt;0,_xlfn.CONCAT($B$5," ",TEXT(VLOOKUP(_xlfn.CONCAT($B54,$C54),BNA_Variations_prix!$E$1:$AJ$205,MATCH(N$42,BNA_Variations_prix!$E$4:$CA$4,0),FALSE),"0%")),VLOOKUP(_xlfn.CONCAT($B54,$C54),BNA_Variations_prix!$E$1:$AJ$205,MATCH(N$42,BNA_Variations_prix!$E$4:$CA$4,0),FALSE)))),VLOOKUP(_xlfn.CONCAT($B54,$C54),BNA_Variations_prix!$E$1:$AJ$205,MATCH(N$42,BNA_Variations_prix!$E$4:$CA$4,0),FALSE))</f>
        <v>-</v>
      </c>
      <c r="O54" s="16" t="str">
        <f ca="1">IF(ISNUMBER(VLOOKUP(_xlfn.CONCAT($B54,$C54),BNA_Variations_prix!$E$1:$AJ$205,MATCH(O$42,BNA_Variations_prix!$E$4:$CA$4,0),FALSE)),IF(ROUND(VLOOKUP(_xlfn.CONCAT($B54,$C54),BNA_Variations_prix!$E$1:$AJ$205,MATCH(O$42,BNA_Variations_prix!$E$4:$CA$4,0),FALSE),2)&gt;0,_xlfn.CONCAT($B$3," ",TEXT(VLOOKUP(_xlfn.CONCAT($B54,$C54),BNA_Variations_prix!$E$1:$AJ$205,MATCH(O$42,BNA_Variations_prix!$E$4:$CA$4,0),FALSE),"0%")),IF(ROUND(VLOOKUP(_xlfn.CONCAT($B54,$C54),BNA_Variations_prix!$E$1:$AJ$205,MATCH(O$42,BNA_Variations_prix!$E$4:$CA$4,0),FALSE),2)=0,_xlfn.CONCAT($B$4," ",TEXT(VLOOKUP(_xlfn.CONCAT($B54,$C54),BNA_Variations_prix!$E$1:$AJ$205,MATCH(O$42,BNA_Variations_prix!$E$4:$CA$4,0),FALSE),"0%")),IF(ROUND(VLOOKUP(_xlfn.CONCAT($B54,$C54),BNA_Variations_prix!$E$1:$AJ$205,MATCH(O$42,BNA_Variations_prix!$E$4:$CA$4,0),FALSE),2)&lt;0,_xlfn.CONCAT($B$5," ",TEXT(VLOOKUP(_xlfn.CONCAT($B54,$C54),BNA_Variations_prix!$E$1:$AJ$205,MATCH(O$42,BNA_Variations_prix!$E$4:$CA$4,0),FALSE),"0%")),VLOOKUP(_xlfn.CONCAT($B54,$C54),BNA_Variations_prix!$E$1:$AJ$205,MATCH(O$42,BNA_Variations_prix!$E$4:$CA$4,0),FALSE)))),VLOOKUP(_xlfn.CONCAT($B54,$C54),BNA_Variations_prix!$E$1:$AJ$205,MATCH(O$42,BNA_Variations_prix!$E$4:$CA$4,0),FALSE))</f>
        <v>-</v>
      </c>
      <c r="P54" s="16" t="str">
        <f ca="1">IF(ISNUMBER(VLOOKUP(_xlfn.CONCAT($B54,$C54),BNA_Variations_prix!$E$1:$AJ$205,MATCH(P$42,BNA_Variations_prix!$E$4:$CA$4,0),FALSE)),IF(ROUND(VLOOKUP(_xlfn.CONCAT($B54,$C54),BNA_Variations_prix!$E$1:$AJ$205,MATCH(P$42,BNA_Variations_prix!$E$4:$CA$4,0),FALSE),2)&gt;0,_xlfn.CONCAT($B$3," ",TEXT(VLOOKUP(_xlfn.CONCAT($B54,$C54),BNA_Variations_prix!$E$1:$AJ$205,MATCH(P$42,BNA_Variations_prix!$E$4:$CA$4,0),FALSE),"0%")),IF(ROUND(VLOOKUP(_xlfn.CONCAT($B54,$C54),BNA_Variations_prix!$E$1:$AJ$205,MATCH(P$42,BNA_Variations_prix!$E$4:$CA$4,0),FALSE),2)=0,_xlfn.CONCAT($B$4," ",TEXT(VLOOKUP(_xlfn.CONCAT($B54,$C54),BNA_Variations_prix!$E$1:$AJ$205,MATCH(P$42,BNA_Variations_prix!$E$4:$CA$4,0),FALSE),"0%")),IF(ROUND(VLOOKUP(_xlfn.CONCAT($B54,$C54),BNA_Variations_prix!$E$1:$AJ$205,MATCH(P$42,BNA_Variations_prix!$E$4:$CA$4,0),FALSE),2)&lt;0,_xlfn.CONCAT($B$5," ",TEXT(VLOOKUP(_xlfn.CONCAT($B54,$C54),BNA_Variations_prix!$E$1:$AJ$205,MATCH(P$42,BNA_Variations_prix!$E$4:$CA$4,0),FALSE),"0%")),VLOOKUP(_xlfn.CONCAT($B54,$C54),BNA_Variations_prix!$E$1:$AJ$205,MATCH(P$42,BNA_Variations_prix!$E$4:$CA$4,0),FALSE)))),VLOOKUP(_xlfn.CONCAT($B54,$C54),BNA_Variations_prix!$E$1:$AJ$205,MATCH(P$42,BNA_Variations_prix!$E$4:$CA$4,0),FALSE))</f>
        <v>-</v>
      </c>
      <c r="Q54" s="16" t="str">
        <f ca="1">IF(ISNUMBER(VLOOKUP(_xlfn.CONCAT($B54,$C54),BNA_Variations_prix!$E$1:$AJ$205,MATCH(Q$42,BNA_Variations_prix!$E$4:$CA$4,0),FALSE)),IF(ROUND(VLOOKUP(_xlfn.CONCAT($B54,$C54),BNA_Variations_prix!$E$1:$AJ$205,MATCH(Q$42,BNA_Variations_prix!$E$4:$CA$4,0),FALSE),2)&gt;0,_xlfn.CONCAT($B$3," ",TEXT(VLOOKUP(_xlfn.CONCAT($B54,$C54),BNA_Variations_prix!$E$1:$AJ$205,MATCH(Q$42,BNA_Variations_prix!$E$4:$CA$4,0),FALSE),"0%")),IF(ROUND(VLOOKUP(_xlfn.CONCAT($B54,$C54),BNA_Variations_prix!$E$1:$AJ$205,MATCH(Q$42,BNA_Variations_prix!$E$4:$CA$4,0),FALSE),2)=0,_xlfn.CONCAT($B$4," ",TEXT(VLOOKUP(_xlfn.CONCAT($B54,$C54),BNA_Variations_prix!$E$1:$AJ$205,MATCH(Q$42,BNA_Variations_prix!$E$4:$CA$4,0),FALSE),"0%")),IF(ROUND(VLOOKUP(_xlfn.CONCAT($B54,$C54),BNA_Variations_prix!$E$1:$AJ$205,MATCH(Q$42,BNA_Variations_prix!$E$4:$CA$4,0),FALSE),2)&lt;0,_xlfn.CONCAT($B$5," ",TEXT(VLOOKUP(_xlfn.CONCAT($B54,$C54),BNA_Variations_prix!$E$1:$AJ$205,MATCH(Q$42,BNA_Variations_prix!$E$4:$CA$4,0),FALSE),"0%")),VLOOKUP(_xlfn.CONCAT($B54,$C54),BNA_Variations_prix!$E$1:$AJ$205,MATCH(Q$42,BNA_Variations_prix!$E$4:$CA$4,0),FALSE)))),VLOOKUP(_xlfn.CONCAT($B54,$C54),BNA_Variations_prix!$E$1:$AJ$205,MATCH(Q$42,BNA_Variations_prix!$E$4:$CA$4,0),FALSE))</f>
        <v>-</v>
      </c>
      <c r="R54" s="16" t="str">
        <f ca="1">IF(ISNUMBER(VLOOKUP(_xlfn.CONCAT($B54,$C54),BNA_Variations_prix!$E$1:$AJ$205,MATCH(R$42,BNA_Variations_prix!$E$4:$CA$4,0),FALSE)),IF(ROUND(VLOOKUP(_xlfn.CONCAT($B54,$C54),BNA_Variations_prix!$E$1:$AJ$205,MATCH(R$42,BNA_Variations_prix!$E$4:$CA$4,0),FALSE),2)&gt;0,_xlfn.CONCAT($B$3," ",TEXT(VLOOKUP(_xlfn.CONCAT($B54,$C54),BNA_Variations_prix!$E$1:$AJ$205,MATCH(R$42,BNA_Variations_prix!$E$4:$CA$4,0),FALSE),"0%")),IF(ROUND(VLOOKUP(_xlfn.CONCAT($B54,$C54),BNA_Variations_prix!$E$1:$AJ$205,MATCH(R$42,BNA_Variations_prix!$E$4:$CA$4,0),FALSE),2)=0,_xlfn.CONCAT($B$4," ",TEXT(VLOOKUP(_xlfn.CONCAT($B54,$C54),BNA_Variations_prix!$E$1:$AJ$205,MATCH(R$42,BNA_Variations_prix!$E$4:$CA$4,0),FALSE),"0%")),IF(ROUND(VLOOKUP(_xlfn.CONCAT($B54,$C54),BNA_Variations_prix!$E$1:$AJ$205,MATCH(R$42,BNA_Variations_prix!$E$4:$CA$4,0),FALSE),2)&lt;0,_xlfn.CONCAT($B$5," ",TEXT(VLOOKUP(_xlfn.CONCAT($B54,$C54),BNA_Variations_prix!$E$1:$AJ$205,MATCH(R$42,BNA_Variations_prix!$E$4:$CA$4,0),FALSE),"0%")),VLOOKUP(_xlfn.CONCAT($B54,$C54),BNA_Variations_prix!$E$1:$AJ$205,MATCH(R$42,BNA_Variations_prix!$E$4:$CA$4,0),FALSE)))),VLOOKUP(_xlfn.CONCAT($B54,$C54),BNA_Variations_prix!$E$1:$AJ$205,MATCH(R$42,BNA_Variations_prix!$E$4:$CA$4,0),FALSE))</f>
        <v>-</v>
      </c>
      <c r="S54" s="16" t="str">
        <f ca="1">IF(ISNUMBER(VLOOKUP(_xlfn.CONCAT($B54,$C54),BNA_Variations_prix!$E$1:$AJ$205,MATCH(S$42,BNA_Variations_prix!$E$4:$CA$4,0),FALSE)),IF(ROUND(VLOOKUP(_xlfn.CONCAT($B54,$C54),BNA_Variations_prix!$E$1:$AJ$205,MATCH(S$42,BNA_Variations_prix!$E$4:$CA$4,0),FALSE),2)&gt;0,_xlfn.CONCAT($B$3," ",TEXT(VLOOKUP(_xlfn.CONCAT($B54,$C54),BNA_Variations_prix!$E$1:$AJ$205,MATCH(S$42,BNA_Variations_prix!$E$4:$CA$4,0),FALSE),"0%")),IF(ROUND(VLOOKUP(_xlfn.CONCAT($B54,$C54),BNA_Variations_prix!$E$1:$AJ$205,MATCH(S$42,BNA_Variations_prix!$E$4:$CA$4,0),FALSE),2)=0,_xlfn.CONCAT($B$4," ",TEXT(VLOOKUP(_xlfn.CONCAT($B54,$C54),BNA_Variations_prix!$E$1:$AJ$205,MATCH(S$42,BNA_Variations_prix!$E$4:$CA$4,0),FALSE),"0%")),IF(ROUND(VLOOKUP(_xlfn.CONCAT($B54,$C54),BNA_Variations_prix!$E$1:$AJ$205,MATCH(S$42,BNA_Variations_prix!$E$4:$CA$4,0),FALSE),2)&lt;0,_xlfn.CONCAT($B$5," ",TEXT(VLOOKUP(_xlfn.CONCAT($B54,$C54),BNA_Variations_prix!$E$1:$AJ$205,MATCH(S$42,BNA_Variations_prix!$E$4:$CA$4,0),FALSE),"0%")),VLOOKUP(_xlfn.CONCAT($B54,$C54),BNA_Variations_prix!$E$1:$AJ$205,MATCH(S$42,BNA_Variations_prix!$E$4:$CA$4,0),FALSE)))),VLOOKUP(_xlfn.CONCAT($B54,$C54),BNA_Variations_prix!$E$1:$AJ$205,MATCH(S$42,BNA_Variations_prix!$E$4:$CA$4,0),FALSE))</f>
        <v>-</v>
      </c>
      <c r="T54" s="16" t="str">
        <f ca="1">IF(ISNUMBER(VLOOKUP(_xlfn.CONCAT($B54,$C54),BNA_Variations_prix!$E$1:$AJ$205,MATCH(T$42,BNA_Variations_prix!$E$4:$CA$4,0),FALSE)),IF(ROUND(VLOOKUP(_xlfn.CONCAT($B54,$C54),BNA_Variations_prix!$E$1:$AJ$205,MATCH(T$42,BNA_Variations_prix!$E$4:$CA$4,0),FALSE),2)&gt;0,_xlfn.CONCAT($B$3," ",TEXT(VLOOKUP(_xlfn.CONCAT($B54,$C54),BNA_Variations_prix!$E$1:$AJ$205,MATCH(T$42,BNA_Variations_prix!$E$4:$CA$4,0),FALSE),"0%")),IF(ROUND(VLOOKUP(_xlfn.CONCAT($B54,$C54),BNA_Variations_prix!$E$1:$AJ$205,MATCH(T$42,BNA_Variations_prix!$E$4:$CA$4,0),FALSE),2)=0,_xlfn.CONCAT($B$4," ",TEXT(VLOOKUP(_xlfn.CONCAT($B54,$C54),BNA_Variations_prix!$E$1:$AJ$205,MATCH(T$42,BNA_Variations_prix!$E$4:$CA$4,0),FALSE),"0%")),IF(ROUND(VLOOKUP(_xlfn.CONCAT($B54,$C54),BNA_Variations_prix!$E$1:$AJ$205,MATCH(T$42,BNA_Variations_prix!$E$4:$CA$4,0),FALSE),2)&lt;0,_xlfn.CONCAT($B$5," ",TEXT(VLOOKUP(_xlfn.CONCAT($B54,$C54),BNA_Variations_prix!$E$1:$AJ$205,MATCH(T$42,BNA_Variations_prix!$E$4:$CA$4,0),FALSE),"0%")),VLOOKUP(_xlfn.CONCAT($B54,$C54),BNA_Variations_prix!$E$1:$AJ$205,MATCH(T$42,BNA_Variations_prix!$E$4:$CA$4,0),FALSE)))),VLOOKUP(_xlfn.CONCAT($B54,$C54),BNA_Variations_prix!$E$1:$AJ$205,MATCH(T$42,BNA_Variations_prix!$E$4:$CA$4,0),FALSE))</f>
        <v>-</v>
      </c>
      <c r="U54" s="16" t="str">
        <f ca="1">IF(ISNUMBER(VLOOKUP(_xlfn.CONCAT($B54,$C54),BNA_Variations_prix!$E$1:$AJ$205,MATCH(U$42,BNA_Variations_prix!$E$4:$CA$4,0),FALSE)),IF(ROUND(VLOOKUP(_xlfn.CONCAT($B54,$C54),BNA_Variations_prix!$E$1:$AJ$205,MATCH(U$42,BNA_Variations_prix!$E$4:$CA$4,0),FALSE),2)&gt;0,_xlfn.CONCAT($B$3," ",TEXT(VLOOKUP(_xlfn.CONCAT($B54,$C54),BNA_Variations_prix!$E$1:$AJ$205,MATCH(U$42,BNA_Variations_prix!$E$4:$CA$4,0),FALSE),"0%")),IF(ROUND(VLOOKUP(_xlfn.CONCAT($B54,$C54),BNA_Variations_prix!$E$1:$AJ$205,MATCH(U$42,BNA_Variations_prix!$E$4:$CA$4,0),FALSE),2)=0,_xlfn.CONCAT($B$4," ",TEXT(VLOOKUP(_xlfn.CONCAT($B54,$C54),BNA_Variations_prix!$E$1:$AJ$205,MATCH(U$42,BNA_Variations_prix!$E$4:$CA$4,0),FALSE),"0%")),IF(ROUND(VLOOKUP(_xlfn.CONCAT($B54,$C54),BNA_Variations_prix!$E$1:$AJ$205,MATCH(U$42,BNA_Variations_prix!$E$4:$CA$4,0),FALSE),2)&lt;0,_xlfn.CONCAT($B$5," ",TEXT(VLOOKUP(_xlfn.CONCAT($B54,$C54),BNA_Variations_prix!$E$1:$AJ$205,MATCH(U$42,BNA_Variations_prix!$E$4:$CA$4,0),FALSE),"0%")),VLOOKUP(_xlfn.CONCAT($B54,$C54),BNA_Variations_prix!$E$1:$AJ$205,MATCH(U$42,BNA_Variations_prix!$E$4:$CA$4,0),FALSE)))),VLOOKUP(_xlfn.CONCAT($B54,$C54),BNA_Variations_prix!$E$1:$AJ$205,MATCH(U$42,BNA_Variations_prix!$E$4:$CA$4,0),FALSE))</f>
        <v>-</v>
      </c>
      <c r="V54" s="16" t="str">
        <f ca="1">IF(ISNUMBER(VLOOKUP(_xlfn.CONCAT($B54,$C54),BNA_Variations_prix!$E$1:$AJ$205,MATCH(V$42,BNA_Variations_prix!$E$4:$CA$4,0),FALSE)),IF(ROUND(VLOOKUP(_xlfn.CONCAT($B54,$C54),BNA_Variations_prix!$E$1:$AJ$205,MATCH(V$42,BNA_Variations_prix!$E$4:$CA$4,0),FALSE),2)&gt;0,_xlfn.CONCAT($B$3," ",TEXT(VLOOKUP(_xlfn.CONCAT($B54,$C54),BNA_Variations_prix!$E$1:$AJ$205,MATCH(V$42,BNA_Variations_prix!$E$4:$CA$4,0),FALSE),"0%")),IF(ROUND(VLOOKUP(_xlfn.CONCAT($B54,$C54),BNA_Variations_prix!$E$1:$AJ$205,MATCH(V$42,BNA_Variations_prix!$E$4:$CA$4,0),FALSE),2)=0,_xlfn.CONCAT($B$4," ",TEXT(VLOOKUP(_xlfn.CONCAT($B54,$C54),BNA_Variations_prix!$E$1:$AJ$205,MATCH(V$42,BNA_Variations_prix!$E$4:$CA$4,0),FALSE),"0%")),IF(ROUND(VLOOKUP(_xlfn.CONCAT($B54,$C54),BNA_Variations_prix!$E$1:$AJ$205,MATCH(V$42,BNA_Variations_prix!$E$4:$CA$4,0),FALSE),2)&lt;0,_xlfn.CONCAT($B$5," ",TEXT(VLOOKUP(_xlfn.CONCAT($B54,$C54),BNA_Variations_prix!$E$1:$AJ$205,MATCH(V$42,BNA_Variations_prix!$E$4:$CA$4,0),FALSE),"0%")),VLOOKUP(_xlfn.CONCAT($B54,$C54),BNA_Variations_prix!$E$1:$AJ$205,MATCH(V$42,BNA_Variations_prix!$E$4:$CA$4,0),FALSE)))),VLOOKUP(_xlfn.CONCAT($B54,$C54),BNA_Variations_prix!$E$1:$AJ$205,MATCH(V$42,BNA_Variations_prix!$E$4:$CA$4,0),FALSE))</f>
        <v>► 0%</v>
      </c>
      <c r="W54" s="16" t="str">
        <f ca="1">IF(ISNUMBER(VLOOKUP(_xlfn.CONCAT($B54,$C54),BNA_Variations_prix!$E$1:$AJ$205,MATCH(W$42,BNA_Variations_prix!$E$4:$CA$4,0),FALSE)),IF(ROUND(VLOOKUP(_xlfn.CONCAT($B54,$C54),BNA_Variations_prix!$E$1:$AJ$205,MATCH(W$42,BNA_Variations_prix!$E$4:$CA$4,0),FALSE),2)&gt;0,_xlfn.CONCAT($B$3," ",TEXT(VLOOKUP(_xlfn.CONCAT($B54,$C54),BNA_Variations_prix!$E$1:$AJ$205,MATCH(W$42,BNA_Variations_prix!$E$4:$CA$4,0),FALSE),"0%")),IF(ROUND(VLOOKUP(_xlfn.CONCAT($B54,$C54),BNA_Variations_prix!$E$1:$AJ$205,MATCH(W$42,BNA_Variations_prix!$E$4:$CA$4,0),FALSE),2)=0,_xlfn.CONCAT($B$4," ",TEXT(VLOOKUP(_xlfn.CONCAT($B54,$C54),BNA_Variations_prix!$E$1:$AJ$205,MATCH(W$42,BNA_Variations_prix!$E$4:$CA$4,0),FALSE),"0%")),IF(ROUND(VLOOKUP(_xlfn.CONCAT($B54,$C54),BNA_Variations_prix!$E$1:$AJ$205,MATCH(W$42,BNA_Variations_prix!$E$4:$CA$4,0),FALSE),2)&lt;0,_xlfn.CONCAT($B$5," ",TEXT(VLOOKUP(_xlfn.CONCAT($B54,$C54),BNA_Variations_prix!$E$1:$AJ$205,MATCH(W$42,BNA_Variations_prix!$E$4:$CA$4,0),FALSE),"0%")),VLOOKUP(_xlfn.CONCAT($B54,$C54),BNA_Variations_prix!$E$1:$AJ$205,MATCH(W$42,BNA_Variations_prix!$E$4:$CA$4,0),FALSE)))),VLOOKUP(_xlfn.CONCAT($B54,$C54),BNA_Variations_prix!$E$1:$AJ$205,MATCH(W$42,BNA_Variations_prix!$E$4:$CA$4,0),FALSE))</f>
        <v>-</v>
      </c>
      <c r="X54" s="16" t="str">
        <f ca="1">IF(ISNUMBER(VLOOKUP(_xlfn.CONCAT($B54,$C54),BNA_Variations_prix!$E$1:$AJ$205,MATCH(X$42,BNA_Variations_prix!$E$4:$CA$4,0),FALSE)),IF(ROUND(VLOOKUP(_xlfn.CONCAT($B54,$C54),BNA_Variations_prix!$E$1:$AJ$205,MATCH(X$42,BNA_Variations_prix!$E$4:$CA$4,0),FALSE),2)&gt;0,_xlfn.CONCAT($B$3," ",TEXT(VLOOKUP(_xlfn.CONCAT($B54,$C54),BNA_Variations_prix!$E$1:$AJ$205,MATCH(X$42,BNA_Variations_prix!$E$4:$CA$4,0),FALSE),"0%")),IF(ROUND(VLOOKUP(_xlfn.CONCAT($B54,$C54),BNA_Variations_prix!$E$1:$AJ$205,MATCH(X$42,BNA_Variations_prix!$E$4:$CA$4,0),FALSE),2)=0,_xlfn.CONCAT($B$4," ",TEXT(VLOOKUP(_xlfn.CONCAT($B54,$C54),BNA_Variations_prix!$E$1:$AJ$205,MATCH(X$42,BNA_Variations_prix!$E$4:$CA$4,0),FALSE),"0%")),IF(ROUND(VLOOKUP(_xlfn.CONCAT($B54,$C54),BNA_Variations_prix!$E$1:$AJ$205,MATCH(X$42,BNA_Variations_prix!$E$4:$CA$4,0),FALSE),2)&lt;0,_xlfn.CONCAT($B$5," ",TEXT(VLOOKUP(_xlfn.CONCAT($B54,$C54),BNA_Variations_prix!$E$1:$AJ$205,MATCH(X$42,BNA_Variations_prix!$E$4:$CA$4,0),FALSE),"0%")),VLOOKUP(_xlfn.CONCAT($B54,$C54),BNA_Variations_prix!$E$1:$AJ$205,MATCH(X$42,BNA_Variations_prix!$E$4:$CA$4,0),FALSE)))),VLOOKUP(_xlfn.CONCAT($B54,$C54),BNA_Variations_prix!$E$1:$AJ$205,MATCH(X$42,BNA_Variations_prix!$E$4:$CA$4,0),FALSE))</f>
        <v>-</v>
      </c>
      <c r="Y54" s="16" t="str">
        <f ca="1">IF(ISNUMBER(VLOOKUP(_xlfn.CONCAT($B54,$C54),BNA_Variations_prix!$E$1:$AJ$205,MATCH(Y$42,BNA_Variations_prix!$E$4:$CA$4,0),FALSE)),IF(ROUND(VLOOKUP(_xlfn.CONCAT($B54,$C54),BNA_Variations_prix!$E$1:$AJ$205,MATCH(Y$42,BNA_Variations_prix!$E$4:$CA$4,0),FALSE),2)&gt;0,_xlfn.CONCAT($B$3," ",TEXT(VLOOKUP(_xlfn.CONCAT($B54,$C54),BNA_Variations_prix!$E$1:$AJ$205,MATCH(Y$42,BNA_Variations_prix!$E$4:$CA$4,0),FALSE),"0%")),IF(ROUND(VLOOKUP(_xlfn.CONCAT($B54,$C54),BNA_Variations_prix!$E$1:$AJ$205,MATCH(Y$42,BNA_Variations_prix!$E$4:$CA$4,0),FALSE),2)=0,_xlfn.CONCAT($B$4," ",TEXT(VLOOKUP(_xlfn.CONCAT($B54,$C54),BNA_Variations_prix!$E$1:$AJ$205,MATCH(Y$42,BNA_Variations_prix!$E$4:$CA$4,0),FALSE),"0%")),IF(ROUND(VLOOKUP(_xlfn.CONCAT($B54,$C54),BNA_Variations_prix!$E$1:$AJ$205,MATCH(Y$42,BNA_Variations_prix!$E$4:$CA$4,0),FALSE),2)&lt;0,_xlfn.CONCAT($B$5," ",TEXT(VLOOKUP(_xlfn.CONCAT($B54,$C54),BNA_Variations_prix!$E$1:$AJ$205,MATCH(Y$42,BNA_Variations_prix!$E$4:$CA$4,0),FALSE),"0%")),VLOOKUP(_xlfn.CONCAT($B54,$C54),BNA_Variations_prix!$E$1:$AJ$205,MATCH(Y$42,BNA_Variations_prix!$E$4:$CA$4,0),FALSE)))),VLOOKUP(_xlfn.CONCAT($B54,$C54),BNA_Variations_prix!$E$1:$AJ$205,MATCH(Y$42,BNA_Variations_prix!$E$4:$CA$4,0),FALSE))</f>
        <v>► 0%</v>
      </c>
      <c r="Z54" s="16" t="str">
        <f ca="1">IF(ISNUMBER(VLOOKUP(_xlfn.CONCAT($B54,$C54),BNA_Variations_prix!$E$1:$AJ$205,MATCH(Z$42,BNA_Variations_prix!$E$4:$CA$4,0),FALSE)),IF(ROUND(VLOOKUP(_xlfn.CONCAT($B54,$C54),BNA_Variations_prix!$E$1:$AJ$205,MATCH(Z$42,BNA_Variations_prix!$E$4:$CA$4,0),FALSE),2)&gt;0,_xlfn.CONCAT($B$3," ",TEXT(VLOOKUP(_xlfn.CONCAT($B54,$C54),BNA_Variations_prix!$E$1:$AJ$205,MATCH(Z$42,BNA_Variations_prix!$E$4:$CA$4,0),FALSE),"0%")),IF(ROUND(VLOOKUP(_xlfn.CONCAT($B54,$C54),BNA_Variations_prix!$E$1:$AJ$205,MATCH(Z$42,BNA_Variations_prix!$E$4:$CA$4,0),FALSE),2)=0,_xlfn.CONCAT($B$4," ",TEXT(VLOOKUP(_xlfn.CONCAT($B54,$C54),BNA_Variations_prix!$E$1:$AJ$205,MATCH(Z$42,BNA_Variations_prix!$E$4:$CA$4,0),FALSE),"0%")),IF(ROUND(VLOOKUP(_xlfn.CONCAT($B54,$C54),BNA_Variations_prix!$E$1:$AJ$205,MATCH(Z$42,BNA_Variations_prix!$E$4:$CA$4,0),FALSE),2)&lt;0,_xlfn.CONCAT($B$5," ",TEXT(VLOOKUP(_xlfn.CONCAT($B54,$C54),BNA_Variations_prix!$E$1:$AJ$205,MATCH(Z$42,BNA_Variations_prix!$E$4:$CA$4,0),FALSE),"0%")),VLOOKUP(_xlfn.CONCAT($B54,$C54),BNA_Variations_prix!$E$1:$AJ$205,MATCH(Z$42,BNA_Variations_prix!$E$4:$CA$4,0),FALSE)))),VLOOKUP(_xlfn.CONCAT($B54,$C54),BNA_Variations_prix!$E$1:$AJ$205,MATCH(Z$42,BNA_Variations_prix!$E$4:$CA$4,0),FALSE))</f>
        <v>► 0%</v>
      </c>
      <c r="AA54" s="16" t="str">
        <f ca="1">IF(ISNUMBER(VLOOKUP(_xlfn.CONCAT($B54,$C54),BNA_Variations_prix!$E$1:$AJ$205,MATCH(AA$42,BNA_Variations_prix!$E$4:$CA$4,0),FALSE)),IF(ROUND(VLOOKUP(_xlfn.CONCAT($B54,$C54),BNA_Variations_prix!$E$1:$AJ$205,MATCH(AA$42,BNA_Variations_prix!$E$4:$CA$4,0),FALSE),2)&gt;0,_xlfn.CONCAT($B$3," ",TEXT(VLOOKUP(_xlfn.CONCAT($B54,$C54),BNA_Variations_prix!$E$1:$AJ$205,MATCH(AA$42,BNA_Variations_prix!$E$4:$CA$4,0),FALSE),"0%")),IF(ROUND(VLOOKUP(_xlfn.CONCAT($B54,$C54),BNA_Variations_prix!$E$1:$AJ$205,MATCH(AA$42,BNA_Variations_prix!$E$4:$CA$4,0),FALSE),2)=0,_xlfn.CONCAT($B$4," ",TEXT(VLOOKUP(_xlfn.CONCAT($B54,$C54),BNA_Variations_prix!$E$1:$AJ$205,MATCH(AA$42,BNA_Variations_prix!$E$4:$CA$4,0),FALSE),"0%")),IF(ROUND(VLOOKUP(_xlfn.CONCAT($B54,$C54),BNA_Variations_prix!$E$1:$AJ$205,MATCH(AA$42,BNA_Variations_prix!$E$4:$CA$4,0),FALSE),2)&lt;0,_xlfn.CONCAT($B$5," ",TEXT(VLOOKUP(_xlfn.CONCAT($B54,$C54),BNA_Variations_prix!$E$1:$AJ$205,MATCH(AA$42,BNA_Variations_prix!$E$4:$CA$4,0),FALSE),"0%")),VLOOKUP(_xlfn.CONCAT($B54,$C54),BNA_Variations_prix!$E$1:$AJ$205,MATCH(AA$42,BNA_Variations_prix!$E$4:$CA$4,0),FALSE)))),VLOOKUP(_xlfn.CONCAT($B54,$C54),BNA_Variations_prix!$E$1:$AJ$205,MATCH(AA$42,BNA_Variations_prix!$E$4:$CA$4,0),FALSE))</f>
        <v>► 0%</v>
      </c>
      <c r="AB54" s="16" t="str">
        <f ca="1">IF(ISNUMBER(VLOOKUP(_xlfn.CONCAT($B54,$C54),BNA_Variations_prix!$E$1:$AJ$205,MATCH(AB$42,BNA_Variations_prix!$E$4:$CA$4,0),FALSE)),IF(ROUND(VLOOKUP(_xlfn.CONCAT($B54,$C54),BNA_Variations_prix!$E$1:$AJ$205,MATCH(AB$42,BNA_Variations_prix!$E$4:$CA$4,0),FALSE),2)&gt;0,_xlfn.CONCAT($B$3," ",TEXT(VLOOKUP(_xlfn.CONCAT($B54,$C54),BNA_Variations_prix!$E$1:$AJ$205,MATCH(AB$42,BNA_Variations_prix!$E$4:$CA$4,0),FALSE),"0%")),IF(ROUND(VLOOKUP(_xlfn.CONCAT($B54,$C54),BNA_Variations_prix!$E$1:$AJ$205,MATCH(AB$42,BNA_Variations_prix!$E$4:$CA$4,0),FALSE),2)=0,_xlfn.CONCAT($B$4," ",TEXT(VLOOKUP(_xlfn.CONCAT($B54,$C54),BNA_Variations_prix!$E$1:$AJ$205,MATCH(AB$42,BNA_Variations_prix!$E$4:$CA$4,0),FALSE),"0%")),IF(ROUND(VLOOKUP(_xlfn.CONCAT($B54,$C54),BNA_Variations_prix!$E$1:$AJ$205,MATCH(AB$42,BNA_Variations_prix!$E$4:$CA$4,0),FALSE),2)&lt;0,_xlfn.CONCAT($B$5," ",TEXT(VLOOKUP(_xlfn.CONCAT($B54,$C54),BNA_Variations_prix!$E$1:$AJ$205,MATCH(AB$42,BNA_Variations_prix!$E$4:$CA$4,0),FALSE),"0%")),VLOOKUP(_xlfn.CONCAT($B54,$C54),BNA_Variations_prix!$E$1:$AJ$205,MATCH(AB$42,BNA_Variations_prix!$E$4:$CA$4,0),FALSE)))),VLOOKUP(_xlfn.CONCAT($B54,$C54),BNA_Variations_prix!$E$1:$AJ$205,MATCH(AB$42,BNA_Variations_prix!$E$4:$CA$4,0),FALSE))</f>
        <v>-</v>
      </c>
      <c r="AC54" s="16" t="str">
        <f ca="1">IF(ISNUMBER(VLOOKUP(_xlfn.CONCAT($B54,$C54),BNA_Variations_prix!$E$1:$AJ$205,MATCH(AC$42,BNA_Variations_prix!$E$4:$CA$4,0),FALSE)),IF(ROUND(VLOOKUP(_xlfn.CONCAT($B54,$C54),BNA_Variations_prix!$E$1:$AJ$205,MATCH(AC$42,BNA_Variations_prix!$E$4:$CA$4,0),FALSE),2)&gt;0,_xlfn.CONCAT($B$3," ",TEXT(VLOOKUP(_xlfn.CONCAT($B54,$C54),BNA_Variations_prix!$E$1:$AJ$205,MATCH(AC$42,BNA_Variations_prix!$E$4:$CA$4,0),FALSE),"0%")),IF(ROUND(VLOOKUP(_xlfn.CONCAT($B54,$C54),BNA_Variations_prix!$E$1:$AJ$205,MATCH(AC$42,BNA_Variations_prix!$E$4:$CA$4,0),FALSE),2)=0,_xlfn.CONCAT($B$4," ",TEXT(VLOOKUP(_xlfn.CONCAT($B54,$C54),BNA_Variations_prix!$E$1:$AJ$205,MATCH(AC$42,BNA_Variations_prix!$E$4:$CA$4,0),FALSE),"0%")),IF(ROUND(VLOOKUP(_xlfn.CONCAT($B54,$C54),BNA_Variations_prix!$E$1:$AJ$205,MATCH(AC$42,BNA_Variations_prix!$E$4:$CA$4,0),FALSE),2)&lt;0,_xlfn.CONCAT($B$5," ",TEXT(VLOOKUP(_xlfn.CONCAT($B54,$C54),BNA_Variations_prix!$E$1:$AJ$205,MATCH(AC$42,BNA_Variations_prix!$E$4:$CA$4,0),FALSE),"0%")),VLOOKUP(_xlfn.CONCAT($B54,$C54),BNA_Variations_prix!$E$1:$AJ$205,MATCH(AC$42,BNA_Variations_prix!$E$4:$CA$4,0),FALSE)))),VLOOKUP(_xlfn.CONCAT($B54,$C54),BNA_Variations_prix!$E$1:$AJ$205,MATCH(AC$42,BNA_Variations_prix!$E$4:$CA$4,0),FALSE))</f>
        <v>-</v>
      </c>
      <c r="AD54" s="16" t="str">
        <f ca="1">IF(ISNUMBER(VLOOKUP(_xlfn.CONCAT($B54,$C54),BNA_Variations_prix!$E$1:$AJ$205,MATCH(AD$42,BNA_Variations_prix!$E$4:$CA$4,0),FALSE)),IF(ROUND(VLOOKUP(_xlfn.CONCAT($B54,$C54),BNA_Variations_prix!$E$1:$AJ$205,MATCH(AD$42,BNA_Variations_prix!$E$4:$CA$4,0),FALSE),2)&gt;0,_xlfn.CONCAT($B$3," ",TEXT(VLOOKUP(_xlfn.CONCAT($B54,$C54),BNA_Variations_prix!$E$1:$AJ$205,MATCH(AD$42,BNA_Variations_prix!$E$4:$CA$4,0),FALSE),"0%")),IF(ROUND(VLOOKUP(_xlfn.CONCAT($B54,$C54),BNA_Variations_prix!$E$1:$AJ$205,MATCH(AD$42,BNA_Variations_prix!$E$4:$CA$4,0),FALSE),2)=0,_xlfn.CONCAT($B$4," ",TEXT(VLOOKUP(_xlfn.CONCAT($B54,$C54),BNA_Variations_prix!$E$1:$AJ$205,MATCH(AD$42,BNA_Variations_prix!$E$4:$CA$4,0),FALSE),"0%")),IF(ROUND(VLOOKUP(_xlfn.CONCAT($B54,$C54),BNA_Variations_prix!$E$1:$AJ$205,MATCH(AD$42,BNA_Variations_prix!$E$4:$CA$4,0),FALSE),2)&lt;0,_xlfn.CONCAT($B$5," ",TEXT(VLOOKUP(_xlfn.CONCAT($B54,$C54),BNA_Variations_prix!$E$1:$AJ$205,MATCH(AD$42,BNA_Variations_prix!$E$4:$CA$4,0),FALSE),"0%")),VLOOKUP(_xlfn.CONCAT($B54,$C54),BNA_Variations_prix!$E$1:$AJ$205,MATCH(AD$42,BNA_Variations_prix!$E$4:$CA$4,0),FALSE)))),VLOOKUP(_xlfn.CONCAT($B54,$C54),BNA_Variations_prix!$E$1:$AJ$205,MATCH(AD$42,BNA_Variations_prix!$E$4:$CA$4,0),FALSE))</f>
        <v>► 0%</v>
      </c>
      <c r="AE54" s="16" t="str">
        <f ca="1">IF(ISNUMBER(VLOOKUP(_xlfn.CONCAT($B54,$C54),BNA_Variations_prix!$E$1:$AJ$205,MATCH(AE$42,BNA_Variations_prix!$E$4:$CA$4,0),FALSE)),IF(ROUND(VLOOKUP(_xlfn.CONCAT($B54,$C54),BNA_Variations_prix!$E$1:$AJ$205,MATCH(AE$42,BNA_Variations_prix!$E$4:$CA$4,0),FALSE),2)&gt;0,_xlfn.CONCAT($B$3," ",TEXT(VLOOKUP(_xlfn.CONCAT($B54,$C54),BNA_Variations_prix!$E$1:$AJ$205,MATCH(AE$42,BNA_Variations_prix!$E$4:$CA$4,0),FALSE),"0%")),IF(ROUND(VLOOKUP(_xlfn.CONCAT($B54,$C54),BNA_Variations_prix!$E$1:$AJ$205,MATCH(AE$42,BNA_Variations_prix!$E$4:$CA$4,0),FALSE),2)=0,_xlfn.CONCAT($B$4," ",TEXT(VLOOKUP(_xlfn.CONCAT($B54,$C54),BNA_Variations_prix!$E$1:$AJ$205,MATCH(AE$42,BNA_Variations_prix!$E$4:$CA$4,0),FALSE),"0%")),IF(ROUND(VLOOKUP(_xlfn.CONCAT($B54,$C54),BNA_Variations_prix!$E$1:$AJ$205,MATCH(AE$42,BNA_Variations_prix!$E$4:$CA$4,0),FALSE),2)&lt;0,_xlfn.CONCAT($B$5," ",TEXT(VLOOKUP(_xlfn.CONCAT($B54,$C54),BNA_Variations_prix!$E$1:$AJ$205,MATCH(AE$42,BNA_Variations_prix!$E$4:$CA$4,0),FALSE),"0%")),VLOOKUP(_xlfn.CONCAT($B54,$C54),BNA_Variations_prix!$E$1:$AJ$205,MATCH(AE$42,BNA_Variations_prix!$E$4:$CA$4,0),FALSE)))),VLOOKUP(_xlfn.CONCAT($B54,$C54),BNA_Variations_prix!$E$1:$AJ$205,MATCH(AE$42,BNA_Variations_prix!$E$4:$CA$4,0),FALSE))</f>
        <v>► 0%</v>
      </c>
      <c r="AF54" s="16" t="str">
        <f ca="1">IF(ISNUMBER(VLOOKUP(_xlfn.CONCAT($B54,$C54),BNA_Variations_prix!$E$1:$AJ$205,MATCH(AF$42,BNA_Variations_prix!$E$4:$CA$4,0),FALSE)),IF(ROUND(VLOOKUP(_xlfn.CONCAT($B54,$C54),BNA_Variations_prix!$E$1:$AJ$205,MATCH(AF$42,BNA_Variations_prix!$E$4:$CA$4,0),FALSE),2)&gt;0,_xlfn.CONCAT($B$3," ",TEXT(VLOOKUP(_xlfn.CONCAT($B54,$C54),BNA_Variations_prix!$E$1:$AJ$205,MATCH(AF$42,BNA_Variations_prix!$E$4:$CA$4,0),FALSE),"0%")),IF(ROUND(VLOOKUP(_xlfn.CONCAT($B54,$C54),BNA_Variations_prix!$E$1:$AJ$205,MATCH(AF$42,BNA_Variations_prix!$E$4:$CA$4,0),FALSE),2)=0,_xlfn.CONCAT($B$4," ",TEXT(VLOOKUP(_xlfn.CONCAT($B54,$C54),BNA_Variations_prix!$E$1:$AJ$205,MATCH(AF$42,BNA_Variations_prix!$E$4:$CA$4,0),FALSE),"0%")),IF(ROUND(VLOOKUP(_xlfn.CONCAT($B54,$C54),BNA_Variations_prix!$E$1:$AJ$205,MATCH(AF$42,BNA_Variations_prix!$E$4:$CA$4,0),FALSE),2)&lt;0,_xlfn.CONCAT($B$5," ",TEXT(VLOOKUP(_xlfn.CONCAT($B54,$C54),BNA_Variations_prix!$E$1:$AJ$205,MATCH(AF$42,BNA_Variations_prix!$E$4:$CA$4,0),FALSE),"0%")),VLOOKUP(_xlfn.CONCAT($B54,$C54),BNA_Variations_prix!$E$1:$AJ$205,MATCH(AF$42,BNA_Variations_prix!$E$4:$CA$4,0),FALSE)))),VLOOKUP(_xlfn.CONCAT($B54,$C54),BNA_Variations_prix!$E$1:$AJ$205,MATCH(AF$42,BNA_Variations_prix!$E$4:$CA$4,0),FALSE))</f>
        <v>► 0%</v>
      </c>
      <c r="AG54" s="16" t="str">
        <f ca="1">IF(ISNUMBER(VLOOKUP(_xlfn.CONCAT($B54,$C54),BNA_Variations_prix!$E$1:$AJ$205,MATCH(AG$42,BNA_Variations_prix!$E$4:$CA$4,0),FALSE)),IF(ROUND(VLOOKUP(_xlfn.CONCAT($B54,$C54),BNA_Variations_prix!$E$1:$AJ$205,MATCH(AG$42,BNA_Variations_prix!$E$4:$CA$4,0),FALSE),2)&gt;0,_xlfn.CONCAT($B$3," ",TEXT(VLOOKUP(_xlfn.CONCAT($B54,$C54),BNA_Variations_prix!$E$1:$AJ$205,MATCH(AG$42,BNA_Variations_prix!$E$4:$CA$4,0),FALSE),"0%")),IF(ROUND(VLOOKUP(_xlfn.CONCAT($B54,$C54),BNA_Variations_prix!$E$1:$AJ$205,MATCH(AG$42,BNA_Variations_prix!$E$4:$CA$4,0),FALSE),2)=0,_xlfn.CONCAT($B$4," ",TEXT(VLOOKUP(_xlfn.CONCAT($B54,$C54),BNA_Variations_prix!$E$1:$AJ$205,MATCH(AG$42,BNA_Variations_prix!$E$4:$CA$4,0),FALSE),"0%")),IF(ROUND(VLOOKUP(_xlfn.CONCAT($B54,$C54),BNA_Variations_prix!$E$1:$AJ$205,MATCH(AG$42,BNA_Variations_prix!$E$4:$CA$4,0),FALSE),2)&lt;0,_xlfn.CONCAT($B$5," ",TEXT(VLOOKUP(_xlfn.CONCAT($B54,$C54),BNA_Variations_prix!$E$1:$AJ$205,MATCH(AG$42,BNA_Variations_prix!$E$4:$CA$4,0),FALSE),"0%")),VLOOKUP(_xlfn.CONCAT($B54,$C54),BNA_Variations_prix!$E$1:$AJ$205,MATCH(AG$42,BNA_Variations_prix!$E$4:$CA$4,0),FALSE)))),VLOOKUP(_xlfn.CONCAT($B54,$C54),BNA_Variations_prix!$E$1:$AJ$205,MATCH(AG$42,BNA_Variations_prix!$E$4:$CA$4,0),FALSE))</f>
        <v>-</v>
      </c>
    </row>
    <row r="55" spans="2:33" x14ac:dyDescent="0.35">
      <c r="B55" t="s">
        <v>88</v>
      </c>
      <c r="C55" s="11">
        <f t="shared" si="2"/>
        <v>45231</v>
      </c>
      <c r="D55" t="s">
        <v>87</v>
      </c>
      <c r="E55" s="16" t="str">
        <f ca="1">IF(ISNUMBER(VLOOKUP(_xlfn.CONCAT($B55,$C55),BNA_Variations_prix!$E$1:$AJ$205,MATCH(E$42,BNA_Variations_prix!$E$4:$CA$4,0),FALSE)),IF(ROUND(VLOOKUP(_xlfn.CONCAT($B55,$C55),BNA_Variations_prix!$E$1:$AJ$205,MATCH(E$42,BNA_Variations_prix!$E$4:$CA$4,0),FALSE),2)&gt;0,_xlfn.CONCAT($B$3," ",TEXT(VLOOKUP(_xlfn.CONCAT($B55,$C55),BNA_Variations_prix!$E$1:$AJ$205,MATCH(E$42,BNA_Variations_prix!$E$4:$CA$4,0),FALSE),"0%")),IF(ROUND(VLOOKUP(_xlfn.CONCAT($B55,$C55),BNA_Variations_prix!$E$1:$AJ$205,MATCH(E$42,BNA_Variations_prix!$E$4:$CA$4,0),FALSE),2)=0,_xlfn.CONCAT($B$4," ",TEXT(VLOOKUP(_xlfn.CONCAT($B55,$C55),BNA_Variations_prix!$E$1:$AJ$205,MATCH(E$42,BNA_Variations_prix!$E$4:$CA$4,0),FALSE),"0%")),IF(ROUND(VLOOKUP(_xlfn.CONCAT($B55,$C55),BNA_Variations_prix!$E$1:$AJ$205,MATCH(E$42,BNA_Variations_prix!$E$4:$CA$4,0),FALSE),2)&lt;0,_xlfn.CONCAT($B$5," ",TEXT(VLOOKUP(_xlfn.CONCAT($B55,$C55),BNA_Variations_prix!$E$1:$AJ$205,MATCH(E$42,BNA_Variations_prix!$E$4:$CA$4,0),FALSE),"0%")),VLOOKUP(_xlfn.CONCAT($B55,$C55),BNA_Variations_prix!$E$1:$AJ$205,MATCH(E$42,BNA_Variations_prix!$E$4:$CA$4,0),FALSE)))),VLOOKUP(_xlfn.CONCAT($B55,$C55),BNA_Variations_prix!$E$1:$AJ$205,MATCH(E$42,BNA_Variations_prix!$E$4:$CA$4,0),FALSE))</f>
        <v>► 0%</v>
      </c>
      <c r="F55" s="16" t="str">
        <f ca="1">IF(ISNUMBER(VLOOKUP(_xlfn.CONCAT($B55,$C55),BNA_Variations_prix!$E$1:$AJ$205,MATCH(F$42,BNA_Variations_prix!$E$4:$CA$4,0),FALSE)),IF(ROUND(VLOOKUP(_xlfn.CONCAT($B55,$C55),BNA_Variations_prix!$E$1:$AJ$205,MATCH(F$42,BNA_Variations_prix!$E$4:$CA$4,0),FALSE),2)&gt;0,_xlfn.CONCAT($B$3," ",TEXT(VLOOKUP(_xlfn.CONCAT($B55,$C55),BNA_Variations_prix!$E$1:$AJ$205,MATCH(F$42,BNA_Variations_prix!$E$4:$CA$4,0),FALSE),"0%")),IF(ROUND(VLOOKUP(_xlfn.CONCAT($B55,$C55),BNA_Variations_prix!$E$1:$AJ$205,MATCH(F$42,BNA_Variations_prix!$E$4:$CA$4,0),FALSE),2)=0,_xlfn.CONCAT($B$4," ",TEXT(VLOOKUP(_xlfn.CONCAT($B55,$C55),BNA_Variations_prix!$E$1:$AJ$205,MATCH(F$42,BNA_Variations_prix!$E$4:$CA$4,0),FALSE),"0%")),IF(ROUND(VLOOKUP(_xlfn.CONCAT($B55,$C55),BNA_Variations_prix!$E$1:$AJ$205,MATCH(F$42,BNA_Variations_prix!$E$4:$CA$4,0),FALSE),2)&lt;0,_xlfn.CONCAT($B$5," ",TEXT(VLOOKUP(_xlfn.CONCAT($B55,$C55),BNA_Variations_prix!$E$1:$AJ$205,MATCH(F$42,BNA_Variations_prix!$E$4:$CA$4,0),FALSE),"0%")),VLOOKUP(_xlfn.CONCAT($B55,$C55),BNA_Variations_prix!$E$1:$AJ$205,MATCH(F$42,BNA_Variations_prix!$E$4:$CA$4,0),FALSE)))),VLOOKUP(_xlfn.CONCAT($B55,$C55),BNA_Variations_prix!$E$1:$AJ$205,MATCH(F$42,BNA_Variations_prix!$E$4:$CA$4,0),FALSE))</f>
        <v>► 0%</v>
      </c>
      <c r="G55" s="16" t="str">
        <f ca="1">IF(ISNUMBER(VLOOKUP(_xlfn.CONCAT($B55,$C55),BNA_Variations_prix!$E$1:$AJ$205,MATCH(G$42,BNA_Variations_prix!$E$4:$CA$4,0),FALSE)),IF(ROUND(VLOOKUP(_xlfn.CONCAT($B55,$C55),BNA_Variations_prix!$E$1:$AJ$205,MATCH(G$42,BNA_Variations_prix!$E$4:$CA$4,0),FALSE),2)&gt;0,_xlfn.CONCAT($B$3," ",TEXT(VLOOKUP(_xlfn.CONCAT($B55,$C55),BNA_Variations_prix!$E$1:$AJ$205,MATCH(G$42,BNA_Variations_prix!$E$4:$CA$4,0),FALSE),"0%")),IF(ROUND(VLOOKUP(_xlfn.CONCAT($B55,$C55),BNA_Variations_prix!$E$1:$AJ$205,MATCH(G$42,BNA_Variations_prix!$E$4:$CA$4,0),FALSE),2)=0,_xlfn.CONCAT($B$4," ",TEXT(VLOOKUP(_xlfn.CONCAT($B55,$C55),BNA_Variations_prix!$E$1:$AJ$205,MATCH(G$42,BNA_Variations_prix!$E$4:$CA$4,0),FALSE),"0%")),IF(ROUND(VLOOKUP(_xlfn.CONCAT($B55,$C55),BNA_Variations_prix!$E$1:$AJ$205,MATCH(G$42,BNA_Variations_prix!$E$4:$CA$4,0),FALSE),2)&lt;0,_xlfn.CONCAT($B$5," ",TEXT(VLOOKUP(_xlfn.CONCAT($B55,$C55),BNA_Variations_prix!$E$1:$AJ$205,MATCH(G$42,BNA_Variations_prix!$E$4:$CA$4,0),FALSE),"0%")),VLOOKUP(_xlfn.CONCAT($B55,$C55),BNA_Variations_prix!$E$1:$AJ$205,MATCH(G$42,BNA_Variations_prix!$E$4:$CA$4,0),FALSE)))),VLOOKUP(_xlfn.CONCAT($B55,$C55),BNA_Variations_prix!$E$1:$AJ$205,MATCH(G$42,BNA_Variations_prix!$E$4:$CA$4,0),FALSE))</f>
        <v>-</v>
      </c>
      <c r="H55" s="16" t="str">
        <f ca="1">IF(ISNUMBER(VLOOKUP(_xlfn.CONCAT($B55,$C55),BNA_Variations_prix!$E$1:$AJ$205,MATCH(H$42,BNA_Variations_prix!$E$4:$CA$4,0),FALSE)),IF(ROUND(VLOOKUP(_xlfn.CONCAT($B55,$C55),BNA_Variations_prix!$E$1:$AJ$205,MATCH(H$42,BNA_Variations_prix!$E$4:$CA$4,0),FALSE),2)&gt;0,_xlfn.CONCAT($B$3," ",TEXT(VLOOKUP(_xlfn.CONCAT($B55,$C55),BNA_Variations_prix!$E$1:$AJ$205,MATCH(H$42,BNA_Variations_prix!$E$4:$CA$4,0),FALSE),"0%")),IF(ROUND(VLOOKUP(_xlfn.CONCAT($B55,$C55),BNA_Variations_prix!$E$1:$AJ$205,MATCH(H$42,BNA_Variations_prix!$E$4:$CA$4,0),FALSE),2)=0,_xlfn.CONCAT($B$4," ",TEXT(VLOOKUP(_xlfn.CONCAT($B55,$C55),BNA_Variations_prix!$E$1:$AJ$205,MATCH(H$42,BNA_Variations_prix!$E$4:$CA$4,0),FALSE),"0%")),IF(ROUND(VLOOKUP(_xlfn.CONCAT($B55,$C55),BNA_Variations_prix!$E$1:$AJ$205,MATCH(H$42,BNA_Variations_prix!$E$4:$CA$4,0),FALSE),2)&lt;0,_xlfn.CONCAT($B$5," ",TEXT(VLOOKUP(_xlfn.CONCAT($B55,$C55),BNA_Variations_prix!$E$1:$AJ$205,MATCH(H$42,BNA_Variations_prix!$E$4:$CA$4,0),FALSE),"0%")),VLOOKUP(_xlfn.CONCAT($B55,$C55),BNA_Variations_prix!$E$1:$AJ$205,MATCH(H$42,BNA_Variations_prix!$E$4:$CA$4,0),FALSE)))),VLOOKUP(_xlfn.CONCAT($B55,$C55),BNA_Variations_prix!$E$1:$AJ$205,MATCH(H$42,BNA_Variations_prix!$E$4:$CA$4,0),FALSE))</f>
        <v>► 0%</v>
      </c>
      <c r="I55" s="16" t="str">
        <f ca="1">IF(ISNUMBER(VLOOKUP(_xlfn.CONCAT($B55,$C55),BNA_Variations_prix!$E$1:$AJ$205,MATCH(I$42,BNA_Variations_prix!$E$4:$CA$4,0),FALSE)),IF(ROUND(VLOOKUP(_xlfn.CONCAT($B55,$C55),BNA_Variations_prix!$E$1:$AJ$205,MATCH(I$42,BNA_Variations_prix!$E$4:$CA$4,0),FALSE),2)&gt;0,_xlfn.CONCAT($B$3," ",TEXT(VLOOKUP(_xlfn.CONCAT($B55,$C55),BNA_Variations_prix!$E$1:$AJ$205,MATCH(I$42,BNA_Variations_prix!$E$4:$CA$4,0),FALSE),"0%")),IF(ROUND(VLOOKUP(_xlfn.CONCAT($B55,$C55),BNA_Variations_prix!$E$1:$AJ$205,MATCH(I$42,BNA_Variations_prix!$E$4:$CA$4,0),FALSE),2)=0,_xlfn.CONCAT($B$4," ",TEXT(VLOOKUP(_xlfn.CONCAT($B55,$C55),BNA_Variations_prix!$E$1:$AJ$205,MATCH(I$42,BNA_Variations_prix!$E$4:$CA$4,0),FALSE),"0%")),IF(ROUND(VLOOKUP(_xlfn.CONCAT($B55,$C55),BNA_Variations_prix!$E$1:$AJ$205,MATCH(I$42,BNA_Variations_prix!$E$4:$CA$4,0),FALSE),2)&lt;0,_xlfn.CONCAT($B$5," ",TEXT(VLOOKUP(_xlfn.CONCAT($B55,$C55),BNA_Variations_prix!$E$1:$AJ$205,MATCH(I$42,BNA_Variations_prix!$E$4:$CA$4,0),FALSE),"0%")),VLOOKUP(_xlfn.CONCAT($B55,$C55),BNA_Variations_prix!$E$1:$AJ$205,MATCH(I$42,BNA_Variations_prix!$E$4:$CA$4,0),FALSE)))),VLOOKUP(_xlfn.CONCAT($B55,$C55),BNA_Variations_prix!$E$1:$AJ$205,MATCH(I$42,BNA_Variations_prix!$E$4:$CA$4,0),FALSE))</f>
        <v>► 0%</v>
      </c>
      <c r="J55" s="16" t="str">
        <f ca="1">IF(ISNUMBER(VLOOKUP(_xlfn.CONCAT($B55,$C55),BNA_Variations_prix!$E$1:$AJ$205,MATCH(J$42,BNA_Variations_prix!$E$4:$CA$4,0),FALSE)),IF(ROUND(VLOOKUP(_xlfn.CONCAT($B55,$C55),BNA_Variations_prix!$E$1:$AJ$205,MATCH(J$42,BNA_Variations_prix!$E$4:$CA$4,0),FALSE),2)&gt;0,_xlfn.CONCAT($B$3," ",TEXT(VLOOKUP(_xlfn.CONCAT($B55,$C55),BNA_Variations_prix!$E$1:$AJ$205,MATCH(J$42,BNA_Variations_prix!$E$4:$CA$4,0),FALSE),"0%")),IF(ROUND(VLOOKUP(_xlfn.CONCAT($B55,$C55),BNA_Variations_prix!$E$1:$AJ$205,MATCH(J$42,BNA_Variations_prix!$E$4:$CA$4,0),FALSE),2)=0,_xlfn.CONCAT($B$4," ",TEXT(VLOOKUP(_xlfn.CONCAT($B55,$C55),BNA_Variations_prix!$E$1:$AJ$205,MATCH(J$42,BNA_Variations_prix!$E$4:$CA$4,0),FALSE),"0%")),IF(ROUND(VLOOKUP(_xlfn.CONCAT($B55,$C55),BNA_Variations_prix!$E$1:$AJ$205,MATCH(J$42,BNA_Variations_prix!$E$4:$CA$4,0),FALSE),2)&lt;0,_xlfn.CONCAT($B$5," ",TEXT(VLOOKUP(_xlfn.CONCAT($B55,$C55),BNA_Variations_prix!$E$1:$AJ$205,MATCH(J$42,BNA_Variations_prix!$E$4:$CA$4,0),FALSE),"0%")),VLOOKUP(_xlfn.CONCAT($B55,$C55),BNA_Variations_prix!$E$1:$AJ$205,MATCH(J$42,BNA_Variations_prix!$E$4:$CA$4,0),FALSE)))),VLOOKUP(_xlfn.CONCAT($B55,$C55),BNA_Variations_prix!$E$1:$AJ$205,MATCH(J$42,BNA_Variations_prix!$E$4:$CA$4,0),FALSE))</f>
        <v>► 0%</v>
      </c>
      <c r="K55" s="16" t="str">
        <f ca="1">IF(ISNUMBER(VLOOKUP(_xlfn.CONCAT($B55,$C55),BNA_Variations_prix!$E$1:$AJ$205,MATCH(K$42,BNA_Variations_prix!$E$4:$CA$4,0),FALSE)),IF(ROUND(VLOOKUP(_xlfn.CONCAT($B55,$C55),BNA_Variations_prix!$E$1:$AJ$205,MATCH(K$42,BNA_Variations_prix!$E$4:$CA$4,0),FALSE),2)&gt;0,_xlfn.CONCAT($B$3," ",TEXT(VLOOKUP(_xlfn.CONCAT($B55,$C55),BNA_Variations_prix!$E$1:$AJ$205,MATCH(K$42,BNA_Variations_prix!$E$4:$CA$4,0),FALSE),"0%")),IF(ROUND(VLOOKUP(_xlfn.CONCAT($B55,$C55),BNA_Variations_prix!$E$1:$AJ$205,MATCH(K$42,BNA_Variations_prix!$E$4:$CA$4,0),FALSE),2)=0,_xlfn.CONCAT($B$4," ",TEXT(VLOOKUP(_xlfn.CONCAT($B55,$C55),BNA_Variations_prix!$E$1:$AJ$205,MATCH(K$42,BNA_Variations_prix!$E$4:$CA$4,0),FALSE),"0%")),IF(ROUND(VLOOKUP(_xlfn.CONCAT($B55,$C55),BNA_Variations_prix!$E$1:$AJ$205,MATCH(K$42,BNA_Variations_prix!$E$4:$CA$4,0),FALSE),2)&lt;0,_xlfn.CONCAT($B$5," ",TEXT(VLOOKUP(_xlfn.CONCAT($B55,$C55),BNA_Variations_prix!$E$1:$AJ$205,MATCH(K$42,BNA_Variations_prix!$E$4:$CA$4,0),FALSE),"0%")),VLOOKUP(_xlfn.CONCAT($B55,$C55),BNA_Variations_prix!$E$1:$AJ$205,MATCH(K$42,BNA_Variations_prix!$E$4:$CA$4,0),FALSE)))),VLOOKUP(_xlfn.CONCAT($B55,$C55),BNA_Variations_prix!$E$1:$AJ$205,MATCH(K$42,BNA_Variations_prix!$E$4:$CA$4,0),FALSE))</f>
        <v>► 0%</v>
      </c>
      <c r="L55" s="16" t="str">
        <f ca="1">IF(ISNUMBER(VLOOKUP(_xlfn.CONCAT($B55,$C55),BNA_Variations_prix!$E$1:$AJ$205,MATCH(L$42,BNA_Variations_prix!$E$4:$CA$4,0),FALSE)),IF(ROUND(VLOOKUP(_xlfn.CONCAT($B55,$C55),BNA_Variations_prix!$E$1:$AJ$205,MATCH(L$42,BNA_Variations_prix!$E$4:$CA$4,0),FALSE),2)&gt;0,_xlfn.CONCAT($B$3," ",TEXT(VLOOKUP(_xlfn.CONCAT($B55,$C55),BNA_Variations_prix!$E$1:$AJ$205,MATCH(L$42,BNA_Variations_prix!$E$4:$CA$4,0),FALSE),"0%")),IF(ROUND(VLOOKUP(_xlfn.CONCAT($B55,$C55),BNA_Variations_prix!$E$1:$AJ$205,MATCH(L$42,BNA_Variations_prix!$E$4:$CA$4,0),FALSE),2)=0,_xlfn.CONCAT($B$4," ",TEXT(VLOOKUP(_xlfn.CONCAT($B55,$C55),BNA_Variations_prix!$E$1:$AJ$205,MATCH(L$42,BNA_Variations_prix!$E$4:$CA$4,0),FALSE),"0%")),IF(ROUND(VLOOKUP(_xlfn.CONCAT($B55,$C55),BNA_Variations_prix!$E$1:$AJ$205,MATCH(L$42,BNA_Variations_prix!$E$4:$CA$4,0),FALSE),2)&lt;0,_xlfn.CONCAT($B$5," ",TEXT(VLOOKUP(_xlfn.CONCAT($B55,$C55),BNA_Variations_prix!$E$1:$AJ$205,MATCH(L$42,BNA_Variations_prix!$E$4:$CA$4,0),FALSE),"0%")),VLOOKUP(_xlfn.CONCAT($B55,$C55),BNA_Variations_prix!$E$1:$AJ$205,MATCH(L$42,BNA_Variations_prix!$E$4:$CA$4,0),FALSE)))),VLOOKUP(_xlfn.CONCAT($B55,$C55),BNA_Variations_prix!$E$1:$AJ$205,MATCH(L$42,BNA_Variations_prix!$E$4:$CA$4,0),FALSE))</f>
        <v>► 0%</v>
      </c>
      <c r="M55" s="16" t="str">
        <f ca="1">IF(ISNUMBER(VLOOKUP(_xlfn.CONCAT($B55,$C55),BNA_Variations_prix!$E$1:$AJ$205,MATCH(M$42,BNA_Variations_prix!$E$4:$CA$4,0),FALSE)),IF(ROUND(VLOOKUP(_xlfn.CONCAT($B55,$C55),BNA_Variations_prix!$E$1:$AJ$205,MATCH(M$42,BNA_Variations_prix!$E$4:$CA$4,0),FALSE),2)&gt;0,_xlfn.CONCAT($B$3," ",TEXT(VLOOKUP(_xlfn.CONCAT($B55,$C55),BNA_Variations_prix!$E$1:$AJ$205,MATCH(M$42,BNA_Variations_prix!$E$4:$CA$4,0),FALSE),"0%")),IF(ROUND(VLOOKUP(_xlfn.CONCAT($B55,$C55),BNA_Variations_prix!$E$1:$AJ$205,MATCH(M$42,BNA_Variations_prix!$E$4:$CA$4,0),FALSE),2)=0,_xlfn.CONCAT($B$4," ",TEXT(VLOOKUP(_xlfn.CONCAT($B55,$C55),BNA_Variations_prix!$E$1:$AJ$205,MATCH(M$42,BNA_Variations_prix!$E$4:$CA$4,0),FALSE),"0%")),IF(ROUND(VLOOKUP(_xlfn.CONCAT($B55,$C55),BNA_Variations_prix!$E$1:$AJ$205,MATCH(M$42,BNA_Variations_prix!$E$4:$CA$4,0),FALSE),2)&lt;0,_xlfn.CONCAT($B$5," ",TEXT(VLOOKUP(_xlfn.CONCAT($B55,$C55),BNA_Variations_prix!$E$1:$AJ$205,MATCH(M$42,BNA_Variations_prix!$E$4:$CA$4,0),FALSE),"0%")),VLOOKUP(_xlfn.CONCAT($B55,$C55),BNA_Variations_prix!$E$1:$AJ$205,MATCH(M$42,BNA_Variations_prix!$E$4:$CA$4,0),FALSE)))),VLOOKUP(_xlfn.CONCAT($B55,$C55),BNA_Variations_prix!$E$1:$AJ$205,MATCH(M$42,BNA_Variations_prix!$E$4:$CA$4,0),FALSE))</f>
        <v>► 0%</v>
      </c>
      <c r="N55" s="16" t="str">
        <f ca="1">IF(ISNUMBER(VLOOKUP(_xlfn.CONCAT($B55,$C55),BNA_Variations_prix!$E$1:$AJ$205,MATCH(N$42,BNA_Variations_prix!$E$4:$CA$4,0),FALSE)),IF(ROUND(VLOOKUP(_xlfn.CONCAT($B55,$C55),BNA_Variations_prix!$E$1:$AJ$205,MATCH(N$42,BNA_Variations_prix!$E$4:$CA$4,0),FALSE),2)&gt;0,_xlfn.CONCAT($B$3," ",TEXT(VLOOKUP(_xlfn.CONCAT($B55,$C55),BNA_Variations_prix!$E$1:$AJ$205,MATCH(N$42,BNA_Variations_prix!$E$4:$CA$4,0),FALSE),"0%")),IF(ROUND(VLOOKUP(_xlfn.CONCAT($B55,$C55),BNA_Variations_prix!$E$1:$AJ$205,MATCH(N$42,BNA_Variations_prix!$E$4:$CA$4,0),FALSE),2)=0,_xlfn.CONCAT($B$4," ",TEXT(VLOOKUP(_xlfn.CONCAT($B55,$C55),BNA_Variations_prix!$E$1:$AJ$205,MATCH(N$42,BNA_Variations_prix!$E$4:$CA$4,0),FALSE),"0%")),IF(ROUND(VLOOKUP(_xlfn.CONCAT($B55,$C55),BNA_Variations_prix!$E$1:$AJ$205,MATCH(N$42,BNA_Variations_prix!$E$4:$CA$4,0),FALSE),2)&lt;0,_xlfn.CONCAT($B$5," ",TEXT(VLOOKUP(_xlfn.CONCAT($B55,$C55),BNA_Variations_prix!$E$1:$AJ$205,MATCH(N$42,BNA_Variations_prix!$E$4:$CA$4,0),FALSE),"0%")),VLOOKUP(_xlfn.CONCAT($B55,$C55),BNA_Variations_prix!$E$1:$AJ$205,MATCH(N$42,BNA_Variations_prix!$E$4:$CA$4,0),FALSE)))),VLOOKUP(_xlfn.CONCAT($B55,$C55),BNA_Variations_prix!$E$1:$AJ$205,MATCH(N$42,BNA_Variations_prix!$E$4:$CA$4,0),FALSE))</f>
        <v>-</v>
      </c>
      <c r="O55" s="16" t="str">
        <f ca="1">IF(ISNUMBER(VLOOKUP(_xlfn.CONCAT($B55,$C55),BNA_Variations_prix!$E$1:$AJ$205,MATCH(O$42,BNA_Variations_prix!$E$4:$CA$4,0),FALSE)),IF(ROUND(VLOOKUP(_xlfn.CONCAT($B55,$C55),BNA_Variations_prix!$E$1:$AJ$205,MATCH(O$42,BNA_Variations_prix!$E$4:$CA$4,0),FALSE),2)&gt;0,_xlfn.CONCAT($B$3," ",TEXT(VLOOKUP(_xlfn.CONCAT($B55,$C55),BNA_Variations_prix!$E$1:$AJ$205,MATCH(O$42,BNA_Variations_prix!$E$4:$CA$4,0),FALSE),"0%")),IF(ROUND(VLOOKUP(_xlfn.CONCAT($B55,$C55),BNA_Variations_prix!$E$1:$AJ$205,MATCH(O$42,BNA_Variations_prix!$E$4:$CA$4,0),FALSE),2)=0,_xlfn.CONCAT($B$4," ",TEXT(VLOOKUP(_xlfn.CONCAT($B55,$C55),BNA_Variations_prix!$E$1:$AJ$205,MATCH(O$42,BNA_Variations_prix!$E$4:$CA$4,0),FALSE),"0%")),IF(ROUND(VLOOKUP(_xlfn.CONCAT($B55,$C55),BNA_Variations_prix!$E$1:$AJ$205,MATCH(O$42,BNA_Variations_prix!$E$4:$CA$4,0),FALSE),2)&lt;0,_xlfn.CONCAT($B$5," ",TEXT(VLOOKUP(_xlfn.CONCAT($B55,$C55),BNA_Variations_prix!$E$1:$AJ$205,MATCH(O$42,BNA_Variations_prix!$E$4:$CA$4,0),FALSE),"0%")),VLOOKUP(_xlfn.CONCAT($B55,$C55),BNA_Variations_prix!$E$1:$AJ$205,MATCH(O$42,BNA_Variations_prix!$E$4:$CA$4,0),FALSE)))),VLOOKUP(_xlfn.CONCAT($B55,$C55),BNA_Variations_prix!$E$1:$AJ$205,MATCH(O$42,BNA_Variations_prix!$E$4:$CA$4,0),FALSE))</f>
        <v>► 0%</v>
      </c>
      <c r="P55" s="16" t="str">
        <f ca="1">IF(ISNUMBER(VLOOKUP(_xlfn.CONCAT($B55,$C55),BNA_Variations_prix!$E$1:$AJ$205,MATCH(P$42,BNA_Variations_prix!$E$4:$CA$4,0),FALSE)),IF(ROUND(VLOOKUP(_xlfn.CONCAT($B55,$C55),BNA_Variations_prix!$E$1:$AJ$205,MATCH(P$42,BNA_Variations_prix!$E$4:$CA$4,0),FALSE),2)&gt;0,_xlfn.CONCAT($B$3," ",TEXT(VLOOKUP(_xlfn.CONCAT($B55,$C55),BNA_Variations_prix!$E$1:$AJ$205,MATCH(P$42,BNA_Variations_prix!$E$4:$CA$4,0),FALSE),"0%")),IF(ROUND(VLOOKUP(_xlfn.CONCAT($B55,$C55),BNA_Variations_prix!$E$1:$AJ$205,MATCH(P$42,BNA_Variations_prix!$E$4:$CA$4,0),FALSE),2)=0,_xlfn.CONCAT($B$4," ",TEXT(VLOOKUP(_xlfn.CONCAT($B55,$C55),BNA_Variations_prix!$E$1:$AJ$205,MATCH(P$42,BNA_Variations_prix!$E$4:$CA$4,0),FALSE),"0%")),IF(ROUND(VLOOKUP(_xlfn.CONCAT($B55,$C55),BNA_Variations_prix!$E$1:$AJ$205,MATCH(P$42,BNA_Variations_prix!$E$4:$CA$4,0),FALSE),2)&lt;0,_xlfn.CONCAT($B$5," ",TEXT(VLOOKUP(_xlfn.CONCAT($B55,$C55),BNA_Variations_prix!$E$1:$AJ$205,MATCH(P$42,BNA_Variations_prix!$E$4:$CA$4,0),FALSE),"0%")),VLOOKUP(_xlfn.CONCAT($B55,$C55),BNA_Variations_prix!$E$1:$AJ$205,MATCH(P$42,BNA_Variations_prix!$E$4:$CA$4,0),FALSE)))),VLOOKUP(_xlfn.CONCAT($B55,$C55),BNA_Variations_prix!$E$1:$AJ$205,MATCH(P$42,BNA_Variations_prix!$E$4:$CA$4,0),FALSE))</f>
        <v>-</v>
      </c>
      <c r="Q55" s="16" t="str">
        <f ca="1">IF(ISNUMBER(VLOOKUP(_xlfn.CONCAT($B55,$C55),BNA_Variations_prix!$E$1:$AJ$205,MATCH(Q$42,BNA_Variations_prix!$E$4:$CA$4,0),FALSE)),IF(ROUND(VLOOKUP(_xlfn.CONCAT($B55,$C55),BNA_Variations_prix!$E$1:$AJ$205,MATCH(Q$42,BNA_Variations_prix!$E$4:$CA$4,0),FALSE),2)&gt;0,_xlfn.CONCAT($B$3," ",TEXT(VLOOKUP(_xlfn.CONCAT($B55,$C55),BNA_Variations_prix!$E$1:$AJ$205,MATCH(Q$42,BNA_Variations_prix!$E$4:$CA$4,0),FALSE),"0%")),IF(ROUND(VLOOKUP(_xlfn.CONCAT($B55,$C55),BNA_Variations_prix!$E$1:$AJ$205,MATCH(Q$42,BNA_Variations_prix!$E$4:$CA$4,0),FALSE),2)=0,_xlfn.CONCAT($B$4," ",TEXT(VLOOKUP(_xlfn.CONCAT($B55,$C55),BNA_Variations_prix!$E$1:$AJ$205,MATCH(Q$42,BNA_Variations_prix!$E$4:$CA$4,0),FALSE),"0%")),IF(ROUND(VLOOKUP(_xlfn.CONCAT($B55,$C55),BNA_Variations_prix!$E$1:$AJ$205,MATCH(Q$42,BNA_Variations_prix!$E$4:$CA$4,0),FALSE),2)&lt;0,_xlfn.CONCAT($B$5," ",TEXT(VLOOKUP(_xlfn.CONCAT($B55,$C55),BNA_Variations_prix!$E$1:$AJ$205,MATCH(Q$42,BNA_Variations_prix!$E$4:$CA$4,0),FALSE),"0%")),VLOOKUP(_xlfn.CONCAT($B55,$C55),BNA_Variations_prix!$E$1:$AJ$205,MATCH(Q$42,BNA_Variations_prix!$E$4:$CA$4,0),FALSE)))),VLOOKUP(_xlfn.CONCAT($B55,$C55),BNA_Variations_prix!$E$1:$AJ$205,MATCH(Q$42,BNA_Variations_prix!$E$4:$CA$4,0),FALSE))</f>
        <v>► 0%</v>
      </c>
      <c r="R55" s="16" t="str">
        <f ca="1">IF(ISNUMBER(VLOOKUP(_xlfn.CONCAT($B55,$C55),BNA_Variations_prix!$E$1:$AJ$205,MATCH(R$42,BNA_Variations_prix!$E$4:$CA$4,0),FALSE)),IF(ROUND(VLOOKUP(_xlfn.CONCAT($B55,$C55),BNA_Variations_prix!$E$1:$AJ$205,MATCH(R$42,BNA_Variations_prix!$E$4:$CA$4,0),FALSE),2)&gt;0,_xlfn.CONCAT($B$3," ",TEXT(VLOOKUP(_xlfn.CONCAT($B55,$C55),BNA_Variations_prix!$E$1:$AJ$205,MATCH(R$42,BNA_Variations_prix!$E$4:$CA$4,0),FALSE),"0%")),IF(ROUND(VLOOKUP(_xlfn.CONCAT($B55,$C55),BNA_Variations_prix!$E$1:$AJ$205,MATCH(R$42,BNA_Variations_prix!$E$4:$CA$4,0),FALSE),2)=0,_xlfn.CONCAT($B$4," ",TEXT(VLOOKUP(_xlfn.CONCAT($B55,$C55),BNA_Variations_prix!$E$1:$AJ$205,MATCH(R$42,BNA_Variations_prix!$E$4:$CA$4,0),FALSE),"0%")),IF(ROUND(VLOOKUP(_xlfn.CONCAT($B55,$C55),BNA_Variations_prix!$E$1:$AJ$205,MATCH(R$42,BNA_Variations_prix!$E$4:$CA$4,0),FALSE),2)&lt;0,_xlfn.CONCAT($B$5," ",TEXT(VLOOKUP(_xlfn.CONCAT($B55,$C55),BNA_Variations_prix!$E$1:$AJ$205,MATCH(R$42,BNA_Variations_prix!$E$4:$CA$4,0),FALSE),"0%")),VLOOKUP(_xlfn.CONCAT($B55,$C55),BNA_Variations_prix!$E$1:$AJ$205,MATCH(R$42,BNA_Variations_prix!$E$4:$CA$4,0),FALSE)))),VLOOKUP(_xlfn.CONCAT($B55,$C55),BNA_Variations_prix!$E$1:$AJ$205,MATCH(R$42,BNA_Variations_prix!$E$4:$CA$4,0),FALSE))</f>
        <v>► 0%</v>
      </c>
      <c r="S55" s="16" t="str">
        <f ca="1">IF(ISNUMBER(VLOOKUP(_xlfn.CONCAT($B55,$C55),BNA_Variations_prix!$E$1:$AJ$205,MATCH(S$42,BNA_Variations_prix!$E$4:$CA$4,0),FALSE)),IF(ROUND(VLOOKUP(_xlfn.CONCAT($B55,$C55),BNA_Variations_prix!$E$1:$AJ$205,MATCH(S$42,BNA_Variations_prix!$E$4:$CA$4,0),FALSE),2)&gt;0,_xlfn.CONCAT($B$3," ",TEXT(VLOOKUP(_xlfn.CONCAT($B55,$C55),BNA_Variations_prix!$E$1:$AJ$205,MATCH(S$42,BNA_Variations_prix!$E$4:$CA$4,0),FALSE),"0%")),IF(ROUND(VLOOKUP(_xlfn.CONCAT($B55,$C55),BNA_Variations_prix!$E$1:$AJ$205,MATCH(S$42,BNA_Variations_prix!$E$4:$CA$4,0),FALSE),2)=0,_xlfn.CONCAT($B$4," ",TEXT(VLOOKUP(_xlfn.CONCAT($B55,$C55),BNA_Variations_prix!$E$1:$AJ$205,MATCH(S$42,BNA_Variations_prix!$E$4:$CA$4,0),FALSE),"0%")),IF(ROUND(VLOOKUP(_xlfn.CONCAT($B55,$C55),BNA_Variations_prix!$E$1:$AJ$205,MATCH(S$42,BNA_Variations_prix!$E$4:$CA$4,0),FALSE),2)&lt;0,_xlfn.CONCAT($B$5," ",TEXT(VLOOKUP(_xlfn.CONCAT($B55,$C55),BNA_Variations_prix!$E$1:$AJ$205,MATCH(S$42,BNA_Variations_prix!$E$4:$CA$4,0),FALSE),"0%")),VLOOKUP(_xlfn.CONCAT($B55,$C55),BNA_Variations_prix!$E$1:$AJ$205,MATCH(S$42,BNA_Variations_prix!$E$4:$CA$4,0),FALSE)))),VLOOKUP(_xlfn.CONCAT($B55,$C55),BNA_Variations_prix!$E$1:$AJ$205,MATCH(S$42,BNA_Variations_prix!$E$4:$CA$4,0),FALSE))</f>
        <v>► 0%</v>
      </c>
      <c r="T55" s="16" t="str">
        <f ca="1">IF(ISNUMBER(VLOOKUP(_xlfn.CONCAT($B55,$C55),BNA_Variations_prix!$E$1:$AJ$205,MATCH(T$42,BNA_Variations_prix!$E$4:$CA$4,0),FALSE)),IF(ROUND(VLOOKUP(_xlfn.CONCAT($B55,$C55),BNA_Variations_prix!$E$1:$AJ$205,MATCH(T$42,BNA_Variations_prix!$E$4:$CA$4,0),FALSE),2)&gt;0,_xlfn.CONCAT($B$3," ",TEXT(VLOOKUP(_xlfn.CONCAT($B55,$C55),BNA_Variations_prix!$E$1:$AJ$205,MATCH(T$42,BNA_Variations_prix!$E$4:$CA$4,0),FALSE),"0%")),IF(ROUND(VLOOKUP(_xlfn.CONCAT($B55,$C55),BNA_Variations_prix!$E$1:$AJ$205,MATCH(T$42,BNA_Variations_prix!$E$4:$CA$4,0),FALSE),2)=0,_xlfn.CONCAT($B$4," ",TEXT(VLOOKUP(_xlfn.CONCAT($B55,$C55),BNA_Variations_prix!$E$1:$AJ$205,MATCH(T$42,BNA_Variations_prix!$E$4:$CA$4,0),FALSE),"0%")),IF(ROUND(VLOOKUP(_xlfn.CONCAT($B55,$C55),BNA_Variations_prix!$E$1:$AJ$205,MATCH(T$42,BNA_Variations_prix!$E$4:$CA$4,0),FALSE),2)&lt;0,_xlfn.CONCAT($B$5," ",TEXT(VLOOKUP(_xlfn.CONCAT($B55,$C55),BNA_Variations_prix!$E$1:$AJ$205,MATCH(T$42,BNA_Variations_prix!$E$4:$CA$4,0),FALSE),"0%")),VLOOKUP(_xlfn.CONCAT($B55,$C55),BNA_Variations_prix!$E$1:$AJ$205,MATCH(T$42,BNA_Variations_prix!$E$4:$CA$4,0),FALSE)))),VLOOKUP(_xlfn.CONCAT($B55,$C55),BNA_Variations_prix!$E$1:$AJ$205,MATCH(T$42,BNA_Variations_prix!$E$4:$CA$4,0),FALSE))</f>
        <v>► 0%</v>
      </c>
      <c r="U55" s="16" t="str">
        <f ca="1">IF(ISNUMBER(VLOOKUP(_xlfn.CONCAT($B55,$C55),BNA_Variations_prix!$E$1:$AJ$205,MATCH(U$42,BNA_Variations_prix!$E$4:$CA$4,0),FALSE)),IF(ROUND(VLOOKUP(_xlfn.CONCAT($B55,$C55),BNA_Variations_prix!$E$1:$AJ$205,MATCH(U$42,BNA_Variations_prix!$E$4:$CA$4,0),FALSE),2)&gt;0,_xlfn.CONCAT($B$3," ",TEXT(VLOOKUP(_xlfn.CONCAT($B55,$C55),BNA_Variations_prix!$E$1:$AJ$205,MATCH(U$42,BNA_Variations_prix!$E$4:$CA$4,0),FALSE),"0%")),IF(ROUND(VLOOKUP(_xlfn.CONCAT($B55,$C55),BNA_Variations_prix!$E$1:$AJ$205,MATCH(U$42,BNA_Variations_prix!$E$4:$CA$4,0),FALSE),2)=0,_xlfn.CONCAT($B$4," ",TEXT(VLOOKUP(_xlfn.CONCAT($B55,$C55),BNA_Variations_prix!$E$1:$AJ$205,MATCH(U$42,BNA_Variations_prix!$E$4:$CA$4,0),FALSE),"0%")),IF(ROUND(VLOOKUP(_xlfn.CONCAT($B55,$C55),BNA_Variations_prix!$E$1:$AJ$205,MATCH(U$42,BNA_Variations_prix!$E$4:$CA$4,0),FALSE),2)&lt;0,_xlfn.CONCAT($B$5," ",TEXT(VLOOKUP(_xlfn.CONCAT($B55,$C55),BNA_Variations_prix!$E$1:$AJ$205,MATCH(U$42,BNA_Variations_prix!$E$4:$CA$4,0),FALSE),"0%")),VLOOKUP(_xlfn.CONCAT($B55,$C55),BNA_Variations_prix!$E$1:$AJ$205,MATCH(U$42,BNA_Variations_prix!$E$4:$CA$4,0),FALSE)))),VLOOKUP(_xlfn.CONCAT($B55,$C55),BNA_Variations_prix!$E$1:$AJ$205,MATCH(U$42,BNA_Variations_prix!$E$4:$CA$4,0),FALSE))</f>
        <v>► 0%</v>
      </c>
      <c r="V55" s="16" t="str">
        <f ca="1">IF(ISNUMBER(VLOOKUP(_xlfn.CONCAT($B55,$C55),BNA_Variations_prix!$E$1:$AJ$205,MATCH(V$42,BNA_Variations_prix!$E$4:$CA$4,0),FALSE)),IF(ROUND(VLOOKUP(_xlfn.CONCAT($B55,$C55),BNA_Variations_prix!$E$1:$AJ$205,MATCH(V$42,BNA_Variations_prix!$E$4:$CA$4,0),FALSE),2)&gt;0,_xlfn.CONCAT($B$3," ",TEXT(VLOOKUP(_xlfn.CONCAT($B55,$C55),BNA_Variations_prix!$E$1:$AJ$205,MATCH(V$42,BNA_Variations_prix!$E$4:$CA$4,0),FALSE),"0%")),IF(ROUND(VLOOKUP(_xlfn.CONCAT($B55,$C55),BNA_Variations_prix!$E$1:$AJ$205,MATCH(V$42,BNA_Variations_prix!$E$4:$CA$4,0),FALSE),2)=0,_xlfn.CONCAT($B$4," ",TEXT(VLOOKUP(_xlfn.CONCAT($B55,$C55),BNA_Variations_prix!$E$1:$AJ$205,MATCH(V$42,BNA_Variations_prix!$E$4:$CA$4,0),FALSE),"0%")),IF(ROUND(VLOOKUP(_xlfn.CONCAT($B55,$C55),BNA_Variations_prix!$E$1:$AJ$205,MATCH(V$42,BNA_Variations_prix!$E$4:$CA$4,0),FALSE),2)&lt;0,_xlfn.CONCAT($B$5," ",TEXT(VLOOKUP(_xlfn.CONCAT($B55,$C55),BNA_Variations_prix!$E$1:$AJ$205,MATCH(V$42,BNA_Variations_prix!$E$4:$CA$4,0),FALSE),"0%")),VLOOKUP(_xlfn.CONCAT($B55,$C55),BNA_Variations_prix!$E$1:$AJ$205,MATCH(V$42,BNA_Variations_prix!$E$4:$CA$4,0),FALSE)))),VLOOKUP(_xlfn.CONCAT($B55,$C55),BNA_Variations_prix!$E$1:$AJ$205,MATCH(V$42,BNA_Variations_prix!$E$4:$CA$4,0),FALSE))</f>
        <v>► 0%</v>
      </c>
      <c r="W55" s="16" t="str">
        <f ca="1">IF(ISNUMBER(VLOOKUP(_xlfn.CONCAT($B55,$C55),BNA_Variations_prix!$E$1:$AJ$205,MATCH(W$42,BNA_Variations_prix!$E$4:$CA$4,0),FALSE)),IF(ROUND(VLOOKUP(_xlfn.CONCAT($B55,$C55),BNA_Variations_prix!$E$1:$AJ$205,MATCH(W$42,BNA_Variations_prix!$E$4:$CA$4,0),FALSE),2)&gt;0,_xlfn.CONCAT($B$3," ",TEXT(VLOOKUP(_xlfn.CONCAT($B55,$C55),BNA_Variations_prix!$E$1:$AJ$205,MATCH(W$42,BNA_Variations_prix!$E$4:$CA$4,0),FALSE),"0%")),IF(ROUND(VLOOKUP(_xlfn.CONCAT($B55,$C55),BNA_Variations_prix!$E$1:$AJ$205,MATCH(W$42,BNA_Variations_prix!$E$4:$CA$4,0),FALSE),2)=0,_xlfn.CONCAT($B$4," ",TEXT(VLOOKUP(_xlfn.CONCAT($B55,$C55),BNA_Variations_prix!$E$1:$AJ$205,MATCH(W$42,BNA_Variations_prix!$E$4:$CA$4,0),FALSE),"0%")),IF(ROUND(VLOOKUP(_xlfn.CONCAT($B55,$C55),BNA_Variations_prix!$E$1:$AJ$205,MATCH(W$42,BNA_Variations_prix!$E$4:$CA$4,0),FALSE),2)&lt;0,_xlfn.CONCAT($B$5," ",TEXT(VLOOKUP(_xlfn.CONCAT($B55,$C55),BNA_Variations_prix!$E$1:$AJ$205,MATCH(W$42,BNA_Variations_prix!$E$4:$CA$4,0),FALSE),"0%")),VLOOKUP(_xlfn.CONCAT($B55,$C55),BNA_Variations_prix!$E$1:$AJ$205,MATCH(W$42,BNA_Variations_prix!$E$4:$CA$4,0),FALSE)))),VLOOKUP(_xlfn.CONCAT($B55,$C55),BNA_Variations_prix!$E$1:$AJ$205,MATCH(W$42,BNA_Variations_prix!$E$4:$CA$4,0),FALSE))</f>
        <v>-</v>
      </c>
      <c r="X55" s="16" t="str">
        <f ca="1">IF(ISNUMBER(VLOOKUP(_xlfn.CONCAT($B55,$C55),BNA_Variations_prix!$E$1:$AJ$205,MATCH(X$42,BNA_Variations_prix!$E$4:$CA$4,0),FALSE)),IF(ROUND(VLOOKUP(_xlfn.CONCAT($B55,$C55),BNA_Variations_prix!$E$1:$AJ$205,MATCH(X$42,BNA_Variations_prix!$E$4:$CA$4,0),FALSE),2)&gt;0,_xlfn.CONCAT($B$3," ",TEXT(VLOOKUP(_xlfn.CONCAT($B55,$C55),BNA_Variations_prix!$E$1:$AJ$205,MATCH(X$42,BNA_Variations_prix!$E$4:$CA$4,0),FALSE),"0%")),IF(ROUND(VLOOKUP(_xlfn.CONCAT($B55,$C55),BNA_Variations_prix!$E$1:$AJ$205,MATCH(X$42,BNA_Variations_prix!$E$4:$CA$4,0),FALSE),2)=0,_xlfn.CONCAT($B$4," ",TEXT(VLOOKUP(_xlfn.CONCAT($B55,$C55),BNA_Variations_prix!$E$1:$AJ$205,MATCH(X$42,BNA_Variations_prix!$E$4:$CA$4,0),FALSE),"0%")),IF(ROUND(VLOOKUP(_xlfn.CONCAT($B55,$C55),BNA_Variations_prix!$E$1:$AJ$205,MATCH(X$42,BNA_Variations_prix!$E$4:$CA$4,0),FALSE),2)&lt;0,_xlfn.CONCAT($B$5," ",TEXT(VLOOKUP(_xlfn.CONCAT($B55,$C55),BNA_Variations_prix!$E$1:$AJ$205,MATCH(X$42,BNA_Variations_prix!$E$4:$CA$4,0),FALSE),"0%")),VLOOKUP(_xlfn.CONCAT($B55,$C55),BNA_Variations_prix!$E$1:$AJ$205,MATCH(X$42,BNA_Variations_prix!$E$4:$CA$4,0),FALSE)))),VLOOKUP(_xlfn.CONCAT($B55,$C55),BNA_Variations_prix!$E$1:$AJ$205,MATCH(X$42,BNA_Variations_prix!$E$4:$CA$4,0),FALSE))</f>
        <v>► 0%</v>
      </c>
      <c r="Y55" s="16" t="str">
        <f ca="1">IF(ISNUMBER(VLOOKUP(_xlfn.CONCAT($B55,$C55),BNA_Variations_prix!$E$1:$AJ$205,MATCH(Y$42,BNA_Variations_prix!$E$4:$CA$4,0),FALSE)),IF(ROUND(VLOOKUP(_xlfn.CONCAT($B55,$C55),BNA_Variations_prix!$E$1:$AJ$205,MATCH(Y$42,BNA_Variations_prix!$E$4:$CA$4,0),FALSE),2)&gt;0,_xlfn.CONCAT($B$3," ",TEXT(VLOOKUP(_xlfn.CONCAT($B55,$C55),BNA_Variations_prix!$E$1:$AJ$205,MATCH(Y$42,BNA_Variations_prix!$E$4:$CA$4,0),FALSE),"0%")),IF(ROUND(VLOOKUP(_xlfn.CONCAT($B55,$C55),BNA_Variations_prix!$E$1:$AJ$205,MATCH(Y$42,BNA_Variations_prix!$E$4:$CA$4,0),FALSE),2)=0,_xlfn.CONCAT($B$4," ",TEXT(VLOOKUP(_xlfn.CONCAT($B55,$C55),BNA_Variations_prix!$E$1:$AJ$205,MATCH(Y$42,BNA_Variations_prix!$E$4:$CA$4,0),FALSE),"0%")),IF(ROUND(VLOOKUP(_xlfn.CONCAT($B55,$C55),BNA_Variations_prix!$E$1:$AJ$205,MATCH(Y$42,BNA_Variations_prix!$E$4:$CA$4,0),FALSE),2)&lt;0,_xlfn.CONCAT($B$5," ",TEXT(VLOOKUP(_xlfn.CONCAT($B55,$C55),BNA_Variations_prix!$E$1:$AJ$205,MATCH(Y$42,BNA_Variations_prix!$E$4:$CA$4,0),FALSE),"0%")),VLOOKUP(_xlfn.CONCAT($B55,$C55),BNA_Variations_prix!$E$1:$AJ$205,MATCH(Y$42,BNA_Variations_prix!$E$4:$CA$4,0),FALSE)))),VLOOKUP(_xlfn.CONCAT($B55,$C55),BNA_Variations_prix!$E$1:$AJ$205,MATCH(Y$42,BNA_Variations_prix!$E$4:$CA$4,0),FALSE))</f>
        <v>-</v>
      </c>
      <c r="Z55" s="16" t="str">
        <f ca="1">IF(ISNUMBER(VLOOKUP(_xlfn.CONCAT($B55,$C55),BNA_Variations_prix!$E$1:$AJ$205,MATCH(Z$42,BNA_Variations_prix!$E$4:$CA$4,0),FALSE)),IF(ROUND(VLOOKUP(_xlfn.CONCAT($B55,$C55),BNA_Variations_prix!$E$1:$AJ$205,MATCH(Z$42,BNA_Variations_prix!$E$4:$CA$4,0),FALSE),2)&gt;0,_xlfn.CONCAT($B$3," ",TEXT(VLOOKUP(_xlfn.CONCAT($B55,$C55),BNA_Variations_prix!$E$1:$AJ$205,MATCH(Z$42,BNA_Variations_prix!$E$4:$CA$4,0),FALSE),"0%")),IF(ROUND(VLOOKUP(_xlfn.CONCAT($B55,$C55),BNA_Variations_prix!$E$1:$AJ$205,MATCH(Z$42,BNA_Variations_prix!$E$4:$CA$4,0),FALSE),2)=0,_xlfn.CONCAT($B$4," ",TEXT(VLOOKUP(_xlfn.CONCAT($B55,$C55),BNA_Variations_prix!$E$1:$AJ$205,MATCH(Z$42,BNA_Variations_prix!$E$4:$CA$4,0),FALSE),"0%")),IF(ROUND(VLOOKUP(_xlfn.CONCAT($B55,$C55),BNA_Variations_prix!$E$1:$AJ$205,MATCH(Z$42,BNA_Variations_prix!$E$4:$CA$4,0),FALSE),2)&lt;0,_xlfn.CONCAT($B$5," ",TEXT(VLOOKUP(_xlfn.CONCAT($B55,$C55),BNA_Variations_prix!$E$1:$AJ$205,MATCH(Z$42,BNA_Variations_prix!$E$4:$CA$4,0),FALSE),"0%")),VLOOKUP(_xlfn.CONCAT($B55,$C55),BNA_Variations_prix!$E$1:$AJ$205,MATCH(Z$42,BNA_Variations_prix!$E$4:$CA$4,0),FALSE)))),VLOOKUP(_xlfn.CONCAT($B55,$C55),BNA_Variations_prix!$E$1:$AJ$205,MATCH(Z$42,BNA_Variations_prix!$E$4:$CA$4,0),FALSE))</f>
        <v>► 0%</v>
      </c>
      <c r="AA55" s="16" t="str">
        <f ca="1">IF(ISNUMBER(VLOOKUP(_xlfn.CONCAT($B55,$C55),BNA_Variations_prix!$E$1:$AJ$205,MATCH(AA$42,BNA_Variations_prix!$E$4:$CA$4,0),FALSE)),IF(ROUND(VLOOKUP(_xlfn.CONCAT($B55,$C55),BNA_Variations_prix!$E$1:$AJ$205,MATCH(AA$42,BNA_Variations_prix!$E$4:$CA$4,0),FALSE),2)&gt;0,_xlfn.CONCAT($B$3," ",TEXT(VLOOKUP(_xlfn.CONCAT($B55,$C55),BNA_Variations_prix!$E$1:$AJ$205,MATCH(AA$42,BNA_Variations_prix!$E$4:$CA$4,0),FALSE),"0%")),IF(ROUND(VLOOKUP(_xlfn.CONCAT($B55,$C55),BNA_Variations_prix!$E$1:$AJ$205,MATCH(AA$42,BNA_Variations_prix!$E$4:$CA$4,0),FALSE),2)=0,_xlfn.CONCAT($B$4," ",TEXT(VLOOKUP(_xlfn.CONCAT($B55,$C55),BNA_Variations_prix!$E$1:$AJ$205,MATCH(AA$42,BNA_Variations_prix!$E$4:$CA$4,0),FALSE),"0%")),IF(ROUND(VLOOKUP(_xlfn.CONCAT($B55,$C55),BNA_Variations_prix!$E$1:$AJ$205,MATCH(AA$42,BNA_Variations_prix!$E$4:$CA$4,0),FALSE),2)&lt;0,_xlfn.CONCAT($B$5," ",TEXT(VLOOKUP(_xlfn.CONCAT($B55,$C55),BNA_Variations_prix!$E$1:$AJ$205,MATCH(AA$42,BNA_Variations_prix!$E$4:$CA$4,0),FALSE),"0%")),VLOOKUP(_xlfn.CONCAT($B55,$C55),BNA_Variations_prix!$E$1:$AJ$205,MATCH(AA$42,BNA_Variations_prix!$E$4:$CA$4,0),FALSE)))),VLOOKUP(_xlfn.CONCAT($B55,$C55),BNA_Variations_prix!$E$1:$AJ$205,MATCH(AA$42,BNA_Variations_prix!$E$4:$CA$4,0),FALSE))</f>
        <v>► 0%</v>
      </c>
      <c r="AB55" s="16" t="str">
        <f ca="1">IF(ISNUMBER(VLOOKUP(_xlfn.CONCAT($B55,$C55),BNA_Variations_prix!$E$1:$AJ$205,MATCH(AB$42,BNA_Variations_prix!$E$4:$CA$4,0),FALSE)),IF(ROUND(VLOOKUP(_xlfn.CONCAT($B55,$C55),BNA_Variations_prix!$E$1:$AJ$205,MATCH(AB$42,BNA_Variations_prix!$E$4:$CA$4,0),FALSE),2)&gt;0,_xlfn.CONCAT($B$3," ",TEXT(VLOOKUP(_xlfn.CONCAT($B55,$C55),BNA_Variations_prix!$E$1:$AJ$205,MATCH(AB$42,BNA_Variations_prix!$E$4:$CA$4,0),FALSE),"0%")),IF(ROUND(VLOOKUP(_xlfn.CONCAT($B55,$C55),BNA_Variations_prix!$E$1:$AJ$205,MATCH(AB$42,BNA_Variations_prix!$E$4:$CA$4,0),FALSE),2)=0,_xlfn.CONCAT($B$4," ",TEXT(VLOOKUP(_xlfn.CONCAT($B55,$C55),BNA_Variations_prix!$E$1:$AJ$205,MATCH(AB$42,BNA_Variations_prix!$E$4:$CA$4,0),FALSE),"0%")),IF(ROUND(VLOOKUP(_xlfn.CONCAT($B55,$C55),BNA_Variations_prix!$E$1:$AJ$205,MATCH(AB$42,BNA_Variations_prix!$E$4:$CA$4,0),FALSE),2)&lt;0,_xlfn.CONCAT($B$5," ",TEXT(VLOOKUP(_xlfn.CONCAT($B55,$C55),BNA_Variations_prix!$E$1:$AJ$205,MATCH(AB$42,BNA_Variations_prix!$E$4:$CA$4,0),FALSE),"0%")),VLOOKUP(_xlfn.CONCAT($B55,$C55),BNA_Variations_prix!$E$1:$AJ$205,MATCH(AB$42,BNA_Variations_prix!$E$4:$CA$4,0),FALSE)))),VLOOKUP(_xlfn.CONCAT($B55,$C55),BNA_Variations_prix!$E$1:$AJ$205,MATCH(AB$42,BNA_Variations_prix!$E$4:$CA$4,0),FALSE))</f>
        <v>► 0%</v>
      </c>
      <c r="AC55" s="16" t="str">
        <f ca="1">IF(ISNUMBER(VLOOKUP(_xlfn.CONCAT($B55,$C55),BNA_Variations_prix!$E$1:$AJ$205,MATCH(AC$42,BNA_Variations_prix!$E$4:$CA$4,0),FALSE)),IF(ROUND(VLOOKUP(_xlfn.CONCAT($B55,$C55),BNA_Variations_prix!$E$1:$AJ$205,MATCH(AC$42,BNA_Variations_prix!$E$4:$CA$4,0),FALSE),2)&gt;0,_xlfn.CONCAT($B$3," ",TEXT(VLOOKUP(_xlfn.CONCAT($B55,$C55),BNA_Variations_prix!$E$1:$AJ$205,MATCH(AC$42,BNA_Variations_prix!$E$4:$CA$4,0),FALSE),"0%")),IF(ROUND(VLOOKUP(_xlfn.CONCAT($B55,$C55),BNA_Variations_prix!$E$1:$AJ$205,MATCH(AC$42,BNA_Variations_prix!$E$4:$CA$4,0),FALSE),2)=0,_xlfn.CONCAT($B$4," ",TEXT(VLOOKUP(_xlfn.CONCAT($B55,$C55),BNA_Variations_prix!$E$1:$AJ$205,MATCH(AC$42,BNA_Variations_prix!$E$4:$CA$4,0),FALSE),"0%")),IF(ROUND(VLOOKUP(_xlfn.CONCAT($B55,$C55),BNA_Variations_prix!$E$1:$AJ$205,MATCH(AC$42,BNA_Variations_prix!$E$4:$CA$4,0),FALSE),2)&lt;0,_xlfn.CONCAT($B$5," ",TEXT(VLOOKUP(_xlfn.CONCAT($B55,$C55),BNA_Variations_prix!$E$1:$AJ$205,MATCH(AC$42,BNA_Variations_prix!$E$4:$CA$4,0),FALSE),"0%")),VLOOKUP(_xlfn.CONCAT($B55,$C55),BNA_Variations_prix!$E$1:$AJ$205,MATCH(AC$42,BNA_Variations_prix!$E$4:$CA$4,0),FALSE)))),VLOOKUP(_xlfn.CONCAT($B55,$C55),BNA_Variations_prix!$E$1:$AJ$205,MATCH(AC$42,BNA_Variations_prix!$E$4:$CA$4,0),FALSE))</f>
        <v>► 0%</v>
      </c>
      <c r="AD55" s="16" t="str">
        <f ca="1">IF(ISNUMBER(VLOOKUP(_xlfn.CONCAT($B55,$C55),BNA_Variations_prix!$E$1:$AJ$205,MATCH(AD$42,BNA_Variations_prix!$E$4:$CA$4,0),FALSE)),IF(ROUND(VLOOKUP(_xlfn.CONCAT($B55,$C55),BNA_Variations_prix!$E$1:$AJ$205,MATCH(AD$42,BNA_Variations_prix!$E$4:$CA$4,0),FALSE),2)&gt;0,_xlfn.CONCAT($B$3," ",TEXT(VLOOKUP(_xlfn.CONCAT($B55,$C55),BNA_Variations_prix!$E$1:$AJ$205,MATCH(AD$42,BNA_Variations_prix!$E$4:$CA$4,0),FALSE),"0%")),IF(ROUND(VLOOKUP(_xlfn.CONCAT($B55,$C55),BNA_Variations_prix!$E$1:$AJ$205,MATCH(AD$42,BNA_Variations_prix!$E$4:$CA$4,0),FALSE),2)=0,_xlfn.CONCAT($B$4," ",TEXT(VLOOKUP(_xlfn.CONCAT($B55,$C55),BNA_Variations_prix!$E$1:$AJ$205,MATCH(AD$42,BNA_Variations_prix!$E$4:$CA$4,0),FALSE),"0%")),IF(ROUND(VLOOKUP(_xlfn.CONCAT($B55,$C55),BNA_Variations_prix!$E$1:$AJ$205,MATCH(AD$42,BNA_Variations_prix!$E$4:$CA$4,0),FALSE),2)&lt;0,_xlfn.CONCAT($B$5," ",TEXT(VLOOKUP(_xlfn.CONCAT($B55,$C55),BNA_Variations_prix!$E$1:$AJ$205,MATCH(AD$42,BNA_Variations_prix!$E$4:$CA$4,0),FALSE),"0%")),VLOOKUP(_xlfn.CONCAT($B55,$C55),BNA_Variations_prix!$E$1:$AJ$205,MATCH(AD$42,BNA_Variations_prix!$E$4:$CA$4,0),FALSE)))),VLOOKUP(_xlfn.CONCAT($B55,$C55),BNA_Variations_prix!$E$1:$AJ$205,MATCH(AD$42,BNA_Variations_prix!$E$4:$CA$4,0),FALSE))</f>
        <v>► 0%</v>
      </c>
      <c r="AE55" s="16" t="str">
        <f ca="1">IF(ISNUMBER(VLOOKUP(_xlfn.CONCAT($B55,$C55),BNA_Variations_prix!$E$1:$AJ$205,MATCH(AE$42,BNA_Variations_prix!$E$4:$CA$4,0),FALSE)),IF(ROUND(VLOOKUP(_xlfn.CONCAT($B55,$C55),BNA_Variations_prix!$E$1:$AJ$205,MATCH(AE$42,BNA_Variations_prix!$E$4:$CA$4,0),FALSE),2)&gt;0,_xlfn.CONCAT($B$3," ",TEXT(VLOOKUP(_xlfn.CONCAT($B55,$C55),BNA_Variations_prix!$E$1:$AJ$205,MATCH(AE$42,BNA_Variations_prix!$E$4:$CA$4,0),FALSE),"0%")),IF(ROUND(VLOOKUP(_xlfn.CONCAT($B55,$C55),BNA_Variations_prix!$E$1:$AJ$205,MATCH(AE$42,BNA_Variations_prix!$E$4:$CA$4,0),FALSE),2)=0,_xlfn.CONCAT($B$4," ",TEXT(VLOOKUP(_xlfn.CONCAT($B55,$C55),BNA_Variations_prix!$E$1:$AJ$205,MATCH(AE$42,BNA_Variations_prix!$E$4:$CA$4,0),FALSE),"0%")),IF(ROUND(VLOOKUP(_xlfn.CONCAT($B55,$C55),BNA_Variations_prix!$E$1:$AJ$205,MATCH(AE$42,BNA_Variations_prix!$E$4:$CA$4,0),FALSE),2)&lt;0,_xlfn.CONCAT($B$5," ",TEXT(VLOOKUP(_xlfn.CONCAT($B55,$C55),BNA_Variations_prix!$E$1:$AJ$205,MATCH(AE$42,BNA_Variations_prix!$E$4:$CA$4,0),FALSE),"0%")),VLOOKUP(_xlfn.CONCAT($B55,$C55),BNA_Variations_prix!$E$1:$AJ$205,MATCH(AE$42,BNA_Variations_prix!$E$4:$CA$4,0),FALSE)))),VLOOKUP(_xlfn.CONCAT($B55,$C55),BNA_Variations_prix!$E$1:$AJ$205,MATCH(AE$42,BNA_Variations_prix!$E$4:$CA$4,0),FALSE))</f>
        <v>► 0%</v>
      </c>
      <c r="AF55" s="16" t="str">
        <f ca="1">IF(ISNUMBER(VLOOKUP(_xlfn.CONCAT($B55,$C55),BNA_Variations_prix!$E$1:$AJ$205,MATCH(AF$42,BNA_Variations_prix!$E$4:$CA$4,0),FALSE)),IF(ROUND(VLOOKUP(_xlfn.CONCAT($B55,$C55),BNA_Variations_prix!$E$1:$AJ$205,MATCH(AF$42,BNA_Variations_prix!$E$4:$CA$4,0),FALSE),2)&gt;0,_xlfn.CONCAT($B$3," ",TEXT(VLOOKUP(_xlfn.CONCAT($B55,$C55),BNA_Variations_prix!$E$1:$AJ$205,MATCH(AF$42,BNA_Variations_prix!$E$4:$CA$4,0),FALSE),"0%")),IF(ROUND(VLOOKUP(_xlfn.CONCAT($B55,$C55),BNA_Variations_prix!$E$1:$AJ$205,MATCH(AF$42,BNA_Variations_prix!$E$4:$CA$4,0),FALSE),2)=0,_xlfn.CONCAT($B$4," ",TEXT(VLOOKUP(_xlfn.CONCAT($B55,$C55),BNA_Variations_prix!$E$1:$AJ$205,MATCH(AF$42,BNA_Variations_prix!$E$4:$CA$4,0),FALSE),"0%")),IF(ROUND(VLOOKUP(_xlfn.CONCAT($B55,$C55),BNA_Variations_prix!$E$1:$AJ$205,MATCH(AF$42,BNA_Variations_prix!$E$4:$CA$4,0),FALSE),2)&lt;0,_xlfn.CONCAT($B$5," ",TEXT(VLOOKUP(_xlfn.CONCAT($B55,$C55),BNA_Variations_prix!$E$1:$AJ$205,MATCH(AF$42,BNA_Variations_prix!$E$4:$CA$4,0),FALSE),"0%")),VLOOKUP(_xlfn.CONCAT($B55,$C55),BNA_Variations_prix!$E$1:$AJ$205,MATCH(AF$42,BNA_Variations_prix!$E$4:$CA$4,0),FALSE)))),VLOOKUP(_xlfn.CONCAT($B55,$C55),BNA_Variations_prix!$E$1:$AJ$205,MATCH(AF$42,BNA_Variations_prix!$E$4:$CA$4,0),FALSE))</f>
        <v>► 0%</v>
      </c>
      <c r="AG55" s="16" t="str">
        <f ca="1">IF(ISNUMBER(VLOOKUP(_xlfn.CONCAT($B55,$C55),BNA_Variations_prix!$E$1:$AJ$205,MATCH(AG$42,BNA_Variations_prix!$E$4:$CA$4,0),FALSE)),IF(ROUND(VLOOKUP(_xlfn.CONCAT($B55,$C55),BNA_Variations_prix!$E$1:$AJ$205,MATCH(AG$42,BNA_Variations_prix!$E$4:$CA$4,0),FALSE),2)&gt;0,_xlfn.CONCAT($B$3," ",TEXT(VLOOKUP(_xlfn.CONCAT($B55,$C55),BNA_Variations_prix!$E$1:$AJ$205,MATCH(AG$42,BNA_Variations_prix!$E$4:$CA$4,0),FALSE),"0%")),IF(ROUND(VLOOKUP(_xlfn.CONCAT($B55,$C55),BNA_Variations_prix!$E$1:$AJ$205,MATCH(AG$42,BNA_Variations_prix!$E$4:$CA$4,0),FALSE),2)=0,_xlfn.CONCAT($B$4," ",TEXT(VLOOKUP(_xlfn.CONCAT($B55,$C55),BNA_Variations_prix!$E$1:$AJ$205,MATCH(AG$42,BNA_Variations_prix!$E$4:$CA$4,0),FALSE),"0%")),IF(ROUND(VLOOKUP(_xlfn.CONCAT($B55,$C55),BNA_Variations_prix!$E$1:$AJ$205,MATCH(AG$42,BNA_Variations_prix!$E$4:$CA$4,0),FALSE),2)&lt;0,_xlfn.CONCAT($B$5," ",TEXT(VLOOKUP(_xlfn.CONCAT($B55,$C55),BNA_Variations_prix!$E$1:$AJ$205,MATCH(AG$42,BNA_Variations_prix!$E$4:$CA$4,0),FALSE),"0%")),VLOOKUP(_xlfn.CONCAT($B55,$C55),BNA_Variations_prix!$E$1:$AJ$205,MATCH(AG$42,BNA_Variations_prix!$E$4:$CA$4,0),FALSE)))),VLOOKUP(_xlfn.CONCAT($B55,$C55),BNA_Variations_prix!$E$1:$AJ$205,MATCH(AG$42,BNA_Variations_prix!$E$4:$CA$4,0),FALSE))</f>
        <v>► 0%</v>
      </c>
    </row>
    <row r="56" spans="2:33" x14ac:dyDescent="0.35">
      <c r="B56" t="s">
        <v>90</v>
      </c>
      <c r="C56" s="11">
        <f t="shared" si="2"/>
        <v>45231</v>
      </c>
      <c r="D56" t="s">
        <v>89</v>
      </c>
      <c r="E56" s="16" t="str">
        <f ca="1">IF(ISNUMBER(VLOOKUP(_xlfn.CONCAT($B56,$C56),BNA_Variations_prix!$E$1:$AJ$205,MATCH(E$42,BNA_Variations_prix!$E$4:$CA$4,0),FALSE)),IF(ROUND(VLOOKUP(_xlfn.CONCAT($B56,$C56),BNA_Variations_prix!$E$1:$AJ$205,MATCH(E$42,BNA_Variations_prix!$E$4:$CA$4,0),FALSE),2)&gt;0,_xlfn.CONCAT($B$3," ",TEXT(VLOOKUP(_xlfn.CONCAT($B56,$C56),BNA_Variations_prix!$E$1:$AJ$205,MATCH(E$42,BNA_Variations_prix!$E$4:$CA$4,0),FALSE),"0%")),IF(ROUND(VLOOKUP(_xlfn.CONCAT($B56,$C56),BNA_Variations_prix!$E$1:$AJ$205,MATCH(E$42,BNA_Variations_prix!$E$4:$CA$4,0),FALSE),2)=0,_xlfn.CONCAT($B$4," ",TEXT(VLOOKUP(_xlfn.CONCAT($B56,$C56),BNA_Variations_prix!$E$1:$AJ$205,MATCH(E$42,BNA_Variations_prix!$E$4:$CA$4,0),FALSE),"0%")),IF(ROUND(VLOOKUP(_xlfn.CONCAT($B56,$C56),BNA_Variations_prix!$E$1:$AJ$205,MATCH(E$42,BNA_Variations_prix!$E$4:$CA$4,0),FALSE),2)&lt;0,_xlfn.CONCAT($B$5," ",TEXT(VLOOKUP(_xlfn.CONCAT($B56,$C56),BNA_Variations_prix!$E$1:$AJ$205,MATCH(E$42,BNA_Variations_prix!$E$4:$CA$4,0),FALSE),"0%")),VLOOKUP(_xlfn.CONCAT($B56,$C56),BNA_Variations_prix!$E$1:$AJ$205,MATCH(E$42,BNA_Variations_prix!$E$4:$CA$4,0),FALSE)))),VLOOKUP(_xlfn.CONCAT($B56,$C56),BNA_Variations_prix!$E$1:$AJ$205,MATCH(E$42,BNA_Variations_prix!$E$4:$CA$4,0),FALSE))</f>
        <v>► 0%</v>
      </c>
      <c r="F56" s="16" t="str">
        <f ca="1">IF(ISNUMBER(VLOOKUP(_xlfn.CONCAT($B56,$C56),BNA_Variations_prix!$E$1:$AJ$205,MATCH(F$42,BNA_Variations_prix!$E$4:$CA$4,0),FALSE)),IF(ROUND(VLOOKUP(_xlfn.CONCAT($B56,$C56),BNA_Variations_prix!$E$1:$AJ$205,MATCH(F$42,BNA_Variations_prix!$E$4:$CA$4,0),FALSE),2)&gt;0,_xlfn.CONCAT($B$3," ",TEXT(VLOOKUP(_xlfn.CONCAT($B56,$C56),BNA_Variations_prix!$E$1:$AJ$205,MATCH(F$42,BNA_Variations_prix!$E$4:$CA$4,0),FALSE),"0%")),IF(ROUND(VLOOKUP(_xlfn.CONCAT($B56,$C56),BNA_Variations_prix!$E$1:$AJ$205,MATCH(F$42,BNA_Variations_prix!$E$4:$CA$4,0),FALSE),2)=0,_xlfn.CONCAT($B$4," ",TEXT(VLOOKUP(_xlfn.CONCAT($B56,$C56),BNA_Variations_prix!$E$1:$AJ$205,MATCH(F$42,BNA_Variations_prix!$E$4:$CA$4,0),FALSE),"0%")),IF(ROUND(VLOOKUP(_xlfn.CONCAT($B56,$C56),BNA_Variations_prix!$E$1:$AJ$205,MATCH(F$42,BNA_Variations_prix!$E$4:$CA$4,0),FALSE),2)&lt;0,_xlfn.CONCAT($B$5," ",TEXT(VLOOKUP(_xlfn.CONCAT($B56,$C56),BNA_Variations_prix!$E$1:$AJ$205,MATCH(F$42,BNA_Variations_prix!$E$4:$CA$4,0),FALSE),"0%")),VLOOKUP(_xlfn.CONCAT($B56,$C56),BNA_Variations_prix!$E$1:$AJ$205,MATCH(F$42,BNA_Variations_prix!$E$4:$CA$4,0),FALSE)))),VLOOKUP(_xlfn.CONCAT($B56,$C56),BNA_Variations_prix!$E$1:$AJ$205,MATCH(F$42,BNA_Variations_prix!$E$4:$CA$4,0),FALSE))</f>
        <v>-</v>
      </c>
      <c r="G56" s="16" t="str">
        <f ca="1">IF(ISNUMBER(VLOOKUP(_xlfn.CONCAT($B56,$C56),BNA_Variations_prix!$E$1:$AJ$205,MATCH(G$42,BNA_Variations_prix!$E$4:$CA$4,0),FALSE)),IF(ROUND(VLOOKUP(_xlfn.CONCAT($B56,$C56),BNA_Variations_prix!$E$1:$AJ$205,MATCH(G$42,BNA_Variations_prix!$E$4:$CA$4,0),FALSE),2)&gt;0,_xlfn.CONCAT($B$3," ",TEXT(VLOOKUP(_xlfn.CONCAT($B56,$C56),BNA_Variations_prix!$E$1:$AJ$205,MATCH(G$42,BNA_Variations_prix!$E$4:$CA$4,0),FALSE),"0%")),IF(ROUND(VLOOKUP(_xlfn.CONCAT($B56,$C56),BNA_Variations_prix!$E$1:$AJ$205,MATCH(G$42,BNA_Variations_prix!$E$4:$CA$4,0),FALSE),2)=0,_xlfn.CONCAT($B$4," ",TEXT(VLOOKUP(_xlfn.CONCAT($B56,$C56),BNA_Variations_prix!$E$1:$AJ$205,MATCH(G$42,BNA_Variations_prix!$E$4:$CA$4,0),FALSE),"0%")),IF(ROUND(VLOOKUP(_xlfn.CONCAT($B56,$C56),BNA_Variations_prix!$E$1:$AJ$205,MATCH(G$42,BNA_Variations_prix!$E$4:$CA$4,0),FALSE),2)&lt;0,_xlfn.CONCAT($B$5," ",TEXT(VLOOKUP(_xlfn.CONCAT($B56,$C56),BNA_Variations_prix!$E$1:$AJ$205,MATCH(G$42,BNA_Variations_prix!$E$4:$CA$4,0),FALSE),"0%")),VLOOKUP(_xlfn.CONCAT($B56,$C56),BNA_Variations_prix!$E$1:$AJ$205,MATCH(G$42,BNA_Variations_prix!$E$4:$CA$4,0),FALSE)))),VLOOKUP(_xlfn.CONCAT($B56,$C56),BNA_Variations_prix!$E$1:$AJ$205,MATCH(G$42,BNA_Variations_prix!$E$4:$CA$4,0),FALSE))</f>
        <v>-</v>
      </c>
      <c r="H56" s="16" t="str">
        <f ca="1">IF(ISNUMBER(VLOOKUP(_xlfn.CONCAT($B56,$C56),BNA_Variations_prix!$E$1:$AJ$205,MATCH(H$42,BNA_Variations_prix!$E$4:$CA$4,0),FALSE)),IF(ROUND(VLOOKUP(_xlfn.CONCAT($B56,$C56),BNA_Variations_prix!$E$1:$AJ$205,MATCH(H$42,BNA_Variations_prix!$E$4:$CA$4,0),FALSE),2)&gt;0,_xlfn.CONCAT($B$3," ",TEXT(VLOOKUP(_xlfn.CONCAT($B56,$C56),BNA_Variations_prix!$E$1:$AJ$205,MATCH(H$42,BNA_Variations_prix!$E$4:$CA$4,0),FALSE),"0%")),IF(ROUND(VLOOKUP(_xlfn.CONCAT($B56,$C56),BNA_Variations_prix!$E$1:$AJ$205,MATCH(H$42,BNA_Variations_prix!$E$4:$CA$4,0),FALSE),2)=0,_xlfn.CONCAT($B$4," ",TEXT(VLOOKUP(_xlfn.CONCAT($B56,$C56),BNA_Variations_prix!$E$1:$AJ$205,MATCH(H$42,BNA_Variations_prix!$E$4:$CA$4,0),FALSE),"0%")),IF(ROUND(VLOOKUP(_xlfn.CONCAT($B56,$C56),BNA_Variations_prix!$E$1:$AJ$205,MATCH(H$42,BNA_Variations_prix!$E$4:$CA$4,0),FALSE),2)&lt;0,_xlfn.CONCAT($B$5," ",TEXT(VLOOKUP(_xlfn.CONCAT($B56,$C56),BNA_Variations_prix!$E$1:$AJ$205,MATCH(H$42,BNA_Variations_prix!$E$4:$CA$4,0),FALSE),"0%")),VLOOKUP(_xlfn.CONCAT($B56,$C56),BNA_Variations_prix!$E$1:$AJ$205,MATCH(H$42,BNA_Variations_prix!$E$4:$CA$4,0),FALSE)))),VLOOKUP(_xlfn.CONCAT($B56,$C56),BNA_Variations_prix!$E$1:$AJ$205,MATCH(H$42,BNA_Variations_prix!$E$4:$CA$4,0),FALSE))</f>
        <v>► 0%</v>
      </c>
      <c r="I56" s="16" t="str">
        <f ca="1">IF(ISNUMBER(VLOOKUP(_xlfn.CONCAT($B56,$C56),BNA_Variations_prix!$E$1:$AJ$205,MATCH(I$42,BNA_Variations_prix!$E$4:$CA$4,0),FALSE)),IF(ROUND(VLOOKUP(_xlfn.CONCAT($B56,$C56),BNA_Variations_prix!$E$1:$AJ$205,MATCH(I$42,BNA_Variations_prix!$E$4:$CA$4,0),FALSE),2)&gt;0,_xlfn.CONCAT($B$3," ",TEXT(VLOOKUP(_xlfn.CONCAT($B56,$C56),BNA_Variations_prix!$E$1:$AJ$205,MATCH(I$42,BNA_Variations_prix!$E$4:$CA$4,0),FALSE),"0%")),IF(ROUND(VLOOKUP(_xlfn.CONCAT($B56,$C56),BNA_Variations_prix!$E$1:$AJ$205,MATCH(I$42,BNA_Variations_prix!$E$4:$CA$4,0),FALSE),2)=0,_xlfn.CONCAT($B$4," ",TEXT(VLOOKUP(_xlfn.CONCAT($B56,$C56),BNA_Variations_prix!$E$1:$AJ$205,MATCH(I$42,BNA_Variations_prix!$E$4:$CA$4,0),FALSE),"0%")),IF(ROUND(VLOOKUP(_xlfn.CONCAT($B56,$C56),BNA_Variations_prix!$E$1:$AJ$205,MATCH(I$42,BNA_Variations_prix!$E$4:$CA$4,0),FALSE),2)&lt;0,_xlfn.CONCAT($B$5," ",TEXT(VLOOKUP(_xlfn.CONCAT($B56,$C56),BNA_Variations_prix!$E$1:$AJ$205,MATCH(I$42,BNA_Variations_prix!$E$4:$CA$4,0),FALSE),"0%")),VLOOKUP(_xlfn.CONCAT($B56,$C56),BNA_Variations_prix!$E$1:$AJ$205,MATCH(I$42,BNA_Variations_prix!$E$4:$CA$4,0),FALSE)))),VLOOKUP(_xlfn.CONCAT($B56,$C56),BNA_Variations_prix!$E$1:$AJ$205,MATCH(I$42,BNA_Variations_prix!$E$4:$CA$4,0),FALSE))</f>
        <v>-</v>
      </c>
      <c r="J56" s="16" t="str">
        <f ca="1">IF(ISNUMBER(VLOOKUP(_xlfn.CONCAT($B56,$C56),BNA_Variations_prix!$E$1:$AJ$205,MATCH(J$42,BNA_Variations_prix!$E$4:$CA$4,0),FALSE)),IF(ROUND(VLOOKUP(_xlfn.CONCAT($B56,$C56),BNA_Variations_prix!$E$1:$AJ$205,MATCH(J$42,BNA_Variations_prix!$E$4:$CA$4,0),FALSE),2)&gt;0,_xlfn.CONCAT($B$3," ",TEXT(VLOOKUP(_xlfn.CONCAT($B56,$C56),BNA_Variations_prix!$E$1:$AJ$205,MATCH(J$42,BNA_Variations_prix!$E$4:$CA$4,0),FALSE),"0%")),IF(ROUND(VLOOKUP(_xlfn.CONCAT($B56,$C56),BNA_Variations_prix!$E$1:$AJ$205,MATCH(J$42,BNA_Variations_prix!$E$4:$CA$4,0),FALSE),2)=0,_xlfn.CONCAT($B$4," ",TEXT(VLOOKUP(_xlfn.CONCAT($B56,$C56),BNA_Variations_prix!$E$1:$AJ$205,MATCH(J$42,BNA_Variations_prix!$E$4:$CA$4,0),FALSE),"0%")),IF(ROUND(VLOOKUP(_xlfn.CONCAT($B56,$C56),BNA_Variations_prix!$E$1:$AJ$205,MATCH(J$42,BNA_Variations_prix!$E$4:$CA$4,0),FALSE),2)&lt;0,_xlfn.CONCAT($B$5," ",TEXT(VLOOKUP(_xlfn.CONCAT($B56,$C56),BNA_Variations_prix!$E$1:$AJ$205,MATCH(J$42,BNA_Variations_prix!$E$4:$CA$4,0),FALSE),"0%")),VLOOKUP(_xlfn.CONCAT($B56,$C56),BNA_Variations_prix!$E$1:$AJ$205,MATCH(J$42,BNA_Variations_prix!$E$4:$CA$4,0),FALSE)))),VLOOKUP(_xlfn.CONCAT($B56,$C56),BNA_Variations_prix!$E$1:$AJ$205,MATCH(J$42,BNA_Variations_prix!$E$4:$CA$4,0),FALSE))</f>
        <v>► 0%</v>
      </c>
      <c r="K56" s="16" t="str">
        <f ca="1">IF(ISNUMBER(VLOOKUP(_xlfn.CONCAT($B56,$C56),BNA_Variations_prix!$E$1:$AJ$205,MATCH(K$42,BNA_Variations_prix!$E$4:$CA$4,0),FALSE)),IF(ROUND(VLOOKUP(_xlfn.CONCAT($B56,$C56),BNA_Variations_prix!$E$1:$AJ$205,MATCH(K$42,BNA_Variations_prix!$E$4:$CA$4,0),FALSE),2)&gt;0,_xlfn.CONCAT($B$3," ",TEXT(VLOOKUP(_xlfn.CONCAT($B56,$C56),BNA_Variations_prix!$E$1:$AJ$205,MATCH(K$42,BNA_Variations_prix!$E$4:$CA$4,0),FALSE),"0%")),IF(ROUND(VLOOKUP(_xlfn.CONCAT($B56,$C56),BNA_Variations_prix!$E$1:$AJ$205,MATCH(K$42,BNA_Variations_prix!$E$4:$CA$4,0),FALSE),2)=0,_xlfn.CONCAT($B$4," ",TEXT(VLOOKUP(_xlfn.CONCAT($B56,$C56),BNA_Variations_prix!$E$1:$AJ$205,MATCH(K$42,BNA_Variations_prix!$E$4:$CA$4,0),FALSE),"0%")),IF(ROUND(VLOOKUP(_xlfn.CONCAT($B56,$C56),BNA_Variations_prix!$E$1:$AJ$205,MATCH(K$42,BNA_Variations_prix!$E$4:$CA$4,0),FALSE),2)&lt;0,_xlfn.CONCAT($B$5," ",TEXT(VLOOKUP(_xlfn.CONCAT($B56,$C56),BNA_Variations_prix!$E$1:$AJ$205,MATCH(K$42,BNA_Variations_prix!$E$4:$CA$4,0),FALSE),"0%")),VLOOKUP(_xlfn.CONCAT($B56,$C56),BNA_Variations_prix!$E$1:$AJ$205,MATCH(K$42,BNA_Variations_prix!$E$4:$CA$4,0),FALSE)))),VLOOKUP(_xlfn.CONCAT($B56,$C56),BNA_Variations_prix!$E$1:$AJ$205,MATCH(K$42,BNA_Variations_prix!$E$4:$CA$4,0),FALSE))</f>
        <v>► 0%</v>
      </c>
      <c r="L56" s="16" t="str">
        <f ca="1">IF(ISNUMBER(VLOOKUP(_xlfn.CONCAT($B56,$C56),BNA_Variations_prix!$E$1:$AJ$205,MATCH(L$42,BNA_Variations_prix!$E$4:$CA$4,0),FALSE)),IF(ROUND(VLOOKUP(_xlfn.CONCAT($B56,$C56),BNA_Variations_prix!$E$1:$AJ$205,MATCH(L$42,BNA_Variations_prix!$E$4:$CA$4,0),FALSE),2)&gt;0,_xlfn.CONCAT($B$3," ",TEXT(VLOOKUP(_xlfn.CONCAT($B56,$C56),BNA_Variations_prix!$E$1:$AJ$205,MATCH(L$42,BNA_Variations_prix!$E$4:$CA$4,0),FALSE),"0%")),IF(ROUND(VLOOKUP(_xlfn.CONCAT($B56,$C56),BNA_Variations_prix!$E$1:$AJ$205,MATCH(L$42,BNA_Variations_prix!$E$4:$CA$4,0),FALSE),2)=0,_xlfn.CONCAT($B$4," ",TEXT(VLOOKUP(_xlfn.CONCAT($B56,$C56),BNA_Variations_prix!$E$1:$AJ$205,MATCH(L$42,BNA_Variations_prix!$E$4:$CA$4,0),FALSE),"0%")),IF(ROUND(VLOOKUP(_xlfn.CONCAT($B56,$C56),BNA_Variations_prix!$E$1:$AJ$205,MATCH(L$42,BNA_Variations_prix!$E$4:$CA$4,0),FALSE),2)&lt;0,_xlfn.CONCAT($B$5," ",TEXT(VLOOKUP(_xlfn.CONCAT($B56,$C56),BNA_Variations_prix!$E$1:$AJ$205,MATCH(L$42,BNA_Variations_prix!$E$4:$CA$4,0),FALSE),"0%")),VLOOKUP(_xlfn.CONCAT($B56,$C56),BNA_Variations_prix!$E$1:$AJ$205,MATCH(L$42,BNA_Variations_prix!$E$4:$CA$4,0),FALSE)))),VLOOKUP(_xlfn.CONCAT($B56,$C56),BNA_Variations_prix!$E$1:$AJ$205,MATCH(L$42,BNA_Variations_prix!$E$4:$CA$4,0),FALSE))</f>
        <v>-</v>
      </c>
      <c r="M56" s="16" t="str">
        <f ca="1">IF(ISNUMBER(VLOOKUP(_xlfn.CONCAT($B56,$C56),BNA_Variations_prix!$E$1:$AJ$205,MATCH(M$42,BNA_Variations_prix!$E$4:$CA$4,0),FALSE)),IF(ROUND(VLOOKUP(_xlfn.CONCAT($B56,$C56),BNA_Variations_prix!$E$1:$AJ$205,MATCH(M$42,BNA_Variations_prix!$E$4:$CA$4,0),FALSE),2)&gt;0,_xlfn.CONCAT($B$3," ",TEXT(VLOOKUP(_xlfn.CONCAT($B56,$C56),BNA_Variations_prix!$E$1:$AJ$205,MATCH(M$42,BNA_Variations_prix!$E$4:$CA$4,0),FALSE),"0%")),IF(ROUND(VLOOKUP(_xlfn.CONCAT($B56,$C56),BNA_Variations_prix!$E$1:$AJ$205,MATCH(M$42,BNA_Variations_prix!$E$4:$CA$4,0),FALSE),2)=0,_xlfn.CONCAT($B$4," ",TEXT(VLOOKUP(_xlfn.CONCAT($B56,$C56),BNA_Variations_prix!$E$1:$AJ$205,MATCH(M$42,BNA_Variations_prix!$E$4:$CA$4,0),FALSE),"0%")),IF(ROUND(VLOOKUP(_xlfn.CONCAT($B56,$C56),BNA_Variations_prix!$E$1:$AJ$205,MATCH(M$42,BNA_Variations_prix!$E$4:$CA$4,0),FALSE),2)&lt;0,_xlfn.CONCAT($B$5," ",TEXT(VLOOKUP(_xlfn.CONCAT($B56,$C56),BNA_Variations_prix!$E$1:$AJ$205,MATCH(M$42,BNA_Variations_prix!$E$4:$CA$4,0),FALSE),"0%")),VLOOKUP(_xlfn.CONCAT($B56,$C56),BNA_Variations_prix!$E$1:$AJ$205,MATCH(M$42,BNA_Variations_prix!$E$4:$CA$4,0),FALSE)))),VLOOKUP(_xlfn.CONCAT($B56,$C56),BNA_Variations_prix!$E$1:$AJ$205,MATCH(M$42,BNA_Variations_prix!$E$4:$CA$4,0),FALSE))</f>
        <v>► 0%</v>
      </c>
      <c r="N56" s="16" t="str">
        <f ca="1">IF(ISNUMBER(VLOOKUP(_xlfn.CONCAT($B56,$C56),BNA_Variations_prix!$E$1:$AJ$205,MATCH(N$42,BNA_Variations_prix!$E$4:$CA$4,0),FALSE)),IF(ROUND(VLOOKUP(_xlfn.CONCAT($B56,$C56),BNA_Variations_prix!$E$1:$AJ$205,MATCH(N$42,BNA_Variations_prix!$E$4:$CA$4,0),FALSE),2)&gt;0,_xlfn.CONCAT($B$3," ",TEXT(VLOOKUP(_xlfn.CONCAT($B56,$C56),BNA_Variations_prix!$E$1:$AJ$205,MATCH(N$42,BNA_Variations_prix!$E$4:$CA$4,0),FALSE),"0%")),IF(ROUND(VLOOKUP(_xlfn.CONCAT($B56,$C56),BNA_Variations_prix!$E$1:$AJ$205,MATCH(N$42,BNA_Variations_prix!$E$4:$CA$4,0),FALSE),2)=0,_xlfn.CONCAT($B$4," ",TEXT(VLOOKUP(_xlfn.CONCAT($B56,$C56),BNA_Variations_prix!$E$1:$AJ$205,MATCH(N$42,BNA_Variations_prix!$E$4:$CA$4,0),FALSE),"0%")),IF(ROUND(VLOOKUP(_xlfn.CONCAT($B56,$C56),BNA_Variations_prix!$E$1:$AJ$205,MATCH(N$42,BNA_Variations_prix!$E$4:$CA$4,0),FALSE),2)&lt;0,_xlfn.CONCAT($B$5," ",TEXT(VLOOKUP(_xlfn.CONCAT($B56,$C56),BNA_Variations_prix!$E$1:$AJ$205,MATCH(N$42,BNA_Variations_prix!$E$4:$CA$4,0),FALSE),"0%")),VLOOKUP(_xlfn.CONCAT($B56,$C56),BNA_Variations_prix!$E$1:$AJ$205,MATCH(N$42,BNA_Variations_prix!$E$4:$CA$4,0),FALSE)))),VLOOKUP(_xlfn.CONCAT($B56,$C56),BNA_Variations_prix!$E$1:$AJ$205,MATCH(N$42,BNA_Variations_prix!$E$4:$CA$4,0),FALSE))</f>
        <v>-</v>
      </c>
      <c r="O56" s="16" t="str">
        <f ca="1">IF(ISNUMBER(VLOOKUP(_xlfn.CONCAT($B56,$C56),BNA_Variations_prix!$E$1:$AJ$205,MATCH(O$42,BNA_Variations_prix!$E$4:$CA$4,0),FALSE)),IF(ROUND(VLOOKUP(_xlfn.CONCAT($B56,$C56),BNA_Variations_prix!$E$1:$AJ$205,MATCH(O$42,BNA_Variations_prix!$E$4:$CA$4,0),FALSE),2)&gt;0,_xlfn.CONCAT($B$3," ",TEXT(VLOOKUP(_xlfn.CONCAT($B56,$C56),BNA_Variations_prix!$E$1:$AJ$205,MATCH(O$42,BNA_Variations_prix!$E$4:$CA$4,0),FALSE),"0%")),IF(ROUND(VLOOKUP(_xlfn.CONCAT($B56,$C56),BNA_Variations_prix!$E$1:$AJ$205,MATCH(O$42,BNA_Variations_prix!$E$4:$CA$4,0),FALSE),2)=0,_xlfn.CONCAT($B$4," ",TEXT(VLOOKUP(_xlfn.CONCAT($B56,$C56),BNA_Variations_prix!$E$1:$AJ$205,MATCH(O$42,BNA_Variations_prix!$E$4:$CA$4,0),FALSE),"0%")),IF(ROUND(VLOOKUP(_xlfn.CONCAT($B56,$C56),BNA_Variations_prix!$E$1:$AJ$205,MATCH(O$42,BNA_Variations_prix!$E$4:$CA$4,0),FALSE),2)&lt;0,_xlfn.CONCAT($B$5," ",TEXT(VLOOKUP(_xlfn.CONCAT($B56,$C56),BNA_Variations_prix!$E$1:$AJ$205,MATCH(O$42,BNA_Variations_prix!$E$4:$CA$4,0),FALSE),"0%")),VLOOKUP(_xlfn.CONCAT($B56,$C56),BNA_Variations_prix!$E$1:$AJ$205,MATCH(O$42,BNA_Variations_prix!$E$4:$CA$4,0),FALSE)))),VLOOKUP(_xlfn.CONCAT($B56,$C56),BNA_Variations_prix!$E$1:$AJ$205,MATCH(O$42,BNA_Variations_prix!$E$4:$CA$4,0),FALSE))</f>
        <v>-</v>
      </c>
      <c r="P56" s="16" t="str">
        <f ca="1">IF(ISNUMBER(VLOOKUP(_xlfn.CONCAT($B56,$C56),BNA_Variations_prix!$E$1:$AJ$205,MATCH(P$42,BNA_Variations_prix!$E$4:$CA$4,0),FALSE)),IF(ROUND(VLOOKUP(_xlfn.CONCAT($B56,$C56),BNA_Variations_prix!$E$1:$AJ$205,MATCH(P$42,BNA_Variations_prix!$E$4:$CA$4,0),FALSE),2)&gt;0,_xlfn.CONCAT($B$3," ",TEXT(VLOOKUP(_xlfn.CONCAT($B56,$C56),BNA_Variations_prix!$E$1:$AJ$205,MATCH(P$42,BNA_Variations_prix!$E$4:$CA$4,0),FALSE),"0%")),IF(ROUND(VLOOKUP(_xlfn.CONCAT($B56,$C56),BNA_Variations_prix!$E$1:$AJ$205,MATCH(P$42,BNA_Variations_prix!$E$4:$CA$4,0),FALSE),2)=0,_xlfn.CONCAT($B$4," ",TEXT(VLOOKUP(_xlfn.CONCAT($B56,$C56),BNA_Variations_prix!$E$1:$AJ$205,MATCH(P$42,BNA_Variations_prix!$E$4:$CA$4,0),FALSE),"0%")),IF(ROUND(VLOOKUP(_xlfn.CONCAT($B56,$C56),BNA_Variations_prix!$E$1:$AJ$205,MATCH(P$42,BNA_Variations_prix!$E$4:$CA$4,0),FALSE),2)&lt;0,_xlfn.CONCAT($B$5," ",TEXT(VLOOKUP(_xlfn.CONCAT($B56,$C56),BNA_Variations_prix!$E$1:$AJ$205,MATCH(P$42,BNA_Variations_prix!$E$4:$CA$4,0),FALSE),"0%")),VLOOKUP(_xlfn.CONCAT($B56,$C56),BNA_Variations_prix!$E$1:$AJ$205,MATCH(P$42,BNA_Variations_prix!$E$4:$CA$4,0),FALSE)))),VLOOKUP(_xlfn.CONCAT($B56,$C56),BNA_Variations_prix!$E$1:$AJ$205,MATCH(P$42,BNA_Variations_prix!$E$4:$CA$4,0),FALSE))</f>
        <v>-</v>
      </c>
      <c r="Q56" s="16" t="str">
        <f ca="1">IF(ISNUMBER(VLOOKUP(_xlfn.CONCAT($B56,$C56),BNA_Variations_prix!$E$1:$AJ$205,MATCH(Q$42,BNA_Variations_prix!$E$4:$CA$4,0),FALSE)),IF(ROUND(VLOOKUP(_xlfn.CONCAT($B56,$C56),BNA_Variations_prix!$E$1:$AJ$205,MATCH(Q$42,BNA_Variations_prix!$E$4:$CA$4,0),FALSE),2)&gt;0,_xlfn.CONCAT($B$3," ",TEXT(VLOOKUP(_xlfn.CONCAT($B56,$C56),BNA_Variations_prix!$E$1:$AJ$205,MATCH(Q$42,BNA_Variations_prix!$E$4:$CA$4,0),FALSE),"0%")),IF(ROUND(VLOOKUP(_xlfn.CONCAT($B56,$C56),BNA_Variations_prix!$E$1:$AJ$205,MATCH(Q$42,BNA_Variations_prix!$E$4:$CA$4,0),FALSE),2)=0,_xlfn.CONCAT($B$4," ",TEXT(VLOOKUP(_xlfn.CONCAT($B56,$C56),BNA_Variations_prix!$E$1:$AJ$205,MATCH(Q$42,BNA_Variations_prix!$E$4:$CA$4,0),FALSE),"0%")),IF(ROUND(VLOOKUP(_xlfn.CONCAT($B56,$C56),BNA_Variations_prix!$E$1:$AJ$205,MATCH(Q$42,BNA_Variations_prix!$E$4:$CA$4,0),FALSE),2)&lt;0,_xlfn.CONCAT($B$5," ",TEXT(VLOOKUP(_xlfn.CONCAT($B56,$C56),BNA_Variations_prix!$E$1:$AJ$205,MATCH(Q$42,BNA_Variations_prix!$E$4:$CA$4,0),FALSE),"0%")),VLOOKUP(_xlfn.CONCAT($B56,$C56),BNA_Variations_prix!$E$1:$AJ$205,MATCH(Q$42,BNA_Variations_prix!$E$4:$CA$4,0),FALSE)))),VLOOKUP(_xlfn.CONCAT($B56,$C56),BNA_Variations_prix!$E$1:$AJ$205,MATCH(Q$42,BNA_Variations_prix!$E$4:$CA$4,0),FALSE))</f>
        <v>-</v>
      </c>
      <c r="R56" s="16" t="str">
        <f ca="1">IF(ISNUMBER(VLOOKUP(_xlfn.CONCAT($B56,$C56),BNA_Variations_prix!$E$1:$AJ$205,MATCH(R$42,BNA_Variations_prix!$E$4:$CA$4,0),FALSE)),IF(ROUND(VLOOKUP(_xlfn.CONCAT($B56,$C56),BNA_Variations_prix!$E$1:$AJ$205,MATCH(R$42,BNA_Variations_prix!$E$4:$CA$4,0),FALSE),2)&gt;0,_xlfn.CONCAT($B$3," ",TEXT(VLOOKUP(_xlfn.CONCAT($B56,$C56),BNA_Variations_prix!$E$1:$AJ$205,MATCH(R$42,BNA_Variations_prix!$E$4:$CA$4,0),FALSE),"0%")),IF(ROUND(VLOOKUP(_xlfn.CONCAT($B56,$C56),BNA_Variations_prix!$E$1:$AJ$205,MATCH(R$42,BNA_Variations_prix!$E$4:$CA$4,0),FALSE),2)=0,_xlfn.CONCAT($B$4," ",TEXT(VLOOKUP(_xlfn.CONCAT($B56,$C56),BNA_Variations_prix!$E$1:$AJ$205,MATCH(R$42,BNA_Variations_prix!$E$4:$CA$4,0),FALSE),"0%")),IF(ROUND(VLOOKUP(_xlfn.CONCAT($B56,$C56),BNA_Variations_prix!$E$1:$AJ$205,MATCH(R$42,BNA_Variations_prix!$E$4:$CA$4,0),FALSE),2)&lt;0,_xlfn.CONCAT($B$5," ",TEXT(VLOOKUP(_xlfn.CONCAT($B56,$C56),BNA_Variations_prix!$E$1:$AJ$205,MATCH(R$42,BNA_Variations_prix!$E$4:$CA$4,0),FALSE),"0%")),VLOOKUP(_xlfn.CONCAT($B56,$C56),BNA_Variations_prix!$E$1:$AJ$205,MATCH(R$42,BNA_Variations_prix!$E$4:$CA$4,0),FALSE)))),VLOOKUP(_xlfn.CONCAT($B56,$C56),BNA_Variations_prix!$E$1:$AJ$205,MATCH(R$42,BNA_Variations_prix!$E$4:$CA$4,0),FALSE))</f>
        <v>-</v>
      </c>
      <c r="S56" s="16" t="str">
        <f ca="1">IF(ISNUMBER(VLOOKUP(_xlfn.CONCAT($B56,$C56),BNA_Variations_prix!$E$1:$AJ$205,MATCH(S$42,BNA_Variations_prix!$E$4:$CA$4,0),FALSE)),IF(ROUND(VLOOKUP(_xlfn.CONCAT($B56,$C56),BNA_Variations_prix!$E$1:$AJ$205,MATCH(S$42,BNA_Variations_prix!$E$4:$CA$4,0),FALSE),2)&gt;0,_xlfn.CONCAT($B$3," ",TEXT(VLOOKUP(_xlfn.CONCAT($B56,$C56),BNA_Variations_prix!$E$1:$AJ$205,MATCH(S$42,BNA_Variations_prix!$E$4:$CA$4,0),FALSE),"0%")),IF(ROUND(VLOOKUP(_xlfn.CONCAT($B56,$C56),BNA_Variations_prix!$E$1:$AJ$205,MATCH(S$42,BNA_Variations_prix!$E$4:$CA$4,0),FALSE),2)=0,_xlfn.CONCAT($B$4," ",TEXT(VLOOKUP(_xlfn.CONCAT($B56,$C56),BNA_Variations_prix!$E$1:$AJ$205,MATCH(S$42,BNA_Variations_prix!$E$4:$CA$4,0),FALSE),"0%")),IF(ROUND(VLOOKUP(_xlfn.CONCAT($B56,$C56),BNA_Variations_prix!$E$1:$AJ$205,MATCH(S$42,BNA_Variations_prix!$E$4:$CA$4,0),FALSE),2)&lt;0,_xlfn.CONCAT($B$5," ",TEXT(VLOOKUP(_xlfn.CONCAT($B56,$C56),BNA_Variations_prix!$E$1:$AJ$205,MATCH(S$42,BNA_Variations_prix!$E$4:$CA$4,0),FALSE),"0%")),VLOOKUP(_xlfn.CONCAT($B56,$C56),BNA_Variations_prix!$E$1:$AJ$205,MATCH(S$42,BNA_Variations_prix!$E$4:$CA$4,0),FALSE)))),VLOOKUP(_xlfn.CONCAT($B56,$C56),BNA_Variations_prix!$E$1:$AJ$205,MATCH(S$42,BNA_Variations_prix!$E$4:$CA$4,0),FALSE))</f>
        <v>-</v>
      </c>
      <c r="T56" s="16" t="str">
        <f ca="1">IF(ISNUMBER(VLOOKUP(_xlfn.CONCAT($B56,$C56),BNA_Variations_prix!$E$1:$AJ$205,MATCH(T$42,BNA_Variations_prix!$E$4:$CA$4,0),FALSE)),IF(ROUND(VLOOKUP(_xlfn.CONCAT($B56,$C56),BNA_Variations_prix!$E$1:$AJ$205,MATCH(T$42,BNA_Variations_prix!$E$4:$CA$4,0),FALSE),2)&gt;0,_xlfn.CONCAT($B$3," ",TEXT(VLOOKUP(_xlfn.CONCAT($B56,$C56),BNA_Variations_prix!$E$1:$AJ$205,MATCH(T$42,BNA_Variations_prix!$E$4:$CA$4,0),FALSE),"0%")),IF(ROUND(VLOOKUP(_xlfn.CONCAT($B56,$C56),BNA_Variations_prix!$E$1:$AJ$205,MATCH(T$42,BNA_Variations_prix!$E$4:$CA$4,0),FALSE),2)=0,_xlfn.CONCAT($B$4," ",TEXT(VLOOKUP(_xlfn.CONCAT($B56,$C56),BNA_Variations_prix!$E$1:$AJ$205,MATCH(T$42,BNA_Variations_prix!$E$4:$CA$4,0),FALSE),"0%")),IF(ROUND(VLOOKUP(_xlfn.CONCAT($B56,$C56),BNA_Variations_prix!$E$1:$AJ$205,MATCH(T$42,BNA_Variations_prix!$E$4:$CA$4,0),FALSE),2)&lt;0,_xlfn.CONCAT($B$5," ",TEXT(VLOOKUP(_xlfn.CONCAT($B56,$C56),BNA_Variations_prix!$E$1:$AJ$205,MATCH(T$42,BNA_Variations_prix!$E$4:$CA$4,0),FALSE),"0%")),VLOOKUP(_xlfn.CONCAT($B56,$C56),BNA_Variations_prix!$E$1:$AJ$205,MATCH(T$42,BNA_Variations_prix!$E$4:$CA$4,0),FALSE)))),VLOOKUP(_xlfn.CONCAT($B56,$C56),BNA_Variations_prix!$E$1:$AJ$205,MATCH(T$42,BNA_Variations_prix!$E$4:$CA$4,0),FALSE))</f>
        <v>-</v>
      </c>
      <c r="U56" s="16" t="str">
        <f ca="1">IF(ISNUMBER(VLOOKUP(_xlfn.CONCAT($B56,$C56),BNA_Variations_prix!$E$1:$AJ$205,MATCH(U$42,BNA_Variations_prix!$E$4:$CA$4,0),FALSE)),IF(ROUND(VLOOKUP(_xlfn.CONCAT($B56,$C56),BNA_Variations_prix!$E$1:$AJ$205,MATCH(U$42,BNA_Variations_prix!$E$4:$CA$4,0),FALSE),2)&gt;0,_xlfn.CONCAT($B$3," ",TEXT(VLOOKUP(_xlfn.CONCAT($B56,$C56),BNA_Variations_prix!$E$1:$AJ$205,MATCH(U$42,BNA_Variations_prix!$E$4:$CA$4,0),FALSE),"0%")),IF(ROUND(VLOOKUP(_xlfn.CONCAT($B56,$C56),BNA_Variations_prix!$E$1:$AJ$205,MATCH(U$42,BNA_Variations_prix!$E$4:$CA$4,0),FALSE),2)=0,_xlfn.CONCAT($B$4," ",TEXT(VLOOKUP(_xlfn.CONCAT($B56,$C56),BNA_Variations_prix!$E$1:$AJ$205,MATCH(U$42,BNA_Variations_prix!$E$4:$CA$4,0),FALSE),"0%")),IF(ROUND(VLOOKUP(_xlfn.CONCAT($B56,$C56),BNA_Variations_prix!$E$1:$AJ$205,MATCH(U$42,BNA_Variations_prix!$E$4:$CA$4,0),FALSE),2)&lt;0,_xlfn.CONCAT($B$5," ",TEXT(VLOOKUP(_xlfn.CONCAT($B56,$C56),BNA_Variations_prix!$E$1:$AJ$205,MATCH(U$42,BNA_Variations_prix!$E$4:$CA$4,0),FALSE),"0%")),VLOOKUP(_xlfn.CONCAT($B56,$C56),BNA_Variations_prix!$E$1:$AJ$205,MATCH(U$42,BNA_Variations_prix!$E$4:$CA$4,0),FALSE)))),VLOOKUP(_xlfn.CONCAT($B56,$C56),BNA_Variations_prix!$E$1:$AJ$205,MATCH(U$42,BNA_Variations_prix!$E$4:$CA$4,0),FALSE))</f>
        <v>-</v>
      </c>
      <c r="V56" s="16" t="str">
        <f ca="1">IF(ISNUMBER(VLOOKUP(_xlfn.CONCAT($B56,$C56),BNA_Variations_prix!$E$1:$AJ$205,MATCH(V$42,BNA_Variations_prix!$E$4:$CA$4,0),FALSE)),IF(ROUND(VLOOKUP(_xlfn.CONCAT($B56,$C56),BNA_Variations_prix!$E$1:$AJ$205,MATCH(V$42,BNA_Variations_prix!$E$4:$CA$4,0),FALSE),2)&gt;0,_xlfn.CONCAT($B$3," ",TEXT(VLOOKUP(_xlfn.CONCAT($B56,$C56),BNA_Variations_prix!$E$1:$AJ$205,MATCH(V$42,BNA_Variations_prix!$E$4:$CA$4,0),FALSE),"0%")),IF(ROUND(VLOOKUP(_xlfn.CONCAT($B56,$C56),BNA_Variations_prix!$E$1:$AJ$205,MATCH(V$42,BNA_Variations_prix!$E$4:$CA$4,0),FALSE),2)=0,_xlfn.CONCAT($B$4," ",TEXT(VLOOKUP(_xlfn.CONCAT($B56,$C56),BNA_Variations_prix!$E$1:$AJ$205,MATCH(V$42,BNA_Variations_prix!$E$4:$CA$4,0),FALSE),"0%")),IF(ROUND(VLOOKUP(_xlfn.CONCAT($B56,$C56),BNA_Variations_prix!$E$1:$AJ$205,MATCH(V$42,BNA_Variations_prix!$E$4:$CA$4,0),FALSE),2)&lt;0,_xlfn.CONCAT($B$5," ",TEXT(VLOOKUP(_xlfn.CONCAT($B56,$C56),BNA_Variations_prix!$E$1:$AJ$205,MATCH(V$42,BNA_Variations_prix!$E$4:$CA$4,0),FALSE),"0%")),VLOOKUP(_xlfn.CONCAT($B56,$C56),BNA_Variations_prix!$E$1:$AJ$205,MATCH(V$42,BNA_Variations_prix!$E$4:$CA$4,0),FALSE)))),VLOOKUP(_xlfn.CONCAT($B56,$C56),BNA_Variations_prix!$E$1:$AJ$205,MATCH(V$42,BNA_Variations_prix!$E$4:$CA$4,0),FALSE))</f>
        <v>► 0%</v>
      </c>
      <c r="W56" s="16" t="str">
        <f ca="1">IF(ISNUMBER(VLOOKUP(_xlfn.CONCAT($B56,$C56),BNA_Variations_prix!$E$1:$AJ$205,MATCH(W$42,BNA_Variations_prix!$E$4:$CA$4,0),FALSE)),IF(ROUND(VLOOKUP(_xlfn.CONCAT($B56,$C56),BNA_Variations_prix!$E$1:$AJ$205,MATCH(W$42,BNA_Variations_prix!$E$4:$CA$4,0),FALSE),2)&gt;0,_xlfn.CONCAT($B$3," ",TEXT(VLOOKUP(_xlfn.CONCAT($B56,$C56),BNA_Variations_prix!$E$1:$AJ$205,MATCH(W$42,BNA_Variations_prix!$E$4:$CA$4,0),FALSE),"0%")),IF(ROUND(VLOOKUP(_xlfn.CONCAT($B56,$C56),BNA_Variations_prix!$E$1:$AJ$205,MATCH(W$42,BNA_Variations_prix!$E$4:$CA$4,0),FALSE),2)=0,_xlfn.CONCAT($B$4," ",TEXT(VLOOKUP(_xlfn.CONCAT($B56,$C56),BNA_Variations_prix!$E$1:$AJ$205,MATCH(W$42,BNA_Variations_prix!$E$4:$CA$4,0),FALSE),"0%")),IF(ROUND(VLOOKUP(_xlfn.CONCAT($B56,$C56),BNA_Variations_prix!$E$1:$AJ$205,MATCH(W$42,BNA_Variations_prix!$E$4:$CA$4,0),FALSE),2)&lt;0,_xlfn.CONCAT($B$5," ",TEXT(VLOOKUP(_xlfn.CONCAT($B56,$C56),BNA_Variations_prix!$E$1:$AJ$205,MATCH(W$42,BNA_Variations_prix!$E$4:$CA$4,0),FALSE),"0%")),VLOOKUP(_xlfn.CONCAT($B56,$C56),BNA_Variations_prix!$E$1:$AJ$205,MATCH(W$42,BNA_Variations_prix!$E$4:$CA$4,0),FALSE)))),VLOOKUP(_xlfn.CONCAT($B56,$C56),BNA_Variations_prix!$E$1:$AJ$205,MATCH(W$42,BNA_Variations_prix!$E$4:$CA$4,0),FALSE))</f>
        <v>-</v>
      </c>
      <c r="X56" s="16" t="str">
        <f ca="1">IF(ISNUMBER(VLOOKUP(_xlfn.CONCAT($B56,$C56),BNA_Variations_prix!$E$1:$AJ$205,MATCH(X$42,BNA_Variations_prix!$E$4:$CA$4,0),FALSE)),IF(ROUND(VLOOKUP(_xlfn.CONCAT($B56,$C56),BNA_Variations_prix!$E$1:$AJ$205,MATCH(X$42,BNA_Variations_prix!$E$4:$CA$4,0),FALSE),2)&gt;0,_xlfn.CONCAT($B$3," ",TEXT(VLOOKUP(_xlfn.CONCAT($B56,$C56),BNA_Variations_prix!$E$1:$AJ$205,MATCH(X$42,BNA_Variations_prix!$E$4:$CA$4,0),FALSE),"0%")),IF(ROUND(VLOOKUP(_xlfn.CONCAT($B56,$C56),BNA_Variations_prix!$E$1:$AJ$205,MATCH(X$42,BNA_Variations_prix!$E$4:$CA$4,0),FALSE),2)=0,_xlfn.CONCAT($B$4," ",TEXT(VLOOKUP(_xlfn.CONCAT($B56,$C56),BNA_Variations_prix!$E$1:$AJ$205,MATCH(X$42,BNA_Variations_prix!$E$4:$CA$4,0),FALSE),"0%")),IF(ROUND(VLOOKUP(_xlfn.CONCAT($B56,$C56),BNA_Variations_prix!$E$1:$AJ$205,MATCH(X$42,BNA_Variations_prix!$E$4:$CA$4,0),FALSE),2)&lt;0,_xlfn.CONCAT($B$5," ",TEXT(VLOOKUP(_xlfn.CONCAT($B56,$C56),BNA_Variations_prix!$E$1:$AJ$205,MATCH(X$42,BNA_Variations_prix!$E$4:$CA$4,0),FALSE),"0%")),VLOOKUP(_xlfn.CONCAT($B56,$C56),BNA_Variations_prix!$E$1:$AJ$205,MATCH(X$42,BNA_Variations_prix!$E$4:$CA$4,0),FALSE)))),VLOOKUP(_xlfn.CONCAT($B56,$C56),BNA_Variations_prix!$E$1:$AJ$205,MATCH(X$42,BNA_Variations_prix!$E$4:$CA$4,0),FALSE))</f>
        <v>-</v>
      </c>
      <c r="Y56" s="16" t="str">
        <f ca="1">IF(ISNUMBER(VLOOKUP(_xlfn.CONCAT($B56,$C56),BNA_Variations_prix!$E$1:$AJ$205,MATCH(Y$42,BNA_Variations_prix!$E$4:$CA$4,0),FALSE)),IF(ROUND(VLOOKUP(_xlfn.CONCAT($B56,$C56),BNA_Variations_prix!$E$1:$AJ$205,MATCH(Y$42,BNA_Variations_prix!$E$4:$CA$4,0),FALSE),2)&gt;0,_xlfn.CONCAT($B$3," ",TEXT(VLOOKUP(_xlfn.CONCAT($B56,$C56),BNA_Variations_prix!$E$1:$AJ$205,MATCH(Y$42,BNA_Variations_prix!$E$4:$CA$4,0),FALSE),"0%")),IF(ROUND(VLOOKUP(_xlfn.CONCAT($B56,$C56),BNA_Variations_prix!$E$1:$AJ$205,MATCH(Y$42,BNA_Variations_prix!$E$4:$CA$4,0),FALSE),2)=0,_xlfn.CONCAT($B$4," ",TEXT(VLOOKUP(_xlfn.CONCAT($B56,$C56),BNA_Variations_prix!$E$1:$AJ$205,MATCH(Y$42,BNA_Variations_prix!$E$4:$CA$4,0),FALSE),"0%")),IF(ROUND(VLOOKUP(_xlfn.CONCAT($B56,$C56),BNA_Variations_prix!$E$1:$AJ$205,MATCH(Y$42,BNA_Variations_prix!$E$4:$CA$4,0),FALSE),2)&lt;0,_xlfn.CONCAT($B$5," ",TEXT(VLOOKUP(_xlfn.CONCAT($B56,$C56),BNA_Variations_prix!$E$1:$AJ$205,MATCH(Y$42,BNA_Variations_prix!$E$4:$CA$4,0),FALSE),"0%")),VLOOKUP(_xlfn.CONCAT($B56,$C56),BNA_Variations_prix!$E$1:$AJ$205,MATCH(Y$42,BNA_Variations_prix!$E$4:$CA$4,0),FALSE)))),VLOOKUP(_xlfn.CONCAT($B56,$C56),BNA_Variations_prix!$E$1:$AJ$205,MATCH(Y$42,BNA_Variations_prix!$E$4:$CA$4,0),FALSE))</f>
        <v>-</v>
      </c>
      <c r="Z56" s="16" t="str">
        <f ca="1">IF(ISNUMBER(VLOOKUP(_xlfn.CONCAT($B56,$C56),BNA_Variations_prix!$E$1:$AJ$205,MATCH(Z$42,BNA_Variations_prix!$E$4:$CA$4,0),FALSE)),IF(ROUND(VLOOKUP(_xlfn.CONCAT($B56,$C56),BNA_Variations_prix!$E$1:$AJ$205,MATCH(Z$42,BNA_Variations_prix!$E$4:$CA$4,0),FALSE),2)&gt;0,_xlfn.CONCAT($B$3," ",TEXT(VLOOKUP(_xlfn.CONCAT($B56,$C56),BNA_Variations_prix!$E$1:$AJ$205,MATCH(Z$42,BNA_Variations_prix!$E$4:$CA$4,0),FALSE),"0%")),IF(ROUND(VLOOKUP(_xlfn.CONCAT($B56,$C56),BNA_Variations_prix!$E$1:$AJ$205,MATCH(Z$42,BNA_Variations_prix!$E$4:$CA$4,0),FALSE),2)=0,_xlfn.CONCAT($B$4," ",TEXT(VLOOKUP(_xlfn.CONCAT($B56,$C56),BNA_Variations_prix!$E$1:$AJ$205,MATCH(Z$42,BNA_Variations_prix!$E$4:$CA$4,0),FALSE),"0%")),IF(ROUND(VLOOKUP(_xlfn.CONCAT($B56,$C56),BNA_Variations_prix!$E$1:$AJ$205,MATCH(Z$42,BNA_Variations_prix!$E$4:$CA$4,0),FALSE),2)&lt;0,_xlfn.CONCAT($B$5," ",TEXT(VLOOKUP(_xlfn.CONCAT($B56,$C56),BNA_Variations_prix!$E$1:$AJ$205,MATCH(Z$42,BNA_Variations_prix!$E$4:$CA$4,0),FALSE),"0%")),VLOOKUP(_xlfn.CONCAT($B56,$C56),BNA_Variations_prix!$E$1:$AJ$205,MATCH(Z$42,BNA_Variations_prix!$E$4:$CA$4,0),FALSE)))),VLOOKUP(_xlfn.CONCAT($B56,$C56),BNA_Variations_prix!$E$1:$AJ$205,MATCH(Z$42,BNA_Variations_prix!$E$4:$CA$4,0),FALSE))</f>
        <v>► 0%</v>
      </c>
      <c r="AA56" s="16" t="str">
        <f ca="1">IF(ISNUMBER(VLOOKUP(_xlfn.CONCAT($B56,$C56),BNA_Variations_prix!$E$1:$AJ$205,MATCH(AA$42,BNA_Variations_prix!$E$4:$CA$4,0),FALSE)),IF(ROUND(VLOOKUP(_xlfn.CONCAT($B56,$C56),BNA_Variations_prix!$E$1:$AJ$205,MATCH(AA$42,BNA_Variations_prix!$E$4:$CA$4,0),FALSE),2)&gt;0,_xlfn.CONCAT($B$3," ",TEXT(VLOOKUP(_xlfn.CONCAT($B56,$C56),BNA_Variations_prix!$E$1:$AJ$205,MATCH(AA$42,BNA_Variations_prix!$E$4:$CA$4,0),FALSE),"0%")),IF(ROUND(VLOOKUP(_xlfn.CONCAT($B56,$C56),BNA_Variations_prix!$E$1:$AJ$205,MATCH(AA$42,BNA_Variations_prix!$E$4:$CA$4,0),FALSE),2)=0,_xlfn.CONCAT($B$4," ",TEXT(VLOOKUP(_xlfn.CONCAT($B56,$C56),BNA_Variations_prix!$E$1:$AJ$205,MATCH(AA$42,BNA_Variations_prix!$E$4:$CA$4,0),FALSE),"0%")),IF(ROUND(VLOOKUP(_xlfn.CONCAT($B56,$C56),BNA_Variations_prix!$E$1:$AJ$205,MATCH(AA$42,BNA_Variations_prix!$E$4:$CA$4,0),FALSE),2)&lt;0,_xlfn.CONCAT($B$5," ",TEXT(VLOOKUP(_xlfn.CONCAT($B56,$C56),BNA_Variations_prix!$E$1:$AJ$205,MATCH(AA$42,BNA_Variations_prix!$E$4:$CA$4,0),FALSE),"0%")),VLOOKUP(_xlfn.CONCAT($B56,$C56),BNA_Variations_prix!$E$1:$AJ$205,MATCH(AA$42,BNA_Variations_prix!$E$4:$CA$4,0),FALSE)))),VLOOKUP(_xlfn.CONCAT($B56,$C56),BNA_Variations_prix!$E$1:$AJ$205,MATCH(AA$42,BNA_Variations_prix!$E$4:$CA$4,0),FALSE))</f>
        <v>► 0%</v>
      </c>
      <c r="AB56" s="16" t="str">
        <f ca="1">IF(ISNUMBER(VLOOKUP(_xlfn.CONCAT($B56,$C56),BNA_Variations_prix!$E$1:$AJ$205,MATCH(AB$42,BNA_Variations_prix!$E$4:$CA$4,0),FALSE)),IF(ROUND(VLOOKUP(_xlfn.CONCAT($B56,$C56),BNA_Variations_prix!$E$1:$AJ$205,MATCH(AB$42,BNA_Variations_prix!$E$4:$CA$4,0),FALSE),2)&gt;0,_xlfn.CONCAT($B$3," ",TEXT(VLOOKUP(_xlfn.CONCAT($B56,$C56),BNA_Variations_prix!$E$1:$AJ$205,MATCH(AB$42,BNA_Variations_prix!$E$4:$CA$4,0),FALSE),"0%")),IF(ROUND(VLOOKUP(_xlfn.CONCAT($B56,$C56),BNA_Variations_prix!$E$1:$AJ$205,MATCH(AB$42,BNA_Variations_prix!$E$4:$CA$4,0),FALSE),2)=0,_xlfn.CONCAT($B$4," ",TEXT(VLOOKUP(_xlfn.CONCAT($B56,$C56),BNA_Variations_prix!$E$1:$AJ$205,MATCH(AB$42,BNA_Variations_prix!$E$4:$CA$4,0),FALSE),"0%")),IF(ROUND(VLOOKUP(_xlfn.CONCAT($B56,$C56),BNA_Variations_prix!$E$1:$AJ$205,MATCH(AB$42,BNA_Variations_prix!$E$4:$CA$4,0),FALSE),2)&lt;0,_xlfn.CONCAT($B$5," ",TEXT(VLOOKUP(_xlfn.CONCAT($B56,$C56),BNA_Variations_prix!$E$1:$AJ$205,MATCH(AB$42,BNA_Variations_prix!$E$4:$CA$4,0),FALSE),"0%")),VLOOKUP(_xlfn.CONCAT($B56,$C56),BNA_Variations_prix!$E$1:$AJ$205,MATCH(AB$42,BNA_Variations_prix!$E$4:$CA$4,0),FALSE)))),VLOOKUP(_xlfn.CONCAT($B56,$C56),BNA_Variations_prix!$E$1:$AJ$205,MATCH(AB$42,BNA_Variations_prix!$E$4:$CA$4,0),FALSE))</f>
        <v>► 0%</v>
      </c>
      <c r="AC56" s="16" t="str">
        <f ca="1">IF(ISNUMBER(VLOOKUP(_xlfn.CONCAT($B56,$C56),BNA_Variations_prix!$E$1:$AJ$205,MATCH(AC$42,BNA_Variations_prix!$E$4:$CA$4,0),FALSE)),IF(ROUND(VLOOKUP(_xlfn.CONCAT($B56,$C56),BNA_Variations_prix!$E$1:$AJ$205,MATCH(AC$42,BNA_Variations_prix!$E$4:$CA$4,0),FALSE),2)&gt;0,_xlfn.CONCAT($B$3," ",TEXT(VLOOKUP(_xlfn.CONCAT($B56,$C56),BNA_Variations_prix!$E$1:$AJ$205,MATCH(AC$42,BNA_Variations_prix!$E$4:$CA$4,0),FALSE),"0%")),IF(ROUND(VLOOKUP(_xlfn.CONCAT($B56,$C56),BNA_Variations_prix!$E$1:$AJ$205,MATCH(AC$42,BNA_Variations_prix!$E$4:$CA$4,0),FALSE),2)=0,_xlfn.CONCAT($B$4," ",TEXT(VLOOKUP(_xlfn.CONCAT($B56,$C56),BNA_Variations_prix!$E$1:$AJ$205,MATCH(AC$42,BNA_Variations_prix!$E$4:$CA$4,0),FALSE),"0%")),IF(ROUND(VLOOKUP(_xlfn.CONCAT($B56,$C56),BNA_Variations_prix!$E$1:$AJ$205,MATCH(AC$42,BNA_Variations_prix!$E$4:$CA$4,0),FALSE),2)&lt;0,_xlfn.CONCAT($B$5," ",TEXT(VLOOKUP(_xlfn.CONCAT($B56,$C56),BNA_Variations_prix!$E$1:$AJ$205,MATCH(AC$42,BNA_Variations_prix!$E$4:$CA$4,0),FALSE),"0%")),VLOOKUP(_xlfn.CONCAT($B56,$C56),BNA_Variations_prix!$E$1:$AJ$205,MATCH(AC$42,BNA_Variations_prix!$E$4:$CA$4,0),FALSE)))),VLOOKUP(_xlfn.CONCAT($B56,$C56),BNA_Variations_prix!$E$1:$AJ$205,MATCH(AC$42,BNA_Variations_prix!$E$4:$CA$4,0),FALSE))</f>
        <v>► 0%</v>
      </c>
      <c r="AD56" s="16" t="str">
        <f ca="1">IF(ISNUMBER(VLOOKUP(_xlfn.CONCAT($B56,$C56),BNA_Variations_prix!$E$1:$AJ$205,MATCH(AD$42,BNA_Variations_prix!$E$4:$CA$4,0),FALSE)),IF(ROUND(VLOOKUP(_xlfn.CONCAT($B56,$C56),BNA_Variations_prix!$E$1:$AJ$205,MATCH(AD$42,BNA_Variations_prix!$E$4:$CA$4,0),FALSE),2)&gt;0,_xlfn.CONCAT($B$3," ",TEXT(VLOOKUP(_xlfn.CONCAT($B56,$C56),BNA_Variations_prix!$E$1:$AJ$205,MATCH(AD$42,BNA_Variations_prix!$E$4:$CA$4,0),FALSE),"0%")),IF(ROUND(VLOOKUP(_xlfn.CONCAT($B56,$C56),BNA_Variations_prix!$E$1:$AJ$205,MATCH(AD$42,BNA_Variations_prix!$E$4:$CA$4,0),FALSE),2)=0,_xlfn.CONCAT($B$4," ",TEXT(VLOOKUP(_xlfn.CONCAT($B56,$C56),BNA_Variations_prix!$E$1:$AJ$205,MATCH(AD$42,BNA_Variations_prix!$E$4:$CA$4,0),FALSE),"0%")),IF(ROUND(VLOOKUP(_xlfn.CONCAT($B56,$C56),BNA_Variations_prix!$E$1:$AJ$205,MATCH(AD$42,BNA_Variations_prix!$E$4:$CA$4,0),FALSE),2)&lt;0,_xlfn.CONCAT($B$5," ",TEXT(VLOOKUP(_xlfn.CONCAT($B56,$C56),BNA_Variations_prix!$E$1:$AJ$205,MATCH(AD$42,BNA_Variations_prix!$E$4:$CA$4,0),FALSE),"0%")),VLOOKUP(_xlfn.CONCAT($B56,$C56),BNA_Variations_prix!$E$1:$AJ$205,MATCH(AD$42,BNA_Variations_prix!$E$4:$CA$4,0),FALSE)))),VLOOKUP(_xlfn.CONCAT($B56,$C56),BNA_Variations_prix!$E$1:$AJ$205,MATCH(AD$42,BNA_Variations_prix!$E$4:$CA$4,0),FALSE))</f>
        <v>► 0%</v>
      </c>
      <c r="AE56" s="16" t="str">
        <f ca="1">IF(ISNUMBER(VLOOKUP(_xlfn.CONCAT($B56,$C56),BNA_Variations_prix!$E$1:$AJ$205,MATCH(AE$42,BNA_Variations_prix!$E$4:$CA$4,0),FALSE)),IF(ROUND(VLOOKUP(_xlfn.CONCAT($B56,$C56),BNA_Variations_prix!$E$1:$AJ$205,MATCH(AE$42,BNA_Variations_prix!$E$4:$CA$4,0),FALSE),2)&gt;0,_xlfn.CONCAT($B$3," ",TEXT(VLOOKUP(_xlfn.CONCAT($B56,$C56),BNA_Variations_prix!$E$1:$AJ$205,MATCH(AE$42,BNA_Variations_prix!$E$4:$CA$4,0),FALSE),"0%")),IF(ROUND(VLOOKUP(_xlfn.CONCAT($B56,$C56),BNA_Variations_prix!$E$1:$AJ$205,MATCH(AE$42,BNA_Variations_prix!$E$4:$CA$4,0),FALSE),2)=0,_xlfn.CONCAT($B$4," ",TEXT(VLOOKUP(_xlfn.CONCAT($B56,$C56),BNA_Variations_prix!$E$1:$AJ$205,MATCH(AE$42,BNA_Variations_prix!$E$4:$CA$4,0),FALSE),"0%")),IF(ROUND(VLOOKUP(_xlfn.CONCAT($B56,$C56),BNA_Variations_prix!$E$1:$AJ$205,MATCH(AE$42,BNA_Variations_prix!$E$4:$CA$4,0),FALSE),2)&lt;0,_xlfn.CONCAT($B$5," ",TEXT(VLOOKUP(_xlfn.CONCAT($B56,$C56),BNA_Variations_prix!$E$1:$AJ$205,MATCH(AE$42,BNA_Variations_prix!$E$4:$CA$4,0),FALSE),"0%")),VLOOKUP(_xlfn.CONCAT($B56,$C56),BNA_Variations_prix!$E$1:$AJ$205,MATCH(AE$42,BNA_Variations_prix!$E$4:$CA$4,0),FALSE)))),VLOOKUP(_xlfn.CONCAT($B56,$C56),BNA_Variations_prix!$E$1:$AJ$205,MATCH(AE$42,BNA_Variations_prix!$E$4:$CA$4,0),FALSE))</f>
        <v>-</v>
      </c>
      <c r="AF56" s="16" t="str">
        <f ca="1">IF(ISNUMBER(VLOOKUP(_xlfn.CONCAT($B56,$C56),BNA_Variations_prix!$E$1:$AJ$205,MATCH(AF$42,BNA_Variations_prix!$E$4:$CA$4,0),FALSE)),IF(ROUND(VLOOKUP(_xlfn.CONCAT($B56,$C56),BNA_Variations_prix!$E$1:$AJ$205,MATCH(AF$42,BNA_Variations_prix!$E$4:$CA$4,0),FALSE),2)&gt;0,_xlfn.CONCAT($B$3," ",TEXT(VLOOKUP(_xlfn.CONCAT($B56,$C56),BNA_Variations_prix!$E$1:$AJ$205,MATCH(AF$42,BNA_Variations_prix!$E$4:$CA$4,0),FALSE),"0%")),IF(ROUND(VLOOKUP(_xlfn.CONCAT($B56,$C56),BNA_Variations_prix!$E$1:$AJ$205,MATCH(AF$42,BNA_Variations_prix!$E$4:$CA$4,0),FALSE),2)=0,_xlfn.CONCAT($B$4," ",TEXT(VLOOKUP(_xlfn.CONCAT($B56,$C56),BNA_Variations_prix!$E$1:$AJ$205,MATCH(AF$42,BNA_Variations_prix!$E$4:$CA$4,0),FALSE),"0%")),IF(ROUND(VLOOKUP(_xlfn.CONCAT($B56,$C56),BNA_Variations_prix!$E$1:$AJ$205,MATCH(AF$42,BNA_Variations_prix!$E$4:$CA$4,0),FALSE),2)&lt;0,_xlfn.CONCAT($B$5," ",TEXT(VLOOKUP(_xlfn.CONCAT($B56,$C56),BNA_Variations_prix!$E$1:$AJ$205,MATCH(AF$42,BNA_Variations_prix!$E$4:$CA$4,0),FALSE),"0%")),VLOOKUP(_xlfn.CONCAT($B56,$C56),BNA_Variations_prix!$E$1:$AJ$205,MATCH(AF$42,BNA_Variations_prix!$E$4:$CA$4,0),FALSE)))),VLOOKUP(_xlfn.CONCAT($B56,$C56),BNA_Variations_prix!$E$1:$AJ$205,MATCH(AF$42,BNA_Variations_prix!$E$4:$CA$4,0),FALSE))</f>
        <v>► 0%</v>
      </c>
      <c r="AG56" s="16" t="str">
        <f ca="1">IF(ISNUMBER(VLOOKUP(_xlfn.CONCAT($B56,$C56),BNA_Variations_prix!$E$1:$AJ$205,MATCH(AG$42,BNA_Variations_prix!$E$4:$CA$4,0),FALSE)),IF(ROUND(VLOOKUP(_xlfn.CONCAT($B56,$C56),BNA_Variations_prix!$E$1:$AJ$205,MATCH(AG$42,BNA_Variations_prix!$E$4:$CA$4,0),FALSE),2)&gt;0,_xlfn.CONCAT($B$3," ",TEXT(VLOOKUP(_xlfn.CONCAT($B56,$C56),BNA_Variations_prix!$E$1:$AJ$205,MATCH(AG$42,BNA_Variations_prix!$E$4:$CA$4,0),FALSE),"0%")),IF(ROUND(VLOOKUP(_xlfn.CONCAT($B56,$C56),BNA_Variations_prix!$E$1:$AJ$205,MATCH(AG$42,BNA_Variations_prix!$E$4:$CA$4,0),FALSE),2)=0,_xlfn.CONCAT($B$4," ",TEXT(VLOOKUP(_xlfn.CONCAT($B56,$C56),BNA_Variations_prix!$E$1:$AJ$205,MATCH(AG$42,BNA_Variations_prix!$E$4:$CA$4,0),FALSE),"0%")),IF(ROUND(VLOOKUP(_xlfn.CONCAT($B56,$C56),BNA_Variations_prix!$E$1:$AJ$205,MATCH(AG$42,BNA_Variations_prix!$E$4:$CA$4,0),FALSE),2)&lt;0,_xlfn.CONCAT($B$5," ",TEXT(VLOOKUP(_xlfn.CONCAT($B56,$C56),BNA_Variations_prix!$E$1:$AJ$205,MATCH(AG$42,BNA_Variations_prix!$E$4:$CA$4,0),FALSE),"0%")),VLOOKUP(_xlfn.CONCAT($B56,$C56),BNA_Variations_prix!$E$1:$AJ$205,MATCH(AG$42,BNA_Variations_prix!$E$4:$CA$4,0),FALSE)))),VLOOKUP(_xlfn.CONCAT($B56,$C56),BNA_Variations_prix!$E$1:$AJ$205,MATCH(AG$42,BNA_Variations_prix!$E$4:$CA$4,0),FALSE))</f>
        <v>-</v>
      </c>
    </row>
    <row r="57" spans="2:33" x14ac:dyDescent="0.35">
      <c r="B57" t="s">
        <v>92</v>
      </c>
      <c r="C57" s="11">
        <f t="shared" si="2"/>
        <v>45231</v>
      </c>
      <c r="D57" t="s">
        <v>91</v>
      </c>
      <c r="E57" s="16" t="str">
        <f ca="1">IF(ISNUMBER(VLOOKUP(_xlfn.CONCAT($B57,$C57),BNA_Variations_prix!$E$1:$AJ$205,MATCH(E$42,BNA_Variations_prix!$E$4:$CA$4,0),FALSE)),IF(ROUND(VLOOKUP(_xlfn.CONCAT($B57,$C57),BNA_Variations_prix!$E$1:$AJ$205,MATCH(E$42,BNA_Variations_prix!$E$4:$CA$4,0),FALSE),2)&gt;0,_xlfn.CONCAT($B$3," ",TEXT(VLOOKUP(_xlfn.CONCAT($B57,$C57),BNA_Variations_prix!$E$1:$AJ$205,MATCH(E$42,BNA_Variations_prix!$E$4:$CA$4,0),FALSE),"0%")),IF(ROUND(VLOOKUP(_xlfn.CONCAT($B57,$C57),BNA_Variations_prix!$E$1:$AJ$205,MATCH(E$42,BNA_Variations_prix!$E$4:$CA$4,0),FALSE),2)=0,_xlfn.CONCAT($B$4," ",TEXT(VLOOKUP(_xlfn.CONCAT($B57,$C57),BNA_Variations_prix!$E$1:$AJ$205,MATCH(E$42,BNA_Variations_prix!$E$4:$CA$4,0),FALSE),"0%")),IF(ROUND(VLOOKUP(_xlfn.CONCAT($B57,$C57),BNA_Variations_prix!$E$1:$AJ$205,MATCH(E$42,BNA_Variations_prix!$E$4:$CA$4,0),FALSE),2)&lt;0,_xlfn.CONCAT($B$5," ",TEXT(VLOOKUP(_xlfn.CONCAT($B57,$C57),BNA_Variations_prix!$E$1:$AJ$205,MATCH(E$42,BNA_Variations_prix!$E$4:$CA$4,0),FALSE),"0%")),VLOOKUP(_xlfn.CONCAT($B57,$C57),BNA_Variations_prix!$E$1:$AJ$205,MATCH(E$42,BNA_Variations_prix!$E$4:$CA$4,0),FALSE)))),VLOOKUP(_xlfn.CONCAT($B57,$C57),BNA_Variations_prix!$E$1:$AJ$205,MATCH(E$42,BNA_Variations_prix!$E$4:$CA$4,0),FALSE))</f>
        <v>-</v>
      </c>
      <c r="F57" s="16" t="str">
        <f ca="1">IF(ISNUMBER(VLOOKUP(_xlfn.CONCAT($B57,$C57),BNA_Variations_prix!$E$1:$AJ$205,MATCH(F$42,BNA_Variations_prix!$E$4:$CA$4,0),FALSE)),IF(ROUND(VLOOKUP(_xlfn.CONCAT($B57,$C57),BNA_Variations_prix!$E$1:$AJ$205,MATCH(F$42,BNA_Variations_prix!$E$4:$CA$4,0),FALSE),2)&gt;0,_xlfn.CONCAT($B$3," ",TEXT(VLOOKUP(_xlfn.CONCAT($B57,$C57),BNA_Variations_prix!$E$1:$AJ$205,MATCH(F$42,BNA_Variations_prix!$E$4:$CA$4,0),FALSE),"0%")),IF(ROUND(VLOOKUP(_xlfn.CONCAT($B57,$C57),BNA_Variations_prix!$E$1:$AJ$205,MATCH(F$42,BNA_Variations_prix!$E$4:$CA$4,0),FALSE),2)=0,_xlfn.CONCAT($B$4," ",TEXT(VLOOKUP(_xlfn.CONCAT($B57,$C57),BNA_Variations_prix!$E$1:$AJ$205,MATCH(F$42,BNA_Variations_prix!$E$4:$CA$4,0),FALSE),"0%")),IF(ROUND(VLOOKUP(_xlfn.CONCAT($B57,$C57),BNA_Variations_prix!$E$1:$AJ$205,MATCH(F$42,BNA_Variations_prix!$E$4:$CA$4,0),FALSE),2)&lt;0,_xlfn.CONCAT($B$5," ",TEXT(VLOOKUP(_xlfn.CONCAT($B57,$C57),BNA_Variations_prix!$E$1:$AJ$205,MATCH(F$42,BNA_Variations_prix!$E$4:$CA$4,0),FALSE),"0%")),VLOOKUP(_xlfn.CONCAT($B57,$C57),BNA_Variations_prix!$E$1:$AJ$205,MATCH(F$42,BNA_Variations_prix!$E$4:$CA$4,0),FALSE)))),VLOOKUP(_xlfn.CONCAT($B57,$C57),BNA_Variations_prix!$E$1:$AJ$205,MATCH(F$42,BNA_Variations_prix!$E$4:$CA$4,0),FALSE))</f>
        <v>-</v>
      </c>
      <c r="G57" s="16" t="str">
        <f ca="1">IF(ISNUMBER(VLOOKUP(_xlfn.CONCAT($B57,$C57),BNA_Variations_prix!$E$1:$AJ$205,MATCH(G$42,BNA_Variations_prix!$E$4:$CA$4,0),FALSE)),IF(ROUND(VLOOKUP(_xlfn.CONCAT($B57,$C57),BNA_Variations_prix!$E$1:$AJ$205,MATCH(G$42,BNA_Variations_prix!$E$4:$CA$4,0),FALSE),2)&gt;0,_xlfn.CONCAT($B$3," ",TEXT(VLOOKUP(_xlfn.CONCAT($B57,$C57),BNA_Variations_prix!$E$1:$AJ$205,MATCH(G$42,BNA_Variations_prix!$E$4:$CA$4,0),FALSE),"0%")),IF(ROUND(VLOOKUP(_xlfn.CONCAT($B57,$C57),BNA_Variations_prix!$E$1:$AJ$205,MATCH(G$42,BNA_Variations_prix!$E$4:$CA$4,0),FALSE),2)=0,_xlfn.CONCAT($B$4," ",TEXT(VLOOKUP(_xlfn.CONCAT($B57,$C57),BNA_Variations_prix!$E$1:$AJ$205,MATCH(G$42,BNA_Variations_prix!$E$4:$CA$4,0),FALSE),"0%")),IF(ROUND(VLOOKUP(_xlfn.CONCAT($B57,$C57),BNA_Variations_prix!$E$1:$AJ$205,MATCH(G$42,BNA_Variations_prix!$E$4:$CA$4,0),FALSE),2)&lt;0,_xlfn.CONCAT($B$5," ",TEXT(VLOOKUP(_xlfn.CONCAT($B57,$C57),BNA_Variations_prix!$E$1:$AJ$205,MATCH(G$42,BNA_Variations_prix!$E$4:$CA$4,0),FALSE),"0%")),VLOOKUP(_xlfn.CONCAT($B57,$C57),BNA_Variations_prix!$E$1:$AJ$205,MATCH(G$42,BNA_Variations_prix!$E$4:$CA$4,0),FALSE)))),VLOOKUP(_xlfn.CONCAT($B57,$C57),BNA_Variations_prix!$E$1:$AJ$205,MATCH(G$42,BNA_Variations_prix!$E$4:$CA$4,0),FALSE))</f>
        <v>-</v>
      </c>
      <c r="H57" s="16" t="str">
        <f ca="1">IF(ISNUMBER(VLOOKUP(_xlfn.CONCAT($B57,$C57),BNA_Variations_prix!$E$1:$AJ$205,MATCH(H$42,BNA_Variations_prix!$E$4:$CA$4,0),FALSE)),IF(ROUND(VLOOKUP(_xlfn.CONCAT($B57,$C57),BNA_Variations_prix!$E$1:$AJ$205,MATCH(H$42,BNA_Variations_prix!$E$4:$CA$4,0),FALSE),2)&gt;0,_xlfn.CONCAT($B$3," ",TEXT(VLOOKUP(_xlfn.CONCAT($B57,$C57),BNA_Variations_prix!$E$1:$AJ$205,MATCH(H$42,BNA_Variations_prix!$E$4:$CA$4,0),FALSE),"0%")),IF(ROUND(VLOOKUP(_xlfn.CONCAT($B57,$C57),BNA_Variations_prix!$E$1:$AJ$205,MATCH(H$42,BNA_Variations_prix!$E$4:$CA$4,0),FALSE),2)=0,_xlfn.CONCAT($B$4," ",TEXT(VLOOKUP(_xlfn.CONCAT($B57,$C57),BNA_Variations_prix!$E$1:$AJ$205,MATCH(H$42,BNA_Variations_prix!$E$4:$CA$4,0),FALSE),"0%")),IF(ROUND(VLOOKUP(_xlfn.CONCAT($B57,$C57),BNA_Variations_prix!$E$1:$AJ$205,MATCH(H$42,BNA_Variations_prix!$E$4:$CA$4,0),FALSE),2)&lt;0,_xlfn.CONCAT($B$5," ",TEXT(VLOOKUP(_xlfn.CONCAT($B57,$C57),BNA_Variations_prix!$E$1:$AJ$205,MATCH(H$42,BNA_Variations_prix!$E$4:$CA$4,0),FALSE),"0%")),VLOOKUP(_xlfn.CONCAT($B57,$C57),BNA_Variations_prix!$E$1:$AJ$205,MATCH(H$42,BNA_Variations_prix!$E$4:$CA$4,0),FALSE)))),VLOOKUP(_xlfn.CONCAT($B57,$C57),BNA_Variations_prix!$E$1:$AJ$205,MATCH(H$42,BNA_Variations_prix!$E$4:$CA$4,0),FALSE))</f>
        <v>► 0%</v>
      </c>
      <c r="I57" s="16" t="str">
        <f ca="1">IF(ISNUMBER(VLOOKUP(_xlfn.CONCAT($B57,$C57),BNA_Variations_prix!$E$1:$AJ$205,MATCH(I$42,BNA_Variations_prix!$E$4:$CA$4,0),FALSE)),IF(ROUND(VLOOKUP(_xlfn.CONCAT($B57,$C57),BNA_Variations_prix!$E$1:$AJ$205,MATCH(I$42,BNA_Variations_prix!$E$4:$CA$4,0),FALSE),2)&gt;0,_xlfn.CONCAT($B$3," ",TEXT(VLOOKUP(_xlfn.CONCAT($B57,$C57),BNA_Variations_prix!$E$1:$AJ$205,MATCH(I$42,BNA_Variations_prix!$E$4:$CA$4,0),FALSE),"0%")),IF(ROUND(VLOOKUP(_xlfn.CONCAT($B57,$C57),BNA_Variations_prix!$E$1:$AJ$205,MATCH(I$42,BNA_Variations_prix!$E$4:$CA$4,0),FALSE),2)=0,_xlfn.CONCAT($B$4," ",TEXT(VLOOKUP(_xlfn.CONCAT($B57,$C57),BNA_Variations_prix!$E$1:$AJ$205,MATCH(I$42,BNA_Variations_prix!$E$4:$CA$4,0),FALSE),"0%")),IF(ROUND(VLOOKUP(_xlfn.CONCAT($B57,$C57),BNA_Variations_prix!$E$1:$AJ$205,MATCH(I$42,BNA_Variations_prix!$E$4:$CA$4,0),FALSE),2)&lt;0,_xlfn.CONCAT($B$5," ",TEXT(VLOOKUP(_xlfn.CONCAT($B57,$C57),BNA_Variations_prix!$E$1:$AJ$205,MATCH(I$42,BNA_Variations_prix!$E$4:$CA$4,0),FALSE),"0%")),VLOOKUP(_xlfn.CONCAT($B57,$C57),BNA_Variations_prix!$E$1:$AJ$205,MATCH(I$42,BNA_Variations_prix!$E$4:$CA$4,0),FALSE)))),VLOOKUP(_xlfn.CONCAT($B57,$C57),BNA_Variations_prix!$E$1:$AJ$205,MATCH(I$42,BNA_Variations_prix!$E$4:$CA$4,0),FALSE))</f>
        <v>► 0%</v>
      </c>
      <c r="J57" s="16" t="str">
        <f ca="1">IF(ISNUMBER(VLOOKUP(_xlfn.CONCAT($B57,$C57),BNA_Variations_prix!$E$1:$AJ$205,MATCH(J$42,BNA_Variations_prix!$E$4:$CA$4,0),FALSE)),IF(ROUND(VLOOKUP(_xlfn.CONCAT($B57,$C57),BNA_Variations_prix!$E$1:$AJ$205,MATCH(J$42,BNA_Variations_prix!$E$4:$CA$4,0),FALSE),2)&gt;0,_xlfn.CONCAT($B$3," ",TEXT(VLOOKUP(_xlfn.CONCAT($B57,$C57),BNA_Variations_prix!$E$1:$AJ$205,MATCH(J$42,BNA_Variations_prix!$E$4:$CA$4,0),FALSE),"0%")),IF(ROUND(VLOOKUP(_xlfn.CONCAT($B57,$C57),BNA_Variations_prix!$E$1:$AJ$205,MATCH(J$42,BNA_Variations_prix!$E$4:$CA$4,0),FALSE),2)=0,_xlfn.CONCAT($B$4," ",TEXT(VLOOKUP(_xlfn.CONCAT($B57,$C57),BNA_Variations_prix!$E$1:$AJ$205,MATCH(J$42,BNA_Variations_prix!$E$4:$CA$4,0),FALSE),"0%")),IF(ROUND(VLOOKUP(_xlfn.CONCAT($B57,$C57),BNA_Variations_prix!$E$1:$AJ$205,MATCH(J$42,BNA_Variations_prix!$E$4:$CA$4,0),FALSE),2)&lt;0,_xlfn.CONCAT($B$5," ",TEXT(VLOOKUP(_xlfn.CONCAT($B57,$C57),BNA_Variations_prix!$E$1:$AJ$205,MATCH(J$42,BNA_Variations_prix!$E$4:$CA$4,0),FALSE),"0%")),VLOOKUP(_xlfn.CONCAT($B57,$C57),BNA_Variations_prix!$E$1:$AJ$205,MATCH(J$42,BNA_Variations_prix!$E$4:$CA$4,0),FALSE)))),VLOOKUP(_xlfn.CONCAT($B57,$C57),BNA_Variations_prix!$E$1:$AJ$205,MATCH(J$42,BNA_Variations_prix!$E$4:$CA$4,0),FALSE))</f>
        <v>► 0%</v>
      </c>
      <c r="K57" s="16" t="str">
        <f ca="1">IF(ISNUMBER(VLOOKUP(_xlfn.CONCAT($B57,$C57),BNA_Variations_prix!$E$1:$AJ$205,MATCH(K$42,BNA_Variations_prix!$E$4:$CA$4,0),FALSE)),IF(ROUND(VLOOKUP(_xlfn.CONCAT($B57,$C57),BNA_Variations_prix!$E$1:$AJ$205,MATCH(K$42,BNA_Variations_prix!$E$4:$CA$4,0),FALSE),2)&gt;0,_xlfn.CONCAT($B$3," ",TEXT(VLOOKUP(_xlfn.CONCAT($B57,$C57),BNA_Variations_prix!$E$1:$AJ$205,MATCH(K$42,BNA_Variations_prix!$E$4:$CA$4,0),FALSE),"0%")),IF(ROUND(VLOOKUP(_xlfn.CONCAT($B57,$C57),BNA_Variations_prix!$E$1:$AJ$205,MATCH(K$42,BNA_Variations_prix!$E$4:$CA$4,0),FALSE),2)=0,_xlfn.CONCAT($B$4," ",TEXT(VLOOKUP(_xlfn.CONCAT($B57,$C57),BNA_Variations_prix!$E$1:$AJ$205,MATCH(K$42,BNA_Variations_prix!$E$4:$CA$4,0),FALSE),"0%")),IF(ROUND(VLOOKUP(_xlfn.CONCAT($B57,$C57),BNA_Variations_prix!$E$1:$AJ$205,MATCH(K$42,BNA_Variations_prix!$E$4:$CA$4,0),FALSE),2)&lt;0,_xlfn.CONCAT($B$5," ",TEXT(VLOOKUP(_xlfn.CONCAT($B57,$C57),BNA_Variations_prix!$E$1:$AJ$205,MATCH(K$42,BNA_Variations_prix!$E$4:$CA$4,0),FALSE),"0%")),VLOOKUP(_xlfn.CONCAT($B57,$C57),BNA_Variations_prix!$E$1:$AJ$205,MATCH(K$42,BNA_Variations_prix!$E$4:$CA$4,0),FALSE)))),VLOOKUP(_xlfn.CONCAT($B57,$C57),BNA_Variations_prix!$E$1:$AJ$205,MATCH(K$42,BNA_Variations_prix!$E$4:$CA$4,0),FALSE))</f>
        <v>► 0%</v>
      </c>
      <c r="L57" s="16" t="str">
        <f ca="1">IF(ISNUMBER(VLOOKUP(_xlfn.CONCAT($B57,$C57),BNA_Variations_prix!$E$1:$AJ$205,MATCH(L$42,BNA_Variations_prix!$E$4:$CA$4,0),FALSE)),IF(ROUND(VLOOKUP(_xlfn.CONCAT($B57,$C57),BNA_Variations_prix!$E$1:$AJ$205,MATCH(L$42,BNA_Variations_prix!$E$4:$CA$4,0),FALSE),2)&gt;0,_xlfn.CONCAT($B$3," ",TEXT(VLOOKUP(_xlfn.CONCAT($B57,$C57),BNA_Variations_prix!$E$1:$AJ$205,MATCH(L$42,BNA_Variations_prix!$E$4:$CA$4,0),FALSE),"0%")),IF(ROUND(VLOOKUP(_xlfn.CONCAT($B57,$C57),BNA_Variations_prix!$E$1:$AJ$205,MATCH(L$42,BNA_Variations_prix!$E$4:$CA$4,0),FALSE),2)=0,_xlfn.CONCAT($B$4," ",TEXT(VLOOKUP(_xlfn.CONCAT($B57,$C57),BNA_Variations_prix!$E$1:$AJ$205,MATCH(L$42,BNA_Variations_prix!$E$4:$CA$4,0),FALSE),"0%")),IF(ROUND(VLOOKUP(_xlfn.CONCAT($B57,$C57),BNA_Variations_prix!$E$1:$AJ$205,MATCH(L$42,BNA_Variations_prix!$E$4:$CA$4,0),FALSE),2)&lt;0,_xlfn.CONCAT($B$5," ",TEXT(VLOOKUP(_xlfn.CONCAT($B57,$C57),BNA_Variations_prix!$E$1:$AJ$205,MATCH(L$42,BNA_Variations_prix!$E$4:$CA$4,0),FALSE),"0%")),VLOOKUP(_xlfn.CONCAT($B57,$C57),BNA_Variations_prix!$E$1:$AJ$205,MATCH(L$42,BNA_Variations_prix!$E$4:$CA$4,0),FALSE)))),VLOOKUP(_xlfn.CONCAT($B57,$C57),BNA_Variations_prix!$E$1:$AJ$205,MATCH(L$42,BNA_Variations_prix!$E$4:$CA$4,0),FALSE))</f>
        <v>-</v>
      </c>
      <c r="M57" s="16" t="str">
        <f ca="1">IF(ISNUMBER(VLOOKUP(_xlfn.CONCAT($B57,$C57),BNA_Variations_prix!$E$1:$AJ$205,MATCH(M$42,BNA_Variations_prix!$E$4:$CA$4,0),FALSE)),IF(ROUND(VLOOKUP(_xlfn.CONCAT($B57,$C57),BNA_Variations_prix!$E$1:$AJ$205,MATCH(M$42,BNA_Variations_prix!$E$4:$CA$4,0),FALSE),2)&gt;0,_xlfn.CONCAT($B$3," ",TEXT(VLOOKUP(_xlfn.CONCAT($B57,$C57),BNA_Variations_prix!$E$1:$AJ$205,MATCH(M$42,BNA_Variations_prix!$E$4:$CA$4,0),FALSE),"0%")),IF(ROUND(VLOOKUP(_xlfn.CONCAT($B57,$C57),BNA_Variations_prix!$E$1:$AJ$205,MATCH(M$42,BNA_Variations_prix!$E$4:$CA$4,0),FALSE),2)=0,_xlfn.CONCAT($B$4," ",TEXT(VLOOKUP(_xlfn.CONCAT($B57,$C57),BNA_Variations_prix!$E$1:$AJ$205,MATCH(M$42,BNA_Variations_prix!$E$4:$CA$4,0),FALSE),"0%")),IF(ROUND(VLOOKUP(_xlfn.CONCAT($B57,$C57),BNA_Variations_prix!$E$1:$AJ$205,MATCH(M$42,BNA_Variations_prix!$E$4:$CA$4,0),FALSE),2)&lt;0,_xlfn.CONCAT($B$5," ",TEXT(VLOOKUP(_xlfn.CONCAT($B57,$C57),BNA_Variations_prix!$E$1:$AJ$205,MATCH(M$42,BNA_Variations_prix!$E$4:$CA$4,0),FALSE),"0%")),VLOOKUP(_xlfn.CONCAT($B57,$C57),BNA_Variations_prix!$E$1:$AJ$205,MATCH(M$42,BNA_Variations_prix!$E$4:$CA$4,0),FALSE)))),VLOOKUP(_xlfn.CONCAT($B57,$C57),BNA_Variations_prix!$E$1:$AJ$205,MATCH(M$42,BNA_Variations_prix!$E$4:$CA$4,0),FALSE))</f>
        <v>► 0%</v>
      </c>
      <c r="N57" s="16" t="str">
        <f ca="1">IF(ISNUMBER(VLOOKUP(_xlfn.CONCAT($B57,$C57),BNA_Variations_prix!$E$1:$AJ$205,MATCH(N$42,BNA_Variations_prix!$E$4:$CA$4,0),FALSE)),IF(ROUND(VLOOKUP(_xlfn.CONCAT($B57,$C57),BNA_Variations_prix!$E$1:$AJ$205,MATCH(N$42,BNA_Variations_prix!$E$4:$CA$4,0),FALSE),2)&gt;0,_xlfn.CONCAT($B$3," ",TEXT(VLOOKUP(_xlfn.CONCAT($B57,$C57),BNA_Variations_prix!$E$1:$AJ$205,MATCH(N$42,BNA_Variations_prix!$E$4:$CA$4,0),FALSE),"0%")),IF(ROUND(VLOOKUP(_xlfn.CONCAT($B57,$C57),BNA_Variations_prix!$E$1:$AJ$205,MATCH(N$42,BNA_Variations_prix!$E$4:$CA$4,0),FALSE),2)=0,_xlfn.CONCAT($B$4," ",TEXT(VLOOKUP(_xlfn.CONCAT($B57,$C57),BNA_Variations_prix!$E$1:$AJ$205,MATCH(N$42,BNA_Variations_prix!$E$4:$CA$4,0),FALSE),"0%")),IF(ROUND(VLOOKUP(_xlfn.CONCAT($B57,$C57),BNA_Variations_prix!$E$1:$AJ$205,MATCH(N$42,BNA_Variations_prix!$E$4:$CA$4,0),FALSE),2)&lt;0,_xlfn.CONCAT($B$5," ",TEXT(VLOOKUP(_xlfn.CONCAT($B57,$C57),BNA_Variations_prix!$E$1:$AJ$205,MATCH(N$42,BNA_Variations_prix!$E$4:$CA$4,0),FALSE),"0%")),VLOOKUP(_xlfn.CONCAT($B57,$C57),BNA_Variations_prix!$E$1:$AJ$205,MATCH(N$42,BNA_Variations_prix!$E$4:$CA$4,0),FALSE)))),VLOOKUP(_xlfn.CONCAT($B57,$C57),BNA_Variations_prix!$E$1:$AJ$205,MATCH(N$42,BNA_Variations_prix!$E$4:$CA$4,0),FALSE))</f>
        <v>► 0%</v>
      </c>
      <c r="O57" s="16" t="str">
        <f ca="1">IF(ISNUMBER(VLOOKUP(_xlfn.CONCAT($B57,$C57),BNA_Variations_prix!$E$1:$AJ$205,MATCH(O$42,BNA_Variations_prix!$E$4:$CA$4,0),FALSE)),IF(ROUND(VLOOKUP(_xlfn.CONCAT($B57,$C57),BNA_Variations_prix!$E$1:$AJ$205,MATCH(O$42,BNA_Variations_prix!$E$4:$CA$4,0),FALSE),2)&gt;0,_xlfn.CONCAT($B$3," ",TEXT(VLOOKUP(_xlfn.CONCAT($B57,$C57),BNA_Variations_prix!$E$1:$AJ$205,MATCH(O$42,BNA_Variations_prix!$E$4:$CA$4,0),FALSE),"0%")),IF(ROUND(VLOOKUP(_xlfn.CONCAT($B57,$C57),BNA_Variations_prix!$E$1:$AJ$205,MATCH(O$42,BNA_Variations_prix!$E$4:$CA$4,0),FALSE),2)=0,_xlfn.CONCAT($B$4," ",TEXT(VLOOKUP(_xlfn.CONCAT($B57,$C57),BNA_Variations_prix!$E$1:$AJ$205,MATCH(O$42,BNA_Variations_prix!$E$4:$CA$4,0),FALSE),"0%")),IF(ROUND(VLOOKUP(_xlfn.CONCAT($B57,$C57),BNA_Variations_prix!$E$1:$AJ$205,MATCH(O$42,BNA_Variations_prix!$E$4:$CA$4,0),FALSE),2)&lt;0,_xlfn.CONCAT($B$5," ",TEXT(VLOOKUP(_xlfn.CONCAT($B57,$C57),BNA_Variations_prix!$E$1:$AJ$205,MATCH(O$42,BNA_Variations_prix!$E$4:$CA$4,0),FALSE),"0%")),VLOOKUP(_xlfn.CONCAT($B57,$C57),BNA_Variations_prix!$E$1:$AJ$205,MATCH(O$42,BNA_Variations_prix!$E$4:$CA$4,0),FALSE)))),VLOOKUP(_xlfn.CONCAT($B57,$C57),BNA_Variations_prix!$E$1:$AJ$205,MATCH(O$42,BNA_Variations_prix!$E$4:$CA$4,0),FALSE))</f>
        <v>► 0%</v>
      </c>
      <c r="P57" s="16" t="str">
        <f ca="1">IF(ISNUMBER(VLOOKUP(_xlfn.CONCAT($B57,$C57),BNA_Variations_prix!$E$1:$AJ$205,MATCH(P$42,BNA_Variations_prix!$E$4:$CA$4,0),FALSE)),IF(ROUND(VLOOKUP(_xlfn.CONCAT($B57,$C57),BNA_Variations_prix!$E$1:$AJ$205,MATCH(P$42,BNA_Variations_prix!$E$4:$CA$4,0),FALSE),2)&gt;0,_xlfn.CONCAT($B$3," ",TEXT(VLOOKUP(_xlfn.CONCAT($B57,$C57),BNA_Variations_prix!$E$1:$AJ$205,MATCH(P$42,BNA_Variations_prix!$E$4:$CA$4,0),FALSE),"0%")),IF(ROUND(VLOOKUP(_xlfn.CONCAT($B57,$C57),BNA_Variations_prix!$E$1:$AJ$205,MATCH(P$42,BNA_Variations_prix!$E$4:$CA$4,0),FALSE),2)=0,_xlfn.CONCAT($B$4," ",TEXT(VLOOKUP(_xlfn.CONCAT($B57,$C57),BNA_Variations_prix!$E$1:$AJ$205,MATCH(P$42,BNA_Variations_prix!$E$4:$CA$4,0),FALSE),"0%")),IF(ROUND(VLOOKUP(_xlfn.CONCAT($B57,$C57),BNA_Variations_prix!$E$1:$AJ$205,MATCH(P$42,BNA_Variations_prix!$E$4:$CA$4,0),FALSE),2)&lt;0,_xlfn.CONCAT($B$5," ",TEXT(VLOOKUP(_xlfn.CONCAT($B57,$C57),BNA_Variations_prix!$E$1:$AJ$205,MATCH(P$42,BNA_Variations_prix!$E$4:$CA$4,0),FALSE),"0%")),VLOOKUP(_xlfn.CONCAT($B57,$C57),BNA_Variations_prix!$E$1:$AJ$205,MATCH(P$42,BNA_Variations_prix!$E$4:$CA$4,0),FALSE)))),VLOOKUP(_xlfn.CONCAT($B57,$C57),BNA_Variations_prix!$E$1:$AJ$205,MATCH(P$42,BNA_Variations_prix!$E$4:$CA$4,0),FALSE))</f>
        <v>-</v>
      </c>
      <c r="Q57" s="16" t="str">
        <f ca="1">IF(ISNUMBER(VLOOKUP(_xlfn.CONCAT($B57,$C57),BNA_Variations_prix!$E$1:$AJ$205,MATCH(Q$42,BNA_Variations_prix!$E$4:$CA$4,0),FALSE)),IF(ROUND(VLOOKUP(_xlfn.CONCAT($B57,$C57),BNA_Variations_prix!$E$1:$AJ$205,MATCH(Q$42,BNA_Variations_prix!$E$4:$CA$4,0),FALSE),2)&gt;0,_xlfn.CONCAT($B$3," ",TEXT(VLOOKUP(_xlfn.CONCAT($B57,$C57),BNA_Variations_prix!$E$1:$AJ$205,MATCH(Q$42,BNA_Variations_prix!$E$4:$CA$4,0),FALSE),"0%")),IF(ROUND(VLOOKUP(_xlfn.CONCAT($B57,$C57),BNA_Variations_prix!$E$1:$AJ$205,MATCH(Q$42,BNA_Variations_prix!$E$4:$CA$4,0),FALSE),2)=0,_xlfn.CONCAT($B$4," ",TEXT(VLOOKUP(_xlfn.CONCAT($B57,$C57),BNA_Variations_prix!$E$1:$AJ$205,MATCH(Q$42,BNA_Variations_prix!$E$4:$CA$4,0),FALSE),"0%")),IF(ROUND(VLOOKUP(_xlfn.CONCAT($B57,$C57),BNA_Variations_prix!$E$1:$AJ$205,MATCH(Q$42,BNA_Variations_prix!$E$4:$CA$4,0),FALSE),2)&lt;0,_xlfn.CONCAT($B$5," ",TEXT(VLOOKUP(_xlfn.CONCAT($B57,$C57),BNA_Variations_prix!$E$1:$AJ$205,MATCH(Q$42,BNA_Variations_prix!$E$4:$CA$4,0),FALSE),"0%")),VLOOKUP(_xlfn.CONCAT($B57,$C57),BNA_Variations_prix!$E$1:$AJ$205,MATCH(Q$42,BNA_Variations_prix!$E$4:$CA$4,0),FALSE)))),VLOOKUP(_xlfn.CONCAT($B57,$C57),BNA_Variations_prix!$E$1:$AJ$205,MATCH(Q$42,BNA_Variations_prix!$E$4:$CA$4,0),FALSE))</f>
        <v>-</v>
      </c>
      <c r="R57" s="16" t="str">
        <f ca="1">IF(ISNUMBER(VLOOKUP(_xlfn.CONCAT($B57,$C57),BNA_Variations_prix!$E$1:$AJ$205,MATCH(R$42,BNA_Variations_prix!$E$4:$CA$4,0),FALSE)),IF(ROUND(VLOOKUP(_xlfn.CONCAT($B57,$C57),BNA_Variations_prix!$E$1:$AJ$205,MATCH(R$42,BNA_Variations_prix!$E$4:$CA$4,0),FALSE),2)&gt;0,_xlfn.CONCAT($B$3," ",TEXT(VLOOKUP(_xlfn.CONCAT($B57,$C57),BNA_Variations_prix!$E$1:$AJ$205,MATCH(R$42,BNA_Variations_prix!$E$4:$CA$4,0),FALSE),"0%")),IF(ROUND(VLOOKUP(_xlfn.CONCAT($B57,$C57),BNA_Variations_prix!$E$1:$AJ$205,MATCH(R$42,BNA_Variations_prix!$E$4:$CA$4,0),FALSE),2)=0,_xlfn.CONCAT($B$4," ",TEXT(VLOOKUP(_xlfn.CONCAT($B57,$C57),BNA_Variations_prix!$E$1:$AJ$205,MATCH(R$42,BNA_Variations_prix!$E$4:$CA$4,0),FALSE),"0%")),IF(ROUND(VLOOKUP(_xlfn.CONCAT($B57,$C57),BNA_Variations_prix!$E$1:$AJ$205,MATCH(R$42,BNA_Variations_prix!$E$4:$CA$4,0),FALSE),2)&lt;0,_xlfn.CONCAT($B$5," ",TEXT(VLOOKUP(_xlfn.CONCAT($B57,$C57),BNA_Variations_prix!$E$1:$AJ$205,MATCH(R$42,BNA_Variations_prix!$E$4:$CA$4,0),FALSE),"0%")),VLOOKUP(_xlfn.CONCAT($B57,$C57),BNA_Variations_prix!$E$1:$AJ$205,MATCH(R$42,BNA_Variations_prix!$E$4:$CA$4,0),FALSE)))),VLOOKUP(_xlfn.CONCAT($B57,$C57),BNA_Variations_prix!$E$1:$AJ$205,MATCH(R$42,BNA_Variations_prix!$E$4:$CA$4,0),FALSE))</f>
        <v>-</v>
      </c>
      <c r="S57" s="16" t="str">
        <f ca="1">IF(ISNUMBER(VLOOKUP(_xlfn.CONCAT($B57,$C57),BNA_Variations_prix!$E$1:$AJ$205,MATCH(S$42,BNA_Variations_prix!$E$4:$CA$4,0),FALSE)),IF(ROUND(VLOOKUP(_xlfn.CONCAT($B57,$C57),BNA_Variations_prix!$E$1:$AJ$205,MATCH(S$42,BNA_Variations_prix!$E$4:$CA$4,0),FALSE),2)&gt;0,_xlfn.CONCAT($B$3," ",TEXT(VLOOKUP(_xlfn.CONCAT($B57,$C57),BNA_Variations_prix!$E$1:$AJ$205,MATCH(S$42,BNA_Variations_prix!$E$4:$CA$4,0),FALSE),"0%")),IF(ROUND(VLOOKUP(_xlfn.CONCAT($B57,$C57),BNA_Variations_prix!$E$1:$AJ$205,MATCH(S$42,BNA_Variations_prix!$E$4:$CA$4,0),FALSE),2)=0,_xlfn.CONCAT($B$4," ",TEXT(VLOOKUP(_xlfn.CONCAT($B57,$C57),BNA_Variations_prix!$E$1:$AJ$205,MATCH(S$42,BNA_Variations_prix!$E$4:$CA$4,0),FALSE),"0%")),IF(ROUND(VLOOKUP(_xlfn.CONCAT($B57,$C57),BNA_Variations_prix!$E$1:$AJ$205,MATCH(S$42,BNA_Variations_prix!$E$4:$CA$4,0),FALSE),2)&lt;0,_xlfn.CONCAT($B$5," ",TEXT(VLOOKUP(_xlfn.CONCAT($B57,$C57),BNA_Variations_prix!$E$1:$AJ$205,MATCH(S$42,BNA_Variations_prix!$E$4:$CA$4,0),FALSE),"0%")),VLOOKUP(_xlfn.CONCAT($B57,$C57),BNA_Variations_prix!$E$1:$AJ$205,MATCH(S$42,BNA_Variations_prix!$E$4:$CA$4,0),FALSE)))),VLOOKUP(_xlfn.CONCAT($B57,$C57),BNA_Variations_prix!$E$1:$AJ$205,MATCH(S$42,BNA_Variations_prix!$E$4:$CA$4,0),FALSE))</f>
        <v>-</v>
      </c>
      <c r="T57" s="16" t="str">
        <f ca="1">IF(ISNUMBER(VLOOKUP(_xlfn.CONCAT($B57,$C57),BNA_Variations_prix!$E$1:$AJ$205,MATCH(T$42,BNA_Variations_prix!$E$4:$CA$4,0),FALSE)),IF(ROUND(VLOOKUP(_xlfn.CONCAT($B57,$C57),BNA_Variations_prix!$E$1:$AJ$205,MATCH(T$42,BNA_Variations_prix!$E$4:$CA$4,0),FALSE),2)&gt;0,_xlfn.CONCAT($B$3," ",TEXT(VLOOKUP(_xlfn.CONCAT($B57,$C57),BNA_Variations_prix!$E$1:$AJ$205,MATCH(T$42,BNA_Variations_prix!$E$4:$CA$4,0),FALSE),"0%")),IF(ROUND(VLOOKUP(_xlfn.CONCAT($B57,$C57),BNA_Variations_prix!$E$1:$AJ$205,MATCH(T$42,BNA_Variations_prix!$E$4:$CA$4,0),FALSE),2)=0,_xlfn.CONCAT($B$4," ",TEXT(VLOOKUP(_xlfn.CONCAT($B57,$C57),BNA_Variations_prix!$E$1:$AJ$205,MATCH(T$42,BNA_Variations_prix!$E$4:$CA$4,0),FALSE),"0%")),IF(ROUND(VLOOKUP(_xlfn.CONCAT($B57,$C57),BNA_Variations_prix!$E$1:$AJ$205,MATCH(T$42,BNA_Variations_prix!$E$4:$CA$4,0),FALSE),2)&lt;0,_xlfn.CONCAT($B$5," ",TEXT(VLOOKUP(_xlfn.CONCAT($B57,$C57),BNA_Variations_prix!$E$1:$AJ$205,MATCH(T$42,BNA_Variations_prix!$E$4:$CA$4,0),FALSE),"0%")),VLOOKUP(_xlfn.CONCAT($B57,$C57),BNA_Variations_prix!$E$1:$AJ$205,MATCH(T$42,BNA_Variations_prix!$E$4:$CA$4,0),FALSE)))),VLOOKUP(_xlfn.CONCAT($B57,$C57),BNA_Variations_prix!$E$1:$AJ$205,MATCH(T$42,BNA_Variations_prix!$E$4:$CA$4,0),FALSE))</f>
        <v>-</v>
      </c>
      <c r="U57" s="16" t="str">
        <f ca="1">IF(ISNUMBER(VLOOKUP(_xlfn.CONCAT($B57,$C57),BNA_Variations_prix!$E$1:$AJ$205,MATCH(U$42,BNA_Variations_prix!$E$4:$CA$4,0),FALSE)),IF(ROUND(VLOOKUP(_xlfn.CONCAT($B57,$C57),BNA_Variations_prix!$E$1:$AJ$205,MATCH(U$42,BNA_Variations_prix!$E$4:$CA$4,0),FALSE),2)&gt;0,_xlfn.CONCAT($B$3," ",TEXT(VLOOKUP(_xlfn.CONCAT($B57,$C57),BNA_Variations_prix!$E$1:$AJ$205,MATCH(U$42,BNA_Variations_prix!$E$4:$CA$4,0),FALSE),"0%")),IF(ROUND(VLOOKUP(_xlfn.CONCAT($B57,$C57),BNA_Variations_prix!$E$1:$AJ$205,MATCH(U$42,BNA_Variations_prix!$E$4:$CA$4,0),FALSE),2)=0,_xlfn.CONCAT($B$4," ",TEXT(VLOOKUP(_xlfn.CONCAT($B57,$C57),BNA_Variations_prix!$E$1:$AJ$205,MATCH(U$42,BNA_Variations_prix!$E$4:$CA$4,0),FALSE),"0%")),IF(ROUND(VLOOKUP(_xlfn.CONCAT($B57,$C57),BNA_Variations_prix!$E$1:$AJ$205,MATCH(U$42,BNA_Variations_prix!$E$4:$CA$4,0),FALSE),2)&lt;0,_xlfn.CONCAT($B$5," ",TEXT(VLOOKUP(_xlfn.CONCAT($B57,$C57),BNA_Variations_prix!$E$1:$AJ$205,MATCH(U$42,BNA_Variations_prix!$E$4:$CA$4,0),FALSE),"0%")),VLOOKUP(_xlfn.CONCAT($B57,$C57),BNA_Variations_prix!$E$1:$AJ$205,MATCH(U$42,BNA_Variations_prix!$E$4:$CA$4,0),FALSE)))),VLOOKUP(_xlfn.CONCAT($B57,$C57),BNA_Variations_prix!$E$1:$AJ$205,MATCH(U$42,BNA_Variations_prix!$E$4:$CA$4,0),FALSE))</f>
        <v>► 0%</v>
      </c>
      <c r="V57" s="16" t="str">
        <f ca="1">IF(ISNUMBER(VLOOKUP(_xlfn.CONCAT($B57,$C57),BNA_Variations_prix!$E$1:$AJ$205,MATCH(V$42,BNA_Variations_prix!$E$4:$CA$4,0),FALSE)),IF(ROUND(VLOOKUP(_xlfn.CONCAT($B57,$C57),BNA_Variations_prix!$E$1:$AJ$205,MATCH(V$42,BNA_Variations_prix!$E$4:$CA$4,0),FALSE),2)&gt;0,_xlfn.CONCAT($B$3," ",TEXT(VLOOKUP(_xlfn.CONCAT($B57,$C57),BNA_Variations_prix!$E$1:$AJ$205,MATCH(V$42,BNA_Variations_prix!$E$4:$CA$4,0),FALSE),"0%")),IF(ROUND(VLOOKUP(_xlfn.CONCAT($B57,$C57),BNA_Variations_prix!$E$1:$AJ$205,MATCH(V$42,BNA_Variations_prix!$E$4:$CA$4,0),FALSE),2)=0,_xlfn.CONCAT($B$4," ",TEXT(VLOOKUP(_xlfn.CONCAT($B57,$C57),BNA_Variations_prix!$E$1:$AJ$205,MATCH(V$42,BNA_Variations_prix!$E$4:$CA$4,0),FALSE),"0%")),IF(ROUND(VLOOKUP(_xlfn.CONCAT($B57,$C57),BNA_Variations_prix!$E$1:$AJ$205,MATCH(V$42,BNA_Variations_prix!$E$4:$CA$4,0),FALSE),2)&lt;0,_xlfn.CONCAT($B$5," ",TEXT(VLOOKUP(_xlfn.CONCAT($B57,$C57),BNA_Variations_prix!$E$1:$AJ$205,MATCH(V$42,BNA_Variations_prix!$E$4:$CA$4,0),FALSE),"0%")),VLOOKUP(_xlfn.CONCAT($B57,$C57),BNA_Variations_prix!$E$1:$AJ$205,MATCH(V$42,BNA_Variations_prix!$E$4:$CA$4,0),FALSE)))),VLOOKUP(_xlfn.CONCAT($B57,$C57),BNA_Variations_prix!$E$1:$AJ$205,MATCH(V$42,BNA_Variations_prix!$E$4:$CA$4,0),FALSE))</f>
        <v>► 0%</v>
      </c>
      <c r="W57" s="16" t="str">
        <f ca="1">IF(ISNUMBER(VLOOKUP(_xlfn.CONCAT($B57,$C57),BNA_Variations_prix!$E$1:$AJ$205,MATCH(W$42,BNA_Variations_prix!$E$4:$CA$4,0),FALSE)),IF(ROUND(VLOOKUP(_xlfn.CONCAT($B57,$C57),BNA_Variations_prix!$E$1:$AJ$205,MATCH(W$42,BNA_Variations_prix!$E$4:$CA$4,0),FALSE),2)&gt;0,_xlfn.CONCAT($B$3," ",TEXT(VLOOKUP(_xlfn.CONCAT($B57,$C57),BNA_Variations_prix!$E$1:$AJ$205,MATCH(W$42,BNA_Variations_prix!$E$4:$CA$4,0),FALSE),"0%")),IF(ROUND(VLOOKUP(_xlfn.CONCAT($B57,$C57),BNA_Variations_prix!$E$1:$AJ$205,MATCH(W$42,BNA_Variations_prix!$E$4:$CA$4,0),FALSE),2)=0,_xlfn.CONCAT($B$4," ",TEXT(VLOOKUP(_xlfn.CONCAT($B57,$C57),BNA_Variations_prix!$E$1:$AJ$205,MATCH(W$42,BNA_Variations_prix!$E$4:$CA$4,0),FALSE),"0%")),IF(ROUND(VLOOKUP(_xlfn.CONCAT($B57,$C57),BNA_Variations_prix!$E$1:$AJ$205,MATCH(W$42,BNA_Variations_prix!$E$4:$CA$4,0),FALSE),2)&lt;0,_xlfn.CONCAT($B$5," ",TEXT(VLOOKUP(_xlfn.CONCAT($B57,$C57),BNA_Variations_prix!$E$1:$AJ$205,MATCH(W$42,BNA_Variations_prix!$E$4:$CA$4,0),FALSE),"0%")),VLOOKUP(_xlfn.CONCAT($B57,$C57),BNA_Variations_prix!$E$1:$AJ$205,MATCH(W$42,BNA_Variations_prix!$E$4:$CA$4,0),FALSE)))),VLOOKUP(_xlfn.CONCAT($B57,$C57),BNA_Variations_prix!$E$1:$AJ$205,MATCH(W$42,BNA_Variations_prix!$E$4:$CA$4,0),FALSE))</f>
        <v>-</v>
      </c>
      <c r="X57" s="16" t="str">
        <f ca="1">IF(ISNUMBER(VLOOKUP(_xlfn.CONCAT($B57,$C57),BNA_Variations_prix!$E$1:$AJ$205,MATCH(X$42,BNA_Variations_prix!$E$4:$CA$4,0),FALSE)),IF(ROUND(VLOOKUP(_xlfn.CONCAT($B57,$C57),BNA_Variations_prix!$E$1:$AJ$205,MATCH(X$42,BNA_Variations_prix!$E$4:$CA$4,0),FALSE),2)&gt;0,_xlfn.CONCAT($B$3," ",TEXT(VLOOKUP(_xlfn.CONCAT($B57,$C57),BNA_Variations_prix!$E$1:$AJ$205,MATCH(X$42,BNA_Variations_prix!$E$4:$CA$4,0),FALSE),"0%")),IF(ROUND(VLOOKUP(_xlfn.CONCAT($B57,$C57),BNA_Variations_prix!$E$1:$AJ$205,MATCH(X$42,BNA_Variations_prix!$E$4:$CA$4,0),FALSE),2)=0,_xlfn.CONCAT($B$4," ",TEXT(VLOOKUP(_xlfn.CONCAT($B57,$C57),BNA_Variations_prix!$E$1:$AJ$205,MATCH(X$42,BNA_Variations_prix!$E$4:$CA$4,0),FALSE),"0%")),IF(ROUND(VLOOKUP(_xlfn.CONCAT($B57,$C57),BNA_Variations_prix!$E$1:$AJ$205,MATCH(X$42,BNA_Variations_prix!$E$4:$CA$4,0),FALSE),2)&lt;0,_xlfn.CONCAT($B$5," ",TEXT(VLOOKUP(_xlfn.CONCAT($B57,$C57),BNA_Variations_prix!$E$1:$AJ$205,MATCH(X$42,BNA_Variations_prix!$E$4:$CA$4,0),FALSE),"0%")),VLOOKUP(_xlfn.CONCAT($B57,$C57),BNA_Variations_prix!$E$1:$AJ$205,MATCH(X$42,BNA_Variations_prix!$E$4:$CA$4,0),FALSE)))),VLOOKUP(_xlfn.CONCAT($B57,$C57),BNA_Variations_prix!$E$1:$AJ$205,MATCH(X$42,BNA_Variations_prix!$E$4:$CA$4,0),FALSE))</f>
        <v>-</v>
      </c>
      <c r="Y57" s="16" t="str">
        <f ca="1">IF(ISNUMBER(VLOOKUP(_xlfn.CONCAT($B57,$C57),BNA_Variations_prix!$E$1:$AJ$205,MATCH(Y$42,BNA_Variations_prix!$E$4:$CA$4,0),FALSE)),IF(ROUND(VLOOKUP(_xlfn.CONCAT($B57,$C57),BNA_Variations_prix!$E$1:$AJ$205,MATCH(Y$42,BNA_Variations_prix!$E$4:$CA$4,0),FALSE),2)&gt;0,_xlfn.CONCAT($B$3," ",TEXT(VLOOKUP(_xlfn.CONCAT($B57,$C57),BNA_Variations_prix!$E$1:$AJ$205,MATCH(Y$42,BNA_Variations_prix!$E$4:$CA$4,0),FALSE),"0%")),IF(ROUND(VLOOKUP(_xlfn.CONCAT($B57,$C57),BNA_Variations_prix!$E$1:$AJ$205,MATCH(Y$42,BNA_Variations_prix!$E$4:$CA$4,0),FALSE),2)=0,_xlfn.CONCAT($B$4," ",TEXT(VLOOKUP(_xlfn.CONCAT($B57,$C57),BNA_Variations_prix!$E$1:$AJ$205,MATCH(Y$42,BNA_Variations_prix!$E$4:$CA$4,0),FALSE),"0%")),IF(ROUND(VLOOKUP(_xlfn.CONCAT($B57,$C57),BNA_Variations_prix!$E$1:$AJ$205,MATCH(Y$42,BNA_Variations_prix!$E$4:$CA$4,0),FALSE),2)&lt;0,_xlfn.CONCAT($B$5," ",TEXT(VLOOKUP(_xlfn.CONCAT($B57,$C57),BNA_Variations_prix!$E$1:$AJ$205,MATCH(Y$42,BNA_Variations_prix!$E$4:$CA$4,0),FALSE),"0%")),VLOOKUP(_xlfn.CONCAT($B57,$C57),BNA_Variations_prix!$E$1:$AJ$205,MATCH(Y$42,BNA_Variations_prix!$E$4:$CA$4,0),FALSE)))),VLOOKUP(_xlfn.CONCAT($B57,$C57),BNA_Variations_prix!$E$1:$AJ$205,MATCH(Y$42,BNA_Variations_prix!$E$4:$CA$4,0),FALSE))</f>
        <v>-</v>
      </c>
      <c r="Z57" s="16" t="str">
        <f ca="1">IF(ISNUMBER(VLOOKUP(_xlfn.CONCAT($B57,$C57),BNA_Variations_prix!$E$1:$AJ$205,MATCH(Z$42,BNA_Variations_prix!$E$4:$CA$4,0),FALSE)),IF(ROUND(VLOOKUP(_xlfn.CONCAT($B57,$C57),BNA_Variations_prix!$E$1:$AJ$205,MATCH(Z$42,BNA_Variations_prix!$E$4:$CA$4,0),FALSE),2)&gt;0,_xlfn.CONCAT($B$3," ",TEXT(VLOOKUP(_xlfn.CONCAT($B57,$C57),BNA_Variations_prix!$E$1:$AJ$205,MATCH(Z$42,BNA_Variations_prix!$E$4:$CA$4,0),FALSE),"0%")),IF(ROUND(VLOOKUP(_xlfn.CONCAT($B57,$C57),BNA_Variations_prix!$E$1:$AJ$205,MATCH(Z$42,BNA_Variations_prix!$E$4:$CA$4,0),FALSE),2)=0,_xlfn.CONCAT($B$4," ",TEXT(VLOOKUP(_xlfn.CONCAT($B57,$C57),BNA_Variations_prix!$E$1:$AJ$205,MATCH(Z$42,BNA_Variations_prix!$E$4:$CA$4,0),FALSE),"0%")),IF(ROUND(VLOOKUP(_xlfn.CONCAT($B57,$C57),BNA_Variations_prix!$E$1:$AJ$205,MATCH(Z$42,BNA_Variations_prix!$E$4:$CA$4,0),FALSE),2)&lt;0,_xlfn.CONCAT($B$5," ",TEXT(VLOOKUP(_xlfn.CONCAT($B57,$C57),BNA_Variations_prix!$E$1:$AJ$205,MATCH(Z$42,BNA_Variations_prix!$E$4:$CA$4,0),FALSE),"0%")),VLOOKUP(_xlfn.CONCAT($B57,$C57),BNA_Variations_prix!$E$1:$AJ$205,MATCH(Z$42,BNA_Variations_prix!$E$4:$CA$4,0),FALSE)))),VLOOKUP(_xlfn.CONCAT($B57,$C57),BNA_Variations_prix!$E$1:$AJ$205,MATCH(Z$42,BNA_Variations_prix!$E$4:$CA$4,0),FALSE))</f>
        <v>-</v>
      </c>
      <c r="AA57" s="16" t="str">
        <f ca="1">IF(ISNUMBER(VLOOKUP(_xlfn.CONCAT($B57,$C57),BNA_Variations_prix!$E$1:$AJ$205,MATCH(AA$42,BNA_Variations_prix!$E$4:$CA$4,0),FALSE)),IF(ROUND(VLOOKUP(_xlfn.CONCAT($B57,$C57),BNA_Variations_prix!$E$1:$AJ$205,MATCH(AA$42,BNA_Variations_prix!$E$4:$CA$4,0),FALSE),2)&gt;0,_xlfn.CONCAT($B$3," ",TEXT(VLOOKUP(_xlfn.CONCAT($B57,$C57),BNA_Variations_prix!$E$1:$AJ$205,MATCH(AA$42,BNA_Variations_prix!$E$4:$CA$4,0),FALSE),"0%")),IF(ROUND(VLOOKUP(_xlfn.CONCAT($B57,$C57),BNA_Variations_prix!$E$1:$AJ$205,MATCH(AA$42,BNA_Variations_prix!$E$4:$CA$4,0),FALSE),2)=0,_xlfn.CONCAT($B$4," ",TEXT(VLOOKUP(_xlfn.CONCAT($B57,$C57),BNA_Variations_prix!$E$1:$AJ$205,MATCH(AA$42,BNA_Variations_prix!$E$4:$CA$4,0),FALSE),"0%")),IF(ROUND(VLOOKUP(_xlfn.CONCAT($B57,$C57),BNA_Variations_prix!$E$1:$AJ$205,MATCH(AA$42,BNA_Variations_prix!$E$4:$CA$4,0),FALSE),2)&lt;0,_xlfn.CONCAT($B$5," ",TEXT(VLOOKUP(_xlfn.CONCAT($B57,$C57),BNA_Variations_prix!$E$1:$AJ$205,MATCH(AA$42,BNA_Variations_prix!$E$4:$CA$4,0),FALSE),"0%")),VLOOKUP(_xlfn.CONCAT($B57,$C57),BNA_Variations_prix!$E$1:$AJ$205,MATCH(AA$42,BNA_Variations_prix!$E$4:$CA$4,0),FALSE)))),VLOOKUP(_xlfn.CONCAT($B57,$C57),BNA_Variations_prix!$E$1:$AJ$205,MATCH(AA$42,BNA_Variations_prix!$E$4:$CA$4,0),FALSE))</f>
        <v>► 0%</v>
      </c>
      <c r="AB57" s="16" t="str">
        <f ca="1">IF(ISNUMBER(VLOOKUP(_xlfn.CONCAT($B57,$C57),BNA_Variations_prix!$E$1:$AJ$205,MATCH(AB$42,BNA_Variations_prix!$E$4:$CA$4,0),FALSE)),IF(ROUND(VLOOKUP(_xlfn.CONCAT($B57,$C57),BNA_Variations_prix!$E$1:$AJ$205,MATCH(AB$42,BNA_Variations_prix!$E$4:$CA$4,0),FALSE),2)&gt;0,_xlfn.CONCAT($B$3," ",TEXT(VLOOKUP(_xlfn.CONCAT($B57,$C57),BNA_Variations_prix!$E$1:$AJ$205,MATCH(AB$42,BNA_Variations_prix!$E$4:$CA$4,0),FALSE),"0%")),IF(ROUND(VLOOKUP(_xlfn.CONCAT($B57,$C57),BNA_Variations_prix!$E$1:$AJ$205,MATCH(AB$42,BNA_Variations_prix!$E$4:$CA$4,0),FALSE),2)=0,_xlfn.CONCAT($B$4," ",TEXT(VLOOKUP(_xlfn.CONCAT($B57,$C57),BNA_Variations_prix!$E$1:$AJ$205,MATCH(AB$42,BNA_Variations_prix!$E$4:$CA$4,0),FALSE),"0%")),IF(ROUND(VLOOKUP(_xlfn.CONCAT($B57,$C57),BNA_Variations_prix!$E$1:$AJ$205,MATCH(AB$42,BNA_Variations_prix!$E$4:$CA$4,0),FALSE),2)&lt;0,_xlfn.CONCAT($B$5," ",TEXT(VLOOKUP(_xlfn.CONCAT($B57,$C57),BNA_Variations_prix!$E$1:$AJ$205,MATCH(AB$42,BNA_Variations_prix!$E$4:$CA$4,0),FALSE),"0%")),VLOOKUP(_xlfn.CONCAT($B57,$C57),BNA_Variations_prix!$E$1:$AJ$205,MATCH(AB$42,BNA_Variations_prix!$E$4:$CA$4,0),FALSE)))),VLOOKUP(_xlfn.CONCAT($B57,$C57),BNA_Variations_prix!$E$1:$AJ$205,MATCH(AB$42,BNA_Variations_prix!$E$4:$CA$4,0),FALSE))</f>
        <v>► 0%</v>
      </c>
      <c r="AC57" s="16" t="str">
        <f ca="1">IF(ISNUMBER(VLOOKUP(_xlfn.CONCAT($B57,$C57),BNA_Variations_prix!$E$1:$AJ$205,MATCH(AC$42,BNA_Variations_prix!$E$4:$CA$4,0),FALSE)),IF(ROUND(VLOOKUP(_xlfn.CONCAT($B57,$C57),BNA_Variations_prix!$E$1:$AJ$205,MATCH(AC$42,BNA_Variations_prix!$E$4:$CA$4,0),FALSE),2)&gt;0,_xlfn.CONCAT($B$3," ",TEXT(VLOOKUP(_xlfn.CONCAT($B57,$C57),BNA_Variations_prix!$E$1:$AJ$205,MATCH(AC$42,BNA_Variations_prix!$E$4:$CA$4,0),FALSE),"0%")),IF(ROUND(VLOOKUP(_xlfn.CONCAT($B57,$C57),BNA_Variations_prix!$E$1:$AJ$205,MATCH(AC$42,BNA_Variations_prix!$E$4:$CA$4,0),FALSE),2)=0,_xlfn.CONCAT($B$4," ",TEXT(VLOOKUP(_xlfn.CONCAT($B57,$C57),BNA_Variations_prix!$E$1:$AJ$205,MATCH(AC$42,BNA_Variations_prix!$E$4:$CA$4,0),FALSE),"0%")),IF(ROUND(VLOOKUP(_xlfn.CONCAT($B57,$C57),BNA_Variations_prix!$E$1:$AJ$205,MATCH(AC$42,BNA_Variations_prix!$E$4:$CA$4,0),FALSE),2)&lt;0,_xlfn.CONCAT($B$5," ",TEXT(VLOOKUP(_xlfn.CONCAT($B57,$C57),BNA_Variations_prix!$E$1:$AJ$205,MATCH(AC$42,BNA_Variations_prix!$E$4:$CA$4,0),FALSE),"0%")),VLOOKUP(_xlfn.CONCAT($B57,$C57),BNA_Variations_prix!$E$1:$AJ$205,MATCH(AC$42,BNA_Variations_prix!$E$4:$CA$4,0),FALSE)))),VLOOKUP(_xlfn.CONCAT($B57,$C57),BNA_Variations_prix!$E$1:$AJ$205,MATCH(AC$42,BNA_Variations_prix!$E$4:$CA$4,0),FALSE))</f>
        <v>► 0%</v>
      </c>
      <c r="AD57" s="16" t="str">
        <f ca="1">IF(ISNUMBER(VLOOKUP(_xlfn.CONCAT($B57,$C57),BNA_Variations_prix!$E$1:$AJ$205,MATCH(AD$42,BNA_Variations_prix!$E$4:$CA$4,0),FALSE)),IF(ROUND(VLOOKUP(_xlfn.CONCAT($B57,$C57),BNA_Variations_prix!$E$1:$AJ$205,MATCH(AD$42,BNA_Variations_prix!$E$4:$CA$4,0),FALSE),2)&gt;0,_xlfn.CONCAT($B$3," ",TEXT(VLOOKUP(_xlfn.CONCAT($B57,$C57),BNA_Variations_prix!$E$1:$AJ$205,MATCH(AD$42,BNA_Variations_prix!$E$4:$CA$4,0),FALSE),"0%")),IF(ROUND(VLOOKUP(_xlfn.CONCAT($B57,$C57),BNA_Variations_prix!$E$1:$AJ$205,MATCH(AD$42,BNA_Variations_prix!$E$4:$CA$4,0),FALSE),2)=0,_xlfn.CONCAT($B$4," ",TEXT(VLOOKUP(_xlfn.CONCAT($B57,$C57),BNA_Variations_prix!$E$1:$AJ$205,MATCH(AD$42,BNA_Variations_prix!$E$4:$CA$4,0),FALSE),"0%")),IF(ROUND(VLOOKUP(_xlfn.CONCAT($B57,$C57),BNA_Variations_prix!$E$1:$AJ$205,MATCH(AD$42,BNA_Variations_prix!$E$4:$CA$4,0),FALSE),2)&lt;0,_xlfn.CONCAT($B$5," ",TEXT(VLOOKUP(_xlfn.CONCAT($B57,$C57),BNA_Variations_prix!$E$1:$AJ$205,MATCH(AD$42,BNA_Variations_prix!$E$4:$CA$4,0),FALSE),"0%")),VLOOKUP(_xlfn.CONCAT($B57,$C57),BNA_Variations_prix!$E$1:$AJ$205,MATCH(AD$42,BNA_Variations_prix!$E$4:$CA$4,0),FALSE)))),VLOOKUP(_xlfn.CONCAT($B57,$C57),BNA_Variations_prix!$E$1:$AJ$205,MATCH(AD$42,BNA_Variations_prix!$E$4:$CA$4,0),FALSE))</f>
        <v>► 0%</v>
      </c>
      <c r="AE57" s="16" t="str">
        <f ca="1">IF(ISNUMBER(VLOOKUP(_xlfn.CONCAT($B57,$C57),BNA_Variations_prix!$E$1:$AJ$205,MATCH(AE$42,BNA_Variations_prix!$E$4:$CA$4,0),FALSE)),IF(ROUND(VLOOKUP(_xlfn.CONCAT($B57,$C57),BNA_Variations_prix!$E$1:$AJ$205,MATCH(AE$42,BNA_Variations_prix!$E$4:$CA$4,0),FALSE),2)&gt;0,_xlfn.CONCAT($B$3," ",TEXT(VLOOKUP(_xlfn.CONCAT($B57,$C57),BNA_Variations_prix!$E$1:$AJ$205,MATCH(AE$42,BNA_Variations_prix!$E$4:$CA$4,0),FALSE),"0%")),IF(ROUND(VLOOKUP(_xlfn.CONCAT($B57,$C57),BNA_Variations_prix!$E$1:$AJ$205,MATCH(AE$42,BNA_Variations_prix!$E$4:$CA$4,0),FALSE),2)=0,_xlfn.CONCAT($B$4," ",TEXT(VLOOKUP(_xlfn.CONCAT($B57,$C57),BNA_Variations_prix!$E$1:$AJ$205,MATCH(AE$42,BNA_Variations_prix!$E$4:$CA$4,0),FALSE),"0%")),IF(ROUND(VLOOKUP(_xlfn.CONCAT($B57,$C57),BNA_Variations_prix!$E$1:$AJ$205,MATCH(AE$42,BNA_Variations_prix!$E$4:$CA$4,0),FALSE),2)&lt;0,_xlfn.CONCAT($B$5," ",TEXT(VLOOKUP(_xlfn.CONCAT($B57,$C57),BNA_Variations_prix!$E$1:$AJ$205,MATCH(AE$42,BNA_Variations_prix!$E$4:$CA$4,0),FALSE),"0%")),VLOOKUP(_xlfn.CONCAT($B57,$C57),BNA_Variations_prix!$E$1:$AJ$205,MATCH(AE$42,BNA_Variations_prix!$E$4:$CA$4,0),FALSE)))),VLOOKUP(_xlfn.CONCAT($B57,$C57),BNA_Variations_prix!$E$1:$AJ$205,MATCH(AE$42,BNA_Variations_prix!$E$4:$CA$4,0),FALSE))</f>
        <v>► 0%</v>
      </c>
      <c r="AF57" s="16" t="str">
        <f ca="1">IF(ISNUMBER(VLOOKUP(_xlfn.CONCAT($B57,$C57),BNA_Variations_prix!$E$1:$AJ$205,MATCH(AF$42,BNA_Variations_prix!$E$4:$CA$4,0),FALSE)),IF(ROUND(VLOOKUP(_xlfn.CONCAT($B57,$C57),BNA_Variations_prix!$E$1:$AJ$205,MATCH(AF$42,BNA_Variations_prix!$E$4:$CA$4,0),FALSE),2)&gt;0,_xlfn.CONCAT($B$3," ",TEXT(VLOOKUP(_xlfn.CONCAT($B57,$C57),BNA_Variations_prix!$E$1:$AJ$205,MATCH(AF$42,BNA_Variations_prix!$E$4:$CA$4,0),FALSE),"0%")),IF(ROUND(VLOOKUP(_xlfn.CONCAT($B57,$C57),BNA_Variations_prix!$E$1:$AJ$205,MATCH(AF$42,BNA_Variations_prix!$E$4:$CA$4,0),FALSE),2)=0,_xlfn.CONCAT($B$4," ",TEXT(VLOOKUP(_xlfn.CONCAT($B57,$C57),BNA_Variations_prix!$E$1:$AJ$205,MATCH(AF$42,BNA_Variations_prix!$E$4:$CA$4,0),FALSE),"0%")),IF(ROUND(VLOOKUP(_xlfn.CONCAT($B57,$C57),BNA_Variations_prix!$E$1:$AJ$205,MATCH(AF$42,BNA_Variations_prix!$E$4:$CA$4,0),FALSE),2)&lt;0,_xlfn.CONCAT($B$5," ",TEXT(VLOOKUP(_xlfn.CONCAT($B57,$C57),BNA_Variations_prix!$E$1:$AJ$205,MATCH(AF$42,BNA_Variations_prix!$E$4:$CA$4,0),FALSE),"0%")),VLOOKUP(_xlfn.CONCAT($B57,$C57),BNA_Variations_prix!$E$1:$AJ$205,MATCH(AF$42,BNA_Variations_prix!$E$4:$CA$4,0),FALSE)))),VLOOKUP(_xlfn.CONCAT($B57,$C57),BNA_Variations_prix!$E$1:$AJ$205,MATCH(AF$42,BNA_Variations_prix!$E$4:$CA$4,0),FALSE))</f>
        <v>► 0%</v>
      </c>
      <c r="AG57" s="16" t="str">
        <f ca="1">IF(ISNUMBER(VLOOKUP(_xlfn.CONCAT($B57,$C57),BNA_Variations_prix!$E$1:$AJ$205,MATCH(AG$42,BNA_Variations_prix!$E$4:$CA$4,0),FALSE)),IF(ROUND(VLOOKUP(_xlfn.CONCAT($B57,$C57),BNA_Variations_prix!$E$1:$AJ$205,MATCH(AG$42,BNA_Variations_prix!$E$4:$CA$4,0),FALSE),2)&gt;0,_xlfn.CONCAT($B$3," ",TEXT(VLOOKUP(_xlfn.CONCAT($B57,$C57),BNA_Variations_prix!$E$1:$AJ$205,MATCH(AG$42,BNA_Variations_prix!$E$4:$CA$4,0),FALSE),"0%")),IF(ROUND(VLOOKUP(_xlfn.CONCAT($B57,$C57),BNA_Variations_prix!$E$1:$AJ$205,MATCH(AG$42,BNA_Variations_prix!$E$4:$CA$4,0),FALSE),2)=0,_xlfn.CONCAT($B$4," ",TEXT(VLOOKUP(_xlfn.CONCAT($B57,$C57),BNA_Variations_prix!$E$1:$AJ$205,MATCH(AG$42,BNA_Variations_prix!$E$4:$CA$4,0),FALSE),"0%")),IF(ROUND(VLOOKUP(_xlfn.CONCAT($B57,$C57),BNA_Variations_prix!$E$1:$AJ$205,MATCH(AG$42,BNA_Variations_prix!$E$4:$CA$4,0),FALSE),2)&lt;0,_xlfn.CONCAT($B$5," ",TEXT(VLOOKUP(_xlfn.CONCAT($B57,$C57),BNA_Variations_prix!$E$1:$AJ$205,MATCH(AG$42,BNA_Variations_prix!$E$4:$CA$4,0),FALSE),"0%")),VLOOKUP(_xlfn.CONCAT($B57,$C57),BNA_Variations_prix!$E$1:$AJ$205,MATCH(AG$42,BNA_Variations_prix!$E$4:$CA$4,0),FALSE)))),VLOOKUP(_xlfn.CONCAT($B57,$C57),BNA_Variations_prix!$E$1:$AJ$205,MATCH(AG$42,BNA_Variations_prix!$E$4:$CA$4,0),FALSE))</f>
        <v>► 0%</v>
      </c>
    </row>
    <row r="58" spans="2:33" x14ac:dyDescent="0.35">
      <c r="B58" t="s">
        <v>94</v>
      </c>
      <c r="C58" s="11">
        <f t="shared" si="2"/>
        <v>45231</v>
      </c>
      <c r="D58" t="s">
        <v>93</v>
      </c>
      <c r="E58" s="16" t="str">
        <f ca="1">IF(ISNUMBER(VLOOKUP(_xlfn.CONCAT($B58,$C58),BNA_Variations_prix!$E$1:$AJ$205,MATCH(E$42,BNA_Variations_prix!$E$4:$CA$4,0),FALSE)),IF(ROUND(VLOOKUP(_xlfn.CONCAT($B58,$C58),BNA_Variations_prix!$E$1:$AJ$205,MATCH(E$42,BNA_Variations_prix!$E$4:$CA$4,0),FALSE),2)&gt;0,_xlfn.CONCAT($B$3," ",TEXT(VLOOKUP(_xlfn.CONCAT($B58,$C58),BNA_Variations_prix!$E$1:$AJ$205,MATCH(E$42,BNA_Variations_prix!$E$4:$CA$4,0),FALSE),"0%")),IF(ROUND(VLOOKUP(_xlfn.CONCAT($B58,$C58),BNA_Variations_prix!$E$1:$AJ$205,MATCH(E$42,BNA_Variations_prix!$E$4:$CA$4,0),FALSE),2)=0,_xlfn.CONCAT($B$4," ",TEXT(VLOOKUP(_xlfn.CONCAT($B58,$C58),BNA_Variations_prix!$E$1:$AJ$205,MATCH(E$42,BNA_Variations_prix!$E$4:$CA$4,0),FALSE),"0%")),IF(ROUND(VLOOKUP(_xlfn.CONCAT($B58,$C58),BNA_Variations_prix!$E$1:$AJ$205,MATCH(E$42,BNA_Variations_prix!$E$4:$CA$4,0),FALSE),2)&lt;0,_xlfn.CONCAT($B$5," ",TEXT(VLOOKUP(_xlfn.CONCAT($B58,$C58),BNA_Variations_prix!$E$1:$AJ$205,MATCH(E$42,BNA_Variations_prix!$E$4:$CA$4,0),FALSE),"0%")),VLOOKUP(_xlfn.CONCAT($B58,$C58),BNA_Variations_prix!$E$1:$AJ$205,MATCH(E$42,BNA_Variations_prix!$E$4:$CA$4,0),FALSE)))),VLOOKUP(_xlfn.CONCAT($B58,$C58),BNA_Variations_prix!$E$1:$AJ$205,MATCH(E$42,BNA_Variations_prix!$E$4:$CA$4,0),FALSE))</f>
        <v>► 0%</v>
      </c>
      <c r="F58" s="16" t="str">
        <f ca="1">IF(ISNUMBER(VLOOKUP(_xlfn.CONCAT($B58,$C58),BNA_Variations_prix!$E$1:$AJ$205,MATCH(F$42,BNA_Variations_prix!$E$4:$CA$4,0),FALSE)),IF(ROUND(VLOOKUP(_xlfn.CONCAT($B58,$C58),BNA_Variations_prix!$E$1:$AJ$205,MATCH(F$42,BNA_Variations_prix!$E$4:$CA$4,0),FALSE),2)&gt;0,_xlfn.CONCAT($B$3," ",TEXT(VLOOKUP(_xlfn.CONCAT($B58,$C58),BNA_Variations_prix!$E$1:$AJ$205,MATCH(F$42,BNA_Variations_prix!$E$4:$CA$4,0),FALSE),"0%")),IF(ROUND(VLOOKUP(_xlfn.CONCAT($B58,$C58),BNA_Variations_prix!$E$1:$AJ$205,MATCH(F$42,BNA_Variations_prix!$E$4:$CA$4,0),FALSE),2)=0,_xlfn.CONCAT($B$4," ",TEXT(VLOOKUP(_xlfn.CONCAT($B58,$C58),BNA_Variations_prix!$E$1:$AJ$205,MATCH(F$42,BNA_Variations_prix!$E$4:$CA$4,0),FALSE),"0%")),IF(ROUND(VLOOKUP(_xlfn.CONCAT($B58,$C58),BNA_Variations_prix!$E$1:$AJ$205,MATCH(F$42,BNA_Variations_prix!$E$4:$CA$4,0),FALSE),2)&lt;0,_xlfn.CONCAT($B$5," ",TEXT(VLOOKUP(_xlfn.CONCAT($B58,$C58),BNA_Variations_prix!$E$1:$AJ$205,MATCH(F$42,BNA_Variations_prix!$E$4:$CA$4,0),FALSE),"0%")),VLOOKUP(_xlfn.CONCAT($B58,$C58),BNA_Variations_prix!$E$1:$AJ$205,MATCH(F$42,BNA_Variations_prix!$E$4:$CA$4,0),FALSE)))),VLOOKUP(_xlfn.CONCAT($B58,$C58),BNA_Variations_prix!$E$1:$AJ$205,MATCH(F$42,BNA_Variations_prix!$E$4:$CA$4,0),FALSE))</f>
        <v>-</v>
      </c>
      <c r="G58" s="16" t="str">
        <f ca="1">IF(ISNUMBER(VLOOKUP(_xlfn.CONCAT($B58,$C58),BNA_Variations_prix!$E$1:$AJ$205,MATCH(G$42,BNA_Variations_prix!$E$4:$CA$4,0),FALSE)),IF(ROUND(VLOOKUP(_xlfn.CONCAT($B58,$C58),BNA_Variations_prix!$E$1:$AJ$205,MATCH(G$42,BNA_Variations_prix!$E$4:$CA$4,0),FALSE),2)&gt;0,_xlfn.CONCAT($B$3," ",TEXT(VLOOKUP(_xlfn.CONCAT($B58,$C58),BNA_Variations_prix!$E$1:$AJ$205,MATCH(G$42,BNA_Variations_prix!$E$4:$CA$4,0),FALSE),"0%")),IF(ROUND(VLOOKUP(_xlfn.CONCAT($B58,$C58),BNA_Variations_prix!$E$1:$AJ$205,MATCH(G$42,BNA_Variations_prix!$E$4:$CA$4,0),FALSE),2)=0,_xlfn.CONCAT($B$4," ",TEXT(VLOOKUP(_xlfn.CONCAT($B58,$C58),BNA_Variations_prix!$E$1:$AJ$205,MATCH(G$42,BNA_Variations_prix!$E$4:$CA$4,0),FALSE),"0%")),IF(ROUND(VLOOKUP(_xlfn.CONCAT($B58,$C58),BNA_Variations_prix!$E$1:$AJ$205,MATCH(G$42,BNA_Variations_prix!$E$4:$CA$4,0),FALSE),2)&lt;0,_xlfn.CONCAT($B$5," ",TEXT(VLOOKUP(_xlfn.CONCAT($B58,$C58),BNA_Variations_prix!$E$1:$AJ$205,MATCH(G$42,BNA_Variations_prix!$E$4:$CA$4,0),FALSE),"0%")),VLOOKUP(_xlfn.CONCAT($B58,$C58),BNA_Variations_prix!$E$1:$AJ$205,MATCH(G$42,BNA_Variations_prix!$E$4:$CA$4,0),FALSE)))),VLOOKUP(_xlfn.CONCAT($B58,$C58),BNA_Variations_prix!$E$1:$AJ$205,MATCH(G$42,BNA_Variations_prix!$E$4:$CA$4,0),FALSE))</f>
        <v>-</v>
      </c>
      <c r="H58" s="16" t="str">
        <f ca="1">IF(ISNUMBER(VLOOKUP(_xlfn.CONCAT($B58,$C58),BNA_Variations_prix!$E$1:$AJ$205,MATCH(H$42,BNA_Variations_prix!$E$4:$CA$4,0),FALSE)),IF(ROUND(VLOOKUP(_xlfn.CONCAT($B58,$C58),BNA_Variations_prix!$E$1:$AJ$205,MATCH(H$42,BNA_Variations_prix!$E$4:$CA$4,0),FALSE),2)&gt;0,_xlfn.CONCAT($B$3," ",TEXT(VLOOKUP(_xlfn.CONCAT($B58,$C58),BNA_Variations_prix!$E$1:$AJ$205,MATCH(H$42,BNA_Variations_prix!$E$4:$CA$4,0),FALSE),"0%")),IF(ROUND(VLOOKUP(_xlfn.CONCAT($B58,$C58),BNA_Variations_prix!$E$1:$AJ$205,MATCH(H$42,BNA_Variations_prix!$E$4:$CA$4,0),FALSE),2)=0,_xlfn.CONCAT($B$4," ",TEXT(VLOOKUP(_xlfn.CONCAT($B58,$C58),BNA_Variations_prix!$E$1:$AJ$205,MATCH(H$42,BNA_Variations_prix!$E$4:$CA$4,0),FALSE),"0%")),IF(ROUND(VLOOKUP(_xlfn.CONCAT($B58,$C58),BNA_Variations_prix!$E$1:$AJ$205,MATCH(H$42,BNA_Variations_prix!$E$4:$CA$4,0),FALSE),2)&lt;0,_xlfn.CONCAT($B$5," ",TEXT(VLOOKUP(_xlfn.CONCAT($B58,$C58),BNA_Variations_prix!$E$1:$AJ$205,MATCH(H$42,BNA_Variations_prix!$E$4:$CA$4,0),FALSE),"0%")),VLOOKUP(_xlfn.CONCAT($B58,$C58),BNA_Variations_prix!$E$1:$AJ$205,MATCH(H$42,BNA_Variations_prix!$E$4:$CA$4,0),FALSE)))),VLOOKUP(_xlfn.CONCAT($B58,$C58),BNA_Variations_prix!$E$1:$AJ$205,MATCH(H$42,BNA_Variations_prix!$E$4:$CA$4,0),FALSE))</f>
        <v>-</v>
      </c>
      <c r="I58" s="16" t="str">
        <f ca="1">IF(ISNUMBER(VLOOKUP(_xlfn.CONCAT($B58,$C58),BNA_Variations_prix!$E$1:$AJ$205,MATCH(I$42,BNA_Variations_prix!$E$4:$CA$4,0),FALSE)),IF(ROUND(VLOOKUP(_xlfn.CONCAT($B58,$C58),BNA_Variations_prix!$E$1:$AJ$205,MATCH(I$42,BNA_Variations_prix!$E$4:$CA$4,0),FALSE),2)&gt;0,_xlfn.CONCAT($B$3," ",TEXT(VLOOKUP(_xlfn.CONCAT($B58,$C58),BNA_Variations_prix!$E$1:$AJ$205,MATCH(I$42,BNA_Variations_prix!$E$4:$CA$4,0),FALSE),"0%")),IF(ROUND(VLOOKUP(_xlfn.CONCAT($B58,$C58),BNA_Variations_prix!$E$1:$AJ$205,MATCH(I$42,BNA_Variations_prix!$E$4:$CA$4,0),FALSE),2)=0,_xlfn.CONCAT($B$4," ",TEXT(VLOOKUP(_xlfn.CONCAT($B58,$C58),BNA_Variations_prix!$E$1:$AJ$205,MATCH(I$42,BNA_Variations_prix!$E$4:$CA$4,0),FALSE),"0%")),IF(ROUND(VLOOKUP(_xlfn.CONCAT($B58,$C58),BNA_Variations_prix!$E$1:$AJ$205,MATCH(I$42,BNA_Variations_prix!$E$4:$CA$4,0),FALSE),2)&lt;0,_xlfn.CONCAT($B$5," ",TEXT(VLOOKUP(_xlfn.CONCAT($B58,$C58),BNA_Variations_prix!$E$1:$AJ$205,MATCH(I$42,BNA_Variations_prix!$E$4:$CA$4,0),FALSE),"0%")),VLOOKUP(_xlfn.CONCAT($B58,$C58),BNA_Variations_prix!$E$1:$AJ$205,MATCH(I$42,BNA_Variations_prix!$E$4:$CA$4,0),FALSE)))),VLOOKUP(_xlfn.CONCAT($B58,$C58),BNA_Variations_prix!$E$1:$AJ$205,MATCH(I$42,BNA_Variations_prix!$E$4:$CA$4,0),FALSE))</f>
        <v>► 0%</v>
      </c>
      <c r="J58" s="16" t="str">
        <f ca="1">IF(ISNUMBER(VLOOKUP(_xlfn.CONCAT($B58,$C58),BNA_Variations_prix!$E$1:$AJ$205,MATCH(J$42,BNA_Variations_prix!$E$4:$CA$4,0),FALSE)),IF(ROUND(VLOOKUP(_xlfn.CONCAT($B58,$C58),BNA_Variations_prix!$E$1:$AJ$205,MATCH(J$42,BNA_Variations_prix!$E$4:$CA$4,0),FALSE),2)&gt;0,_xlfn.CONCAT($B$3," ",TEXT(VLOOKUP(_xlfn.CONCAT($B58,$C58),BNA_Variations_prix!$E$1:$AJ$205,MATCH(J$42,BNA_Variations_prix!$E$4:$CA$4,0),FALSE),"0%")),IF(ROUND(VLOOKUP(_xlfn.CONCAT($B58,$C58),BNA_Variations_prix!$E$1:$AJ$205,MATCH(J$42,BNA_Variations_prix!$E$4:$CA$4,0),FALSE),2)=0,_xlfn.CONCAT($B$4," ",TEXT(VLOOKUP(_xlfn.CONCAT($B58,$C58),BNA_Variations_prix!$E$1:$AJ$205,MATCH(J$42,BNA_Variations_prix!$E$4:$CA$4,0),FALSE),"0%")),IF(ROUND(VLOOKUP(_xlfn.CONCAT($B58,$C58),BNA_Variations_prix!$E$1:$AJ$205,MATCH(J$42,BNA_Variations_prix!$E$4:$CA$4,0),FALSE),2)&lt;0,_xlfn.CONCAT($B$5," ",TEXT(VLOOKUP(_xlfn.CONCAT($B58,$C58),BNA_Variations_prix!$E$1:$AJ$205,MATCH(J$42,BNA_Variations_prix!$E$4:$CA$4,0),FALSE),"0%")),VLOOKUP(_xlfn.CONCAT($B58,$C58),BNA_Variations_prix!$E$1:$AJ$205,MATCH(J$42,BNA_Variations_prix!$E$4:$CA$4,0),FALSE)))),VLOOKUP(_xlfn.CONCAT($B58,$C58),BNA_Variations_prix!$E$1:$AJ$205,MATCH(J$42,BNA_Variations_prix!$E$4:$CA$4,0),FALSE))</f>
        <v>► 0%</v>
      </c>
      <c r="K58" s="16" t="str">
        <f ca="1">IF(ISNUMBER(VLOOKUP(_xlfn.CONCAT($B58,$C58),BNA_Variations_prix!$E$1:$AJ$205,MATCH(K$42,BNA_Variations_prix!$E$4:$CA$4,0),FALSE)),IF(ROUND(VLOOKUP(_xlfn.CONCAT($B58,$C58),BNA_Variations_prix!$E$1:$AJ$205,MATCH(K$42,BNA_Variations_prix!$E$4:$CA$4,0),FALSE),2)&gt;0,_xlfn.CONCAT($B$3," ",TEXT(VLOOKUP(_xlfn.CONCAT($B58,$C58),BNA_Variations_prix!$E$1:$AJ$205,MATCH(K$42,BNA_Variations_prix!$E$4:$CA$4,0),FALSE),"0%")),IF(ROUND(VLOOKUP(_xlfn.CONCAT($B58,$C58),BNA_Variations_prix!$E$1:$AJ$205,MATCH(K$42,BNA_Variations_prix!$E$4:$CA$4,0),FALSE),2)=0,_xlfn.CONCAT($B$4," ",TEXT(VLOOKUP(_xlfn.CONCAT($B58,$C58),BNA_Variations_prix!$E$1:$AJ$205,MATCH(K$42,BNA_Variations_prix!$E$4:$CA$4,0),FALSE),"0%")),IF(ROUND(VLOOKUP(_xlfn.CONCAT($B58,$C58),BNA_Variations_prix!$E$1:$AJ$205,MATCH(K$42,BNA_Variations_prix!$E$4:$CA$4,0),FALSE),2)&lt;0,_xlfn.CONCAT($B$5," ",TEXT(VLOOKUP(_xlfn.CONCAT($B58,$C58),BNA_Variations_prix!$E$1:$AJ$205,MATCH(K$42,BNA_Variations_prix!$E$4:$CA$4,0),FALSE),"0%")),VLOOKUP(_xlfn.CONCAT($B58,$C58),BNA_Variations_prix!$E$1:$AJ$205,MATCH(K$42,BNA_Variations_prix!$E$4:$CA$4,0),FALSE)))),VLOOKUP(_xlfn.CONCAT($B58,$C58),BNA_Variations_prix!$E$1:$AJ$205,MATCH(K$42,BNA_Variations_prix!$E$4:$CA$4,0),FALSE))</f>
        <v>► 0%</v>
      </c>
      <c r="L58" s="16" t="str">
        <f ca="1">IF(ISNUMBER(VLOOKUP(_xlfn.CONCAT($B58,$C58),BNA_Variations_prix!$E$1:$AJ$205,MATCH(L$42,BNA_Variations_prix!$E$4:$CA$4,0),FALSE)),IF(ROUND(VLOOKUP(_xlfn.CONCAT($B58,$C58),BNA_Variations_prix!$E$1:$AJ$205,MATCH(L$42,BNA_Variations_prix!$E$4:$CA$4,0),FALSE),2)&gt;0,_xlfn.CONCAT($B$3," ",TEXT(VLOOKUP(_xlfn.CONCAT($B58,$C58),BNA_Variations_prix!$E$1:$AJ$205,MATCH(L$42,BNA_Variations_prix!$E$4:$CA$4,0),FALSE),"0%")),IF(ROUND(VLOOKUP(_xlfn.CONCAT($B58,$C58),BNA_Variations_prix!$E$1:$AJ$205,MATCH(L$42,BNA_Variations_prix!$E$4:$CA$4,0),FALSE),2)=0,_xlfn.CONCAT($B$4," ",TEXT(VLOOKUP(_xlfn.CONCAT($B58,$C58),BNA_Variations_prix!$E$1:$AJ$205,MATCH(L$42,BNA_Variations_prix!$E$4:$CA$4,0),FALSE),"0%")),IF(ROUND(VLOOKUP(_xlfn.CONCAT($B58,$C58),BNA_Variations_prix!$E$1:$AJ$205,MATCH(L$42,BNA_Variations_prix!$E$4:$CA$4,0),FALSE),2)&lt;0,_xlfn.CONCAT($B$5," ",TEXT(VLOOKUP(_xlfn.CONCAT($B58,$C58),BNA_Variations_prix!$E$1:$AJ$205,MATCH(L$42,BNA_Variations_prix!$E$4:$CA$4,0),FALSE),"0%")),VLOOKUP(_xlfn.CONCAT($B58,$C58),BNA_Variations_prix!$E$1:$AJ$205,MATCH(L$42,BNA_Variations_prix!$E$4:$CA$4,0),FALSE)))),VLOOKUP(_xlfn.CONCAT($B58,$C58),BNA_Variations_prix!$E$1:$AJ$205,MATCH(L$42,BNA_Variations_prix!$E$4:$CA$4,0),FALSE))</f>
        <v>► 0%</v>
      </c>
      <c r="M58" s="16" t="str">
        <f ca="1">IF(ISNUMBER(VLOOKUP(_xlfn.CONCAT($B58,$C58),BNA_Variations_prix!$E$1:$AJ$205,MATCH(M$42,BNA_Variations_prix!$E$4:$CA$4,0),FALSE)),IF(ROUND(VLOOKUP(_xlfn.CONCAT($B58,$C58),BNA_Variations_prix!$E$1:$AJ$205,MATCH(M$42,BNA_Variations_prix!$E$4:$CA$4,0),FALSE),2)&gt;0,_xlfn.CONCAT($B$3," ",TEXT(VLOOKUP(_xlfn.CONCAT($B58,$C58),BNA_Variations_prix!$E$1:$AJ$205,MATCH(M$42,BNA_Variations_prix!$E$4:$CA$4,0),FALSE),"0%")),IF(ROUND(VLOOKUP(_xlfn.CONCAT($B58,$C58),BNA_Variations_prix!$E$1:$AJ$205,MATCH(M$42,BNA_Variations_prix!$E$4:$CA$4,0),FALSE),2)=0,_xlfn.CONCAT($B$4," ",TEXT(VLOOKUP(_xlfn.CONCAT($B58,$C58),BNA_Variations_prix!$E$1:$AJ$205,MATCH(M$42,BNA_Variations_prix!$E$4:$CA$4,0),FALSE),"0%")),IF(ROUND(VLOOKUP(_xlfn.CONCAT($B58,$C58),BNA_Variations_prix!$E$1:$AJ$205,MATCH(M$42,BNA_Variations_prix!$E$4:$CA$4,0),FALSE),2)&lt;0,_xlfn.CONCAT($B$5," ",TEXT(VLOOKUP(_xlfn.CONCAT($B58,$C58),BNA_Variations_prix!$E$1:$AJ$205,MATCH(M$42,BNA_Variations_prix!$E$4:$CA$4,0),FALSE),"0%")),VLOOKUP(_xlfn.CONCAT($B58,$C58),BNA_Variations_prix!$E$1:$AJ$205,MATCH(M$42,BNA_Variations_prix!$E$4:$CA$4,0),FALSE)))),VLOOKUP(_xlfn.CONCAT($B58,$C58),BNA_Variations_prix!$E$1:$AJ$205,MATCH(M$42,BNA_Variations_prix!$E$4:$CA$4,0),FALSE))</f>
        <v>► 0%</v>
      </c>
      <c r="N58" s="16" t="str">
        <f ca="1">IF(ISNUMBER(VLOOKUP(_xlfn.CONCAT($B58,$C58),BNA_Variations_prix!$E$1:$AJ$205,MATCH(N$42,BNA_Variations_prix!$E$4:$CA$4,0),FALSE)),IF(ROUND(VLOOKUP(_xlfn.CONCAT($B58,$C58),BNA_Variations_prix!$E$1:$AJ$205,MATCH(N$42,BNA_Variations_prix!$E$4:$CA$4,0),FALSE),2)&gt;0,_xlfn.CONCAT($B$3," ",TEXT(VLOOKUP(_xlfn.CONCAT($B58,$C58),BNA_Variations_prix!$E$1:$AJ$205,MATCH(N$42,BNA_Variations_prix!$E$4:$CA$4,0),FALSE),"0%")),IF(ROUND(VLOOKUP(_xlfn.CONCAT($B58,$C58),BNA_Variations_prix!$E$1:$AJ$205,MATCH(N$42,BNA_Variations_prix!$E$4:$CA$4,0),FALSE),2)=0,_xlfn.CONCAT($B$4," ",TEXT(VLOOKUP(_xlfn.CONCAT($B58,$C58),BNA_Variations_prix!$E$1:$AJ$205,MATCH(N$42,BNA_Variations_prix!$E$4:$CA$4,0),FALSE),"0%")),IF(ROUND(VLOOKUP(_xlfn.CONCAT($B58,$C58),BNA_Variations_prix!$E$1:$AJ$205,MATCH(N$42,BNA_Variations_prix!$E$4:$CA$4,0),FALSE),2)&lt;0,_xlfn.CONCAT($B$5," ",TEXT(VLOOKUP(_xlfn.CONCAT($B58,$C58),BNA_Variations_prix!$E$1:$AJ$205,MATCH(N$42,BNA_Variations_prix!$E$4:$CA$4,0),FALSE),"0%")),VLOOKUP(_xlfn.CONCAT($B58,$C58),BNA_Variations_prix!$E$1:$AJ$205,MATCH(N$42,BNA_Variations_prix!$E$4:$CA$4,0),FALSE)))),VLOOKUP(_xlfn.CONCAT($B58,$C58),BNA_Variations_prix!$E$1:$AJ$205,MATCH(N$42,BNA_Variations_prix!$E$4:$CA$4,0),FALSE))</f>
        <v>-</v>
      </c>
      <c r="O58" s="16" t="str">
        <f ca="1">IF(ISNUMBER(VLOOKUP(_xlfn.CONCAT($B58,$C58),BNA_Variations_prix!$E$1:$AJ$205,MATCH(O$42,BNA_Variations_prix!$E$4:$CA$4,0),FALSE)),IF(ROUND(VLOOKUP(_xlfn.CONCAT($B58,$C58),BNA_Variations_prix!$E$1:$AJ$205,MATCH(O$42,BNA_Variations_prix!$E$4:$CA$4,0),FALSE),2)&gt;0,_xlfn.CONCAT($B$3," ",TEXT(VLOOKUP(_xlfn.CONCAT($B58,$C58),BNA_Variations_prix!$E$1:$AJ$205,MATCH(O$42,BNA_Variations_prix!$E$4:$CA$4,0),FALSE),"0%")),IF(ROUND(VLOOKUP(_xlfn.CONCAT($B58,$C58),BNA_Variations_prix!$E$1:$AJ$205,MATCH(O$42,BNA_Variations_prix!$E$4:$CA$4,0),FALSE),2)=0,_xlfn.CONCAT($B$4," ",TEXT(VLOOKUP(_xlfn.CONCAT($B58,$C58),BNA_Variations_prix!$E$1:$AJ$205,MATCH(O$42,BNA_Variations_prix!$E$4:$CA$4,0),FALSE),"0%")),IF(ROUND(VLOOKUP(_xlfn.CONCAT($B58,$C58),BNA_Variations_prix!$E$1:$AJ$205,MATCH(O$42,BNA_Variations_prix!$E$4:$CA$4,0),FALSE),2)&lt;0,_xlfn.CONCAT($B$5," ",TEXT(VLOOKUP(_xlfn.CONCAT($B58,$C58),BNA_Variations_prix!$E$1:$AJ$205,MATCH(O$42,BNA_Variations_prix!$E$4:$CA$4,0),FALSE),"0%")),VLOOKUP(_xlfn.CONCAT($B58,$C58),BNA_Variations_prix!$E$1:$AJ$205,MATCH(O$42,BNA_Variations_prix!$E$4:$CA$4,0),FALSE)))),VLOOKUP(_xlfn.CONCAT($B58,$C58),BNA_Variations_prix!$E$1:$AJ$205,MATCH(O$42,BNA_Variations_prix!$E$4:$CA$4,0),FALSE))</f>
        <v>-</v>
      </c>
      <c r="P58" s="16" t="str">
        <f ca="1">IF(ISNUMBER(VLOOKUP(_xlfn.CONCAT($B58,$C58),BNA_Variations_prix!$E$1:$AJ$205,MATCH(P$42,BNA_Variations_prix!$E$4:$CA$4,0),FALSE)),IF(ROUND(VLOOKUP(_xlfn.CONCAT($B58,$C58),BNA_Variations_prix!$E$1:$AJ$205,MATCH(P$42,BNA_Variations_prix!$E$4:$CA$4,0),FALSE),2)&gt;0,_xlfn.CONCAT($B$3," ",TEXT(VLOOKUP(_xlfn.CONCAT($B58,$C58),BNA_Variations_prix!$E$1:$AJ$205,MATCH(P$42,BNA_Variations_prix!$E$4:$CA$4,0),FALSE),"0%")),IF(ROUND(VLOOKUP(_xlfn.CONCAT($B58,$C58),BNA_Variations_prix!$E$1:$AJ$205,MATCH(P$42,BNA_Variations_prix!$E$4:$CA$4,0),FALSE),2)=0,_xlfn.CONCAT($B$4," ",TEXT(VLOOKUP(_xlfn.CONCAT($B58,$C58),BNA_Variations_prix!$E$1:$AJ$205,MATCH(P$42,BNA_Variations_prix!$E$4:$CA$4,0),FALSE),"0%")),IF(ROUND(VLOOKUP(_xlfn.CONCAT($B58,$C58),BNA_Variations_prix!$E$1:$AJ$205,MATCH(P$42,BNA_Variations_prix!$E$4:$CA$4,0),FALSE),2)&lt;0,_xlfn.CONCAT($B$5," ",TEXT(VLOOKUP(_xlfn.CONCAT($B58,$C58),BNA_Variations_prix!$E$1:$AJ$205,MATCH(P$42,BNA_Variations_prix!$E$4:$CA$4,0),FALSE),"0%")),VLOOKUP(_xlfn.CONCAT($B58,$C58),BNA_Variations_prix!$E$1:$AJ$205,MATCH(P$42,BNA_Variations_prix!$E$4:$CA$4,0),FALSE)))),VLOOKUP(_xlfn.CONCAT($B58,$C58),BNA_Variations_prix!$E$1:$AJ$205,MATCH(P$42,BNA_Variations_prix!$E$4:$CA$4,0),FALSE))</f>
        <v>-</v>
      </c>
      <c r="Q58" s="16" t="str">
        <f ca="1">IF(ISNUMBER(VLOOKUP(_xlfn.CONCAT($B58,$C58),BNA_Variations_prix!$E$1:$AJ$205,MATCH(Q$42,BNA_Variations_prix!$E$4:$CA$4,0),FALSE)),IF(ROUND(VLOOKUP(_xlfn.CONCAT($B58,$C58),BNA_Variations_prix!$E$1:$AJ$205,MATCH(Q$42,BNA_Variations_prix!$E$4:$CA$4,0),FALSE),2)&gt;0,_xlfn.CONCAT($B$3," ",TEXT(VLOOKUP(_xlfn.CONCAT($B58,$C58),BNA_Variations_prix!$E$1:$AJ$205,MATCH(Q$42,BNA_Variations_prix!$E$4:$CA$4,0),FALSE),"0%")),IF(ROUND(VLOOKUP(_xlfn.CONCAT($B58,$C58),BNA_Variations_prix!$E$1:$AJ$205,MATCH(Q$42,BNA_Variations_prix!$E$4:$CA$4,0),FALSE),2)=0,_xlfn.CONCAT($B$4," ",TEXT(VLOOKUP(_xlfn.CONCAT($B58,$C58),BNA_Variations_prix!$E$1:$AJ$205,MATCH(Q$42,BNA_Variations_prix!$E$4:$CA$4,0),FALSE),"0%")),IF(ROUND(VLOOKUP(_xlfn.CONCAT($B58,$C58),BNA_Variations_prix!$E$1:$AJ$205,MATCH(Q$42,BNA_Variations_prix!$E$4:$CA$4,0),FALSE),2)&lt;0,_xlfn.CONCAT($B$5," ",TEXT(VLOOKUP(_xlfn.CONCAT($B58,$C58),BNA_Variations_prix!$E$1:$AJ$205,MATCH(Q$42,BNA_Variations_prix!$E$4:$CA$4,0),FALSE),"0%")),VLOOKUP(_xlfn.CONCAT($B58,$C58),BNA_Variations_prix!$E$1:$AJ$205,MATCH(Q$42,BNA_Variations_prix!$E$4:$CA$4,0),FALSE)))),VLOOKUP(_xlfn.CONCAT($B58,$C58),BNA_Variations_prix!$E$1:$AJ$205,MATCH(Q$42,BNA_Variations_prix!$E$4:$CA$4,0),FALSE))</f>
        <v>-</v>
      </c>
      <c r="R58" s="16" t="str">
        <f ca="1">IF(ISNUMBER(VLOOKUP(_xlfn.CONCAT($B58,$C58),BNA_Variations_prix!$E$1:$AJ$205,MATCH(R$42,BNA_Variations_prix!$E$4:$CA$4,0),FALSE)),IF(ROUND(VLOOKUP(_xlfn.CONCAT($B58,$C58),BNA_Variations_prix!$E$1:$AJ$205,MATCH(R$42,BNA_Variations_prix!$E$4:$CA$4,0),FALSE),2)&gt;0,_xlfn.CONCAT($B$3," ",TEXT(VLOOKUP(_xlfn.CONCAT($B58,$C58),BNA_Variations_prix!$E$1:$AJ$205,MATCH(R$42,BNA_Variations_prix!$E$4:$CA$4,0),FALSE),"0%")),IF(ROUND(VLOOKUP(_xlfn.CONCAT($B58,$C58),BNA_Variations_prix!$E$1:$AJ$205,MATCH(R$42,BNA_Variations_prix!$E$4:$CA$4,0),FALSE),2)=0,_xlfn.CONCAT($B$4," ",TEXT(VLOOKUP(_xlfn.CONCAT($B58,$C58),BNA_Variations_prix!$E$1:$AJ$205,MATCH(R$42,BNA_Variations_prix!$E$4:$CA$4,0),FALSE),"0%")),IF(ROUND(VLOOKUP(_xlfn.CONCAT($B58,$C58),BNA_Variations_prix!$E$1:$AJ$205,MATCH(R$42,BNA_Variations_prix!$E$4:$CA$4,0),FALSE),2)&lt;0,_xlfn.CONCAT($B$5," ",TEXT(VLOOKUP(_xlfn.CONCAT($B58,$C58),BNA_Variations_prix!$E$1:$AJ$205,MATCH(R$42,BNA_Variations_prix!$E$4:$CA$4,0),FALSE),"0%")),VLOOKUP(_xlfn.CONCAT($B58,$C58),BNA_Variations_prix!$E$1:$AJ$205,MATCH(R$42,BNA_Variations_prix!$E$4:$CA$4,0),FALSE)))),VLOOKUP(_xlfn.CONCAT($B58,$C58),BNA_Variations_prix!$E$1:$AJ$205,MATCH(R$42,BNA_Variations_prix!$E$4:$CA$4,0),FALSE))</f>
        <v>-</v>
      </c>
      <c r="S58" s="16" t="str">
        <f ca="1">IF(ISNUMBER(VLOOKUP(_xlfn.CONCAT($B58,$C58),BNA_Variations_prix!$E$1:$AJ$205,MATCH(S$42,BNA_Variations_prix!$E$4:$CA$4,0),FALSE)),IF(ROUND(VLOOKUP(_xlfn.CONCAT($B58,$C58),BNA_Variations_prix!$E$1:$AJ$205,MATCH(S$42,BNA_Variations_prix!$E$4:$CA$4,0),FALSE),2)&gt;0,_xlfn.CONCAT($B$3," ",TEXT(VLOOKUP(_xlfn.CONCAT($B58,$C58),BNA_Variations_prix!$E$1:$AJ$205,MATCH(S$42,BNA_Variations_prix!$E$4:$CA$4,0),FALSE),"0%")),IF(ROUND(VLOOKUP(_xlfn.CONCAT($B58,$C58),BNA_Variations_prix!$E$1:$AJ$205,MATCH(S$42,BNA_Variations_prix!$E$4:$CA$4,0),FALSE),2)=0,_xlfn.CONCAT($B$4," ",TEXT(VLOOKUP(_xlfn.CONCAT($B58,$C58),BNA_Variations_prix!$E$1:$AJ$205,MATCH(S$42,BNA_Variations_prix!$E$4:$CA$4,0),FALSE),"0%")),IF(ROUND(VLOOKUP(_xlfn.CONCAT($B58,$C58),BNA_Variations_prix!$E$1:$AJ$205,MATCH(S$42,BNA_Variations_prix!$E$4:$CA$4,0),FALSE),2)&lt;0,_xlfn.CONCAT($B$5," ",TEXT(VLOOKUP(_xlfn.CONCAT($B58,$C58),BNA_Variations_prix!$E$1:$AJ$205,MATCH(S$42,BNA_Variations_prix!$E$4:$CA$4,0),FALSE),"0%")),VLOOKUP(_xlfn.CONCAT($B58,$C58),BNA_Variations_prix!$E$1:$AJ$205,MATCH(S$42,BNA_Variations_prix!$E$4:$CA$4,0),FALSE)))),VLOOKUP(_xlfn.CONCAT($B58,$C58),BNA_Variations_prix!$E$1:$AJ$205,MATCH(S$42,BNA_Variations_prix!$E$4:$CA$4,0),FALSE))</f>
        <v>► 0%</v>
      </c>
      <c r="T58" s="16" t="str">
        <f ca="1">IF(ISNUMBER(VLOOKUP(_xlfn.CONCAT($B58,$C58),BNA_Variations_prix!$E$1:$AJ$205,MATCH(T$42,BNA_Variations_prix!$E$4:$CA$4,0),FALSE)),IF(ROUND(VLOOKUP(_xlfn.CONCAT($B58,$C58),BNA_Variations_prix!$E$1:$AJ$205,MATCH(T$42,BNA_Variations_prix!$E$4:$CA$4,0),FALSE),2)&gt;0,_xlfn.CONCAT($B$3," ",TEXT(VLOOKUP(_xlfn.CONCAT($B58,$C58),BNA_Variations_prix!$E$1:$AJ$205,MATCH(T$42,BNA_Variations_prix!$E$4:$CA$4,0),FALSE),"0%")),IF(ROUND(VLOOKUP(_xlfn.CONCAT($B58,$C58),BNA_Variations_prix!$E$1:$AJ$205,MATCH(T$42,BNA_Variations_prix!$E$4:$CA$4,0),FALSE),2)=0,_xlfn.CONCAT($B$4," ",TEXT(VLOOKUP(_xlfn.CONCAT($B58,$C58),BNA_Variations_prix!$E$1:$AJ$205,MATCH(T$42,BNA_Variations_prix!$E$4:$CA$4,0),FALSE),"0%")),IF(ROUND(VLOOKUP(_xlfn.CONCAT($B58,$C58),BNA_Variations_prix!$E$1:$AJ$205,MATCH(T$42,BNA_Variations_prix!$E$4:$CA$4,0),FALSE),2)&lt;0,_xlfn.CONCAT($B$5," ",TEXT(VLOOKUP(_xlfn.CONCAT($B58,$C58),BNA_Variations_prix!$E$1:$AJ$205,MATCH(T$42,BNA_Variations_prix!$E$4:$CA$4,0),FALSE),"0%")),VLOOKUP(_xlfn.CONCAT($B58,$C58),BNA_Variations_prix!$E$1:$AJ$205,MATCH(T$42,BNA_Variations_prix!$E$4:$CA$4,0),FALSE)))),VLOOKUP(_xlfn.CONCAT($B58,$C58),BNA_Variations_prix!$E$1:$AJ$205,MATCH(T$42,BNA_Variations_prix!$E$4:$CA$4,0),FALSE))</f>
        <v>► 0%</v>
      </c>
      <c r="U58" s="16" t="str">
        <f ca="1">IF(ISNUMBER(VLOOKUP(_xlfn.CONCAT($B58,$C58),BNA_Variations_prix!$E$1:$AJ$205,MATCH(U$42,BNA_Variations_prix!$E$4:$CA$4,0),FALSE)),IF(ROUND(VLOOKUP(_xlfn.CONCAT($B58,$C58),BNA_Variations_prix!$E$1:$AJ$205,MATCH(U$42,BNA_Variations_prix!$E$4:$CA$4,0),FALSE),2)&gt;0,_xlfn.CONCAT($B$3," ",TEXT(VLOOKUP(_xlfn.CONCAT($B58,$C58),BNA_Variations_prix!$E$1:$AJ$205,MATCH(U$42,BNA_Variations_prix!$E$4:$CA$4,0),FALSE),"0%")),IF(ROUND(VLOOKUP(_xlfn.CONCAT($B58,$C58),BNA_Variations_prix!$E$1:$AJ$205,MATCH(U$42,BNA_Variations_prix!$E$4:$CA$4,0),FALSE),2)=0,_xlfn.CONCAT($B$4," ",TEXT(VLOOKUP(_xlfn.CONCAT($B58,$C58),BNA_Variations_prix!$E$1:$AJ$205,MATCH(U$42,BNA_Variations_prix!$E$4:$CA$4,0),FALSE),"0%")),IF(ROUND(VLOOKUP(_xlfn.CONCAT($B58,$C58),BNA_Variations_prix!$E$1:$AJ$205,MATCH(U$42,BNA_Variations_prix!$E$4:$CA$4,0),FALSE),2)&lt;0,_xlfn.CONCAT($B$5," ",TEXT(VLOOKUP(_xlfn.CONCAT($B58,$C58),BNA_Variations_prix!$E$1:$AJ$205,MATCH(U$42,BNA_Variations_prix!$E$4:$CA$4,0),FALSE),"0%")),VLOOKUP(_xlfn.CONCAT($B58,$C58),BNA_Variations_prix!$E$1:$AJ$205,MATCH(U$42,BNA_Variations_prix!$E$4:$CA$4,0),FALSE)))),VLOOKUP(_xlfn.CONCAT($B58,$C58),BNA_Variations_prix!$E$1:$AJ$205,MATCH(U$42,BNA_Variations_prix!$E$4:$CA$4,0),FALSE))</f>
        <v>► 0%</v>
      </c>
      <c r="V58" s="16" t="str">
        <f ca="1">IF(ISNUMBER(VLOOKUP(_xlfn.CONCAT($B58,$C58),BNA_Variations_prix!$E$1:$AJ$205,MATCH(V$42,BNA_Variations_prix!$E$4:$CA$4,0),FALSE)),IF(ROUND(VLOOKUP(_xlfn.CONCAT($B58,$C58),BNA_Variations_prix!$E$1:$AJ$205,MATCH(V$42,BNA_Variations_prix!$E$4:$CA$4,0),FALSE),2)&gt;0,_xlfn.CONCAT($B$3," ",TEXT(VLOOKUP(_xlfn.CONCAT($B58,$C58),BNA_Variations_prix!$E$1:$AJ$205,MATCH(V$42,BNA_Variations_prix!$E$4:$CA$4,0),FALSE),"0%")),IF(ROUND(VLOOKUP(_xlfn.CONCAT($B58,$C58),BNA_Variations_prix!$E$1:$AJ$205,MATCH(V$42,BNA_Variations_prix!$E$4:$CA$4,0),FALSE),2)=0,_xlfn.CONCAT($B$4," ",TEXT(VLOOKUP(_xlfn.CONCAT($B58,$C58),BNA_Variations_prix!$E$1:$AJ$205,MATCH(V$42,BNA_Variations_prix!$E$4:$CA$4,0),FALSE),"0%")),IF(ROUND(VLOOKUP(_xlfn.CONCAT($B58,$C58),BNA_Variations_prix!$E$1:$AJ$205,MATCH(V$42,BNA_Variations_prix!$E$4:$CA$4,0),FALSE),2)&lt;0,_xlfn.CONCAT($B$5," ",TEXT(VLOOKUP(_xlfn.CONCAT($B58,$C58),BNA_Variations_prix!$E$1:$AJ$205,MATCH(V$42,BNA_Variations_prix!$E$4:$CA$4,0),FALSE),"0%")),VLOOKUP(_xlfn.CONCAT($B58,$C58),BNA_Variations_prix!$E$1:$AJ$205,MATCH(V$42,BNA_Variations_prix!$E$4:$CA$4,0),FALSE)))),VLOOKUP(_xlfn.CONCAT($B58,$C58),BNA_Variations_prix!$E$1:$AJ$205,MATCH(V$42,BNA_Variations_prix!$E$4:$CA$4,0),FALSE))</f>
        <v>► 0%</v>
      </c>
      <c r="W58" s="16" t="str">
        <f ca="1">IF(ISNUMBER(VLOOKUP(_xlfn.CONCAT($B58,$C58),BNA_Variations_prix!$E$1:$AJ$205,MATCH(W$42,BNA_Variations_prix!$E$4:$CA$4,0),FALSE)),IF(ROUND(VLOOKUP(_xlfn.CONCAT($B58,$C58),BNA_Variations_prix!$E$1:$AJ$205,MATCH(W$42,BNA_Variations_prix!$E$4:$CA$4,0),FALSE),2)&gt;0,_xlfn.CONCAT($B$3," ",TEXT(VLOOKUP(_xlfn.CONCAT($B58,$C58),BNA_Variations_prix!$E$1:$AJ$205,MATCH(W$42,BNA_Variations_prix!$E$4:$CA$4,0),FALSE),"0%")),IF(ROUND(VLOOKUP(_xlfn.CONCAT($B58,$C58),BNA_Variations_prix!$E$1:$AJ$205,MATCH(W$42,BNA_Variations_prix!$E$4:$CA$4,0),FALSE),2)=0,_xlfn.CONCAT($B$4," ",TEXT(VLOOKUP(_xlfn.CONCAT($B58,$C58),BNA_Variations_prix!$E$1:$AJ$205,MATCH(W$42,BNA_Variations_prix!$E$4:$CA$4,0),FALSE),"0%")),IF(ROUND(VLOOKUP(_xlfn.CONCAT($B58,$C58),BNA_Variations_prix!$E$1:$AJ$205,MATCH(W$42,BNA_Variations_prix!$E$4:$CA$4,0),FALSE),2)&lt;0,_xlfn.CONCAT($B$5," ",TEXT(VLOOKUP(_xlfn.CONCAT($B58,$C58),BNA_Variations_prix!$E$1:$AJ$205,MATCH(W$42,BNA_Variations_prix!$E$4:$CA$4,0),FALSE),"0%")),VLOOKUP(_xlfn.CONCAT($B58,$C58),BNA_Variations_prix!$E$1:$AJ$205,MATCH(W$42,BNA_Variations_prix!$E$4:$CA$4,0),FALSE)))),VLOOKUP(_xlfn.CONCAT($B58,$C58),BNA_Variations_prix!$E$1:$AJ$205,MATCH(W$42,BNA_Variations_prix!$E$4:$CA$4,0),FALSE))</f>
        <v>► 0%</v>
      </c>
      <c r="X58" s="16" t="str">
        <f ca="1">IF(ISNUMBER(VLOOKUP(_xlfn.CONCAT($B58,$C58),BNA_Variations_prix!$E$1:$AJ$205,MATCH(X$42,BNA_Variations_prix!$E$4:$CA$4,0),FALSE)),IF(ROUND(VLOOKUP(_xlfn.CONCAT($B58,$C58),BNA_Variations_prix!$E$1:$AJ$205,MATCH(X$42,BNA_Variations_prix!$E$4:$CA$4,0),FALSE),2)&gt;0,_xlfn.CONCAT($B$3," ",TEXT(VLOOKUP(_xlfn.CONCAT($B58,$C58),BNA_Variations_prix!$E$1:$AJ$205,MATCH(X$42,BNA_Variations_prix!$E$4:$CA$4,0),FALSE),"0%")),IF(ROUND(VLOOKUP(_xlfn.CONCAT($B58,$C58),BNA_Variations_prix!$E$1:$AJ$205,MATCH(X$42,BNA_Variations_prix!$E$4:$CA$4,0),FALSE),2)=0,_xlfn.CONCAT($B$4," ",TEXT(VLOOKUP(_xlfn.CONCAT($B58,$C58),BNA_Variations_prix!$E$1:$AJ$205,MATCH(X$42,BNA_Variations_prix!$E$4:$CA$4,0),FALSE),"0%")),IF(ROUND(VLOOKUP(_xlfn.CONCAT($B58,$C58),BNA_Variations_prix!$E$1:$AJ$205,MATCH(X$42,BNA_Variations_prix!$E$4:$CA$4,0),FALSE),2)&lt;0,_xlfn.CONCAT($B$5," ",TEXT(VLOOKUP(_xlfn.CONCAT($B58,$C58),BNA_Variations_prix!$E$1:$AJ$205,MATCH(X$42,BNA_Variations_prix!$E$4:$CA$4,0),FALSE),"0%")),VLOOKUP(_xlfn.CONCAT($B58,$C58),BNA_Variations_prix!$E$1:$AJ$205,MATCH(X$42,BNA_Variations_prix!$E$4:$CA$4,0),FALSE)))),VLOOKUP(_xlfn.CONCAT($B58,$C58),BNA_Variations_prix!$E$1:$AJ$205,MATCH(X$42,BNA_Variations_prix!$E$4:$CA$4,0),FALSE))</f>
        <v>-</v>
      </c>
      <c r="Y58" s="16" t="str">
        <f ca="1">IF(ISNUMBER(VLOOKUP(_xlfn.CONCAT($B58,$C58),BNA_Variations_prix!$E$1:$AJ$205,MATCH(Y$42,BNA_Variations_prix!$E$4:$CA$4,0),FALSE)),IF(ROUND(VLOOKUP(_xlfn.CONCAT($B58,$C58),BNA_Variations_prix!$E$1:$AJ$205,MATCH(Y$42,BNA_Variations_prix!$E$4:$CA$4,0),FALSE),2)&gt;0,_xlfn.CONCAT($B$3," ",TEXT(VLOOKUP(_xlfn.CONCAT($B58,$C58),BNA_Variations_prix!$E$1:$AJ$205,MATCH(Y$42,BNA_Variations_prix!$E$4:$CA$4,0),FALSE),"0%")),IF(ROUND(VLOOKUP(_xlfn.CONCAT($B58,$C58),BNA_Variations_prix!$E$1:$AJ$205,MATCH(Y$42,BNA_Variations_prix!$E$4:$CA$4,0),FALSE),2)=0,_xlfn.CONCAT($B$4," ",TEXT(VLOOKUP(_xlfn.CONCAT($B58,$C58),BNA_Variations_prix!$E$1:$AJ$205,MATCH(Y$42,BNA_Variations_prix!$E$4:$CA$4,0),FALSE),"0%")),IF(ROUND(VLOOKUP(_xlfn.CONCAT($B58,$C58),BNA_Variations_prix!$E$1:$AJ$205,MATCH(Y$42,BNA_Variations_prix!$E$4:$CA$4,0),FALSE),2)&lt;0,_xlfn.CONCAT($B$5," ",TEXT(VLOOKUP(_xlfn.CONCAT($B58,$C58),BNA_Variations_prix!$E$1:$AJ$205,MATCH(Y$42,BNA_Variations_prix!$E$4:$CA$4,0),FALSE),"0%")),VLOOKUP(_xlfn.CONCAT($B58,$C58),BNA_Variations_prix!$E$1:$AJ$205,MATCH(Y$42,BNA_Variations_prix!$E$4:$CA$4,0),FALSE)))),VLOOKUP(_xlfn.CONCAT($B58,$C58),BNA_Variations_prix!$E$1:$AJ$205,MATCH(Y$42,BNA_Variations_prix!$E$4:$CA$4,0),FALSE))</f>
        <v>-</v>
      </c>
      <c r="Z58" s="16" t="str">
        <f ca="1">IF(ISNUMBER(VLOOKUP(_xlfn.CONCAT($B58,$C58),BNA_Variations_prix!$E$1:$AJ$205,MATCH(Z$42,BNA_Variations_prix!$E$4:$CA$4,0),FALSE)),IF(ROUND(VLOOKUP(_xlfn.CONCAT($B58,$C58),BNA_Variations_prix!$E$1:$AJ$205,MATCH(Z$42,BNA_Variations_prix!$E$4:$CA$4,0),FALSE),2)&gt;0,_xlfn.CONCAT($B$3," ",TEXT(VLOOKUP(_xlfn.CONCAT($B58,$C58),BNA_Variations_prix!$E$1:$AJ$205,MATCH(Z$42,BNA_Variations_prix!$E$4:$CA$4,0),FALSE),"0%")),IF(ROUND(VLOOKUP(_xlfn.CONCAT($B58,$C58),BNA_Variations_prix!$E$1:$AJ$205,MATCH(Z$42,BNA_Variations_prix!$E$4:$CA$4,0),FALSE),2)=0,_xlfn.CONCAT($B$4," ",TEXT(VLOOKUP(_xlfn.CONCAT($B58,$C58),BNA_Variations_prix!$E$1:$AJ$205,MATCH(Z$42,BNA_Variations_prix!$E$4:$CA$4,0),FALSE),"0%")),IF(ROUND(VLOOKUP(_xlfn.CONCAT($B58,$C58),BNA_Variations_prix!$E$1:$AJ$205,MATCH(Z$42,BNA_Variations_prix!$E$4:$CA$4,0),FALSE),2)&lt;0,_xlfn.CONCAT($B$5," ",TEXT(VLOOKUP(_xlfn.CONCAT($B58,$C58),BNA_Variations_prix!$E$1:$AJ$205,MATCH(Z$42,BNA_Variations_prix!$E$4:$CA$4,0),FALSE),"0%")),VLOOKUP(_xlfn.CONCAT($B58,$C58),BNA_Variations_prix!$E$1:$AJ$205,MATCH(Z$42,BNA_Variations_prix!$E$4:$CA$4,0),FALSE)))),VLOOKUP(_xlfn.CONCAT($B58,$C58),BNA_Variations_prix!$E$1:$AJ$205,MATCH(Z$42,BNA_Variations_prix!$E$4:$CA$4,0),FALSE))</f>
        <v>► 0%</v>
      </c>
      <c r="AA58" s="16" t="str">
        <f ca="1">IF(ISNUMBER(VLOOKUP(_xlfn.CONCAT($B58,$C58),BNA_Variations_prix!$E$1:$AJ$205,MATCH(AA$42,BNA_Variations_prix!$E$4:$CA$4,0),FALSE)),IF(ROUND(VLOOKUP(_xlfn.CONCAT($B58,$C58),BNA_Variations_prix!$E$1:$AJ$205,MATCH(AA$42,BNA_Variations_prix!$E$4:$CA$4,0),FALSE),2)&gt;0,_xlfn.CONCAT($B$3," ",TEXT(VLOOKUP(_xlfn.CONCAT($B58,$C58),BNA_Variations_prix!$E$1:$AJ$205,MATCH(AA$42,BNA_Variations_prix!$E$4:$CA$4,0),FALSE),"0%")),IF(ROUND(VLOOKUP(_xlfn.CONCAT($B58,$C58),BNA_Variations_prix!$E$1:$AJ$205,MATCH(AA$42,BNA_Variations_prix!$E$4:$CA$4,0),FALSE),2)=0,_xlfn.CONCAT($B$4," ",TEXT(VLOOKUP(_xlfn.CONCAT($B58,$C58),BNA_Variations_prix!$E$1:$AJ$205,MATCH(AA$42,BNA_Variations_prix!$E$4:$CA$4,0),FALSE),"0%")),IF(ROUND(VLOOKUP(_xlfn.CONCAT($B58,$C58),BNA_Variations_prix!$E$1:$AJ$205,MATCH(AA$42,BNA_Variations_prix!$E$4:$CA$4,0),FALSE),2)&lt;0,_xlfn.CONCAT($B$5," ",TEXT(VLOOKUP(_xlfn.CONCAT($B58,$C58),BNA_Variations_prix!$E$1:$AJ$205,MATCH(AA$42,BNA_Variations_prix!$E$4:$CA$4,0),FALSE),"0%")),VLOOKUP(_xlfn.CONCAT($B58,$C58),BNA_Variations_prix!$E$1:$AJ$205,MATCH(AA$42,BNA_Variations_prix!$E$4:$CA$4,0),FALSE)))),VLOOKUP(_xlfn.CONCAT($B58,$C58),BNA_Variations_prix!$E$1:$AJ$205,MATCH(AA$42,BNA_Variations_prix!$E$4:$CA$4,0),FALSE))</f>
        <v>► 0%</v>
      </c>
      <c r="AB58" s="16" t="str">
        <f ca="1">IF(ISNUMBER(VLOOKUP(_xlfn.CONCAT($B58,$C58),BNA_Variations_prix!$E$1:$AJ$205,MATCH(AB$42,BNA_Variations_prix!$E$4:$CA$4,0),FALSE)),IF(ROUND(VLOOKUP(_xlfn.CONCAT($B58,$C58),BNA_Variations_prix!$E$1:$AJ$205,MATCH(AB$42,BNA_Variations_prix!$E$4:$CA$4,0),FALSE),2)&gt;0,_xlfn.CONCAT($B$3," ",TEXT(VLOOKUP(_xlfn.CONCAT($B58,$C58),BNA_Variations_prix!$E$1:$AJ$205,MATCH(AB$42,BNA_Variations_prix!$E$4:$CA$4,0),FALSE),"0%")),IF(ROUND(VLOOKUP(_xlfn.CONCAT($B58,$C58),BNA_Variations_prix!$E$1:$AJ$205,MATCH(AB$42,BNA_Variations_prix!$E$4:$CA$4,0),FALSE),2)=0,_xlfn.CONCAT($B$4," ",TEXT(VLOOKUP(_xlfn.CONCAT($B58,$C58),BNA_Variations_prix!$E$1:$AJ$205,MATCH(AB$42,BNA_Variations_prix!$E$4:$CA$4,0),FALSE),"0%")),IF(ROUND(VLOOKUP(_xlfn.CONCAT($B58,$C58),BNA_Variations_prix!$E$1:$AJ$205,MATCH(AB$42,BNA_Variations_prix!$E$4:$CA$4,0),FALSE),2)&lt;0,_xlfn.CONCAT($B$5," ",TEXT(VLOOKUP(_xlfn.CONCAT($B58,$C58),BNA_Variations_prix!$E$1:$AJ$205,MATCH(AB$42,BNA_Variations_prix!$E$4:$CA$4,0),FALSE),"0%")),VLOOKUP(_xlfn.CONCAT($B58,$C58),BNA_Variations_prix!$E$1:$AJ$205,MATCH(AB$42,BNA_Variations_prix!$E$4:$CA$4,0),FALSE)))),VLOOKUP(_xlfn.CONCAT($B58,$C58),BNA_Variations_prix!$E$1:$AJ$205,MATCH(AB$42,BNA_Variations_prix!$E$4:$CA$4,0),FALSE))</f>
        <v>► 0%</v>
      </c>
      <c r="AC58" s="16" t="str">
        <f ca="1">IF(ISNUMBER(VLOOKUP(_xlfn.CONCAT($B58,$C58),BNA_Variations_prix!$E$1:$AJ$205,MATCH(AC$42,BNA_Variations_prix!$E$4:$CA$4,0),FALSE)),IF(ROUND(VLOOKUP(_xlfn.CONCAT($B58,$C58),BNA_Variations_prix!$E$1:$AJ$205,MATCH(AC$42,BNA_Variations_prix!$E$4:$CA$4,0),FALSE),2)&gt;0,_xlfn.CONCAT($B$3," ",TEXT(VLOOKUP(_xlfn.CONCAT($B58,$C58),BNA_Variations_prix!$E$1:$AJ$205,MATCH(AC$42,BNA_Variations_prix!$E$4:$CA$4,0),FALSE),"0%")),IF(ROUND(VLOOKUP(_xlfn.CONCAT($B58,$C58),BNA_Variations_prix!$E$1:$AJ$205,MATCH(AC$42,BNA_Variations_prix!$E$4:$CA$4,0),FALSE),2)=0,_xlfn.CONCAT($B$4," ",TEXT(VLOOKUP(_xlfn.CONCAT($B58,$C58),BNA_Variations_prix!$E$1:$AJ$205,MATCH(AC$42,BNA_Variations_prix!$E$4:$CA$4,0),FALSE),"0%")),IF(ROUND(VLOOKUP(_xlfn.CONCAT($B58,$C58),BNA_Variations_prix!$E$1:$AJ$205,MATCH(AC$42,BNA_Variations_prix!$E$4:$CA$4,0),FALSE),2)&lt;0,_xlfn.CONCAT($B$5," ",TEXT(VLOOKUP(_xlfn.CONCAT($B58,$C58),BNA_Variations_prix!$E$1:$AJ$205,MATCH(AC$42,BNA_Variations_prix!$E$4:$CA$4,0),FALSE),"0%")),VLOOKUP(_xlfn.CONCAT($B58,$C58),BNA_Variations_prix!$E$1:$AJ$205,MATCH(AC$42,BNA_Variations_prix!$E$4:$CA$4,0),FALSE)))),VLOOKUP(_xlfn.CONCAT($B58,$C58),BNA_Variations_prix!$E$1:$AJ$205,MATCH(AC$42,BNA_Variations_prix!$E$4:$CA$4,0),FALSE))</f>
        <v>-</v>
      </c>
      <c r="AD58" s="16" t="str">
        <f ca="1">IF(ISNUMBER(VLOOKUP(_xlfn.CONCAT($B58,$C58),BNA_Variations_prix!$E$1:$AJ$205,MATCH(AD$42,BNA_Variations_prix!$E$4:$CA$4,0),FALSE)),IF(ROUND(VLOOKUP(_xlfn.CONCAT($B58,$C58),BNA_Variations_prix!$E$1:$AJ$205,MATCH(AD$42,BNA_Variations_prix!$E$4:$CA$4,0),FALSE),2)&gt;0,_xlfn.CONCAT($B$3," ",TEXT(VLOOKUP(_xlfn.CONCAT($B58,$C58),BNA_Variations_prix!$E$1:$AJ$205,MATCH(AD$42,BNA_Variations_prix!$E$4:$CA$4,0),FALSE),"0%")),IF(ROUND(VLOOKUP(_xlfn.CONCAT($B58,$C58),BNA_Variations_prix!$E$1:$AJ$205,MATCH(AD$42,BNA_Variations_prix!$E$4:$CA$4,0),FALSE),2)=0,_xlfn.CONCAT($B$4," ",TEXT(VLOOKUP(_xlfn.CONCAT($B58,$C58),BNA_Variations_prix!$E$1:$AJ$205,MATCH(AD$42,BNA_Variations_prix!$E$4:$CA$4,0),FALSE),"0%")),IF(ROUND(VLOOKUP(_xlfn.CONCAT($B58,$C58),BNA_Variations_prix!$E$1:$AJ$205,MATCH(AD$42,BNA_Variations_prix!$E$4:$CA$4,0),FALSE),2)&lt;0,_xlfn.CONCAT($B$5," ",TEXT(VLOOKUP(_xlfn.CONCAT($B58,$C58),BNA_Variations_prix!$E$1:$AJ$205,MATCH(AD$42,BNA_Variations_prix!$E$4:$CA$4,0),FALSE),"0%")),VLOOKUP(_xlfn.CONCAT($B58,$C58),BNA_Variations_prix!$E$1:$AJ$205,MATCH(AD$42,BNA_Variations_prix!$E$4:$CA$4,0),FALSE)))),VLOOKUP(_xlfn.CONCAT($B58,$C58),BNA_Variations_prix!$E$1:$AJ$205,MATCH(AD$42,BNA_Variations_prix!$E$4:$CA$4,0),FALSE))</f>
        <v>► 0%</v>
      </c>
      <c r="AE58" s="16" t="str">
        <f ca="1">IF(ISNUMBER(VLOOKUP(_xlfn.CONCAT($B58,$C58),BNA_Variations_prix!$E$1:$AJ$205,MATCH(AE$42,BNA_Variations_prix!$E$4:$CA$4,0),FALSE)),IF(ROUND(VLOOKUP(_xlfn.CONCAT($B58,$C58),BNA_Variations_prix!$E$1:$AJ$205,MATCH(AE$42,BNA_Variations_prix!$E$4:$CA$4,0),FALSE),2)&gt;0,_xlfn.CONCAT($B$3," ",TEXT(VLOOKUP(_xlfn.CONCAT($B58,$C58),BNA_Variations_prix!$E$1:$AJ$205,MATCH(AE$42,BNA_Variations_prix!$E$4:$CA$4,0),FALSE),"0%")),IF(ROUND(VLOOKUP(_xlfn.CONCAT($B58,$C58),BNA_Variations_prix!$E$1:$AJ$205,MATCH(AE$42,BNA_Variations_prix!$E$4:$CA$4,0),FALSE),2)=0,_xlfn.CONCAT($B$4," ",TEXT(VLOOKUP(_xlfn.CONCAT($B58,$C58),BNA_Variations_prix!$E$1:$AJ$205,MATCH(AE$42,BNA_Variations_prix!$E$4:$CA$4,0),FALSE),"0%")),IF(ROUND(VLOOKUP(_xlfn.CONCAT($B58,$C58),BNA_Variations_prix!$E$1:$AJ$205,MATCH(AE$42,BNA_Variations_prix!$E$4:$CA$4,0),FALSE),2)&lt;0,_xlfn.CONCAT($B$5," ",TEXT(VLOOKUP(_xlfn.CONCAT($B58,$C58),BNA_Variations_prix!$E$1:$AJ$205,MATCH(AE$42,BNA_Variations_prix!$E$4:$CA$4,0),FALSE),"0%")),VLOOKUP(_xlfn.CONCAT($B58,$C58),BNA_Variations_prix!$E$1:$AJ$205,MATCH(AE$42,BNA_Variations_prix!$E$4:$CA$4,0),FALSE)))),VLOOKUP(_xlfn.CONCAT($B58,$C58),BNA_Variations_prix!$E$1:$AJ$205,MATCH(AE$42,BNA_Variations_prix!$E$4:$CA$4,0),FALSE))</f>
        <v>► 0%</v>
      </c>
      <c r="AF58" s="16" t="str">
        <f ca="1">IF(ISNUMBER(VLOOKUP(_xlfn.CONCAT($B58,$C58),BNA_Variations_prix!$E$1:$AJ$205,MATCH(AF$42,BNA_Variations_prix!$E$4:$CA$4,0),FALSE)),IF(ROUND(VLOOKUP(_xlfn.CONCAT($B58,$C58),BNA_Variations_prix!$E$1:$AJ$205,MATCH(AF$42,BNA_Variations_prix!$E$4:$CA$4,0),FALSE),2)&gt;0,_xlfn.CONCAT($B$3," ",TEXT(VLOOKUP(_xlfn.CONCAT($B58,$C58),BNA_Variations_prix!$E$1:$AJ$205,MATCH(AF$42,BNA_Variations_prix!$E$4:$CA$4,0),FALSE),"0%")),IF(ROUND(VLOOKUP(_xlfn.CONCAT($B58,$C58),BNA_Variations_prix!$E$1:$AJ$205,MATCH(AF$42,BNA_Variations_prix!$E$4:$CA$4,0),FALSE),2)=0,_xlfn.CONCAT($B$4," ",TEXT(VLOOKUP(_xlfn.CONCAT($B58,$C58),BNA_Variations_prix!$E$1:$AJ$205,MATCH(AF$42,BNA_Variations_prix!$E$4:$CA$4,0),FALSE),"0%")),IF(ROUND(VLOOKUP(_xlfn.CONCAT($B58,$C58),BNA_Variations_prix!$E$1:$AJ$205,MATCH(AF$42,BNA_Variations_prix!$E$4:$CA$4,0),FALSE),2)&lt;0,_xlfn.CONCAT($B$5," ",TEXT(VLOOKUP(_xlfn.CONCAT($B58,$C58),BNA_Variations_prix!$E$1:$AJ$205,MATCH(AF$42,BNA_Variations_prix!$E$4:$CA$4,0),FALSE),"0%")),VLOOKUP(_xlfn.CONCAT($B58,$C58),BNA_Variations_prix!$E$1:$AJ$205,MATCH(AF$42,BNA_Variations_prix!$E$4:$CA$4,0),FALSE)))),VLOOKUP(_xlfn.CONCAT($B58,$C58),BNA_Variations_prix!$E$1:$AJ$205,MATCH(AF$42,BNA_Variations_prix!$E$4:$CA$4,0),FALSE))</f>
        <v>► 0%</v>
      </c>
      <c r="AG58" s="16" t="str">
        <f ca="1">IF(ISNUMBER(VLOOKUP(_xlfn.CONCAT($B58,$C58),BNA_Variations_prix!$E$1:$AJ$205,MATCH(AG$42,BNA_Variations_prix!$E$4:$CA$4,0),FALSE)),IF(ROUND(VLOOKUP(_xlfn.CONCAT($B58,$C58),BNA_Variations_prix!$E$1:$AJ$205,MATCH(AG$42,BNA_Variations_prix!$E$4:$CA$4,0),FALSE),2)&gt;0,_xlfn.CONCAT($B$3," ",TEXT(VLOOKUP(_xlfn.CONCAT($B58,$C58),BNA_Variations_prix!$E$1:$AJ$205,MATCH(AG$42,BNA_Variations_prix!$E$4:$CA$4,0),FALSE),"0%")),IF(ROUND(VLOOKUP(_xlfn.CONCAT($B58,$C58),BNA_Variations_prix!$E$1:$AJ$205,MATCH(AG$42,BNA_Variations_prix!$E$4:$CA$4,0),FALSE),2)=0,_xlfn.CONCAT($B$4," ",TEXT(VLOOKUP(_xlfn.CONCAT($B58,$C58),BNA_Variations_prix!$E$1:$AJ$205,MATCH(AG$42,BNA_Variations_prix!$E$4:$CA$4,0),FALSE),"0%")),IF(ROUND(VLOOKUP(_xlfn.CONCAT($B58,$C58),BNA_Variations_prix!$E$1:$AJ$205,MATCH(AG$42,BNA_Variations_prix!$E$4:$CA$4,0),FALSE),2)&lt;0,_xlfn.CONCAT($B$5," ",TEXT(VLOOKUP(_xlfn.CONCAT($B58,$C58),BNA_Variations_prix!$E$1:$AJ$205,MATCH(AG$42,BNA_Variations_prix!$E$4:$CA$4,0),FALSE),"0%")),VLOOKUP(_xlfn.CONCAT($B58,$C58),BNA_Variations_prix!$E$1:$AJ$205,MATCH(AG$42,BNA_Variations_prix!$E$4:$CA$4,0),FALSE)))),VLOOKUP(_xlfn.CONCAT($B58,$C58),BNA_Variations_prix!$E$1:$AJ$205,MATCH(AG$42,BNA_Variations_prix!$E$4:$CA$4,0),FALSE))</f>
        <v>-</v>
      </c>
    </row>
    <row r="59" spans="2:33" x14ac:dyDescent="0.35">
      <c r="D59" t="s">
        <v>3338</v>
      </c>
    </row>
    <row r="60" spans="2:33" x14ac:dyDescent="0.35">
      <c r="B60" t="s">
        <v>97</v>
      </c>
      <c r="C60" s="11">
        <f>$B$2</f>
        <v>45231</v>
      </c>
      <c r="D60" t="s">
        <v>95</v>
      </c>
      <c r="E60" s="16" t="str">
        <f ca="1">IF(ISNUMBER(VLOOKUP(_xlfn.CONCAT($B60,$C60),BNA_Variations_prix!$E$1:$AJ$205,MATCH(E$42,BNA_Variations_prix!$E$4:$CA$4,0),FALSE)),IF(ROUND(VLOOKUP(_xlfn.CONCAT($B60,$C60),BNA_Variations_prix!$E$1:$AJ$205,MATCH(E$42,BNA_Variations_prix!$E$4:$CA$4,0),FALSE),2)&gt;0,_xlfn.CONCAT($B$3," ",TEXT(VLOOKUP(_xlfn.CONCAT($B60,$C60),BNA_Variations_prix!$E$1:$AJ$205,MATCH(E$42,BNA_Variations_prix!$E$4:$CA$4,0),FALSE),"0%")),IF(ROUND(VLOOKUP(_xlfn.CONCAT($B60,$C60),BNA_Variations_prix!$E$1:$AJ$205,MATCH(E$42,BNA_Variations_prix!$E$4:$CA$4,0),FALSE),2)=0,_xlfn.CONCAT($B$4," ",TEXT(VLOOKUP(_xlfn.CONCAT($B60,$C60),BNA_Variations_prix!$E$1:$AJ$205,MATCH(E$42,BNA_Variations_prix!$E$4:$CA$4,0),FALSE),"0%")),IF(ROUND(VLOOKUP(_xlfn.CONCAT($B60,$C60),BNA_Variations_prix!$E$1:$AJ$205,MATCH(E$42,BNA_Variations_prix!$E$4:$CA$4,0),FALSE),2)&lt;0,_xlfn.CONCAT($B$5," ",TEXT(VLOOKUP(_xlfn.CONCAT($B60,$C60),BNA_Variations_prix!$E$1:$AJ$205,MATCH(E$42,BNA_Variations_prix!$E$4:$CA$4,0),FALSE),"0%")),VLOOKUP(_xlfn.CONCAT($B60,$C60),BNA_Variations_prix!$E$1:$AJ$205,MATCH(E$42,BNA_Variations_prix!$E$4:$CA$4,0),FALSE)))),VLOOKUP(_xlfn.CONCAT($B60,$C60),BNA_Variations_prix!$E$1:$AJ$205,MATCH(E$42,BNA_Variations_prix!$E$4:$CA$4,0),FALSE))</f>
        <v>► 0%</v>
      </c>
      <c r="F60" s="16" t="str">
        <f ca="1">IF(ISNUMBER(VLOOKUP(_xlfn.CONCAT($B60,$C60),BNA_Variations_prix!$E$1:$AJ$205,MATCH(F$42,BNA_Variations_prix!$E$4:$CA$4,0),FALSE)),IF(ROUND(VLOOKUP(_xlfn.CONCAT($B60,$C60),BNA_Variations_prix!$E$1:$AJ$205,MATCH(F$42,BNA_Variations_prix!$E$4:$CA$4,0),FALSE),2)&gt;0,_xlfn.CONCAT($B$3," ",TEXT(VLOOKUP(_xlfn.CONCAT($B60,$C60),BNA_Variations_prix!$E$1:$AJ$205,MATCH(F$42,BNA_Variations_prix!$E$4:$CA$4,0),FALSE),"0%")),IF(ROUND(VLOOKUP(_xlfn.CONCAT($B60,$C60),BNA_Variations_prix!$E$1:$AJ$205,MATCH(F$42,BNA_Variations_prix!$E$4:$CA$4,0),FALSE),2)=0,_xlfn.CONCAT($B$4," ",TEXT(VLOOKUP(_xlfn.CONCAT($B60,$C60),BNA_Variations_prix!$E$1:$AJ$205,MATCH(F$42,BNA_Variations_prix!$E$4:$CA$4,0),FALSE),"0%")),IF(ROUND(VLOOKUP(_xlfn.CONCAT($B60,$C60),BNA_Variations_prix!$E$1:$AJ$205,MATCH(F$42,BNA_Variations_prix!$E$4:$CA$4,0),FALSE),2)&lt;0,_xlfn.CONCAT($B$5," ",TEXT(VLOOKUP(_xlfn.CONCAT($B60,$C60),BNA_Variations_prix!$E$1:$AJ$205,MATCH(F$42,BNA_Variations_prix!$E$4:$CA$4,0),FALSE),"0%")),VLOOKUP(_xlfn.CONCAT($B60,$C60),BNA_Variations_prix!$E$1:$AJ$205,MATCH(F$42,BNA_Variations_prix!$E$4:$CA$4,0),FALSE)))),VLOOKUP(_xlfn.CONCAT($B60,$C60),BNA_Variations_prix!$E$1:$AJ$205,MATCH(F$42,BNA_Variations_prix!$E$4:$CA$4,0),FALSE))</f>
        <v>-</v>
      </c>
      <c r="G60" s="16" t="str">
        <f ca="1">IF(ISNUMBER(VLOOKUP(_xlfn.CONCAT($B60,$C60),BNA_Variations_prix!$E$1:$AJ$205,MATCH(G$42,BNA_Variations_prix!$E$4:$CA$4,0),FALSE)),IF(ROUND(VLOOKUP(_xlfn.CONCAT($B60,$C60),BNA_Variations_prix!$E$1:$AJ$205,MATCH(G$42,BNA_Variations_prix!$E$4:$CA$4,0),FALSE),2)&gt;0,_xlfn.CONCAT($B$3," ",TEXT(VLOOKUP(_xlfn.CONCAT($B60,$C60),BNA_Variations_prix!$E$1:$AJ$205,MATCH(G$42,BNA_Variations_prix!$E$4:$CA$4,0),FALSE),"0%")),IF(ROUND(VLOOKUP(_xlfn.CONCAT($B60,$C60),BNA_Variations_prix!$E$1:$AJ$205,MATCH(G$42,BNA_Variations_prix!$E$4:$CA$4,0),FALSE),2)=0,_xlfn.CONCAT($B$4," ",TEXT(VLOOKUP(_xlfn.CONCAT($B60,$C60),BNA_Variations_prix!$E$1:$AJ$205,MATCH(G$42,BNA_Variations_prix!$E$4:$CA$4,0),FALSE),"0%")),IF(ROUND(VLOOKUP(_xlfn.CONCAT($B60,$C60),BNA_Variations_prix!$E$1:$AJ$205,MATCH(G$42,BNA_Variations_prix!$E$4:$CA$4,0),FALSE),2)&lt;0,_xlfn.CONCAT($B$5," ",TEXT(VLOOKUP(_xlfn.CONCAT($B60,$C60),BNA_Variations_prix!$E$1:$AJ$205,MATCH(G$42,BNA_Variations_prix!$E$4:$CA$4,0),FALSE),"0%")),VLOOKUP(_xlfn.CONCAT($B60,$C60),BNA_Variations_prix!$E$1:$AJ$205,MATCH(G$42,BNA_Variations_prix!$E$4:$CA$4,0),FALSE)))),VLOOKUP(_xlfn.CONCAT($B60,$C60),BNA_Variations_prix!$E$1:$AJ$205,MATCH(G$42,BNA_Variations_prix!$E$4:$CA$4,0),FALSE))</f>
        <v>-</v>
      </c>
      <c r="H60" s="16" t="str">
        <f ca="1">IF(ISNUMBER(VLOOKUP(_xlfn.CONCAT($B60,$C60),BNA_Variations_prix!$E$1:$AJ$205,MATCH(H$42,BNA_Variations_prix!$E$4:$CA$4,0),FALSE)),IF(ROUND(VLOOKUP(_xlfn.CONCAT($B60,$C60),BNA_Variations_prix!$E$1:$AJ$205,MATCH(H$42,BNA_Variations_prix!$E$4:$CA$4,0),FALSE),2)&gt;0,_xlfn.CONCAT($B$3," ",TEXT(VLOOKUP(_xlfn.CONCAT($B60,$C60),BNA_Variations_prix!$E$1:$AJ$205,MATCH(H$42,BNA_Variations_prix!$E$4:$CA$4,0),FALSE),"0%")),IF(ROUND(VLOOKUP(_xlfn.CONCAT($B60,$C60),BNA_Variations_prix!$E$1:$AJ$205,MATCH(H$42,BNA_Variations_prix!$E$4:$CA$4,0),FALSE),2)=0,_xlfn.CONCAT($B$4," ",TEXT(VLOOKUP(_xlfn.CONCAT($B60,$C60),BNA_Variations_prix!$E$1:$AJ$205,MATCH(H$42,BNA_Variations_prix!$E$4:$CA$4,0),FALSE),"0%")),IF(ROUND(VLOOKUP(_xlfn.CONCAT($B60,$C60),BNA_Variations_prix!$E$1:$AJ$205,MATCH(H$42,BNA_Variations_prix!$E$4:$CA$4,0),FALSE),2)&lt;0,_xlfn.CONCAT($B$5," ",TEXT(VLOOKUP(_xlfn.CONCAT($B60,$C60),BNA_Variations_prix!$E$1:$AJ$205,MATCH(H$42,BNA_Variations_prix!$E$4:$CA$4,0),FALSE),"0%")),VLOOKUP(_xlfn.CONCAT($B60,$C60),BNA_Variations_prix!$E$1:$AJ$205,MATCH(H$42,BNA_Variations_prix!$E$4:$CA$4,0),FALSE)))),VLOOKUP(_xlfn.CONCAT($B60,$C60),BNA_Variations_prix!$E$1:$AJ$205,MATCH(H$42,BNA_Variations_prix!$E$4:$CA$4,0),FALSE))</f>
        <v>► 0%</v>
      </c>
      <c r="I60" s="16" t="str">
        <f ca="1">IF(ISNUMBER(VLOOKUP(_xlfn.CONCAT($B60,$C60),BNA_Variations_prix!$E$1:$AJ$205,MATCH(I$42,BNA_Variations_prix!$E$4:$CA$4,0),FALSE)),IF(ROUND(VLOOKUP(_xlfn.CONCAT($B60,$C60),BNA_Variations_prix!$E$1:$AJ$205,MATCH(I$42,BNA_Variations_prix!$E$4:$CA$4,0),FALSE),2)&gt;0,_xlfn.CONCAT($B$3," ",TEXT(VLOOKUP(_xlfn.CONCAT($B60,$C60),BNA_Variations_prix!$E$1:$AJ$205,MATCH(I$42,BNA_Variations_prix!$E$4:$CA$4,0),FALSE),"0%")),IF(ROUND(VLOOKUP(_xlfn.CONCAT($B60,$C60),BNA_Variations_prix!$E$1:$AJ$205,MATCH(I$42,BNA_Variations_prix!$E$4:$CA$4,0),FALSE),2)=0,_xlfn.CONCAT($B$4," ",TEXT(VLOOKUP(_xlfn.CONCAT($B60,$C60),BNA_Variations_prix!$E$1:$AJ$205,MATCH(I$42,BNA_Variations_prix!$E$4:$CA$4,0),FALSE),"0%")),IF(ROUND(VLOOKUP(_xlfn.CONCAT($B60,$C60),BNA_Variations_prix!$E$1:$AJ$205,MATCH(I$42,BNA_Variations_prix!$E$4:$CA$4,0),FALSE),2)&lt;0,_xlfn.CONCAT($B$5," ",TEXT(VLOOKUP(_xlfn.CONCAT($B60,$C60),BNA_Variations_prix!$E$1:$AJ$205,MATCH(I$42,BNA_Variations_prix!$E$4:$CA$4,0),FALSE),"0%")),VLOOKUP(_xlfn.CONCAT($B60,$C60),BNA_Variations_prix!$E$1:$AJ$205,MATCH(I$42,BNA_Variations_prix!$E$4:$CA$4,0),FALSE)))),VLOOKUP(_xlfn.CONCAT($B60,$C60),BNA_Variations_prix!$E$1:$AJ$205,MATCH(I$42,BNA_Variations_prix!$E$4:$CA$4,0),FALSE))</f>
        <v>► 0%</v>
      </c>
      <c r="J60" s="16" t="str">
        <f ca="1">IF(ISNUMBER(VLOOKUP(_xlfn.CONCAT($B60,$C60),BNA_Variations_prix!$E$1:$AJ$205,MATCH(J$42,BNA_Variations_prix!$E$4:$CA$4,0),FALSE)),IF(ROUND(VLOOKUP(_xlfn.CONCAT($B60,$C60),BNA_Variations_prix!$E$1:$AJ$205,MATCH(J$42,BNA_Variations_prix!$E$4:$CA$4,0),FALSE),2)&gt;0,_xlfn.CONCAT($B$3," ",TEXT(VLOOKUP(_xlfn.CONCAT($B60,$C60),BNA_Variations_prix!$E$1:$AJ$205,MATCH(J$42,BNA_Variations_prix!$E$4:$CA$4,0),FALSE),"0%")),IF(ROUND(VLOOKUP(_xlfn.CONCAT($B60,$C60),BNA_Variations_prix!$E$1:$AJ$205,MATCH(J$42,BNA_Variations_prix!$E$4:$CA$4,0),FALSE),2)=0,_xlfn.CONCAT($B$4," ",TEXT(VLOOKUP(_xlfn.CONCAT($B60,$C60),BNA_Variations_prix!$E$1:$AJ$205,MATCH(J$42,BNA_Variations_prix!$E$4:$CA$4,0),FALSE),"0%")),IF(ROUND(VLOOKUP(_xlfn.CONCAT($B60,$C60),BNA_Variations_prix!$E$1:$AJ$205,MATCH(J$42,BNA_Variations_prix!$E$4:$CA$4,0),FALSE),2)&lt;0,_xlfn.CONCAT($B$5," ",TEXT(VLOOKUP(_xlfn.CONCAT($B60,$C60),BNA_Variations_prix!$E$1:$AJ$205,MATCH(J$42,BNA_Variations_prix!$E$4:$CA$4,0),FALSE),"0%")),VLOOKUP(_xlfn.CONCAT($B60,$C60),BNA_Variations_prix!$E$1:$AJ$205,MATCH(J$42,BNA_Variations_prix!$E$4:$CA$4,0),FALSE)))),VLOOKUP(_xlfn.CONCAT($B60,$C60),BNA_Variations_prix!$E$1:$AJ$205,MATCH(J$42,BNA_Variations_prix!$E$4:$CA$4,0),FALSE))</f>
        <v>► 0%</v>
      </c>
      <c r="K60" s="16" t="str">
        <f ca="1">IF(ISNUMBER(VLOOKUP(_xlfn.CONCAT($B60,$C60),BNA_Variations_prix!$E$1:$AJ$205,MATCH(K$42,BNA_Variations_prix!$E$4:$CA$4,0),FALSE)),IF(ROUND(VLOOKUP(_xlfn.CONCAT($B60,$C60),BNA_Variations_prix!$E$1:$AJ$205,MATCH(K$42,BNA_Variations_prix!$E$4:$CA$4,0),FALSE),2)&gt;0,_xlfn.CONCAT($B$3," ",TEXT(VLOOKUP(_xlfn.CONCAT($B60,$C60),BNA_Variations_prix!$E$1:$AJ$205,MATCH(K$42,BNA_Variations_prix!$E$4:$CA$4,0),FALSE),"0%")),IF(ROUND(VLOOKUP(_xlfn.CONCAT($B60,$C60),BNA_Variations_prix!$E$1:$AJ$205,MATCH(K$42,BNA_Variations_prix!$E$4:$CA$4,0),FALSE),2)=0,_xlfn.CONCAT($B$4," ",TEXT(VLOOKUP(_xlfn.CONCAT($B60,$C60),BNA_Variations_prix!$E$1:$AJ$205,MATCH(K$42,BNA_Variations_prix!$E$4:$CA$4,0),FALSE),"0%")),IF(ROUND(VLOOKUP(_xlfn.CONCAT($B60,$C60),BNA_Variations_prix!$E$1:$AJ$205,MATCH(K$42,BNA_Variations_prix!$E$4:$CA$4,0),FALSE),2)&lt;0,_xlfn.CONCAT($B$5," ",TEXT(VLOOKUP(_xlfn.CONCAT($B60,$C60),BNA_Variations_prix!$E$1:$AJ$205,MATCH(K$42,BNA_Variations_prix!$E$4:$CA$4,0),FALSE),"0%")),VLOOKUP(_xlfn.CONCAT($B60,$C60),BNA_Variations_prix!$E$1:$AJ$205,MATCH(K$42,BNA_Variations_prix!$E$4:$CA$4,0),FALSE)))),VLOOKUP(_xlfn.CONCAT($B60,$C60),BNA_Variations_prix!$E$1:$AJ$205,MATCH(K$42,BNA_Variations_prix!$E$4:$CA$4,0),FALSE))</f>
        <v>► 0%</v>
      </c>
      <c r="L60" s="16" t="str">
        <f ca="1">IF(ISNUMBER(VLOOKUP(_xlfn.CONCAT($B60,$C60),BNA_Variations_prix!$E$1:$AJ$205,MATCH(L$42,BNA_Variations_prix!$E$4:$CA$4,0),FALSE)),IF(ROUND(VLOOKUP(_xlfn.CONCAT($B60,$C60),BNA_Variations_prix!$E$1:$AJ$205,MATCH(L$42,BNA_Variations_prix!$E$4:$CA$4,0),FALSE),2)&gt;0,_xlfn.CONCAT($B$3," ",TEXT(VLOOKUP(_xlfn.CONCAT($B60,$C60),BNA_Variations_prix!$E$1:$AJ$205,MATCH(L$42,BNA_Variations_prix!$E$4:$CA$4,0),FALSE),"0%")),IF(ROUND(VLOOKUP(_xlfn.CONCAT($B60,$C60),BNA_Variations_prix!$E$1:$AJ$205,MATCH(L$42,BNA_Variations_prix!$E$4:$CA$4,0),FALSE),2)=0,_xlfn.CONCAT($B$4," ",TEXT(VLOOKUP(_xlfn.CONCAT($B60,$C60),BNA_Variations_prix!$E$1:$AJ$205,MATCH(L$42,BNA_Variations_prix!$E$4:$CA$4,0),FALSE),"0%")),IF(ROUND(VLOOKUP(_xlfn.CONCAT($B60,$C60),BNA_Variations_prix!$E$1:$AJ$205,MATCH(L$42,BNA_Variations_prix!$E$4:$CA$4,0),FALSE),2)&lt;0,_xlfn.CONCAT($B$5," ",TEXT(VLOOKUP(_xlfn.CONCAT($B60,$C60),BNA_Variations_prix!$E$1:$AJ$205,MATCH(L$42,BNA_Variations_prix!$E$4:$CA$4,0),FALSE),"0%")),VLOOKUP(_xlfn.CONCAT($B60,$C60),BNA_Variations_prix!$E$1:$AJ$205,MATCH(L$42,BNA_Variations_prix!$E$4:$CA$4,0),FALSE)))),VLOOKUP(_xlfn.CONCAT($B60,$C60),BNA_Variations_prix!$E$1:$AJ$205,MATCH(L$42,BNA_Variations_prix!$E$4:$CA$4,0),FALSE))</f>
        <v>► 0%</v>
      </c>
      <c r="M60" s="16" t="str">
        <f ca="1">IF(ISNUMBER(VLOOKUP(_xlfn.CONCAT($B60,$C60),BNA_Variations_prix!$E$1:$AJ$205,MATCH(M$42,BNA_Variations_prix!$E$4:$CA$4,0),FALSE)),IF(ROUND(VLOOKUP(_xlfn.CONCAT($B60,$C60),BNA_Variations_prix!$E$1:$AJ$205,MATCH(M$42,BNA_Variations_prix!$E$4:$CA$4,0),FALSE),2)&gt;0,_xlfn.CONCAT($B$3," ",TEXT(VLOOKUP(_xlfn.CONCAT($B60,$C60),BNA_Variations_prix!$E$1:$AJ$205,MATCH(M$42,BNA_Variations_prix!$E$4:$CA$4,0),FALSE),"0%")),IF(ROUND(VLOOKUP(_xlfn.CONCAT($B60,$C60),BNA_Variations_prix!$E$1:$AJ$205,MATCH(M$42,BNA_Variations_prix!$E$4:$CA$4,0),FALSE),2)=0,_xlfn.CONCAT($B$4," ",TEXT(VLOOKUP(_xlfn.CONCAT($B60,$C60),BNA_Variations_prix!$E$1:$AJ$205,MATCH(M$42,BNA_Variations_prix!$E$4:$CA$4,0),FALSE),"0%")),IF(ROUND(VLOOKUP(_xlfn.CONCAT($B60,$C60),BNA_Variations_prix!$E$1:$AJ$205,MATCH(M$42,BNA_Variations_prix!$E$4:$CA$4,0),FALSE),2)&lt;0,_xlfn.CONCAT($B$5," ",TEXT(VLOOKUP(_xlfn.CONCAT($B60,$C60),BNA_Variations_prix!$E$1:$AJ$205,MATCH(M$42,BNA_Variations_prix!$E$4:$CA$4,0),FALSE),"0%")),VLOOKUP(_xlfn.CONCAT($B60,$C60),BNA_Variations_prix!$E$1:$AJ$205,MATCH(M$42,BNA_Variations_prix!$E$4:$CA$4,0),FALSE)))),VLOOKUP(_xlfn.CONCAT($B60,$C60),BNA_Variations_prix!$E$1:$AJ$205,MATCH(M$42,BNA_Variations_prix!$E$4:$CA$4,0),FALSE))</f>
        <v>► 0%</v>
      </c>
      <c r="N60" s="16" t="str">
        <f ca="1">IF(ISNUMBER(VLOOKUP(_xlfn.CONCAT($B60,$C60),BNA_Variations_prix!$E$1:$AJ$205,MATCH(N$42,BNA_Variations_prix!$E$4:$CA$4,0),FALSE)),IF(ROUND(VLOOKUP(_xlfn.CONCAT($B60,$C60),BNA_Variations_prix!$E$1:$AJ$205,MATCH(N$42,BNA_Variations_prix!$E$4:$CA$4,0),FALSE),2)&gt;0,_xlfn.CONCAT($B$3," ",TEXT(VLOOKUP(_xlfn.CONCAT($B60,$C60),BNA_Variations_prix!$E$1:$AJ$205,MATCH(N$42,BNA_Variations_prix!$E$4:$CA$4,0),FALSE),"0%")),IF(ROUND(VLOOKUP(_xlfn.CONCAT($B60,$C60),BNA_Variations_prix!$E$1:$AJ$205,MATCH(N$42,BNA_Variations_prix!$E$4:$CA$4,0),FALSE),2)=0,_xlfn.CONCAT($B$4," ",TEXT(VLOOKUP(_xlfn.CONCAT($B60,$C60),BNA_Variations_prix!$E$1:$AJ$205,MATCH(N$42,BNA_Variations_prix!$E$4:$CA$4,0),FALSE),"0%")),IF(ROUND(VLOOKUP(_xlfn.CONCAT($B60,$C60),BNA_Variations_prix!$E$1:$AJ$205,MATCH(N$42,BNA_Variations_prix!$E$4:$CA$4,0),FALSE),2)&lt;0,_xlfn.CONCAT($B$5," ",TEXT(VLOOKUP(_xlfn.CONCAT($B60,$C60),BNA_Variations_prix!$E$1:$AJ$205,MATCH(N$42,BNA_Variations_prix!$E$4:$CA$4,0),FALSE),"0%")),VLOOKUP(_xlfn.CONCAT($B60,$C60),BNA_Variations_prix!$E$1:$AJ$205,MATCH(N$42,BNA_Variations_prix!$E$4:$CA$4,0),FALSE)))),VLOOKUP(_xlfn.CONCAT($B60,$C60),BNA_Variations_prix!$E$1:$AJ$205,MATCH(N$42,BNA_Variations_prix!$E$4:$CA$4,0),FALSE))</f>
        <v>-</v>
      </c>
      <c r="O60" s="16" t="str">
        <f ca="1">IF(ISNUMBER(VLOOKUP(_xlfn.CONCAT($B60,$C60),BNA_Variations_prix!$E$1:$AJ$205,MATCH(O$42,BNA_Variations_prix!$E$4:$CA$4,0),FALSE)),IF(ROUND(VLOOKUP(_xlfn.CONCAT($B60,$C60),BNA_Variations_prix!$E$1:$AJ$205,MATCH(O$42,BNA_Variations_prix!$E$4:$CA$4,0),FALSE),2)&gt;0,_xlfn.CONCAT($B$3," ",TEXT(VLOOKUP(_xlfn.CONCAT($B60,$C60),BNA_Variations_prix!$E$1:$AJ$205,MATCH(O$42,BNA_Variations_prix!$E$4:$CA$4,0),FALSE),"0%")),IF(ROUND(VLOOKUP(_xlfn.CONCAT($B60,$C60),BNA_Variations_prix!$E$1:$AJ$205,MATCH(O$42,BNA_Variations_prix!$E$4:$CA$4,0),FALSE),2)=0,_xlfn.CONCAT($B$4," ",TEXT(VLOOKUP(_xlfn.CONCAT($B60,$C60),BNA_Variations_prix!$E$1:$AJ$205,MATCH(O$42,BNA_Variations_prix!$E$4:$CA$4,0),FALSE),"0%")),IF(ROUND(VLOOKUP(_xlfn.CONCAT($B60,$C60),BNA_Variations_prix!$E$1:$AJ$205,MATCH(O$42,BNA_Variations_prix!$E$4:$CA$4,0),FALSE),2)&lt;0,_xlfn.CONCAT($B$5," ",TEXT(VLOOKUP(_xlfn.CONCAT($B60,$C60),BNA_Variations_prix!$E$1:$AJ$205,MATCH(O$42,BNA_Variations_prix!$E$4:$CA$4,0),FALSE),"0%")),VLOOKUP(_xlfn.CONCAT($B60,$C60),BNA_Variations_prix!$E$1:$AJ$205,MATCH(O$42,BNA_Variations_prix!$E$4:$CA$4,0),FALSE)))),VLOOKUP(_xlfn.CONCAT($B60,$C60),BNA_Variations_prix!$E$1:$AJ$205,MATCH(O$42,BNA_Variations_prix!$E$4:$CA$4,0),FALSE))</f>
        <v>-</v>
      </c>
      <c r="P60" s="16" t="str">
        <f ca="1">IF(ISNUMBER(VLOOKUP(_xlfn.CONCAT($B60,$C60),BNA_Variations_prix!$E$1:$AJ$205,MATCH(P$42,BNA_Variations_prix!$E$4:$CA$4,0),FALSE)),IF(ROUND(VLOOKUP(_xlfn.CONCAT($B60,$C60),BNA_Variations_prix!$E$1:$AJ$205,MATCH(P$42,BNA_Variations_prix!$E$4:$CA$4,0),FALSE),2)&gt;0,_xlfn.CONCAT($B$3," ",TEXT(VLOOKUP(_xlfn.CONCAT($B60,$C60),BNA_Variations_prix!$E$1:$AJ$205,MATCH(P$42,BNA_Variations_prix!$E$4:$CA$4,0),FALSE),"0%")),IF(ROUND(VLOOKUP(_xlfn.CONCAT($B60,$C60),BNA_Variations_prix!$E$1:$AJ$205,MATCH(P$42,BNA_Variations_prix!$E$4:$CA$4,0),FALSE),2)=0,_xlfn.CONCAT($B$4," ",TEXT(VLOOKUP(_xlfn.CONCAT($B60,$C60),BNA_Variations_prix!$E$1:$AJ$205,MATCH(P$42,BNA_Variations_prix!$E$4:$CA$4,0),FALSE),"0%")),IF(ROUND(VLOOKUP(_xlfn.CONCAT($B60,$C60),BNA_Variations_prix!$E$1:$AJ$205,MATCH(P$42,BNA_Variations_prix!$E$4:$CA$4,0),FALSE),2)&lt;0,_xlfn.CONCAT($B$5," ",TEXT(VLOOKUP(_xlfn.CONCAT($B60,$C60),BNA_Variations_prix!$E$1:$AJ$205,MATCH(P$42,BNA_Variations_prix!$E$4:$CA$4,0),FALSE),"0%")),VLOOKUP(_xlfn.CONCAT($B60,$C60),BNA_Variations_prix!$E$1:$AJ$205,MATCH(P$42,BNA_Variations_prix!$E$4:$CA$4,0),FALSE)))),VLOOKUP(_xlfn.CONCAT($B60,$C60),BNA_Variations_prix!$E$1:$AJ$205,MATCH(P$42,BNA_Variations_prix!$E$4:$CA$4,0),FALSE))</f>
        <v>-</v>
      </c>
      <c r="Q60" s="16" t="str">
        <f ca="1">IF(ISNUMBER(VLOOKUP(_xlfn.CONCAT($B60,$C60),BNA_Variations_prix!$E$1:$AJ$205,MATCH(Q$42,BNA_Variations_prix!$E$4:$CA$4,0),FALSE)),IF(ROUND(VLOOKUP(_xlfn.CONCAT($B60,$C60),BNA_Variations_prix!$E$1:$AJ$205,MATCH(Q$42,BNA_Variations_prix!$E$4:$CA$4,0),FALSE),2)&gt;0,_xlfn.CONCAT($B$3," ",TEXT(VLOOKUP(_xlfn.CONCAT($B60,$C60),BNA_Variations_prix!$E$1:$AJ$205,MATCH(Q$42,BNA_Variations_prix!$E$4:$CA$4,0),FALSE),"0%")),IF(ROUND(VLOOKUP(_xlfn.CONCAT($B60,$C60),BNA_Variations_prix!$E$1:$AJ$205,MATCH(Q$42,BNA_Variations_prix!$E$4:$CA$4,0),FALSE),2)=0,_xlfn.CONCAT($B$4," ",TEXT(VLOOKUP(_xlfn.CONCAT($B60,$C60),BNA_Variations_prix!$E$1:$AJ$205,MATCH(Q$42,BNA_Variations_prix!$E$4:$CA$4,0),FALSE),"0%")),IF(ROUND(VLOOKUP(_xlfn.CONCAT($B60,$C60),BNA_Variations_prix!$E$1:$AJ$205,MATCH(Q$42,BNA_Variations_prix!$E$4:$CA$4,0),FALSE),2)&lt;0,_xlfn.CONCAT($B$5," ",TEXT(VLOOKUP(_xlfn.CONCAT($B60,$C60),BNA_Variations_prix!$E$1:$AJ$205,MATCH(Q$42,BNA_Variations_prix!$E$4:$CA$4,0),FALSE),"0%")),VLOOKUP(_xlfn.CONCAT($B60,$C60),BNA_Variations_prix!$E$1:$AJ$205,MATCH(Q$42,BNA_Variations_prix!$E$4:$CA$4,0),FALSE)))),VLOOKUP(_xlfn.CONCAT($B60,$C60),BNA_Variations_prix!$E$1:$AJ$205,MATCH(Q$42,BNA_Variations_prix!$E$4:$CA$4,0),FALSE))</f>
        <v>-</v>
      </c>
      <c r="R60" s="16" t="str">
        <f ca="1">IF(ISNUMBER(VLOOKUP(_xlfn.CONCAT($B60,$C60),BNA_Variations_prix!$E$1:$AJ$205,MATCH(R$42,BNA_Variations_prix!$E$4:$CA$4,0),FALSE)),IF(ROUND(VLOOKUP(_xlfn.CONCAT($B60,$C60),BNA_Variations_prix!$E$1:$AJ$205,MATCH(R$42,BNA_Variations_prix!$E$4:$CA$4,0),FALSE),2)&gt;0,_xlfn.CONCAT($B$3," ",TEXT(VLOOKUP(_xlfn.CONCAT($B60,$C60),BNA_Variations_prix!$E$1:$AJ$205,MATCH(R$42,BNA_Variations_prix!$E$4:$CA$4,0),FALSE),"0%")),IF(ROUND(VLOOKUP(_xlfn.CONCAT($B60,$C60),BNA_Variations_prix!$E$1:$AJ$205,MATCH(R$42,BNA_Variations_prix!$E$4:$CA$4,0),FALSE),2)=0,_xlfn.CONCAT($B$4," ",TEXT(VLOOKUP(_xlfn.CONCAT($B60,$C60),BNA_Variations_prix!$E$1:$AJ$205,MATCH(R$42,BNA_Variations_prix!$E$4:$CA$4,0),FALSE),"0%")),IF(ROUND(VLOOKUP(_xlfn.CONCAT($B60,$C60),BNA_Variations_prix!$E$1:$AJ$205,MATCH(R$42,BNA_Variations_prix!$E$4:$CA$4,0),FALSE),2)&lt;0,_xlfn.CONCAT($B$5," ",TEXT(VLOOKUP(_xlfn.CONCAT($B60,$C60),BNA_Variations_prix!$E$1:$AJ$205,MATCH(R$42,BNA_Variations_prix!$E$4:$CA$4,0),FALSE),"0%")),VLOOKUP(_xlfn.CONCAT($B60,$C60),BNA_Variations_prix!$E$1:$AJ$205,MATCH(R$42,BNA_Variations_prix!$E$4:$CA$4,0),FALSE)))),VLOOKUP(_xlfn.CONCAT($B60,$C60),BNA_Variations_prix!$E$1:$AJ$205,MATCH(R$42,BNA_Variations_prix!$E$4:$CA$4,0),FALSE))</f>
        <v>-</v>
      </c>
      <c r="S60" s="16" t="str">
        <f ca="1">IF(ISNUMBER(VLOOKUP(_xlfn.CONCAT($B60,$C60),BNA_Variations_prix!$E$1:$AJ$205,MATCH(S$42,BNA_Variations_prix!$E$4:$CA$4,0),FALSE)),IF(ROUND(VLOOKUP(_xlfn.CONCAT($B60,$C60),BNA_Variations_prix!$E$1:$AJ$205,MATCH(S$42,BNA_Variations_prix!$E$4:$CA$4,0),FALSE),2)&gt;0,_xlfn.CONCAT($B$3," ",TEXT(VLOOKUP(_xlfn.CONCAT($B60,$C60),BNA_Variations_prix!$E$1:$AJ$205,MATCH(S$42,BNA_Variations_prix!$E$4:$CA$4,0),FALSE),"0%")),IF(ROUND(VLOOKUP(_xlfn.CONCAT($B60,$C60),BNA_Variations_prix!$E$1:$AJ$205,MATCH(S$42,BNA_Variations_prix!$E$4:$CA$4,0),FALSE),2)=0,_xlfn.CONCAT($B$4," ",TEXT(VLOOKUP(_xlfn.CONCAT($B60,$C60),BNA_Variations_prix!$E$1:$AJ$205,MATCH(S$42,BNA_Variations_prix!$E$4:$CA$4,0),FALSE),"0%")),IF(ROUND(VLOOKUP(_xlfn.CONCAT($B60,$C60),BNA_Variations_prix!$E$1:$AJ$205,MATCH(S$42,BNA_Variations_prix!$E$4:$CA$4,0),FALSE),2)&lt;0,_xlfn.CONCAT($B$5," ",TEXT(VLOOKUP(_xlfn.CONCAT($B60,$C60),BNA_Variations_prix!$E$1:$AJ$205,MATCH(S$42,BNA_Variations_prix!$E$4:$CA$4,0),FALSE),"0%")),VLOOKUP(_xlfn.CONCAT($B60,$C60),BNA_Variations_prix!$E$1:$AJ$205,MATCH(S$42,BNA_Variations_prix!$E$4:$CA$4,0),FALSE)))),VLOOKUP(_xlfn.CONCAT($B60,$C60),BNA_Variations_prix!$E$1:$AJ$205,MATCH(S$42,BNA_Variations_prix!$E$4:$CA$4,0),FALSE))</f>
        <v>► 0%</v>
      </c>
      <c r="T60" s="16" t="str">
        <f ca="1">IF(ISNUMBER(VLOOKUP(_xlfn.CONCAT($B60,$C60),BNA_Variations_prix!$E$1:$AJ$205,MATCH(T$42,BNA_Variations_prix!$E$4:$CA$4,0),FALSE)),IF(ROUND(VLOOKUP(_xlfn.CONCAT($B60,$C60),BNA_Variations_prix!$E$1:$AJ$205,MATCH(T$42,BNA_Variations_prix!$E$4:$CA$4,0),FALSE),2)&gt;0,_xlfn.CONCAT($B$3," ",TEXT(VLOOKUP(_xlfn.CONCAT($B60,$C60),BNA_Variations_prix!$E$1:$AJ$205,MATCH(T$42,BNA_Variations_prix!$E$4:$CA$4,0),FALSE),"0%")),IF(ROUND(VLOOKUP(_xlfn.CONCAT($B60,$C60),BNA_Variations_prix!$E$1:$AJ$205,MATCH(T$42,BNA_Variations_prix!$E$4:$CA$4,0),FALSE),2)=0,_xlfn.CONCAT($B$4," ",TEXT(VLOOKUP(_xlfn.CONCAT($B60,$C60),BNA_Variations_prix!$E$1:$AJ$205,MATCH(T$42,BNA_Variations_prix!$E$4:$CA$4,0),FALSE),"0%")),IF(ROUND(VLOOKUP(_xlfn.CONCAT($B60,$C60),BNA_Variations_prix!$E$1:$AJ$205,MATCH(T$42,BNA_Variations_prix!$E$4:$CA$4,0),FALSE),2)&lt;0,_xlfn.CONCAT($B$5," ",TEXT(VLOOKUP(_xlfn.CONCAT($B60,$C60),BNA_Variations_prix!$E$1:$AJ$205,MATCH(T$42,BNA_Variations_prix!$E$4:$CA$4,0),FALSE),"0%")),VLOOKUP(_xlfn.CONCAT($B60,$C60),BNA_Variations_prix!$E$1:$AJ$205,MATCH(T$42,BNA_Variations_prix!$E$4:$CA$4,0),FALSE)))),VLOOKUP(_xlfn.CONCAT($B60,$C60),BNA_Variations_prix!$E$1:$AJ$205,MATCH(T$42,BNA_Variations_prix!$E$4:$CA$4,0),FALSE))</f>
        <v>► 0%</v>
      </c>
      <c r="U60" s="16" t="str">
        <f ca="1">IF(ISNUMBER(VLOOKUP(_xlfn.CONCAT($B60,$C60),BNA_Variations_prix!$E$1:$AJ$205,MATCH(U$42,BNA_Variations_prix!$E$4:$CA$4,0),FALSE)),IF(ROUND(VLOOKUP(_xlfn.CONCAT($B60,$C60),BNA_Variations_prix!$E$1:$AJ$205,MATCH(U$42,BNA_Variations_prix!$E$4:$CA$4,0),FALSE),2)&gt;0,_xlfn.CONCAT($B$3," ",TEXT(VLOOKUP(_xlfn.CONCAT($B60,$C60),BNA_Variations_prix!$E$1:$AJ$205,MATCH(U$42,BNA_Variations_prix!$E$4:$CA$4,0),FALSE),"0%")),IF(ROUND(VLOOKUP(_xlfn.CONCAT($B60,$C60),BNA_Variations_prix!$E$1:$AJ$205,MATCH(U$42,BNA_Variations_prix!$E$4:$CA$4,0),FALSE),2)=0,_xlfn.CONCAT($B$4," ",TEXT(VLOOKUP(_xlfn.CONCAT($B60,$C60),BNA_Variations_prix!$E$1:$AJ$205,MATCH(U$42,BNA_Variations_prix!$E$4:$CA$4,0),FALSE),"0%")),IF(ROUND(VLOOKUP(_xlfn.CONCAT($B60,$C60),BNA_Variations_prix!$E$1:$AJ$205,MATCH(U$42,BNA_Variations_prix!$E$4:$CA$4,0),FALSE),2)&lt;0,_xlfn.CONCAT($B$5," ",TEXT(VLOOKUP(_xlfn.CONCAT($B60,$C60),BNA_Variations_prix!$E$1:$AJ$205,MATCH(U$42,BNA_Variations_prix!$E$4:$CA$4,0),FALSE),"0%")),VLOOKUP(_xlfn.CONCAT($B60,$C60),BNA_Variations_prix!$E$1:$AJ$205,MATCH(U$42,BNA_Variations_prix!$E$4:$CA$4,0),FALSE)))),VLOOKUP(_xlfn.CONCAT($B60,$C60),BNA_Variations_prix!$E$1:$AJ$205,MATCH(U$42,BNA_Variations_prix!$E$4:$CA$4,0),FALSE))</f>
        <v>► 0%</v>
      </c>
      <c r="V60" s="16" t="str">
        <f ca="1">IF(ISNUMBER(VLOOKUP(_xlfn.CONCAT($B60,$C60),BNA_Variations_prix!$E$1:$AJ$205,MATCH(V$42,BNA_Variations_prix!$E$4:$CA$4,0),FALSE)),IF(ROUND(VLOOKUP(_xlfn.CONCAT($B60,$C60),BNA_Variations_prix!$E$1:$AJ$205,MATCH(V$42,BNA_Variations_prix!$E$4:$CA$4,0),FALSE),2)&gt;0,_xlfn.CONCAT($B$3," ",TEXT(VLOOKUP(_xlfn.CONCAT($B60,$C60),BNA_Variations_prix!$E$1:$AJ$205,MATCH(V$42,BNA_Variations_prix!$E$4:$CA$4,0),FALSE),"0%")),IF(ROUND(VLOOKUP(_xlfn.CONCAT($B60,$C60),BNA_Variations_prix!$E$1:$AJ$205,MATCH(V$42,BNA_Variations_prix!$E$4:$CA$4,0),FALSE),2)=0,_xlfn.CONCAT($B$4," ",TEXT(VLOOKUP(_xlfn.CONCAT($B60,$C60),BNA_Variations_prix!$E$1:$AJ$205,MATCH(V$42,BNA_Variations_prix!$E$4:$CA$4,0),FALSE),"0%")),IF(ROUND(VLOOKUP(_xlfn.CONCAT($B60,$C60),BNA_Variations_prix!$E$1:$AJ$205,MATCH(V$42,BNA_Variations_prix!$E$4:$CA$4,0),FALSE),2)&lt;0,_xlfn.CONCAT($B$5," ",TEXT(VLOOKUP(_xlfn.CONCAT($B60,$C60),BNA_Variations_prix!$E$1:$AJ$205,MATCH(V$42,BNA_Variations_prix!$E$4:$CA$4,0),FALSE),"0%")),VLOOKUP(_xlfn.CONCAT($B60,$C60),BNA_Variations_prix!$E$1:$AJ$205,MATCH(V$42,BNA_Variations_prix!$E$4:$CA$4,0),FALSE)))),VLOOKUP(_xlfn.CONCAT($B60,$C60),BNA_Variations_prix!$E$1:$AJ$205,MATCH(V$42,BNA_Variations_prix!$E$4:$CA$4,0),FALSE))</f>
        <v>► 0%</v>
      </c>
      <c r="W60" s="16" t="str">
        <f ca="1">IF(ISNUMBER(VLOOKUP(_xlfn.CONCAT($B60,$C60),BNA_Variations_prix!$E$1:$AJ$205,MATCH(W$42,BNA_Variations_prix!$E$4:$CA$4,0),FALSE)),IF(ROUND(VLOOKUP(_xlfn.CONCAT($B60,$C60),BNA_Variations_prix!$E$1:$AJ$205,MATCH(W$42,BNA_Variations_prix!$E$4:$CA$4,0),FALSE),2)&gt;0,_xlfn.CONCAT($B$3," ",TEXT(VLOOKUP(_xlfn.CONCAT($B60,$C60),BNA_Variations_prix!$E$1:$AJ$205,MATCH(W$42,BNA_Variations_prix!$E$4:$CA$4,0),FALSE),"0%")),IF(ROUND(VLOOKUP(_xlfn.CONCAT($B60,$C60),BNA_Variations_prix!$E$1:$AJ$205,MATCH(W$42,BNA_Variations_prix!$E$4:$CA$4,0),FALSE),2)=0,_xlfn.CONCAT($B$4," ",TEXT(VLOOKUP(_xlfn.CONCAT($B60,$C60),BNA_Variations_prix!$E$1:$AJ$205,MATCH(W$42,BNA_Variations_prix!$E$4:$CA$4,0),FALSE),"0%")),IF(ROUND(VLOOKUP(_xlfn.CONCAT($B60,$C60),BNA_Variations_prix!$E$1:$AJ$205,MATCH(W$42,BNA_Variations_prix!$E$4:$CA$4,0),FALSE),2)&lt;0,_xlfn.CONCAT($B$5," ",TEXT(VLOOKUP(_xlfn.CONCAT($B60,$C60),BNA_Variations_prix!$E$1:$AJ$205,MATCH(W$42,BNA_Variations_prix!$E$4:$CA$4,0),FALSE),"0%")),VLOOKUP(_xlfn.CONCAT($B60,$C60),BNA_Variations_prix!$E$1:$AJ$205,MATCH(W$42,BNA_Variations_prix!$E$4:$CA$4,0),FALSE)))),VLOOKUP(_xlfn.CONCAT($B60,$C60),BNA_Variations_prix!$E$1:$AJ$205,MATCH(W$42,BNA_Variations_prix!$E$4:$CA$4,0),FALSE))</f>
        <v>► 0%</v>
      </c>
      <c r="X60" s="16" t="str">
        <f ca="1">IF(ISNUMBER(VLOOKUP(_xlfn.CONCAT($B60,$C60),BNA_Variations_prix!$E$1:$AJ$205,MATCH(X$42,BNA_Variations_prix!$E$4:$CA$4,0),FALSE)),IF(ROUND(VLOOKUP(_xlfn.CONCAT($B60,$C60),BNA_Variations_prix!$E$1:$AJ$205,MATCH(X$42,BNA_Variations_prix!$E$4:$CA$4,0),FALSE),2)&gt;0,_xlfn.CONCAT($B$3," ",TEXT(VLOOKUP(_xlfn.CONCAT($B60,$C60),BNA_Variations_prix!$E$1:$AJ$205,MATCH(X$42,BNA_Variations_prix!$E$4:$CA$4,0),FALSE),"0%")),IF(ROUND(VLOOKUP(_xlfn.CONCAT($B60,$C60),BNA_Variations_prix!$E$1:$AJ$205,MATCH(X$42,BNA_Variations_prix!$E$4:$CA$4,0),FALSE),2)=0,_xlfn.CONCAT($B$4," ",TEXT(VLOOKUP(_xlfn.CONCAT($B60,$C60),BNA_Variations_prix!$E$1:$AJ$205,MATCH(X$42,BNA_Variations_prix!$E$4:$CA$4,0),FALSE),"0%")),IF(ROUND(VLOOKUP(_xlfn.CONCAT($B60,$C60),BNA_Variations_prix!$E$1:$AJ$205,MATCH(X$42,BNA_Variations_prix!$E$4:$CA$4,0),FALSE),2)&lt;0,_xlfn.CONCAT($B$5," ",TEXT(VLOOKUP(_xlfn.CONCAT($B60,$C60),BNA_Variations_prix!$E$1:$AJ$205,MATCH(X$42,BNA_Variations_prix!$E$4:$CA$4,0),FALSE),"0%")),VLOOKUP(_xlfn.CONCAT($B60,$C60),BNA_Variations_prix!$E$1:$AJ$205,MATCH(X$42,BNA_Variations_prix!$E$4:$CA$4,0),FALSE)))),VLOOKUP(_xlfn.CONCAT($B60,$C60),BNA_Variations_prix!$E$1:$AJ$205,MATCH(X$42,BNA_Variations_prix!$E$4:$CA$4,0),FALSE))</f>
        <v>► 0%</v>
      </c>
      <c r="Y60" s="16" t="str">
        <f ca="1">IF(ISNUMBER(VLOOKUP(_xlfn.CONCAT($B60,$C60),BNA_Variations_prix!$E$1:$AJ$205,MATCH(Y$42,BNA_Variations_prix!$E$4:$CA$4,0),FALSE)),IF(ROUND(VLOOKUP(_xlfn.CONCAT($B60,$C60),BNA_Variations_prix!$E$1:$AJ$205,MATCH(Y$42,BNA_Variations_prix!$E$4:$CA$4,0),FALSE),2)&gt;0,_xlfn.CONCAT($B$3," ",TEXT(VLOOKUP(_xlfn.CONCAT($B60,$C60),BNA_Variations_prix!$E$1:$AJ$205,MATCH(Y$42,BNA_Variations_prix!$E$4:$CA$4,0),FALSE),"0%")),IF(ROUND(VLOOKUP(_xlfn.CONCAT($B60,$C60),BNA_Variations_prix!$E$1:$AJ$205,MATCH(Y$42,BNA_Variations_prix!$E$4:$CA$4,0),FALSE),2)=0,_xlfn.CONCAT($B$4," ",TEXT(VLOOKUP(_xlfn.CONCAT($B60,$C60),BNA_Variations_prix!$E$1:$AJ$205,MATCH(Y$42,BNA_Variations_prix!$E$4:$CA$4,0),FALSE),"0%")),IF(ROUND(VLOOKUP(_xlfn.CONCAT($B60,$C60),BNA_Variations_prix!$E$1:$AJ$205,MATCH(Y$42,BNA_Variations_prix!$E$4:$CA$4,0),FALSE),2)&lt;0,_xlfn.CONCAT($B$5," ",TEXT(VLOOKUP(_xlfn.CONCAT($B60,$C60),BNA_Variations_prix!$E$1:$AJ$205,MATCH(Y$42,BNA_Variations_prix!$E$4:$CA$4,0),FALSE),"0%")),VLOOKUP(_xlfn.CONCAT($B60,$C60),BNA_Variations_prix!$E$1:$AJ$205,MATCH(Y$42,BNA_Variations_prix!$E$4:$CA$4,0),FALSE)))),VLOOKUP(_xlfn.CONCAT($B60,$C60),BNA_Variations_prix!$E$1:$AJ$205,MATCH(Y$42,BNA_Variations_prix!$E$4:$CA$4,0),FALSE))</f>
        <v>► 0%</v>
      </c>
      <c r="Z60" s="16" t="str">
        <f ca="1">IF(ISNUMBER(VLOOKUP(_xlfn.CONCAT($B60,$C60),BNA_Variations_prix!$E$1:$AJ$205,MATCH(Z$42,BNA_Variations_prix!$E$4:$CA$4,0),FALSE)),IF(ROUND(VLOOKUP(_xlfn.CONCAT($B60,$C60),BNA_Variations_prix!$E$1:$AJ$205,MATCH(Z$42,BNA_Variations_prix!$E$4:$CA$4,0),FALSE),2)&gt;0,_xlfn.CONCAT($B$3," ",TEXT(VLOOKUP(_xlfn.CONCAT($B60,$C60),BNA_Variations_prix!$E$1:$AJ$205,MATCH(Z$42,BNA_Variations_prix!$E$4:$CA$4,0),FALSE),"0%")),IF(ROUND(VLOOKUP(_xlfn.CONCAT($B60,$C60),BNA_Variations_prix!$E$1:$AJ$205,MATCH(Z$42,BNA_Variations_prix!$E$4:$CA$4,0),FALSE),2)=0,_xlfn.CONCAT($B$4," ",TEXT(VLOOKUP(_xlfn.CONCAT($B60,$C60),BNA_Variations_prix!$E$1:$AJ$205,MATCH(Z$42,BNA_Variations_prix!$E$4:$CA$4,0),FALSE),"0%")),IF(ROUND(VLOOKUP(_xlfn.CONCAT($B60,$C60),BNA_Variations_prix!$E$1:$AJ$205,MATCH(Z$42,BNA_Variations_prix!$E$4:$CA$4,0),FALSE),2)&lt;0,_xlfn.CONCAT($B$5," ",TEXT(VLOOKUP(_xlfn.CONCAT($B60,$C60),BNA_Variations_prix!$E$1:$AJ$205,MATCH(Z$42,BNA_Variations_prix!$E$4:$CA$4,0),FALSE),"0%")),VLOOKUP(_xlfn.CONCAT($B60,$C60),BNA_Variations_prix!$E$1:$AJ$205,MATCH(Z$42,BNA_Variations_prix!$E$4:$CA$4,0),FALSE)))),VLOOKUP(_xlfn.CONCAT($B60,$C60),BNA_Variations_prix!$E$1:$AJ$205,MATCH(Z$42,BNA_Variations_prix!$E$4:$CA$4,0),FALSE))</f>
        <v>► 0%</v>
      </c>
      <c r="AA60" s="16" t="str">
        <f ca="1">IF(ISNUMBER(VLOOKUP(_xlfn.CONCAT($B60,$C60),BNA_Variations_prix!$E$1:$AJ$205,MATCH(AA$42,BNA_Variations_prix!$E$4:$CA$4,0),FALSE)),IF(ROUND(VLOOKUP(_xlfn.CONCAT($B60,$C60),BNA_Variations_prix!$E$1:$AJ$205,MATCH(AA$42,BNA_Variations_prix!$E$4:$CA$4,0),FALSE),2)&gt;0,_xlfn.CONCAT($B$3," ",TEXT(VLOOKUP(_xlfn.CONCAT($B60,$C60),BNA_Variations_prix!$E$1:$AJ$205,MATCH(AA$42,BNA_Variations_prix!$E$4:$CA$4,0),FALSE),"0%")),IF(ROUND(VLOOKUP(_xlfn.CONCAT($B60,$C60),BNA_Variations_prix!$E$1:$AJ$205,MATCH(AA$42,BNA_Variations_prix!$E$4:$CA$4,0),FALSE),2)=0,_xlfn.CONCAT($B$4," ",TEXT(VLOOKUP(_xlfn.CONCAT($B60,$C60),BNA_Variations_prix!$E$1:$AJ$205,MATCH(AA$42,BNA_Variations_prix!$E$4:$CA$4,0),FALSE),"0%")),IF(ROUND(VLOOKUP(_xlfn.CONCAT($B60,$C60),BNA_Variations_prix!$E$1:$AJ$205,MATCH(AA$42,BNA_Variations_prix!$E$4:$CA$4,0),FALSE),2)&lt;0,_xlfn.CONCAT($B$5," ",TEXT(VLOOKUP(_xlfn.CONCAT($B60,$C60),BNA_Variations_prix!$E$1:$AJ$205,MATCH(AA$42,BNA_Variations_prix!$E$4:$CA$4,0),FALSE),"0%")),VLOOKUP(_xlfn.CONCAT($B60,$C60),BNA_Variations_prix!$E$1:$AJ$205,MATCH(AA$42,BNA_Variations_prix!$E$4:$CA$4,0),FALSE)))),VLOOKUP(_xlfn.CONCAT($B60,$C60),BNA_Variations_prix!$E$1:$AJ$205,MATCH(AA$42,BNA_Variations_prix!$E$4:$CA$4,0),FALSE))</f>
        <v>► 0%</v>
      </c>
      <c r="AB60" s="16" t="str">
        <f ca="1">IF(ISNUMBER(VLOOKUP(_xlfn.CONCAT($B60,$C60),BNA_Variations_prix!$E$1:$AJ$205,MATCH(AB$42,BNA_Variations_prix!$E$4:$CA$4,0),FALSE)),IF(ROUND(VLOOKUP(_xlfn.CONCAT($B60,$C60),BNA_Variations_prix!$E$1:$AJ$205,MATCH(AB$42,BNA_Variations_prix!$E$4:$CA$4,0),FALSE),2)&gt;0,_xlfn.CONCAT($B$3," ",TEXT(VLOOKUP(_xlfn.CONCAT($B60,$C60),BNA_Variations_prix!$E$1:$AJ$205,MATCH(AB$42,BNA_Variations_prix!$E$4:$CA$4,0),FALSE),"0%")),IF(ROUND(VLOOKUP(_xlfn.CONCAT($B60,$C60),BNA_Variations_prix!$E$1:$AJ$205,MATCH(AB$42,BNA_Variations_prix!$E$4:$CA$4,0),FALSE),2)=0,_xlfn.CONCAT($B$4," ",TEXT(VLOOKUP(_xlfn.CONCAT($B60,$C60),BNA_Variations_prix!$E$1:$AJ$205,MATCH(AB$42,BNA_Variations_prix!$E$4:$CA$4,0),FALSE),"0%")),IF(ROUND(VLOOKUP(_xlfn.CONCAT($B60,$C60),BNA_Variations_prix!$E$1:$AJ$205,MATCH(AB$42,BNA_Variations_prix!$E$4:$CA$4,0),FALSE),2)&lt;0,_xlfn.CONCAT($B$5," ",TEXT(VLOOKUP(_xlfn.CONCAT($B60,$C60),BNA_Variations_prix!$E$1:$AJ$205,MATCH(AB$42,BNA_Variations_prix!$E$4:$CA$4,0),FALSE),"0%")),VLOOKUP(_xlfn.CONCAT($B60,$C60),BNA_Variations_prix!$E$1:$AJ$205,MATCH(AB$42,BNA_Variations_prix!$E$4:$CA$4,0),FALSE)))),VLOOKUP(_xlfn.CONCAT($B60,$C60),BNA_Variations_prix!$E$1:$AJ$205,MATCH(AB$42,BNA_Variations_prix!$E$4:$CA$4,0),FALSE))</f>
        <v>► 0%</v>
      </c>
      <c r="AC60" s="16" t="str">
        <f ca="1">IF(ISNUMBER(VLOOKUP(_xlfn.CONCAT($B60,$C60),BNA_Variations_prix!$E$1:$AJ$205,MATCH(AC$42,BNA_Variations_prix!$E$4:$CA$4,0),FALSE)),IF(ROUND(VLOOKUP(_xlfn.CONCAT($B60,$C60),BNA_Variations_prix!$E$1:$AJ$205,MATCH(AC$42,BNA_Variations_prix!$E$4:$CA$4,0),FALSE),2)&gt;0,_xlfn.CONCAT($B$3," ",TEXT(VLOOKUP(_xlfn.CONCAT($B60,$C60),BNA_Variations_prix!$E$1:$AJ$205,MATCH(AC$42,BNA_Variations_prix!$E$4:$CA$4,0),FALSE),"0%")),IF(ROUND(VLOOKUP(_xlfn.CONCAT($B60,$C60),BNA_Variations_prix!$E$1:$AJ$205,MATCH(AC$42,BNA_Variations_prix!$E$4:$CA$4,0),FALSE),2)=0,_xlfn.CONCAT($B$4," ",TEXT(VLOOKUP(_xlfn.CONCAT($B60,$C60),BNA_Variations_prix!$E$1:$AJ$205,MATCH(AC$42,BNA_Variations_prix!$E$4:$CA$4,0),FALSE),"0%")),IF(ROUND(VLOOKUP(_xlfn.CONCAT($B60,$C60),BNA_Variations_prix!$E$1:$AJ$205,MATCH(AC$42,BNA_Variations_prix!$E$4:$CA$4,0),FALSE),2)&lt;0,_xlfn.CONCAT($B$5," ",TEXT(VLOOKUP(_xlfn.CONCAT($B60,$C60),BNA_Variations_prix!$E$1:$AJ$205,MATCH(AC$42,BNA_Variations_prix!$E$4:$CA$4,0),FALSE),"0%")),VLOOKUP(_xlfn.CONCAT($B60,$C60),BNA_Variations_prix!$E$1:$AJ$205,MATCH(AC$42,BNA_Variations_prix!$E$4:$CA$4,0),FALSE)))),VLOOKUP(_xlfn.CONCAT($B60,$C60),BNA_Variations_prix!$E$1:$AJ$205,MATCH(AC$42,BNA_Variations_prix!$E$4:$CA$4,0),FALSE))</f>
        <v>► 0%</v>
      </c>
      <c r="AD60" s="16" t="str">
        <f ca="1">IF(ISNUMBER(VLOOKUP(_xlfn.CONCAT($B60,$C60),BNA_Variations_prix!$E$1:$AJ$205,MATCH(AD$42,BNA_Variations_prix!$E$4:$CA$4,0),FALSE)),IF(ROUND(VLOOKUP(_xlfn.CONCAT($B60,$C60),BNA_Variations_prix!$E$1:$AJ$205,MATCH(AD$42,BNA_Variations_prix!$E$4:$CA$4,0),FALSE),2)&gt;0,_xlfn.CONCAT($B$3," ",TEXT(VLOOKUP(_xlfn.CONCAT($B60,$C60),BNA_Variations_prix!$E$1:$AJ$205,MATCH(AD$42,BNA_Variations_prix!$E$4:$CA$4,0),FALSE),"0%")),IF(ROUND(VLOOKUP(_xlfn.CONCAT($B60,$C60),BNA_Variations_prix!$E$1:$AJ$205,MATCH(AD$42,BNA_Variations_prix!$E$4:$CA$4,0),FALSE),2)=0,_xlfn.CONCAT($B$4," ",TEXT(VLOOKUP(_xlfn.CONCAT($B60,$C60),BNA_Variations_prix!$E$1:$AJ$205,MATCH(AD$42,BNA_Variations_prix!$E$4:$CA$4,0),FALSE),"0%")),IF(ROUND(VLOOKUP(_xlfn.CONCAT($B60,$C60),BNA_Variations_prix!$E$1:$AJ$205,MATCH(AD$42,BNA_Variations_prix!$E$4:$CA$4,0),FALSE),2)&lt;0,_xlfn.CONCAT($B$5," ",TEXT(VLOOKUP(_xlfn.CONCAT($B60,$C60),BNA_Variations_prix!$E$1:$AJ$205,MATCH(AD$42,BNA_Variations_prix!$E$4:$CA$4,0),FALSE),"0%")),VLOOKUP(_xlfn.CONCAT($B60,$C60),BNA_Variations_prix!$E$1:$AJ$205,MATCH(AD$42,BNA_Variations_prix!$E$4:$CA$4,0),FALSE)))),VLOOKUP(_xlfn.CONCAT($B60,$C60),BNA_Variations_prix!$E$1:$AJ$205,MATCH(AD$42,BNA_Variations_prix!$E$4:$CA$4,0),FALSE))</f>
        <v>► 0%</v>
      </c>
      <c r="AE60" s="16" t="str">
        <f ca="1">IF(ISNUMBER(VLOOKUP(_xlfn.CONCAT($B60,$C60),BNA_Variations_prix!$E$1:$AJ$205,MATCH(AE$42,BNA_Variations_prix!$E$4:$CA$4,0),FALSE)),IF(ROUND(VLOOKUP(_xlfn.CONCAT($B60,$C60),BNA_Variations_prix!$E$1:$AJ$205,MATCH(AE$42,BNA_Variations_prix!$E$4:$CA$4,0),FALSE),2)&gt;0,_xlfn.CONCAT($B$3," ",TEXT(VLOOKUP(_xlfn.CONCAT($B60,$C60),BNA_Variations_prix!$E$1:$AJ$205,MATCH(AE$42,BNA_Variations_prix!$E$4:$CA$4,0),FALSE),"0%")),IF(ROUND(VLOOKUP(_xlfn.CONCAT($B60,$C60),BNA_Variations_prix!$E$1:$AJ$205,MATCH(AE$42,BNA_Variations_prix!$E$4:$CA$4,0),FALSE),2)=0,_xlfn.CONCAT($B$4," ",TEXT(VLOOKUP(_xlfn.CONCAT($B60,$C60),BNA_Variations_prix!$E$1:$AJ$205,MATCH(AE$42,BNA_Variations_prix!$E$4:$CA$4,0),FALSE),"0%")),IF(ROUND(VLOOKUP(_xlfn.CONCAT($B60,$C60),BNA_Variations_prix!$E$1:$AJ$205,MATCH(AE$42,BNA_Variations_prix!$E$4:$CA$4,0),FALSE),2)&lt;0,_xlfn.CONCAT($B$5," ",TEXT(VLOOKUP(_xlfn.CONCAT($B60,$C60),BNA_Variations_prix!$E$1:$AJ$205,MATCH(AE$42,BNA_Variations_prix!$E$4:$CA$4,0),FALSE),"0%")),VLOOKUP(_xlfn.CONCAT($B60,$C60),BNA_Variations_prix!$E$1:$AJ$205,MATCH(AE$42,BNA_Variations_prix!$E$4:$CA$4,0),FALSE)))),VLOOKUP(_xlfn.CONCAT($B60,$C60),BNA_Variations_prix!$E$1:$AJ$205,MATCH(AE$42,BNA_Variations_prix!$E$4:$CA$4,0),FALSE))</f>
        <v>► 0%</v>
      </c>
      <c r="AF60" s="16" t="str">
        <f ca="1">IF(ISNUMBER(VLOOKUP(_xlfn.CONCAT($B60,$C60),BNA_Variations_prix!$E$1:$AJ$205,MATCH(AF$42,BNA_Variations_prix!$E$4:$CA$4,0),FALSE)),IF(ROUND(VLOOKUP(_xlfn.CONCAT($B60,$C60),BNA_Variations_prix!$E$1:$AJ$205,MATCH(AF$42,BNA_Variations_prix!$E$4:$CA$4,0),FALSE),2)&gt;0,_xlfn.CONCAT($B$3," ",TEXT(VLOOKUP(_xlfn.CONCAT($B60,$C60),BNA_Variations_prix!$E$1:$AJ$205,MATCH(AF$42,BNA_Variations_prix!$E$4:$CA$4,0),FALSE),"0%")),IF(ROUND(VLOOKUP(_xlfn.CONCAT($B60,$C60),BNA_Variations_prix!$E$1:$AJ$205,MATCH(AF$42,BNA_Variations_prix!$E$4:$CA$4,0),FALSE),2)=0,_xlfn.CONCAT($B$4," ",TEXT(VLOOKUP(_xlfn.CONCAT($B60,$C60),BNA_Variations_prix!$E$1:$AJ$205,MATCH(AF$42,BNA_Variations_prix!$E$4:$CA$4,0),FALSE),"0%")),IF(ROUND(VLOOKUP(_xlfn.CONCAT($B60,$C60),BNA_Variations_prix!$E$1:$AJ$205,MATCH(AF$42,BNA_Variations_prix!$E$4:$CA$4,0),FALSE),2)&lt;0,_xlfn.CONCAT($B$5," ",TEXT(VLOOKUP(_xlfn.CONCAT($B60,$C60),BNA_Variations_prix!$E$1:$AJ$205,MATCH(AF$42,BNA_Variations_prix!$E$4:$CA$4,0),FALSE),"0%")),VLOOKUP(_xlfn.CONCAT($B60,$C60),BNA_Variations_prix!$E$1:$AJ$205,MATCH(AF$42,BNA_Variations_prix!$E$4:$CA$4,0),FALSE)))),VLOOKUP(_xlfn.CONCAT($B60,$C60),BNA_Variations_prix!$E$1:$AJ$205,MATCH(AF$42,BNA_Variations_prix!$E$4:$CA$4,0),FALSE))</f>
        <v>► 0%</v>
      </c>
      <c r="AG60" s="16" t="str">
        <f ca="1">IF(ISNUMBER(VLOOKUP(_xlfn.CONCAT($B60,$C60),BNA_Variations_prix!$E$1:$AJ$205,MATCH(AG$42,BNA_Variations_prix!$E$4:$CA$4,0),FALSE)),IF(ROUND(VLOOKUP(_xlfn.CONCAT($B60,$C60),BNA_Variations_prix!$E$1:$AJ$205,MATCH(AG$42,BNA_Variations_prix!$E$4:$CA$4,0),FALSE),2)&gt;0,_xlfn.CONCAT($B$3," ",TEXT(VLOOKUP(_xlfn.CONCAT($B60,$C60),BNA_Variations_prix!$E$1:$AJ$205,MATCH(AG$42,BNA_Variations_prix!$E$4:$CA$4,0),FALSE),"0%")),IF(ROUND(VLOOKUP(_xlfn.CONCAT($B60,$C60),BNA_Variations_prix!$E$1:$AJ$205,MATCH(AG$42,BNA_Variations_prix!$E$4:$CA$4,0),FALSE),2)=0,_xlfn.CONCAT($B$4," ",TEXT(VLOOKUP(_xlfn.CONCAT($B60,$C60),BNA_Variations_prix!$E$1:$AJ$205,MATCH(AG$42,BNA_Variations_prix!$E$4:$CA$4,0),FALSE),"0%")),IF(ROUND(VLOOKUP(_xlfn.CONCAT($B60,$C60),BNA_Variations_prix!$E$1:$AJ$205,MATCH(AG$42,BNA_Variations_prix!$E$4:$CA$4,0),FALSE),2)&lt;0,_xlfn.CONCAT($B$5," ",TEXT(VLOOKUP(_xlfn.CONCAT($B60,$C60),BNA_Variations_prix!$E$1:$AJ$205,MATCH(AG$42,BNA_Variations_prix!$E$4:$CA$4,0),FALSE),"0%")),VLOOKUP(_xlfn.CONCAT($B60,$C60),BNA_Variations_prix!$E$1:$AJ$205,MATCH(AG$42,BNA_Variations_prix!$E$4:$CA$4,0),FALSE)))),VLOOKUP(_xlfn.CONCAT($B60,$C60),BNA_Variations_prix!$E$1:$AJ$205,MATCH(AG$42,BNA_Variations_prix!$E$4:$CA$4,0),FALSE))</f>
        <v>-</v>
      </c>
    </row>
    <row r="61" spans="2:33" x14ac:dyDescent="0.35">
      <c r="D61" t="s">
        <v>3340</v>
      </c>
    </row>
    <row r="62" spans="2:33" x14ac:dyDescent="0.35">
      <c r="B62" t="s">
        <v>100</v>
      </c>
      <c r="C62" s="11">
        <f>$B$2</f>
        <v>45231</v>
      </c>
      <c r="D62" t="s">
        <v>98</v>
      </c>
      <c r="E62" s="16" t="str">
        <f ca="1">IF(ISNUMBER(VLOOKUP(_xlfn.CONCAT($B62,$C62),BNA_Variations_prix!$E$1:$AJ$205,MATCH(E$42,BNA_Variations_prix!$E$4:$CA$4,0),FALSE)),IF(ROUND(VLOOKUP(_xlfn.CONCAT($B62,$C62),BNA_Variations_prix!$E$1:$AJ$205,MATCH(E$42,BNA_Variations_prix!$E$4:$CA$4,0),FALSE),2)&gt;0,_xlfn.CONCAT($B$3," ",TEXT(VLOOKUP(_xlfn.CONCAT($B62,$C62),BNA_Variations_prix!$E$1:$AJ$205,MATCH(E$42,BNA_Variations_prix!$E$4:$CA$4,0),FALSE),"0%")),IF(ROUND(VLOOKUP(_xlfn.CONCAT($B62,$C62),BNA_Variations_prix!$E$1:$AJ$205,MATCH(E$42,BNA_Variations_prix!$E$4:$CA$4,0),FALSE),2)=0,_xlfn.CONCAT($B$4," ",TEXT(VLOOKUP(_xlfn.CONCAT($B62,$C62),BNA_Variations_prix!$E$1:$AJ$205,MATCH(E$42,BNA_Variations_prix!$E$4:$CA$4,0),FALSE),"0%")),IF(ROUND(VLOOKUP(_xlfn.CONCAT($B62,$C62),BNA_Variations_prix!$E$1:$AJ$205,MATCH(E$42,BNA_Variations_prix!$E$4:$CA$4,0),FALSE),2)&lt;0,_xlfn.CONCAT($B$5," ",TEXT(VLOOKUP(_xlfn.CONCAT($B62,$C62),BNA_Variations_prix!$E$1:$AJ$205,MATCH(E$42,BNA_Variations_prix!$E$4:$CA$4,0),FALSE),"0%")),VLOOKUP(_xlfn.CONCAT($B62,$C62),BNA_Variations_prix!$E$1:$AJ$205,MATCH(E$42,BNA_Variations_prix!$E$4:$CA$4,0),FALSE)))),VLOOKUP(_xlfn.CONCAT($B62,$C62),BNA_Variations_prix!$E$1:$AJ$205,MATCH(E$42,BNA_Variations_prix!$E$4:$CA$4,0),FALSE))</f>
        <v>-</v>
      </c>
      <c r="F62" s="16" t="str">
        <f ca="1">IF(ISNUMBER(VLOOKUP(_xlfn.CONCAT($B62,$C62),BNA_Variations_prix!$E$1:$AJ$205,MATCH(F$42,BNA_Variations_prix!$E$4:$CA$4,0),FALSE)),IF(ROUND(VLOOKUP(_xlfn.CONCAT($B62,$C62),BNA_Variations_prix!$E$1:$AJ$205,MATCH(F$42,BNA_Variations_prix!$E$4:$CA$4,0),FALSE),2)&gt;0,_xlfn.CONCAT($B$3," ",TEXT(VLOOKUP(_xlfn.CONCAT($B62,$C62),BNA_Variations_prix!$E$1:$AJ$205,MATCH(F$42,BNA_Variations_prix!$E$4:$CA$4,0),FALSE),"0%")),IF(ROUND(VLOOKUP(_xlfn.CONCAT($B62,$C62),BNA_Variations_prix!$E$1:$AJ$205,MATCH(F$42,BNA_Variations_prix!$E$4:$CA$4,0),FALSE),2)=0,_xlfn.CONCAT($B$4," ",TEXT(VLOOKUP(_xlfn.CONCAT($B62,$C62),BNA_Variations_prix!$E$1:$AJ$205,MATCH(F$42,BNA_Variations_prix!$E$4:$CA$4,0),FALSE),"0%")),IF(ROUND(VLOOKUP(_xlfn.CONCAT($B62,$C62),BNA_Variations_prix!$E$1:$AJ$205,MATCH(F$42,BNA_Variations_prix!$E$4:$CA$4,0),FALSE),2)&lt;0,_xlfn.CONCAT($B$5," ",TEXT(VLOOKUP(_xlfn.CONCAT($B62,$C62),BNA_Variations_prix!$E$1:$AJ$205,MATCH(F$42,BNA_Variations_prix!$E$4:$CA$4,0),FALSE),"0%")),VLOOKUP(_xlfn.CONCAT($B62,$C62),BNA_Variations_prix!$E$1:$AJ$205,MATCH(F$42,BNA_Variations_prix!$E$4:$CA$4,0),FALSE)))),VLOOKUP(_xlfn.CONCAT($B62,$C62),BNA_Variations_prix!$E$1:$AJ$205,MATCH(F$42,BNA_Variations_prix!$E$4:$CA$4,0),FALSE))</f>
        <v>-</v>
      </c>
      <c r="G62" s="16" t="str">
        <f ca="1">IF(ISNUMBER(VLOOKUP(_xlfn.CONCAT($B62,$C62),BNA_Variations_prix!$E$1:$AJ$205,MATCH(G$42,BNA_Variations_prix!$E$4:$CA$4,0),FALSE)),IF(ROUND(VLOOKUP(_xlfn.CONCAT($B62,$C62),BNA_Variations_prix!$E$1:$AJ$205,MATCH(G$42,BNA_Variations_prix!$E$4:$CA$4,0),FALSE),2)&gt;0,_xlfn.CONCAT($B$3," ",TEXT(VLOOKUP(_xlfn.CONCAT($B62,$C62),BNA_Variations_prix!$E$1:$AJ$205,MATCH(G$42,BNA_Variations_prix!$E$4:$CA$4,0),FALSE),"0%")),IF(ROUND(VLOOKUP(_xlfn.CONCAT($B62,$C62),BNA_Variations_prix!$E$1:$AJ$205,MATCH(G$42,BNA_Variations_prix!$E$4:$CA$4,0),FALSE),2)=0,_xlfn.CONCAT($B$4," ",TEXT(VLOOKUP(_xlfn.CONCAT($B62,$C62),BNA_Variations_prix!$E$1:$AJ$205,MATCH(G$42,BNA_Variations_prix!$E$4:$CA$4,0),FALSE),"0%")),IF(ROUND(VLOOKUP(_xlfn.CONCAT($B62,$C62),BNA_Variations_prix!$E$1:$AJ$205,MATCH(G$42,BNA_Variations_prix!$E$4:$CA$4,0),FALSE),2)&lt;0,_xlfn.CONCAT($B$5," ",TEXT(VLOOKUP(_xlfn.CONCAT($B62,$C62),BNA_Variations_prix!$E$1:$AJ$205,MATCH(G$42,BNA_Variations_prix!$E$4:$CA$4,0),FALSE),"0%")),VLOOKUP(_xlfn.CONCAT($B62,$C62),BNA_Variations_prix!$E$1:$AJ$205,MATCH(G$42,BNA_Variations_prix!$E$4:$CA$4,0),FALSE)))),VLOOKUP(_xlfn.CONCAT($B62,$C62),BNA_Variations_prix!$E$1:$AJ$205,MATCH(G$42,BNA_Variations_prix!$E$4:$CA$4,0),FALSE))</f>
        <v>-</v>
      </c>
      <c r="H62" s="16" t="str">
        <f ca="1">IF(ISNUMBER(VLOOKUP(_xlfn.CONCAT($B62,$C62),BNA_Variations_prix!$E$1:$AJ$205,MATCH(H$42,BNA_Variations_prix!$E$4:$CA$4,0),FALSE)),IF(ROUND(VLOOKUP(_xlfn.CONCAT($B62,$C62),BNA_Variations_prix!$E$1:$AJ$205,MATCH(H$42,BNA_Variations_prix!$E$4:$CA$4,0),FALSE),2)&gt;0,_xlfn.CONCAT($B$3," ",TEXT(VLOOKUP(_xlfn.CONCAT($B62,$C62),BNA_Variations_prix!$E$1:$AJ$205,MATCH(H$42,BNA_Variations_prix!$E$4:$CA$4,0),FALSE),"0%")),IF(ROUND(VLOOKUP(_xlfn.CONCAT($B62,$C62),BNA_Variations_prix!$E$1:$AJ$205,MATCH(H$42,BNA_Variations_prix!$E$4:$CA$4,0),FALSE),2)=0,_xlfn.CONCAT($B$4," ",TEXT(VLOOKUP(_xlfn.CONCAT($B62,$C62),BNA_Variations_prix!$E$1:$AJ$205,MATCH(H$42,BNA_Variations_prix!$E$4:$CA$4,0),FALSE),"0%")),IF(ROUND(VLOOKUP(_xlfn.CONCAT($B62,$C62),BNA_Variations_prix!$E$1:$AJ$205,MATCH(H$42,BNA_Variations_prix!$E$4:$CA$4,0),FALSE),2)&lt;0,_xlfn.CONCAT($B$5," ",TEXT(VLOOKUP(_xlfn.CONCAT($B62,$C62),BNA_Variations_prix!$E$1:$AJ$205,MATCH(H$42,BNA_Variations_prix!$E$4:$CA$4,0),FALSE),"0%")),VLOOKUP(_xlfn.CONCAT($B62,$C62),BNA_Variations_prix!$E$1:$AJ$205,MATCH(H$42,BNA_Variations_prix!$E$4:$CA$4,0),FALSE)))),VLOOKUP(_xlfn.CONCAT($B62,$C62),BNA_Variations_prix!$E$1:$AJ$205,MATCH(H$42,BNA_Variations_prix!$E$4:$CA$4,0),FALSE))</f>
        <v>-</v>
      </c>
      <c r="I62" s="16" t="str">
        <f ca="1">IF(ISNUMBER(VLOOKUP(_xlfn.CONCAT($B62,$C62),BNA_Variations_prix!$E$1:$AJ$205,MATCH(I$42,BNA_Variations_prix!$E$4:$CA$4,0),FALSE)),IF(ROUND(VLOOKUP(_xlfn.CONCAT($B62,$C62),BNA_Variations_prix!$E$1:$AJ$205,MATCH(I$42,BNA_Variations_prix!$E$4:$CA$4,0),FALSE),2)&gt;0,_xlfn.CONCAT($B$3," ",TEXT(VLOOKUP(_xlfn.CONCAT($B62,$C62),BNA_Variations_prix!$E$1:$AJ$205,MATCH(I$42,BNA_Variations_prix!$E$4:$CA$4,0),FALSE),"0%")),IF(ROUND(VLOOKUP(_xlfn.CONCAT($B62,$C62),BNA_Variations_prix!$E$1:$AJ$205,MATCH(I$42,BNA_Variations_prix!$E$4:$CA$4,0),FALSE),2)=0,_xlfn.CONCAT($B$4," ",TEXT(VLOOKUP(_xlfn.CONCAT($B62,$C62),BNA_Variations_prix!$E$1:$AJ$205,MATCH(I$42,BNA_Variations_prix!$E$4:$CA$4,0),FALSE),"0%")),IF(ROUND(VLOOKUP(_xlfn.CONCAT($B62,$C62),BNA_Variations_prix!$E$1:$AJ$205,MATCH(I$42,BNA_Variations_prix!$E$4:$CA$4,0),FALSE),2)&lt;0,_xlfn.CONCAT($B$5," ",TEXT(VLOOKUP(_xlfn.CONCAT($B62,$C62),BNA_Variations_prix!$E$1:$AJ$205,MATCH(I$42,BNA_Variations_prix!$E$4:$CA$4,0),FALSE),"0%")),VLOOKUP(_xlfn.CONCAT($B62,$C62),BNA_Variations_prix!$E$1:$AJ$205,MATCH(I$42,BNA_Variations_prix!$E$4:$CA$4,0),FALSE)))),VLOOKUP(_xlfn.CONCAT($B62,$C62),BNA_Variations_prix!$E$1:$AJ$205,MATCH(I$42,BNA_Variations_prix!$E$4:$CA$4,0),FALSE))</f>
        <v>-</v>
      </c>
      <c r="J62" s="16" t="str">
        <f ca="1">IF(ISNUMBER(VLOOKUP(_xlfn.CONCAT($B62,$C62),BNA_Variations_prix!$E$1:$AJ$205,MATCH(J$42,BNA_Variations_prix!$E$4:$CA$4,0),FALSE)),IF(ROUND(VLOOKUP(_xlfn.CONCAT($B62,$C62),BNA_Variations_prix!$E$1:$AJ$205,MATCH(J$42,BNA_Variations_prix!$E$4:$CA$4,0),FALSE),2)&gt;0,_xlfn.CONCAT($B$3," ",TEXT(VLOOKUP(_xlfn.CONCAT($B62,$C62),BNA_Variations_prix!$E$1:$AJ$205,MATCH(J$42,BNA_Variations_prix!$E$4:$CA$4,0),FALSE),"0%")),IF(ROUND(VLOOKUP(_xlfn.CONCAT($B62,$C62),BNA_Variations_prix!$E$1:$AJ$205,MATCH(J$42,BNA_Variations_prix!$E$4:$CA$4,0),FALSE),2)=0,_xlfn.CONCAT($B$4," ",TEXT(VLOOKUP(_xlfn.CONCAT($B62,$C62),BNA_Variations_prix!$E$1:$AJ$205,MATCH(J$42,BNA_Variations_prix!$E$4:$CA$4,0),FALSE),"0%")),IF(ROUND(VLOOKUP(_xlfn.CONCAT($B62,$C62),BNA_Variations_prix!$E$1:$AJ$205,MATCH(J$42,BNA_Variations_prix!$E$4:$CA$4,0),FALSE),2)&lt;0,_xlfn.CONCAT($B$5," ",TEXT(VLOOKUP(_xlfn.CONCAT($B62,$C62),BNA_Variations_prix!$E$1:$AJ$205,MATCH(J$42,BNA_Variations_prix!$E$4:$CA$4,0),FALSE),"0%")),VLOOKUP(_xlfn.CONCAT($B62,$C62),BNA_Variations_prix!$E$1:$AJ$205,MATCH(J$42,BNA_Variations_prix!$E$4:$CA$4,0),FALSE)))),VLOOKUP(_xlfn.CONCAT($B62,$C62),BNA_Variations_prix!$E$1:$AJ$205,MATCH(J$42,BNA_Variations_prix!$E$4:$CA$4,0),FALSE))</f>
        <v>-</v>
      </c>
      <c r="K62" s="16" t="str">
        <f ca="1">IF(ISNUMBER(VLOOKUP(_xlfn.CONCAT($B62,$C62),BNA_Variations_prix!$E$1:$AJ$205,MATCH(K$42,BNA_Variations_prix!$E$4:$CA$4,0),FALSE)),IF(ROUND(VLOOKUP(_xlfn.CONCAT($B62,$C62),BNA_Variations_prix!$E$1:$AJ$205,MATCH(K$42,BNA_Variations_prix!$E$4:$CA$4,0),FALSE),2)&gt;0,_xlfn.CONCAT($B$3," ",TEXT(VLOOKUP(_xlfn.CONCAT($B62,$C62),BNA_Variations_prix!$E$1:$AJ$205,MATCH(K$42,BNA_Variations_prix!$E$4:$CA$4,0),FALSE),"0%")),IF(ROUND(VLOOKUP(_xlfn.CONCAT($B62,$C62),BNA_Variations_prix!$E$1:$AJ$205,MATCH(K$42,BNA_Variations_prix!$E$4:$CA$4,0),FALSE),2)=0,_xlfn.CONCAT($B$4," ",TEXT(VLOOKUP(_xlfn.CONCAT($B62,$C62),BNA_Variations_prix!$E$1:$AJ$205,MATCH(K$42,BNA_Variations_prix!$E$4:$CA$4,0),FALSE),"0%")),IF(ROUND(VLOOKUP(_xlfn.CONCAT($B62,$C62),BNA_Variations_prix!$E$1:$AJ$205,MATCH(K$42,BNA_Variations_prix!$E$4:$CA$4,0),FALSE),2)&lt;0,_xlfn.CONCAT($B$5," ",TEXT(VLOOKUP(_xlfn.CONCAT($B62,$C62),BNA_Variations_prix!$E$1:$AJ$205,MATCH(K$42,BNA_Variations_prix!$E$4:$CA$4,0),FALSE),"0%")),VLOOKUP(_xlfn.CONCAT($B62,$C62),BNA_Variations_prix!$E$1:$AJ$205,MATCH(K$42,BNA_Variations_prix!$E$4:$CA$4,0),FALSE)))),VLOOKUP(_xlfn.CONCAT($B62,$C62),BNA_Variations_prix!$E$1:$AJ$205,MATCH(K$42,BNA_Variations_prix!$E$4:$CA$4,0),FALSE))</f>
        <v>-</v>
      </c>
      <c r="L62" s="16" t="str">
        <f ca="1">IF(ISNUMBER(VLOOKUP(_xlfn.CONCAT($B62,$C62),BNA_Variations_prix!$E$1:$AJ$205,MATCH(L$42,BNA_Variations_prix!$E$4:$CA$4,0),FALSE)),IF(ROUND(VLOOKUP(_xlfn.CONCAT($B62,$C62),BNA_Variations_prix!$E$1:$AJ$205,MATCH(L$42,BNA_Variations_prix!$E$4:$CA$4,0),FALSE),2)&gt;0,_xlfn.CONCAT($B$3," ",TEXT(VLOOKUP(_xlfn.CONCAT($B62,$C62),BNA_Variations_prix!$E$1:$AJ$205,MATCH(L$42,BNA_Variations_prix!$E$4:$CA$4,0),FALSE),"0%")),IF(ROUND(VLOOKUP(_xlfn.CONCAT($B62,$C62),BNA_Variations_prix!$E$1:$AJ$205,MATCH(L$42,BNA_Variations_prix!$E$4:$CA$4,0),FALSE),2)=0,_xlfn.CONCAT($B$4," ",TEXT(VLOOKUP(_xlfn.CONCAT($B62,$C62),BNA_Variations_prix!$E$1:$AJ$205,MATCH(L$42,BNA_Variations_prix!$E$4:$CA$4,0),FALSE),"0%")),IF(ROUND(VLOOKUP(_xlfn.CONCAT($B62,$C62),BNA_Variations_prix!$E$1:$AJ$205,MATCH(L$42,BNA_Variations_prix!$E$4:$CA$4,0),FALSE),2)&lt;0,_xlfn.CONCAT($B$5," ",TEXT(VLOOKUP(_xlfn.CONCAT($B62,$C62),BNA_Variations_prix!$E$1:$AJ$205,MATCH(L$42,BNA_Variations_prix!$E$4:$CA$4,0),FALSE),"0%")),VLOOKUP(_xlfn.CONCAT($B62,$C62),BNA_Variations_prix!$E$1:$AJ$205,MATCH(L$42,BNA_Variations_prix!$E$4:$CA$4,0),FALSE)))),VLOOKUP(_xlfn.CONCAT($B62,$C62),BNA_Variations_prix!$E$1:$AJ$205,MATCH(L$42,BNA_Variations_prix!$E$4:$CA$4,0),FALSE))</f>
        <v>-</v>
      </c>
      <c r="M62" s="16" t="str">
        <f ca="1">IF(ISNUMBER(VLOOKUP(_xlfn.CONCAT($B62,$C62),BNA_Variations_prix!$E$1:$AJ$205,MATCH(M$42,BNA_Variations_prix!$E$4:$CA$4,0),FALSE)),IF(ROUND(VLOOKUP(_xlfn.CONCAT($B62,$C62),BNA_Variations_prix!$E$1:$AJ$205,MATCH(M$42,BNA_Variations_prix!$E$4:$CA$4,0),FALSE),2)&gt;0,_xlfn.CONCAT($B$3," ",TEXT(VLOOKUP(_xlfn.CONCAT($B62,$C62),BNA_Variations_prix!$E$1:$AJ$205,MATCH(M$42,BNA_Variations_prix!$E$4:$CA$4,0),FALSE),"0%")),IF(ROUND(VLOOKUP(_xlfn.CONCAT($B62,$C62),BNA_Variations_prix!$E$1:$AJ$205,MATCH(M$42,BNA_Variations_prix!$E$4:$CA$4,0),FALSE),2)=0,_xlfn.CONCAT($B$4," ",TEXT(VLOOKUP(_xlfn.CONCAT($B62,$C62),BNA_Variations_prix!$E$1:$AJ$205,MATCH(M$42,BNA_Variations_prix!$E$4:$CA$4,0),FALSE),"0%")),IF(ROUND(VLOOKUP(_xlfn.CONCAT($B62,$C62),BNA_Variations_prix!$E$1:$AJ$205,MATCH(M$42,BNA_Variations_prix!$E$4:$CA$4,0),FALSE),2)&lt;0,_xlfn.CONCAT($B$5," ",TEXT(VLOOKUP(_xlfn.CONCAT($B62,$C62),BNA_Variations_prix!$E$1:$AJ$205,MATCH(M$42,BNA_Variations_prix!$E$4:$CA$4,0),FALSE),"0%")),VLOOKUP(_xlfn.CONCAT($B62,$C62),BNA_Variations_prix!$E$1:$AJ$205,MATCH(M$42,BNA_Variations_prix!$E$4:$CA$4,0),FALSE)))),VLOOKUP(_xlfn.CONCAT($B62,$C62),BNA_Variations_prix!$E$1:$AJ$205,MATCH(M$42,BNA_Variations_prix!$E$4:$CA$4,0),FALSE))</f>
        <v>-</v>
      </c>
      <c r="N62" s="16" t="str">
        <f ca="1">IF(ISNUMBER(VLOOKUP(_xlfn.CONCAT($B62,$C62),BNA_Variations_prix!$E$1:$AJ$205,MATCH(N$42,BNA_Variations_prix!$E$4:$CA$4,0),FALSE)),IF(ROUND(VLOOKUP(_xlfn.CONCAT($B62,$C62),BNA_Variations_prix!$E$1:$AJ$205,MATCH(N$42,BNA_Variations_prix!$E$4:$CA$4,0),FALSE),2)&gt;0,_xlfn.CONCAT($B$3," ",TEXT(VLOOKUP(_xlfn.CONCAT($B62,$C62),BNA_Variations_prix!$E$1:$AJ$205,MATCH(N$42,BNA_Variations_prix!$E$4:$CA$4,0),FALSE),"0%")),IF(ROUND(VLOOKUP(_xlfn.CONCAT($B62,$C62),BNA_Variations_prix!$E$1:$AJ$205,MATCH(N$42,BNA_Variations_prix!$E$4:$CA$4,0),FALSE),2)=0,_xlfn.CONCAT($B$4," ",TEXT(VLOOKUP(_xlfn.CONCAT($B62,$C62),BNA_Variations_prix!$E$1:$AJ$205,MATCH(N$42,BNA_Variations_prix!$E$4:$CA$4,0),FALSE),"0%")),IF(ROUND(VLOOKUP(_xlfn.CONCAT($B62,$C62),BNA_Variations_prix!$E$1:$AJ$205,MATCH(N$42,BNA_Variations_prix!$E$4:$CA$4,0),FALSE),2)&lt;0,_xlfn.CONCAT($B$5," ",TEXT(VLOOKUP(_xlfn.CONCAT($B62,$C62),BNA_Variations_prix!$E$1:$AJ$205,MATCH(N$42,BNA_Variations_prix!$E$4:$CA$4,0),FALSE),"0%")),VLOOKUP(_xlfn.CONCAT($B62,$C62),BNA_Variations_prix!$E$1:$AJ$205,MATCH(N$42,BNA_Variations_prix!$E$4:$CA$4,0),FALSE)))),VLOOKUP(_xlfn.CONCAT($B62,$C62),BNA_Variations_prix!$E$1:$AJ$205,MATCH(N$42,BNA_Variations_prix!$E$4:$CA$4,0),FALSE))</f>
        <v>-</v>
      </c>
      <c r="O62" s="16" t="str">
        <f ca="1">IF(ISNUMBER(VLOOKUP(_xlfn.CONCAT($B62,$C62),BNA_Variations_prix!$E$1:$AJ$205,MATCH(O$42,BNA_Variations_prix!$E$4:$CA$4,0),FALSE)),IF(ROUND(VLOOKUP(_xlfn.CONCAT($B62,$C62),BNA_Variations_prix!$E$1:$AJ$205,MATCH(O$42,BNA_Variations_prix!$E$4:$CA$4,0),FALSE),2)&gt;0,_xlfn.CONCAT($B$3," ",TEXT(VLOOKUP(_xlfn.CONCAT($B62,$C62),BNA_Variations_prix!$E$1:$AJ$205,MATCH(O$42,BNA_Variations_prix!$E$4:$CA$4,0),FALSE),"0%")),IF(ROUND(VLOOKUP(_xlfn.CONCAT($B62,$C62),BNA_Variations_prix!$E$1:$AJ$205,MATCH(O$42,BNA_Variations_prix!$E$4:$CA$4,0),FALSE),2)=0,_xlfn.CONCAT($B$4," ",TEXT(VLOOKUP(_xlfn.CONCAT($B62,$C62),BNA_Variations_prix!$E$1:$AJ$205,MATCH(O$42,BNA_Variations_prix!$E$4:$CA$4,0),FALSE),"0%")),IF(ROUND(VLOOKUP(_xlfn.CONCAT($B62,$C62),BNA_Variations_prix!$E$1:$AJ$205,MATCH(O$42,BNA_Variations_prix!$E$4:$CA$4,0),FALSE),2)&lt;0,_xlfn.CONCAT($B$5," ",TEXT(VLOOKUP(_xlfn.CONCAT($B62,$C62),BNA_Variations_prix!$E$1:$AJ$205,MATCH(O$42,BNA_Variations_prix!$E$4:$CA$4,0),FALSE),"0%")),VLOOKUP(_xlfn.CONCAT($B62,$C62),BNA_Variations_prix!$E$1:$AJ$205,MATCH(O$42,BNA_Variations_prix!$E$4:$CA$4,0),FALSE)))),VLOOKUP(_xlfn.CONCAT($B62,$C62),BNA_Variations_prix!$E$1:$AJ$205,MATCH(O$42,BNA_Variations_prix!$E$4:$CA$4,0),FALSE))</f>
        <v>-</v>
      </c>
      <c r="P62" s="16" t="str">
        <f ca="1">IF(ISNUMBER(VLOOKUP(_xlfn.CONCAT($B62,$C62),BNA_Variations_prix!$E$1:$AJ$205,MATCH(P$42,BNA_Variations_prix!$E$4:$CA$4,0),FALSE)),IF(ROUND(VLOOKUP(_xlfn.CONCAT($B62,$C62),BNA_Variations_prix!$E$1:$AJ$205,MATCH(P$42,BNA_Variations_prix!$E$4:$CA$4,0),FALSE),2)&gt;0,_xlfn.CONCAT($B$3," ",TEXT(VLOOKUP(_xlfn.CONCAT($B62,$C62),BNA_Variations_prix!$E$1:$AJ$205,MATCH(P$42,BNA_Variations_prix!$E$4:$CA$4,0),FALSE),"0%")),IF(ROUND(VLOOKUP(_xlfn.CONCAT($B62,$C62),BNA_Variations_prix!$E$1:$AJ$205,MATCH(P$42,BNA_Variations_prix!$E$4:$CA$4,0),FALSE),2)=0,_xlfn.CONCAT($B$4," ",TEXT(VLOOKUP(_xlfn.CONCAT($B62,$C62),BNA_Variations_prix!$E$1:$AJ$205,MATCH(P$42,BNA_Variations_prix!$E$4:$CA$4,0),FALSE),"0%")),IF(ROUND(VLOOKUP(_xlfn.CONCAT($B62,$C62),BNA_Variations_prix!$E$1:$AJ$205,MATCH(P$42,BNA_Variations_prix!$E$4:$CA$4,0),FALSE),2)&lt;0,_xlfn.CONCAT($B$5," ",TEXT(VLOOKUP(_xlfn.CONCAT($B62,$C62),BNA_Variations_prix!$E$1:$AJ$205,MATCH(P$42,BNA_Variations_prix!$E$4:$CA$4,0),FALSE),"0%")),VLOOKUP(_xlfn.CONCAT($B62,$C62),BNA_Variations_prix!$E$1:$AJ$205,MATCH(P$42,BNA_Variations_prix!$E$4:$CA$4,0),FALSE)))),VLOOKUP(_xlfn.CONCAT($B62,$C62),BNA_Variations_prix!$E$1:$AJ$205,MATCH(P$42,BNA_Variations_prix!$E$4:$CA$4,0),FALSE))</f>
        <v>-</v>
      </c>
      <c r="Q62" s="16" t="str">
        <f ca="1">IF(ISNUMBER(VLOOKUP(_xlfn.CONCAT($B62,$C62),BNA_Variations_prix!$E$1:$AJ$205,MATCH(Q$42,BNA_Variations_prix!$E$4:$CA$4,0),FALSE)),IF(ROUND(VLOOKUP(_xlfn.CONCAT($B62,$C62),BNA_Variations_prix!$E$1:$AJ$205,MATCH(Q$42,BNA_Variations_prix!$E$4:$CA$4,0),FALSE),2)&gt;0,_xlfn.CONCAT($B$3," ",TEXT(VLOOKUP(_xlfn.CONCAT($B62,$C62),BNA_Variations_prix!$E$1:$AJ$205,MATCH(Q$42,BNA_Variations_prix!$E$4:$CA$4,0),FALSE),"0%")),IF(ROUND(VLOOKUP(_xlfn.CONCAT($B62,$C62),BNA_Variations_prix!$E$1:$AJ$205,MATCH(Q$42,BNA_Variations_prix!$E$4:$CA$4,0),FALSE),2)=0,_xlfn.CONCAT($B$4," ",TEXT(VLOOKUP(_xlfn.CONCAT($B62,$C62),BNA_Variations_prix!$E$1:$AJ$205,MATCH(Q$42,BNA_Variations_prix!$E$4:$CA$4,0),FALSE),"0%")),IF(ROUND(VLOOKUP(_xlfn.CONCAT($B62,$C62),BNA_Variations_prix!$E$1:$AJ$205,MATCH(Q$42,BNA_Variations_prix!$E$4:$CA$4,0),FALSE),2)&lt;0,_xlfn.CONCAT($B$5," ",TEXT(VLOOKUP(_xlfn.CONCAT($B62,$C62),BNA_Variations_prix!$E$1:$AJ$205,MATCH(Q$42,BNA_Variations_prix!$E$4:$CA$4,0),FALSE),"0%")),VLOOKUP(_xlfn.CONCAT($B62,$C62),BNA_Variations_prix!$E$1:$AJ$205,MATCH(Q$42,BNA_Variations_prix!$E$4:$CA$4,0),FALSE)))),VLOOKUP(_xlfn.CONCAT($B62,$C62),BNA_Variations_prix!$E$1:$AJ$205,MATCH(Q$42,BNA_Variations_prix!$E$4:$CA$4,0),FALSE))</f>
        <v>-</v>
      </c>
      <c r="R62" s="16" t="str">
        <f ca="1">IF(ISNUMBER(VLOOKUP(_xlfn.CONCAT($B62,$C62),BNA_Variations_prix!$E$1:$AJ$205,MATCH(R$42,BNA_Variations_prix!$E$4:$CA$4,0),FALSE)),IF(ROUND(VLOOKUP(_xlfn.CONCAT($B62,$C62),BNA_Variations_prix!$E$1:$AJ$205,MATCH(R$42,BNA_Variations_prix!$E$4:$CA$4,0),FALSE),2)&gt;0,_xlfn.CONCAT($B$3," ",TEXT(VLOOKUP(_xlfn.CONCAT($B62,$C62),BNA_Variations_prix!$E$1:$AJ$205,MATCH(R$42,BNA_Variations_prix!$E$4:$CA$4,0),FALSE),"0%")),IF(ROUND(VLOOKUP(_xlfn.CONCAT($B62,$C62),BNA_Variations_prix!$E$1:$AJ$205,MATCH(R$42,BNA_Variations_prix!$E$4:$CA$4,0),FALSE),2)=0,_xlfn.CONCAT($B$4," ",TEXT(VLOOKUP(_xlfn.CONCAT($B62,$C62),BNA_Variations_prix!$E$1:$AJ$205,MATCH(R$42,BNA_Variations_prix!$E$4:$CA$4,0),FALSE),"0%")),IF(ROUND(VLOOKUP(_xlfn.CONCAT($B62,$C62),BNA_Variations_prix!$E$1:$AJ$205,MATCH(R$42,BNA_Variations_prix!$E$4:$CA$4,0),FALSE),2)&lt;0,_xlfn.CONCAT($B$5," ",TEXT(VLOOKUP(_xlfn.CONCAT($B62,$C62),BNA_Variations_prix!$E$1:$AJ$205,MATCH(R$42,BNA_Variations_prix!$E$4:$CA$4,0),FALSE),"0%")),VLOOKUP(_xlfn.CONCAT($B62,$C62),BNA_Variations_prix!$E$1:$AJ$205,MATCH(R$42,BNA_Variations_prix!$E$4:$CA$4,0),FALSE)))),VLOOKUP(_xlfn.CONCAT($B62,$C62),BNA_Variations_prix!$E$1:$AJ$205,MATCH(R$42,BNA_Variations_prix!$E$4:$CA$4,0),FALSE))</f>
        <v>-</v>
      </c>
      <c r="S62" s="16" t="str">
        <f ca="1">IF(ISNUMBER(VLOOKUP(_xlfn.CONCAT($B62,$C62),BNA_Variations_prix!$E$1:$AJ$205,MATCH(S$42,BNA_Variations_prix!$E$4:$CA$4,0),FALSE)),IF(ROUND(VLOOKUP(_xlfn.CONCAT($B62,$C62),BNA_Variations_prix!$E$1:$AJ$205,MATCH(S$42,BNA_Variations_prix!$E$4:$CA$4,0),FALSE),2)&gt;0,_xlfn.CONCAT($B$3," ",TEXT(VLOOKUP(_xlfn.CONCAT($B62,$C62),BNA_Variations_prix!$E$1:$AJ$205,MATCH(S$42,BNA_Variations_prix!$E$4:$CA$4,0),FALSE),"0%")),IF(ROUND(VLOOKUP(_xlfn.CONCAT($B62,$C62),BNA_Variations_prix!$E$1:$AJ$205,MATCH(S$42,BNA_Variations_prix!$E$4:$CA$4,0),FALSE),2)=0,_xlfn.CONCAT($B$4," ",TEXT(VLOOKUP(_xlfn.CONCAT($B62,$C62),BNA_Variations_prix!$E$1:$AJ$205,MATCH(S$42,BNA_Variations_prix!$E$4:$CA$4,0),FALSE),"0%")),IF(ROUND(VLOOKUP(_xlfn.CONCAT($B62,$C62),BNA_Variations_prix!$E$1:$AJ$205,MATCH(S$42,BNA_Variations_prix!$E$4:$CA$4,0),FALSE),2)&lt;0,_xlfn.CONCAT($B$5," ",TEXT(VLOOKUP(_xlfn.CONCAT($B62,$C62),BNA_Variations_prix!$E$1:$AJ$205,MATCH(S$42,BNA_Variations_prix!$E$4:$CA$4,0),FALSE),"0%")),VLOOKUP(_xlfn.CONCAT($B62,$C62),BNA_Variations_prix!$E$1:$AJ$205,MATCH(S$42,BNA_Variations_prix!$E$4:$CA$4,0),FALSE)))),VLOOKUP(_xlfn.CONCAT($B62,$C62),BNA_Variations_prix!$E$1:$AJ$205,MATCH(S$42,BNA_Variations_prix!$E$4:$CA$4,0),FALSE))</f>
        <v>-</v>
      </c>
      <c r="T62" s="16" t="str">
        <f ca="1">IF(ISNUMBER(VLOOKUP(_xlfn.CONCAT($B62,$C62),BNA_Variations_prix!$E$1:$AJ$205,MATCH(T$42,BNA_Variations_prix!$E$4:$CA$4,0),FALSE)),IF(ROUND(VLOOKUP(_xlfn.CONCAT($B62,$C62),BNA_Variations_prix!$E$1:$AJ$205,MATCH(T$42,BNA_Variations_prix!$E$4:$CA$4,0),FALSE),2)&gt;0,_xlfn.CONCAT($B$3," ",TEXT(VLOOKUP(_xlfn.CONCAT($B62,$C62),BNA_Variations_prix!$E$1:$AJ$205,MATCH(T$42,BNA_Variations_prix!$E$4:$CA$4,0),FALSE),"0%")),IF(ROUND(VLOOKUP(_xlfn.CONCAT($B62,$C62),BNA_Variations_prix!$E$1:$AJ$205,MATCH(T$42,BNA_Variations_prix!$E$4:$CA$4,0),FALSE),2)=0,_xlfn.CONCAT($B$4," ",TEXT(VLOOKUP(_xlfn.CONCAT($B62,$C62),BNA_Variations_prix!$E$1:$AJ$205,MATCH(T$42,BNA_Variations_prix!$E$4:$CA$4,0),FALSE),"0%")),IF(ROUND(VLOOKUP(_xlfn.CONCAT($B62,$C62),BNA_Variations_prix!$E$1:$AJ$205,MATCH(T$42,BNA_Variations_prix!$E$4:$CA$4,0),FALSE),2)&lt;0,_xlfn.CONCAT($B$5," ",TEXT(VLOOKUP(_xlfn.CONCAT($B62,$C62),BNA_Variations_prix!$E$1:$AJ$205,MATCH(T$42,BNA_Variations_prix!$E$4:$CA$4,0),FALSE),"0%")),VLOOKUP(_xlfn.CONCAT($B62,$C62),BNA_Variations_prix!$E$1:$AJ$205,MATCH(T$42,BNA_Variations_prix!$E$4:$CA$4,0),FALSE)))),VLOOKUP(_xlfn.CONCAT($B62,$C62),BNA_Variations_prix!$E$1:$AJ$205,MATCH(T$42,BNA_Variations_prix!$E$4:$CA$4,0),FALSE))</f>
        <v>-</v>
      </c>
      <c r="U62" s="16" t="str">
        <f ca="1">IF(ISNUMBER(VLOOKUP(_xlfn.CONCAT($B62,$C62),BNA_Variations_prix!$E$1:$AJ$205,MATCH(U$42,BNA_Variations_prix!$E$4:$CA$4,0),FALSE)),IF(ROUND(VLOOKUP(_xlfn.CONCAT($B62,$C62),BNA_Variations_prix!$E$1:$AJ$205,MATCH(U$42,BNA_Variations_prix!$E$4:$CA$4,0),FALSE),2)&gt;0,_xlfn.CONCAT($B$3," ",TEXT(VLOOKUP(_xlfn.CONCAT($B62,$C62),BNA_Variations_prix!$E$1:$AJ$205,MATCH(U$42,BNA_Variations_prix!$E$4:$CA$4,0),FALSE),"0%")),IF(ROUND(VLOOKUP(_xlfn.CONCAT($B62,$C62),BNA_Variations_prix!$E$1:$AJ$205,MATCH(U$42,BNA_Variations_prix!$E$4:$CA$4,0),FALSE),2)=0,_xlfn.CONCAT($B$4," ",TEXT(VLOOKUP(_xlfn.CONCAT($B62,$C62),BNA_Variations_prix!$E$1:$AJ$205,MATCH(U$42,BNA_Variations_prix!$E$4:$CA$4,0),FALSE),"0%")),IF(ROUND(VLOOKUP(_xlfn.CONCAT($B62,$C62),BNA_Variations_prix!$E$1:$AJ$205,MATCH(U$42,BNA_Variations_prix!$E$4:$CA$4,0),FALSE),2)&lt;0,_xlfn.CONCAT($B$5," ",TEXT(VLOOKUP(_xlfn.CONCAT($B62,$C62),BNA_Variations_prix!$E$1:$AJ$205,MATCH(U$42,BNA_Variations_prix!$E$4:$CA$4,0),FALSE),"0%")),VLOOKUP(_xlfn.CONCAT($B62,$C62),BNA_Variations_prix!$E$1:$AJ$205,MATCH(U$42,BNA_Variations_prix!$E$4:$CA$4,0),FALSE)))),VLOOKUP(_xlfn.CONCAT($B62,$C62),BNA_Variations_prix!$E$1:$AJ$205,MATCH(U$42,BNA_Variations_prix!$E$4:$CA$4,0),FALSE))</f>
        <v>-</v>
      </c>
      <c r="V62" s="16" t="str">
        <f ca="1">IF(ISNUMBER(VLOOKUP(_xlfn.CONCAT($B62,$C62),BNA_Variations_prix!$E$1:$AJ$205,MATCH(V$42,BNA_Variations_prix!$E$4:$CA$4,0),FALSE)),IF(ROUND(VLOOKUP(_xlfn.CONCAT($B62,$C62),BNA_Variations_prix!$E$1:$AJ$205,MATCH(V$42,BNA_Variations_prix!$E$4:$CA$4,0),FALSE),2)&gt;0,_xlfn.CONCAT($B$3," ",TEXT(VLOOKUP(_xlfn.CONCAT($B62,$C62),BNA_Variations_prix!$E$1:$AJ$205,MATCH(V$42,BNA_Variations_prix!$E$4:$CA$4,0),FALSE),"0%")),IF(ROUND(VLOOKUP(_xlfn.CONCAT($B62,$C62),BNA_Variations_prix!$E$1:$AJ$205,MATCH(V$42,BNA_Variations_prix!$E$4:$CA$4,0),FALSE),2)=0,_xlfn.CONCAT($B$4," ",TEXT(VLOOKUP(_xlfn.CONCAT($B62,$C62),BNA_Variations_prix!$E$1:$AJ$205,MATCH(V$42,BNA_Variations_prix!$E$4:$CA$4,0),FALSE),"0%")),IF(ROUND(VLOOKUP(_xlfn.CONCAT($B62,$C62),BNA_Variations_prix!$E$1:$AJ$205,MATCH(V$42,BNA_Variations_prix!$E$4:$CA$4,0),FALSE),2)&lt;0,_xlfn.CONCAT($B$5," ",TEXT(VLOOKUP(_xlfn.CONCAT($B62,$C62),BNA_Variations_prix!$E$1:$AJ$205,MATCH(V$42,BNA_Variations_prix!$E$4:$CA$4,0),FALSE),"0%")),VLOOKUP(_xlfn.CONCAT($B62,$C62),BNA_Variations_prix!$E$1:$AJ$205,MATCH(V$42,BNA_Variations_prix!$E$4:$CA$4,0),FALSE)))),VLOOKUP(_xlfn.CONCAT($B62,$C62),BNA_Variations_prix!$E$1:$AJ$205,MATCH(V$42,BNA_Variations_prix!$E$4:$CA$4,0),FALSE))</f>
        <v>-</v>
      </c>
      <c r="W62" s="16" t="str">
        <f ca="1">IF(ISNUMBER(VLOOKUP(_xlfn.CONCAT($B62,$C62),BNA_Variations_prix!$E$1:$AJ$205,MATCH(W$42,BNA_Variations_prix!$E$4:$CA$4,0),FALSE)),IF(ROUND(VLOOKUP(_xlfn.CONCAT($B62,$C62),BNA_Variations_prix!$E$1:$AJ$205,MATCH(W$42,BNA_Variations_prix!$E$4:$CA$4,0),FALSE),2)&gt;0,_xlfn.CONCAT($B$3," ",TEXT(VLOOKUP(_xlfn.CONCAT($B62,$C62),BNA_Variations_prix!$E$1:$AJ$205,MATCH(W$42,BNA_Variations_prix!$E$4:$CA$4,0),FALSE),"0%")),IF(ROUND(VLOOKUP(_xlfn.CONCAT($B62,$C62),BNA_Variations_prix!$E$1:$AJ$205,MATCH(W$42,BNA_Variations_prix!$E$4:$CA$4,0),FALSE),2)=0,_xlfn.CONCAT($B$4," ",TEXT(VLOOKUP(_xlfn.CONCAT($B62,$C62),BNA_Variations_prix!$E$1:$AJ$205,MATCH(W$42,BNA_Variations_prix!$E$4:$CA$4,0),FALSE),"0%")),IF(ROUND(VLOOKUP(_xlfn.CONCAT($B62,$C62),BNA_Variations_prix!$E$1:$AJ$205,MATCH(W$42,BNA_Variations_prix!$E$4:$CA$4,0),FALSE),2)&lt;0,_xlfn.CONCAT($B$5," ",TEXT(VLOOKUP(_xlfn.CONCAT($B62,$C62),BNA_Variations_prix!$E$1:$AJ$205,MATCH(W$42,BNA_Variations_prix!$E$4:$CA$4,0),FALSE),"0%")),VLOOKUP(_xlfn.CONCAT($B62,$C62),BNA_Variations_prix!$E$1:$AJ$205,MATCH(W$42,BNA_Variations_prix!$E$4:$CA$4,0),FALSE)))),VLOOKUP(_xlfn.CONCAT($B62,$C62),BNA_Variations_prix!$E$1:$AJ$205,MATCH(W$42,BNA_Variations_prix!$E$4:$CA$4,0),FALSE))</f>
        <v>-</v>
      </c>
      <c r="X62" s="16" t="str">
        <f ca="1">IF(ISNUMBER(VLOOKUP(_xlfn.CONCAT($B62,$C62),BNA_Variations_prix!$E$1:$AJ$205,MATCH(X$42,BNA_Variations_prix!$E$4:$CA$4,0),FALSE)),IF(ROUND(VLOOKUP(_xlfn.CONCAT($B62,$C62),BNA_Variations_prix!$E$1:$AJ$205,MATCH(X$42,BNA_Variations_prix!$E$4:$CA$4,0),FALSE),2)&gt;0,_xlfn.CONCAT($B$3," ",TEXT(VLOOKUP(_xlfn.CONCAT($B62,$C62),BNA_Variations_prix!$E$1:$AJ$205,MATCH(X$42,BNA_Variations_prix!$E$4:$CA$4,0),FALSE),"0%")),IF(ROUND(VLOOKUP(_xlfn.CONCAT($B62,$C62),BNA_Variations_prix!$E$1:$AJ$205,MATCH(X$42,BNA_Variations_prix!$E$4:$CA$4,0),FALSE),2)=0,_xlfn.CONCAT($B$4," ",TEXT(VLOOKUP(_xlfn.CONCAT($B62,$C62),BNA_Variations_prix!$E$1:$AJ$205,MATCH(X$42,BNA_Variations_prix!$E$4:$CA$4,0),FALSE),"0%")),IF(ROUND(VLOOKUP(_xlfn.CONCAT($B62,$C62),BNA_Variations_prix!$E$1:$AJ$205,MATCH(X$42,BNA_Variations_prix!$E$4:$CA$4,0),FALSE),2)&lt;0,_xlfn.CONCAT($B$5," ",TEXT(VLOOKUP(_xlfn.CONCAT($B62,$C62),BNA_Variations_prix!$E$1:$AJ$205,MATCH(X$42,BNA_Variations_prix!$E$4:$CA$4,0),FALSE),"0%")),VLOOKUP(_xlfn.CONCAT($B62,$C62),BNA_Variations_prix!$E$1:$AJ$205,MATCH(X$42,BNA_Variations_prix!$E$4:$CA$4,0),FALSE)))),VLOOKUP(_xlfn.CONCAT($B62,$C62),BNA_Variations_prix!$E$1:$AJ$205,MATCH(X$42,BNA_Variations_prix!$E$4:$CA$4,0),FALSE))</f>
        <v>-</v>
      </c>
      <c r="Y62" s="16" t="str">
        <f ca="1">IF(ISNUMBER(VLOOKUP(_xlfn.CONCAT($B62,$C62),BNA_Variations_prix!$E$1:$AJ$205,MATCH(Y$42,BNA_Variations_prix!$E$4:$CA$4,0),FALSE)),IF(ROUND(VLOOKUP(_xlfn.CONCAT($B62,$C62),BNA_Variations_prix!$E$1:$AJ$205,MATCH(Y$42,BNA_Variations_prix!$E$4:$CA$4,0),FALSE),2)&gt;0,_xlfn.CONCAT($B$3," ",TEXT(VLOOKUP(_xlfn.CONCAT($B62,$C62),BNA_Variations_prix!$E$1:$AJ$205,MATCH(Y$42,BNA_Variations_prix!$E$4:$CA$4,0),FALSE),"0%")),IF(ROUND(VLOOKUP(_xlfn.CONCAT($B62,$C62),BNA_Variations_prix!$E$1:$AJ$205,MATCH(Y$42,BNA_Variations_prix!$E$4:$CA$4,0),FALSE),2)=0,_xlfn.CONCAT($B$4," ",TEXT(VLOOKUP(_xlfn.CONCAT($B62,$C62),BNA_Variations_prix!$E$1:$AJ$205,MATCH(Y$42,BNA_Variations_prix!$E$4:$CA$4,0),FALSE),"0%")),IF(ROUND(VLOOKUP(_xlfn.CONCAT($B62,$C62),BNA_Variations_prix!$E$1:$AJ$205,MATCH(Y$42,BNA_Variations_prix!$E$4:$CA$4,0),FALSE),2)&lt;0,_xlfn.CONCAT($B$5," ",TEXT(VLOOKUP(_xlfn.CONCAT($B62,$C62),BNA_Variations_prix!$E$1:$AJ$205,MATCH(Y$42,BNA_Variations_prix!$E$4:$CA$4,0),FALSE),"0%")),VLOOKUP(_xlfn.CONCAT($B62,$C62),BNA_Variations_prix!$E$1:$AJ$205,MATCH(Y$42,BNA_Variations_prix!$E$4:$CA$4,0),FALSE)))),VLOOKUP(_xlfn.CONCAT($B62,$C62),BNA_Variations_prix!$E$1:$AJ$205,MATCH(Y$42,BNA_Variations_prix!$E$4:$CA$4,0),FALSE))</f>
        <v>-</v>
      </c>
      <c r="Z62" s="16" t="str">
        <f ca="1">IF(ISNUMBER(VLOOKUP(_xlfn.CONCAT($B62,$C62),BNA_Variations_prix!$E$1:$AJ$205,MATCH(Z$42,BNA_Variations_prix!$E$4:$CA$4,0),FALSE)),IF(ROUND(VLOOKUP(_xlfn.CONCAT($B62,$C62),BNA_Variations_prix!$E$1:$AJ$205,MATCH(Z$42,BNA_Variations_prix!$E$4:$CA$4,0),FALSE),2)&gt;0,_xlfn.CONCAT($B$3," ",TEXT(VLOOKUP(_xlfn.CONCAT($B62,$C62),BNA_Variations_prix!$E$1:$AJ$205,MATCH(Z$42,BNA_Variations_prix!$E$4:$CA$4,0),FALSE),"0%")),IF(ROUND(VLOOKUP(_xlfn.CONCAT($B62,$C62),BNA_Variations_prix!$E$1:$AJ$205,MATCH(Z$42,BNA_Variations_prix!$E$4:$CA$4,0),FALSE),2)=0,_xlfn.CONCAT($B$4," ",TEXT(VLOOKUP(_xlfn.CONCAT($B62,$C62),BNA_Variations_prix!$E$1:$AJ$205,MATCH(Z$42,BNA_Variations_prix!$E$4:$CA$4,0),FALSE),"0%")),IF(ROUND(VLOOKUP(_xlfn.CONCAT($B62,$C62),BNA_Variations_prix!$E$1:$AJ$205,MATCH(Z$42,BNA_Variations_prix!$E$4:$CA$4,0),FALSE),2)&lt;0,_xlfn.CONCAT($B$5," ",TEXT(VLOOKUP(_xlfn.CONCAT($B62,$C62),BNA_Variations_prix!$E$1:$AJ$205,MATCH(Z$42,BNA_Variations_prix!$E$4:$CA$4,0),FALSE),"0%")),VLOOKUP(_xlfn.CONCAT($B62,$C62),BNA_Variations_prix!$E$1:$AJ$205,MATCH(Z$42,BNA_Variations_prix!$E$4:$CA$4,0),FALSE)))),VLOOKUP(_xlfn.CONCAT($B62,$C62),BNA_Variations_prix!$E$1:$AJ$205,MATCH(Z$42,BNA_Variations_prix!$E$4:$CA$4,0),FALSE))</f>
        <v>-</v>
      </c>
      <c r="AA62" s="16" t="str">
        <f ca="1">IF(ISNUMBER(VLOOKUP(_xlfn.CONCAT($B62,$C62),BNA_Variations_prix!$E$1:$AJ$205,MATCH(AA$42,BNA_Variations_prix!$E$4:$CA$4,0),FALSE)),IF(ROUND(VLOOKUP(_xlfn.CONCAT($B62,$C62),BNA_Variations_prix!$E$1:$AJ$205,MATCH(AA$42,BNA_Variations_prix!$E$4:$CA$4,0),FALSE),2)&gt;0,_xlfn.CONCAT($B$3," ",TEXT(VLOOKUP(_xlfn.CONCAT($B62,$C62),BNA_Variations_prix!$E$1:$AJ$205,MATCH(AA$42,BNA_Variations_prix!$E$4:$CA$4,0),FALSE),"0%")),IF(ROUND(VLOOKUP(_xlfn.CONCAT($B62,$C62),BNA_Variations_prix!$E$1:$AJ$205,MATCH(AA$42,BNA_Variations_prix!$E$4:$CA$4,0),FALSE),2)=0,_xlfn.CONCAT($B$4," ",TEXT(VLOOKUP(_xlfn.CONCAT($B62,$C62),BNA_Variations_prix!$E$1:$AJ$205,MATCH(AA$42,BNA_Variations_prix!$E$4:$CA$4,0),FALSE),"0%")),IF(ROUND(VLOOKUP(_xlfn.CONCAT($B62,$C62),BNA_Variations_prix!$E$1:$AJ$205,MATCH(AA$42,BNA_Variations_prix!$E$4:$CA$4,0),FALSE),2)&lt;0,_xlfn.CONCAT($B$5," ",TEXT(VLOOKUP(_xlfn.CONCAT($B62,$C62),BNA_Variations_prix!$E$1:$AJ$205,MATCH(AA$42,BNA_Variations_prix!$E$4:$CA$4,0),FALSE),"0%")),VLOOKUP(_xlfn.CONCAT($B62,$C62),BNA_Variations_prix!$E$1:$AJ$205,MATCH(AA$42,BNA_Variations_prix!$E$4:$CA$4,0),FALSE)))),VLOOKUP(_xlfn.CONCAT($B62,$C62),BNA_Variations_prix!$E$1:$AJ$205,MATCH(AA$42,BNA_Variations_prix!$E$4:$CA$4,0),FALSE))</f>
        <v>-</v>
      </c>
      <c r="AB62" s="16" t="str">
        <f ca="1">IF(ISNUMBER(VLOOKUP(_xlfn.CONCAT($B62,$C62),BNA_Variations_prix!$E$1:$AJ$205,MATCH(AB$42,BNA_Variations_prix!$E$4:$CA$4,0),FALSE)),IF(ROUND(VLOOKUP(_xlfn.CONCAT($B62,$C62),BNA_Variations_prix!$E$1:$AJ$205,MATCH(AB$42,BNA_Variations_prix!$E$4:$CA$4,0),FALSE),2)&gt;0,_xlfn.CONCAT($B$3," ",TEXT(VLOOKUP(_xlfn.CONCAT($B62,$C62),BNA_Variations_prix!$E$1:$AJ$205,MATCH(AB$42,BNA_Variations_prix!$E$4:$CA$4,0),FALSE),"0%")),IF(ROUND(VLOOKUP(_xlfn.CONCAT($B62,$C62),BNA_Variations_prix!$E$1:$AJ$205,MATCH(AB$42,BNA_Variations_prix!$E$4:$CA$4,0),FALSE),2)=0,_xlfn.CONCAT($B$4," ",TEXT(VLOOKUP(_xlfn.CONCAT($B62,$C62),BNA_Variations_prix!$E$1:$AJ$205,MATCH(AB$42,BNA_Variations_prix!$E$4:$CA$4,0),FALSE),"0%")),IF(ROUND(VLOOKUP(_xlfn.CONCAT($B62,$C62),BNA_Variations_prix!$E$1:$AJ$205,MATCH(AB$42,BNA_Variations_prix!$E$4:$CA$4,0),FALSE),2)&lt;0,_xlfn.CONCAT($B$5," ",TEXT(VLOOKUP(_xlfn.CONCAT($B62,$C62),BNA_Variations_prix!$E$1:$AJ$205,MATCH(AB$42,BNA_Variations_prix!$E$4:$CA$4,0),FALSE),"0%")),VLOOKUP(_xlfn.CONCAT($B62,$C62),BNA_Variations_prix!$E$1:$AJ$205,MATCH(AB$42,BNA_Variations_prix!$E$4:$CA$4,0),FALSE)))),VLOOKUP(_xlfn.CONCAT($B62,$C62),BNA_Variations_prix!$E$1:$AJ$205,MATCH(AB$42,BNA_Variations_prix!$E$4:$CA$4,0),FALSE))</f>
        <v>-</v>
      </c>
      <c r="AC62" s="16" t="str">
        <f ca="1">IF(ISNUMBER(VLOOKUP(_xlfn.CONCAT($B62,$C62),BNA_Variations_prix!$E$1:$AJ$205,MATCH(AC$42,BNA_Variations_prix!$E$4:$CA$4,0),FALSE)),IF(ROUND(VLOOKUP(_xlfn.CONCAT($B62,$C62),BNA_Variations_prix!$E$1:$AJ$205,MATCH(AC$42,BNA_Variations_prix!$E$4:$CA$4,0),FALSE),2)&gt;0,_xlfn.CONCAT($B$3," ",TEXT(VLOOKUP(_xlfn.CONCAT($B62,$C62),BNA_Variations_prix!$E$1:$AJ$205,MATCH(AC$42,BNA_Variations_prix!$E$4:$CA$4,0),FALSE),"0%")),IF(ROUND(VLOOKUP(_xlfn.CONCAT($B62,$C62),BNA_Variations_prix!$E$1:$AJ$205,MATCH(AC$42,BNA_Variations_prix!$E$4:$CA$4,0),FALSE),2)=0,_xlfn.CONCAT($B$4," ",TEXT(VLOOKUP(_xlfn.CONCAT($B62,$C62),BNA_Variations_prix!$E$1:$AJ$205,MATCH(AC$42,BNA_Variations_prix!$E$4:$CA$4,0),FALSE),"0%")),IF(ROUND(VLOOKUP(_xlfn.CONCAT($B62,$C62),BNA_Variations_prix!$E$1:$AJ$205,MATCH(AC$42,BNA_Variations_prix!$E$4:$CA$4,0),FALSE),2)&lt;0,_xlfn.CONCAT($B$5," ",TEXT(VLOOKUP(_xlfn.CONCAT($B62,$C62),BNA_Variations_prix!$E$1:$AJ$205,MATCH(AC$42,BNA_Variations_prix!$E$4:$CA$4,0),FALSE),"0%")),VLOOKUP(_xlfn.CONCAT($B62,$C62),BNA_Variations_prix!$E$1:$AJ$205,MATCH(AC$42,BNA_Variations_prix!$E$4:$CA$4,0),FALSE)))),VLOOKUP(_xlfn.CONCAT($B62,$C62),BNA_Variations_prix!$E$1:$AJ$205,MATCH(AC$42,BNA_Variations_prix!$E$4:$CA$4,0),FALSE))</f>
        <v>-</v>
      </c>
      <c r="AD62" s="16" t="str">
        <f ca="1">IF(ISNUMBER(VLOOKUP(_xlfn.CONCAT($B62,$C62),BNA_Variations_prix!$E$1:$AJ$205,MATCH(AD$42,BNA_Variations_prix!$E$4:$CA$4,0),FALSE)),IF(ROUND(VLOOKUP(_xlfn.CONCAT($B62,$C62),BNA_Variations_prix!$E$1:$AJ$205,MATCH(AD$42,BNA_Variations_prix!$E$4:$CA$4,0),FALSE),2)&gt;0,_xlfn.CONCAT($B$3," ",TEXT(VLOOKUP(_xlfn.CONCAT($B62,$C62),BNA_Variations_prix!$E$1:$AJ$205,MATCH(AD$42,BNA_Variations_prix!$E$4:$CA$4,0),FALSE),"0%")),IF(ROUND(VLOOKUP(_xlfn.CONCAT($B62,$C62),BNA_Variations_prix!$E$1:$AJ$205,MATCH(AD$42,BNA_Variations_prix!$E$4:$CA$4,0),FALSE),2)=0,_xlfn.CONCAT($B$4," ",TEXT(VLOOKUP(_xlfn.CONCAT($B62,$C62),BNA_Variations_prix!$E$1:$AJ$205,MATCH(AD$42,BNA_Variations_prix!$E$4:$CA$4,0),FALSE),"0%")),IF(ROUND(VLOOKUP(_xlfn.CONCAT($B62,$C62),BNA_Variations_prix!$E$1:$AJ$205,MATCH(AD$42,BNA_Variations_prix!$E$4:$CA$4,0),FALSE),2)&lt;0,_xlfn.CONCAT($B$5," ",TEXT(VLOOKUP(_xlfn.CONCAT($B62,$C62),BNA_Variations_prix!$E$1:$AJ$205,MATCH(AD$42,BNA_Variations_prix!$E$4:$CA$4,0),FALSE),"0%")),VLOOKUP(_xlfn.CONCAT($B62,$C62),BNA_Variations_prix!$E$1:$AJ$205,MATCH(AD$42,BNA_Variations_prix!$E$4:$CA$4,0),FALSE)))),VLOOKUP(_xlfn.CONCAT($B62,$C62),BNA_Variations_prix!$E$1:$AJ$205,MATCH(AD$42,BNA_Variations_prix!$E$4:$CA$4,0),FALSE))</f>
        <v>-</v>
      </c>
      <c r="AE62" s="16" t="str">
        <f ca="1">IF(ISNUMBER(VLOOKUP(_xlfn.CONCAT($B62,$C62),BNA_Variations_prix!$E$1:$AJ$205,MATCH(AE$42,BNA_Variations_prix!$E$4:$CA$4,0),FALSE)),IF(ROUND(VLOOKUP(_xlfn.CONCAT($B62,$C62),BNA_Variations_prix!$E$1:$AJ$205,MATCH(AE$42,BNA_Variations_prix!$E$4:$CA$4,0),FALSE),2)&gt;0,_xlfn.CONCAT($B$3," ",TEXT(VLOOKUP(_xlfn.CONCAT($B62,$C62),BNA_Variations_prix!$E$1:$AJ$205,MATCH(AE$42,BNA_Variations_prix!$E$4:$CA$4,0),FALSE),"0%")),IF(ROUND(VLOOKUP(_xlfn.CONCAT($B62,$C62),BNA_Variations_prix!$E$1:$AJ$205,MATCH(AE$42,BNA_Variations_prix!$E$4:$CA$4,0),FALSE),2)=0,_xlfn.CONCAT($B$4," ",TEXT(VLOOKUP(_xlfn.CONCAT($B62,$C62),BNA_Variations_prix!$E$1:$AJ$205,MATCH(AE$42,BNA_Variations_prix!$E$4:$CA$4,0),FALSE),"0%")),IF(ROUND(VLOOKUP(_xlfn.CONCAT($B62,$C62),BNA_Variations_prix!$E$1:$AJ$205,MATCH(AE$42,BNA_Variations_prix!$E$4:$CA$4,0),FALSE),2)&lt;0,_xlfn.CONCAT($B$5," ",TEXT(VLOOKUP(_xlfn.CONCAT($B62,$C62),BNA_Variations_prix!$E$1:$AJ$205,MATCH(AE$42,BNA_Variations_prix!$E$4:$CA$4,0),FALSE),"0%")),VLOOKUP(_xlfn.CONCAT($B62,$C62),BNA_Variations_prix!$E$1:$AJ$205,MATCH(AE$42,BNA_Variations_prix!$E$4:$CA$4,0),FALSE)))),VLOOKUP(_xlfn.CONCAT($B62,$C62),BNA_Variations_prix!$E$1:$AJ$205,MATCH(AE$42,BNA_Variations_prix!$E$4:$CA$4,0),FALSE))</f>
        <v>-</v>
      </c>
      <c r="AF62" s="16" t="str">
        <f ca="1">IF(ISNUMBER(VLOOKUP(_xlfn.CONCAT($B62,$C62),BNA_Variations_prix!$E$1:$AJ$205,MATCH(AF$42,BNA_Variations_prix!$E$4:$CA$4,0),FALSE)),IF(ROUND(VLOOKUP(_xlfn.CONCAT($B62,$C62),BNA_Variations_prix!$E$1:$AJ$205,MATCH(AF$42,BNA_Variations_prix!$E$4:$CA$4,0),FALSE),2)&gt;0,_xlfn.CONCAT($B$3," ",TEXT(VLOOKUP(_xlfn.CONCAT($B62,$C62),BNA_Variations_prix!$E$1:$AJ$205,MATCH(AF$42,BNA_Variations_prix!$E$4:$CA$4,0),FALSE),"0%")),IF(ROUND(VLOOKUP(_xlfn.CONCAT($B62,$C62),BNA_Variations_prix!$E$1:$AJ$205,MATCH(AF$42,BNA_Variations_prix!$E$4:$CA$4,0),FALSE),2)=0,_xlfn.CONCAT($B$4," ",TEXT(VLOOKUP(_xlfn.CONCAT($B62,$C62),BNA_Variations_prix!$E$1:$AJ$205,MATCH(AF$42,BNA_Variations_prix!$E$4:$CA$4,0),FALSE),"0%")),IF(ROUND(VLOOKUP(_xlfn.CONCAT($B62,$C62),BNA_Variations_prix!$E$1:$AJ$205,MATCH(AF$42,BNA_Variations_prix!$E$4:$CA$4,0),FALSE),2)&lt;0,_xlfn.CONCAT($B$5," ",TEXT(VLOOKUP(_xlfn.CONCAT($B62,$C62),BNA_Variations_prix!$E$1:$AJ$205,MATCH(AF$42,BNA_Variations_prix!$E$4:$CA$4,0),FALSE),"0%")),VLOOKUP(_xlfn.CONCAT($B62,$C62),BNA_Variations_prix!$E$1:$AJ$205,MATCH(AF$42,BNA_Variations_prix!$E$4:$CA$4,0),FALSE)))),VLOOKUP(_xlfn.CONCAT($B62,$C62),BNA_Variations_prix!$E$1:$AJ$205,MATCH(AF$42,BNA_Variations_prix!$E$4:$CA$4,0),FALSE))</f>
        <v>-</v>
      </c>
      <c r="AG62" s="16" t="str">
        <f ca="1">IF(ISNUMBER(VLOOKUP(_xlfn.CONCAT($B62,$C62),BNA_Variations_prix!$E$1:$AJ$205,MATCH(AG$42,BNA_Variations_prix!$E$4:$CA$4,0),FALSE)),IF(ROUND(VLOOKUP(_xlfn.CONCAT($B62,$C62),BNA_Variations_prix!$E$1:$AJ$205,MATCH(AG$42,BNA_Variations_prix!$E$4:$CA$4,0),FALSE),2)&gt;0,_xlfn.CONCAT($B$3," ",TEXT(VLOOKUP(_xlfn.CONCAT($B62,$C62),BNA_Variations_prix!$E$1:$AJ$205,MATCH(AG$42,BNA_Variations_prix!$E$4:$CA$4,0),FALSE),"0%")),IF(ROUND(VLOOKUP(_xlfn.CONCAT($B62,$C62),BNA_Variations_prix!$E$1:$AJ$205,MATCH(AG$42,BNA_Variations_prix!$E$4:$CA$4,0),FALSE),2)=0,_xlfn.CONCAT($B$4," ",TEXT(VLOOKUP(_xlfn.CONCAT($B62,$C62),BNA_Variations_prix!$E$1:$AJ$205,MATCH(AG$42,BNA_Variations_prix!$E$4:$CA$4,0),FALSE),"0%")),IF(ROUND(VLOOKUP(_xlfn.CONCAT($B62,$C62),BNA_Variations_prix!$E$1:$AJ$205,MATCH(AG$42,BNA_Variations_prix!$E$4:$CA$4,0),FALSE),2)&lt;0,_xlfn.CONCAT($B$5," ",TEXT(VLOOKUP(_xlfn.CONCAT($B62,$C62),BNA_Variations_prix!$E$1:$AJ$205,MATCH(AG$42,BNA_Variations_prix!$E$4:$CA$4,0),FALSE),"0%")),VLOOKUP(_xlfn.CONCAT($B62,$C62),BNA_Variations_prix!$E$1:$AJ$205,MATCH(AG$42,BNA_Variations_prix!$E$4:$CA$4,0),FALSE)))),VLOOKUP(_xlfn.CONCAT($B62,$C62),BNA_Variations_prix!$E$1:$AJ$205,MATCH(AG$42,BNA_Variations_prix!$E$4:$CA$4,0),FALSE))</f>
        <v>-</v>
      </c>
    </row>
    <row r="63" spans="2:33" x14ac:dyDescent="0.35">
      <c r="B63" t="s">
        <v>102</v>
      </c>
      <c r="C63" s="11">
        <f>$B$2</f>
        <v>45231</v>
      </c>
      <c r="D63" t="s">
        <v>101</v>
      </c>
      <c r="E63" s="16" t="str">
        <f ca="1">IF(ISNUMBER(VLOOKUP(_xlfn.CONCAT($B63,$C63),BNA_Variations_prix!$E$1:$AJ$205,MATCH(E$42,BNA_Variations_prix!$E$4:$CA$4,0),FALSE)),IF(ROUND(VLOOKUP(_xlfn.CONCAT($B63,$C63),BNA_Variations_prix!$E$1:$AJ$205,MATCH(E$42,BNA_Variations_prix!$E$4:$CA$4,0),FALSE),2)&gt;0,_xlfn.CONCAT($B$3," ",TEXT(VLOOKUP(_xlfn.CONCAT($B63,$C63),BNA_Variations_prix!$E$1:$AJ$205,MATCH(E$42,BNA_Variations_prix!$E$4:$CA$4,0),FALSE),"0%")),IF(ROUND(VLOOKUP(_xlfn.CONCAT($B63,$C63),BNA_Variations_prix!$E$1:$AJ$205,MATCH(E$42,BNA_Variations_prix!$E$4:$CA$4,0),FALSE),2)=0,_xlfn.CONCAT($B$4," ",TEXT(VLOOKUP(_xlfn.CONCAT($B63,$C63),BNA_Variations_prix!$E$1:$AJ$205,MATCH(E$42,BNA_Variations_prix!$E$4:$CA$4,0),FALSE),"0%")),IF(ROUND(VLOOKUP(_xlfn.CONCAT($B63,$C63),BNA_Variations_prix!$E$1:$AJ$205,MATCH(E$42,BNA_Variations_prix!$E$4:$CA$4,0),FALSE),2)&lt;0,_xlfn.CONCAT($B$5," ",TEXT(VLOOKUP(_xlfn.CONCAT($B63,$C63),BNA_Variations_prix!$E$1:$AJ$205,MATCH(E$42,BNA_Variations_prix!$E$4:$CA$4,0),FALSE),"0%")),VLOOKUP(_xlfn.CONCAT($B63,$C63),BNA_Variations_prix!$E$1:$AJ$205,MATCH(E$42,BNA_Variations_prix!$E$4:$CA$4,0),FALSE)))),VLOOKUP(_xlfn.CONCAT($B63,$C63),BNA_Variations_prix!$E$1:$AJ$205,MATCH(E$42,BNA_Variations_prix!$E$4:$CA$4,0),FALSE))</f>
        <v>► 0%</v>
      </c>
      <c r="F63" s="16" t="str">
        <f ca="1">IF(ISNUMBER(VLOOKUP(_xlfn.CONCAT($B63,$C63),BNA_Variations_prix!$E$1:$AJ$205,MATCH(F$42,BNA_Variations_prix!$E$4:$CA$4,0),FALSE)),IF(ROUND(VLOOKUP(_xlfn.CONCAT($B63,$C63),BNA_Variations_prix!$E$1:$AJ$205,MATCH(F$42,BNA_Variations_prix!$E$4:$CA$4,0),FALSE),2)&gt;0,_xlfn.CONCAT($B$3," ",TEXT(VLOOKUP(_xlfn.CONCAT($B63,$C63),BNA_Variations_prix!$E$1:$AJ$205,MATCH(F$42,BNA_Variations_prix!$E$4:$CA$4,0),FALSE),"0%")),IF(ROUND(VLOOKUP(_xlfn.CONCAT($B63,$C63),BNA_Variations_prix!$E$1:$AJ$205,MATCH(F$42,BNA_Variations_prix!$E$4:$CA$4,0),FALSE),2)=0,_xlfn.CONCAT($B$4," ",TEXT(VLOOKUP(_xlfn.CONCAT($B63,$C63),BNA_Variations_prix!$E$1:$AJ$205,MATCH(F$42,BNA_Variations_prix!$E$4:$CA$4,0),FALSE),"0%")),IF(ROUND(VLOOKUP(_xlfn.CONCAT($B63,$C63),BNA_Variations_prix!$E$1:$AJ$205,MATCH(F$42,BNA_Variations_prix!$E$4:$CA$4,0),FALSE),2)&lt;0,_xlfn.CONCAT($B$5," ",TEXT(VLOOKUP(_xlfn.CONCAT($B63,$C63),BNA_Variations_prix!$E$1:$AJ$205,MATCH(F$42,BNA_Variations_prix!$E$4:$CA$4,0),FALSE),"0%")),VLOOKUP(_xlfn.CONCAT($B63,$C63),BNA_Variations_prix!$E$1:$AJ$205,MATCH(F$42,BNA_Variations_prix!$E$4:$CA$4,0),FALSE)))),VLOOKUP(_xlfn.CONCAT($B63,$C63),BNA_Variations_prix!$E$1:$AJ$205,MATCH(F$42,BNA_Variations_prix!$E$4:$CA$4,0),FALSE))</f>
        <v>-</v>
      </c>
      <c r="G63" s="16" t="str">
        <f ca="1">IF(ISNUMBER(VLOOKUP(_xlfn.CONCAT($B63,$C63),BNA_Variations_prix!$E$1:$AJ$205,MATCH(G$42,BNA_Variations_prix!$E$4:$CA$4,0),FALSE)),IF(ROUND(VLOOKUP(_xlfn.CONCAT($B63,$C63),BNA_Variations_prix!$E$1:$AJ$205,MATCH(G$42,BNA_Variations_prix!$E$4:$CA$4,0),FALSE),2)&gt;0,_xlfn.CONCAT($B$3," ",TEXT(VLOOKUP(_xlfn.CONCAT($B63,$C63),BNA_Variations_prix!$E$1:$AJ$205,MATCH(G$42,BNA_Variations_prix!$E$4:$CA$4,0),FALSE),"0%")),IF(ROUND(VLOOKUP(_xlfn.CONCAT($B63,$C63),BNA_Variations_prix!$E$1:$AJ$205,MATCH(G$42,BNA_Variations_prix!$E$4:$CA$4,0),FALSE),2)=0,_xlfn.CONCAT($B$4," ",TEXT(VLOOKUP(_xlfn.CONCAT($B63,$C63),BNA_Variations_prix!$E$1:$AJ$205,MATCH(G$42,BNA_Variations_prix!$E$4:$CA$4,0),FALSE),"0%")),IF(ROUND(VLOOKUP(_xlfn.CONCAT($B63,$C63),BNA_Variations_prix!$E$1:$AJ$205,MATCH(G$42,BNA_Variations_prix!$E$4:$CA$4,0),FALSE),2)&lt;0,_xlfn.CONCAT($B$5," ",TEXT(VLOOKUP(_xlfn.CONCAT($B63,$C63),BNA_Variations_prix!$E$1:$AJ$205,MATCH(G$42,BNA_Variations_prix!$E$4:$CA$4,0),FALSE),"0%")),VLOOKUP(_xlfn.CONCAT($B63,$C63),BNA_Variations_prix!$E$1:$AJ$205,MATCH(G$42,BNA_Variations_prix!$E$4:$CA$4,0),FALSE)))),VLOOKUP(_xlfn.CONCAT($B63,$C63),BNA_Variations_prix!$E$1:$AJ$205,MATCH(G$42,BNA_Variations_prix!$E$4:$CA$4,0),FALSE))</f>
        <v>-</v>
      </c>
      <c r="H63" s="16" t="str">
        <f ca="1">IF(ISNUMBER(VLOOKUP(_xlfn.CONCAT($B63,$C63),BNA_Variations_prix!$E$1:$AJ$205,MATCH(H$42,BNA_Variations_prix!$E$4:$CA$4,0),FALSE)),IF(ROUND(VLOOKUP(_xlfn.CONCAT($B63,$C63),BNA_Variations_prix!$E$1:$AJ$205,MATCH(H$42,BNA_Variations_prix!$E$4:$CA$4,0),FALSE),2)&gt;0,_xlfn.CONCAT($B$3," ",TEXT(VLOOKUP(_xlfn.CONCAT($B63,$C63),BNA_Variations_prix!$E$1:$AJ$205,MATCH(H$42,BNA_Variations_prix!$E$4:$CA$4,0),FALSE),"0%")),IF(ROUND(VLOOKUP(_xlfn.CONCAT($B63,$C63),BNA_Variations_prix!$E$1:$AJ$205,MATCH(H$42,BNA_Variations_prix!$E$4:$CA$4,0),FALSE),2)=0,_xlfn.CONCAT($B$4," ",TEXT(VLOOKUP(_xlfn.CONCAT($B63,$C63),BNA_Variations_prix!$E$1:$AJ$205,MATCH(H$42,BNA_Variations_prix!$E$4:$CA$4,0),FALSE),"0%")),IF(ROUND(VLOOKUP(_xlfn.CONCAT($B63,$C63),BNA_Variations_prix!$E$1:$AJ$205,MATCH(H$42,BNA_Variations_prix!$E$4:$CA$4,0),FALSE),2)&lt;0,_xlfn.CONCAT($B$5," ",TEXT(VLOOKUP(_xlfn.CONCAT($B63,$C63),BNA_Variations_prix!$E$1:$AJ$205,MATCH(H$42,BNA_Variations_prix!$E$4:$CA$4,0),FALSE),"0%")),VLOOKUP(_xlfn.CONCAT($B63,$C63),BNA_Variations_prix!$E$1:$AJ$205,MATCH(H$42,BNA_Variations_prix!$E$4:$CA$4,0),FALSE)))),VLOOKUP(_xlfn.CONCAT($B63,$C63),BNA_Variations_prix!$E$1:$AJ$205,MATCH(H$42,BNA_Variations_prix!$E$4:$CA$4,0),FALSE))</f>
        <v>► 0%</v>
      </c>
      <c r="I63" s="16" t="str">
        <f ca="1">IF(ISNUMBER(VLOOKUP(_xlfn.CONCAT($B63,$C63),BNA_Variations_prix!$E$1:$AJ$205,MATCH(I$42,BNA_Variations_prix!$E$4:$CA$4,0),FALSE)),IF(ROUND(VLOOKUP(_xlfn.CONCAT($B63,$C63),BNA_Variations_prix!$E$1:$AJ$205,MATCH(I$42,BNA_Variations_prix!$E$4:$CA$4,0),FALSE),2)&gt;0,_xlfn.CONCAT($B$3," ",TEXT(VLOOKUP(_xlfn.CONCAT($B63,$C63),BNA_Variations_prix!$E$1:$AJ$205,MATCH(I$42,BNA_Variations_prix!$E$4:$CA$4,0),FALSE),"0%")),IF(ROUND(VLOOKUP(_xlfn.CONCAT($B63,$C63),BNA_Variations_prix!$E$1:$AJ$205,MATCH(I$42,BNA_Variations_prix!$E$4:$CA$4,0),FALSE),2)=0,_xlfn.CONCAT($B$4," ",TEXT(VLOOKUP(_xlfn.CONCAT($B63,$C63),BNA_Variations_prix!$E$1:$AJ$205,MATCH(I$42,BNA_Variations_prix!$E$4:$CA$4,0),FALSE),"0%")),IF(ROUND(VLOOKUP(_xlfn.CONCAT($B63,$C63),BNA_Variations_prix!$E$1:$AJ$205,MATCH(I$42,BNA_Variations_prix!$E$4:$CA$4,0),FALSE),2)&lt;0,_xlfn.CONCAT($B$5," ",TEXT(VLOOKUP(_xlfn.CONCAT($B63,$C63),BNA_Variations_prix!$E$1:$AJ$205,MATCH(I$42,BNA_Variations_prix!$E$4:$CA$4,0),FALSE),"0%")),VLOOKUP(_xlfn.CONCAT($B63,$C63),BNA_Variations_prix!$E$1:$AJ$205,MATCH(I$42,BNA_Variations_prix!$E$4:$CA$4,0),FALSE)))),VLOOKUP(_xlfn.CONCAT($B63,$C63),BNA_Variations_prix!$E$1:$AJ$205,MATCH(I$42,BNA_Variations_prix!$E$4:$CA$4,0),FALSE))</f>
        <v>► 0%</v>
      </c>
      <c r="J63" s="16" t="str">
        <f ca="1">IF(ISNUMBER(VLOOKUP(_xlfn.CONCAT($B63,$C63),BNA_Variations_prix!$E$1:$AJ$205,MATCH(J$42,BNA_Variations_prix!$E$4:$CA$4,0),FALSE)),IF(ROUND(VLOOKUP(_xlfn.CONCAT($B63,$C63),BNA_Variations_prix!$E$1:$AJ$205,MATCH(J$42,BNA_Variations_prix!$E$4:$CA$4,0),FALSE),2)&gt;0,_xlfn.CONCAT($B$3," ",TEXT(VLOOKUP(_xlfn.CONCAT($B63,$C63),BNA_Variations_prix!$E$1:$AJ$205,MATCH(J$42,BNA_Variations_prix!$E$4:$CA$4,0),FALSE),"0%")),IF(ROUND(VLOOKUP(_xlfn.CONCAT($B63,$C63),BNA_Variations_prix!$E$1:$AJ$205,MATCH(J$42,BNA_Variations_prix!$E$4:$CA$4,0),FALSE),2)=0,_xlfn.CONCAT($B$4," ",TEXT(VLOOKUP(_xlfn.CONCAT($B63,$C63),BNA_Variations_prix!$E$1:$AJ$205,MATCH(J$42,BNA_Variations_prix!$E$4:$CA$4,0),FALSE),"0%")),IF(ROUND(VLOOKUP(_xlfn.CONCAT($B63,$C63),BNA_Variations_prix!$E$1:$AJ$205,MATCH(J$42,BNA_Variations_prix!$E$4:$CA$4,0),FALSE),2)&lt;0,_xlfn.CONCAT($B$5," ",TEXT(VLOOKUP(_xlfn.CONCAT($B63,$C63),BNA_Variations_prix!$E$1:$AJ$205,MATCH(J$42,BNA_Variations_prix!$E$4:$CA$4,0),FALSE),"0%")),VLOOKUP(_xlfn.CONCAT($B63,$C63),BNA_Variations_prix!$E$1:$AJ$205,MATCH(J$42,BNA_Variations_prix!$E$4:$CA$4,0),FALSE)))),VLOOKUP(_xlfn.CONCAT($B63,$C63),BNA_Variations_prix!$E$1:$AJ$205,MATCH(J$42,BNA_Variations_prix!$E$4:$CA$4,0),FALSE))</f>
        <v>► 0%</v>
      </c>
      <c r="K63" s="16" t="str">
        <f ca="1">IF(ISNUMBER(VLOOKUP(_xlfn.CONCAT($B63,$C63),BNA_Variations_prix!$E$1:$AJ$205,MATCH(K$42,BNA_Variations_prix!$E$4:$CA$4,0),FALSE)),IF(ROUND(VLOOKUP(_xlfn.CONCAT($B63,$C63),BNA_Variations_prix!$E$1:$AJ$205,MATCH(K$42,BNA_Variations_prix!$E$4:$CA$4,0),FALSE),2)&gt;0,_xlfn.CONCAT($B$3," ",TEXT(VLOOKUP(_xlfn.CONCAT($B63,$C63),BNA_Variations_prix!$E$1:$AJ$205,MATCH(K$42,BNA_Variations_prix!$E$4:$CA$4,0),FALSE),"0%")),IF(ROUND(VLOOKUP(_xlfn.CONCAT($B63,$C63),BNA_Variations_prix!$E$1:$AJ$205,MATCH(K$42,BNA_Variations_prix!$E$4:$CA$4,0),FALSE),2)=0,_xlfn.CONCAT($B$4," ",TEXT(VLOOKUP(_xlfn.CONCAT($B63,$C63),BNA_Variations_prix!$E$1:$AJ$205,MATCH(K$42,BNA_Variations_prix!$E$4:$CA$4,0),FALSE),"0%")),IF(ROUND(VLOOKUP(_xlfn.CONCAT($B63,$C63),BNA_Variations_prix!$E$1:$AJ$205,MATCH(K$42,BNA_Variations_prix!$E$4:$CA$4,0),FALSE),2)&lt;0,_xlfn.CONCAT($B$5," ",TEXT(VLOOKUP(_xlfn.CONCAT($B63,$C63),BNA_Variations_prix!$E$1:$AJ$205,MATCH(K$42,BNA_Variations_prix!$E$4:$CA$4,0),FALSE),"0%")),VLOOKUP(_xlfn.CONCAT($B63,$C63),BNA_Variations_prix!$E$1:$AJ$205,MATCH(K$42,BNA_Variations_prix!$E$4:$CA$4,0),FALSE)))),VLOOKUP(_xlfn.CONCAT($B63,$C63),BNA_Variations_prix!$E$1:$AJ$205,MATCH(K$42,BNA_Variations_prix!$E$4:$CA$4,0),FALSE))</f>
        <v>-</v>
      </c>
      <c r="L63" s="16" t="str">
        <f ca="1">IF(ISNUMBER(VLOOKUP(_xlfn.CONCAT($B63,$C63),BNA_Variations_prix!$E$1:$AJ$205,MATCH(L$42,BNA_Variations_prix!$E$4:$CA$4,0),FALSE)),IF(ROUND(VLOOKUP(_xlfn.CONCAT($B63,$C63),BNA_Variations_prix!$E$1:$AJ$205,MATCH(L$42,BNA_Variations_prix!$E$4:$CA$4,0),FALSE),2)&gt;0,_xlfn.CONCAT($B$3," ",TEXT(VLOOKUP(_xlfn.CONCAT($B63,$C63),BNA_Variations_prix!$E$1:$AJ$205,MATCH(L$42,BNA_Variations_prix!$E$4:$CA$4,0),FALSE),"0%")),IF(ROUND(VLOOKUP(_xlfn.CONCAT($B63,$C63),BNA_Variations_prix!$E$1:$AJ$205,MATCH(L$42,BNA_Variations_prix!$E$4:$CA$4,0),FALSE),2)=0,_xlfn.CONCAT($B$4," ",TEXT(VLOOKUP(_xlfn.CONCAT($B63,$C63),BNA_Variations_prix!$E$1:$AJ$205,MATCH(L$42,BNA_Variations_prix!$E$4:$CA$4,0),FALSE),"0%")),IF(ROUND(VLOOKUP(_xlfn.CONCAT($B63,$C63),BNA_Variations_prix!$E$1:$AJ$205,MATCH(L$42,BNA_Variations_prix!$E$4:$CA$4,0),FALSE),2)&lt;0,_xlfn.CONCAT($B$5," ",TEXT(VLOOKUP(_xlfn.CONCAT($B63,$C63),BNA_Variations_prix!$E$1:$AJ$205,MATCH(L$42,BNA_Variations_prix!$E$4:$CA$4,0),FALSE),"0%")),VLOOKUP(_xlfn.CONCAT($B63,$C63),BNA_Variations_prix!$E$1:$AJ$205,MATCH(L$42,BNA_Variations_prix!$E$4:$CA$4,0),FALSE)))),VLOOKUP(_xlfn.CONCAT($B63,$C63),BNA_Variations_prix!$E$1:$AJ$205,MATCH(L$42,BNA_Variations_prix!$E$4:$CA$4,0),FALSE))</f>
        <v>► 0%</v>
      </c>
      <c r="M63" s="16" t="str">
        <f ca="1">IF(ISNUMBER(VLOOKUP(_xlfn.CONCAT($B63,$C63),BNA_Variations_prix!$E$1:$AJ$205,MATCH(M$42,BNA_Variations_prix!$E$4:$CA$4,0),FALSE)),IF(ROUND(VLOOKUP(_xlfn.CONCAT($B63,$C63),BNA_Variations_prix!$E$1:$AJ$205,MATCH(M$42,BNA_Variations_prix!$E$4:$CA$4,0),FALSE),2)&gt;0,_xlfn.CONCAT($B$3," ",TEXT(VLOOKUP(_xlfn.CONCAT($B63,$C63),BNA_Variations_prix!$E$1:$AJ$205,MATCH(M$42,BNA_Variations_prix!$E$4:$CA$4,0),FALSE),"0%")),IF(ROUND(VLOOKUP(_xlfn.CONCAT($B63,$C63),BNA_Variations_prix!$E$1:$AJ$205,MATCH(M$42,BNA_Variations_prix!$E$4:$CA$4,0),FALSE),2)=0,_xlfn.CONCAT($B$4," ",TEXT(VLOOKUP(_xlfn.CONCAT($B63,$C63),BNA_Variations_prix!$E$1:$AJ$205,MATCH(M$42,BNA_Variations_prix!$E$4:$CA$4,0),FALSE),"0%")),IF(ROUND(VLOOKUP(_xlfn.CONCAT($B63,$C63),BNA_Variations_prix!$E$1:$AJ$205,MATCH(M$42,BNA_Variations_prix!$E$4:$CA$4,0),FALSE),2)&lt;0,_xlfn.CONCAT($B$5," ",TEXT(VLOOKUP(_xlfn.CONCAT($B63,$C63),BNA_Variations_prix!$E$1:$AJ$205,MATCH(M$42,BNA_Variations_prix!$E$4:$CA$4,0),FALSE),"0%")),VLOOKUP(_xlfn.CONCAT($B63,$C63),BNA_Variations_prix!$E$1:$AJ$205,MATCH(M$42,BNA_Variations_prix!$E$4:$CA$4,0),FALSE)))),VLOOKUP(_xlfn.CONCAT($B63,$C63),BNA_Variations_prix!$E$1:$AJ$205,MATCH(M$42,BNA_Variations_prix!$E$4:$CA$4,0),FALSE))</f>
        <v>► 0%</v>
      </c>
      <c r="N63" s="16" t="str">
        <f ca="1">IF(ISNUMBER(VLOOKUP(_xlfn.CONCAT($B63,$C63),BNA_Variations_prix!$E$1:$AJ$205,MATCH(N$42,BNA_Variations_prix!$E$4:$CA$4,0),FALSE)),IF(ROUND(VLOOKUP(_xlfn.CONCAT($B63,$C63),BNA_Variations_prix!$E$1:$AJ$205,MATCH(N$42,BNA_Variations_prix!$E$4:$CA$4,0),FALSE),2)&gt;0,_xlfn.CONCAT($B$3," ",TEXT(VLOOKUP(_xlfn.CONCAT($B63,$C63),BNA_Variations_prix!$E$1:$AJ$205,MATCH(N$42,BNA_Variations_prix!$E$4:$CA$4,0),FALSE),"0%")),IF(ROUND(VLOOKUP(_xlfn.CONCAT($B63,$C63),BNA_Variations_prix!$E$1:$AJ$205,MATCH(N$42,BNA_Variations_prix!$E$4:$CA$4,0),FALSE),2)=0,_xlfn.CONCAT($B$4," ",TEXT(VLOOKUP(_xlfn.CONCAT($B63,$C63),BNA_Variations_prix!$E$1:$AJ$205,MATCH(N$42,BNA_Variations_prix!$E$4:$CA$4,0),FALSE),"0%")),IF(ROUND(VLOOKUP(_xlfn.CONCAT($B63,$C63),BNA_Variations_prix!$E$1:$AJ$205,MATCH(N$42,BNA_Variations_prix!$E$4:$CA$4,0),FALSE),2)&lt;0,_xlfn.CONCAT($B$5," ",TEXT(VLOOKUP(_xlfn.CONCAT($B63,$C63),BNA_Variations_prix!$E$1:$AJ$205,MATCH(N$42,BNA_Variations_prix!$E$4:$CA$4,0),FALSE),"0%")),VLOOKUP(_xlfn.CONCAT($B63,$C63),BNA_Variations_prix!$E$1:$AJ$205,MATCH(N$42,BNA_Variations_prix!$E$4:$CA$4,0),FALSE)))),VLOOKUP(_xlfn.CONCAT($B63,$C63),BNA_Variations_prix!$E$1:$AJ$205,MATCH(N$42,BNA_Variations_prix!$E$4:$CA$4,0),FALSE))</f>
        <v>-</v>
      </c>
      <c r="O63" s="16" t="str">
        <f ca="1">IF(ISNUMBER(VLOOKUP(_xlfn.CONCAT($B63,$C63),BNA_Variations_prix!$E$1:$AJ$205,MATCH(O$42,BNA_Variations_prix!$E$4:$CA$4,0),FALSE)),IF(ROUND(VLOOKUP(_xlfn.CONCAT($B63,$C63),BNA_Variations_prix!$E$1:$AJ$205,MATCH(O$42,BNA_Variations_prix!$E$4:$CA$4,0),FALSE),2)&gt;0,_xlfn.CONCAT($B$3," ",TEXT(VLOOKUP(_xlfn.CONCAT($B63,$C63),BNA_Variations_prix!$E$1:$AJ$205,MATCH(O$42,BNA_Variations_prix!$E$4:$CA$4,0),FALSE),"0%")),IF(ROUND(VLOOKUP(_xlfn.CONCAT($B63,$C63),BNA_Variations_prix!$E$1:$AJ$205,MATCH(O$42,BNA_Variations_prix!$E$4:$CA$4,0),FALSE),2)=0,_xlfn.CONCAT($B$4," ",TEXT(VLOOKUP(_xlfn.CONCAT($B63,$C63),BNA_Variations_prix!$E$1:$AJ$205,MATCH(O$42,BNA_Variations_prix!$E$4:$CA$4,0),FALSE),"0%")),IF(ROUND(VLOOKUP(_xlfn.CONCAT($B63,$C63),BNA_Variations_prix!$E$1:$AJ$205,MATCH(O$42,BNA_Variations_prix!$E$4:$CA$4,0),FALSE),2)&lt;0,_xlfn.CONCAT($B$5," ",TEXT(VLOOKUP(_xlfn.CONCAT($B63,$C63),BNA_Variations_prix!$E$1:$AJ$205,MATCH(O$42,BNA_Variations_prix!$E$4:$CA$4,0),FALSE),"0%")),VLOOKUP(_xlfn.CONCAT($B63,$C63),BNA_Variations_prix!$E$1:$AJ$205,MATCH(O$42,BNA_Variations_prix!$E$4:$CA$4,0),FALSE)))),VLOOKUP(_xlfn.CONCAT($B63,$C63),BNA_Variations_prix!$E$1:$AJ$205,MATCH(O$42,BNA_Variations_prix!$E$4:$CA$4,0),FALSE))</f>
        <v>-</v>
      </c>
      <c r="P63" s="16" t="str">
        <f ca="1">IF(ISNUMBER(VLOOKUP(_xlfn.CONCAT($B63,$C63),BNA_Variations_prix!$E$1:$AJ$205,MATCH(P$42,BNA_Variations_prix!$E$4:$CA$4,0),FALSE)),IF(ROUND(VLOOKUP(_xlfn.CONCAT($B63,$C63),BNA_Variations_prix!$E$1:$AJ$205,MATCH(P$42,BNA_Variations_prix!$E$4:$CA$4,0),FALSE),2)&gt;0,_xlfn.CONCAT($B$3," ",TEXT(VLOOKUP(_xlfn.CONCAT($B63,$C63),BNA_Variations_prix!$E$1:$AJ$205,MATCH(P$42,BNA_Variations_prix!$E$4:$CA$4,0),FALSE),"0%")),IF(ROUND(VLOOKUP(_xlfn.CONCAT($B63,$C63),BNA_Variations_prix!$E$1:$AJ$205,MATCH(P$42,BNA_Variations_prix!$E$4:$CA$4,0),FALSE),2)=0,_xlfn.CONCAT($B$4," ",TEXT(VLOOKUP(_xlfn.CONCAT($B63,$C63),BNA_Variations_prix!$E$1:$AJ$205,MATCH(P$42,BNA_Variations_prix!$E$4:$CA$4,0),FALSE),"0%")),IF(ROUND(VLOOKUP(_xlfn.CONCAT($B63,$C63),BNA_Variations_prix!$E$1:$AJ$205,MATCH(P$42,BNA_Variations_prix!$E$4:$CA$4,0),FALSE),2)&lt;0,_xlfn.CONCAT($B$5," ",TEXT(VLOOKUP(_xlfn.CONCAT($B63,$C63),BNA_Variations_prix!$E$1:$AJ$205,MATCH(P$42,BNA_Variations_prix!$E$4:$CA$4,0),FALSE),"0%")),VLOOKUP(_xlfn.CONCAT($B63,$C63),BNA_Variations_prix!$E$1:$AJ$205,MATCH(P$42,BNA_Variations_prix!$E$4:$CA$4,0),FALSE)))),VLOOKUP(_xlfn.CONCAT($B63,$C63),BNA_Variations_prix!$E$1:$AJ$205,MATCH(P$42,BNA_Variations_prix!$E$4:$CA$4,0),FALSE))</f>
        <v>-</v>
      </c>
      <c r="Q63" s="16" t="str">
        <f ca="1">IF(ISNUMBER(VLOOKUP(_xlfn.CONCAT($B63,$C63),BNA_Variations_prix!$E$1:$AJ$205,MATCH(Q$42,BNA_Variations_prix!$E$4:$CA$4,0),FALSE)),IF(ROUND(VLOOKUP(_xlfn.CONCAT($B63,$C63),BNA_Variations_prix!$E$1:$AJ$205,MATCH(Q$42,BNA_Variations_prix!$E$4:$CA$4,0),FALSE),2)&gt;0,_xlfn.CONCAT($B$3," ",TEXT(VLOOKUP(_xlfn.CONCAT($B63,$C63),BNA_Variations_prix!$E$1:$AJ$205,MATCH(Q$42,BNA_Variations_prix!$E$4:$CA$4,0),FALSE),"0%")),IF(ROUND(VLOOKUP(_xlfn.CONCAT($B63,$C63),BNA_Variations_prix!$E$1:$AJ$205,MATCH(Q$42,BNA_Variations_prix!$E$4:$CA$4,0),FALSE),2)=0,_xlfn.CONCAT($B$4," ",TEXT(VLOOKUP(_xlfn.CONCAT($B63,$C63),BNA_Variations_prix!$E$1:$AJ$205,MATCH(Q$42,BNA_Variations_prix!$E$4:$CA$4,0),FALSE),"0%")),IF(ROUND(VLOOKUP(_xlfn.CONCAT($B63,$C63),BNA_Variations_prix!$E$1:$AJ$205,MATCH(Q$42,BNA_Variations_prix!$E$4:$CA$4,0),FALSE),2)&lt;0,_xlfn.CONCAT($B$5," ",TEXT(VLOOKUP(_xlfn.CONCAT($B63,$C63),BNA_Variations_prix!$E$1:$AJ$205,MATCH(Q$42,BNA_Variations_prix!$E$4:$CA$4,0),FALSE),"0%")),VLOOKUP(_xlfn.CONCAT($B63,$C63),BNA_Variations_prix!$E$1:$AJ$205,MATCH(Q$42,BNA_Variations_prix!$E$4:$CA$4,0),FALSE)))),VLOOKUP(_xlfn.CONCAT($B63,$C63),BNA_Variations_prix!$E$1:$AJ$205,MATCH(Q$42,BNA_Variations_prix!$E$4:$CA$4,0),FALSE))</f>
        <v>-</v>
      </c>
      <c r="R63" s="16" t="str">
        <f ca="1">IF(ISNUMBER(VLOOKUP(_xlfn.CONCAT($B63,$C63),BNA_Variations_prix!$E$1:$AJ$205,MATCH(R$42,BNA_Variations_prix!$E$4:$CA$4,0),FALSE)),IF(ROUND(VLOOKUP(_xlfn.CONCAT($B63,$C63),BNA_Variations_prix!$E$1:$AJ$205,MATCH(R$42,BNA_Variations_prix!$E$4:$CA$4,0),FALSE),2)&gt;0,_xlfn.CONCAT($B$3," ",TEXT(VLOOKUP(_xlfn.CONCAT($B63,$C63),BNA_Variations_prix!$E$1:$AJ$205,MATCH(R$42,BNA_Variations_prix!$E$4:$CA$4,0),FALSE),"0%")),IF(ROUND(VLOOKUP(_xlfn.CONCAT($B63,$C63),BNA_Variations_prix!$E$1:$AJ$205,MATCH(R$42,BNA_Variations_prix!$E$4:$CA$4,0),FALSE),2)=0,_xlfn.CONCAT($B$4," ",TEXT(VLOOKUP(_xlfn.CONCAT($B63,$C63),BNA_Variations_prix!$E$1:$AJ$205,MATCH(R$42,BNA_Variations_prix!$E$4:$CA$4,0),FALSE),"0%")),IF(ROUND(VLOOKUP(_xlfn.CONCAT($B63,$C63),BNA_Variations_prix!$E$1:$AJ$205,MATCH(R$42,BNA_Variations_prix!$E$4:$CA$4,0),FALSE),2)&lt;0,_xlfn.CONCAT($B$5," ",TEXT(VLOOKUP(_xlfn.CONCAT($B63,$C63),BNA_Variations_prix!$E$1:$AJ$205,MATCH(R$42,BNA_Variations_prix!$E$4:$CA$4,0),FALSE),"0%")),VLOOKUP(_xlfn.CONCAT($B63,$C63),BNA_Variations_prix!$E$1:$AJ$205,MATCH(R$42,BNA_Variations_prix!$E$4:$CA$4,0),FALSE)))),VLOOKUP(_xlfn.CONCAT($B63,$C63),BNA_Variations_prix!$E$1:$AJ$205,MATCH(R$42,BNA_Variations_prix!$E$4:$CA$4,0),FALSE))</f>
        <v>-</v>
      </c>
      <c r="S63" s="16" t="str">
        <f ca="1">IF(ISNUMBER(VLOOKUP(_xlfn.CONCAT($B63,$C63),BNA_Variations_prix!$E$1:$AJ$205,MATCH(S$42,BNA_Variations_prix!$E$4:$CA$4,0),FALSE)),IF(ROUND(VLOOKUP(_xlfn.CONCAT($B63,$C63),BNA_Variations_prix!$E$1:$AJ$205,MATCH(S$42,BNA_Variations_prix!$E$4:$CA$4,0),FALSE),2)&gt;0,_xlfn.CONCAT($B$3," ",TEXT(VLOOKUP(_xlfn.CONCAT($B63,$C63),BNA_Variations_prix!$E$1:$AJ$205,MATCH(S$42,BNA_Variations_prix!$E$4:$CA$4,0),FALSE),"0%")),IF(ROUND(VLOOKUP(_xlfn.CONCAT($B63,$C63),BNA_Variations_prix!$E$1:$AJ$205,MATCH(S$42,BNA_Variations_prix!$E$4:$CA$4,0),FALSE),2)=0,_xlfn.CONCAT($B$4," ",TEXT(VLOOKUP(_xlfn.CONCAT($B63,$C63),BNA_Variations_prix!$E$1:$AJ$205,MATCH(S$42,BNA_Variations_prix!$E$4:$CA$4,0),FALSE),"0%")),IF(ROUND(VLOOKUP(_xlfn.CONCAT($B63,$C63),BNA_Variations_prix!$E$1:$AJ$205,MATCH(S$42,BNA_Variations_prix!$E$4:$CA$4,0),FALSE),2)&lt;0,_xlfn.CONCAT($B$5," ",TEXT(VLOOKUP(_xlfn.CONCAT($B63,$C63),BNA_Variations_prix!$E$1:$AJ$205,MATCH(S$42,BNA_Variations_prix!$E$4:$CA$4,0),FALSE),"0%")),VLOOKUP(_xlfn.CONCAT($B63,$C63),BNA_Variations_prix!$E$1:$AJ$205,MATCH(S$42,BNA_Variations_prix!$E$4:$CA$4,0),FALSE)))),VLOOKUP(_xlfn.CONCAT($B63,$C63),BNA_Variations_prix!$E$1:$AJ$205,MATCH(S$42,BNA_Variations_prix!$E$4:$CA$4,0),FALSE))</f>
        <v>-</v>
      </c>
      <c r="T63" s="16" t="str">
        <f ca="1">IF(ISNUMBER(VLOOKUP(_xlfn.CONCAT($B63,$C63),BNA_Variations_prix!$E$1:$AJ$205,MATCH(T$42,BNA_Variations_prix!$E$4:$CA$4,0),FALSE)),IF(ROUND(VLOOKUP(_xlfn.CONCAT($B63,$C63),BNA_Variations_prix!$E$1:$AJ$205,MATCH(T$42,BNA_Variations_prix!$E$4:$CA$4,0),FALSE),2)&gt;0,_xlfn.CONCAT($B$3," ",TEXT(VLOOKUP(_xlfn.CONCAT($B63,$C63),BNA_Variations_prix!$E$1:$AJ$205,MATCH(T$42,BNA_Variations_prix!$E$4:$CA$4,0),FALSE),"0%")),IF(ROUND(VLOOKUP(_xlfn.CONCAT($B63,$C63),BNA_Variations_prix!$E$1:$AJ$205,MATCH(T$42,BNA_Variations_prix!$E$4:$CA$4,0),FALSE),2)=0,_xlfn.CONCAT($B$4," ",TEXT(VLOOKUP(_xlfn.CONCAT($B63,$C63),BNA_Variations_prix!$E$1:$AJ$205,MATCH(T$42,BNA_Variations_prix!$E$4:$CA$4,0),FALSE),"0%")),IF(ROUND(VLOOKUP(_xlfn.CONCAT($B63,$C63),BNA_Variations_prix!$E$1:$AJ$205,MATCH(T$42,BNA_Variations_prix!$E$4:$CA$4,0),FALSE),2)&lt;0,_xlfn.CONCAT($B$5," ",TEXT(VLOOKUP(_xlfn.CONCAT($B63,$C63),BNA_Variations_prix!$E$1:$AJ$205,MATCH(T$42,BNA_Variations_prix!$E$4:$CA$4,0),FALSE),"0%")),VLOOKUP(_xlfn.CONCAT($B63,$C63),BNA_Variations_prix!$E$1:$AJ$205,MATCH(T$42,BNA_Variations_prix!$E$4:$CA$4,0),FALSE)))),VLOOKUP(_xlfn.CONCAT($B63,$C63),BNA_Variations_prix!$E$1:$AJ$205,MATCH(T$42,BNA_Variations_prix!$E$4:$CA$4,0),FALSE))</f>
        <v>-</v>
      </c>
      <c r="U63" s="16" t="str">
        <f ca="1">IF(ISNUMBER(VLOOKUP(_xlfn.CONCAT($B63,$C63),BNA_Variations_prix!$E$1:$AJ$205,MATCH(U$42,BNA_Variations_prix!$E$4:$CA$4,0),FALSE)),IF(ROUND(VLOOKUP(_xlfn.CONCAT($B63,$C63),BNA_Variations_prix!$E$1:$AJ$205,MATCH(U$42,BNA_Variations_prix!$E$4:$CA$4,0),FALSE),2)&gt;0,_xlfn.CONCAT($B$3," ",TEXT(VLOOKUP(_xlfn.CONCAT($B63,$C63),BNA_Variations_prix!$E$1:$AJ$205,MATCH(U$42,BNA_Variations_prix!$E$4:$CA$4,0),FALSE),"0%")),IF(ROUND(VLOOKUP(_xlfn.CONCAT($B63,$C63),BNA_Variations_prix!$E$1:$AJ$205,MATCH(U$42,BNA_Variations_prix!$E$4:$CA$4,0),FALSE),2)=0,_xlfn.CONCAT($B$4," ",TEXT(VLOOKUP(_xlfn.CONCAT($B63,$C63),BNA_Variations_prix!$E$1:$AJ$205,MATCH(U$42,BNA_Variations_prix!$E$4:$CA$4,0),FALSE),"0%")),IF(ROUND(VLOOKUP(_xlfn.CONCAT($B63,$C63),BNA_Variations_prix!$E$1:$AJ$205,MATCH(U$42,BNA_Variations_prix!$E$4:$CA$4,0),FALSE),2)&lt;0,_xlfn.CONCAT($B$5," ",TEXT(VLOOKUP(_xlfn.CONCAT($B63,$C63),BNA_Variations_prix!$E$1:$AJ$205,MATCH(U$42,BNA_Variations_prix!$E$4:$CA$4,0),FALSE),"0%")),VLOOKUP(_xlfn.CONCAT($B63,$C63),BNA_Variations_prix!$E$1:$AJ$205,MATCH(U$42,BNA_Variations_prix!$E$4:$CA$4,0),FALSE)))),VLOOKUP(_xlfn.CONCAT($B63,$C63),BNA_Variations_prix!$E$1:$AJ$205,MATCH(U$42,BNA_Variations_prix!$E$4:$CA$4,0),FALSE))</f>
        <v>-</v>
      </c>
      <c r="V63" s="16" t="str">
        <f ca="1">IF(ISNUMBER(VLOOKUP(_xlfn.CONCAT($B63,$C63),BNA_Variations_prix!$E$1:$AJ$205,MATCH(V$42,BNA_Variations_prix!$E$4:$CA$4,0),FALSE)),IF(ROUND(VLOOKUP(_xlfn.CONCAT($B63,$C63),BNA_Variations_prix!$E$1:$AJ$205,MATCH(V$42,BNA_Variations_prix!$E$4:$CA$4,0),FALSE),2)&gt;0,_xlfn.CONCAT($B$3," ",TEXT(VLOOKUP(_xlfn.CONCAT($B63,$C63),BNA_Variations_prix!$E$1:$AJ$205,MATCH(V$42,BNA_Variations_prix!$E$4:$CA$4,0),FALSE),"0%")),IF(ROUND(VLOOKUP(_xlfn.CONCAT($B63,$C63),BNA_Variations_prix!$E$1:$AJ$205,MATCH(V$42,BNA_Variations_prix!$E$4:$CA$4,0),FALSE),2)=0,_xlfn.CONCAT($B$4," ",TEXT(VLOOKUP(_xlfn.CONCAT($B63,$C63),BNA_Variations_prix!$E$1:$AJ$205,MATCH(V$42,BNA_Variations_prix!$E$4:$CA$4,0),FALSE),"0%")),IF(ROUND(VLOOKUP(_xlfn.CONCAT($B63,$C63),BNA_Variations_prix!$E$1:$AJ$205,MATCH(V$42,BNA_Variations_prix!$E$4:$CA$4,0),FALSE),2)&lt;0,_xlfn.CONCAT($B$5," ",TEXT(VLOOKUP(_xlfn.CONCAT($B63,$C63),BNA_Variations_prix!$E$1:$AJ$205,MATCH(V$42,BNA_Variations_prix!$E$4:$CA$4,0),FALSE),"0%")),VLOOKUP(_xlfn.CONCAT($B63,$C63),BNA_Variations_prix!$E$1:$AJ$205,MATCH(V$42,BNA_Variations_prix!$E$4:$CA$4,0),FALSE)))),VLOOKUP(_xlfn.CONCAT($B63,$C63),BNA_Variations_prix!$E$1:$AJ$205,MATCH(V$42,BNA_Variations_prix!$E$4:$CA$4,0),FALSE))</f>
        <v>► 0%</v>
      </c>
      <c r="W63" s="16" t="str">
        <f ca="1">IF(ISNUMBER(VLOOKUP(_xlfn.CONCAT($B63,$C63),BNA_Variations_prix!$E$1:$AJ$205,MATCH(W$42,BNA_Variations_prix!$E$4:$CA$4,0),FALSE)),IF(ROUND(VLOOKUP(_xlfn.CONCAT($B63,$C63),BNA_Variations_prix!$E$1:$AJ$205,MATCH(W$42,BNA_Variations_prix!$E$4:$CA$4,0),FALSE),2)&gt;0,_xlfn.CONCAT($B$3," ",TEXT(VLOOKUP(_xlfn.CONCAT($B63,$C63),BNA_Variations_prix!$E$1:$AJ$205,MATCH(W$42,BNA_Variations_prix!$E$4:$CA$4,0),FALSE),"0%")),IF(ROUND(VLOOKUP(_xlfn.CONCAT($B63,$C63),BNA_Variations_prix!$E$1:$AJ$205,MATCH(W$42,BNA_Variations_prix!$E$4:$CA$4,0),FALSE),2)=0,_xlfn.CONCAT($B$4," ",TEXT(VLOOKUP(_xlfn.CONCAT($B63,$C63),BNA_Variations_prix!$E$1:$AJ$205,MATCH(W$42,BNA_Variations_prix!$E$4:$CA$4,0),FALSE),"0%")),IF(ROUND(VLOOKUP(_xlfn.CONCAT($B63,$C63),BNA_Variations_prix!$E$1:$AJ$205,MATCH(W$42,BNA_Variations_prix!$E$4:$CA$4,0),FALSE),2)&lt;0,_xlfn.CONCAT($B$5," ",TEXT(VLOOKUP(_xlfn.CONCAT($B63,$C63),BNA_Variations_prix!$E$1:$AJ$205,MATCH(W$42,BNA_Variations_prix!$E$4:$CA$4,0),FALSE),"0%")),VLOOKUP(_xlfn.CONCAT($B63,$C63),BNA_Variations_prix!$E$1:$AJ$205,MATCH(W$42,BNA_Variations_prix!$E$4:$CA$4,0),FALSE)))),VLOOKUP(_xlfn.CONCAT($B63,$C63),BNA_Variations_prix!$E$1:$AJ$205,MATCH(W$42,BNA_Variations_prix!$E$4:$CA$4,0),FALSE))</f>
        <v>-</v>
      </c>
      <c r="X63" s="16" t="str">
        <f ca="1">IF(ISNUMBER(VLOOKUP(_xlfn.CONCAT($B63,$C63),BNA_Variations_prix!$E$1:$AJ$205,MATCH(X$42,BNA_Variations_prix!$E$4:$CA$4,0),FALSE)),IF(ROUND(VLOOKUP(_xlfn.CONCAT($B63,$C63),BNA_Variations_prix!$E$1:$AJ$205,MATCH(X$42,BNA_Variations_prix!$E$4:$CA$4,0),FALSE),2)&gt;0,_xlfn.CONCAT($B$3," ",TEXT(VLOOKUP(_xlfn.CONCAT($B63,$C63),BNA_Variations_prix!$E$1:$AJ$205,MATCH(X$42,BNA_Variations_prix!$E$4:$CA$4,0),FALSE),"0%")),IF(ROUND(VLOOKUP(_xlfn.CONCAT($B63,$C63),BNA_Variations_prix!$E$1:$AJ$205,MATCH(X$42,BNA_Variations_prix!$E$4:$CA$4,0),FALSE),2)=0,_xlfn.CONCAT($B$4," ",TEXT(VLOOKUP(_xlfn.CONCAT($B63,$C63),BNA_Variations_prix!$E$1:$AJ$205,MATCH(X$42,BNA_Variations_prix!$E$4:$CA$4,0),FALSE),"0%")),IF(ROUND(VLOOKUP(_xlfn.CONCAT($B63,$C63),BNA_Variations_prix!$E$1:$AJ$205,MATCH(X$42,BNA_Variations_prix!$E$4:$CA$4,0),FALSE),2)&lt;0,_xlfn.CONCAT($B$5," ",TEXT(VLOOKUP(_xlfn.CONCAT($B63,$C63),BNA_Variations_prix!$E$1:$AJ$205,MATCH(X$42,BNA_Variations_prix!$E$4:$CA$4,0),FALSE),"0%")),VLOOKUP(_xlfn.CONCAT($B63,$C63),BNA_Variations_prix!$E$1:$AJ$205,MATCH(X$42,BNA_Variations_prix!$E$4:$CA$4,0),FALSE)))),VLOOKUP(_xlfn.CONCAT($B63,$C63),BNA_Variations_prix!$E$1:$AJ$205,MATCH(X$42,BNA_Variations_prix!$E$4:$CA$4,0),FALSE))</f>
        <v>-</v>
      </c>
      <c r="Y63" s="16" t="str">
        <f ca="1">IF(ISNUMBER(VLOOKUP(_xlfn.CONCAT($B63,$C63),BNA_Variations_prix!$E$1:$AJ$205,MATCH(Y$42,BNA_Variations_prix!$E$4:$CA$4,0),FALSE)),IF(ROUND(VLOOKUP(_xlfn.CONCAT($B63,$C63),BNA_Variations_prix!$E$1:$AJ$205,MATCH(Y$42,BNA_Variations_prix!$E$4:$CA$4,0),FALSE),2)&gt;0,_xlfn.CONCAT($B$3," ",TEXT(VLOOKUP(_xlfn.CONCAT($B63,$C63),BNA_Variations_prix!$E$1:$AJ$205,MATCH(Y$42,BNA_Variations_prix!$E$4:$CA$4,0),FALSE),"0%")),IF(ROUND(VLOOKUP(_xlfn.CONCAT($B63,$C63),BNA_Variations_prix!$E$1:$AJ$205,MATCH(Y$42,BNA_Variations_prix!$E$4:$CA$4,0),FALSE),2)=0,_xlfn.CONCAT($B$4," ",TEXT(VLOOKUP(_xlfn.CONCAT($B63,$C63),BNA_Variations_prix!$E$1:$AJ$205,MATCH(Y$42,BNA_Variations_prix!$E$4:$CA$4,0),FALSE),"0%")),IF(ROUND(VLOOKUP(_xlfn.CONCAT($B63,$C63),BNA_Variations_prix!$E$1:$AJ$205,MATCH(Y$42,BNA_Variations_prix!$E$4:$CA$4,0),FALSE),2)&lt;0,_xlfn.CONCAT($B$5," ",TEXT(VLOOKUP(_xlfn.CONCAT($B63,$C63),BNA_Variations_prix!$E$1:$AJ$205,MATCH(Y$42,BNA_Variations_prix!$E$4:$CA$4,0),FALSE),"0%")),VLOOKUP(_xlfn.CONCAT($B63,$C63),BNA_Variations_prix!$E$1:$AJ$205,MATCH(Y$42,BNA_Variations_prix!$E$4:$CA$4,0),FALSE)))),VLOOKUP(_xlfn.CONCAT($B63,$C63),BNA_Variations_prix!$E$1:$AJ$205,MATCH(Y$42,BNA_Variations_prix!$E$4:$CA$4,0),FALSE))</f>
        <v>-</v>
      </c>
      <c r="Z63" s="16" t="str">
        <f ca="1">IF(ISNUMBER(VLOOKUP(_xlfn.CONCAT($B63,$C63),BNA_Variations_prix!$E$1:$AJ$205,MATCH(Z$42,BNA_Variations_prix!$E$4:$CA$4,0),FALSE)),IF(ROUND(VLOOKUP(_xlfn.CONCAT($B63,$C63),BNA_Variations_prix!$E$1:$AJ$205,MATCH(Z$42,BNA_Variations_prix!$E$4:$CA$4,0),FALSE),2)&gt;0,_xlfn.CONCAT($B$3," ",TEXT(VLOOKUP(_xlfn.CONCAT($B63,$C63),BNA_Variations_prix!$E$1:$AJ$205,MATCH(Z$42,BNA_Variations_prix!$E$4:$CA$4,0),FALSE),"0%")),IF(ROUND(VLOOKUP(_xlfn.CONCAT($B63,$C63),BNA_Variations_prix!$E$1:$AJ$205,MATCH(Z$42,BNA_Variations_prix!$E$4:$CA$4,0),FALSE),2)=0,_xlfn.CONCAT($B$4," ",TEXT(VLOOKUP(_xlfn.CONCAT($B63,$C63),BNA_Variations_prix!$E$1:$AJ$205,MATCH(Z$42,BNA_Variations_prix!$E$4:$CA$4,0),FALSE),"0%")),IF(ROUND(VLOOKUP(_xlfn.CONCAT($B63,$C63),BNA_Variations_prix!$E$1:$AJ$205,MATCH(Z$42,BNA_Variations_prix!$E$4:$CA$4,0),FALSE),2)&lt;0,_xlfn.CONCAT($B$5," ",TEXT(VLOOKUP(_xlfn.CONCAT($B63,$C63),BNA_Variations_prix!$E$1:$AJ$205,MATCH(Z$42,BNA_Variations_prix!$E$4:$CA$4,0),FALSE),"0%")),VLOOKUP(_xlfn.CONCAT($B63,$C63),BNA_Variations_prix!$E$1:$AJ$205,MATCH(Z$42,BNA_Variations_prix!$E$4:$CA$4,0),FALSE)))),VLOOKUP(_xlfn.CONCAT($B63,$C63),BNA_Variations_prix!$E$1:$AJ$205,MATCH(Z$42,BNA_Variations_prix!$E$4:$CA$4,0),FALSE))</f>
        <v>► 0%</v>
      </c>
      <c r="AA63" s="16" t="str">
        <f ca="1">IF(ISNUMBER(VLOOKUP(_xlfn.CONCAT($B63,$C63),BNA_Variations_prix!$E$1:$AJ$205,MATCH(AA$42,BNA_Variations_prix!$E$4:$CA$4,0),FALSE)),IF(ROUND(VLOOKUP(_xlfn.CONCAT($B63,$C63),BNA_Variations_prix!$E$1:$AJ$205,MATCH(AA$42,BNA_Variations_prix!$E$4:$CA$4,0),FALSE),2)&gt;0,_xlfn.CONCAT($B$3," ",TEXT(VLOOKUP(_xlfn.CONCAT($B63,$C63),BNA_Variations_prix!$E$1:$AJ$205,MATCH(AA$42,BNA_Variations_prix!$E$4:$CA$4,0),FALSE),"0%")),IF(ROUND(VLOOKUP(_xlfn.CONCAT($B63,$C63),BNA_Variations_prix!$E$1:$AJ$205,MATCH(AA$42,BNA_Variations_prix!$E$4:$CA$4,0),FALSE),2)=0,_xlfn.CONCAT($B$4," ",TEXT(VLOOKUP(_xlfn.CONCAT($B63,$C63),BNA_Variations_prix!$E$1:$AJ$205,MATCH(AA$42,BNA_Variations_prix!$E$4:$CA$4,0),FALSE),"0%")),IF(ROUND(VLOOKUP(_xlfn.CONCAT($B63,$C63),BNA_Variations_prix!$E$1:$AJ$205,MATCH(AA$42,BNA_Variations_prix!$E$4:$CA$4,0),FALSE),2)&lt;0,_xlfn.CONCAT($B$5," ",TEXT(VLOOKUP(_xlfn.CONCAT($B63,$C63),BNA_Variations_prix!$E$1:$AJ$205,MATCH(AA$42,BNA_Variations_prix!$E$4:$CA$4,0),FALSE),"0%")),VLOOKUP(_xlfn.CONCAT($B63,$C63),BNA_Variations_prix!$E$1:$AJ$205,MATCH(AA$42,BNA_Variations_prix!$E$4:$CA$4,0),FALSE)))),VLOOKUP(_xlfn.CONCAT($B63,$C63),BNA_Variations_prix!$E$1:$AJ$205,MATCH(AA$42,BNA_Variations_prix!$E$4:$CA$4,0),FALSE))</f>
        <v>► 0%</v>
      </c>
      <c r="AB63" s="16" t="str">
        <f ca="1">IF(ISNUMBER(VLOOKUP(_xlfn.CONCAT($B63,$C63),BNA_Variations_prix!$E$1:$AJ$205,MATCH(AB$42,BNA_Variations_prix!$E$4:$CA$4,0),FALSE)),IF(ROUND(VLOOKUP(_xlfn.CONCAT($B63,$C63),BNA_Variations_prix!$E$1:$AJ$205,MATCH(AB$42,BNA_Variations_prix!$E$4:$CA$4,0),FALSE),2)&gt;0,_xlfn.CONCAT($B$3," ",TEXT(VLOOKUP(_xlfn.CONCAT($B63,$C63),BNA_Variations_prix!$E$1:$AJ$205,MATCH(AB$42,BNA_Variations_prix!$E$4:$CA$4,0),FALSE),"0%")),IF(ROUND(VLOOKUP(_xlfn.CONCAT($B63,$C63),BNA_Variations_prix!$E$1:$AJ$205,MATCH(AB$42,BNA_Variations_prix!$E$4:$CA$4,0),FALSE),2)=0,_xlfn.CONCAT($B$4," ",TEXT(VLOOKUP(_xlfn.CONCAT($B63,$C63),BNA_Variations_prix!$E$1:$AJ$205,MATCH(AB$42,BNA_Variations_prix!$E$4:$CA$4,0),FALSE),"0%")),IF(ROUND(VLOOKUP(_xlfn.CONCAT($B63,$C63),BNA_Variations_prix!$E$1:$AJ$205,MATCH(AB$42,BNA_Variations_prix!$E$4:$CA$4,0),FALSE),2)&lt;0,_xlfn.CONCAT($B$5," ",TEXT(VLOOKUP(_xlfn.CONCAT($B63,$C63),BNA_Variations_prix!$E$1:$AJ$205,MATCH(AB$42,BNA_Variations_prix!$E$4:$CA$4,0),FALSE),"0%")),VLOOKUP(_xlfn.CONCAT($B63,$C63),BNA_Variations_prix!$E$1:$AJ$205,MATCH(AB$42,BNA_Variations_prix!$E$4:$CA$4,0),FALSE)))),VLOOKUP(_xlfn.CONCAT($B63,$C63),BNA_Variations_prix!$E$1:$AJ$205,MATCH(AB$42,BNA_Variations_prix!$E$4:$CA$4,0),FALSE))</f>
        <v>► 0%</v>
      </c>
      <c r="AC63" s="16" t="str">
        <f ca="1">IF(ISNUMBER(VLOOKUP(_xlfn.CONCAT($B63,$C63),BNA_Variations_prix!$E$1:$AJ$205,MATCH(AC$42,BNA_Variations_prix!$E$4:$CA$4,0),FALSE)),IF(ROUND(VLOOKUP(_xlfn.CONCAT($B63,$C63),BNA_Variations_prix!$E$1:$AJ$205,MATCH(AC$42,BNA_Variations_prix!$E$4:$CA$4,0),FALSE),2)&gt;0,_xlfn.CONCAT($B$3," ",TEXT(VLOOKUP(_xlfn.CONCAT($B63,$C63),BNA_Variations_prix!$E$1:$AJ$205,MATCH(AC$42,BNA_Variations_prix!$E$4:$CA$4,0),FALSE),"0%")),IF(ROUND(VLOOKUP(_xlfn.CONCAT($B63,$C63),BNA_Variations_prix!$E$1:$AJ$205,MATCH(AC$42,BNA_Variations_prix!$E$4:$CA$4,0),FALSE),2)=0,_xlfn.CONCAT($B$4," ",TEXT(VLOOKUP(_xlfn.CONCAT($B63,$C63),BNA_Variations_prix!$E$1:$AJ$205,MATCH(AC$42,BNA_Variations_prix!$E$4:$CA$4,0),FALSE),"0%")),IF(ROUND(VLOOKUP(_xlfn.CONCAT($B63,$C63),BNA_Variations_prix!$E$1:$AJ$205,MATCH(AC$42,BNA_Variations_prix!$E$4:$CA$4,0),FALSE),2)&lt;0,_xlfn.CONCAT($B$5," ",TEXT(VLOOKUP(_xlfn.CONCAT($B63,$C63),BNA_Variations_prix!$E$1:$AJ$205,MATCH(AC$42,BNA_Variations_prix!$E$4:$CA$4,0),FALSE),"0%")),VLOOKUP(_xlfn.CONCAT($B63,$C63),BNA_Variations_prix!$E$1:$AJ$205,MATCH(AC$42,BNA_Variations_prix!$E$4:$CA$4,0),FALSE)))),VLOOKUP(_xlfn.CONCAT($B63,$C63),BNA_Variations_prix!$E$1:$AJ$205,MATCH(AC$42,BNA_Variations_prix!$E$4:$CA$4,0),FALSE))</f>
        <v>-</v>
      </c>
      <c r="AD63" s="16" t="str">
        <f ca="1">IF(ISNUMBER(VLOOKUP(_xlfn.CONCAT($B63,$C63),BNA_Variations_prix!$E$1:$AJ$205,MATCH(AD$42,BNA_Variations_prix!$E$4:$CA$4,0),FALSE)),IF(ROUND(VLOOKUP(_xlfn.CONCAT($B63,$C63),BNA_Variations_prix!$E$1:$AJ$205,MATCH(AD$42,BNA_Variations_prix!$E$4:$CA$4,0),FALSE),2)&gt;0,_xlfn.CONCAT($B$3," ",TEXT(VLOOKUP(_xlfn.CONCAT($B63,$C63),BNA_Variations_prix!$E$1:$AJ$205,MATCH(AD$42,BNA_Variations_prix!$E$4:$CA$4,0),FALSE),"0%")),IF(ROUND(VLOOKUP(_xlfn.CONCAT($B63,$C63),BNA_Variations_prix!$E$1:$AJ$205,MATCH(AD$42,BNA_Variations_prix!$E$4:$CA$4,0),FALSE),2)=0,_xlfn.CONCAT($B$4," ",TEXT(VLOOKUP(_xlfn.CONCAT($B63,$C63),BNA_Variations_prix!$E$1:$AJ$205,MATCH(AD$42,BNA_Variations_prix!$E$4:$CA$4,0),FALSE),"0%")),IF(ROUND(VLOOKUP(_xlfn.CONCAT($B63,$C63),BNA_Variations_prix!$E$1:$AJ$205,MATCH(AD$42,BNA_Variations_prix!$E$4:$CA$4,0),FALSE),2)&lt;0,_xlfn.CONCAT($B$5," ",TEXT(VLOOKUP(_xlfn.CONCAT($B63,$C63),BNA_Variations_prix!$E$1:$AJ$205,MATCH(AD$42,BNA_Variations_prix!$E$4:$CA$4,0),FALSE),"0%")),VLOOKUP(_xlfn.CONCAT($B63,$C63),BNA_Variations_prix!$E$1:$AJ$205,MATCH(AD$42,BNA_Variations_prix!$E$4:$CA$4,0),FALSE)))),VLOOKUP(_xlfn.CONCAT($B63,$C63),BNA_Variations_prix!$E$1:$AJ$205,MATCH(AD$42,BNA_Variations_prix!$E$4:$CA$4,0),FALSE))</f>
        <v>► 0%</v>
      </c>
      <c r="AE63" s="16" t="str">
        <f ca="1">IF(ISNUMBER(VLOOKUP(_xlfn.CONCAT($B63,$C63),BNA_Variations_prix!$E$1:$AJ$205,MATCH(AE$42,BNA_Variations_prix!$E$4:$CA$4,0),FALSE)),IF(ROUND(VLOOKUP(_xlfn.CONCAT($B63,$C63),BNA_Variations_prix!$E$1:$AJ$205,MATCH(AE$42,BNA_Variations_prix!$E$4:$CA$4,0),FALSE),2)&gt;0,_xlfn.CONCAT($B$3," ",TEXT(VLOOKUP(_xlfn.CONCAT($B63,$C63),BNA_Variations_prix!$E$1:$AJ$205,MATCH(AE$42,BNA_Variations_prix!$E$4:$CA$4,0),FALSE),"0%")),IF(ROUND(VLOOKUP(_xlfn.CONCAT($B63,$C63),BNA_Variations_prix!$E$1:$AJ$205,MATCH(AE$42,BNA_Variations_prix!$E$4:$CA$4,0),FALSE),2)=0,_xlfn.CONCAT($B$4," ",TEXT(VLOOKUP(_xlfn.CONCAT($B63,$C63),BNA_Variations_prix!$E$1:$AJ$205,MATCH(AE$42,BNA_Variations_prix!$E$4:$CA$4,0),FALSE),"0%")),IF(ROUND(VLOOKUP(_xlfn.CONCAT($B63,$C63),BNA_Variations_prix!$E$1:$AJ$205,MATCH(AE$42,BNA_Variations_prix!$E$4:$CA$4,0),FALSE),2)&lt;0,_xlfn.CONCAT($B$5," ",TEXT(VLOOKUP(_xlfn.CONCAT($B63,$C63),BNA_Variations_prix!$E$1:$AJ$205,MATCH(AE$42,BNA_Variations_prix!$E$4:$CA$4,0),FALSE),"0%")),VLOOKUP(_xlfn.CONCAT($B63,$C63),BNA_Variations_prix!$E$1:$AJ$205,MATCH(AE$42,BNA_Variations_prix!$E$4:$CA$4,0),FALSE)))),VLOOKUP(_xlfn.CONCAT($B63,$C63),BNA_Variations_prix!$E$1:$AJ$205,MATCH(AE$42,BNA_Variations_prix!$E$4:$CA$4,0),FALSE))</f>
        <v>► 0%</v>
      </c>
      <c r="AF63" s="16" t="str">
        <f ca="1">IF(ISNUMBER(VLOOKUP(_xlfn.CONCAT($B63,$C63),BNA_Variations_prix!$E$1:$AJ$205,MATCH(AF$42,BNA_Variations_prix!$E$4:$CA$4,0),FALSE)),IF(ROUND(VLOOKUP(_xlfn.CONCAT($B63,$C63),BNA_Variations_prix!$E$1:$AJ$205,MATCH(AF$42,BNA_Variations_prix!$E$4:$CA$4,0),FALSE),2)&gt;0,_xlfn.CONCAT($B$3," ",TEXT(VLOOKUP(_xlfn.CONCAT($B63,$C63),BNA_Variations_prix!$E$1:$AJ$205,MATCH(AF$42,BNA_Variations_prix!$E$4:$CA$4,0),FALSE),"0%")),IF(ROUND(VLOOKUP(_xlfn.CONCAT($B63,$C63),BNA_Variations_prix!$E$1:$AJ$205,MATCH(AF$42,BNA_Variations_prix!$E$4:$CA$4,0),FALSE),2)=0,_xlfn.CONCAT($B$4," ",TEXT(VLOOKUP(_xlfn.CONCAT($B63,$C63),BNA_Variations_prix!$E$1:$AJ$205,MATCH(AF$42,BNA_Variations_prix!$E$4:$CA$4,0),FALSE),"0%")),IF(ROUND(VLOOKUP(_xlfn.CONCAT($B63,$C63),BNA_Variations_prix!$E$1:$AJ$205,MATCH(AF$42,BNA_Variations_prix!$E$4:$CA$4,0),FALSE),2)&lt;0,_xlfn.CONCAT($B$5," ",TEXT(VLOOKUP(_xlfn.CONCAT($B63,$C63),BNA_Variations_prix!$E$1:$AJ$205,MATCH(AF$42,BNA_Variations_prix!$E$4:$CA$4,0),FALSE),"0%")),VLOOKUP(_xlfn.CONCAT($B63,$C63),BNA_Variations_prix!$E$1:$AJ$205,MATCH(AF$42,BNA_Variations_prix!$E$4:$CA$4,0),FALSE)))),VLOOKUP(_xlfn.CONCAT($B63,$C63),BNA_Variations_prix!$E$1:$AJ$205,MATCH(AF$42,BNA_Variations_prix!$E$4:$CA$4,0),FALSE))</f>
        <v>-</v>
      </c>
      <c r="AG63" s="16" t="str">
        <f ca="1">IF(ISNUMBER(VLOOKUP(_xlfn.CONCAT($B63,$C63),BNA_Variations_prix!$E$1:$AJ$205,MATCH(AG$42,BNA_Variations_prix!$E$4:$CA$4,0),FALSE)),IF(ROUND(VLOOKUP(_xlfn.CONCAT($B63,$C63),BNA_Variations_prix!$E$1:$AJ$205,MATCH(AG$42,BNA_Variations_prix!$E$4:$CA$4,0),FALSE),2)&gt;0,_xlfn.CONCAT($B$3," ",TEXT(VLOOKUP(_xlfn.CONCAT($B63,$C63),BNA_Variations_prix!$E$1:$AJ$205,MATCH(AG$42,BNA_Variations_prix!$E$4:$CA$4,0),FALSE),"0%")),IF(ROUND(VLOOKUP(_xlfn.CONCAT($B63,$C63),BNA_Variations_prix!$E$1:$AJ$205,MATCH(AG$42,BNA_Variations_prix!$E$4:$CA$4,0),FALSE),2)=0,_xlfn.CONCAT($B$4," ",TEXT(VLOOKUP(_xlfn.CONCAT($B63,$C63),BNA_Variations_prix!$E$1:$AJ$205,MATCH(AG$42,BNA_Variations_prix!$E$4:$CA$4,0),FALSE),"0%")),IF(ROUND(VLOOKUP(_xlfn.CONCAT($B63,$C63),BNA_Variations_prix!$E$1:$AJ$205,MATCH(AG$42,BNA_Variations_prix!$E$4:$CA$4,0),FALSE),2)&lt;0,_xlfn.CONCAT($B$5," ",TEXT(VLOOKUP(_xlfn.CONCAT($B63,$C63),BNA_Variations_prix!$E$1:$AJ$205,MATCH(AG$42,BNA_Variations_prix!$E$4:$CA$4,0),FALSE),"0%")),VLOOKUP(_xlfn.CONCAT($B63,$C63),BNA_Variations_prix!$E$1:$AJ$205,MATCH(AG$42,BNA_Variations_prix!$E$4:$CA$4,0),FALSE)))),VLOOKUP(_xlfn.CONCAT($B63,$C63),BNA_Variations_prix!$E$1:$AJ$205,MATCH(AG$42,BNA_Variations_prix!$E$4:$CA$4,0),FALSE))</f>
        <v>-</v>
      </c>
    </row>
    <row r="64" spans="2:33" x14ac:dyDescent="0.35">
      <c r="B64" t="s">
        <v>104</v>
      </c>
      <c r="C64" s="11">
        <f>$B$2</f>
        <v>45231</v>
      </c>
      <c r="D64" t="s">
        <v>103</v>
      </c>
      <c r="E64" s="16" t="str">
        <f ca="1">IF(ISNUMBER(VLOOKUP(_xlfn.CONCAT($B64,$C64),BNA_Variations_prix!$E$1:$AJ$205,MATCH(E$42,BNA_Variations_prix!$E$4:$CA$4,0),FALSE)),IF(ROUND(VLOOKUP(_xlfn.CONCAT($B64,$C64),BNA_Variations_prix!$E$1:$AJ$205,MATCH(E$42,BNA_Variations_prix!$E$4:$CA$4,0),FALSE),2)&gt;0,_xlfn.CONCAT($B$3," ",TEXT(VLOOKUP(_xlfn.CONCAT($B64,$C64),BNA_Variations_prix!$E$1:$AJ$205,MATCH(E$42,BNA_Variations_prix!$E$4:$CA$4,0),FALSE),"0%")),IF(ROUND(VLOOKUP(_xlfn.CONCAT($B64,$C64),BNA_Variations_prix!$E$1:$AJ$205,MATCH(E$42,BNA_Variations_prix!$E$4:$CA$4,0),FALSE),2)=0,_xlfn.CONCAT($B$4," ",TEXT(VLOOKUP(_xlfn.CONCAT($B64,$C64),BNA_Variations_prix!$E$1:$AJ$205,MATCH(E$42,BNA_Variations_prix!$E$4:$CA$4,0),FALSE),"0%")),IF(ROUND(VLOOKUP(_xlfn.CONCAT($B64,$C64),BNA_Variations_prix!$E$1:$AJ$205,MATCH(E$42,BNA_Variations_prix!$E$4:$CA$4,0),FALSE),2)&lt;0,_xlfn.CONCAT($B$5," ",TEXT(VLOOKUP(_xlfn.CONCAT($B64,$C64),BNA_Variations_prix!$E$1:$AJ$205,MATCH(E$42,BNA_Variations_prix!$E$4:$CA$4,0),FALSE),"0%")),VLOOKUP(_xlfn.CONCAT($B64,$C64),BNA_Variations_prix!$E$1:$AJ$205,MATCH(E$42,BNA_Variations_prix!$E$4:$CA$4,0),FALSE)))),VLOOKUP(_xlfn.CONCAT($B64,$C64),BNA_Variations_prix!$E$1:$AJ$205,MATCH(E$42,BNA_Variations_prix!$E$4:$CA$4,0),FALSE))</f>
        <v>-</v>
      </c>
      <c r="F64" s="16" t="str">
        <f ca="1">IF(ISNUMBER(VLOOKUP(_xlfn.CONCAT($B64,$C64),BNA_Variations_prix!$E$1:$AJ$205,MATCH(F$42,BNA_Variations_prix!$E$4:$CA$4,0),FALSE)),IF(ROUND(VLOOKUP(_xlfn.CONCAT($B64,$C64),BNA_Variations_prix!$E$1:$AJ$205,MATCH(F$42,BNA_Variations_prix!$E$4:$CA$4,0),FALSE),2)&gt;0,_xlfn.CONCAT($B$3," ",TEXT(VLOOKUP(_xlfn.CONCAT($B64,$C64),BNA_Variations_prix!$E$1:$AJ$205,MATCH(F$42,BNA_Variations_prix!$E$4:$CA$4,0),FALSE),"0%")),IF(ROUND(VLOOKUP(_xlfn.CONCAT($B64,$C64),BNA_Variations_prix!$E$1:$AJ$205,MATCH(F$42,BNA_Variations_prix!$E$4:$CA$4,0),FALSE),2)=0,_xlfn.CONCAT($B$4," ",TEXT(VLOOKUP(_xlfn.CONCAT($B64,$C64),BNA_Variations_prix!$E$1:$AJ$205,MATCH(F$42,BNA_Variations_prix!$E$4:$CA$4,0),FALSE),"0%")),IF(ROUND(VLOOKUP(_xlfn.CONCAT($B64,$C64),BNA_Variations_prix!$E$1:$AJ$205,MATCH(F$42,BNA_Variations_prix!$E$4:$CA$4,0),FALSE),2)&lt;0,_xlfn.CONCAT($B$5," ",TEXT(VLOOKUP(_xlfn.CONCAT($B64,$C64),BNA_Variations_prix!$E$1:$AJ$205,MATCH(F$42,BNA_Variations_prix!$E$4:$CA$4,0),FALSE),"0%")),VLOOKUP(_xlfn.CONCAT($B64,$C64),BNA_Variations_prix!$E$1:$AJ$205,MATCH(F$42,BNA_Variations_prix!$E$4:$CA$4,0),FALSE)))),VLOOKUP(_xlfn.CONCAT($B64,$C64),BNA_Variations_prix!$E$1:$AJ$205,MATCH(F$42,BNA_Variations_prix!$E$4:$CA$4,0),FALSE))</f>
        <v>-</v>
      </c>
      <c r="G64" s="16" t="str">
        <f ca="1">IF(ISNUMBER(VLOOKUP(_xlfn.CONCAT($B64,$C64),BNA_Variations_prix!$E$1:$AJ$205,MATCH(G$42,BNA_Variations_prix!$E$4:$CA$4,0),FALSE)),IF(ROUND(VLOOKUP(_xlfn.CONCAT($B64,$C64),BNA_Variations_prix!$E$1:$AJ$205,MATCH(G$42,BNA_Variations_prix!$E$4:$CA$4,0),FALSE),2)&gt;0,_xlfn.CONCAT($B$3," ",TEXT(VLOOKUP(_xlfn.CONCAT($B64,$C64),BNA_Variations_prix!$E$1:$AJ$205,MATCH(G$42,BNA_Variations_prix!$E$4:$CA$4,0),FALSE),"0%")),IF(ROUND(VLOOKUP(_xlfn.CONCAT($B64,$C64),BNA_Variations_prix!$E$1:$AJ$205,MATCH(G$42,BNA_Variations_prix!$E$4:$CA$4,0),FALSE),2)=0,_xlfn.CONCAT($B$4," ",TEXT(VLOOKUP(_xlfn.CONCAT($B64,$C64),BNA_Variations_prix!$E$1:$AJ$205,MATCH(G$42,BNA_Variations_prix!$E$4:$CA$4,0),FALSE),"0%")),IF(ROUND(VLOOKUP(_xlfn.CONCAT($B64,$C64),BNA_Variations_prix!$E$1:$AJ$205,MATCH(G$42,BNA_Variations_prix!$E$4:$CA$4,0),FALSE),2)&lt;0,_xlfn.CONCAT($B$5," ",TEXT(VLOOKUP(_xlfn.CONCAT($B64,$C64),BNA_Variations_prix!$E$1:$AJ$205,MATCH(G$42,BNA_Variations_prix!$E$4:$CA$4,0),FALSE),"0%")),VLOOKUP(_xlfn.CONCAT($B64,$C64),BNA_Variations_prix!$E$1:$AJ$205,MATCH(G$42,BNA_Variations_prix!$E$4:$CA$4,0),FALSE)))),VLOOKUP(_xlfn.CONCAT($B64,$C64),BNA_Variations_prix!$E$1:$AJ$205,MATCH(G$42,BNA_Variations_prix!$E$4:$CA$4,0),FALSE))</f>
        <v>-</v>
      </c>
      <c r="H64" s="16" t="str">
        <f ca="1">IF(ISNUMBER(VLOOKUP(_xlfn.CONCAT($B64,$C64),BNA_Variations_prix!$E$1:$AJ$205,MATCH(H$42,BNA_Variations_prix!$E$4:$CA$4,0),FALSE)),IF(ROUND(VLOOKUP(_xlfn.CONCAT($B64,$C64),BNA_Variations_prix!$E$1:$AJ$205,MATCH(H$42,BNA_Variations_prix!$E$4:$CA$4,0),FALSE),2)&gt;0,_xlfn.CONCAT($B$3," ",TEXT(VLOOKUP(_xlfn.CONCAT($B64,$C64),BNA_Variations_prix!$E$1:$AJ$205,MATCH(H$42,BNA_Variations_prix!$E$4:$CA$4,0),FALSE),"0%")),IF(ROUND(VLOOKUP(_xlfn.CONCAT($B64,$C64),BNA_Variations_prix!$E$1:$AJ$205,MATCH(H$42,BNA_Variations_prix!$E$4:$CA$4,0),FALSE),2)=0,_xlfn.CONCAT($B$4," ",TEXT(VLOOKUP(_xlfn.CONCAT($B64,$C64),BNA_Variations_prix!$E$1:$AJ$205,MATCH(H$42,BNA_Variations_prix!$E$4:$CA$4,0),FALSE),"0%")),IF(ROUND(VLOOKUP(_xlfn.CONCAT($B64,$C64),BNA_Variations_prix!$E$1:$AJ$205,MATCH(H$42,BNA_Variations_prix!$E$4:$CA$4,0),FALSE),2)&lt;0,_xlfn.CONCAT($B$5," ",TEXT(VLOOKUP(_xlfn.CONCAT($B64,$C64),BNA_Variations_prix!$E$1:$AJ$205,MATCH(H$42,BNA_Variations_prix!$E$4:$CA$4,0),FALSE),"0%")),VLOOKUP(_xlfn.CONCAT($B64,$C64),BNA_Variations_prix!$E$1:$AJ$205,MATCH(H$42,BNA_Variations_prix!$E$4:$CA$4,0),FALSE)))),VLOOKUP(_xlfn.CONCAT($B64,$C64),BNA_Variations_prix!$E$1:$AJ$205,MATCH(H$42,BNA_Variations_prix!$E$4:$CA$4,0),FALSE))</f>
        <v>-</v>
      </c>
      <c r="I64" s="16" t="str">
        <f ca="1">IF(ISNUMBER(VLOOKUP(_xlfn.CONCAT($B64,$C64),BNA_Variations_prix!$E$1:$AJ$205,MATCH(I$42,BNA_Variations_prix!$E$4:$CA$4,0),FALSE)),IF(ROUND(VLOOKUP(_xlfn.CONCAT($B64,$C64),BNA_Variations_prix!$E$1:$AJ$205,MATCH(I$42,BNA_Variations_prix!$E$4:$CA$4,0),FALSE),2)&gt;0,_xlfn.CONCAT($B$3," ",TEXT(VLOOKUP(_xlfn.CONCAT($B64,$C64),BNA_Variations_prix!$E$1:$AJ$205,MATCH(I$42,BNA_Variations_prix!$E$4:$CA$4,0),FALSE),"0%")),IF(ROUND(VLOOKUP(_xlfn.CONCAT($B64,$C64),BNA_Variations_prix!$E$1:$AJ$205,MATCH(I$42,BNA_Variations_prix!$E$4:$CA$4,0),FALSE),2)=0,_xlfn.CONCAT($B$4," ",TEXT(VLOOKUP(_xlfn.CONCAT($B64,$C64),BNA_Variations_prix!$E$1:$AJ$205,MATCH(I$42,BNA_Variations_prix!$E$4:$CA$4,0),FALSE),"0%")),IF(ROUND(VLOOKUP(_xlfn.CONCAT($B64,$C64),BNA_Variations_prix!$E$1:$AJ$205,MATCH(I$42,BNA_Variations_prix!$E$4:$CA$4,0),FALSE),2)&lt;0,_xlfn.CONCAT($B$5," ",TEXT(VLOOKUP(_xlfn.CONCAT($B64,$C64),BNA_Variations_prix!$E$1:$AJ$205,MATCH(I$42,BNA_Variations_prix!$E$4:$CA$4,0),FALSE),"0%")),VLOOKUP(_xlfn.CONCAT($B64,$C64),BNA_Variations_prix!$E$1:$AJ$205,MATCH(I$42,BNA_Variations_prix!$E$4:$CA$4,0),FALSE)))),VLOOKUP(_xlfn.CONCAT($B64,$C64),BNA_Variations_prix!$E$1:$AJ$205,MATCH(I$42,BNA_Variations_prix!$E$4:$CA$4,0),FALSE))</f>
        <v>-</v>
      </c>
      <c r="J64" s="16" t="str">
        <f ca="1">IF(ISNUMBER(VLOOKUP(_xlfn.CONCAT($B64,$C64),BNA_Variations_prix!$E$1:$AJ$205,MATCH(J$42,BNA_Variations_prix!$E$4:$CA$4,0),FALSE)),IF(ROUND(VLOOKUP(_xlfn.CONCAT($B64,$C64),BNA_Variations_prix!$E$1:$AJ$205,MATCH(J$42,BNA_Variations_prix!$E$4:$CA$4,0),FALSE),2)&gt;0,_xlfn.CONCAT($B$3," ",TEXT(VLOOKUP(_xlfn.CONCAT($B64,$C64),BNA_Variations_prix!$E$1:$AJ$205,MATCH(J$42,BNA_Variations_prix!$E$4:$CA$4,0),FALSE),"0%")),IF(ROUND(VLOOKUP(_xlfn.CONCAT($B64,$C64),BNA_Variations_prix!$E$1:$AJ$205,MATCH(J$42,BNA_Variations_prix!$E$4:$CA$4,0),FALSE),2)=0,_xlfn.CONCAT($B$4," ",TEXT(VLOOKUP(_xlfn.CONCAT($B64,$C64),BNA_Variations_prix!$E$1:$AJ$205,MATCH(J$42,BNA_Variations_prix!$E$4:$CA$4,0),FALSE),"0%")),IF(ROUND(VLOOKUP(_xlfn.CONCAT($B64,$C64),BNA_Variations_prix!$E$1:$AJ$205,MATCH(J$42,BNA_Variations_prix!$E$4:$CA$4,0),FALSE),2)&lt;0,_xlfn.CONCAT($B$5," ",TEXT(VLOOKUP(_xlfn.CONCAT($B64,$C64),BNA_Variations_prix!$E$1:$AJ$205,MATCH(J$42,BNA_Variations_prix!$E$4:$CA$4,0),FALSE),"0%")),VLOOKUP(_xlfn.CONCAT($B64,$C64),BNA_Variations_prix!$E$1:$AJ$205,MATCH(J$42,BNA_Variations_prix!$E$4:$CA$4,0),FALSE)))),VLOOKUP(_xlfn.CONCAT($B64,$C64),BNA_Variations_prix!$E$1:$AJ$205,MATCH(J$42,BNA_Variations_prix!$E$4:$CA$4,0),FALSE))</f>
        <v>-</v>
      </c>
      <c r="K64" s="16" t="str">
        <f ca="1">IF(ISNUMBER(VLOOKUP(_xlfn.CONCAT($B64,$C64),BNA_Variations_prix!$E$1:$AJ$205,MATCH(K$42,BNA_Variations_prix!$E$4:$CA$4,0),FALSE)),IF(ROUND(VLOOKUP(_xlfn.CONCAT($B64,$C64),BNA_Variations_prix!$E$1:$AJ$205,MATCH(K$42,BNA_Variations_prix!$E$4:$CA$4,0),FALSE),2)&gt;0,_xlfn.CONCAT($B$3," ",TEXT(VLOOKUP(_xlfn.CONCAT($B64,$C64),BNA_Variations_prix!$E$1:$AJ$205,MATCH(K$42,BNA_Variations_prix!$E$4:$CA$4,0),FALSE),"0%")),IF(ROUND(VLOOKUP(_xlfn.CONCAT($B64,$C64),BNA_Variations_prix!$E$1:$AJ$205,MATCH(K$42,BNA_Variations_prix!$E$4:$CA$4,0),FALSE),2)=0,_xlfn.CONCAT($B$4," ",TEXT(VLOOKUP(_xlfn.CONCAT($B64,$C64),BNA_Variations_prix!$E$1:$AJ$205,MATCH(K$42,BNA_Variations_prix!$E$4:$CA$4,0),FALSE),"0%")),IF(ROUND(VLOOKUP(_xlfn.CONCAT($B64,$C64),BNA_Variations_prix!$E$1:$AJ$205,MATCH(K$42,BNA_Variations_prix!$E$4:$CA$4,0),FALSE),2)&lt;0,_xlfn.CONCAT($B$5," ",TEXT(VLOOKUP(_xlfn.CONCAT($B64,$C64),BNA_Variations_prix!$E$1:$AJ$205,MATCH(K$42,BNA_Variations_prix!$E$4:$CA$4,0),FALSE),"0%")),VLOOKUP(_xlfn.CONCAT($B64,$C64),BNA_Variations_prix!$E$1:$AJ$205,MATCH(K$42,BNA_Variations_prix!$E$4:$CA$4,0),FALSE)))),VLOOKUP(_xlfn.CONCAT($B64,$C64),BNA_Variations_prix!$E$1:$AJ$205,MATCH(K$42,BNA_Variations_prix!$E$4:$CA$4,0),FALSE))</f>
        <v>-</v>
      </c>
      <c r="L64" s="16" t="str">
        <f ca="1">IF(ISNUMBER(VLOOKUP(_xlfn.CONCAT($B64,$C64),BNA_Variations_prix!$E$1:$AJ$205,MATCH(L$42,BNA_Variations_prix!$E$4:$CA$4,0),FALSE)),IF(ROUND(VLOOKUP(_xlfn.CONCAT($B64,$C64),BNA_Variations_prix!$E$1:$AJ$205,MATCH(L$42,BNA_Variations_prix!$E$4:$CA$4,0),FALSE),2)&gt;0,_xlfn.CONCAT($B$3," ",TEXT(VLOOKUP(_xlfn.CONCAT($B64,$C64),BNA_Variations_prix!$E$1:$AJ$205,MATCH(L$42,BNA_Variations_prix!$E$4:$CA$4,0),FALSE),"0%")),IF(ROUND(VLOOKUP(_xlfn.CONCAT($B64,$C64),BNA_Variations_prix!$E$1:$AJ$205,MATCH(L$42,BNA_Variations_prix!$E$4:$CA$4,0),FALSE),2)=0,_xlfn.CONCAT($B$4," ",TEXT(VLOOKUP(_xlfn.CONCAT($B64,$C64),BNA_Variations_prix!$E$1:$AJ$205,MATCH(L$42,BNA_Variations_prix!$E$4:$CA$4,0),FALSE),"0%")),IF(ROUND(VLOOKUP(_xlfn.CONCAT($B64,$C64),BNA_Variations_prix!$E$1:$AJ$205,MATCH(L$42,BNA_Variations_prix!$E$4:$CA$4,0),FALSE),2)&lt;0,_xlfn.CONCAT($B$5," ",TEXT(VLOOKUP(_xlfn.CONCAT($B64,$C64),BNA_Variations_prix!$E$1:$AJ$205,MATCH(L$42,BNA_Variations_prix!$E$4:$CA$4,0),FALSE),"0%")),VLOOKUP(_xlfn.CONCAT($B64,$C64),BNA_Variations_prix!$E$1:$AJ$205,MATCH(L$42,BNA_Variations_prix!$E$4:$CA$4,0),FALSE)))),VLOOKUP(_xlfn.CONCAT($B64,$C64),BNA_Variations_prix!$E$1:$AJ$205,MATCH(L$42,BNA_Variations_prix!$E$4:$CA$4,0),FALSE))</f>
        <v>-</v>
      </c>
      <c r="M64" s="16" t="str">
        <f ca="1">IF(ISNUMBER(VLOOKUP(_xlfn.CONCAT($B64,$C64),BNA_Variations_prix!$E$1:$AJ$205,MATCH(M$42,BNA_Variations_prix!$E$4:$CA$4,0),FALSE)),IF(ROUND(VLOOKUP(_xlfn.CONCAT($B64,$C64),BNA_Variations_prix!$E$1:$AJ$205,MATCH(M$42,BNA_Variations_prix!$E$4:$CA$4,0),FALSE),2)&gt;0,_xlfn.CONCAT($B$3," ",TEXT(VLOOKUP(_xlfn.CONCAT($B64,$C64),BNA_Variations_prix!$E$1:$AJ$205,MATCH(M$42,BNA_Variations_prix!$E$4:$CA$4,0),FALSE),"0%")),IF(ROUND(VLOOKUP(_xlfn.CONCAT($B64,$C64),BNA_Variations_prix!$E$1:$AJ$205,MATCH(M$42,BNA_Variations_prix!$E$4:$CA$4,0),FALSE),2)=0,_xlfn.CONCAT($B$4," ",TEXT(VLOOKUP(_xlfn.CONCAT($B64,$C64),BNA_Variations_prix!$E$1:$AJ$205,MATCH(M$42,BNA_Variations_prix!$E$4:$CA$4,0),FALSE),"0%")),IF(ROUND(VLOOKUP(_xlfn.CONCAT($B64,$C64),BNA_Variations_prix!$E$1:$AJ$205,MATCH(M$42,BNA_Variations_prix!$E$4:$CA$4,0),FALSE),2)&lt;0,_xlfn.CONCAT($B$5," ",TEXT(VLOOKUP(_xlfn.CONCAT($B64,$C64),BNA_Variations_prix!$E$1:$AJ$205,MATCH(M$42,BNA_Variations_prix!$E$4:$CA$4,0),FALSE),"0%")),VLOOKUP(_xlfn.CONCAT($B64,$C64),BNA_Variations_prix!$E$1:$AJ$205,MATCH(M$42,BNA_Variations_prix!$E$4:$CA$4,0),FALSE)))),VLOOKUP(_xlfn.CONCAT($B64,$C64),BNA_Variations_prix!$E$1:$AJ$205,MATCH(M$42,BNA_Variations_prix!$E$4:$CA$4,0),FALSE))</f>
        <v>-</v>
      </c>
      <c r="N64" s="16" t="str">
        <f ca="1">IF(ISNUMBER(VLOOKUP(_xlfn.CONCAT($B64,$C64),BNA_Variations_prix!$E$1:$AJ$205,MATCH(N$42,BNA_Variations_prix!$E$4:$CA$4,0),FALSE)),IF(ROUND(VLOOKUP(_xlfn.CONCAT($B64,$C64),BNA_Variations_prix!$E$1:$AJ$205,MATCH(N$42,BNA_Variations_prix!$E$4:$CA$4,0),FALSE),2)&gt;0,_xlfn.CONCAT($B$3," ",TEXT(VLOOKUP(_xlfn.CONCAT($B64,$C64),BNA_Variations_prix!$E$1:$AJ$205,MATCH(N$42,BNA_Variations_prix!$E$4:$CA$4,0),FALSE),"0%")),IF(ROUND(VLOOKUP(_xlfn.CONCAT($B64,$C64),BNA_Variations_prix!$E$1:$AJ$205,MATCH(N$42,BNA_Variations_prix!$E$4:$CA$4,0),FALSE),2)=0,_xlfn.CONCAT($B$4," ",TEXT(VLOOKUP(_xlfn.CONCAT($B64,$C64),BNA_Variations_prix!$E$1:$AJ$205,MATCH(N$42,BNA_Variations_prix!$E$4:$CA$4,0),FALSE),"0%")),IF(ROUND(VLOOKUP(_xlfn.CONCAT($B64,$C64),BNA_Variations_prix!$E$1:$AJ$205,MATCH(N$42,BNA_Variations_prix!$E$4:$CA$4,0),FALSE),2)&lt;0,_xlfn.CONCAT($B$5," ",TEXT(VLOOKUP(_xlfn.CONCAT($B64,$C64),BNA_Variations_prix!$E$1:$AJ$205,MATCH(N$42,BNA_Variations_prix!$E$4:$CA$4,0),FALSE),"0%")),VLOOKUP(_xlfn.CONCAT($B64,$C64),BNA_Variations_prix!$E$1:$AJ$205,MATCH(N$42,BNA_Variations_prix!$E$4:$CA$4,0),FALSE)))),VLOOKUP(_xlfn.CONCAT($B64,$C64),BNA_Variations_prix!$E$1:$AJ$205,MATCH(N$42,BNA_Variations_prix!$E$4:$CA$4,0),FALSE))</f>
        <v>-</v>
      </c>
      <c r="O64" s="16" t="str">
        <f ca="1">IF(ISNUMBER(VLOOKUP(_xlfn.CONCAT($B64,$C64),BNA_Variations_prix!$E$1:$AJ$205,MATCH(O$42,BNA_Variations_prix!$E$4:$CA$4,0),FALSE)),IF(ROUND(VLOOKUP(_xlfn.CONCAT($B64,$C64),BNA_Variations_prix!$E$1:$AJ$205,MATCH(O$42,BNA_Variations_prix!$E$4:$CA$4,0),FALSE),2)&gt;0,_xlfn.CONCAT($B$3," ",TEXT(VLOOKUP(_xlfn.CONCAT($B64,$C64),BNA_Variations_prix!$E$1:$AJ$205,MATCH(O$42,BNA_Variations_prix!$E$4:$CA$4,0),FALSE),"0%")),IF(ROUND(VLOOKUP(_xlfn.CONCAT($B64,$C64),BNA_Variations_prix!$E$1:$AJ$205,MATCH(O$42,BNA_Variations_prix!$E$4:$CA$4,0),FALSE),2)=0,_xlfn.CONCAT($B$4," ",TEXT(VLOOKUP(_xlfn.CONCAT($B64,$C64),BNA_Variations_prix!$E$1:$AJ$205,MATCH(O$42,BNA_Variations_prix!$E$4:$CA$4,0),FALSE),"0%")),IF(ROUND(VLOOKUP(_xlfn.CONCAT($B64,$C64),BNA_Variations_prix!$E$1:$AJ$205,MATCH(O$42,BNA_Variations_prix!$E$4:$CA$4,0),FALSE),2)&lt;0,_xlfn.CONCAT($B$5," ",TEXT(VLOOKUP(_xlfn.CONCAT($B64,$C64),BNA_Variations_prix!$E$1:$AJ$205,MATCH(O$42,BNA_Variations_prix!$E$4:$CA$4,0),FALSE),"0%")),VLOOKUP(_xlfn.CONCAT($B64,$C64),BNA_Variations_prix!$E$1:$AJ$205,MATCH(O$42,BNA_Variations_prix!$E$4:$CA$4,0),FALSE)))),VLOOKUP(_xlfn.CONCAT($B64,$C64),BNA_Variations_prix!$E$1:$AJ$205,MATCH(O$42,BNA_Variations_prix!$E$4:$CA$4,0),FALSE))</f>
        <v>-</v>
      </c>
      <c r="P64" s="16" t="str">
        <f ca="1">IF(ISNUMBER(VLOOKUP(_xlfn.CONCAT($B64,$C64),BNA_Variations_prix!$E$1:$AJ$205,MATCH(P$42,BNA_Variations_prix!$E$4:$CA$4,0),FALSE)),IF(ROUND(VLOOKUP(_xlfn.CONCAT($B64,$C64),BNA_Variations_prix!$E$1:$AJ$205,MATCH(P$42,BNA_Variations_prix!$E$4:$CA$4,0),FALSE),2)&gt;0,_xlfn.CONCAT($B$3," ",TEXT(VLOOKUP(_xlfn.CONCAT($B64,$C64),BNA_Variations_prix!$E$1:$AJ$205,MATCH(P$42,BNA_Variations_prix!$E$4:$CA$4,0),FALSE),"0%")),IF(ROUND(VLOOKUP(_xlfn.CONCAT($B64,$C64),BNA_Variations_prix!$E$1:$AJ$205,MATCH(P$42,BNA_Variations_prix!$E$4:$CA$4,0),FALSE),2)=0,_xlfn.CONCAT($B$4," ",TEXT(VLOOKUP(_xlfn.CONCAT($B64,$C64),BNA_Variations_prix!$E$1:$AJ$205,MATCH(P$42,BNA_Variations_prix!$E$4:$CA$4,0),FALSE),"0%")),IF(ROUND(VLOOKUP(_xlfn.CONCAT($B64,$C64),BNA_Variations_prix!$E$1:$AJ$205,MATCH(P$42,BNA_Variations_prix!$E$4:$CA$4,0),FALSE),2)&lt;0,_xlfn.CONCAT($B$5," ",TEXT(VLOOKUP(_xlfn.CONCAT($B64,$C64),BNA_Variations_prix!$E$1:$AJ$205,MATCH(P$42,BNA_Variations_prix!$E$4:$CA$4,0),FALSE),"0%")),VLOOKUP(_xlfn.CONCAT($B64,$C64),BNA_Variations_prix!$E$1:$AJ$205,MATCH(P$42,BNA_Variations_prix!$E$4:$CA$4,0),FALSE)))),VLOOKUP(_xlfn.CONCAT($B64,$C64),BNA_Variations_prix!$E$1:$AJ$205,MATCH(P$42,BNA_Variations_prix!$E$4:$CA$4,0),FALSE))</f>
        <v>-</v>
      </c>
      <c r="Q64" s="16" t="str">
        <f ca="1">IF(ISNUMBER(VLOOKUP(_xlfn.CONCAT($B64,$C64),BNA_Variations_prix!$E$1:$AJ$205,MATCH(Q$42,BNA_Variations_prix!$E$4:$CA$4,0),FALSE)),IF(ROUND(VLOOKUP(_xlfn.CONCAT($B64,$C64),BNA_Variations_prix!$E$1:$AJ$205,MATCH(Q$42,BNA_Variations_prix!$E$4:$CA$4,0),FALSE),2)&gt;0,_xlfn.CONCAT($B$3," ",TEXT(VLOOKUP(_xlfn.CONCAT($B64,$C64),BNA_Variations_prix!$E$1:$AJ$205,MATCH(Q$42,BNA_Variations_prix!$E$4:$CA$4,0),FALSE),"0%")),IF(ROUND(VLOOKUP(_xlfn.CONCAT($B64,$C64),BNA_Variations_prix!$E$1:$AJ$205,MATCH(Q$42,BNA_Variations_prix!$E$4:$CA$4,0),FALSE),2)=0,_xlfn.CONCAT($B$4," ",TEXT(VLOOKUP(_xlfn.CONCAT($B64,$C64),BNA_Variations_prix!$E$1:$AJ$205,MATCH(Q$42,BNA_Variations_prix!$E$4:$CA$4,0),FALSE),"0%")),IF(ROUND(VLOOKUP(_xlfn.CONCAT($B64,$C64),BNA_Variations_prix!$E$1:$AJ$205,MATCH(Q$42,BNA_Variations_prix!$E$4:$CA$4,0),FALSE),2)&lt;0,_xlfn.CONCAT($B$5," ",TEXT(VLOOKUP(_xlfn.CONCAT($B64,$C64),BNA_Variations_prix!$E$1:$AJ$205,MATCH(Q$42,BNA_Variations_prix!$E$4:$CA$4,0),FALSE),"0%")),VLOOKUP(_xlfn.CONCAT($B64,$C64),BNA_Variations_prix!$E$1:$AJ$205,MATCH(Q$42,BNA_Variations_prix!$E$4:$CA$4,0),FALSE)))),VLOOKUP(_xlfn.CONCAT($B64,$C64),BNA_Variations_prix!$E$1:$AJ$205,MATCH(Q$42,BNA_Variations_prix!$E$4:$CA$4,0),FALSE))</f>
        <v>-</v>
      </c>
      <c r="R64" s="16" t="str">
        <f ca="1">IF(ISNUMBER(VLOOKUP(_xlfn.CONCAT($B64,$C64),BNA_Variations_prix!$E$1:$AJ$205,MATCH(R$42,BNA_Variations_prix!$E$4:$CA$4,0),FALSE)),IF(ROUND(VLOOKUP(_xlfn.CONCAT($B64,$C64),BNA_Variations_prix!$E$1:$AJ$205,MATCH(R$42,BNA_Variations_prix!$E$4:$CA$4,0),FALSE),2)&gt;0,_xlfn.CONCAT($B$3," ",TEXT(VLOOKUP(_xlfn.CONCAT($B64,$C64),BNA_Variations_prix!$E$1:$AJ$205,MATCH(R$42,BNA_Variations_prix!$E$4:$CA$4,0),FALSE),"0%")),IF(ROUND(VLOOKUP(_xlfn.CONCAT($B64,$C64),BNA_Variations_prix!$E$1:$AJ$205,MATCH(R$42,BNA_Variations_prix!$E$4:$CA$4,0),FALSE),2)=0,_xlfn.CONCAT($B$4," ",TEXT(VLOOKUP(_xlfn.CONCAT($B64,$C64),BNA_Variations_prix!$E$1:$AJ$205,MATCH(R$42,BNA_Variations_prix!$E$4:$CA$4,0),FALSE),"0%")),IF(ROUND(VLOOKUP(_xlfn.CONCAT($B64,$C64),BNA_Variations_prix!$E$1:$AJ$205,MATCH(R$42,BNA_Variations_prix!$E$4:$CA$4,0),FALSE),2)&lt;0,_xlfn.CONCAT($B$5," ",TEXT(VLOOKUP(_xlfn.CONCAT($B64,$C64),BNA_Variations_prix!$E$1:$AJ$205,MATCH(R$42,BNA_Variations_prix!$E$4:$CA$4,0),FALSE),"0%")),VLOOKUP(_xlfn.CONCAT($B64,$C64),BNA_Variations_prix!$E$1:$AJ$205,MATCH(R$42,BNA_Variations_prix!$E$4:$CA$4,0),FALSE)))),VLOOKUP(_xlfn.CONCAT($B64,$C64),BNA_Variations_prix!$E$1:$AJ$205,MATCH(R$42,BNA_Variations_prix!$E$4:$CA$4,0),FALSE))</f>
        <v>-</v>
      </c>
      <c r="S64" s="16" t="str">
        <f ca="1">IF(ISNUMBER(VLOOKUP(_xlfn.CONCAT($B64,$C64),BNA_Variations_prix!$E$1:$AJ$205,MATCH(S$42,BNA_Variations_prix!$E$4:$CA$4,0),FALSE)),IF(ROUND(VLOOKUP(_xlfn.CONCAT($B64,$C64),BNA_Variations_prix!$E$1:$AJ$205,MATCH(S$42,BNA_Variations_prix!$E$4:$CA$4,0),FALSE),2)&gt;0,_xlfn.CONCAT($B$3," ",TEXT(VLOOKUP(_xlfn.CONCAT($B64,$C64),BNA_Variations_prix!$E$1:$AJ$205,MATCH(S$42,BNA_Variations_prix!$E$4:$CA$4,0),FALSE),"0%")),IF(ROUND(VLOOKUP(_xlfn.CONCAT($B64,$C64),BNA_Variations_prix!$E$1:$AJ$205,MATCH(S$42,BNA_Variations_prix!$E$4:$CA$4,0),FALSE),2)=0,_xlfn.CONCAT($B$4," ",TEXT(VLOOKUP(_xlfn.CONCAT($B64,$C64),BNA_Variations_prix!$E$1:$AJ$205,MATCH(S$42,BNA_Variations_prix!$E$4:$CA$4,0),FALSE),"0%")),IF(ROUND(VLOOKUP(_xlfn.CONCAT($B64,$C64),BNA_Variations_prix!$E$1:$AJ$205,MATCH(S$42,BNA_Variations_prix!$E$4:$CA$4,0),FALSE),2)&lt;0,_xlfn.CONCAT($B$5," ",TEXT(VLOOKUP(_xlfn.CONCAT($B64,$C64),BNA_Variations_prix!$E$1:$AJ$205,MATCH(S$42,BNA_Variations_prix!$E$4:$CA$4,0),FALSE),"0%")),VLOOKUP(_xlfn.CONCAT($B64,$C64),BNA_Variations_prix!$E$1:$AJ$205,MATCH(S$42,BNA_Variations_prix!$E$4:$CA$4,0),FALSE)))),VLOOKUP(_xlfn.CONCAT($B64,$C64),BNA_Variations_prix!$E$1:$AJ$205,MATCH(S$42,BNA_Variations_prix!$E$4:$CA$4,0),FALSE))</f>
        <v>-</v>
      </c>
      <c r="T64" s="16" t="str">
        <f ca="1">IF(ISNUMBER(VLOOKUP(_xlfn.CONCAT($B64,$C64),BNA_Variations_prix!$E$1:$AJ$205,MATCH(T$42,BNA_Variations_prix!$E$4:$CA$4,0),FALSE)),IF(ROUND(VLOOKUP(_xlfn.CONCAT($B64,$C64),BNA_Variations_prix!$E$1:$AJ$205,MATCH(T$42,BNA_Variations_prix!$E$4:$CA$4,0),FALSE),2)&gt;0,_xlfn.CONCAT($B$3," ",TEXT(VLOOKUP(_xlfn.CONCAT($B64,$C64),BNA_Variations_prix!$E$1:$AJ$205,MATCH(T$42,BNA_Variations_prix!$E$4:$CA$4,0),FALSE),"0%")),IF(ROUND(VLOOKUP(_xlfn.CONCAT($B64,$C64),BNA_Variations_prix!$E$1:$AJ$205,MATCH(T$42,BNA_Variations_prix!$E$4:$CA$4,0),FALSE),2)=0,_xlfn.CONCAT($B$4," ",TEXT(VLOOKUP(_xlfn.CONCAT($B64,$C64),BNA_Variations_prix!$E$1:$AJ$205,MATCH(T$42,BNA_Variations_prix!$E$4:$CA$4,0),FALSE),"0%")),IF(ROUND(VLOOKUP(_xlfn.CONCAT($B64,$C64),BNA_Variations_prix!$E$1:$AJ$205,MATCH(T$42,BNA_Variations_prix!$E$4:$CA$4,0),FALSE),2)&lt;0,_xlfn.CONCAT($B$5," ",TEXT(VLOOKUP(_xlfn.CONCAT($B64,$C64),BNA_Variations_prix!$E$1:$AJ$205,MATCH(T$42,BNA_Variations_prix!$E$4:$CA$4,0),FALSE),"0%")),VLOOKUP(_xlfn.CONCAT($B64,$C64),BNA_Variations_prix!$E$1:$AJ$205,MATCH(T$42,BNA_Variations_prix!$E$4:$CA$4,0),FALSE)))),VLOOKUP(_xlfn.CONCAT($B64,$C64),BNA_Variations_prix!$E$1:$AJ$205,MATCH(T$42,BNA_Variations_prix!$E$4:$CA$4,0),FALSE))</f>
        <v>-</v>
      </c>
      <c r="U64" s="16" t="str">
        <f ca="1">IF(ISNUMBER(VLOOKUP(_xlfn.CONCAT($B64,$C64),BNA_Variations_prix!$E$1:$AJ$205,MATCH(U$42,BNA_Variations_prix!$E$4:$CA$4,0),FALSE)),IF(ROUND(VLOOKUP(_xlfn.CONCAT($B64,$C64),BNA_Variations_prix!$E$1:$AJ$205,MATCH(U$42,BNA_Variations_prix!$E$4:$CA$4,0),FALSE),2)&gt;0,_xlfn.CONCAT($B$3," ",TEXT(VLOOKUP(_xlfn.CONCAT($B64,$C64),BNA_Variations_prix!$E$1:$AJ$205,MATCH(U$42,BNA_Variations_prix!$E$4:$CA$4,0),FALSE),"0%")),IF(ROUND(VLOOKUP(_xlfn.CONCAT($B64,$C64),BNA_Variations_prix!$E$1:$AJ$205,MATCH(U$42,BNA_Variations_prix!$E$4:$CA$4,0),FALSE),2)=0,_xlfn.CONCAT($B$4," ",TEXT(VLOOKUP(_xlfn.CONCAT($B64,$C64),BNA_Variations_prix!$E$1:$AJ$205,MATCH(U$42,BNA_Variations_prix!$E$4:$CA$4,0),FALSE),"0%")),IF(ROUND(VLOOKUP(_xlfn.CONCAT($B64,$C64),BNA_Variations_prix!$E$1:$AJ$205,MATCH(U$42,BNA_Variations_prix!$E$4:$CA$4,0),FALSE),2)&lt;0,_xlfn.CONCAT($B$5," ",TEXT(VLOOKUP(_xlfn.CONCAT($B64,$C64),BNA_Variations_prix!$E$1:$AJ$205,MATCH(U$42,BNA_Variations_prix!$E$4:$CA$4,0),FALSE),"0%")),VLOOKUP(_xlfn.CONCAT($B64,$C64),BNA_Variations_prix!$E$1:$AJ$205,MATCH(U$42,BNA_Variations_prix!$E$4:$CA$4,0),FALSE)))),VLOOKUP(_xlfn.CONCAT($B64,$C64),BNA_Variations_prix!$E$1:$AJ$205,MATCH(U$42,BNA_Variations_prix!$E$4:$CA$4,0),FALSE))</f>
        <v>-</v>
      </c>
      <c r="V64" s="16" t="str">
        <f ca="1">IF(ISNUMBER(VLOOKUP(_xlfn.CONCAT($B64,$C64),BNA_Variations_prix!$E$1:$AJ$205,MATCH(V$42,BNA_Variations_prix!$E$4:$CA$4,0),FALSE)),IF(ROUND(VLOOKUP(_xlfn.CONCAT($B64,$C64),BNA_Variations_prix!$E$1:$AJ$205,MATCH(V$42,BNA_Variations_prix!$E$4:$CA$4,0),FALSE),2)&gt;0,_xlfn.CONCAT($B$3," ",TEXT(VLOOKUP(_xlfn.CONCAT($B64,$C64),BNA_Variations_prix!$E$1:$AJ$205,MATCH(V$42,BNA_Variations_prix!$E$4:$CA$4,0),FALSE),"0%")),IF(ROUND(VLOOKUP(_xlfn.CONCAT($B64,$C64),BNA_Variations_prix!$E$1:$AJ$205,MATCH(V$42,BNA_Variations_prix!$E$4:$CA$4,0),FALSE),2)=0,_xlfn.CONCAT($B$4," ",TEXT(VLOOKUP(_xlfn.CONCAT($B64,$C64),BNA_Variations_prix!$E$1:$AJ$205,MATCH(V$42,BNA_Variations_prix!$E$4:$CA$4,0),FALSE),"0%")),IF(ROUND(VLOOKUP(_xlfn.CONCAT($B64,$C64),BNA_Variations_prix!$E$1:$AJ$205,MATCH(V$42,BNA_Variations_prix!$E$4:$CA$4,0),FALSE),2)&lt;0,_xlfn.CONCAT($B$5," ",TEXT(VLOOKUP(_xlfn.CONCAT($B64,$C64),BNA_Variations_prix!$E$1:$AJ$205,MATCH(V$42,BNA_Variations_prix!$E$4:$CA$4,0),FALSE),"0%")),VLOOKUP(_xlfn.CONCAT($B64,$C64),BNA_Variations_prix!$E$1:$AJ$205,MATCH(V$42,BNA_Variations_prix!$E$4:$CA$4,0),FALSE)))),VLOOKUP(_xlfn.CONCAT($B64,$C64),BNA_Variations_prix!$E$1:$AJ$205,MATCH(V$42,BNA_Variations_prix!$E$4:$CA$4,0),FALSE))</f>
        <v>-</v>
      </c>
      <c r="W64" s="16" t="str">
        <f ca="1">IF(ISNUMBER(VLOOKUP(_xlfn.CONCAT($B64,$C64),BNA_Variations_prix!$E$1:$AJ$205,MATCH(W$42,BNA_Variations_prix!$E$4:$CA$4,0),FALSE)),IF(ROUND(VLOOKUP(_xlfn.CONCAT($B64,$C64),BNA_Variations_prix!$E$1:$AJ$205,MATCH(W$42,BNA_Variations_prix!$E$4:$CA$4,0),FALSE),2)&gt;0,_xlfn.CONCAT($B$3," ",TEXT(VLOOKUP(_xlfn.CONCAT($B64,$C64),BNA_Variations_prix!$E$1:$AJ$205,MATCH(W$42,BNA_Variations_prix!$E$4:$CA$4,0),FALSE),"0%")),IF(ROUND(VLOOKUP(_xlfn.CONCAT($B64,$C64),BNA_Variations_prix!$E$1:$AJ$205,MATCH(W$42,BNA_Variations_prix!$E$4:$CA$4,0),FALSE),2)=0,_xlfn.CONCAT($B$4," ",TEXT(VLOOKUP(_xlfn.CONCAT($B64,$C64),BNA_Variations_prix!$E$1:$AJ$205,MATCH(W$42,BNA_Variations_prix!$E$4:$CA$4,0),FALSE),"0%")),IF(ROUND(VLOOKUP(_xlfn.CONCAT($B64,$C64),BNA_Variations_prix!$E$1:$AJ$205,MATCH(W$42,BNA_Variations_prix!$E$4:$CA$4,0),FALSE),2)&lt;0,_xlfn.CONCAT($B$5," ",TEXT(VLOOKUP(_xlfn.CONCAT($B64,$C64),BNA_Variations_prix!$E$1:$AJ$205,MATCH(W$42,BNA_Variations_prix!$E$4:$CA$4,0),FALSE),"0%")),VLOOKUP(_xlfn.CONCAT($B64,$C64),BNA_Variations_prix!$E$1:$AJ$205,MATCH(W$42,BNA_Variations_prix!$E$4:$CA$4,0),FALSE)))),VLOOKUP(_xlfn.CONCAT($B64,$C64),BNA_Variations_prix!$E$1:$AJ$205,MATCH(W$42,BNA_Variations_prix!$E$4:$CA$4,0),FALSE))</f>
        <v>-</v>
      </c>
      <c r="X64" s="16" t="str">
        <f ca="1">IF(ISNUMBER(VLOOKUP(_xlfn.CONCAT($B64,$C64),BNA_Variations_prix!$E$1:$AJ$205,MATCH(X$42,BNA_Variations_prix!$E$4:$CA$4,0),FALSE)),IF(ROUND(VLOOKUP(_xlfn.CONCAT($B64,$C64),BNA_Variations_prix!$E$1:$AJ$205,MATCH(X$42,BNA_Variations_prix!$E$4:$CA$4,0),FALSE),2)&gt;0,_xlfn.CONCAT($B$3," ",TEXT(VLOOKUP(_xlfn.CONCAT($B64,$C64),BNA_Variations_prix!$E$1:$AJ$205,MATCH(X$42,BNA_Variations_prix!$E$4:$CA$4,0),FALSE),"0%")),IF(ROUND(VLOOKUP(_xlfn.CONCAT($B64,$C64),BNA_Variations_prix!$E$1:$AJ$205,MATCH(X$42,BNA_Variations_prix!$E$4:$CA$4,0),FALSE),2)=0,_xlfn.CONCAT($B$4," ",TEXT(VLOOKUP(_xlfn.CONCAT($B64,$C64),BNA_Variations_prix!$E$1:$AJ$205,MATCH(X$42,BNA_Variations_prix!$E$4:$CA$4,0),FALSE),"0%")),IF(ROUND(VLOOKUP(_xlfn.CONCAT($B64,$C64),BNA_Variations_prix!$E$1:$AJ$205,MATCH(X$42,BNA_Variations_prix!$E$4:$CA$4,0),FALSE),2)&lt;0,_xlfn.CONCAT($B$5," ",TEXT(VLOOKUP(_xlfn.CONCAT($B64,$C64),BNA_Variations_prix!$E$1:$AJ$205,MATCH(X$42,BNA_Variations_prix!$E$4:$CA$4,0),FALSE),"0%")),VLOOKUP(_xlfn.CONCAT($B64,$C64),BNA_Variations_prix!$E$1:$AJ$205,MATCH(X$42,BNA_Variations_prix!$E$4:$CA$4,0),FALSE)))),VLOOKUP(_xlfn.CONCAT($B64,$C64),BNA_Variations_prix!$E$1:$AJ$205,MATCH(X$42,BNA_Variations_prix!$E$4:$CA$4,0),FALSE))</f>
        <v>-</v>
      </c>
      <c r="Y64" s="16" t="str">
        <f ca="1">IF(ISNUMBER(VLOOKUP(_xlfn.CONCAT($B64,$C64),BNA_Variations_prix!$E$1:$AJ$205,MATCH(Y$42,BNA_Variations_prix!$E$4:$CA$4,0),FALSE)),IF(ROUND(VLOOKUP(_xlfn.CONCAT($B64,$C64),BNA_Variations_prix!$E$1:$AJ$205,MATCH(Y$42,BNA_Variations_prix!$E$4:$CA$4,0),FALSE),2)&gt;0,_xlfn.CONCAT($B$3," ",TEXT(VLOOKUP(_xlfn.CONCAT($B64,$C64),BNA_Variations_prix!$E$1:$AJ$205,MATCH(Y$42,BNA_Variations_prix!$E$4:$CA$4,0),FALSE),"0%")),IF(ROUND(VLOOKUP(_xlfn.CONCAT($B64,$C64),BNA_Variations_prix!$E$1:$AJ$205,MATCH(Y$42,BNA_Variations_prix!$E$4:$CA$4,0),FALSE),2)=0,_xlfn.CONCAT($B$4," ",TEXT(VLOOKUP(_xlfn.CONCAT($B64,$C64),BNA_Variations_prix!$E$1:$AJ$205,MATCH(Y$42,BNA_Variations_prix!$E$4:$CA$4,0),FALSE),"0%")),IF(ROUND(VLOOKUP(_xlfn.CONCAT($B64,$C64),BNA_Variations_prix!$E$1:$AJ$205,MATCH(Y$42,BNA_Variations_prix!$E$4:$CA$4,0),FALSE),2)&lt;0,_xlfn.CONCAT($B$5," ",TEXT(VLOOKUP(_xlfn.CONCAT($B64,$C64),BNA_Variations_prix!$E$1:$AJ$205,MATCH(Y$42,BNA_Variations_prix!$E$4:$CA$4,0),FALSE),"0%")),VLOOKUP(_xlfn.CONCAT($B64,$C64),BNA_Variations_prix!$E$1:$AJ$205,MATCH(Y$42,BNA_Variations_prix!$E$4:$CA$4,0),FALSE)))),VLOOKUP(_xlfn.CONCAT($B64,$C64),BNA_Variations_prix!$E$1:$AJ$205,MATCH(Y$42,BNA_Variations_prix!$E$4:$CA$4,0),FALSE))</f>
        <v>-</v>
      </c>
      <c r="Z64" s="16" t="str">
        <f ca="1">IF(ISNUMBER(VLOOKUP(_xlfn.CONCAT($B64,$C64),BNA_Variations_prix!$E$1:$AJ$205,MATCH(Z$42,BNA_Variations_prix!$E$4:$CA$4,0),FALSE)),IF(ROUND(VLOOKUP(_xlfn.CONCAT($B64,$C64),BNA_Variations_prix!$E$1:$AJ$205,MATCH(Z$42,BNA_Variations_prix!$E$4:$CA$4,0),FALSE),2)&gt;0,_xlfn.CONCAT($B$3," ",TEXT(VLOOKUP(_xlfn.CONCAT($B64,$C64),BNA_Variations_prix!$E$1:$AJ$205,MATCH(Z$42,BNA_Variations_prix!$E$4:$CA$4,0),FALSE),"0%")),IF(ROUND(VLOOKUP(_xlfn.CONCAT($B64,$C64),BNA_Variations_prix!$E$1:$AJ$205,MATCH(Z$42,BNA_Variations_prix!$E$4:$CA$4,0),FALSE),2)=0,_xlfn.CONCAT($B$4," ",TEXT(VLOOKUP(_xlfn.CONCAT($B64,$C64),BNA_Variations_prix!$E$1:$AJ$205,MATCH(Z$42,BNA_Variations_prix!$E$4:$CA$4,0),FALSE),"0%")),IF(ROUND(VLOOKUP(_xlfn.CONCAT($B64,$C64),BNA_Variations_prix!$E$1:$AJ$205,MATCH(Z$42,BNA_Variations_prix!$E$4:$CA$4,0),FALSE),2)&lt;0,_xlfn.CONCAT($B$5," ",TEXT(VLOOKUP(_xlfn.CONCAT($B64,$C64),BNA_Variations_prix!$E$1:$AJ$205,MATCH(Z$42,BNA_Variations_prix!$E$4:$CA$4,0),FALSE),"0%")),VLOOKUP(_xlfn.CONCAT($B64,$C64),BNA_Variations_prix!$E$1:$AJ$205,MATCH(Z$42,BNA_Variations_prix!$E$4:$CA$4,0),FALSE)))),VLOOKUP(_xlfn.CONCAT($B64,$C64),BNA_Variations_prix!$E$1:$AJ$205,MATCH(Z$42,BNA_Variations_prix!$E$4:$CA$4,0),FALSE))</f>
        <v>-</v>
      </c>
      <c r="AA64" s="16" t="str">
        <f ca="1">IF(ISNUMBER(VLOOKUP(_xlfn.CONCAT($B64,$C64),BNA_Variations_prix!$E$1:$AJ$205,MATCH(AA$42,BNA_Variations_prix!$E$4:$CA$4,0),FALSE)),IF(ROUND(VLOOKUP(_xlfn.CONCAT($B64,$C64),BNA_Variations_prix!$E$1:$AJ$205,MATCH(AA$42,BNA_Variations_prix!$E$4:$CA$4,0),FALSE),2)&gt;0,_xlfn.CONCAT($B$3," ",TEXT(VLOOKUP(_xlfn.CONCAT($B64,$C64),BNA_Variations_prix!$E$1:$AJ$205,MATCH(AA$42,BNA_Variations_prix!$E$4:$CA$4,0),FALSE),"0%")),IF(ROUND(VLOOKUP(_xlfn.CONCAT($B64,$C64),BNA_Variations_prix!$E$1:$AJ$205,MATCH(AA$42,BNA_Variations_prix!$E$4:$CA$4,0),FALSE),2)=0,_xlfn.CONCAT($B$4," ",TEXT(VLOOKUP(_xlfn.CONCAT($B64,$C64),BNA_Variations_prix!$E$1:$AJ$205,MATCH(AA$42,BNA_Variations_prix!$E$4:$CA$4,0),FALSE),"0%")),IF(ROUND(VLOOKUP(_xlfn.CONCAT($B64,$C64),BNA_Variations_prix!$E$1:$AJ$205,MATCH(AA$42,BNA_Variations_prix!$E$4:$CA$4,0),FALSE),2)&lt;0,_xlfn.CONCAT($B$5," ",TEXT(VLOOKUP(_xlfn.CONCAT($B64,$C64),BNA_Variations_prix!$E$1:$AJ$205,MATCH(AA$42,BNA_Variations_prix!$E$4:$CA$4,0),FALSE),"0%")),VLOOKUP(_xlfn.CONCAT($B64,$C64),BNA_Variations_prix!$E$1:$AJ$205,MATCH(AA$42,BNA_Variations_prix!$E$4:$CA$4,0),FALSE)))),VLOOKUP(_xlfn.CONCAT($B64,$C64),BNA_Variations_prix!$E$1:$AJ$205,MATCH(AA$42,BNA_Variations_prix!$E$4:$CA$4,0),FALSE))</f>
        <v>-</v>
      </c>
      <c r="AB64" s="16" t="str">
        <f ca="1">IF(ISNUMBER(VLOOKUP(_xlfn.CONCAT($B64,$C64),BNA_Variations_prix!$E$1:$AJ$205,MATCH(AB$42,BNA_Variations_prix!$E$4:$CA$4,0),FALSE)),IF(ROUND(VLOOKUP(_xlfn.CONCAT($B64,$C64),BNA_Variations_prix!$E$1:$AJ$205,MATCH(AB$42,BNA_Variations_prix!$E$4:$CA$4,0),FALSE),2)&gt;0,_xlfn.CONCAT($B$3," ",TEXT(VLOOKUP(_xlfn.CONCAT($B64,$C64),BNA_Variations_prix!$E$1:$AJ$205,MATCH(AB$42,BNA_Variations_prix!$E$4:$CA$4,0),FALSE),"0%")),IF(ROUND(VLOOKUP(_xlfn.CONCAT($B64,$C64),BNA_Variations_prix!$E$1:$AJ$205,MATCH(AB$42,BNA_Variations_prix!$E$4:$CA$4,0),FALSE),2)=0,_xlfn.CONCAT($B$4," ",TEXT(VLOOKUP(_xlfn.CONCAT($B64,$C64),BNA_Variations_prix!$E$1:$AJ$205,MATCH(AB$42,BNA_Variations_prix!$E$4:$CA$4,0),FALSE),"0%")),IF(ROUND(VLOOKUP(_xlfn.CONCAT($B64,$C64),BNA_Variations_prix!$E$1:$AJ$205,MATCH(AB$42,BNA_Variations_prix!$E$4:$CA$4,0),FALSE),2)&lt;0,_xlfn.CONCAT($B$5," ",TEXT(VLOOKUP(_xlfn.CONCAT($B64,$C64),BNA_Variations_prix!$E$1:$AJ$205,MATCH(AB$42,BNA_Variations_prix!$E$4:$CA$4,0),FALSE),"0%")),VLOOKUP(_xlfn.CONCAT($B64,$C64),BNA_Variations_prix!$E$1:$AJ$205,MATCH(AB$42,BNA_Variations_prix!$E$4:$CA$4,0),FALSE)))),VLOOKUP(_xlfn.CONCAT($B64,$C64),BNA_Variations_prix!$E$1:$AJ$205,MATCH(AB$42,BNA_Variations_prix!$E$4:$CA$4,0),FALSE))</f>
        <v>-</v>
      </c>
      <c r="AC64" s="16" t="str">
        <f ca="1">IF(ISNUMBER(VLOOKUP(_xlfn.CONCAT($B64,$C64),BNA_Variations_prix!$E$1:$AJ$205,MATCH(AC$42,BNA_Variations_prix!$E$4:$CA$4,0),FALSE)),IF(ROUND(VLOOKUP(_xlfn.CONCAT($B64,$C64),BNA_Variations_prix!$E$1:$AJ$205,MATCH(AC$42,BNA_Variations_prix!$E$4:$CA$4,0),FALSE),2)&gt;0,_xlfn.CONCAT($B$3," ",TEXT(VLOOKUP(_xlfn.CONCAT($B64,$C64),BNA_Variations_prix!$E$1:$AJ$205,MATCH(AC$42,BNA_Variations_prix!$E$4:$CA$4,0),FALSE),"0%")),IF(ROUND(VLOOKUP(_xlfn.CONCAT($B64,$C64),BNA_Variations_prix!$E$1:$AJ$205,MATCH(AC$42,BNA_Variations_prix!$E$4:$CA$4,0),FALSE),2)=0,_xlfn.CONCAT($B$4," ",TEXT(VLOOKUP(_xlfn.CONCAT($B64,$C64),BNA_Variations_prix!$E$1:$AJ$205,MATCH(AC$42,BNA_Variations_prix!$E$4:$CA$4,0),FALSE),"0%")),IF(ROUND(VLOOKUP(_xlfn.CONCAT($B64,$C64),BNA_Variations_prix!$E$1:$AJ$205,MATCH(AC$42,BNA_Variations_prix!$E$4:$CA$4,0),FALSE),2)&lt;0,_xlfn.CONCAT($B$5," ",TEXT(VLOOKUP(_xlfn.CONCAT($B64,$C64),BNA_Variations_prix!$E$1:$AJ$205,MATCH(AC$42,BNA_Variations_prix!$E$4:$CA$4,0),FALSE),"0%")),VLOOKUP(_xlfn.CONCAT($B64,$C64),BNA_Variations_prix!$E$1:$AJ$205,MATCH(AC$42,BNA_Variations_prix!$E$4:$CA$4,0),FALSE)))),VLOOKUP(_xlfn.CONCAT($B64,$C64),BNA_Variations_prix!$E$1:$AJ$205,MATCH(AC$42,BNA_Variations_prix!$E$4:$CA$4,0),FALSE))</f>
        <v>-</v>
      </c>
      <c r="AD64" s="16" t="str">
        <f ca="1">IF(ISNUMBER(VLOOKUP(_xlfn.CONCAT($B64,$C64),BNA_Variations_prix!$E$1:$AJ$205,MATCH(AD$42,BNA_Variations_prix!$E$4:$CA$4,0),FALSE)),IF(ROUND(VLOOKUP(_xlfn.CONCAT($B64,$C64),BNA_Variations_prix!$E$1:$AJ$205,MATCH(AD$42,BNA_Variations_prix!$E$4:$CA$4,0),FALSE),2)&gt;0,_xlfn.CONCAT($B$3," ",TEXT(VLOOKUP(_xlfn.CONCAT($B64,$C64),BNA_Variations_prix!$E$1:$AJ$205,MATCH(AD$42,BNA_Variations_prix!$E$4:$CA$4,0),FALSE),"0%")),IF(ROUND(VLOOKUP(_xlfn.CONCAT($B64,$C64),BNA_Variations_prix!$E$1:$AJ$205,MATCH(AD$42,BNA_Variations_prix!$E$4:$CA$4,0),FALSE),2)=0,_xlfn.CONCAT($B$4," ",TEXT(VLOOKUP(_xlfn.CONCAT($B64,$C64),BNA_Variations_prix!$E$1:$AJ$205,MATCH(AD$42,BNA_Variations_prix!$E$4:$CA$4,0),FALSE),"0%")),IF(ROUND(VLOOKUP(_xlfn.CONCAT($B64,$C64),BNA_Variations_prix!$E$1:$AJ$205,MATCH(AD$42,BNA_Variations_prix!$E$4:$CA$4,0),FALSE),2)&lt;0,_xlfn.CONCAT($B$5," ",TEXT(VLOOKUP(_xlfn.CONCAT($B64,$C64),BNA_Variations_prix!$E$1:$AJ$205,MATCH(AD$42,BNA_Variations_prix!$E$4:$CA$4,0),FALSE),"0%")),VLOOKUP(_xlfn.CONCAT($B64,$C64),BNA_Variations_prix!$E$1:$AJ$205,MATCH(AD$42,BNA_Variations_prix!$E$4:$CA$4,0),FALSE)))),VLOOKUP(_xlfn.CONCAT($B64,$C64),BNA_Variations_prix!$E$1:$AJ$205,MATCH(AD$42,BNA_Variations_prix!$E$4:$CA$4,0),FALSE))</f>
        <v>-</v>
      </c>
      <c r="AE64" s="16" t="str">
        <f ca="1">IF(ISNUMBER(VLOOKUP(_xlfn.CONCAT($B64,$C64),BNA_Variations_prix!$E$1:$AJ$205,MATCH(AE$42,BNA_Variations_prix!$E$4:$CA$4,0),FALSE)),IF(ROUND(VLOOKUP(_xlfn.CONCAT($B64,$C64),BNA_Variations_prix!$E$1:$AJ$205,MATCH(AE$42,BNA_Variations_prix!$E$4:$CA$4,0),FALSE),2)&gt;0,_xlfn.CONCAT($B$3," ",TEXT(VLOOKUP(_xlfn.CONCAT($B64,$C64),BNA_Variations_prix!$E$1:$AJ$205,MATCH(AE$42,BNA_Variations_prix!$E$4:$CA$4,0),FALSE),"0%")),IF(ROUND(VLOOKUP(_xlfn.CONCAT($B64,$C64),BNA_Variations_prix!$E$1:$AJ$205,MATCH(AE$42,BNA_Variations_prix!$E$4:$CA$4,0),FALSE),2)=0,_xlfn.CONCAT($B$4," ",TEXT(VLOOKUP(_xlfn.CONCAT($B64,$C64),BNA_Variations_prix!$E$1:$AJ$205,MATCH(AE$42,BNA_Variations_prix!$E$4:$CA$4,0),FALSE),"0%")),IF(ROUND(VLOOKUP(_xlfn.CONCAT($B64,$C64),BNA_Variations_prix!$E$1:$AJ$205,MATCH(AE$42,BNA_Variations_prix!$E$4:$CA$4,0),FALSE),2)&lt;0,_xlfn.CONCAT($B$5," ",TEXT(VLOOKUP(_xlfn.CONCAT($B64,$C64),BNA_Variations_prix!$E$1:$AJ$205,MATCH(AE$42,BNA_Variations_prix!$E$4:$CA$4,0),FALSE),"0%")),VLOOKUP(_xlfn.CONCAT($B64,$C64),BNA_Variations_prix!$E$1:$AJ$205,MATCH(AE$42,BNA_Variations_prix!$E$4:$CA$4,0),FALSE)))),VLOOKUP(_xlfn.CONCAT($B64,$C64),BNA_Variations_prix!$E$1:$AJ$205,MATCH(AE$42,BNA_Variations_prix!$E$4:$CA$4,0),FALSE))</f>
        <v>-</v>
      </c>
      <c r="AF64" s="16" t="str">
        <f ca="1">IF(ISNUMBER(VLOOKUP(_xlfn.CONCAT($B64,$C64),BNA_Variations_prix!$E$1:$AJ$205,MATCH(AF$42,BNA_Variations_prix!$E$4:$CA$4,0),FALSE)),IF(ROUND(VLOOKUP(_xlfn.CONCAT($B64,$C64),BNA_Variations_prix!$E$1:$AJ$205,MATCH(AF$42,BNA_Variations_prix!$E$4:$CA$4,0),FALSE),2)&gt;0,_xlfn.CONCAT($B$3," ",TEXT(VLOOKUP(_xlfn.CONCAT($B64,$C64),BNA_Variations_prix!$E$1:$AJ$205,MATCH(AF$42,BNA_Variations_prix!$E$4:$CA$4,0),FALSE),"0%")),IF(ROUND(VLOOKUP(_xlfn.CONCAT($B64,$C64),BNA_Variations_prix!$E$1:$AJ$205,MATCH(AF$42,BNA_Variations_prix!$E$4:$CA$4,0),FALSE),2)=0,_xlfn.CONCAT($B$4," ",TEXT(VLOOKUP(_xlfn.CONCAT($B64,$C64),BNA_Variations_prix!$E$1:$AJ$205,MATCH(AF$42,BNA_Variations_prix!$E$4:$CA$4,0),FALSE),"0%")),IF(ROUND(VLOOKUP(_xlfn.CONCAT($B64,$C64),BNA_Variations_prix!$E$1:$AJ$205,MATCH(AF$42,BNA_Variations_prix!$E$4:$CA$4,0),FALSE),2)&lt;0,_xlfn.CONCAT($B$5," ",TEXT(VLOOKUP(_xlfn.CONCAT($B64,$C64),BNA_Variations_prix!$E$1:$AJ$205,MATCH(AF$42,BNA_Variations_prix!$E$4:$CA$4,0),FALSE),"0%")),VLOOKUP(_xlfn.CONCAT($B64,$C64),BNA_Variations_prix!$E$1:$AJ$205,MATCH(AF$42,BNA_Variations_prix!$E$4:$CA$4,0),FALSE)))),VLOOKUP(_xlfn.CONCAT($B64,$C64),BNA_Variations_prix!$E$1:$AJ$205,MATCH(AF$42,BNA_Variations_prix!$E$4:$CA$4,0),FALSE))</f>
        <v>-</v>
      </c>
      <c r="AG64" s="16" t="str">
        <f ca="1">IF(ISNUMBER(VLOOKUP(_xlfn.CONCAT($B64,$C64),BNA_Variations_prix!$E$1:$AJ$205,MATCH(AG$42,BNA_Variations_prix!$E$4:$CA$4,0),FALSE)),IF(ROUND(VLOOKUP(_xlfn.CONCAT($B64,$C64),BNA_Variations_prix!$E$1:$AJ$205,MATCH(AG$42,BNA_Variations_prix!$E$4:$CA$4,0),FALSE),2)&gt;0,_xlfn.CONCAT($B$3," ",TEXT(VLOOKUP(_xlfn.CONCAT($B64,$C64),BNA_Variations_prix!$E$1:$AJ$205,MATCH(AG$42,BNA_Variations_prix!$E$4:$CA$4,0),FALSE),"0%")),IF(ROUND(VLOOKUP(_xlfn.CONCAT($B64,$C64),BNA_Variations_prix!$E$1:$AJ$205,MATCH(AG$42,BNA_Variations_prix!$E$4:$CA$4,0),FALSE),2)=0,_xlfn.CONCAT($B$4," ",TEXT(VLOOKUP(_xlfn.CONCAT($B64,$C64),BNA_Variations_prix!$E$1:$AJ$205,MATCH(AG$42,BNA_Variations_prix!$E$4:$CA$4,0),FALSE),"0%")),IF(ROUND(VLOOKUP(_xlfn.CONCAT($B64,$C64),BNA_Variations_prix!$E$1:$AJ$205,MATCH(AG$42,BNA_Variations_prix!$E$4:$CA$4,0),FALSE),2)&lt;0,_xlfn.CONCAT($B$5," ",TEXT(VLOOKUP(_xlfn.CONCAT($B64,$C64),BNA_Variations_prix!$E$1:$AJ$205,MATCH(AG$42,BNA_Variations_prix!$E$4:$CA$4,0),FALSE),"0%")),VLOOKUP(_xlfn.CONCAT($B64,$C64),BNA_Variations_prix!$E$1:$AJ$205,MATCH(AG$42,BNA_Variations_prix!$E$4:$CA$4,0),FALSE)))),VLOOKUP(_xlfn.CONCAT($B64,$C64),BNA_Variations_prix!$E$1:$AJ$205,MATCH(AG$42,BNA_Variations_prix!$E$4:$CA$4,0),FALSE))</f>
        <v>-</v>
      </c>
    </row>
    <row r="65" spans="2:33" x14ac:dyDescent="0.35">
      <c r="B65" t="s">
        <v>106</v>
      </c>
      <c r="C65" s="11">
        <f>$B$2</f>
        <v>45231</v>
      </c>
      <c r="D65" t="s">
        <v>105</v>
      </c>
      <c r="E65" s="16" t="str">
        <f ca="1">IF(ISNUMBER(VLOOKUP(_xlfn.CONCAT($B65,$C65),BNA_Variations_prix!$E$1:$AJ$205,MATCH(E$42,BNA_Variations_prix!$E$4:$CA$4,0),FALSE)),IF(ROUND(VLOOKUP(_xlfn.CONCAT($B65,$C65),BNA_Variations_prix!$E$1:$AJ$205,MATCH(E$42,BNA_Variations_prix!$E$4:$CA$4,0),FALSE),2)&gt;0,_xlfn.CONCAT($B$3," ",TEXT(VLOOKUP(_xlfn.CONCAT($B65,$C65),BNA_Variations_prix!$E$1:$AJ$205,MATCH(E$42,BNA_Variations_prix!$E$4:$CA$4,0),FALSE),"0%")),IF(ROUND(VLOOKUP(_xlfn.CONCAT($B65,$C65),BNA_Variations_prix!$E$1:$AJ$205,MATCH(E$42,BNA_Variations_prix!$E$4:$CA$4,0),FALSE),2)=0,_xlfn.CONCAT($B$4," ",TEXT(VLOOKUP(_xlfn.CONCAT($B65,$C65),BNA_Variations_prix!$E$1:$AJ$205,MATCH(E$42,BNA_Variations_prix!$E$4:$CA$4,0),FALSE),"0%")),IF(ROUND(VLOOKUP(_xlfn.CONCAT($B65,$C65),BNA_Variations_prix!$E$1:$AJ$205,MATCH(E$42,BNA_Variations_prix!$E$4:$CA$4,0),FALSE),2)&lt;0,_xlfn.CONCAT($B$5," ",TEXT(VLOOKUP(_xlfn.CONCAT($B65,$C65),BNA_Variations_prix!$E$1:$AJ$205,MATCH(E$42,BNA_Variations_prix!$E$4:$CA$4,0),FALSE),"0%")),VLOOKUP(_xlfn.CONCAT($B65,$C65),BNA_Variations_prix!$E$1:$AJ$205,MATCH(E$42,BNA_Variations_prix!$E$4:$CA$4,0),FALSE)))),VLOOKUP(_xlfn.CONCAT($B65,$C65),BNA_Variations_prix!$E$1:$AJ$205,MATCH(E$42,BNA_Variations_prix!$E$4:$CA$4,0),FALSE))</f>
        <v>► 0%</v>
      </c>
      <c r="F65" s="16" t="str">
        <f ca="1">IF(ISNUMBER(VLOOKUP(_xlfn.CONCAT($B65,$C65),BNA_Variations_prix!$E$1:$AJ$205,MATCH(F$42,BNA_Variations_prix!$E$4:$CA$4,0),FALSE)),IF(ROUND(VLOOKUP(_xlfn.CONCAT($B65,$C65),BNA_Variations_prix!$E$1:$AJ$205,MATCH(F$42,BNA_Variations_prix!$E$4:$CA$4,0),FALSE),2)&gt;0,_xlfn.CONCAT($B$3," ",TEXT(VLOOKUP(_xlfn.CONCAT($B65,$C65),BNA_Variations_prix!$E$1:$AJ$205,MATCH(F$42,BNA_Variations_prix!$E$4:$CA$4,0),FALSE),"0%")),IF(ROUND(VLOOKUP(_xlfn.CONCAT($B65,$C65),BNA_Variations_prix!$E$1:$AJ$205,MATCH(F$42,BNA_Variations_prix!$E$4:$CA$4,0),FALSE),2)=0,_xlfn.CONCAT($B$4," ",TEXT(VLOOKUP(_xlfn.CONCAT($B65,$C65),BNA_Variations_prix!$E$1:$AJ$205,MATCH(F$42,BNA_Variations_prix!$E$4:$CA$4,0),FALSE),"0%")),IF(ROUND(VLOOKUP(_xlfn.CONCAT($B65,$C65),BNA_Variations_prix!$E$1:$AJ$205,MATCH(F$42,BNA_Variations_prix!$E$4:$CA$4,0),FALSE),2)&lt;0,_xlfn.CONCAT($B$5," ",TEXT(VLOOKUP(_xlfn.CONCAT($B65,$C65),BNA_Variations_prix!$E$1:$AJ$205,MATCH(F$42,BNA_Variations_prix!$E$4:$CA$4,0),FALSE),"0%")),VLOOKUP(_xlfn.CONCAT($B65,$C65),BNA_Variations_prix!$E$1:$AJ$205,MATCH(F$42,BNA_Variations_prix!$E$4:$CA$4,0),FALSE)))),VLOOKUP(_xlfn.CONCAT($B65,$C65),BNA_Variations_prix!$E$1:$AJ$205,MATCH(F$42,BNA_Variations_prix!$E$4:$CA$4,0),FALSE))</f>
        <v>► 0%</v>
      </c>
      <c r="G65" s="16" t="str">
        <f ca="1">IF(ISNUMBER(VLOOKUP(_xlfn.CONCAT($B65,$C65),BNA_Variations_prix!$E$1:$AJ$205,MATCH(G$42,BNA_Variations_prix!$E$4:$CA$4,0),FALSE)),IF(ROUND(VLOOKUP(_xlfn.CONCAT($B65,$C65),BNA_Variations_prix!$E$1:$AJ$205,MATCH(G$42,BNA_Variations_prix!$E$4:$CA$4,0),FALSE),2)&gt;0,_xlfn.CONCAT($B$3," ",TEXT(VLOOKUP(_xlfn.CONCAT($B65,$C65),BNA_Variations_prix!$E$1:$AJ$205,MATCH(G$42,BNA_Variations_prix!$E$4:$CA$4,0),FALSE),"0%")),IF(ROUND(VLOOKUP(_xlfn.CONCAT($B65,$C65),BNA_Variations_prix!$E$1:$AJ$205,MATCH(G$42,BNA_Variations_prix!$E$4:$CA$4,0),FALSE),2)=0,_xlfn.CONCAT($B$4," ",TEXT(VLOOKUP(_xlfn.CONCAT($B65,$C65),BNA_Variations_prix!$E$1:$AJ$205,MATCH(G$42,BNA_Variations_prix!$E$4:$CA$4,0),FALSE),"0%")),IF(ROUND(VLOOKUP(_xlfn.CONCAT($B65,$C65),BNA_Variations_prix!$E$1:$AJ$205,MATCH(G$42,BNA_Variations_prix!$E$4:$CA$4,0),FALSE),2)&lt;0,_xlfn.CONCAT($B$5," ",TEXT(VLOOKUP(_xlfn.CONCAT($B65,$C65),BNA_Variations_prix!$E$1:$AJ$205,MATCH(G$42,BNA_Variations_prix!$E$4:$CA$4,0),FALSE),"0%")),VLOOKUP(_xlfn.CONCAT($B65,$C65),BNA_Variations_prix!$E$1:$AJ$205,MATCH(G$42,BNA_Variations_prix!$E$4:$CA$4,0),FALSE)))),VLOOKUP(_xlfn.CONCAT($B65,$C65),BNA_Variations_prix!$E$1:$AJ$205,MATCH(G$42,BNA_Variations_prix!$E$4:$CA$4,0),FALSE))</f>
        <v>► 0%</v>
      </c>
      <c r="H65" s="16" t="str">
        <f ca="1">IF(ISNUMBER(VLOOKUP(_xlfn.CONCAT($B65,$C65),BNA_Variations_prix!$E$1:$AJ$205,MATCH(H$42,BNA_Variations_prix!$E$4:$CA$4,0),FALSE)),IF(ROUND(VLOOKUP(_xlfn.CONCAT($B65,$C65),BNA_Variations_prix!$E$1:$AJ$205,MATCH(H$42,BNA_Variations_prix!$E$4:$CA$4,0),FALSE),2)&gt;0,_xlfn.CONCAT($B$3," ",TEXT(VLOOKUP(_xlfn.CONCAT($B65,$C65),BNA_Variations_prix!$E$1:$AJ$205,MATCH(H$42,BNA_Variations_prix!$E$4:$CA$4,0),FALSE),"0%")),IF(ROUND(VLOOKUP(_xlfn.CONCAT($B65,$C65),BNA_Variations_prix!$E$1:$AJ$205,MATCH(H$42,BNA_Variations_prix!$E$4:$CA$4,0),FALSE),2)=0,_xlfn.CONCAT($B$4," ",TEXT(VLOOKUP(_xlfn.CONCAT($B65,$C65),BNA_Variations_prix!$E$1:$AJ$205,MATCH(H$42,BNA_Variations_prix!$E$4:$CA$4,0),FALSE),"0%")),IF(ROUND(VLOOKUP(_xlfn.CONCAT($B65,$C65),BNA_Variations_prix!$E$1:$AJ$205,MATCH(H$42,BNA_Variations_prix!$E$4:$CA$4,0),FALSE),2)&lt;0,_xlfn.CONCAT($B$5," ",TEXT(VLOOKUP(_xlfn.CONCAT($B65,$C65),BNA_Variations_prix!$E$1:$AJ$205,MATCH(H$42,BNA_Variations_prix!$E$4:$CA$4,0),FALSE),"0%")),VLOOKUP(_xlfn.CONCAT($B65,$C65),BNA_Variations_prix!$E$1:$AJ$205,MATCH(H$42,BNA_Variations_prix!$E$4:$CA$4,0),FALSE)))),VLOOKUP(_xlfn.CONCAT($B65,$C65),BNA_Variations_prix!$E$1:$AJ$205,MATCH(H$42,BNA_Variations_prix!$E$4:$CA$4,0),FALSE))</f>
        <v>-</v>
      </c>
      <c r="I65" s="16" t="str">
        <f ca="1">IF(ISNUMBER(VLOOKUP(_xlfn.CONCAT($B65,$C65),BNA_Variations_prix!$E$1:$AJ$205,MATCH(I$42,BNA_Variations_prix!$E$4:$CA$4,0),FALSE)),IF(ROUND(VLOOKUP(_xlfn.CONCAT($B65,$C65),BNA_Variations_prix!$E$1:$AJ$205,MATCH(I$42,BNA_Variations_prix!$E$4:$CA$4,0),FALSE),2)&gt;0,_xlfn.CONCAT($B$3," ",TEXT(VLOOKUP(_xlfn.CONCAT($B65,$C65),BNA_Variations_prix!$E$1:$AJ$205,MATCH(I$42,BNA_Variations_prix!$E$4:$CA$4,0),FALSE),"0%")),IF(ROUND(VLOOKUP(_xlfn.CONCAT($B65,$C65),BNA_Variations_prix!$E$1:$AJ$205,MATCH(I$42,BNA_Variations_prix!$E$4:$CA$4,0),FALSE),2)=0,_xlfn.CONCAT($B$4," ",TEXT(VLOOKUP(_xlfn.CONCAT($B65,$C65),BNA_Variations_prix!$E$1:$AJ$205,MATCH(I$42,BNA_Variations_prix!$E$4:$CA$4,0),FALSE),"0%")),IF(ROUND(VLOOKUP(_xlfn.CONCAT($B65,$C65),BNA_Variations_prix!$E$1:$AJ$205,MATCH(I$42,BNA_Variations_prix!$E$4:$CA$4,0),FALSE),2)&lt;0,_xlfn.CONCAT($B$5," ",TEXT(VLOOKUP(_xlfn.CONCAT($B65,$C65),BNA_Variations_prix!$E$1:$AJ$205,MATCH(I$42,BNA_Variations_prix!$E$4:$CA$4,0),FALSE),"0%")),VLOOKUP(_xlfn.CONCAT($B65,$C65),BNA_Variations_prix!$E$1:$AJ$205,MATCH(I$42,BNA_Variations_prix!$E$4:$CA$4,0),FALSE)))),VLOOKUP(_xlfn.CONCAT($B65,$C65),BNA_Variations_prix!$E$1:$AJ$205,MATCH(I$42,BNA_Variations_prix!$E$4:$CA$4,0),FALSE))</f>
        <v>-</v>
      </c>
      <c r="J65" s="16" t="str">
        <f ca="1">IF(ISNUMBER(VLOOKUP(_xlfn.CONCAT($B65,$C65),BNA_Variations_prix!$E$1:$AJ$205,MATCH(J$42,BNA_Variations_prix!$E$4:$CA$4,0),FALSE)),IF(ROUND(VLOOKUP(_xlfn.CONCAT($B65,$C65),BNA_Variations_prix!$E$1:$AJ$205,MATCH(J$42,BNA_Variations_prix!$E$4:$CA$4,0),FALSE),2)&gt;0,_xlfn.CONCAT($B$3," ",TEXT(VLOOKUP(_xlfn.CONCAT($B65,$C65),BNA_Variations_prix!$E$1:$AJ$205,MATCH(J$42,BNA_Variations_prix!$E$4:$CA$4,0),FALSE),"0%")),IF(ROUND(VLOOKUP(_xlfn.CONCAT($B65,$C65),BNA_Variations_prix!$E$1:$AJ$205,MATCH(J$42,BNA_Variations_prix!$E$4:$CA$4,0),FALSE),2)=0,_xlfn.CONCAT($B$4," ",TEXT(VLOOKUP(_xlfn.CONCAT($B65,$C65),BNA_Variations_prix!$E$1:$AJ$205,MATCH(J$42,BNA_Variations_prix!$E$4:$CA$4,0),FALSE),"0%")),IF(ROUND(VLOOKUP(_xlfn.CONCAT($B65,$C65),BNA_Variations_prix!$E$1:$AJ$205,MATCH(J$42,BNA_Variations_prix!$E$4:$CA$4,0),FALSE),2)&lt;0,_xlfn.CONCAT($B$5," ",TEXT(VLOOKUP(_xlfn.CONCAT($B65,$C65),BNA_Variations_prix!$E$1:$AJ$205,MATCH(J$42,BNA_Variations_prix!$E$4:$CA$4,0),FALSE),"0%")),VLOOKUP(_xlfn.CONCAT($B65,$C65),BNA_Variations_prix!$E$1:$AJ$205,MATCH(J$42,BNA_Variations_prix!$E$4:$CA$4,0),FALSE)))),VLOOKUP(_xlfn.CONCAT($B65,$C65),BNA_Variations_prix!$E$1:$AJ$205,MATCH(J$42,BNA_Variations_prix!$E$4:$CA$4,0),FALSE))</f>
        <v>-</v>
      </c>
      <c r="K65" s="16" t="str">
        <f ca="1">IF(ISNUMBER(VLOOKUP(_xlfn.CONCAT($B65,$C65),BNA_Variations_prix!$E$1:$AJ$205,MATCH(K$42,BNA_Variations_prix!$E$4:$CA$4,0),FALSE)),IF(ROUND(VLOOKUP(_xlfn.CONCAT($B65,$C65),BNA_Variations_prix!$E$1:$AJ$205,MATCH(K$42,BNA_Variations_prix!$E$4:$CA$4,0),FALSE),2)&gt;0,_xlfn.CONCAT($B$3," ",TEXT(VLOOKUP(_xlfn.CONCAT($B65,$C65),BNA_Variations_prix!$E$1:$AJ$205,MATCH(K$42,BNA_Variations_prix!$E$4:$CA$4,0),FALSE),"0%")),IF(ROUND(VLOOKUP(_xlfn.CONCAT($B65,$C65),BNA_Variations_prix!$E$1:$AJ$205,MATCH(K$42,BNA_Variations_prix!$E$4:$CA$4,0),FALSE),2)=0,_xlfn.CONCAT($B$4," ",TEXT(VLOOKUP(_xlfn.CONCAT($B65,$C65),BNA_Variations_prix!$E$1:$AJ$205,MATCH(K$42,BNA_Variations_prix!$E$4:$CA$4,0),FALSE),"0%")),IF(ROUND(VLOOKUP(_xlfn.CONCAT($B65,$C65),BNA_Variations_prix!$E$1:$AJ$205,MATCH(K$42,BNA_Variations_prix!$E$4:$CA$4,0),FALSE),2)&lt;0,_xlfn.CONCAT($B$5," ",TEXT(VLOOKUP(_xlfn.CONCAT($B65,$C65),BNA_Variations_prix!$E$1:$AJ$205,MATCH(K$42,BNA_Variations_prix!$E$4:$CA$4,0),FALSE),"0%")),VLOOKUP(_xlfn.CONCAT($B65,$C65),BNA_Variations_prix!$E$1:$AJ$205,MATCH(K$42,BNA_Variations_prix!$E$4:$CA$4,0),FALSE)))),VLOOKUP(_xlfn.CONCAT($B65,$C65),BNA_Variations_prix!$E$1:$AJ$205,MATCH(K$42,BNA_Variations_prix!$E$4:$CA$4,0),FALSE))</f>
        <v>-</v>
      </c>
      <c r="L65" s="16" t="str">
        <f ca="1">IF(ISNUMBER(VLOOKUP(_xlfn.CONCAT($B65,$C65),BNA_Variations_prix!$E$1:$AJ$205,MATCH(L$42,BNA_Variations_prix!$E$4:$CA$4,0),FALSE)),IF(ROUND(VLOOKUP(_xlfn.CONCAT($B65,$C65),BNA_Variations_prix!$E$1:$AJ$205,MATCH(L$42,BNA_Variations_prix!$E$4:$CA$4,0),FALSE),2)&gt;0,_xlfn.CONCAT($B$3," ",TEXT(VLOOKUP(_xlfn.CONCAT($B65,$C65),BNA_Variations_prix!$E$1:$AJ$205,MATCH(L$42,BNA_Variations_prix!$E$4:$CA$4,0),FALSE),"0%")),IF(ROUND(VLOOKUP(_xlfn.CONCAT($B65,$C65),BNA_Variations_prix!$E$1:$AJ$205,MATCH(L$42,BNA_Variations_prix!$E$4:$CA$4,0),FALSE),2)=0,_xlfn.CONCAT($B$4," ",TEXT(VLOOKUP(_xlfn.CONCAT($B65,$C65),BNA_Variations_prix!$E$1:$AJ$205,MATCH(L$42,BNA_Variations_prix!$E$4:$CA$4,0),FALSE),"0%")),IF(ROUND(VLOOKUP(_xlfn.CONCAT($B65,$C65),BNA_Variations_prix!$E$1:$AJ$205,MATCH(L$42,BNA_Variations_prix!$E$4:$CA$4,0),FALSE),2)&lt;0,_xlfn.CONCAT($B$5," ",TEXT(VLOOKUP(_xlfn.CONCAT($B65,$C65),BNA_Variations_prix!$E$1:$AJ$205,MATCH(L$42,BNA_Variations_prix!$E$4:$CA$4,0),FALSE),"0%")),VLOOKUP(_xlfn.CONCAT($B65,$C65),BNA_Variations_prix!$E$1:$AJ$205,MATCH(L$42,BNA_Variations_prix!$E$4:$CA$4,0),FALSE)))),VLOOKUP(_xlfn.CONCAT($B65,$C65),BNA_Variations_prix!$E$1:$AJ$205,MATCH(L$42,BNA_Variations_prix!$E$4:$CA$4,0),FALSE))</f>
        <v>-</v>
      </c>
      <c r="M65" s="16" t="str">
        <f ca="1">IF(ISNUMBER(VLOOKUP(_xlfn.CONCAT($B65,$C65),BNA_Variations_prix!$E$1:$AJ$205,MATCH(M$42,BNA_Variations_prix!$E$4:$CA$4,0),FALSE)),IF(ROUND(VLOOKUP(_xlfn.CONCAT($B65,$C65),BNA_Variations_prix!$E$1:$AJ$205,MATCH(M$42,BNA_Variations_prix!$E$4:$CA$4,0),FALSE),2)&gt;0,_xlfn.CONCAT($B$3," ",TEXT(VLOOKUP(_xlfn.CONCAT($B65,$C65),BNA_Variations_prix!$E$1:$AJ$205,MATCH(M$42,BNA_Variations_prix!$E$4:$CA$4,0),FALSE),"0%")),IF(ROUND(VLOOKUP(_xlfn.CONCAT($B65,$C65),BNA_Variations_prix!$E$1:$AJ$205,MATCH(M$42,BNA_Variations_prix!$E$4:$CA$4,0),FALSE),2)=0,_xlfn.CONCAT($B$4," ",TEXT(VLOOKUP(_xlfn.CONCAT($B65,$C65),BNA_Variations_prix!$E$1:$AJ$205,MATCH(M$42,BNA_Variations_prix!$E$4:$CA$4,0),FALSE),"0%")),IF(ROUND(VLOOKUP(_xlfn.CONCAT($B65,$C65),BNA_Variations_prix!$E$1:$AJ$205,MATCH(M$42,BNA_Variations_prix!$E$4:$CA$4,0),FALSE),2)&lt;0,_xlfn.CONCAT($B$5," ",TEXT(VLOOKUP(_xlfn.CONCAT($B65,$C65),BNA_Variations_prix!$E$1:$AJ$205,MATCH(M$42,BNA_Variations_prix!$E$4:$CA$4,0),FALSE),"0%")),VLOOKUP(_xlfn.CONCAT($B65,$C65),BNA_Variations_prix!$E$1:$AJ$205,MATCH(M$42,BNA_Variations_prix!$E$4:$CA$4,0),FALSE)))),VLOOKUP(_xlfn.CONCAT($B65,$C65),BNA_Variations_prix!$E$1:$AJ$205,MATCH(M$42,BNA_Variations_prix!$E$4:$CA$4,0),FALSE))</f>
        <v>-</v>
      </c>
      <c r="N65" s="16" t="str">
        <f ca="1">IF(ISNUMBER(VLOOKUP(_xlfn.CONCAT($B65,$C65),BNA_Variations_prix!$E$1:$AJ$205,MATCH(N$42,BNA_Variations_prix!$E$4:$CA$4,0),FALSE)),IF(ROUND(VLOOKUP(_xlfn.CONCAT($B65,$C65),BNA_Variations_prix!$E$1:$AJ$205,MATCH(N$42,BNA_Variations_prix!$E$4:$CA$4,0),FALSE),2)&gt;0,_xlfn.CONCAT($B$3," ",TEXT(VLOOKUP(_xlfn.CONCAT($B65,$C65),BNA_Variations_prix!$E$1:$AJ$205,MATCH(N$42,BNA_Variations_prix!$E$4:$CA$4,0),FALSE),"0%")),IF(ROUND(VLOOKUP(_xlfn.CONCAT($B65,$C65),BNA_Variations_prix!$E$1:$AJ$205,MATCH(N$42,BNA_Variations_prix!$E$4:$CA$4,0),FALSE),2)=0,_xlfn.CONCAT($B$4," ",TEXT(VLOOKUP(_xlfn.CONCAT($B65,$C65),BNA_Variations_prix!$E$1:$AJ$205,MATCH(N$42,BNA_Variations_prix!$E$4:$CA$4,0),FALSE),"0%")),IF(ROUND(VLOOKUP(_xlfn.CONCAT($B65,$C65),BNA_Variations_prix!$E$1:$AJ$205,MATCH(N$42,BNA_Variations_prix!$E$4:$CA$4,0),FALSE),2)&lt;0,_xlfn.CONCAT($B$5," ",TEXT(VLOOKUP(_xlfn.CONCAT($B65,$C65),BNA_Variations_prix!$E$1:$AJ$205,MATCH(N$42,BNA_Variations_prix!$E$4:$CA$4,0),FALSE),"0%")),VLOOKUP(_xlfn.CONCAT($B65,$C65),BNA_Variations_prix!$E$1:$AJ$205,MATCH(N$42,BNA_Variations_prix!$E$4:$CA$4,0),FALSE)))),VLOOKUP(_xlfn.CONCAT($B65,$C65),BNA_Variations_prix!$E$1:$AJ$205,MATCH(N$42,BNA_Variations_prix!$E$4:$CA$4,0),FALSE))</f>
        <v>► 0%</v>
      </c>
      <c r="O65" s="16" t="str">
        <f ca="1">IF(ISNUMBER(VLOOKUP(_xlfn.CONCAT($B65,$C65),BNA_Variations_prix!$E$1:$AJ$205,MATCH(O$42,BNA_Variations_prix!$E$4:$CA$4,0),FALSE)),IF(ROUND(VLOOKUP(_xlfn.CONCAT($B65,$C65),BNA_Variations_prix!$E$1:$AJ$205,MATCH(O$42,BNA_Variations_prix!$E$4:$CA$4,0),FALSE),2)&gt;0,_xlfn.CONCAT($B$3," ",TEXT(VLOOKUP(_xlfn.CONCAT($B65,$C65),BNA_Variations_prix!$E$1:$AJ$205,MATCH(O$42,BNA_Variations_prix!$E$4:$CA$4,0),FALSE),"0%")),IF(ROUND(VLOOKUP(_xlfn.CONCAT($B65,$C65),BNA_Variations_prix!$E$1:$AJ$205,MATCH(O$42,BNA_Variations_prix!$E$4:$CA$4,0),FALSE),2)=0,_xlfn.CONCAT($B$4," ",TEXT(VLOOKUP(_xlfn.CONCAT($B65,$C65),BNA_Variations_prix!$E$1:$AJ$205,MATCH(O$42,BNA_Variations_prix!$E$4:$CA$4,0),FALSE),"0%")),IF(ROUND(VLOOKUP(_xlfn.CONCAT($B65,$C65),BNA_Variations_prix!$E$1:$AJ$205,MATCH(O$42,BNA_Variations_prix!$E$4:$CA$4,0),FALSE),2)&lt;0,_xlfn.CONCAT($B$5," ",TEXT(VLOOKUP(_xlfn.CONCAT($B65,$C65),BNA_Variations_prix!$E$1:$AJ$205,MATCH(O$42,BNA_Variations_prix!$E$4:$CA$4,0),FALSE),"0%")),VLOOKUP(_xlfn.CONCAT($B65,$C65),BNA_Variations_prix!$E$1:$AJ$205,MATCH(O$42,BNA_Variations_prix!$E$4:$CA$4,0),FALSE)))),VLOOKUP(_xlfn.CONCAT($B65,$C65),BNA_Variations_prix!$E$1:$AJ$205,MATCH(O$42,BNA_Variations_prix!$E$4:$CA$4,0),FALSE))</f>
        <v>► 0%</v>
      </c>
      <c r="P65" s="16" t="str">
        <f ca="1">IF(ISNUMBER(VLOOKUP(_xlfn.CONCAT($B65,$C65),BNA_Variations_prix!$E$1:$AJ$205,MATCH(P$42,BNA_Variations_prix!$E$4:$CA$4,0),FALSE)),IF(ROUND(VLOOKUP(_xlfn.CONCAT($B65,$C65),BNA_Variations_prix!$E$1:$AJ$205,MATCH(P$42,BNA_Variations_prix!$E$4:$CA$4,0),FALSE),2)&gt;0,_xlfn.CONCAT($B$3," ",TEXT(VLOOKUP(_xlfn.CONCAT($B65,$C65),BNA_Variations_prix!$E$1:$AJ$205,MATCH(P$42,BNA_Variations_prix!$E$4:$CA$4,0),FALSE),"0%")),IF(ROUND(VLOOKUP(_xlfn.CONCAT($B65,$C65),BNA_Variations_prix!$E$1:$AJ$205,MATCH(P$42,BNA_Variations_prix!$E$4:$CA$4,0),FALSE),2)=0,_xlfn.CONCAT($B$4," ",TEXT(VLOOKUP(_xlfn.CONCAT($B65,$C65),BNA_Variations_prix!$E$1:$AJ$205,MATCH(P$42,BNA_Variations_prix!$E$4:$CA$4,0),FALSE),"0%")),IF(ROUND(VLOOKUP(_xlfn.CONCAT($B65,$C65),BNA_Variations_prix!$E$1:$AJ$205,MATCH(P$42,BNA_Variations_prix!$E$4:$CA$4,0),FALSE),2)&lt;0,_xlfn.CONCAT($B$5," ",TEXT(VLOOKUP(_xlfn.CONCAT($B65,$C65),BNA_Variations_prix!$E$1:$AJ$205,MATCH(P$42,BNA_Variations_prix!$E$4:$CA$4,0),FALSE),"0%")),VLOOKUP(_xlfn.CONCAT($B65,$C65),BNA_Variations_prix!$E$1:$AJ$205,MATCH(P$42,BNA_Variations_prix!$E$4:$CA$4,0),FALSE)))),VLOOKUP(_xlfn.CONCAT($B65,$C65),BNA_Variations_prix!$E$1:$AJ$205,MATCH(P$42,BNA_Variations_prix!$E$4:$CA$4,0),FALSE))</f>
        <v>-</v>
      </c>
      <c r="Q65" s="16" t="str">
        <f ca="1">IF(ISNUMBER(VLOOKUP(_xlfn.CONCAT($B65,$C65),BNA_Variations_prix!$E$1:$AJ$205,MATCH(Q$42,BNA_Variations_prix!$E$4:$CA$4,0),FALSE)),IF(ROUND(VLOOKUP(_xlfn.CONCAT($B65,$C65),BNA_Variations_prix!$E$1:$AJ$205,MATCH(Q$42,BNA_Variations_prix!$E$4:$CA$4,0),FALSE),2)&gt;0,_xlfn.CONCAT($B$3," ",TEXT(VLOOKUP(_xlfn.CONCAT($B65,$C65),BNA_Variations_prix!$E$1:$AJ$205,MATCH(Q$42,BNA_Variations_prix!$E$4:$CA$4,0),FALSE),"0%")),IF(ROUND(VLOOKUP(_xlfn.CONCAT($B65,$C65),BNA_Variations_prix!$E$1:$AJ$205,MATCH(Q$42,BNA_Variations_prix!$E$4:$CA$4,0),FALSE),2)=0,_xlfn.CONCAT($B$4," ",TEXT(VLOOKUP(_xlfn.CONCAT($B65,$C65),BNA_Variations_prix!$E$1:$AJ$205,MATCH(Q$42,BNA_Variations_prix!$E$4:$CA$4,0),FALSE),"0%")),IF(ROUND(VLOOKUP(_xlfn.CONCAT($B65,$C65),BNA_Variations_prix!$E$1:$AJ$205,MATCH(Q$42,BNA_Variations_prix!$E$4:$CA$4,0),FALSE),2)&lt;0,_xlfn.CONCAT($B$5," ",TEXT(VLOOKUP(_xlfn.CONCAT($B65,$C65),BNA_Variations_prix!$E$1:$AJ$205,MATCH(Q$42,BNA_Variations_prix!$E$4:$CA$4,0),FALSE),"0%")),VLOOKUP(_xlfn.CONCAT($B65,$C65),BNA_Variations_prix!$E$1:$AJ$205,MATCH(Q$42,BNA_Variations_prix!$E$4:$CA$4,0),FALSE)))),VLOOKUP(_xlfn.CONCAT($B65,$C65),BNA_Variations_prix!$E$1:$AJ$205,MATCH(Q$42,BNA_Variations_prix!$E$4:$CA$4,0),FALSE))</f>
        <v>-</v>
      </c>
      <c r="R65" s="16" t="str">
        <f ca="1">IF(ISNUMBER(VLOOKUP(_xlfn.CONCAT($B65,$C65),BNA_Variations_prix!$E$1:$AJ$205,MATCH(R$42,BNA_Variations_prix!$E$4:$CA$4,0),FALSE)),IF(ROUND(VLOOKUP(_xlfn.CONCAT($B65,$C65),BNA_Variations_prix!$E$1:$AJ$205,MATCH(R$42,BNA_Variations_prix!$E$4:$CA$4,0),FALSE),2)&gt;0,_xlfn.CONCAT($B$3," ",TEXT(VLOOKUP(_xlfn.CONCAT($B65,$C65),BNA_Variations_prix!$E$1:$AJ$205,MATCH(R$42,BNA_Variations_prix!$E$4:$CA$4,0),FALSE),"0%")),IF(ROUND(VLOOKUP(_xlfn.CONCAT($B65,$C65),BNA_Variations_prix!$E$1:$AJ$205,MATCH(R$42,BNA_Variations_prix!$E$4:$CA$4,0),FALSE),2)=0,_xlfn.CONCAT($B$4," ",TEXT(VLOOKUP(_xlfn.CONCAT($B65,$C65),BNA_Variations_prix!$E$1:$AJ$205,MATCH(R$42,BNA_Variations_prix!$E$4:$CA$4,0),FALSE),"0%")),IF(ROUND(VLOOKUP(_xlfn.CONCAT($B65,$C65),BNA_Variations_prix!$E$1:$AJ$205,MATCH(R$42,BNA_Variations_prix!$E$4:$CA$4,0),FALSE),2)&lt;0,_xlfn.CONCAT($B$5," ",TEXT(VLOOKUP(_xlfn.CONCAT($B65,$C65),BNA_Variations_prix!$E$1:$AJ$205,MATCH(R$42,BNA_Variations_prix!$E$4:$CA$4,0),FALSE),"0%")),VLOOKUP(_xlfn.CONCAT($B65,$C65),BNA_Variations_prix!$E$1:$AJ$205,MATCH(R$42,BNA_Variations_prix!$E$4:$CA$4,0),FALSE)))),VLOOKUP(_xlfn.CONCAT($B65,$C65),BNA_Variations_prix!$E$1:$AJ$205,MATCH(R$42,BNA_Variations_prix!$E$4:$CA$4,0),FALSE))</f>
        <v>-</v>
      </c>
      <c r="S65" s="16" t="str">
        <f ca="1">IF(ISNUMBER(VLOOKUP(_xlfn.CONCAT($B65,$C65),BNA_Variations_prix!$E$1:$AJ$205,MATCH(S$42,BNA_Variations_prix!$E$4:$CA$4,0),FALSE)),IF(ROUND(VLOOKUP(_xlfn.CONCAT($B65,$C65),BNA_Variations_prix!$E$1:$AJ$205,MATCH(S$42,BNA_Variations_prix!$E$4:$CA$4,0),FALSE),2)&gt;0,_xlfn.CONCAT($B$3," ",TEXT(VLOOKUP(_xlfn.CONCAT($B65,$C65),BNA_Variations_prix!$E$1:$AJ$205,MATCH(S$42,BNA_Variations_prix!$E$4:$CA$4,0),FALSE),"0%")),IF(ROUND(VLOOKUP(_xlfn.CONCAT($B65,$C65),BNA_Variations_prix!$E$1:$AJ$205,MATCH(S$42,BNA_Variations_prix!$E$4:$CA$4,0),FALSE),2)=0,_xlfn.CONCAT($B$4," ",TEXT(VLOOKUP(_xlfn.CONCAT($B65,$C65),BNA_Variations_prix!$E$1:$AJ$205,MATCH(S$42,BNA_Variations_prix!$E$4:$CA$4,0),FALSE),"0%")),IF(ROUND(VLOOKUP(_xlfn.CONCAT($B65,$C65),BNA_Variations_prix!$E$1:$AJ$205,MATCH(S$42,BNA_Variations_prix!$E$4:$CA$4,0),FALSE),2)&lt;0,_xlfn.CONCAT($B$5," ",TEXT(VLOOKUP(_xlfn.CONCAT($B65,$C65),BNA_Variations_prix!$E$1:$AJ$205,MATCH(S$42,BNA_Variations_prix!$E$4:$CA$4,0),FALSE),"0%")),VLOOKUP(_xlfn.CONCAT($B65,$C65),BNA_Variations_prix!$E$1:$AJ$205,MATCH(S$42,BNA_Variations_prix!$E$4:$CA$4,0),FALSE)))),VLOOKUP(_xlfn.CONCAT($B65,$C65),BNA_Variations_prix!$E$1:$AJ$205,MATCH(S$42,BNA_Variations_prix!$E$4:$CA$4,0),FALSE))</f>
        <v>-</v>
      </c>
      <c r="T65" s="16" t="str">
        <f ca="1">IF(ISNUMBER(VLOOKUP(_xlfn.CONCAT($B65,$C65),BNA_Variations_prix!$E$1:$AJ$205,MATCH(T$42,BNA_Variations_prix!$E$4:$CA$4,0),FALSE)),IF(ROUND(VLOOKUP(_xlfn.CONCAT($B65,$C65),BNA_Variations_prix!$E$1:$AJ$205,MATCH(T$42,BNA_Variations_prix!$E$4:$CA$4,0),FALSE),2)&gt;0,_xlfn.CONCAT($B$3," ",TEXT(VLOOKUP(_xlfn.CONCAT($B65,$C65),BNA_Variations_prix!$E$1:$AJ$205,MATCH(T$42,BNA_Variations_prix!$E$4:$CA$4,0),FALSE),"0%")),IF(ROUND(VLOOKUP(_xlfn.CONCAT($B65,$C65),BNA_Variations_prix!$E$1:$AJ$205,MATCH(T$42,BNA_Variations_prix!$E$4:$CA$4,0),FALSE),2)=0,_xlfn.CONCAT($B$4," ",TEXT(VLOOKUP(_xlfn.CONCAT($B65,$C65),BNA_Variations_prix!$E$1:$AJ$205,MATCH(T$42,BNA_Variations_prix!$E$4:$CA$4,0),FALSE),"0%")),IF(ROUND(VLOOKUP(_xlfn.CONCAT($B65,$C65),BNA_Variations_prix!$E$1:$AJ$205,MATCH(T$42,BNA_Variations_prix!$E$4:$CA$4,0),FALSE),2)&lt;0,_xlfn.CONCAT($B$5," ",TEXT(VLOOKUP(_xlfn.CONCAT($B65,$C65),BNA_Variations_prix!$E$1:$AJ$205,MATCH(T$42,BNA_Variations_prix!$E$4:$CA$4,0),FALSE),"0%")),VLOOKUP(_xlfn.CONCAT($B65,$C65),BNA_Variations_prix!$E$1:$AJ$205,MATCH(T$42,BNA_Variations_prix!$E$4:$CA$4,0),FALSE)))),VLOOKUP(_xlfn.CONCAT($B65,$C65),BNA_Variations_prix!$E$1:$AJ$205,MATCH(T$42,BNA_Variations_prix!$E$4:$CA$4,0),FALSE))</f>
        <v>-</v>
      </c>
      <c r="U65" s="16" t="str">
        <f ca="1">IF(ISNUMBER(VLOOKUP(_xlfn.CONCAT($B65,$C65),BNA_Variations_prix!$E$1:$AJ$205,MATCH(U$42,BNA_Variations_prix!$E$4:$CA$4,0),FALSE)),IF(ROUND(VLOOKUP(_xlfn.CONCAT($B65,$C65),BNA_Variations_prix!$E$1:$AJ$205,MATCH(U$42,BNA_Variations_prix!$E$4:$CA$4,0),FALSE),2)&gt;0,_xlfn.CONCAT($B$3," ",TEXT(VLOOKUP(_xlfn.CONCAT($B65,$C65),BNA_Variations_prix!$E$1:$AJ$205,MATCH(U$42,BNA_Variations_prix!$E$4:$CA$4,0),FALSE),"0%")),IF(ROUND(VLOOKUP(_xlfn.CONCAT($B65,$C65),BNA_Variations_prix!$E$1:$AJ$205,MATCH(U$42,BNA_Variations_prix!$E$4:$CA$4,0),FALSE),2)=0,_xlfn.CONCAT($B$4," ",TEXT(VLOOKUP(_xlfn.CONCAT($B65,$C65),BNA_Variations_prix!$E$1:$AJ$205,MATCH(U$42,BNA_Variations_prix!$E$4:$CA$4,0),FALSE),"0%")),IF(ROUND(VLOOKUP(_xlfn.CONCAT($B65,$C65),BNA_Variations_prix!$E$1:$AJ$205,MATCH(U$42,BNA_Variations_prix!$E$4:$CA$4,0),FALSE),2)&lt;0,_xlfn.CONCAT($B$5," ",TEXT(VLOOKUP(_xlfn.CONCAT($B65,$C65),BNA_Variations_prix!$E$1:$AJ$205,MATCH(U$42,BNA_Variations_prix!$E$4:$CA$4,0),FALSE),"0%")),VLOOKUP(_xlfn.CONCAT($B65,$C65),BNA_Variations_prix!$E$1:$AJ$205,MATCH(U$42,BNA_Variations_prix!$E$4:$CA$4,0),FALSE)))),VLOOKUP(_xlfn.CONCAT($B65,$C65),BNA_Variations_prix!$E$1:$AJ$205,MATCH(U$42,BNA_Variations_prix!$E$4:$CA$4,0),FALSE))</f>
        <v>-</v>
      </c>
      <c r="V65" s="16" t="str">
        <f ca="1">IF(ISNUMBER(VLOOKUP(_xlfn.CONCAT($B65,$C65),BNA_Variations_prix!$E$1:$AJ$205,MATCH(V$42,BNA_Variations_prix!$E$4:$CA$4,0),FALSE)),IF(ROUND(VLOOKUP(_xlfn.CONCAT($B65,$C65),BNA_Variations_prix!$E$1:$AJ$205,MATCH(V$42,BNA_Variations_prix!$E$4:$CA$4,0),FALSE),2)&gt;0,_xlfn.CONCAT($B$3," ",TEXT(VLOOKUP(_xlfn.CONCAT($B65,$C65),BNA_Variations_prix!$E$1:$AJ$205,MATCH(V$42,BNA_Variations_prix!$E$4:$CA$4,0),FALSE),"0%")),IF(ROUND(VLOOKUP(_xlfn.CONCAT($B65,$C65),BNA_Variations_prix!$E$1:$AJ$205,MATCH(V$42,BNA_Variations_prix!$E$4:$CA$4,0),FALSE),2)=0,_xlfn.CONCAT($B$4," ",TEXT(VLOOKUP(_xlfn.CONCAT($B65,$C65),BNA_Variations_prix!$E$1:$AJ$205,MATCH(V$42,BNA_Variations_prix!$E$4:$CA$4,0),FALSE),"0%")),IF(ROUND(VLOOKUP(_xlfn.CONCAT($B65,$C65),BNA_Variations_prix!$E$1:$AJ$205,MATCH(V$42,BNA_Variations_prix!$E$4:$CA$4,0),FALSE),2)&lt;0,_xlfn.CONCAT($B$5," ",TEXT(VLOOKUP(_xlfn.CONCAT($B65,$C65),BNA_Variations_prix!$E$1:$AJ$205,MATCH(V$42,BNA_Variations_prix!$E$4:$CA$4,0),FALSE),"0%")),VLOOKUP(_xlfn.CONCAT($B65,$C65),BNA_Variations_prix!$E$1:$AJ$205,MATCH(V$42,BNA_Variations_prix!$E$4:$CA$4,0),FALSE)))),VLOOKUP(_xlfn.CONCAT($B65,$C65),BNA_Variations_prix!$E$1:$AJ$205,MATCH(V$42,BNA_Variations_prix!$E$4:$CA$4,0),FALSE))</f>
        <v>-</v>
      </c>
      <c r="W65" s="16" t="str">
        <f ca="1">IF(ISNUMBER(VLOOKUP(_xlfn.CONCAT($B65,$C65),BNA_Variations_prix!$E$1:$AJ$205,MATCH(W$42,BNA_Variations_prix!$E$4:$CA$4,0),FALSE)),IF(ROUND(VLOOKUP(_xlfn.CONCAT($B65,$C65),BNA_Variations_prix!$E$1:$AJ$205,MATCH(W$42,BNA_Variations_prix!$E$4:$CA$4,0),FALSE),2)&gt;0,_xlfn.CONCAT($B$3," ",TEXT(VLOOKUP(_xlfn.CONCAT($B65,$C65),BNA_Variations_prix!$E$1:$AJ$205,MATCH(W$42,BNA_Variations_prix!$E$4:$CA$4,0),FALSE),"0%")),IF(ROUND(VLOOKUP(_xlfn.CONCAT($B65,$C65),BNA_Variations_prix!$E$1:$AJ$205,MATCH(W$42,BNA_Variations_prix!$E$4:$CA$4,0),FALSE),2)=0,_xlfn.CONCAT($B$4," ",TEXT(VLOOKUP(_xlfn.CONCAT($B65,$C65),BNA_Variations_prix!$E$1:$AJ$205,MATCH(W$42,BNA_Variations_prix!$E$4:$CA$4,0),FALSE),"0%")),IF(ROUND(VLOOKUP(_xlfn.CONCAT($B65,$C65),BNA_Variations_prix!$E$1:$AJ$205,MATCH(W$42,BNA_Variations_prix!$E$4:$CA$4,0),FALSE),2)&lt;0,_xlfn.CONCAT($B$5," ",TEXT(VLOOKUP(_xlfn.CONCAT($B65,$C65),BNA_Variations_prix!$E$1:$AJ$205,MATCH(W$42,BNA_Variations_prix!$E$4:$CA$4,0),FALSE),"0%")),VLOOKUP(_xlfn.CONCAT($B65,$C65),BNA_Variations_prix!$E$1:$AJ$205,MATCH(W$42,BNA_Variations_prix!$E$4:$CA$4,0),FALSE)))),VLOOKUP(_xlfn.CONCAT($B65,$C65),BNA_Variations_prix!$E$1:$AJ$205,MATCH(W$42,BNA_Variations_prix!$E$4:$CA$4,0),FALSE))</f>
        <v>-</v>
      </c>
      <c r="X65" s="16" t="str">
        <f ca="1">IF(ISNUMBER(VLOOKUP(_xlfn.CONCAT($B65,$C65),BNA_Variations_prix!$E$1:$AJ$205,MATCH(X$42,BNA_Variations_prix!$E$4:$CA$4,0),FALSE)),IF(ROUND(VLOOKUP(_xlfn.CONCAT($B65,$C65),BNA_Variations_prix!$E$1:$AJ$205,MATCH(X$42,BNA_Variations_prix!$E$4:$CA$4,0),FALSE),2)&gt;0,_xlfn.CONCAT($B$3," ",TEXT(VLOOKUP(_xlfn.CONCAT($B65,$C65),BNA_Variations_prix!$E$1:$AJ$205,MATCH(X$42,BNA_Variations_prix!$E$4:$CA$4,0),FALSE),"0%")),IF(ROUND(VLOOKUP(_xlfn.CONCAT($B65,$C65),BNA_Variations_prix!$E$1:$AJ$205,MATCH(X$42,BNA_Variations_prix!$E$4:$CA$4,0),FALSE),2)=0,_xlfn.CONCAT($B$4," ",TEXT(VLOOKUP(_xlfn.CONCAT($B65,$C65),BNA_Variations_prix!$E$1:$AJ$205,MATCH(X$42,BNA_Variations_prix!$E$4:$CA$4,0),FALSE),"0%")),IF(ROUND(VLOOKUP(_xlfn.CONCAT($B65,$C65),BNA_Variations_prix!$E$1:$AJ$205,MATCH(X$42,BNA_Variations_prix!$E$4:$CA$4,0),FALSE),2)&lt;0,_xlfn.CONCAT($B$5," ",TEXT(VLOOKUP(_xlfn.CONCAT($B65,$C65),BNA_Variations_prix!$E$1:$AJ$205,MATCH(X$42,BNA_Variations_prix!$E$4:$CA$4,0),FALSE),"0%")),VLOOKUP(_xlfn.CONCAT($B65,$C65),BNA_Variations_prix!$E$1:$AJ$205,MATCH(X$42,BNA_Variations_prix!$E$4:$CA$4,0),FALSE)))),VLOOKUP(_xlfn.CONCAT($B65,$C65),BNA_Variations_prix!$E$1:$AJ$205,MATCH(X$42,BNA_Variations_prix!$E$4:$CA$4,0),FALSE))</f>
        <v>-</v>
      </c>
      <c r="Y65" s="16" t="str">
        <f ca="1">IF(ISNUMBER(VLOOKUP(_xlfn.CONCAT($B65,$C65),BNA_Variations_prix!$E$1:$AJ$205,MATCH(Y$42,BNA_Variations_prix!$E$4:$CA$4,0),FALSE)),IF(ROUND(VLOOKUP(_xlfn.CONCAT($B65,$C65),BNA_Variations_prix!$E$1:$AJ$205,MATCH(Y$42,BNA_Variations_prix!$E$4:$CA$4,0),FALSE),2)&gt;0,_xlfn.CONCAT($B$3," ",TEXT(VLOOKUP(_xlfn.CONCAT($B65,$C65),BNA_Variations_prix!$E$1:$AJ$205,MATCH(Y$42,BNA_Variations_prix!$E$4:$CA$4,0),FALSE),"0%")),IF(ROUND(VLOOKUP(_xlfn.CONCAT($B65,$C65),BNA_Variations_prix!$E$1:$AJ$205,MATCH(Y$42,BNA_Variations_prix!$E$4:$CA$4,0),FALSE),2)=0,_xlfn.CONCAT($B$4," ",TEXT(VLOOKUP(_xlfn.CONCAT($B65,$C65),BNA_Variations_prix!$E$1:$AJ$205,MATCH(Y$42,BNA_Variations_prix!$E$4:$CA$4,0),FALSE),"0%")),IF(ROUND(VLOOKUP(_xlfn.CONCAT($B65,$C65),BNA_Variations_prix!$E$1:$AJ$205,MATCH(Y$42,BNA_Variations_prix!$E$4:$CA$4,0),FALSE),2)&lt;0,_xlfn.CONCAT($B$5," ",TEXT(VLOOKUP(_xlfn.CONCAT($B65,$C65),BNA_Variations_prix!$E$1:$AJ$205,MATCH(Y$42,BNA_Variations_prix!$E$4:$CA$4,0),FALSE),"0%")),VLOOKUP(_xlfn.CONCAT($B65,$C65),BNA_Variations_prix!$E$1:$AJ$205,MATCH(Y$42,BNA_Variations_prix!$E$4:$CA$4,0),FALSE)))),VLOOKUP(_xlfn.CONCAT($B65,$C65),BNA_Variations_prix!$E$1:$AJ$205,MATCH(Y$42,BNA_Variations_prix!$E$4:$CA$4,0),FALSE))</f>
        <v>-</v>
      </c>
      <c r="Z65" s="16" t="str">
        <f ca="1">IF(ISNUMBER(VLOOKUP(_xlfn.CONCAT($B65,$C65),BNA_Variations_prix!$E$1:$AJ$205,MATCH(Z$42,BNA_Variations_prix!$E$4:$CA$4,0),FALSE)),IF(ROUND(VLOOKUP(_xlfn.CONCAT($B65,$C65),BNA_Variations_prix!$E$1:$AJ$205,MATCH(Z$42,BNA_Variations_prix!$E$4:$CA$4,0),FALSE),2)&gt;0,_xlfn.CONCAT($B$3," ",TEXT(VLOOKUP(_xlfn.CONCAT($B65,$C65),BNA_Variations_prix!$E$1:$AJ$205,MATCH(Z$42,BNA_Variations_prix!$E$4:$CA$4,0),FALSE),"0%")),IF(ROUND(VLOOKUP(_xlfn.CONCAT($B65,$C65),BNA_Variations_prix!$E$1:$AJ$205,MATCH(Z$42,BNA_Variations_prix!$E$4:$CA$4,0),FALSE),2)=0,_xlfn.CONCAT($B$4," ",TEXT(VLOOKUP(_xlfn.CONCAT($B65,$C65),BNA_Variations_prix!$E$1:$AJ$205,MATCH(Z$42,BNA_Variations_prix!$E$4:$CA$4,0),FALSE),"0%")),IF(ROUND(VLOOKUP(_xlfn.CONCAT($B65,$C65),BNA_Variations_prix!$E$1:$AJ$205,MATCH(Z$42,BNA_Variations_prix!$E$4:$CA$4,0),FALSE),2)&lt;0,_xlfn.CONCAT($B$5," ",TEXT(VLOOKUP(_xlfn.CONCAT($B65,$C65),BNA_Variations_prix!$E$1:$AJ$205,MATCH(Z$42,BNA_Variations_prix!$E$4:$CA$4,0),FALSE),"0%")),VLOOKUP(_xlfn.CONCAT($B65,$C65),BNA_Variations_prix!$E$1:$AJ$205,MATCH(Z$42,BNA_Variations_prix!$E$4:$CA$4,0),FALSE)))),VLOOKUP(_xlfn.CONCAT($B65,$C65),BNA_Variations_prix!$E$1:$AJ$205,MATCH(Z$42,BNA_Variations_prix!$E$4:$CA$4,0),FALSE))</f>
        <v>-</v>
      </c>
      <c r="AA65" s="16" t="str">
        <f ca="1">IF(ISNUMBER(VLOOKUP(_xlfn.CONCAT($B65,$C65),BNA_Variations_prix!$E$1:$AJ$205,MATCH(AA$42,BNA_Variations_prix!$E$4:$CA$4,0),FALSE)),IF(ROUND(VLOOKUP(_xlfn.CONCAT($B65,$C65),BNA_Variations_prix!$E$1:$AJ$205,MATCH(AA$42,BNA_Variations_prix!$E$4:$CA$4,0),FALSE),2)&gt;0,_xlfn.CONCAT($B$3," ",TEXT(VLOOKUP(_xlfn.CONCAT($B65,$C65),BNA_Variations_prix!$E$1:$AJ$205,MATCH(AA$42,BNA_Variations_prix!$E$4:$CA$4,0),FALSE),"0%")),IF(ROUND(VLOOKUP(_xlfn.CONCAT($B65,$C65),BNA_Variations_prix!$E$1:$AJ$205,MATCH(AA$42,BNA_Variations_prix!$E$4:$CA$4,0),FALSE),2)=0,_xlfn.CONCAT($B$4," ",TEXT(VLOOKUP(_xlfn.CONCAT($B65,$C65),BNA_Variations_prix!$E$1:$AJ$205,MATCH(AA$42,BNA_Variations_prix!$E$4:$CA$4,0),FALSE),"0%")),IF(ROUND(VLOOKUP(_xlfn.CONCAT($B65,$C65),BNA_Variations_prix!$E$1:$AJ$205,MATCH(AA$42,BNA_Variations_prix!$E$4:$CA$4,0),FALSE),2)&lt;0,_xlfn.CONCAT($B$5," ",TEXT(VLOOKUP(_xlfn.CONCAT($B65,$C65),BNA_Variations_prix!$E$1:$AJ$205,MATCH(AA$42,BNA_Variations_prix!$E$4:$CA$4,0),FALSE),"0%")),VLOOKUP(_xlfn.CONCAT($B65,$C65),BNA_Variations_prix!$E$1:$AJ$205,MATCH(AA$42,BNA_Variations_prix!$E$4:$CA$4,0),FALSE)))),VLOOKUP(_xlfn.CONCAT($B65,$C65),BNA_Variations_prix!$E$1:$AJ$205,MATCH(AA$42,BNA_Variations_prix!$E$4:$CA$4,0),FALSE))</f>
        <v>-</v>
      </c>
      <c r="AB65" s="16" t="str">
        <f ca="1">IF(ISNUMBER(VLOOKUP(_xlfn.CONCAT($B65,$C65),BNA_Variations_prix!$E$1:$AJ$205,MATCH(AB$42,BNA_Variations_prix!$E$4:$CA$4,0),FALSE)),IF(ROUND(VLOOKUP(_xlfn.CONCAT($B65,$C65),BNA_Variations_prix!$E$1:$AJ$205,MATCH(AB$42,BNA_Variations_prix!$E$4:$CA$4,0),FALSE),2)&gt;0,_xlfn.CONCAT($B$3," ",TEXT(VLOOKUP(_xlfn.CONCAT($B65,$C65),BNA_Variations_prix!$E$1:$AJ$205,MATCH(AB$42,BNA_Variations_prix!$E$4:$CA$4,0),FALSE),"0%")),IF(ROUND(VLOOKUP(_xlfn.CONCAT($B65,$C65),BNA_Variations_prix!$E$1:$AJ$205,MATCH(AB$42,BNA_Variations_prix!$E$4:$CA$4,0),FALSE),2)=0,_xlfn.CONCAT($B$4," ",TEXT(VLOOKUP(_xlfn.CONCAT($B65,$C65),BNA_Variations_prix!$E$1:$AJ$205,MATCH(AB$42,BNA_Variations_prix!$E$4:$CA$4,0),FALSE),"0%")),IF(ROUND(VLOOKUP(_xlfn.CONCAT($B65,$C65),BNA_Variations_prix!$E$1:$AJ$205,MATCH(AB$42,BNA_Variations_prix!$E$4:$CA$4,0),FALSE),2)&lt;0,_xlfn.CONCAT($B$5," ",TEXT(VLOOKUP(_xlfn.CONCAT($B65,$C65),BNA_Variations_prix!$E$1:$AJ$205,MATCH(AB$42,BNA_Variations_prix!$E$4:$CA$4,0),FALSE),"0%")),VLOOKUP(_xlfn.CONCAT($B65,$C65),BNA_Variations_prix!$E$1:$AJ$205,MATCH(AB$42,BNA_Variations_prix!$E$4:$CA$4,0),FALSE)))),VLOOKUP(_xlfn.CONCAT($B65,$C65),BNA_Variations_prix!$E$1:$AJ$205,MATCH(AB$42,BNA_Variations_prix!$E$4:$CA$4,0),FALSE))</f>
        <v>-</v>
      </c>
      <c r="AC65" s="16" t="str">
        <f ca="1">IF(ISNUMBER(VLOOKUP(_xlfn.CONCAT($B65,$C65),BNA_Variations_prix!$E$1:$AJ$205,MATCH(AC$42,BNA_Variations_prix!$E$4:$CA$4,0),FALSE)),IF(ROUND(VLOOKUP(_xlfn.CONCAT($B65,$C65),BNA_Variations_prix!$E$1:$AJ$205,MATCH(AC$42,BNA_Variations_prix!$E$4:$CA$4,0),FALSE),2)&gt;0,_xlfn.CONCAT($B$3," ",TEXT(VLOOKUP(_xlfn.CONCAT($B65,$C65),BNA_Variations_prix!$E$1:$AJ$205,MATCH(AC$42,BNA_Variations_prix!$E$4:$CA$4,0),FALSE),"0%")),IF(ROUND(VLOOKUP(_xlfn.CONCAT($B65,$C65),BNA_Variations_prix!$E$1:$AJ$205,MATCH(AC$42,BNA_Variations_prix!$E$4:$CA$4,0),FALSE),2)=0,_xlfn.CONCAT($B$4," ",TEXT(VLOOKUP(_xlfn.CONCAT($B65,$C65),BNA_Variations_prix!$E$1:$AJ$205,MATCH(AC$42,BNA_Variations_prix!$E$4:$CA$4,0),FALSE),"0%")),IF(ROUND(VLOOKUP(_xlfn.CONCAT($B65,$C65),BNA_Variations_prix!$E$1:$AJ$205,MATCH(AC$42,BNA_Variations_prix!$E$4:$CA$4,0),FALSE),2)&lt;0,_xlfn.CONCAT($B$5," ",TEXT(VLOOKUP(_xlfn.CONCAT($B65,$C65),BNA_Variations_prix!$E$1:$AJ$205,MATCH(AC$42,BNA_Variations_prix!$E$4:$CA$4,0),FALSE),"0%")),VLOOKUP(_xlfn.CONCAT($B65,$C65),BNA_Variations_prix!$E$1:$AJ$205,MATCH(AC$42,BNA_Variations_prix!$E$4:$CA$4,0),FALSE)))),VLOOKUP(_xlfn.CONCAT($B65,$C65),BNA_Variations_prix!$E$1:$AJ$205,MATCH(AC$42,BNA_Variations_prix!$E$4:$CA$4,0),FALSE))</f>
        <v>-</v>
      </c>
      <c r="AD65" s="16" t="str">
        <f ca="1">IF(ISNUMBER(VLOOKUP(_xlfn.CONCAT($B65,$C65),BNA_Variations_prix!$E$1:$AJ$205,MATCH(AD$42,BNA_Variations_prix!$E$4:$CA$4,0),FALSE)),IF(ROUND(VLOOKUP(_xlfn.CONCAT($B65,$C65),BNA_Variations_prix!$E$1:$AJ$205,MATCH(AD$42,BNA_Variations_prix!$E$4:$CA$4,0),FALSE),2)&gt;0,_xlfn.CONCAT($B$3," ",TEXT(VLOOKUP(_xlfn.CONCAT($B65,$C65),BNA_Variations_prix!$E$1:$AJ$205,MATCH(AD$42,BNA_Variations_prix!$E$4:$CA$4,0),FALSE),"0%")),IF(ROUND(VLOOKUP(_xlfn.CONCAT($B65,$C65),BNA_Variations_prix!$E$1:$AJ$205,MATCH(AD$42,BNA_Variations_prix!$E$4:$CA$4,0),FALSE),2)=0,_xlfn.CONCAT($B$4," ",TEXT(VLOOKUP(_xlfn.CONCAT($B65,$C65),BNA_Variations_prix!$E$1:$AJ$205,MATCH(AD$42,BNA_Variations_prix!$E$4:$CA$4,0),FALSE),"0%")),IF(ROUND(VLOOKUP(_xlfn.CONCAT($B65,$C65),BNA_Variations_prix!$E$1:$AJ$205,MATCH(AD$42,BNA_Variations_prix!$E$4:$CA$4,0),FALSE),2)&lt;0,_xlfn.CONCAT($B$5," ",TEXT(VLOOKUP(_xlfn.CONCAT($B65,$C65),BNA_Variations_prix!$E$1:$AJ$205,MATCH(AD$42,BNA_Variations_prix!$E$4:$CA$4,0),FALSE),"0%")),VLOOKUP(_xlfn.CONCAT($B65,$C65),BNA_Variations_prix!$E$1:$AJ$205,MATCH(AD$42,BNA_Variations_prix!$E$4:$CA$4,0),FALSE)))),VLOOKUP(_xlfn.CONCAT($B65,$C65),BNA_Variations_prix!$E$1:$AJ$205,MATCH(AD$42,BNA_Variations_prix!$E$4:$CA$4,0),FALSE))</f>
        <v>► 0%</v>
      </c>
      <c r="AE65" s="16" t="str">
        <f ca="1">IF(ISNUMBER(VLOOKUP(_xlfn.CONCAT($B65,$C65),BNA_Variations_prix!$E$1:$AJ$205,MATCH(AE$42,BNA_Variations_prix!$E$4:$CA$4,0),FALSE)),IF(ROUND(VLOOKUP(_xlfn.CONCAT($B65,$C65),BNA_Variations_prix!$E$1:$AJ$205,MATCH(AE$42,BNA_Variations_prix!$E$4:$CA$4,0),FALSE),2)&gt;0,_xlfn.CONCAT($B$3," ",TEXT(VLOOKUP(_xlfn.CONCAT($B65,$C65),BNA_Variations_prix!$E$1:$AJ$205,MATCH(AE$42,BNA_Variations_prix!$E$4:$CA$4,0),FALSE),"0%")),IF(ROUND(VLOOKUP(_xlfn.CONCAT($B65,$C65),BNA_Variations_prix!$E$1:$AJ$205,MATCH(AE$42,BNA_Variations_prix!$E$4:$CA$4,0),FALSE),2)=0,_xlfn.CONCAT($B$4," ",TEXT(VLOOKUP(_xlfn.CONCAT($B65,$C65),BNA_Variations_prix!$E$1:$AJ$205,MATCH(AE$42,BNA_Variations_prix!$E$4:$CA$4,0),FALSE),"0%")),IF(ROUND(VLOOKUP(_xlfn.CONCAT($B65,$C65),BNA_Variations_prix!$E$1:$AJ$205,MATCH(AE$42,BNA_Variations_prix!$E$4:$CA$4,0),FALSE),2)&lt;0,_xlfn.CONCAT($B$5," ",TEXT(VLOOKUP(_xlfn.CONCAT($B65,$C65),BNA_Variations_prix!$E$1:$AJ$205,MATCH(AE$42,BNA_Variations_prix!$E$4:$CA$4,0),FALSE),"0%")),VLOOKUP(_xlfn.CONCAT($B65,$C65),BNA_Variations_prix!$E$1:$AJ$205,MATCH(AE$42,BNA_Variations_prix!$E$4:$CA$4,0),FALSE)))),VLOOKUP(_xlfn.CONCAT($B65,$C65),BNA_Variations_prix!$E$1:$AJ$205,MATCH(AE$42,BNA_Variations_prix!$E$4:$CA$4,0),FALSE))</f>
        <v>-</v>
      </c>
      <c r="AF65" s="16" t="str">
        <f ca="1">IF(ISNUMBER(VLOOKUP(_xlfn.CONCAT($B65,$C65),BNA_Variations_prix!$E$1:$AJ$205,MATCH(AF$42,BNA_Variations_prix!$E$4:$CA$4,0),FALSE)),IF(ROUND(VLOOKUP(_xlfn.CONCAT($B65,$C65),BNA_Variations_prix!$E$1:$AJ$205,MATCH(AF$42,BNA_Variations_prix!$E$4:$CA$4,0),FALSE),2)&gt;0,_xlfn.CONCAT($B$3," ",TEXT(VLOOKUP(_xlfn.CONCAT($B65,$C65),BNA_Variations_prix!$E$1:$AJ$205,MATCH(AF$42,BNA_Variations_prix!$E$4:$CA$4,0),FALSE),"0%")),IF(ROUND(VLOOKUP(_xlfn.CONCAT($B65,$C65),BNA_Variations_prix!$E$1:$AJ$205,MATCH(AF$42,BNA_Variations_prix!$E$4:$CA$4,0),FALSE),2)=0,_xlfn.CONCAT($B$4," ",TEXT(VLOOKUP(_xlfn.CONCAT($B65,$C65),BNA_Variations_prix!$E$1:$AJ$205,MATCH(AF$42,BNA_Variations_prix!$E$4:$CA$4,0),FALSE),"0%")),IF(ROUND(VLOOKUP(_xlfn.CONCAT($B65,$C65),BNA_Variations_prix!$E$1:$AJ$205,MATCH(AF$42,BNA_Variations_prix!$E$4:$CA$4,0),FALSE),2)&lt;0,_xlfn.CONCAT($B$5," ",TEXT(VLOOKUP(_xlfn.CONCAT($B65,$C65),BNA_Variations_prix!$E$1:$AJ$205,MATCH(AF$42,BNA_Variations_prix!$E$4:$CA$4,0),FALSE),"0%")),VLOOKUP(_xlfn.CONCAT($B65,$C65),BNA_Variations_prix!$E$1:$AJ$205,MATCH(AF$42,BNA_Variations_prix!$E$4:$CA$4,0),FALSE)))),VLOOKUP(_xlfn.CONCAT($B65,$C65),BNA_Variations_prix!$E$1:$AJ$205,MATCH(AF$42,BNA_Variations_prix!$E$4:$CA$4,0),FALSE))</f>
        <v>► 0%</v>
      </c>
      <c r="AG65" s="16" t="str">
        <f ca="1">IF(ISNUMBER(VLOOKUP(_xlfn.CONCAT($B65,$C65),BNA_Variations_prix!$E$1:$AJ$205,MATCH(AG$42,BNA_Variations_prix!$E$4:$CA$4,0),FALSE)),IF(ROUND(VLOOKUP(_xlfn.CONCAT($B65,$C65),BNA_Variations_prix!$E$1:$AJ$205,MATCH(AG$42,BNA_Variations_prix!$E$4:$CA$4,0),FALSE),2)&gt;0,_xlfn.CONCAT($B$3," ",TEXT(VLOOKUP(_xlfn.CONCAT($B65,$C65),BNA_Variations_prix!$E$1:$AJ$205,MATCH(AG$42,BNA_Variations_prix!$E$4:$CA$4,0),FALSE),"0%")),IF(ROUND(VLOOKUP(_xlfn.CONCAT($B65,$C65),BNA_Variations_prix!$E$1:$AJ$205,MATCH(AG$42,BNA_Variations_prix!$E$4:$CA$4,0),FALSE),2)=0,_xlfn.CONCAT($B$4," ",TEXT(VLOOKUP(_xlfn.CONCAT($B65,$C65),BNA_Variations_prix!$E$1:$AJ$205,MATCH(AG$42,BNA_Variations_prix!$E$4:$CA$4,0),FALSE),"0%")),IF(ROUND(VLOOKUP(_xlfn.CONCAT($B65,$C65),BNA_Variations_prix!$E$1:$AJ$205,MATCH(AG$42,BNA_Variations_prix!$E$4:$CA$4,0),FALSE),2)&lt;0,_xlfn.CONCAT($B$5," ",TEXT(VLOOKUP(_xlfn.CONCAT($B65,$C65),BNA_Variations_prix!$E$1:$AJ$205,MATCH(AG$42,BNA_Variations_prix!$E$4:$CA$4,0),FALSE),"0%")),VLOOKUP(_xlfn.CONCAT($B65,$C65),BNA_Variations_prix!$E$1:$AJ$205,MATCH(AG$42,BNA_Variations_prix!$E$4:$CA$4,0),FALSE)))),VLOOKUP(_xlfn.CONCAT($B65,$C65),BNA_Variations_prix!$E$1:$AJ$205,MATCH(AG$42,BNA_Variations_prix!$E$4:$CA$4,0),FALSE))</f>
        <v>► 0%</v>
      </c>
    </row>
    <row r="66" spans="2:33" x14ac:dyDescent="0.35">
      <c r="C66" s="8"/>
      <c r="D66" t="s">
        <v>3582</v>
      </c>
    </row>
    <row r="67" spans="2:33" x14ac:dyDescent="0.35">
      <c r="B67" t="s">
        <v>109</v>
      </c>
      <c r="C67" s="11">
        <f>$B$2</f>
        <v>45231</v>
      </c>
      <c r="D67" t="s">
        <v>107</v>
      </c>
      <c r="E67" s="16" t="str">
        <f ca="1">IF(ISNUMBER(VLOOKUP(_xlfn.CONCAT($B67,$C67),BNA_Variations_prix!$E$1:$AJ$205,MATCH(E$42,BNA_Variations_prix!$E$4:$CA$4,0),FALSE)),IF(ROUND(VLOOKUP(_xlfn.CONCAT($B67,$C67),BNA_Variations_prix!$E$1:$AJ$205,MATCH(E$42,BNA_Variations_prix!$E$4:$CA$4,0),FALSE),2)&gt;0,_xlfn.CONCAT($B$3," ",TEXT(VLOOKUP(_xlfn.CONCAT($B67,$C67),BNA_Variations_prix!$E$1:$AJ$205,MATCH(E$42,BNA_Variations_prix!$E$4:$CA$4,0),FALSE),"0%")),IF(ROUND(VLOOKUP(_xlfn.CONCAT($B67,$C67),BNA_Variations_prix!$E$1:$AJ$205,MATCH(E$42,BNA_Variations_prix!$E$4:$CA$4,0),FALSE),2)=0,_xlfn.CONCAT($B$4," ",TEXT(VLOOKUP(_xlfn.CONCAT($B67,$C67),BNA_Variations_prix!$E$1:$AJ$205,MATCH(E$42,BNA_Variations_prix!$E$4:$CA$4,0),FALSE),"0%")),IF(ROUND(VLOOKUP(_xlfn.CONCAT($B67,$C67),BNA_Variations_prix!$E$1:$AJ$205,MATCH(E$42,BNA_Variations_prix!$E$4:$CA$4,0),FALSE),2)&lt;0,_xlfn.CONCAT($B$5," ",TEXT(VLOOKUP(_xlfn.CONCAT($B67,$C67),BNA_Variations_prix!$E$1:$AJ$205,MATCH(E$42,BNA_Variations_prix!$E$4:$CA$4,0),FALSE),"0%")),VLOOKUP(_xlfn.CONCAT($B67,$C67),BNA_Variations_prix!$E$1:$AJ$205,MATCH(E$42,BNA_Variations_prix!$E$4:$CA$4,0),FALSE)))),VLOOKUP(_xlfn.CONCAT($B67,$C67),BNA_Variations_prix!$E$1:$AJ$205,MATCH(E$42,BNA_Variations_prix!$E$4:$CA$4,0),FALSE))</f>
        <v>-</v>
      </c>
      <c r="F67" s="16" t="str">
        <f ca="1">IF(ISNUMBER(VLOOKUP(_xlfn.CONCAT($B67,$C67),BNA_Variations_prix!$E$1:$AJ$205,MATCH(F$42,BNA_Variations_prix!$E$4:$CA$4,0),FALSE)),IF(ROUND(VLOOKUP(_xlfn.CONCAT($B67,$C67),BNA_Variations_prix!$E$1:$AJ$205,MATCH(F$42,BNA_Variations_prix!$E$4:$CA$4,0),FALSE),2)&gt;0,_xlfn.CONCAT($B$3," ",TEXT(VLOOKUP(_xlfn.CONCAT($B67,$C67),BNA_Variations_prix!$E$1:$AJ$205,MATCH(F$42,BNA_Variations_prix!$E$4:$CA$4,0),FALSE),"0%")),IF(ROUND(VLOOKUP(_xlfn.CONCAT($B67,$C67),BNA_Variations_prix!$E$1:$AJ$205,MATCH(F$42,BNA_Variations_prix!$E$4:$CA$4,0),FALSE),2)=0,_xlfn.CONCAT($B$4," ",TEXT(VLOOKUP(_xlfn.CONCAT($B67,$C67),BNA_Variations_prix!$E$1:$AJ$205,MATCH(F$42,BNA_Variations_prix!$E$4:$CA$4,0),FALSE),"0%")),IF(ROUND(VLOOKUP(_xlfn.CONCAT($B67,$C67),BNA_Variations_prix!$E$1:$AJ$205,MATCH(F$42,BNA_Variations_prix!$E$4:$CA$4,0),FALSE),2)&lt;0,_xlfn.CONCAT($B$5," ",TEXT(VLOOKUP(_xlfn.CONCAT($B67,$C67),BNA_Variations_prix!$E$1:$AJ$205,MATCH(F$42,BNA_Variations_prix!$E$4:$CA$4,0),FALSE),"0%")),VLOOKUP(_xlfn.CONCAT($B67,$C67),BNA_Variations_prix!$E$1:$AJ$205,MATCH(F$42,BNA_Variations_prix!$E$4:$CA$4,0),FALSE)))),VLOOKUP(_xlfn.CONCAT($B67,$C67),BNA_Variations_prix!$E$1:$AJ$205,MATCH(F$42,BNA_Variations_prix!$E$4:$CA$4,0),FALSE))</f>
        <v>-</v>
      </c>
      <c r="G67" s="16" t="str">
        <f ca="1">IF(ISNUMBER(VLOOKUP(_xlfn.CONCAT($B67,$C67),BNA_Variations_prix!$E$1:$AJ$205,MATCH(G$42,BNA_Variations_prix!$E$4:$CA$4,0),FALSE)),IF(ROUND(VLOOKUP(_xlfn.CONCAT($B67,$C67),BNA_Variations_prix!$E$1:$AJ$205,MATCH(G$42,BNA_Variations_prix!$E$4:$CA$4,0),FALSE),2)&gt;0,_xlfn.CONCAT($B$3," ",TEXT(VLOOKUP(_xlfn.CONCAT($B67,$C67),BNA_Variations_prix!$E$1:$AJ$205,MATCH(G$42,BNA_Variations_prix!$E$4:$CA$4,0),FALSE),"0%")),IF(ROUND(VLOOKUP(_xlfn.CONCAT($B67,$C67),BNA_Variations_prix!$E$1:$AJ$205,MATCH(G$42,BNA_Variations_prix!$E$4:$CA$4,0),FALSE),2)=0,_xlfn.CONCAT($B$4," ",TEXT(VLOOKUP(_xlfn.CONCAT($B67,$C67),BNA_Variations_prix!$E$1:$AJ$205,MATCH(G$42,BNA_Variations_prix!$E$4:$CA$4,0),FALSE),"0%")),IF(ROUND(VLOOKUP(_xlfn.CONCAT($B67,$C67),BNA_Variations_prix!$E$1:$AJ$205,MATCH(G$42,BNA_Variations_prix!$E$4:$CA$4,0),FALSE),2)&lt;0,_xlfn.CONCAT($B$5," ",TEXT(VLOOKUP(_xlfn.CONCAT($B67,$C67),BNA_Variations_prix!$E$1:$AJ$205,MATCH(G$42,BNA_Variations_prix!$E$4:$CA$4,0),FALSE),"0%")),VLOOKUP(_xlfn.CONCAT($B67,$C67),BNA_Variations_prix!$E$1:$AJ$205,MATCH(G$42,BNA_Variations_prix!$E$4:$CA$4,0),FALSE)))),VLOOKUP(_xlfn.CONCAT($B67,$C67),BNA_Variations_prix!$E$1:$AJ$205,MATCH(G$42,BNA_Variations_prix!$E$4:$CA$4,0),FALSE))</f>
        <v>-</v>
      </c>
      <c r="H67" s="16" t="str">
        <f ca="1">IF(ISNUMBER(VLOOKUP(_xlfn.CONCAT($B67,$C67),BNA_Variations_prix!$E$1:$AJ$205,MATCH(H$42,BNA_Variations_prix!$E$4:$CA$4,0),FALSE)),IF(ROUND(VLOOKUP(_xlfn.CONCAT($B67,$C67),BNA_Variations_prix!$E$1:$AJ$205,MATCH(H$42,BNA_Variations_prix!$E$4:$CA$4,0),FALSE),2)&gt;0,_xlfn.CONCAT($B$3," ",TEXT(VLOOKUP(_xlfn.CONCAT($B67,$C67),BNA_Variations_prix!$E$1:$AJ$205,MATCH(H$42,BNA_Variations_prix!$E$4:$CA$4,0),FALSE),"0%")),IF(ROUND(VLOOKUP(_xlfn.CONCAT($B67,$C67),BNA_Variations_prix!$E$1:$AJ$205,MATCH(H$42,BNA_Variations_prix!$E$4:$CA$4,0),FALSE),2)=0,_xlfn.CONCAT($B$4," ",TEXT(VLOOKUP(_xlfn.CONCAT($B67,$C67),BNA_Variations_prix!$E$1:$AJ$205,MATCH(H$42,BNA_Variations_prix!$E$4:$CA$4,0),FALSE),"0%")),IF(ROUND(VLOOKUP(_xlfn.CONCAT($B67,$C67),BNA_Variations_prix!$E$1:$AJ$205,MATCH(H$42,BNA_Variations_prix!$E$4:$CA$4,0),FALSE),2)&lt;0,_xlfn.CONCAT($B$5," ",TEXT(VLOOKUP(_xlfn.CONCAT($B67,$C67),BNA_Variations_prix!$E$1:$AJ$205,MATCH(H$42,BNA_Variations_prix!$E$4:$CA$4,0),FALSE),"0%")),VLOOKUP(_xlfn.CONCAT($B67,$C67),BNA_Variations_prix!$E$1:$AJ$205,MATCH(H$42,BNA_Variations_prix!$E$4:$CA$4,0),FALSE)))),VLOOKUP(_xlfn.CONCAT($B67,$C67),BNA_Variations_prix!$E$1:$AJ$205,MATCH(H$42,BNA_Variations_prix!$E$4:$CA$4,0),FALSE))</f>
        <v>-</v>
      </c>
      <c r="I67" s="16" t="str">
        <f ca="1">IF(ISNUMBER(VLOOKUP(_xlfn.CONCAT($B67,$C67),BNA_Variations_prix!$E$1:$AJ$205,MATCH(I$42,BNA_Variations_prix!$E$4:$CA$4,0),FALSE)),IF(ROUND(VLOOKUP(_xlfn.CONCAT($B67,$C67),BNA_Variations_prix!$E$1:$AJ$205,MATCH(I$42,BNA_Variations_prix!$E$4:$CA$4,0),FALSE),2)&gt;0,_xlfn.CONCAT($B$3," ",TEXT(VLOOKUP(_xlfn.CONCAT($B67,$C67),BNA_Variations_prix!$E$1:$AJ$205,MATCH(I$42,BNA_Variations_prix!$E$4:$CA$4,0),FALSE),"0%")),IF(ROUND(VLOOKUP(_xlfn.CONCAT($B67,$C67),BNA_Variations_prix!$E$1:$AJ$205,MATCH(I$42,BNA_Variations_prix!$E$4:$CA$4,0),FALSE),2)=0,_xlfn.CONCAT($B$4," ",TEXT(VLOOKUP(_xlfn.CONCAT($B67,$C67),BNA_Variations_prix!$E$1:$AJ$205,MATCH(I$42,BNA_Variations_prix!$E$4:$CA$4,0),FALSE),"0%")),IF(ROUND(VLOOKUP(_xlfn.CONCAT($B67,$C67),BNA_Variations_prix!$E$1:$AJ$205,MATCH(I$42,BNA_Variations_prix!$E$4:$CA$4,0),FALSE),2)&lt;0,_xlfn.CONCAT($B$5," ",TEXT(VLOOKUP(_xlfn.CONCAT($B67,$C67),BNA_Variations_prix!$E$1:$AJ$205,MATCH(I$42,BNA_Variations_prix!$E$4:$CA$4,0),FALSE),"0%")),VLOOKUP(_xlfn.CONCAT($B67,$C67),BNA_Variations_prix!$E$1:$AJ$205,MATCH(I$42,BNA_Variations_prix!$E$4:$CA$4,0),FALSE)))),VLOOKUP(_xlfn.CONCAT($B67,$C67),BNA_Variations_prix!$E$1:$AJ$205,MATCH(I$42,BNA_Variations_prix!$E$4:$CA$4,0),FALSE))</f>
        <v>-</v>
      </c>
      <c r="J67" s="16" t="str">
        <f ca="1">IF(ISNUMBER(VLOOKUP(_xlfn.CONCAT($B67,$C67),BNA_Variations_prix!$E$1:$AJ$205,MATCH(J$42,BNA_Variations_prix!$E$4:$CA$4,0),FALSE)),IF(ROUND(VLOOKUP(_xlfn.CONCAT($B67,$C67),BNA_Variations_prix!$E$1:$AJ$205,MATCH(J$42,BNA_Variations_prix!$E$4:$CA$4,0),FALSE),2)&gt;0,_xlfn.CONCAT($B$3," ",TEXT(VLOOKUP(_xlfn.CONCAT($B67,$C67),BNA_Variations_prix!$E$1:$AJ$205,MATCH(J$42,BNA_Variations_prix!$E$4:$CA$4,0),FALSE),"0%")),IF(ROUND(VLOOKUP(_xlfn.CONCAT($B67,$C67),BNA_Variations_prix!$E$1:$AJ$205,MATCH(J$42,BNA_Variations_prix!$E$4:$CA$4,0),FALSE),2)=0,_xlfn.CONCAT($B$4," ",TEXT(VLOOKUP(_xlfn.CONCAT($B67,$C67),BNA_Variations_prix!$E$1:$AJ$205,MATCH(J$42,BNA_Variations_prix!$E$4:$CA$4,0),FALSE),"0%")),IF(ROUND(VLOOKUP(_xlfn.CONCAT($B67,$C67),BNA_Variations_prix!$E$1:$AJ$205,MATCH(J$42,BNA_Variations_prix!$E$4:$CA$4,0),FALSE),2)&lt;0,_xlfn.CONCAT($B$5," ",TEXT(VLOOKUP(_xlfn.CONCAT($B67,$C67),BNA_Variations_prix!$E$1:$AJ$205,MATCH(J$42,BNA_Variations_prix!$E$4:$CA$4,0),FALSE),"0%")),VLOOKUP(_xlfn.CONCAT($B67,$C67),BNA_Variations_prix!$E$1:$AJ$205,MATCH(J$42,BNA_Variations_prix!$E$4:$CA$4,0),FALSE)))),VLOOKUP(_xlfn.CONCAT($B67,$C67),BNA_Variations_prix!$E$1:$AJ$205,MATCH(J$42,BNA_Variations_prix!$E$4:$CA$4,0),FALSE))</f>
        <v>-</v>
      </c>
      <c r="K67" s="16" t="str">
        <f ca="1">IF(ISNUMBER(VLOOKUP(_xlfn.CONCAT($B67,$C67),BNA_Variations_prix!$E$1:$AJ$205,MATCH(K$42,BNA_Variations_prix!$E$4:$CA$4,0),FALSE)),IF(ROUND(VLOOKUP(_xlfn.CONCAT($B67,$C67),BNA_Variations_prix!$E$1:$AJ$205,MATCH(K$42,BNA_Variations_prix!$E$4:$CA$4,0),FALSE),2)&gt;0,_xlfn.CONCAT($B$3," ",TEXT(VLOOKUP(_xlfn.CONCAT($B67,$C67),BNA_Variations_prix!$E$1:$AJ$205,MATCH(K$42,BNA_Variations_prix!$E$4:$CA$4,0),FALSE),"0%")),IF(ROUND(VLOOKUP(_xlfn.CONCAT($B67,$C67),BNA_Variations_prix!$E$1:$AJ$205,MATCH(K$42,BNA_Variations_prix!$E$4:$CA$4,0),FALSE),2)=0,_xlfn.CONCAT($B$4," ",TEXT(VLOOKUP(_xlfn.CONCAT($B67,$C67),BNA_Variations_prix!$E$1:$AJ$205,MATCH(K$42,BNA_Variations_prix!$E$4:$CA$4,0),FALSE),"0%")),IF(ROUND(VLOOKUP(_xlfn.CONCAT($B67,$C67),BNA_Variations_prix!$E$1:$AJ$205,MATCH(K$42,BNA_Variations_prix!$E$4:$CA$4,0),FALSE),2)&lt;0,_xlfn.CONCAT($B$5," ",TEXT(VLOOKUP(_xlfn.CONCAT($B67,$C67),BNA_Variations_prix!$E$1:$AJ$205,MATCH(K$42,BNA_Variations_prix!$E$4:$CA$4,0),FALSE),"0%")),VLOOKUP(_xlfn.CONCAT($B67,$C67),BNA_Variations_prix!$E$1:$AJ$205,MATCH(K$42,BNA_Variations_prix!$E$4:$CA$4,0),FALSE)))),VLOOKUP(_xlfn.CONCAT($B67,$C67),BNA_Variations_prix!$E$1:$AJ$205,MATCH(K$42,BNA_Variations_prix!$E$4:$CA$4,0),FALSE))</f>
        <v>-</v>
      </c>
      <c r="L67" s="16" t="str">
        <f ca="1">IF(ISNUMBER(VLOOKUP(_xlfn.CONCAT($B67,$C67),BNA_Variations_prix!$E$1:$AJ$205,MATCH(L$42,BNA_Variations_prix!$E$4:$CA$4,0),FALSE)),IF(ROUND(VLOOKUP(_xlfn.CONCAT($B67,$C67),BNA_Variations_prix!$E$1:$AJ$205,MATCH(L$42,BNA_Variations_prix!$E$4:$CA$4,0),FALSE),2)&gt;0,_xlfn.CONCAT($B$3," ",TEXT(VLOOKUP(_xlfn.CONCAT($B67,$C67),BNA_Variations_prix!$E$1:$AJ$205,MATCH(L$42,BNA_Variations_prix!$E$4:$CA$4,0),FALSE),"0%")),IF(ROUND(VLOOKUP(_xlfn.CONCAT($B67,$C67),BNA_Variations_prix!$E$1:$AJ$205,MATCH(L$42,BNA_Variations_prix!$E$4:$CA$4,0),FALSE),2)=0,_xlfn.CONCAT($B$4," ",TEXT(VLOOKUP(_xlfn.CONCAT($B67,$C67),BNA_Variations_prix!$E$1:$AJ$205,MATCH(L$42,BNA_Variations_prix!$E$4:$CA$4,0),FALSE),"0%")),IF(ROUND(VLOOKUP(_xlfn.CONCAT($B67,$C67),BNA_Variations_prix!$E$1:$AJ$205,MATCH(L$42,BNA_Variations_prix!$E$4:$CA$4,0),FALSE),2)&lt;0,_xlfn.CONCAT($B$5," ",TEXT(VLOOKUP(_xlfn.CONCAT($B67,$C67),BNA_Variations_prix!$E$1:$AJ$205,MATCH(L$42,BNA_Variations_prix!$E$4:$CA$4,0),FALSE),"0%")),VLOOKUP(_xlfn.CONCAT($B67,$C67),BNA_Variations_prix!$E$1:$AJ$205,MATCH(L$42,BNA_Variations_prix!$E$4:$CA$4,0),FALSE)))),VLOOKUP(_xlfn.CONCAT($B67,$C67),BNA_Variations_prix!$E$1:$AJ$205,MATCH(L$42,BNA_Variations_prix!$E$4:$CA$4,0),FALSE))</f>
        <v>-</v>
      </c>
      <c r="M67" s="16" t="str">
        <f ca="1">IF(ISNUMBER(VLOOKUP(_xlfn.CONCAT($B67,$C67),BNA_Variations_prix!$E$1:$AJ$205,MATCH(M$42,BNA_Variations_prix!$E$4:$CA$4,0),FALSE)),IF(ROUND(VLOOKUP(_xlfn.CONCAT($B67,$C67),BNA_Variations_prix!$E$1:$AJ$205,MATCH(M$42,BNA_Variations_prix!$E$4:$CA$4,0),FALSE),2)&gt;0,_xlfn.CONCAT($B$3," ",TEXT(VLOOKUP(_xlfn.CONCAT($B67,$C67),BNA_Variations_prix!$E$1:$AJ$205,MATCH(M$42,BNA_Variations_prix!$E$4:$CA$4,0),FALSE),"0%")),IF(ROUND(VLOOKUP(_xlfn.CONCAT($B67,$C67),BNA_Variations_prix!$E$1:$AJ$205,MATCH(M$42,BNA_Variations_prix!$E$4:$CA$4,0),FALSE),2)=0,_xlfn.CONCAT($B$4," ",TEXT(VLOOKUP(_xlfn.CONCAT($B67,$C67),BNA_Variations_prix!$E$1:$AJ$205,MATCH(M$42,BNA_Variations_prix!$E$4:$CA$4,0),FALSE),"0%")),IF(ROUND(VLOOKUP(_xlfn.CONCAT($B67,$C67),BNA_Variations_prix!$E$1:$AJ$205,MATCH(M$42,BNA_Variations_prix!$E$4:$CA$4,0),FALSE),2)&lt;0,_xlfn.CONCAT($B$5," ",TEXT(VLOOKUP(_xlfn.CONCAT($B67,$C67),BNA_Variations_prix!$E$1:$AJ$205,MATCH(M$42,BNA_Variations_prix!$E$4:$CA$4,0),FALSE),"0%")),VLOOKUP(_xlfn.CONCAT($B67,$C67),BNA_Variations_prix!$E$1:$AJ$205,MATCH(M$42,BNA_Variations_prix!$E$4:$CA$4,0),FALSE)))),VLOOKUP(_xlfn.CONCAT($B67,$C67),BNA_Variations_prix!$E$1:$AJ$205,MATCH(M$42,BNA_Variations_prix!$E$4:$CA$4,0),FALSE))</f>
        <v>-</v>
      </c>
      <c r="N67" s="16" t="str">
        <f ca="1">IF(ISNUMBER(VLOOKUP(_xlfn.CONCAT($B67,$C67),BNA_Variations_prix!$E$1:$AJ$205,MATCH(N$42,BNA_Variations_prix!$E$4:$CA$4,0),FALSE)),IF(ROUND(VLOOKUP(_xlfn.CONCAT($B67,$C67),BNA_Variations_prix!$E$1:$AJ$205,MATCH(N$42,BNA_Variations_prix!$E$4:$CA$4,0),FALSE),2)&gt;0,_xlfn.CONCAT($B$3," ",TEXT(VLOOKUP(_xlfn.CONCAT($B67,$C67),BNA_Variations_prix!$E$1:$AJ$205,MATCH(N$42,BNA_Variations_prix!$E$4:$CA$4,0),FALSE),"0%")),IF(ROUND(VLOOKUP(_xlfn.CONCAT($B67,$C67),BNA_Variations_prix!$E$1:$AJ$205,MATCH(N$42,BNA_Variations_prix!$E$4:$CA$4,0),FALSE),2)=0,_xlfn.CONCAT($B$4," ",TEXT(VLOOKUP(_xlfn.CONCAT($B67,$C67),BNA_Variations_prix!$E$1:$AJ$205,MATCH(N$42,BNA_Variations_prix!$E$4:$CA$4,0),FALSE),"0%")),IF(ROUND(VLOOKUP(_xlfn.CONCAT($B67,$C67),BNA_Variations_prix!$E$1:$AJ$205,MATCH(N$42,BNA_Variations_prix!$E$4:$CA$4,0),FALSE),2)&lt;0,_xlfn.CONCAT($B$5," ",TEXT(VLOOKUP(_xlfn.CONCAT($B67,$C67),BNA_Variations_prix!$E$1:$AJ$205,MATCH(N$42,BNA_Variations_prix!$E$4:$CA$4,0),FALSE),"0%")),VLOOKUP(_xlfn.CONCAT($B67,$C67),BNA_Variations_prix!$E$1:$AJ$205,MATCH(N$42,BNA_Variations_prix!$E$4:$CA$4,0),FALSE)))),VLOOKUP(_xlfn.CONCAT($B67,$C67),BNA_Variations_prix!$E$1:$AJ$205,MATCH(N$42,BNA_Variations_prix!$E$4:$CA$4,0),FALSE))</f>
        <v>-</v>
      </c>
      <c r="O67" s="16" t="str">
        <f ca="1">IF(ISNUMBER(VLOOKUP(_xlfn.CONCAT($B67,$C67),BNA_Variations_prix!$E$1:$AJ$205,MATCH(O$42,BNA_Variations_prix!$E$4:$CA$4,0),FALSE)),IF(ROUND(VLOOKUP(_xlfn.CONCAT($B67,$C67),BNA_Variations_prix!$E$1:$AJ$205,MATCH(O$42,BNA_Variations_prix!$E$4:$CA$4,0),FALSE),2)&gt;0,_xlfn.CONCAT($B$3," ",TEXT(VLOOKUP(_xlfn.CONCAT($B67,$C67),BNA_Variations_prix!$E$1:$AJ$205,MATCH(O$42,BNA_Variations_prix!$E$4:$CA$4,0),FALSE),"0%")),IF(ROUND(VLOOKUP(_xlfn.CONCAT($B67,$C67),BNA_Variations_prix!$E$1:$AJ$205,MATCH(O$42,BNA_Variations_prix!$E$4:$CA$4,0),FALSE),2)=0,_xlfn.CONCAT($B$4," ",TEXT(VLOOKUP(_xlfn.CONCAT($B67,$C67),BNA_Variations_prix!$E$1:$AJ$205,MATCH(O$42,BNA_Variations_prix!$E$4:$CA$4,0),FALSE),"0%")),IF(ROUND(VLOOKUP(_xlfn.CONCAT($B67,$C67),BNA_Variations_prix!$E$1:$AJ$205,MATCH(O$42,BNA_Variations_prix!$E$4:$CA$4,0),FALSE),2)&lt;0,_xlfn.CONCAT($B$5," ",TEXT(VLOOKUP(_xlfn.CONCAT($B67,$C67),BNA_Variations_prix!$E$1:$AJ$205,MATCH(O$42,BNA_Variations_prix!$E$4:$CA$4,0),FALSE),"0%")),VLOOKUP(_xlfn.CONCAT($B67,$C67),BNA_Variations_prix!$E$1:$AJ$205,MATCH(O$42,BNA_Variations_prix!$E$4:$CA$4,0),FALSE)))),VLOOKUP(_xlfn.CONCAT($B67,$C67),BNA_Variations_prix!$E$1:$AJ$205,MATCH(O$42,BNA_Variations_prix!$E$4:$CA$4,0),FALSE))</f>
        <v>-</v>
      </c>
      <c r="P67" s="16" t="str">
        <f ca="1">IF(ISNUMBER(VLOOKUP(_xlfn.CONCAT($B67,$C67),BNA_Variations_prix!$E$1:$AJ$205,MATCH(P$42,BNA_Variations_prix!$E$4:$CA$4,0),FALSE)),IF(ROUND(VLOOKUP(_xlfn.CONCAT($B67,$C67),BNA_Variations_prix!$E$1:$AJ$205,MATCH(P$42,BNA_Variations_prix!$E$4:$CA$4,0),FALSE),2)&gt;0,_xlfn.CONCAT($B$3," ",TEXT(VLOOKUP(_xlfn.CONCAT($B67,$C67),BNA_Variations_prix!$E$1:$AJ$205,MATCH(P$42,BNA_Variations_prix!$E$4:$CA$4,0),FALSE),"0%")),IF(ROUND(VLOOKUP(_xlfn.CONCAT($B67,$C67),BNA_Variations_prix!$E$1:$AJ$205,MATCH(P$42,BNA_Variations_prix!$E$4:$CA$4,0),FALSE),2)=0,_xlfn.CONCAT($B$4," ",TEXT(VLOOKUP(_xlfn.CONCAT($B67,$C67),BNA_Variations_prix!$E$1:$AJ$205,MATCH(P$42,BNA_Variations_prix!$E$4:$CA$4,0),FALSE),"0%")),IF(ROUND(VLOOKUP(_xlfn.CONCAT($B67,$C67),BNA_Variations_prix!$E$1:$AJ$205,MATCH(P$42,BNA_Variations_prix!$E$4:$CA$4,0),FALSE),2)&lt;0,_xlfn.CONCAT($B$5," ",TEXT(VLOOKUP(_xlfn.CONCAT($B67,$C67),BNA_Variations_prix!$E$1:$AJ$205,MATCH(P$42,BNA_Variations_prix!$E$4:$CA$4,0),FALSE),"0%")),VLOOKUP(_xlfn.CONCAT($B67,$C67),BNA_Variations_prix!$E$1:$AJ$205,MATCH(P$42,BNA_Variations_prix!$E$4:$CA$4,0),FALSE)))),VLOOKUP(_xlfn.CONCAT($B67,$C67),BNA_Variations_prix!$E$1:$AJ$205,MATCH(P$42,BNA_Variations_prix!$E$4:$CA$4,0),FALSE))</f>
        <v>-</v>
      </c>
      <c r="Q67" s="16" t="str">
        <f ca="1">IF(ISNUMBER(VLOOKUP(_xlfn.CONCAT($B67,$C67),BNA_Variations_prix!$E$1:$AJ$205,MATCH(Q$42,BNA_Variations_prix!$E$4:$CA$4,0),FALSE)),IF(ROUND(VLOOKUP(_xlfn.CONCAT($B67,$C67),BNA_Variations_prix!$E$1:$AJ$205,MATCH(Q$42,BNA_Variations_prix!$E$4:$CA$4,0),FALSE),2)&gt;0,_xlfn.CONCAT($B$3," ",TEXT(VLOOKUP(_xlfn.CONCAT($B67,$C67),BNA_Variations_prix!$E$1:$AJ$205,MATCH(Q$42,BNA_Variations_prix!$E$4:$CA$4,0),FALSE),"0%")),IF(ROUND(VLOOKUP(_xlfn.CONCAT($B67,$C67),BNA_Variations_prix!$E$1:$AJ$205,MATCH(Q$42,BNA_Variations_prix!$E$4:$CA$4,0),FALSE),2)=0,_xlfn.CONCAT($B$4," ",TEXT(VLOOKUP(_xlfn.CONCAT($B67,$C67),BNA_Variations_prix!$E$1:$AJ$205,MATCH(Q$42,BNA_Variations_prix!$E$4:$CA$4,0),FALSE),"0%")),IF(ROUND(VLOOKUP(_xlfn.CONCAT($B67,$C67),BNA_Variations_prix!$E$1:$AJ$205,MATCH(Q$42,BNA_Variations_prix!$E$4:$CA$4,0),FALSE),2)&lt;0,_xlfn.CONCAT($B$5," ",TEXT(VLOOKUP(_xlfn.CONCAT($B67,$C67),BNA_Variations_prix!$E$1:$AJ$205,MATCH(Q$42,BNA_Variations_prix!$E$4:$CA$4,0),FALSE),"0%")),VLOOKUP(_xlfn.CONCAT($B67,$C67),BNA_Variations_prix!$E$1:$AJ$205,MATCH(Q$42,BNA_Variations_prix!$E$4:$CA$4,0),FALSE)))),VLOOKUP(_xlfn.CONCAT($B67,$C67),BNA_Variations_prix!$E$1:$AJ$205,MATCH(Q$42,BNA_Variations_prix!$E$4:$CA$4,0),FALSE))</f>
        <v>-</v>
      </c>
      <c r="R67" s="16" t="str">
        <f ca="1">IF(ISNUMBER(VLOOKUP(_xlfn.CONCAT($B67,$C67),BNA_Variations_prix!$E$1:$AJ$205,MATCH(R$42,BNA_Variations_prix!$E$4:$CA$4,0),FALSE)),IF(ROUND(VLOOKUP(_xlfn.CONCAT($B67,$C67),BNA_Variations_prix!$E$1:$AJ$205,MATCH(R$42,BNA_Variations_prix!$E$4:$CA$4,0),FALSE),2)&gt;0,_xlfn.CONCAT($B$3," ",TEXT(VLOOKUP(_xlfn.CONCAT($B67,$C67),BNA_Variations_prix!$E$1:$AJ$205,MATCH(R$42,BNA_Variations_prix!$E$4:$CA$4,0),FALSE),"0%")),IF(ROUND(VLOOKUP(_xlfn.CONCAT($B67,$C67),BNA_Variations_prix!$E$1:$AJ$205,MATCH(R$42,BNA_Variations_prix!$E$4:$CA$4,0),FALSE),2)=0,_xlfn.CONCAT($B$4," ",TEXT(VLOOKUP(_xlfn.CONCAT($B67,$C67),BNA_Variations_prix!$E$1:$AJ$205,MATCH(R$42,BNA_Variations_prix!$E$4:$CA$4,0),FALSE),"0%")),IF(ROUND(VLOOKUP(_xlfn.CONCAT($B67,$C67),BNA_Variations_prix!$E$1:$AJ$205,MATCH(R$42,BNA_Variations_prix!$E$4:$CA$4,0),FALSE),2)&lt;0,_xlfn.CONCAT($B$5," ",TEXT(VLOOKUP(_xlfn.CONCAT($B67,$C67),BNA_Variations_prix!$E$1:$AJ$205,MATCH(R$42,BNA_Variations_prix!$E$4:$CA$4,0),FALSE),"0%")),VLOOKUP(_xlfn.CONCAT($B67,$C67),BNA_Variations_prix!$E$1:$AJ$205,MATCH(R$42,BNA_Variations_prix!$E$4:$CA$4,0),FALSE)))),VLOOKUP(_xlfn.CONCAT($B67,$C67),BNA_Variations_prix!$E$1:$AJ$205,MATCH(R$42,BNA_Variations_prix!$E$4:$CA$4,0),FALSE))</f>
        <v>-</v>
      </c>
      <c r="S67" s="16" t="str">
        <f ca="1">IF(ISNUMBER(VLOOKUP(_xlfn.CONCAT($B67,$C67),BNA_Variations_prix!$E$1:$AJ$205,MATCH(S$42,BNA_Variations_prix!$E$4:$CA$4,0),FALSE)),IF(ROUND(VLOOKUP(_xlfn.CONCAT($B67,$C67),BNA_Variations_prix!$E$1:$AJ$205,MATCH(S$42,BNA_Variations_prix!$E$4:$CA$4,0),FALSE),2)&gt;0,_xlfn.CONCAT($B$3," ",TEXT(VLOOKUP(_xlfn.CONCAT($B67,$C67),BNA_Variations_prix!$E$1:$AJ$205,MATCH(S$42,BNA_Variations_prix!$E$4:$CA$4,0),FALSE),"0%")),IF(ROUND(VLOOKUP(_xlfn.CONCAT($B67,$C67),BNA_Variations_prix!$E$1:$AJ$205,MATCH(S$42,BNA_Variations_prix!$E$4:$CA$4,0),FALSE),2)=0,_xlfn.CONCAT($B$4," ",TEXT(VLOOKUP(_xlfn.CONCAT($B67,$C67),BNA_Variations_prix!$E$1:$AJ$205,MATCH(S$42,BNA_Variations_prix!$E$4:$CA$4,0),FALSE),"0%")),IF(ROUND(VLOOKUP(_xlfn.CONCAT($B67,$C67),BNA_Variations_prix!$E$1:$AJ$205,MATCH(S$42,BNA_Variations_prix!$E$4:$CA$4,0),FALSE),2)&lt;0,_xlfn.CONCAT($B$5," ",TEXT(VLOOKUP(_xlfn.CONCAT($B67,$C67),BNA_Variations_prix!$E$1:$AJ$205,MATCH(S$42,BNA_Variations_prix!$E$4:$CA$4,0),FALSE),"0%")),VLOOKUP(_xlfn.CONCAT($B67,$C67),BNA_Variations_prix!$E$1:$AJ$205,MATCH(S$42,BNA_Variations_prix!$E$4:$CA$4,0),FALSE)))),VLOOKUP(_xlfn.CONCAT($B67,$C67),BNA_Variations_prix!$E$1:$AJ$205,MATCH(S$42,BNA_Variations_prix!$E$4:$CA$4,0),FALSE))</f>
        <v>-</v>
      </c>
      <c r="T67" s="16" t="str">
        <f ca="1">IF(ISNUMBER(VLOOKUP(_xlfn.CONCAT($B67,$C67),BNA_Variations_prix!$E$1:$AJ$205,MATCH(T$42,BNA_Variations_prix!$E$4:$CA$4,0),FALSE)),IF(ROUND(VLOOKUP(_xlfn.CONCAT($B67,$C67),BNA_Variations_prix!$E$1:$AJ$205,MATCH(T$42,BNA_Variations_prix!$E$4:$CA$4,0),FALSE),2)&gt;0,_xlfn.CONCAT($B$3," ",TEXT(VLOOKUP(_xlfn.CONCAT($B67,$C67),BNA_Variations_prix!$E$1:$AJ$205,MATCH(T$42,BNA_Variations_prix!$E$4:$CA$4,0),FALSE),"0%")),IF(ROUND(VLOOKUP(_xlfn.CONCAT($B67,$C67),BNA_Variations_prix!$E$1:$AJ$205,MATCH(T$42,BNA_Variations_prix!$E$4:$CA$4,0),FALSE),2)=0,_xlfn.CONCAT($B$4," ",TEXT(VLOOKUP(_xlfn.CONCAT($B67,$C67),BNA_Variations_prix!$E$1:$AJ$205,MATCH(T$42,BNA_Variations_prix!$E$4:$CA$4,0),FALSE),"0%")),IF(ROUND(VLOOKUP(_xlfn.CONCAT($B67,$C67),BNA_Variations_prix!$E$1:$AJ$205,MATCH(T$42,BNA_Variations_prix!$E$4:$CA$4,0),FALSE),2)&lt;0,_xlfn.CONCAT($B$5," ",TEXT(VLOOKUP(_xlfn.CONCAT($B67,$C67),BNA_Variations_prix!$E$1:$AJ$205,MATCH(T$42,BNA_Variations_prix!$E$4:$CA$4,0),FALSE),"0%")),VLOOKUP(_xlfn.CONCAT($B67,$C67),BNA_Variations_prix!$E$1:$AJ$205,MATCH(T$42,BNA_Variations_prix!$E$4:$CA$4,0),FALSE)))),VLOOKUP(_xlfn.CONCAT($B67,$C67),BNA_Variations_prix!$E$1:$AJ$205,MATCH(T$42,BNA_Variations_prix!$E$4:$CA$4,0),FALSE))</f>
        <v>-</v>
      </c>
      <c r="U67" s="16" t="str">
        <f ca="1">IF(ISNUMBER(VLOOKUP(_xlfn.CONCAT($B67,$C67),BNA_Variations_prix!$E$1:$AJ$205,MATCH(U$42,BNA_Variations_prix!$E$4:$CA$4,0),FALSE)),IF(ROUND(VLOOKUP(_xlfn.CONCAT($B67,$C67),BNA_Variations_prix!$E$1:$AJ$205,MATCH(U$42,BNA_Variations_prix!$E$4:$CA$4,0),FALSE),2)&gt;0,_xlfn.CONCAT($B$3," ",TEXT(VLOOKUP(_xlfn.CONCAT($B67,$C67),BNA_Variations_prix!$E$1:$AJ$205,MATCH(U$42,BNA_Variations_prix!$E$4:$CA$4,0),FALSE),"0%")),IF(ROUND(VLOOKUP(_xlfn.CONCAT($B67,$C67),BNA_Variations_prix!$E$1:$AJ$205,MATCH(U$42,BNA_Variations_prix!$E$4:$CA$4,0),FALSE),2)=0,_xlfn.CONCAT($B$4," ",TEXT(VLOOKUP(_xlfn.CONCAT($B67,$C67),BNA_Variations_prix!$E$1:$AJ$205,MATCH(U$42,BNA_Variations_prix!$E$4:$CA$4,0),FALSE),"0%")),IF(ROUND(VLOOKUP(_xlfn.CONCAT($B67,$C67),BNA_Variations_prix!$E$1:$AJ$205,MATCH(U$42,BNA_Variations_prix!$E$4:$CA$4,0),FALSE),2)&lt;0,_xlfn.CONCAT($B$5," ",TEXT(VLOOKUP(_xlfn.CONCAT($B67,$C67),BNA_Variations_prix!$E$1:$AJ$205,MATCH(U$42,BNA_Variations_prix!$E$4:$CA$4,0),FALSE),"0%")),VLOOKUP(_xlfn.CONCAT($B67,$C67),BNA_Variations_prix!$E$1:$AJ$205,MATCH(U$42,BNA_Variations_prix!$E$4:$CA$4,0),FALSE)))),VLOOKUP(_xlfn.CONCAT($B67,$C67),BNA_Variations_prix!$E$1:$AJ$205,MATCH(U$42,BNA_Variations_prix!$E$4:$CA$4,0),FALSE))</f>
        <v>-</v>
      </c>
      <c r="V67" s="16" t="str">
        <f ca="1">IF(ISNUMBER(VLOOKUP(_xlfn.CONCAT($B67,$C67),BNA_Variations_prix!$E$1:$AJ$205,MATCH(V$42,BNA_Variations_prix!$E$4:$CA$4,0),FALSE)),IF(ROUND(VLOOKUP(_xlfn.CONCAT($B67,$C67),BNA_Variations_prix!$E$1:$AJ$205,MATCH(V$42,BNA_Variations_prix!$E$4:$CA$4,0),FALSE),2)&gt;0,_xlfn.CONCAT($B$3," ",TEXT(VLOOKUP(_xlfn.CONCAT($B67,$C67),BNA_Variations_prix!$E$1:$AJ$205,MATCH(V$42,BNA_Variations_prix!$E$4:$CA$4,0),FALSE),"0%")),IF(ROUND(VLOOKUP(_xlfn.CONCAT($B67,$C67),BNA_Variations_prix!$E$1:$AJ$205,MATCH(V$42,BNA_Variations_prix!$E$4:$CA$4,0),FALSE),2)=0,_xlfn.CONCAT($B$4," ",TEXT(VLOOKUP(_xlfn.CONCAT($B67,$C67),BNA_Variations_prix!$E$1:$AJ$205,MATCH(V$42,BNA_Variations_prix!$E$4:$CA$4,0),FALSE),"0%")),IF(ROUND(VLOOKUP(_xlfn.CONCAT($B67,$C67),BNA_Variations_prix!$E$1:$AJ$205,MATCH(V$42,BNA_Variations_prix!$E$4:$CA$4,0),FALSE),2)&lt;0,_xlfn.CONCAT($B$5," ",TEXT(VLOOKUP(_xlfn.CONCAT($B67,$C67),BNA_Variations_prix!$E$1:$AJ$205,MATCH(V$42,BNA_Variations_prix!$E$4:$CA$4,0),FALSE),"0%")),VLOOKUP(_xlfn.CONCAT($B67,$C67),BNA_Variations_prix!$E$1:$AJ$205,MATCH(V$42,BNA_Variations_prix!$E$4:$CA$4,0),FALSE)))),VLOOKUP(_xlfn.CONCAT($B67,$C67),BNA_Variations_prix!$E$1:$AJ$205,MATCH(V$42,BNA_Variations_prix!$E$4:$CA$4,0),FALSE))</f>
        <v>-</v>
      </c>
      <c r="W67" s="16" t="str">
        <f ca="1">IF(ISNUMBER(VLOOKUP(_xlfn.CONCAT($B67,$C67),BNA_Variations_prix!$E$1:$AJ$205,MATCH(W$42,BNA_Variations_prix!$E$4:$CA$4,0),FALSE)),IF(ROUND(VLOOKUP(_xlfn.CONCAT($B67,$C67),BNA_Variations_prix!$E$1:$AJ$205,MATCH(W$42,BNA_Variations_prix!$E$4:$CA$4,0),FALSE),2)&gt;0,_xlfn.CONCAT($B$3," ",TEXT(VLOOKUP(_xlfn.CONCAT($B67,$C67),BNA_Variations_prix!$E$1:$AJ$205,MATCH(W$42,BNA_Variations_prix!$E$4:$CA$4,0),FALSE),"0%")),IF(ROUND(VLOOKUP(_xlfn.CONCAT($B67,$C67),BNA_Variations_prix!$E$1:$AJ$205,MATCH(W$42,BNA_Variations_prix!$E$4:$CA$4,0),FALSE),2)=0,_xlfn.CONCAT($B$4," ",TEXT(VLOOKUP(_xlfn.CONCAT($B67,$C67),BNA_Variations_prix!$E$1:$AJ$205,MATCH(W$42,BNA_Variations_prix!$E$4:$CA$4,0),FALSE),"0%")),IF(ROUND(VLOOKUP(_xlfn.CONCAT($B67,$C67),BNA_Variations_prix!$E$1:$AJ$205,MATCH(W$42,BNA_Variations_prix!$E$4:$CA$4,0),FALSE),2)&lt;0,_xlfn.CONCAT($B$5," ",TEXT(VLOOKUP(_xlfn.CONCAT($B67,$C67),BNA_Variations_prix!$E$1:$AJ$205,MATCH(W$42,BNA_Variations_prix!$E$4:$CA$4,0),FALSE),"0%")),VLOOKUP(_xlfn.CONCAT($B67,$C67),BNA_Variations_prix!$E$1:$AJ$205,MATCH(W$42,BNA_Variations_prix!$E$4:$CA$4,0),FALSE)))),VLOOKUP(_xlfn.CONCAT($B67,$C67),BNA_Variations_prix!$E$1:$AJ$205,MATCH(W$42,BNA_Variations_prix!$E$4:$CA$4,0),FALSE))</f>
        <v>-</v>
      </c>
      <c r="X67" s="16" t="str">
        <f ca="1">IF(ISNUMBER(VLOOKUP(_xlfn.CONCAT($B67,$C67),BNA_Variations_prix!$E$1:$AJ$205,MATCH(X$42,BNA_Variations_prix!$E$4:$CA$4,0),FALSE)),IF(ROUND(VLOOKUP(_xlfn.CONCAT($B67,$C67),BNA_Variations_prix!$E$1:$AJ$205,MATCH(X$42,BNA_Variations_prix!$E$4:$CA$4,0),FALSE),2)&gt;0,_xlfn.CONCAT($B$3," ",TEXT(VLOOKUP(_xlfn.CONCAT($B67,$C67),BNA_Variations_prix!$E$1:$AJ$205,MATCH(X$42,BNA_Variations_prix!$E$4:$CA$4,0),FALSE),"0%")),IF(ROUND(VLOOKUP(_xlfn.CONCAT($B67,$C67),BNA_Variations_prix!$E$1:$AJ$205,MATCH(X$42,BNA_Variations_prix!$E$4:$CA$4,0),FALSE),2)=0,_xlfn.CONCAT($B$4," ",TEXT(VLOOKUP(_xlfn.CONCAT($B67,$C67),BNA_Variations_prix!$E$1:$AJ$205,MATCH(X$42,BNA_Variations_prix!$E$4:$CA$4,0),FALSE),"0%")),IF(ROUND(VLOOKUP(_xlfn.CONCAT($B67,$C67),BNA_Variations_prix!$E$1:$AJ$205,MATCH(X$42,BNA_Variations_prix!$E$4:$CA$4,0),FALSE),2)&lt;0,_xlfn.CONCAT($B$5," ",TEXT(VLOOKUP(_xlfn.CONCAT($B67,$C67),BNA_Variations_prix!$E$1:$AJ$205,MATCH(X$42,BNA_Variations_prix!$E$4:$CA$4,0),FALSE),"0%")),VLOOKUP(_xlfn.CONCAT($B67,$C67),BNA_Variations_prix!$E$1:$AJ$205,MATCH(X$42,BNA_Variations_prix!$E$4:$CA$4,0),FALSE)))),VLOOKUP(_xlfn.CONCAT($B67,$C67),BNA_Variations_prix!$E$1:$AJ$205,MATCH(X$42,BNA_Variations_prix!$E$4:$CA$4,0),FALSE))</f>
        <v>-</v>
      </c>
      <c r="Y67" s="16" t="str">
        <f ca="1">IF(ISNUMBER(VLOOKUP(_xlfn.CONCAT($B67,$C67),BNA_Variations_prix!$E$1:$AJ$205,MATCH(Y$42,BNA_Variations_prix!$E$4:$CA$4,0),FALSE)),IF(ROUND(VLOOKUP(_xlfn.CONCAT($B67,$C67),BNA_Variations_prix!$E$1:$AJ$205,MATCH(Y$42,BNA_Variations_prix!$E$4:$CA$4,0),FALSE),2)&gt;0,_xlfn.CONCAT($B$3," ",TEXT(VLOOKUP(_xlfn.CONCAT($B67,$C67),BNA_Variations_prix!$E$1:$AJ$205,MATCH(Y$42,BNA_Variations_prix!$E$4:$CA$4,0),FALSE),"0%")),IF(ROUND(VLOOKUP(_xlfn.CONCAT($B67,$C67),BNA_Variations_prix!$E$1:$AJ$205,MATCH(Y$42,BNA_Variations_prix!$E$4:$CA$4,0),FALSE),2)=0,_xlfn.CONCAT($B$4," ",TEXT(VLOOKUP(_xlfn.CONCAT($B67,$C67),BNA_Variations_prix!$E$1:$AJ$205,MATCH(Y$42,BNA_Variations_prix!$E$4:$CA$4,0),FALSE),"0%")),IF(ROUND(VLOOKUP(_xlfn.CONCAT($B67,$C67),BNA_Variations_prix!$E$1:$AJ$205,MATCH(Y$42,BNA_Variations_prix!$E$4:$CA$4,0),FALSE),2)&lt;0,_xlfn.CONCAT($B$5," ",TEXT(VLOOKUP(_xlfn.CONCAT($B67,$C67),BNA_Variations_prix!$E$1:$AJ$205,MATCH(Y$42,BNA_Variations_prix!$E$4:$CA$4,0),FALSE),"0%")),VLOOKUP(_xlfn.CONCAT($B67,$C67),BNA_Variations_prix!$E$1:$AJ$205,MATCH(Y$42,BNA_Variations_prix!$E$4:$CA$4,0),FALSE)))),VLOOKUP(_xlfn.CONCAT($B67,$C67),BNA_Variations_prix!$E$1:$AJ$205,MATCH(Y$42,BNA_Variations_prix!$E$4:$CA$4,0),FALSE))</f>
        <v>-</v>
      </c>
      <c r="Z67" s="16" t="str">
        <f ca="1">IF(ISNUMBER(VLOOKUP(_xlfn.CONCAT($B67,$C67),BNA_Variations_prix!$E$1:$AJ$205,MATCH(Z$42,BNA_Variations_prix!$E$4:$CA$4,0),FALSE)),IF(ROUND(VLOOKUP(_xlfn.CONCAT($B67,$C67),BNA_Variations_prix!$E$1:$AJ$205,MATCH(Z$42,BNA_Variations_prix!$E$4:$CA$4,0),FALSE),2)&gt;0,_xlfn.CONCAT($B$3," ",TEXT(VLOOKUP(_xlfn.CONCAT($B67,$C67),BNA_Variations_prix!$E$1:$AJ$205,MATCH(Z$42,BNA_Variations_prix!$E$4:$CA$4,0),FALSE),"0%")),IF(ROUND(VLOOKUP(_xlfn.CONCAT($B67,$C67),BNA_Variations_prix!$E$1:$AJ$205,MATCH(Z$42,BNA_Variations_prix!$E$4:$CA$4,0),FALSE),2)=0,_xlfn.CONCAT($B$4," ",TEXT(VLOOKUP(_xlfn.CONCAT($B67,$C67),BNA_Variations_prix!$E$1:$AJ$205,MATCH(Z$42,BNA_Variations_prix!$E$4:$CA$4,0),FALSE),"0%")),IF(ROUND(VLOOKUP(_xlfn.CONCAT($B67,$C67),BNA_Variations_prix!$E$1:$AJ$205,MATCH(Z$42,BNA_Variations_prix!$E$4:$CA$4,0),FALSE),2)&lt;0,_xlfn.CONCAT($B$5," ",TEXT(VLOOKUP(_xlfn.CONCAT($B67,$C67),BNA_Variations_prix!$E$1:$AJ$205,MATCH(Z$42,BNA_Variations_prix!$E$4:$CA$4,0),FALSE),"0%")),VLOOKUP(_xlfn.CONCAT($B67,$C67),BNA_Variations_prix!$E$1:$AJ$205,MATCH(Z$42,BNA_Variations_prix!$E$4:$CA$4,0),FALSE)))),VLOOKUP(_xlfn.CONCAT($B67,$C67),BNA_Variations_prix!$E$1:$AJ$205,MATCH(Z$42,BNA_Variations_prix!$E$4:$CA$4,0),FALSE))</f>
        <v>-</v>
      </c>
      <c r="AA67" s="16" t="str">
        <f ca="1">IF(ISNUMBER(VLOOKUP(_xlfn.CONCAT($B67,$C67),BNA_Variations_prix!$E$1:$AJ$205,MATCH(AA$42,BNA_Variations_prix!$E$4:$CA$4,0),FALSE)),IF(ROUND(VLOOKUP(_xlfn.CONCAT($B67,$C67),BNA_Variations_prix!$E$1:$AJ$205,MATCH(AA$42,BNA_Variations_prix!$E$4:$CA$4,0),FALSE),2)&gt;0,_xlfn.CONCAT($B$3," ",TEXT(VLOOKUP(_xlfn.CONCAT($B67,$C67),BNA_Variations_prix!$E$1:$AJ$205,MATCH(AA$42,BNA_Variations_prix!$E$4:$CA$4,0),FALSE),"0%")),IF(ROUND(VLOOKUP(_xlfn.CONCAT($B67,$C67),BNA_Variations_prix!$E$1:$AJ$205,MATCH(AA$42,BNA_Variations_prix!$E$4:$CA$4,0),FALSE),2)=0,_xlfn.CONCAT($B$4," ",TEXT(VLOOKUP(_xlfn.CONCAT($B67,$C67),BNA_Variations_prix!$E$1:$AJ$205,MATCH(AA$42,BNA_Variations_prix!$E$4:$CA$4,0),FALSE),"0%")),IF(ROUND(VLOOKUP(_xlfn.CONCAT($B67,$C67),BNA_Variations_prix!$E$1:$AJ$205,MATCH(AA$42,BNA_Variations_prix!$E$4:$CA$4,0),FALSE),2)&lt;0,_xlfn.CONCAT($B$5," ",TEXT(VLOOKUP(_xlfn.CONCAT($B67,$C67),BNA_Variations_prix!$E$1:$AJ$205,MATCH(AA$42,BNA_Variations_prix!$E$4:$CA$4,0),FALSE),"0%")),VLOOKUP(_xlfn.CONCAT($B67,$C67),BNA_Variations_prix!$E$1:$AJ$205,MATCH(AA$42,BNA_Variations_prix!$E$4:$CA$4,0),FALSE)))),VLOOKUP(_xlfn.CONCAT($B67,$C67),BNA_Variations_prix!$E$1:$AJ$205,MATCH(AA$42,BNA_Variations_prix!$E$4:$CA$4,0),FALSE))</f>
        <v>-</v>
      </c>
      <c r="AB67" s="16" t="str">
        <f ca="1">IF(ISNUMBER(VLOOKUP(_xlfn.CONCAT($B67,$C67),BNA_Variations_prix!$E$1:$AJ$205,MATCH(AB$42,BNA_Variations_prix!$E$4:$CA$4,0),FALSE)),IF(ROUND(VLOOKUP(_xlfn.CONCAT($B67,$C67),BNA_Variations_prix!$E$1:$AJ$205,MATCH(AB$42,BNA_Variations_prix!$E$4:$CA$4,0),FALSE),2)&gt;0,_xlfn.CONCAT($B$3," ",TEXT(VLOOKUP(_xlfn.CONCAT($B67,$C67),BNA_Variations_prix!$E$1:$AJ$205,MATCH(AB$42,BNA_Variations_prix!$E$4:$CA$4,0),FALSE),"0%")),IF(ROUND(VLOOKUP(_xlfn.CONCAT($B67,$C67),BNA_Variations_prix!$E$1:$AJ$205,MATCH(AB$42,BNA_Variations_prix!$E$4:$CA$4,0),FALSE),2)=0,_xlfn.CONCAT($B$4," ",TEXT(VLOOKUP(_xlfn.CONCAT($B67,$C67),BNA_Variations_prix!$E$1:$AJ$205,MATCH(AB$42,BNA_Variations_prix!$E$4:$CA$4,0),FALSE),"0%")),IF(ROUND(VLOOKUP(_xlfn.CONCAT($B67,$C67),BNA_Variations_prix!$E$1:$AJ$205,MATCH(AB$42,BNA_Variations_prix!$E$4:$CA$4,0),FALSE),2)&lt;0,_xlfn.CONCAT($B$5," ",TEXT(VLOOKUP(_xlfn.CONCAT($B67,$C67),BNA_Variations_prix!$E$1:$AJ$205,MATCH(AB$42,BNA_Variations_prix!$E$4:$CA$4,0),FALSE),"0%")),VLOOKUP(_xlfn.CONCAT($B67,$C67),BNA_Variations_prix!$E$1:$AJ$205,MATCH(AB$42,BNA_Variations_prix!$E$4:$CA$4,0),FALSE)))),VLOOKUP(_xlfn.CONCAT($B67,$C67),BNA_Variations_prix!$E$1:$AJ$205,MATCH(AB$42,BNA_Variations_prix!$E$4:$CA$4,0),FALSE))</f>
        <v>-</v>
      </c>
      <c r="AC67" s="16" t="str">
        <f ca="1">IF(ISNUMBER(VLOOKUP(_xlfn.CONCAT($B67,$C67),BNA_Variations_prix!$E$1:$AJ$205,MATCH(AC$42,BNA_Variations_prix!$E$4:$CA$4,0),FALSE)),IF(ROUND(VLOOKUP(_xlfn.CONCAT($B67,$C67),BNA_Variations_prix!$E$1:$AJ$205,MATCH(AC$42,BNA_Variations_prix!$E$4:$CA$4,0),FALSE),2)&gt;0,_xlfn.CONCAT($B$3," ",TEXT(VLOOKUP(_xlfn.CONCAT($B67,$C67),BNA_Variations_prix!$E$1:$AJ$205,MATCH(AC$42,BNA_Variations_prix!$E$4:$CA$4,0),FALSE),"0%")),IF(ROUND(VLOOKUP(_xlfn.CONCAT($B67,$C67),BNA_Variations_prix!$E$1:$AJ$205,MATCH(AC$42,BNA_Variations_prix!$E$4:$CA$4,0),FALSE),2)=0,_xlfn.CONCAT($B$4," ",TEXT(VLOOKUP(_xlfn.CONCAT($B67,$C67),BNA_Variations_prix!$E$1:$AJ$205,MATCH(AC$42,BNA_Variations_prix!$E$4:$CA$4,0),FALSE),"0%")),IF(ROUND(VLOOKUP(_xlfn.CONCAT($B67,$C67),BNA_Variations_prix!$E$1:$AJ$205,MATCH(AC$42,BNA_Variations_prix!$E$4:$CA$4,0),FALSE),2)&lt;0,_xlfn.CONCAT($B$5," ",TEXT(VLOOKUP(_xlfn.CONCAT($B67,$C67),BNA_Variations_prix!$E$1:$AJ$205,MATCH(AC$42,BNA_Variations_prix!$E$4:$CA$4,0),FALSE),"0%")),VLOOKUP(_xlfn.CONCAT($B67,$C67),BNA_Variations_prix!$E$1:$AJ$205,MATCH(AC$42,BNA_Variations_prix!$E$4:$CA$4,0),FALSE)))),VLOOKUP(_xlfn.CONCAT($B67,$C67),BNA_Variations_prix!$E$1:$AJ$205,MATCH(AC$42,BNA_Variations_prix!$E$4:$CA$4,0),FALSE))</f>
        <v>-</v>
      </c>
      <c r="AD67" s="16" t="str">
        <f ca="1">IF(ISNUMBER(VLOOKUP(_xlfn.CONCAT($B67,$C67),BNA_Variations_prix!$E$1:$AJ$205,MATCH(AD$42,BNA_Variations_prix!$E$4:$CA$4,0),FALSE)),IF(ROUND(VLOOKUP(_xlfn.CONCAT($B67,$C67),BNA_Variations_prix!$E$1:$AJ$205,MATCH(AD$42,BNA_Variations_prix!$E$4:$CA$4,0),FALSE),2)&gt;0,_xlfn.CONCAT($B$3," ",TEXT(VLOOKUP(_xlfn.CONCAT($B67,$C67),BNA_Variations_prix!$E$1:$AJ$205,MATCH(AD$42,BNA_Variations_prix!$E$4:$CA$4,0),FALSE),"0%")),IF(ROUND(VLOOKUP(_xlfn.CONCAT($B67,$C67),BNA_Variations_prix!$E$1:$AJ$205,MATCH(AD$42,BNA_Variations_prix!$E$4:$CA$4,0),FALSE),2)=0,_xlfn.CONCAT($B$4," ",TEXT(VLOOKUP(_xlfn.CONCAT($B67,$C67),BNA_Variations_prix!$E$1:$AJ$205,MATCH(AD$42,BNA_Variations_prix!$E$4:$CA$4,0),FALSE),"0%")),IF(ROUND(VLOOKUP(_xlfn.CONCAT($B67,$C67),BNA_Variations_prix!$E$1:$AJ$205,MATCH(AD$42,BNA_Variations_prix!$E$4:$CA$4,0),FALSE),2)&lt;0,_xlfn.CONCAT($B$5," ",TEXT(VLOOKUP(_xlfn.CONCAT($B67,$C67),BNA_Variations_prix!$E$1:$AJ$205,MATCH(AD$42,BNA_Variations_prix!$E$4:$CA$4,0),FALSE),"0%")),VLOOKUP(_xlfn.CONCAT($B67,$C67),BNA_Variations_prix!$E$1:$AJ$205,MATCH(AD$42,BNA_Variations_prix!$E$4:$CA$4,0),FALSE)))),VLOOKUP(_xlfn.CONCAT($B67,$C67),BNA_Variations_prix!$E$1:$AJ$205,MATCH(AD$42,BNA_Variations_prix!$E$4:$CA$4,0),FALSE))</f>
        <v>-</v>
      </c>
      <c r="AE67" s="16" t="str">
        <f ca="1">IF(ISNUMBER(VLOOKUP(_xlfn.CONCAT($B67,$C67),BNA_Variations_prix!$E$1:$AJ$205,MATCH(AE$42,BNA_Variations_prix!$E$4:$CA$4,0),FALSE)),IF(ROUND(VLOOKUP(_xlfn.CONCAT($B67,$C67),BNA_Variations_prix!$E$1:$AJ$205,MATCH(AE$42,BNA_Variations_prix!$E$4:$CA$4,0),FALSE),2)&gt;0,_xlfn.CONCAT($B$3," ",TEXT(VLOOKUP(_xlfn.CONCAT($B67,$C67),BNA_Variations_prix!$E$1:$AJ$205,MATCH(AE$42,BNA_Variations_prix!$E$4:$CA$4,0),FALSE),"0%")),IF(ROUND(VLOOKUP(_xlfn.CONCAT($B67,$C67),BNA_Variations_prix!$E$1:$AJ$205,MATCH(AE$42,BNA_Variations_prix!$E$4:$CA$4,0),FALSE),2)=0,_xlfn.CONCAT($B$4," ",TEXT(VLOOKUP(_xlfn.CONCAT($B67,$C67),BNA_Variations_prix!$E$1:$AJ$205,MATCH(AE$42,BNA_Variations_prix!$E$4:$CA$4,0),FALSE),"0%")),IF(ROUND(VLOOKUP(_xlfn.CONCAT($B67,$C67),BNA_Variations_prix!$E$1:$AJ$205,MATCH(AE$42,BNA_Variations_prix!$E$4:$CA$4,0),FALSE),2)&lt;0,_xlfn.CONCAT($B$5," ",TEXT(VLOOKUP(_xlfn.CONCAT($B67,$C67),BNA_Variations_prix!$E$1:$AJ$205,MATCH(AE$42,BNA_Variations_prix!$E$4:$CA$4,0),FALSE),"0%")),VLOOKUP(_xlfn.CONCAT($B67,$C67),BNA_Variations_prix!$E$1:$AJ$205,MATCH(AE$42,BNA_Variations_prix!$E$4:$CA$4,0),FALSE)))),VLOOKUP(_xlfn.CONCAT($B67,$C67),BNA_Variations_prix!$E$1:$AJ$205,MATCH(AE$42,BNA_Variations_prix!$E$4:$CA$4,0),FALSE))</f>
        <v>-</v>
      </c>
      <c r="AF67" s="16" t="str">
        <f ca="1">IF(ISNUMBER(VLOOKUP(_xlfn.CONCAT($B67,$C67),BNA_Variations_prix!$E$1:$AJ$205,MATCH(AF$42,BNA_Variations_prix!$E$4:$CA$4,0),FALSE)),IF(ROUND(VLOOKUP(_xlfn.CONCAT($B67,$C67),BNA_Variations_prix!$E$1:$AJ$205,MATCH(AF$42,BNA_Variations_prix!$E$4:$CA$4,0),FALSE),2)&gt;0,_xlfn.CONCAT($B$3," ",TEXT(VLOOKUP(_xlfn.CONCAT($B67,$C67),BNA_Variations_prix!$E$1:$AJ$205,MATCH(AF$42,BNA_Variations_prix!$E$4:$CA$4,0),FALSE),"0%")),IF(ROUND(VLOOKUP(_xlfn.CONCAT($B67,$C67),BNA_Variations_prix!$E$1:$AJ$205,MATCH(AF$42,BNA_Variations_prix!$E$4:$CA$4,0),FALSE),2)=0,_xlfn.CONCAT($B$4," ",TEXT(VLOOKUP(_xlfn.CONCAT($B67,$C67),BNA_Variations_prix!$E$1:$AJ$205,MATCH(AF$42,BNA_Variations_prix!$E$4:$CA$4,0),FALSE),"0%")),IF(ROUND(VLOOKUP(_xlfn.CONCAT($B67,$C67),BNA_Variations_prix!$E$1:$AJ$205,MATCH(AF$42,BNA_Variations_prix!$E$4:$CA$4,0),FALSE),2)&lt;0,_xlfn.CONCAT($B$5," ",TEXT(VLOOKUP(_xlfn.CONCAT($B67,$C67),BNA_Variations_prix!$E$1:$AJ$205,MATCH(AF$42,BNA_Variations_prix!$E$4:$CA$4,0),FALSE),"0%")),VLOOKUP(_xlfn.CONCAT($B67,$C67),BNA_Variations_prix!$E$1:$AJ$205,MATCH(AF$42,BNA_Variations_prix!$E$4:$CA$4,0),FALSE)))),VLOOKUP(_xlfn.CONCAT($B67,$C67),BNA_Variations_prix!$E$1:$AJ$205,MATCH(AF$42,BNA_Variations_prix!$E$4:$CA$4,0),FALSE))</f>
        <v>-</v>
      </c>
      <c r="AG67" s="16" t="str">
        <f ca="1">IF(ISNUMBER(VLOOKUP(_xlfn.CONCAT($B67,$C67),BNA_Variations_prix!$E$1:$AJ$205,MATCH(AG$42,BNA_Variations_prix!$E$4:$CA$4,0),FALSE)),IF(ROUND(VLOOKUP(_xlfn.CONCAT($B67,$C67),BNA_Variations_prix!$E$1:$AJ$205,MATCH(AG$42,BNA_Variations_prix!$E$4:$CA$4,0),FALSE),2)&gt;0,_xlfn.CONCAT($B$3," ",TEXT(VLOOKUP(_xlfn.CONCAT($B67,$C67),BNA_Variations_prix!$E$1:$AJ$205,MATCH(AG$42,BNA_Variations_prix!$E$4:$CA$4,0),FALSE),"0%")),IF(ROUND(VLOOKUP(_xlfn.CONCAT($B67,$C67),BNA_Variations_prix!$E$1:$AJ$205,MATCH(AG$42,BNA_Variations_prix!$E$4:$CA$4,0),FALSE),2)=0,_xlfn.CONCAT($B$4," ",TEXT(VLOOKUP(_xlfn.CONCAT($B67,$C67),BNA_Variations_prix!$E$1:$AJ$205,MATCH(AG$42,BNA_Variations_prix!$E$4:$CA$4,0),FALSE),"0%")),IF(ROUND(VLOOKUP(_xlfn.CONCAT($B67,$C67),BNA_Variations_prix!$E$1:$AJ$205,MATCH(AG$42,BNA_Variations_prix!$E$4:$CA$4,0),FALSE),2)&lt;0,_xlfn.CONCAT($B$5," ",TEXT(VLOOKUP(_xlfn.CONCAT($B67,$C67),BNA_Variations_prix!$E$1:$AJ$205,MATCH(AG$42,BNA_Variations_prix!$E$4:$CA$4,0),FALSE),"0%")),VLOOKUP(_xlfn.CONCAT($B67,$C67),BNA_Variations_prix!$E$1:$AJ$205,MATCH(AG$42,BNA_Variations_prix!$E$4:$CA$4,0),FALSE)))),VLOOKUP(_xlfn.CONCAT($B67,$C67),BNA_Variations_prix!$E$1:$AJ$205,MATCH(AG$42,BNA_Variations_prix!$E$4:$CA$4,0),FALSE))</f>
        <v>-</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61F4B-2774-4852-BCD3-4E7D2D96CCBE}">
  <sheetPr>
    <tabColor theme="6"/>
  </sheetPr>
  <dimension ref="A1:BB29"/>
  <sheetViews>
    <sheetView workbookViewId="0">
      <pane xSplit="2" ySplit="3" topLeftCell="U4" activePane="bottomRight" state="frozen"/>
      <selection pane="topRight" activeCell="G153" sqref="G153"/>
      <selection pane="bottomLeft" activeCell="G153" sqref="G153"/>
      <selection pane="bottomRight" activeCell="K26" sqref="K26"/>
    </sheetView>
  </sheetViews>
  <sheetFormatPr baseColWidth="10" defaultColWidth="11.453125" defaultRowHeight="14.5" x14ac:dyDescent="0.35"/>
  <cols>
    <col min="1" max="1" width="2.26953125" customWidth="1"/>
    <col min="2" max="2" width="18.1796875" bestFit="1" customWidth="1"/>
  </cols>
  <sheetData>
    <row r="1" spans="1:54" x14ac:dyDescent="0.35">
      <c r="A1" s="10" t="s">
        <v>2184</v>
      </c>
    </row>
    <row r="3" spans="1:54" s="17" customFormat="1" ht="29" x14ac:dyDescent="0.35">
      <c r="B3" s="21" t="s">
        <v>3404</v>
      </c>
      <c r="C3" s="21" t="s">
        <v>34</v>
      </c>
      <c r="D3" s="21" t="s">
        <v>3583</v>
      </c>
      <c r="E3" s="21" t="s">
        <v>35</v>
      </c>
      <c r="F3" s="21" t="str">
        <f>D3</f>
        <v>Variation mensuelle</v>
      </c>
      <c r="G3" s="21" t="s">
        <v>36</v>
      </c>
      <c r="H3" s="21" t="str">
        <f>F3</f>
        <v>Variation mensuelle</v>
      </c>
      <c r="I3" s="21" t="s">
        <v>37</v>
      </c>
      <c r="J3" s="21" t="str">
        <f>H3</f>
        <v>Variation mensuelle</v>
      </c>
      <c r="K3" s="21" t="s">
        <v>38</v>
      </c>
      <c r="L3" s="21" t="str">
        <f>J3</f>
        <v>Variation mensuelle</v>
      </c>
      <c r="M3" s="21" t="s">
        <v>39</v>
      </c>
      <c r="N3" s="21" t="str">
        <f>L3</f>
        <v>Variation mensuelle</v>
      </c>
      <c r="O3" s="21" t="s">
        <v>40</v>
      </c>
      <c r="P3" s="21" t="str">
        <f>N3</f>
        <v>Variation mensuelle</v>
      </c>
      <c r="Q3" s="21" t="s">
        <v>41</v>
      </c>
      <c r="R3" s="21" t="str">
        <f>P3</f>
        <v>Variation mensuelle</v>
      </c>
      <c r="S3" s="21" t="s">
        <v>42</v>
      </c>
      <c r="T3" s="21" t="str">
        <f>R3</f>
        <v>Variation mensuelle</v>
      </c>
      <c r="U3" s="21" t="s">
        <v>44</v>
      </c>
      <c r="V3" s="21" t="str">
        <f>T3</f>
        <v>Variation mensuelle</v>
      </c>
      <c r="W3" s="21" t="s">
        <v>46</v>
      </c>
      <c r="X3" s="21" t="str">
        <f>V3</f>
        <v>Variation mensuelle</v>
      </c>
      <c r="Y3" s="21" t="s">
        <v>62</v>
      </c>
      <c r="Z3" s="21" t="str">
        <f>X3</f>
        <v>Variation mensuelle</v>
      </c>
      <c r="AA3" s="21" t="s">
        <v>48</v>
      </c>
      <c r="AB3" s="21" t="str">
        <f>Z3</f>
        <v>Variation mensuelle</v>
      </c>
      <c r="AC3" s="21" t="s">
        <v>49</v>
      </c>
      <c r="AD3" s="21" t="str">
        <f>AB3</f>
        <v>Variation mensuelle</v>
      </c>
      <c r="AE3" s="21" t="s">
        <v>50</v>
      </c>
      <c r="AF3" s="21" t="str">
        <f>AD3</f>
        <v>Variation mensuelle</v>
      </c>
      <c r="AG3" s="21" t="s">
        <v>51</v>
      </c>
      <c r="AH3" s="21" t="str">
        <f>AF3</f>
        <v>Variation mensuelle</v>
      </c>
      <c r="AI3" s="21" t="s">
        <v>52</v>
      </c>
      <c r="AJ3" s="21" t="str">
        <f>AH3</f>
        <v>Variation mensuelle</v>
      </c>
      <c r="AK3" s="21" t="s">
        <v>53</v>
      </c>
      <c r="AL3" s="21" t="str">
        <f>AJ3</f>
        <v>Variation mensuelle</v>
      </c>
      <c r="AM3" s="21" t="s">
        <v>54</v>
      </c>
      <c r="AN3" s="21" t="str">
        <f>AL3</f>
        <v>Variation mensuelle</v>
      </c>
      <c r="AO3" s="21" t="s">
        <v>55</v>
      </c>
      <c r="AP3" s="21" t="str">
        <f>AN3</f>
        <v>Variation mensuelle</v>
      </c>
      <c r="AQ3" s="21" t="s">
        <v>56</v>
      </c>
      <c r="AR3" s="21" t="str">
        <f>AP3</f>
        <v>Variation mensuelle</v>
      </c>
      <c r="AS3" s="21" t="s">
        <v>57</v>
      </c>
      <c r="AT3" s="21" t="str">
        <f>AR3</f>
        <v>Variation mensuelle</v>
      </c>
      <c r="AU3" s="21" t="s">
        <v>58</v>
      </c>
      <c r="AV3" s="21" t="str">
        <f>AT3</f>
        <v>Variation mensuelle</v>
      </c>
      <c r="AW3" s="21" t="s">
        <v>59</v>
      </c>
      <c r="AX3" s="21" t="str">
        <f>AV3</f>
        <v>Variation mensuelle</v>
      </c>
      <c r="AY3" s="21" t="s">
        <v>60</v>
      </c>
      <c r="AZ3" s="21" t="str">
        <f>AX3</f>
        <v>Variation mensuelle</v>
      </c>
      <c r="BA3" s="21" t="s">
        <v>61</v>
      </c>
      <c r="BB3" s="21" t="str">
        <f>AZ3</f>
        <v>Variation mensuelle</v>
      </c>
    </row>
    <row r="4" spans="1:54" x14ac:dyDescent="0.35">
      <c r="B4" s="20" t="s">
        <v>3327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row>
    <row r="5" spans="1:54" x14ac:dyDescent="0.35">
      <c r="B5" t="s">
        <v>63</v>
      </c>
      <c r="C5" s="7">
        <f ca="1">VLOOKUP($B5,BNA_pré_INDD!$D$8:$AZ$41,MATCH(C$3,BNA_pré_INDD!$D$8:$AZ$8,0),FALSE)</f>
        <v>1200</v>
      </c>
      <c r="D5" s="7" t="str">
        <f ca="1">VLOOKUP($B5,BNA_pré_INDD!$D$43:$AZ$73,MATCH(C$3,BNA_pré_INDD!$D$8:$AZ$8,0),FALSE)</f>
        <v>► 0%</v>
      </c>
      <c r="E5" s="7" t="str">
        <f ca="1">VLOOKUP($B5,BNA_pré_INDD!$D$8:$AZ$41,MATCH(E$3,BNA_pré_INDD!$D$8:$AZ$8,0),FALSE)</f>
        <v>MC</v>
      </c>
      <c r="F5" s="7" t="str">
        <f ca="1">VLOOKUP($B5,BNA_pré_INDD!$D$43:$AZ$73,MATCH(E$3,BNA_pré_INDD!$D$8:$AZ$8,0),FALSE)</f>
        <v>-</v>
      </c>
      <c r="G5" s="7" t="str">
        <f ca="1">VLOOKUP($B5,BNA_pré_INDD!$D$8:$AZ$41,MATCH(G$3,BNA_pré_INDD!$D$8:$AZ$8,0),FALSE)</f>
        <v>MC</v>
      </c>
      <c r="H5" s="7" t="str">
        <f ca="1">VLOOKUP($B5,BNA_pré_INDD!$D$43:$AZ$73,MATCH(G$3,BNA_pré_INDD!$D$8:$AZ$8,0),FALSE)</f>
        <v>-</v>
      </c>
      <c r="I5" s="7">
        <f ca="1">VLOOKUP($B5,BNA_pré_INDD!$D$8:$AZ$41,MATCH(I$3,BNA_pré_INDD!$D$8:$AZ$8,0),FALSE)</f>
        <v>500</v>
      </c>
      <c r="J5" s="7" t="str">
        <f ca="1">VLOOKUP($B5,BNA_pré_INDD!$D$43:$AZ$73,MATCH(I$3,BNA_pré_INDD!$D$8:$AZ$8,0),FALSE)</f>
        <v>► 0%</v>
      </c>
      <c r="K5" s="7">
        <f ca="1">VLOOKUP($B5,BNA_pré_INDD!$D$8:$AZ$41,MATCH(K$3,BNA_pré_INDD!$D$8:$AZ$8,0),FALSE)</f>
        <v>300</v>
      </c>
      <c r="L5" s="7" t="str">
        <f ca="1">VLOOKUP($B5,BNA_pré_INDD!$D$43:$AZ$73,MATCH(K$3,BNA_pré_INDD!$D$8:$AZ$8,0),FALSE)</f>
        <v>► 0%</v>
      </c>
      <c r="M5" s="7">
        <f ca="1">VLOOKUP($B5,BNA_pré_INDD!$D$8:$AZ$41,MATCH(M$3,BNA_pré_INDD!$D$8:$AZ$8,0),FALSE)</f>
        <v>5000</v>
      </c>
      <c r="N5" s="7" t="str">
        <f ca="1">VLOOKUP($B5,BNA_pré_INDD!$D$43:$AZ$73,MATCH(M$3,BNA_pré_INDD!$D$8:$AZ$8,0),FALSE)</f>
        <v>► 0%</v>
      </c>
      <c r="O5" s="7" t="str">
        <f ca="1">VLOOKUP($B5,BNA_pré_INDD!$D$8:$AZ$41,MATCH(O$3,BNA_pré_INDD!$D$8:$AZ$8,0),FALSE)</f>
        <v>MC</v>
      </c>
      <c r="P5" s="7" t="str">
        <f ca="1">VLOOKUP($B5,BNA_pré_INDD!$D$43:$AZ$73,MATCH(O$3,BNA_pré_INDD!$D$8:$AZ$8,0),FALSE)</f>
        <v>-</v>
      </c>
      <c r="Q5" s="7">
        <f ca="1">VLOOKUP($B5,BNA_pré_INDD!$D$8:$AZ$41,MATCH(Q$3,BNA_pré_INDD!$D$8:$AZ$8,0),FALSE)</f>
        <v>1250</v>
      </c>
      <c r="R5" s="7" t="str">
        <f ca="1">VLOOKUP($B5,BNA_pré_INDD!$D$43:$AZ$73,MATCH(Q$3,BNA_pré_INDD!$D$8:$AZ$8,0),FALSE)</f>
        <v>► 0%</v>
      </c>
      <c r="S5" s="7">
        <f ca="1">VLOOKUP($B5,BNA_pré_INDD!$D$8:$AZ$41,MATCH(S$3,BNA_pré_INDD!$D$8:$AZ$8,0),FALSE)</f>
        <v>2000</v>
      </c>
      <c r="T5" s="7" t="str">
        <f ca="1">VLOOKUP($B5,BNA_pré_INDD!$D$43:$AZ$73,MATCH(S$3,BNA_pré_INDD!$D$8:$AZ$8,0),FALSE)</f>
        <v>► 0%</v>
      </c>
      <c r="U5" s="7">
        <f ca="1">VLOOKUP($B5,BNA_pré_INDD!$D$8:$AZ$41,MATCH(U$3,BNA_pré_INDD!$D$8:$AZ$8,0),FALSE)</f>
        <v>100</v>
      </c>
      <c r="V5" s="7" t="str">
        <f ca="1">VLOOKUP($B5,BNA_pré_INDD!$D$43:$AZ$73,MATCH(U$3,BNA_pré_INDD!$D$8:$AZ$8,0),FALSE)</f>
        <v>► 0%</v>
      </c>
      <c r="W5" s="7">
        <f ca="1">VLOOKUP($B5,BNA_pré_INDD!$D$8:$AZ$41,MATCH(W$3,BNA_pré_INDD!$D$8:$AZ$8,0),FALSE)</f>
        <v>32000</v>
      </c>
      <c r="X5" s="7" t="str">
        <f ca="1">VLOOKUP($B5,BNA_pré_INDD!$D$43:$AZ$73,MATCH(W$3,BNA_pré_INDD!$D$8:$AZ$8,0),FALSE)</f>
        <v>► 0%</v>
      </c>
      <c r="Y5" s="7">
        <f ca="1">VLOOKUP($B5,BNA_pré_INDD!$D$8:$AZ$41,MATCH(Y$3,BNA_pré_INDD!$D$8:$AZ$8,0),FALSE)</f>
        <v>200</v>
      </c>
      <c r="Z5" s="7" t="str">
        <f ca="1">VLOOKUP($B5,BNA_pré_INDD!$D$43:$AZ$73,MATCH(Y$3,BNA_pré_INDD!$D$8:$AZ$8,0),FALSE)</f>
        <v>► 0%</v>
      </c>
      <c r="AA5" s="7">
        <f ca="1">VLOOKUP($B5,BNA_pré_INDD!$D$8:$AZ$41,MATCH(AA$3,BNA_pré_INDD!$D$8:$AZ$8,0),FALSE)</f>
        <v>7500</v>
      </c>
      <c r="AB5" s="7" t="str">
        <f ca="1">VLOOKUP($B5,BNA_pré_INDD!$D$43:$AZ$73,MATCH(AA$3,BNA_pré_INDD!$D$8:$AZ$8,0),FALSE)</f>
        <v>► 0%</v>
      </c>
      <c r="AC5" s="7">
        <f ca="1">VLOOKUP($B5,BNA_pré_INDD!$D$8:$AZ$41,MATCH(AC$3,BNA_pré_INDD!$D$8:$AZ$8,0),FALSE)</f>
        <v>5500</v>
      </c>
      <c r="AD5" s="7" t="str">
        <f ca="1">VLOOKUP($B5,BNA_pré_INDD!$D$43:$AZ$73,MATCH(AC$3,BNA_pré_INDD!$D$8:$AZ$8,0),FALSE)</f>
        <v>► 0%</v>
      </c>
      <c r="AE5" s="7">
        <f ca="1">VLOOKUP($B5,BNA_pré_INDD!$D$8:$AZ$41,MATCH(AE$3,BNA_pré_INDD!$D$8:$AZ$8,0),FALSE)</f>
        <v>500</v>
      </c>
      <c r="AF5" s="7" t="str">
        <f ca="1">VLOOKUP($B5,BNA_pré_INDD!$D$43:$AZ$73,MATCH(AE$3,BNA_pré_INDD!$D$8:$AZ$8,0),FALSE)</f>
        <v>► 0%</v>
      </c>
      <c r="AG5" s="7">
        <f ca="1">VLOOKUP($B5,BNA_pré_INDD!$D$8:$AZ$41,MATCH(AG$3,BNA_pré_INDD!$D$8:$AZ$8,0),FALSE)</f>
        <v>125</v>
      </c>
      <c r="AH5" s="7" t="str">
        <f ca="1">VLOOKUP($B5,BNA_pré_INDD!$D$43:$AZ$73,MATCH(AG$3,BNA_pré_INDD!$D$8:$AZ$8,0),FALSE)</f>
        <v>► 0%</v>
      </c>
      <c r="AI5" s="7">
        <f ca="1">VLOOKUP($B5,BNA_pré_INDD!$D$8:$AZ$41,MATCH(AI$3,BNA_pré_INDD!$D$8:$AZ$8,0),FALSE)</f>
        <v>750</v>
      </c>
      <c r="AJ5" s="7" t="str">
        <f ca="1">VLOOKUP($B5,BNA_pré_INDD!$D$43:$AZ$73,MATCH(AI$3,BNA_pré_INDD!$D$8:$AZ$8,0),FALSE)</f>
        <v>► 0%</v>
      </c>
      <c r="AK5" s="7">
        <f ca="1">VLOOKUP($B5,BNA_pré_INDD!$D$8:$AZ$41,MATCH(AK$3,BNA_pré_INDD!$D$8:$AZ$8,0),FALSE)</f>
        <v>850</v>
      </c>
      <c r="AL5" s="7" t="str">
        <f ca="1">VLOOKUP($B5,BNA_pré_INDD!$D$43:$AZ$73,MATCH(AK$3,BNA_pré_INDD!$D$8:$AZ$8,0),FALSE)</f>
        <v>► 0%</v>
      </c>
      <c r="AM5" s="7">
        <f ca="1">VLOOKUP($B5,BNA_pré_INDD!$D$8:$AZ$41,MATCH(AM$3,BNA_pré_INDD!$D$8:$AZ$8,0),FALSE)</f>
        <v>1200</v>
      </c>
      <c r="AN5" s="7" t="str">
        <f ca="1">VLOOKUP($B5,BNA_pré_INDD!$D$43:$AZ$73,MATCH(AM$3,BNA_pré_INDD!$D$8:$AZ$8,0),FALSE)</f>
        <v>► 0%</v>
      </c>
      <c r="AO5" s="7">
        <f ca="1">VLOOKUP($B5,BNA_pré_INDD!$D$8:$AZ$41,MATCH(AO$3,BNA_pré_INDD!$D$8:$AZ$8,0),FALSE)</f>
        <v>2000</v>
      </c>
      <c r="AP5" s="7" t="str">
        <f ca="1">VLOOKUP($B5,BNA_pré_INDD!$D$43:$AZ$73,MATCH(AO$3,BNA_pré_INDD!$D$8:$AZ$8,0),FALSE)</f>
        <v>► 0%</v>
      </c>
      <c r="AQ5" s="7">
        <f ca="1">VLOOKUP($B5,BNA_pré_INDD!$D$8:$AZ$41,MATCH(AQ$3,BNA_pré_INDD!$D$8:$AZ$8,0),FALSE)</f>
        <v>3000</v>
      </c>
      <c r="AR5" s="7" t="str">
        <f ca="1">VLOOKUP($B5,BNA_pré_INDD!$D$43:$AZ$73,MATCH(AQ$3,BNA_pré_INDD!$D$8:$AZ$8,0),FALSE)</f>
        <v>► 0%</v>
      </c>
      <c r="AS5" s="7">
        <f ca="1">VLOOKUP($B5,BNA_pré_INDD!$D$8:$AZ$41,MATCH(AS$3,BNA_pré_INDD!$D$8:$AZ$8,0),FALSE)</f>
        <v>3000</v>
      </c>
      <c r="AT5" s="7" t="str">
        <f ca="1">VLOOKUP($B5,BNA_pré_INDD!$D$43:$AZ$73,MATCH(AS$3,BNA_pré_INDD!$D$8:$AZ$8,0),FALSE)</f>
        <v>► 0%</v>
      </c>
      <c r="AU5" s="7">
        <f ca="1">VLOOKUP($B5,BNA_pré_INDD!$D$8:$AZ$41,MATCH(AU$3,BNA_pré_INDD!$D$8:$AZ$8,0),FALSE)</f>
        <v>3000</v>
      </c>
      <c r="AV5" s="7" t="str">
        <f ca="1">VLOOKUP($B5,BNA_pré_INDD!$D$43:$AZ$73,MATCH(AU$3,BNA_pré_INDD!$D$8:$AZ$8,0),FALSE)</f>
        <v>► 0%</v>
      </c>
      <c r="AW5" s="7">
        <f ca="1">VLOOKUP($B5,BNA_pré_INDD!$D$8:$AZ$41,MATCH(AW$3,BNA_pré_INDD!$D$8:$AZ$8,0),FALSE)</f>
        <v>1250</v>
      </c>
      <c r="AX5" s="7" t="str">
        <f ca="1">VLOOKUP($B5,BNA_pré_INDD!$D$43:$AZ$73,MATCH(AW$3,BNA_pré_INDD!$D$8:$AZ$8,0),FALSE)</f>
        <v>► 0%</v>
      </c>
      <c r="AY5" s="7">
        <f ca="1">VLOOKUP($B5,BNA_pré_INDD!$D$8:$AZ$41,MATCH(AY$3,BNA_pré_INDD!$D$8:$AZ$8,0),FALSE)</f>
        <v>3000</v>
      </c>
      <c r="AZ5" s="7" t="str">
        <f ca="1">VLOOKUP($B5,BNA_pré_INDD!$D$43:$AZ$73,MATCH(AY$3,BNA_pré_INDD!$D$8:$AZ$8,0),FALSE)</f>
        <v>► 0%</v>
      </c>
      <c r="BA5" s="7">
        <f ca="1">VLOOKUP($B5,BNA_pré_INDD!$D$8:$AZ$41,MATCH(BA$3,BNA_pré_INDD!$D$8:$AZ$8,0),FALSE)</f>
        <v>250</v>
      </c>
      <c r="BB5" s="7" t="str">
        <f ca="1">VLOOKUP($B5,BNA_pré_INDD!$D$43:$AZ$73,MATCH(BA$3,BNA_pré_INDD!$D$8:$AZ$8,0),FALSE)</f>
        <v>► 0%</v>
      </c>
    </row>
    <row r="6" spans="1:54" x14ac:dyDescent="0.35">
      <c r="B6" t="s">
        <v>70</v>
      </c>
      <c r="C6" s="7" t="str">
        <f ca="1">VLOOKUP($B6,BNA_pré_INDD!$D$8:$AZ$41,MATCH(C$3,BNA_pré_INDD!$D$8:$AZ$8,0),FALSE)</f>
        <v>MC</v>
      </c>
      <c r="D6" s="7" t="str">
        <f ca="1">VLOOKUP($B6,BNA_pré_INDD!$D$43:$AZ$73,MATCH(C$3,BNA_pré_INDD!$D$8:$AZ$8,0),FALSE)</f>
        <v>-</v>
      </c>
      <c r="E6" s="7" t="str">
        <f ca="1">VLOOKUP($B6,BNA_pré_INDD!$D$8:$AZ$41,MATCH(E$3,BNA_pré_INDD!$D$8:$AZ$8,0),FALSE)</f>
        <v>MC</v>
      </c>
      <c r="F6" s="7" t="str">
        <f ca="1">VLOOKUP($B6,BNA_pré_INDD!$D$43:$AZ$73,MATCH(E$3,BNA_pré_INDD!$D$8:$AZ$8,0),FALSE)</f>
        <v>-</v>
      </c>
      <c r="G6" s="7" t="str">
        <f ca="1">VLOOKUP($B6,BNA_pré_INDD!$D$8:$AZ$41,MATCH(G$3,BNA_pré_INDD!$D$8:$AZ$8,0),FALSE)</f>
        <v>MC</v>
      </c>
      <c r="H6" s="7" t="str">
        <f ca="1">VLOOKUP($B6,BNA_pré_INDD!$D$43:$AZ$73,MATCH(G$3,BNA_pré_INDD!$D$8:$AZ$8,0),FALSE)</f>
        <v>-</v>
      </c>
      <c r="I6" s="7">
        <f ca="1">VLOOKUP($B6,BNA_pré_INDD!$D$8:$AZ$41,MATCH(I$3,BNA_pré_INDD!$D$8:$AZ$8,0),FALSE)</f>
        <v>550</v>
      </c>
      <c r="J6" s="7" t="str">
        <f ca="1">VLOOKUP($B6,BNA_pré_INDD!$D$43:$AZ$73,MATCH(I$3,BNA_pré_INDD!$D$8:$AZ$8,0),FALSE)</f>
        <v>► 0%</v>
      </c>
      <c r="K6" s="7">
        <f ca="1">VLOOKUP($B6,BNA_pré_INDD!$D$8:$AZ$41,MATCH(K$3,BNA_pré_INDD!$D$8:$AZ$8,0),FALSE)</f>
        <v>350</v>
      </c>
      <c r="L6" s="7" t="str">
        <f ca="1">VLOOKUP($B6,BNA_pré_INDD!$D$43:$AZ$73,MATCH(K$3,BNA_pré_INDD!$D$8:$AZ$8,0),FALSE)</f>
        <v>► 0%</v>
      </c>
      <c r="M6" s="7">
        <f ca="1">VLOOKUP($B6,BNA_pré_INDD!$D$8:$AZ$41,MATCH(M$3,BNA_pré_INDD!$D$8:$AZ$8,0),FALSE)</f>
        <v>6500</v>
      </c>
      <c r="N6" s="7" t="str">
        <f ca="1">VLOOKUP($B6,BNA_pré_INDD!$D$43:$AZ$73,MATCH(M$3,BNA_pré_INDD!$D$8:$AZ$8,0),FALSE)</f>
        <v>► 0%</v>
      </c>
      <c r="O6" s="7">
        <f ca="1">VLOOKUP($B6,BNA_pré_INDD!$D$8:$AZ$41,MATCH(O$3,BNA_pré_INDD!$D$8:$AZ$8,0),FALSE)</f>
        <v>28500</v>
      </c>
      <c r="P6" s="7" t="str">
        <f ca="1">VLOOKUP($B6,BNA_pré_INDD!$D$43:$AZ$73,MATCH(O$3,BNA_pré_INDD!$D$8:$AZ$8,0),FALSE)</f>
        <v>► 0%</v>
      </c>
      <c r="Q6" s="7">
        <f ca="1">VLOOKUP($B6,BNA_pré_INDD!$D$8:$AZ$41,MATCH(Q$3,BNA_pré_INDD!$D$8:$AZ$8,0),FALSE)</f>
        <v>1000</v>
      </c>
      <c r="R6" s="7" t="str">
        <f ca="1">VLOOKUP($B6,BNA_pré_INDD!$D$43:$AZ$73,MATCH(Q$3,BNA_pré_INDD!$D$8:$AZ$8,0),FALSE)</f>
        <v>► 0%</v>
      </c>
      <c r="S6" s="7">
        <f ca="1">VLOOKUP($B6,BNA_pré_INDD!$D$8:$AZ$41,MATCH(S$3,BNA_pré_INDD!$D$8:$AZ$8,0),FALSE)</f>
        <v>4500</v>
      </c>
      <c r="T6" s="7" t="str">
        <f ca="1">VLOOKUP($B6,BNA_pré_INDD!$D$43:$AZ$73,MATCH(S$3,BNA_pré_INDD!$D$8:$AZ$8,0),FALSE)</f>
        <v>► 0%</v>
      </c>
      <c r="U6" s="7">
        <f ca="1">VLOOKUP($B6,BNA_pré_INDD!$D$8:$AZ$41,MATCH(U$3,BNA_pré_INDD!$D$8:$AZ$8,0),FALSE)</f>
        <v>200</v>
      </c>
      <c r="V6" s="7" t="str">
        <f ca="1">VLOOKUP($B6,BNA_pré_INDD!$D$43:$AZ$73,MATCH(U$3,BNA_pré_INDD!$D$8:$AZ$8,0),FALSE)</f>
        <v>► 0%</v>
      </c>
      <c r="W6" s="7">
        <f ca="1">VLOOKUP($B6,BNA_pré_INDD!$D$8:$AZ$41,MATCH(W$3,BNA_pré_INDD!$D$8:$AZ$8,0),FALSE)</f>
        <v>30000</v>
      </c>
      <c r="X6" s="7" t="str">
        <f ca="1">VLOOKUP($B6,BNA_pré_INDD!$D$43:$AZ$73,MATCH(W$3,BNA_pré_INDD!$D$8:$AZ$8,0),FALSE)</f>
        <v>► 0%</v>
      </c>
      <c r="Y6" s="7">
        <f ca="1">VLOOKUP($B6,BNA_pré_INDD!$D$8:$AZ$41,MATCH(Y$3,BNA_pré_INDD!$D$8:$AZ$8,0),FALSE)</f>
        <v>1800</v>
      </c>
      <c r="Z6" s="7" t="str">
        <f ca="1">VLOOKUP($B6,BNA_pré_INDD!$D$43:$AZ$73,MATCH(Y$3,BNA_pré_INDD!$D$8:$AZ$8,0),FALSE)</f>
        <v>► 0%</v>
      </c>
      <c r="AA6" s="7" t="str">
        <f ca="1">VLOOKUP($B6,BNA_pré_INDD!$D$8:$AZ$41,MATCH(AA$3,BNA_pré_INDD!$D$8:$AZ$8,0),FALSE)</f>
        <v>MC</v>
      </c>
      <c r="AB6" s="7" t="str">
        <f ca="1">VLOOKUP($B6,BNA_pré_INDD!$D$43:$AZ$73,MATCH(AA$3,BNA_pré_INDD!$D$8:$AZ$8,0),FALSE)</f>
        <v>-</v>
      </c>
      <c r="AC6" s="7" t="str">
        <f ca="1">VLOOKUP($B6,BNA_pré_INDD!$D$8:$AZ$41,MATCH(AC$3,BNA_pré_INDD!$D$8:$AZ$8,0),FALSE)</f>
        <v>MC</v>
      </c>
      <c r="AD6" s="7" t="str">
        <f ca="1">VLOOKUP($B6,BNA_pré_INDD!$D$43:$AZ$73,MATCH(AC$3,BNA_pré_INDD!$D$8:$AZ$8,0),FALSE)</f>
        <v>-</v>
      </c>
      <c r="AE6" s="7" t="str">
        <f ca="1">VLOOKUP($B6,BNA_pré_INDD!$D$8:$AZ$41,MATCH(AE$3,BNA_pré_INDD!$D$8:$AZ$8,0),FALSE)</f>
        <v>MC</v>
      </c>
      <c r="AF6" s="7" t="str">
        <f ca="1">VLOOKUP($B6,BNA_pré_INDD!$D$43:$AZ$73,MATCH(AE$3,BNA_pré_INDD!$D$8:$AZ$8,0),FALSE)</f>
        <v>-</v>
      </c>
      <c r="AG6" s="7">
        <f ca="1">VLOOKUP($B6,BNA_pré_INDD!$D$8:$AZ$41,MATCH(AG$3,BNA_pré_INDD!$D$8:$AZ$8,0),FALSE)</f>
        <v>850</v>
      </c>
      <c r="AH6" s="7" t="str">
        <f ca="1">VLOOKUP($B6,BNA_pré_INDD!$D$43:$AZ$73,MATCH(AG$3,BNA_pré_INDD!$D$8:$AZ$8,0),FALSE)</f>
        <v>► 0%</v>
      </c>
      <c r="AI6" s="7" t="str">
        <f ca="1">VLOOKUP($B6,BNA_pré_INDD!$D$8:$AZ$41,MATCH(AI$3,BNA_pré_INDD!$D$8:$AZ$8,0),FALSE)</f>
        <v>MC</v>
      </c>
      <c r="AJ6" s="7" t="str">
        <f ca="1">VLOOKUP($B6,BNA_pré_INDD!$D$43:$AZ$73,MATCH(AI$3,BNA_pré_INDD!$D$8:$AZ$8,0),FALSE)</f>
        <v>-</v>
      </c>
      <c r="AK6" s="7" t="str">
        <f ca="1">VLOOKUP($B6,BNA_pré_INDD!$D$8:$AZ$41,MATCH(AK$3,BNA_pré_INDD!$D$8:$AZ$8,0),FALSE)</f>
        <v>MC</v>
      </c>
      <c r="AL6" s="7" t="str">
        <f ca="1">VLOOKUP($B6,BNA_pré_INDD!$D$43:$AZ$73,MATCH(AK$3,BNA_pré_INDD!$D$8:$AZ$8,0),FALSE)</f>
        <v>-</v>
      </c>
      <c r="AM6" s="7" t="str">
        <f ca="1">VLOOKUP($B6,BNA_pré_INDD!$D$8:$AZ$41,MATCH(AM$3,BNA_pré_INDD!$D$8:$AZ$8,0),FALSE)</f>
        <v>MC</v>
      </c>
      <c r="AN6" s="7" t="str">
        <f ca="1">VLOOKUP($B6,BNA_pré_INDD!$D$43:$AZ$73,MATCH(AM$3,BNA_pré_INDD!$D$8:$AZ$8,0),FALSE)</f>
        <v>-</v>
      </c>
      <c r="AO6" s="7">
        <f ca="1">VLOOKUP($B6,BNA_pré_INDD!$D$8:$AZ$41,MATCH(AO$3,BNA_pré_INDD!$D$8:$AZ$8,0),FALSE)</f>
        <v>4000</v>
      </c>
      <c r="AP6" s="7" t="str">
        <f ca="1">VLOOKUP($B6,BNA_pré_INDD!$D$43:$AZ$73,MATCH(AO$3,BNA_pré_INDD!$D$8:$AZ$8,0),FALSE)</f>
        <v>► 0%</v>
      </c>
      <c r="AQ6" s="7">
        <f ca="1">VLOOKUP($B6,BNA_pré_INDD!$D$8:$AZ$41,MATCH(AQ$3,BNA_pré_INDD!$D$8:$AZ$8,0),FALSE)</f>
        <v>3500</v>
      </c>
      <c r="AR6" s="7" t="str">
        <f ca="1">VLOOKUP($B6,BNA_pré_INDD!$D$43:$AZ$73,MATCH(AQ$3,BNA_pré_INDD!$D$8:$AZ$8,0),FALSE)</f>
        <v>► 0%</v>
      </c>
      <c r="AS6" s="7">
        <f ca="1">VLOOKUP($B6,BNA_pré_INDD!$D$8:$AZ$41,MATCH(AS$3,BNA_pré_INDD!$D$8:$AZ$8,0),FALSE)</f>
        <v>650</v>
      </c>
      <c r="AT6" s="7" t="str">
        <f ca="1">VLOOKUP($B6,BNA_pré_INDD!$D$43:$AZ$73,MATCH(AS$3,BNA_pré_INDD!$D$8:$AZ$8,0),FALSE)</f>
        <v>► 0%</v>
      </c>
      <c r="AU6" s="7" t="str">
        <f ca="1">VLOOKUP($B6,BNA_pré_INDD!$D$8:$AZ$41,MATCH(AU$3,BNA_pré_INDD!$D$8:$AZ$8,0),FALSE)</f>
        <v>MC</v>
      </c>
      <c r="AV6" s="7" t="str">
        <f ca="1">VLOOKUP($B6,BNA_pré_INDD!$D$43:$AZ$73,MATCH(AU$3,BNA_pré_INDD!$D$8:$AZ$8,0),FALSE)</f>
        <v>-</v>
      </c>
      <c r="AW6" s="7">
        <f ca="1">VLOOKUP($B6,BNA_pré_INDD!$D$8:$AZ$41,MATCH(AW$3,BNA_pré_INDD!$D$8:$AZ$8,0),FALSE)</f>
        <v>1200</v>
      </c>
      <c r="AX6" s="7" t="str">
        <f ca="1">VLOOKUP($B6,BNA_pré_INDD!$D$43:$AZ$73,MATCH(AW$3,BNA_pré_INDD!$D$8:$AZ$8,0),FALSE)</f>
        <v>► 0%</v>
      </c>
      <c r="AY6" s="7">
        <f ca="1">VLOOKUP($B6,BNA_pré_INDD!$D$8:$AZ$41,MATCH(AY$3,BNA_pré_INDD!$D$8:$AZ$8,0),FALSE)</f>
        <v>2800</v>
      </c>
      <c r="AZ6" s="7" t="str">
        <f ca="1">VLOOKUP($B6,BNA_pré_INDD!$D$43:$AZ$73,MATCH(AY$3,BNA_pré_INDD!$D$8:$AZ$8,0),FALSE)</f>
        <v>► 0%</v>
      </c>
      <c r="BA6" s="7" t="str">
        <f ca="1">VLOOKUP($B6,BNA_pré_INDD!$D$8:$AZ$41,MATCH(BA$3,BNA_pré_INDD!$D$8:$AZ$8,0),FALSE)</f>
        <v>MC</v>
      </c>
      <c r="BB6" s="7" t="str">
        <f ca="1">VLOOKUP($B6,BNA_pré_INDD!$D$43:$AZ$73,MATCH(BA$3,BNA_pré_INDD!$D$8:$AZ$8,0),FALSE)</f>
        <v>-</v>
      </c>
    </row>
    <row r="7" spans="1:54" x14ac:dyDescent="0.35">
      <c r="B7" s="20" t="s">
        <v>3330</v>
      </c>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row>
    <row r="8" spans="1:54" x14ac:dyDescent="0.35">
      <c r="B8" t="s">
        <v>72</v>
      </c>
      <c r="C8" s="7">
        <f ca="1">VLOOKUP($B8,BNA_pré_INDD!$D$8:$AZ$41,MATCH(C$3,BNA_pré_INDD!$D$8:$AZ$8,0),FALSE)</f>
        <v>1000</v>
      </c>
      <c r="D8" s="7" t="str">
        <f ca="1">VLOOKUP($B8,BNA_pré_INDD!$D$43:$AZ$73,MATCH(C$3,BNA_pré_INDD!$D$8:$AZ$8,0),FALSE)</f>
        <v>► 0%</v>
      </c>
      <c r="E8" s="7" t="str">
        <f ca="1">VLOOKUP($B8,BNA_pré_INDD!$D$8:$AZ$41,MATCH(E$3,BNA_pré_INDD!$D$8:$AZ$8,0),FALSE)</f>
        <v>MC</v>
      </c>
      <c r="F8" s="7" t="str">
        <f ca="1">VLOOKUP($B8,BNA_pré_INDD!$D$43:$AZ$73,MATCH(E$3,BNA_pré_INDD!$D$8:$AZ$8,0),FALSE)</f>
        <v>-</v>
      </c>
      <c r="G8" s="7" t="str">
        <f ca="1">VLOOKUP($B8,BNA_pré_INDD!$D$8:$AZ$41,MATCH(G$3,BNA_pré_INDD!$D$8:$AZ$8,0),FALSE)</f>
        <v>MC</v>
      </c>
      <c r="H8" s="7" t="str">
        <f ca="1">VLOOKUP($B8,BNA_pré_INDD!$D$43:$AZ$73,MATCH(G$3,BNA_pré_INDD!$D$8:$AZ$8,0),FALSE)</f>
        <v>-</v>
      </c>
      <c r="I8" s="7" t="str">
        <f ca="1">VLOOKUP($B8,BNA_pré_INDD!$D$8:$AZ$41,MATCH(I$3,BNA_pré_INDD!$D$8:$AZ$8,0),FALSE)</f>
        <v>MC</v>
      </c>
      <c r="J8" s="7" t="str">
        <f ca="1">VLOOKUP($B8,BNA_pré_INDD!$D$43:$AZ$73,MATCH(I$3,BNA_pré_INDD!$D$8:$AZ$8,0),FALSE)</f>
        <v>-</v>
      </c>
      <c r="K8" s="7">
        <f ca="1">VLOOKUP($B8,BNA_pré_INDD!$D$8:$AZ$41,MATCH(K$3,BNA_pré_INDD!$D$8:$AZ$8,0),FALSE)</f>
        <v>500</v>
      </c>
      <c r="L8" s="7" t="str">
        <f ca="1">VLOOKUP($B8,BNA_pré_INDD!$D$43:$AZ$73,MATCH(K$3,BNA_pré_INDD!$D$8:$AZ$8,0),FALSE)</f>
        <v>► 0%</v>
      </c>
      <c r="M8" s="7" t="str">
        <f ca="1">VLOOKUP($B8,BNA_pré_INDD!$D$8:$AZ$41,MATCH(M$3,BNA_pré_INDD!$D$8:$AZ$8,0),FALSE)</f>
        <v>MC</v>
      </c>
      <c r="N8" s="7" t="str">
        <f ca="1">VLOOKUP($B8,BNA_pré_INDD!$D$43:$AZ$73,MATCH(M$3,BNA_pré_INDD!$D$8:$AZ$8,0),FALSE)</f>
        <v>-</v>
      </c>
      <c r="O8" s="7" t="str">
        <f ca="1">VLOOKUP($B8,BNA_pré_INDD!$D$8:$AZ$41,MATCH(O$3,BNA_pré_INDD!$D$8:$AZ$8,0),FALSE)</f>
        <v>MC</v>
      </c>
      <c r="P8" s="7" t="str">
        <f ca="1">VLOOKUP($B8,BNA_pré_INDD!$D$43:$AZ$73,MATCH(O$3,BNA_pré_INDD!$D$8:$AZ$8,0),FALSE)</f>
        <v>-</v>
      </c>
      <c r="Q8" s="7" t="str">
        <f ca="1">VLOOKUP($B8,BNA_pré_INDD!$D$8:$AZ$41,MATCH(Q$3,BNA_pré_INDD!$D$8:$AZ$8,0),FALSE)</f>
        <v>MC</v>
      </c>
      <c r="R8" s="7" t="str">
        <f ca="1">VLOOKUP($B8,BNA_pré_INDD!$D$43:$AZ$73,MATCH(Q$3,BNA_pré_INDD!$D$8:$AZ$8,0),FALSE)</f>
        <v>-</v>
      </c>
      <c r="S8" s="7" t="str">
        <f ca="1">VLOOKUP($B8,BNA_pré_INDD!$D$8:$AZ$41,MATCH(S$3,BNA_pré_INDD!$D$8:$AZ$8,0),FALSE)</f>
        <v>MC</v>
      </c>
      <c r="T8" s="7" t="str">
        <f ca="1">VLOOKUP($B8,BNA_pré_INDD!$D$43:$AZ$73,MATCH(S$3,BNA_pré_INDD!$D$8:$AZ$8,0),FALSE)</f>
        <v>-</v>
      </c>
      <c r="U8" s="7" t="str">
        <f ca="1">VLOOKUP($B8,BNA_pré_INDD!$D$8:$AZ$41,MATCH(U$3,BNA_pré_INDD!$D$8:$AZ$8,0),FALSE)</f>
        <v>MC</v>
      </c>
      <c r="V8" s="7" t="str">
        <f ca="1">VLOOKUP($B8,BNA_pré_INDD!$D$43:$AZ$73,MATCH(U$3,BNA_pré_INDD!$D$8:$AZ$8,0),FALSE)</f>
        <v>-</v>
      </c>
      <c r="W8" s="7" t="str">
        <f ca="1">VLOOKUP($B8,BNA_pré_INDD!$D$8:$AZ$41,MATCH(W$3,BNA_pré_INDD!$D$8:$AZ$8,0),FALSE)</f>
        <v>MC</v>
      </c>
      <c r="X8" s="7" t="str">
        <f ca="1">VLOOKUP($B8,BNA_pré_INDD!$D$43:$AZ$73,MATCH(W$3,BNA_pré_INDD!$D$8:$AZ$8,0),FALSE)</f>
        <v>-</v>
      </c>
      <c r="Y8" s="7" t="str">
        <f ca="1">VLOOKUP($B8,BNA_pré_INDD!$D$8:$AZ$41,MATCH(Y$3,BNA_pré_INDD!$D$8:$AZ$8,0),FALSE)</f>
        <v>MC</v>
      </c>
      <c r="Z8" s="7" t="str">
        <f ca="1">VLOOKUP($B8,BNA_pré_INDD!$D$43:$AZ$73,MATCH(Y$3,BNA_pré_INDD!$D$8:$AZ$8,0),FALSE)</f>
        <v>-</v>
      </c>
      <c r="AA8" s="7" t="str">
        <f ca="1">VLOOKUP($B8,BNA_pré_INDD!$D$8:$AZ$41,MATCH(AA$3,BNA_pré_INDD!$D$8:$AZ$8,0),FALSE)</f>
        <v>MC</v>
      </c>
      <c r="AB8" s="7" t="str">
        <f ca="1">VLOOKUP($B8,BNA_pré_INDD!$D$43:$AZ$73,MATCH(AA$3,BNA_pré_INDD!$D$8:$AZ$8,0),FALSE)</f>
        <v>-</v>
      </c>
      <c r="AC8" s="7" t="str">
        <f ca="1">VLOOKUP($B8,BNA_pré_INDD!$D$8:$AZ$41,MATCH(AC$3,BNA_pré_INDD!$D$8:$AZ$8,0),FALSE)</f>
        <v>MC</v>
      </c>
      <c r="AD8" s="7" t="str">
        <f ca="1">VLOOKUP($B8,BNA_pré_INDD!$D$43:$AZ$73,MATCH(AC$3,BNA_pré_INDD!$D$8:$AZ$8,0),FALSE)</f>
        <v>-</v>
      </c>
      <c r="AE8" s="7">
        <f ca="1">VLOOKUP($B8,BNA_pré_INDD!$D$8:$AZ$41,MATCH(AE$3,BNA_pré_INDD!$D$8:$AZ$8,0),FALSE)</f>
        <v>525</v>
      </c>
      <c r="AF8" s="7" t="str">
        <f ca="1">VLOOKUP($B8,BNA_pré_INDD!$D$43:$AZ$73,MATCH(AE$3,BNA_pré_INDD!$D$8:$AZ$8,0),FALSE)</f>
        <v>► 0%</v>
      </c>
      <c r="AG8" s="7">
        <f ca="1">VLOOKUP($B8,BNA_pré_INDD!$D$8:$AZ$41,MATCH(AG$3,BNA_pré_INDD!$D$8:$AZ$8,0),FALSE)</f>
        <v>375</v>
      </c>
      <c r="AH8" s="7" t="str">
        <f ca="1">VLOOKUP($B8,BNA_pré_INDD!$D$43:$AZ$73,MATCH(AG$3,BNA_pré_INDD!$D$8:$AZ$8,0),FALSE)</f>
        <v>► 0%</v>
      </c>
      <c r="AI8" s="7" t="str">
        <f ca="1">VLOOKUP($B8,BNA_pré_INDD!$D$8:$AZ$41,MATCH(AI$3,BNA_pré_INDD!$D$8:$AZ$8,0),FALSE)</f>
        <v>MC</v>
      </c>
      <c r="AJ8" s="7" t="str">
        <f ca="1">VLOOKUP($B8,BNA_pré_INDD!$D$43:$AZ$73,MATCH(AI$3,BNA_pré_INDD!$D$8:$AZ$8,0),FALSE)</f>
        <v>-</v>
      </c>
      <c r="AK8" s="7" t="str">
        <f ca="1">VLOOKUP($B8,BNA_pré_INDD!$D$8:$AZ$41,MATCH(AK$3,BNA_pré_INDD!$D$8:$AZ$8,0),FALSE)</f>
        <v>MC</v>
      </c>
      <c r="AL8" s="7" t="str">
        <f ca="1">VLOOKUP($B8,BNA_pré_INDD!$D$43:$AZ$73,MATCH(AK$3,BNA_pré_INDD!$D$8:$AZ$8,0),FALSE)</f>
        <v>-</v>
      </c>
      <c r="AM8" s="7" t="str">
        <f ca="1">VLOOKUP($B8,BNA_pré_INDD!$D$8:$AZ$41,MATCH(AM$3,BNA_pré_INDD!$D$8:$AZ$8,0),FALSE)</f>
        <v>MC</v>
      </c>
      <c r="AN8" s="7" t="str">
        <f ca="1">VLOOKUP($B8,BNA_pré_INDD!$D$43:$AZ$73,MATCH(AM$3,BNA_pré_INDD!$D$8:$AZ$8,0),FALSE)</f>
        <v>-</v>
      </c>
      <c r="AO8" s="7">
        <f ca="1">VLOOKUP($B8,BNA_pré_INDD!$D$8:$AZ$41,MATCH(AO$3,BNA_pré_INDD!$D$8:$AZ$8,0),FALSE)</f>
        <v>2500</v>
      </c>
      <c r="AP8" s="7" t="str">
        <f ca="1">VLOOKUP($B8,BNA_pré_INDD!$D$43:$AZ$73,MATCH(AO$3,BNA_pré_INDD!$D$8:$AZ$8,0),FALSE)</f>
        <v>► 0%</v>
      </c>
      <c r="AQ8" s="7">
        <f ca="1">VLOOKUP($B8,BNA_pré_INDD!$D$8:$AZ$41,MATCH(AQ$3,BNA_pré_INDD!$D$8:$AZ$8,0),FALSE)</f>
        <v>4125</v>
      </c>
      <c r="AR8" s="7" t="str">
        <f ca="1">VLOOKUP($B8,BNA_pré_INDD!$D$43:$AZ$73,MATCH(AQ$3,BNA_pré_INDD!$D$8:$AZ$8,0),FALSE)</f>
        <v>► 0%</v>
      </c>
      <c r="AS8" s="7" t="str">
        <f ca="1">VLOOKUP($B8,BNA_pré_INDD!$D$8:$AZ$41,MATCH(AS$3,BNA_pré_INDD!$D$8:$AZ$8,0),FALSE)</f>
        <v>MC</v>
      </c>
      <c r="AT8" s="7" t="str">
        <f ca="1">VLOOKUP($B8,BNA_pré_INDD!$D$43:$AZ$73,MATCH(AS$3,BNA_pré_INDD!$D$8:$AZ$8,0),FALSE)</f>
        <v>-</v>
      </c>
      <c r="AU8" s="7" t="str">
        <f ca="1">VLOOKUP($B8,BNA_pré_INDD!$D$8:$AZ$41,MATCH(AU$3,BNA_pré_INDD!$D$8:$AZ$8,0),FALSE)</f>
        <v>MC</v>
      </c>
      <c r="AV8" s="7" t="str">
        <f ca="1">VLOOKUP($B8,BNA_pré_INDD!$D$43:$AZ$73,MATCH(AU$3,BNA_pré_INDD!$D$8:$AZ$8,0),FALSE)</f>
        <v>-</v>
      </c>
      <c r="AW8" s="7">
        <f ca="1">VLOOKUP($B8,BNA_pré_INDD!$D$8:$AZ$41,MATCH(AW$3,BNA_pré_INDD!$D$8:$AZ$8,0),FALSE)</f>
        <v>2500</v>
      </c>
      <c r="AX8" s="7" t="str">
        <f ca="1">VLOOKUP($B8,BNA_pré_INDD!$D$43:$AZ$73,MATCH(AW$3,BNA_pré_INDD!$D$8:$AZ$8,0),FALSE)</f>
        <v>► 0%</v>
      </c>
      <c r="AY8" s="7">
        <f ca="1">VLOOKUP($B8,BNA_pré_INDD!$D$8:$AZ$41,MATCH(AY$3,BNA_pré_INDD!$D$8:$AZ$8,0),FALSE)</f>
        <v>6750</v>
      </c>
      <c r="AZ8" s="7" t="str">
        <f ca="1">VLOOKUP($B8,BNA_pré_INDD!$D$43:$AZ$73,MATCH(AY$3,BNA_pré_INDD!$D$8:$AZ$8,0),FALSE)</f>
        <v>► 0%</v>
      </c>
      <c r="BA8" s="7">
        <f ca="1">VLOOKUP($B8,BNA_pré_INDD!$D$8:$AZ$41,MATCH(BA$3,BNA_pré_INDD!$D$8:$AZ$8,0),FALSE)</f>
        <v>250</v>
      </c>
      <c r="BB8" s="7" t="str">
        <f ca="1">VLOOKUP($B8,BNA_pré_INDD!$D$43:$AZ$73,MATCH(BA$3,BNA_pré_INDD!$D$8:$AZ$8,0),FALSE)</f>
        <v>► 0%</v>
      </c>
    </row>
    <row r="9" spans="1:54" x14ac:dyDescent="0.35">
      <c r="B9" t="s">
        <v>76</v>
      </c>
      <c r="C9" s="7">
        <f ca="1">VLOOKUP($B9,BNA_pré_INDD!$D$8:$AZ$41,MATCH(C$3,BNA_pré_INDD!$D$8:$AZ$8,0),FALSE)</f>
        <v>1000</v>
      </c>
      <c r="D9" s="7" t="str">
        <f ca="1">VLOOKUP($B9,BNA_pré_INDD!$D$43:$AZ$73,MATCH(C$3,BNA_pré_INDD!$D$8:$AZ$8,0),FALSE)</f>
        <v>► 0%</v>
      </c>
      <c r="E9" s="7">
        <f ca="1">VLOOKUP($B9,BNA_pré_INDD!$D$8:$AZ$41,MATCH(E$3,BNA_pré_INDD!$D$8:$AZ$8,0),FALSE)</f>
        <v>1000</v>
      </c>
      <c r="F9" s="7" t="str">
        <f ca="1">VLOOKUP($B9,BNA_pré_INDD!$D$43:$AZ$73,MATCH(E$3,BNA_pré_INDD!$D$8:$AZ$8,0),FALSE)</f>
        <v>► 0%</v>
      </c>
      <c r="G9" s="7" t="str">
        <f ca="1">VLOOKUP($B9,BNA_pré_INDD!$D$8:$AZ$41,MATCH(G$3,BNA_pré_INDD!$D$8:$AZ$8,0),FALSE)</f>
        <v>MC</v>
      </c>
      <c r="H9" s="7" t="str">
        <f ca="1">VLOOKUP($B9,BNA_pré_INDD!$D$43:$AZ$73,MATCH(G$3,BNA_pré_INDD!$D$8:$AZ$8,0),FALSE)</f>
        <v>-</v>
      </c>
      <c r="I9" s="7">
        <f ca="1">VLOOKUP($B9,BNA_pré_INDD!$D$8:$AZ$41,MATCH(I$3,BNA_pré_INDD!$D$8:$AZ$8,0),FALSE)</f>
        <v>450</v>
      </c>
      <c r="J9" s="7" t="str">
        <f ca="1">VLOOKUP($B9,BNA_pré_INDD!$D$43:$AZ$73,MATCH(I$3,BNA_pré_INDD!$D$8:$AZ$8,0),FALSE)</f>
        <v>► 0%</v>
      </c>
      <c r="K9" s="7">
        <f ca="1">VLOOKUP($B9,BNA_pré_INDD!$D$8:$AZ$41,MATCH(K$3,BNA_pré_INDD!$D$8:$AZ$8,0),FALSE)</f>
        <v>400</v>
      </c>
      <c r="L9" s="7" t="str">
        <f ca="1">VLOOKUP($B9,BNA_pré_INDD!$D$43:$AZ$73,MATCH(K$3,BNA_pré_INDD!$D$8:$AZ$8,0),FALSE)</f>
        <v>► 0%</v>
      </c>
      <c r="M9" s="7">
        <f ca="1">VLOOKUP($B9,BNA_pré_INDD!$D$8:$AZ$41,MATCH(M$3,BNA_pré_INDD!$D$8:$AZ$8,0),FALSE)</f>
        <v>4000</v>
      </c>
      <c r="N9" s="7" t="str">
        <f ca="1">VLOOKUP($B9,BNA_pré_INDD!$D$43:$AZ$73,MATCH(M$3,BNA_pré_INDD!$D$8:$AZ$8,0),FALSE)</f>
        <v>► 0%</v>
      </c>
      <c r="O9" s="7">
        <f ca="1">VLOOKUP($B9,BNA_pré_INDD!$D$8:$AZ$41,MATCH(O$3,BNA_pré_INDD!$D$8:$AZ$8,0),FALSE)</f>
        <v>2500</v>
      </c>
      <c r="P9" s="7" t="str">
        <f ca="1">VLOOKUP($B9,BNA_pré_INDD!$D$43:$AZ$73,MATCH(O$3,BNA_pré_INDD!$D$8:$AZ$8,0),FALSE)</f>
        <v>► 0%</v>
      </c>
      <c r="Q9" s="7">
        <f ca="1">VLOOKUP($B9,BNA_pré_INDD!$D$8:$AZ$41,MATCH(Q$3,BNA_pré_INDD!$D$8:$AZ$8,0),FALSE)</f>
        <v>1500</v>
      </c>
      <c r="R9" s="7" t="str">
        <f ca="1">VLOOKUP($B9,BNA_pré_INDD!$D$43:$AZ$73,MATCH(Q$3,BNA_pré_INDD!$D$8:$AZ$8,0),FALSE)</f>
        <v>► 0%</v>
      </c>
      <c r="S9" s="7">
        <f ca="1">VLOOKUP($B9,BNA_pré_INDD!$D$8:$AZ$41,MATCH(S$3,BNA_pré_INDD!$D$8:$AZ$8,0),FALSE)</f>
        <v>1800</v>
      </c>
      <c r="T9" s="7" t="str">
        <f ca="1">VLOOKUP($B9,BNA_pré_INDD!$D$43:$AZ$73,MATCH(S$3,BNA_pré_INDD!$D$8:$AZ$8,0),FALSE)</f>
        <v>► 0%</v>
      </c>
      <c r="U9" s="7">
        <f ca="1">VLOOKUP($B9,BNA_pré_INDD!$D$8:$AZ$41,MATCH(U$3,BNA_pré_INDD!$D$8:$AZ$8,0),FALSE)</f>
        <v>100</v>
      </c>
      <c r="V9" s="7" t="str">
        <f ca="1">VLOOKUP($B9,BNA_pré_INDD!$D$43:$AZ$73,MATCH(U$3,BNA_pré_INDD!$D$8:$AZ$8,0),FALSE)</f>
        <v>► 0%</v>
      </c>
      <c r="W9" s="7">
        <f ca="1">VLOOKUP($B9,BNA_pré_INDD!$D$8:$AZ$41,MATCH(W$3,BNA_pré_INDD!$D$8:$AZ$8,0),FALSE)</f>
        <v>25000</v>
      </c>
      <c r="X9" s="7" t="str">
        <f ca="1">VLOOKUP($B9,BNA_pré_INDD!$D$43:$AZ$73,MATCH(W$3,BNA_pré_INDD!$D$8:$AZ$8,0),FALSE)</f>
        <v>► 0%</v>
      </c>
      <c r="Y9" s="7">
        <f ca="1">VLOOKUP($B9,BNA_pré_INDD!$D$8:$AZ$41,MATCH(Y$3,BNA_pré_INDD!$D$8:$AZ$8,0),FALSE)</f>
        <v>500</v>
      </c>
      <c r="Z9" s="7" t="str">
        <f ca="1">VLOOKUP($B9,BNA_pré_INDD!$D$43:$AZ$73,MATCH(Y$3,BNA_pré_INDD!$D$8:$AZ$8,0),FALSE)</f>
        <v>► 0%</v>
      </c>
      <c r="AA9" s="7">
        <f ca="1">VLOOKUP($B9,BNA_pré_INDD!$D$8:$AZ$41,MATCH(AA$3,BNA_pré_INDD!$D$8:$AZ$8,0),FALSE)</f>
        <v>3500</v>
      </c>
      <c r="AB9" s="7" t="str">
        <f ca="1">VLOOKUP($B9,BNA_pré_INDD!$D$43:$AZ$73,MATCH(AA$3,BNA_pré_INDD!$D$8:$AZ$8,0),FALSE)</f>
        <v>► 0%</v>
      </c>
      <c r="AC9" s="7">
        <f ca="1">VLOOKUP($B9,BNA_pré_INDD!$D$8:$AZ$41,MATCH(AC$3,BNA_pré_INDD!$D$8:$AZ$8,0),FALSE)</f>
        <v>2500</v>
      </c>
      <c r="AD9" s="7" t="str">
        <f ca="1">VLOOKUP($B9,BNA_pré_INDD!$D$43:$AZ$73,MATCH(AC$3,BNA_pré_INDD!$D$8:$AZ$8,0),FALSE)</f>
        <v>► 0%</v>
      </c>
      <c r="AE9" s="7">
        <f ca="1">VLOOKUP($B9,BNA_pré_INDD!$D$8:$AZ$41,MATCH(AE$3,BNA_pré_INDD!$D$8:$AZ$8,0),FALSE)</f>
        <v>400</v>
      </c>
      <c r="AF9" s="7" t="str">
        <f ca="1">VLOOKUP($B9,BNA_pré_INDD!$D$43:$AZ$73,MATCH(AE$3,BNA_pré_INDD!$D$8:$AZ$8,0),FALSE)</f>
        <v>► 0%</v>
      </c>
      <c r="AG9" s="7">
        <f ca="1">VLOOKUP($B9,BNA_pré_INDD!$D$8:$AZ$41,MATCH(AG$3,BNA_pré_INDD!$D$8:$AZ$8,0),FALSE)</f>
        <v>75</v>
      </c>
      <c r="AH9" s="7" t="str">
        <f ca="1">VLOOKUP($B9,BNA_pré_INDD!$D$43:$AZ$73,MATCH(AG$3,BNA_pré_INDD!$D$8:$AZ$8,0),FALSE)</f>
        <v>► 0%</v>
      </c>
      <c r="AI9" s="7">
        <f ca="1">VLOOKUP($B9,BNA_pré_INDD!$D$8:$AZ$41,MATCH(AI$3,BNA_pré_INDD!$D$8:$AZ$8,0),FALSE)</f>
        <v>150</v>
      </c>
      <c r="AJ9" s="7" t="str">
        <f ca="1">VLOOKUP($B9,BNA_pré_INDD!$D$43:$AZ$73,MATCH(AI$3,BNA_pré_INDD!$D$8:$AZ$8,0),FALSE)</f>
        <v>► 0%</v>
      </c>
      <c r="AK9" s="7">
        <f ca="1">VLOOKUP($B9,BNA_pré_INDD!$D$8:$AZ$41,MATCH(AK$3,BNA_pré_INDD!$D$8:$AZ$8,0),FALSE)</f>
        <v>200</v>
      </c>
      <c r="AL9" s="7" t="str">
        <f ca="1">VLOOKUP($B9,BNA_pré_INDD!$D$43:$AZ$73,MATCH(AK$3,BNA_pré_INDD!$D$8:$AZ$8,0),FALSE)</f>
        <v>► 0%</v>
      </c>
      <c r="AM9" s="7">
        <f ca="1">VLOOKUP($B9,BNA_pré_INDD!$D$8:$AZ$41,MATCH(AM$3,BNA_pré_INDD!$D$8:$AZ$8,0),FALSE)</f>
        <v>400</v>
      </c>
      <c r="AN9" s="7" t="str">
        <f ca="1">VLOOKUP($B9,BNA_pré_INDD!$D$43:$AZ$73,MATCH(AM$3,BNA_pré_INDD!$D$8:$AZ$8,0),FALSE)</f>
        <v>► 0%</v>
      </c>
      <c r="AO9" s="7">
        <f ca="1">VLOOKUP($B9,BNA_pré_INDD!$D$8:$AZ$41,MATCH(AO$3,BNA_pré_INDD!$D$8:$AZ$8,0),FALSE)</f>
        <v>2500</v>
      </c>
      <c r="AP9" s="7" t="str">
        <f ca="1">VLOOKUP($B9,BNA_pré_INDD!$D$43:$AZ$73,MATCH(AO$3,BNA_pré_INDD!$D$8:$AZ$8,0),FALSE)</f>
        <v>► 0%</v>
      </c>
      <c r="AQ9" s="7">
        <f ca="1">VLOOKUP($B9,BNA_pré_INDD!$D$8:$AZ$41,MATCH(AQ$3,BNA_pré_INDD!$D$8:$AZ$8,0),FALSE)</f>
        <v>2500</v>
      </c>
      <c r="AR9" s="7" t="str">
        <f ca="1">VLOOKUP($B9,BNA_pré_INDD!$D$43:$AZ$73,MATCH(AQ$3,BNA_pré_INDD!$D$8:$AZ$8,0),FALSE)</f>
        <v>► 0%</v>
      </c>
      <c r="AS9" s="7">
        <f ca="1">VLOOKUP($B9,BNA_pré_INDD!$D$8:$AZ$41,MATCH(AS$3,BNA_pré_INDD!$D$8:$AZ$8,0),FALSE)</f>
        <v>2500</v>
      </c>
      <c r="AT9" s="7" t="str">
        <f ca="1">VLOOKUP($B9,BNA_pré_INDD!$D$43:$AZ$73,MATCH(AS$3,BNA_pré_INDD!$D$8:$AZ$8,0),FALSE)</f>
        <v>► 0%</v>
      </c>
      <c r="AU9" s="7">
        <f ca="1">VLOOKUP($B9,BNA_pré_INDD!$D$8:$AZ$41,MATCH(AU$3,BNA_pré_INDD!$D$8:$AZ$8,0),FALSE)</f>
        <v>2000</v>
      </c>
      <c r="AV9" s="7" t="str">
        <f ca="1">VLOOKUP($B9,BNA_pré_INDD!$D$43:$AZ$73,MATCH(AU$3,BNA_pré_INDD!$D$8:$AZ$8,0),FALSE)</f>
        <v>► 0%</v>
      </c>
      <c r="AW9" s="7">
        <f ca="1">VLOOKUP($B9,BNA_pré_INDD!$D$8:$AZ$41,MATCH(AW$3,BNA_pré_INDD!$D$8:$AZ$8,0),FALSE)</f>
        <v>1000</v>
      </c>
      <c r="AX9" s="7" t="str">
        <f ca="1">VLOOKUP($B9,BNA_pré_INDD!$D$43:$AZ$73,MATCH(AW$3,BNA_pré_INDD!$D$8:$AZ$8,0),FALSE)</f>
        <v>► 0%</v>
      </c>
      <c r="AY9" s="7">
        <f ca="1">VLOOKUP($B9,BNA_pré_INDD!$D$8:$AZ$41,MATCH(AY$3,BNA_pré_INDD!$D$8:$AZ$8,0),FALSE)</f>
        <v>3000</v>
      </c>
      <c r="AZ9" s="7" t="str">
        <f ca="1">VLOOKUP($B9,BNA_pré_INDD!$D$43:$AZ$73,MATCH(AY$3,BNA_pré_INDD!$D$8:$AZ$8,0),FALSE)</f>
        <v>► 0%</v>
      </c>
      <c r="BA9" s="7">
        <f ca="1">VLOOKUP($B9,BNA_pré_INDD!$D$8:$AZ$41,MATCH(BA$3,BNA_pré_INDD!$D$8:$AZ$8,0),FALSE)</f>
        <v>300</v>
      </c>
      <c r="BB9" s="7" t="str">
        <f ca="1">VLOOKUP($B9,BNA_pré_INDD!$D$43:$AZ$73,MATCH(BA$3,BNA_pré_INDD!$D$8:$AZ$8,0),FALSE)</f>
        <v>► 0%</v>
      </c>
    </row>
    <row r="10" spans="1:54" x14ac:dyDescent="0.35">
      <c r="B10" t="s">
        <v>78</v>
      </c>
      <c r="C10" s="7">
        <f ca="1">VLOOKUP($B10,BNA_pré_INDD!$D$8:$AZ$41,MATCH(C$3,BNA_pré_INDD!$D$8:$AZ$8,0),FALSE)</f>
        <v>1200</v>
      </c>
      <c r="D10" s="7" t="str">
        <f ca="1">VLOOKUP($B10,BNA_pré_INDD!$D$43:$AZ$73,MATCH(C$3,BNA_pré_INDD!$D$8:$AZ$8,0),FALSE)</f>
        <v>► 0%</v>
      </c>
      <c r="E10" s="7">
        <f ca="1">VLOOKUP($B10,BNA_pré_INDD!$D$8:$AZ$41,MATCH(E$3,BNA_pré_INDD!$D$8:$AZ$8,0),FALSE)</f>
        <v>3500</v>
      </c>
      <c r="F10" s="7" t="str">
        <f ca="1">VLOOKUP($B10,BNA_pré_INDD!$D$43:$AZ$73,MATCH(E$3,BNA_pré_INDD!$D$8:$AZ$8,0),FALSE)</f>
        <v>► 0%</v>
      </c>
      <c r="G10" s="7" t="str">
        <f ca="1">VLOOKUP($B10,BNA_pré_INDD!$D$8:$AZ$41,MATCH(G$3,BNA_pré_INDD!$D$8:$AZ$8,0),FALSE)</f>
        <v>MC</v>
      </c>
      <c r="H10" s="7" t="str">
        <f ca="1">VLOOKUP($B10,BNA_pré_INDD!$D$43:$AZ$73,MATCH(G$3,BNA_pré_INDD!$D$8:$AZ$8,0),FALSE)</f>
        <v>-</v>
      </c>
      <c r="I10" s="7">
        <f ca="1">VLOOKUP($B10,BNA_pré_INDD!$D$8:$AZ$41,MATCH(I$3,BNA_pré_INDD!$D$8:$AZ$8,0),FALSE)</f>
        <v>600</v>
      </c>
      <c r="J10" s="7" t="str">
        <f ca="1">VLOOKUP($B10,BNA_pré_INDD!$D$43:$AZ$73,MATCH(I$3,BNA_pré_INDD!$D$8:$AZ$8,0),FALSE)</f>
        <v>► 0%</v>
      </c>
      <c r="K10" s="7">
        <f ca="1">VLOOKUP($B10,BNA_pré_INDD!$D$8:$AZ$41,MATCH(K$3,BNA_pré_INDD!$D$8:$AZ$8,0),FALSE)</f>
        <v>300</v>
      </c>
      <c r="L10" s="7" t="str">
        <f ca="1">VLOOKUP($B10,BNA_pré_INDD!$D$43:$AZ$73,MATCH(K$3,BNA_pré_INDD!$D$8:$AZ$8,0),FALSE)</f>
        <v>► 0%</v>
      </c>
      <c r="M10" s="7">
        <f ca="1">VLOOKUP($B10,BNA_pré_INDD!$D$8:$AZ$41,MATCH(M$3,BNA_pré_INDD!$D$8:$AZ$8,0),FALSE)</f>
        <v>6000</v>
      </c>
      <c r="N10" s="7" t="str">
        <f ca="1">VLOOKUP($B10,BNA_pré_INDD!$D$43:$AZ$73,MATCH(M$3,BNA_pré_INDD!$D$8:$AZ$8,0),FALSE)</f>
        <v>► 0%</v>
      </c>
      <c r="O10" s="7">
        <f ca="1">VLOOKUP($B10,BNA_pré_INDD!$D$8:$AZ$41,MATCH(O$3,BNA_pré_INDD!$D$8:$AZ$8,0),FALSE)</f>
        <v>9000</v>
      </c>
      <c r="P10" s="7" t="str">
        <f ca="1">VLOOKUP($B10,BNA_pré_INDD!$D$43:$AZ$73,MATCH(O$3,BNA_pré_INDD!$D$8:$AZ$8,0),FALSE)</f>
        <v>► 0%</v>
      </c>
      <c r="Q10" s="7">
        <f ca="1">VLOOKUP($B10,BNA_pré_INDD!$D$8:$AZ$41,MATCH(Q$3,BNA_pré_INDD!$D$8:$AZ$8,0),FALSE)</f>
        <v>1500</v>
      </c>
      <c r="R10" s="7" t="str">
        <f ca="1">VLOOKUP($B10,BNA_pré_INDD!$D$43:$AZ$73,MATCH(Q$3,BNA_pré_INDD!$D$8:$AZ$8,0),FALSE)</f>
        <v>► 0%</v>
      </c>
      <c r="S10" s="7">
        <f ca="1">VLOOKUP($B10,BNA_pré_INDD!$D$8:$AZ$41,MATCH(S$3,BNA_pré_INDD!$D$8:$AZ$8,0),FALSE)</f>
        <v>2500</v>
      </c>
      <c r="T10" s="7" t="str">
        <f ca="1">VLOOKUP($B10,BNA_pré_INDD!$D$43:$AZ$73,MATCH(S$3,BNA_pré_INDD!$D$8:$AZ$8,0),FALSE)</f>
        <v>► 0%</v>
      </c>
      <c r="U10" s="7" t="str">
        <f ca="1">VLOOKUP($B10,BNA_pré_INDD!$D$8:$AZ$41,MATCH(U$3,BNA_pré_INDD!$D$8:$AZ$8,0),FALSE)</f>
        <v>MC</v>
      </c>
      <c r="V10" s="7" t="str">
        <f ca="1">VLOOKUP($B10,BNA_pré_INDD!$D$43:$AZ$73,MATCH(U$3,BNA_pré_INDD!$D$8:$AZ$8,0),FALSE)</f>
        <v>-</v>
      </c>
      <c r="W10" s="7" t="str">
        <f ca="1">VLOOKUP($B10,BNA_pré_INDD!$D$8:$AZ$41,MATCH(W$3,BNA_pré_INDD!$D$8:$AZ$8,0),FALSE)</f>
        <v>MC</v>
      </c>
      <c r="X10" s="7" t="str">
        <f ca="1">VLOOKUP($B10,BNA_pré_INDD!$D$43:$AZ$73,MATCH(W$3,BNA_pré_INDD!$D$8:$AZ$8,0),FALSE)</f>
        <v>-</v>
      </c>
      <c r="Y10" s="7" t="str">
        <f ca="1">VLOOKUP($B10,BNA_pré_INDD!$D$8:$AZ$41,MATCH(Y$3,BNA_pré_INDD!$D$8:$AZ$8,0),FALSE)</f>
        <v>MC</v>
      </c>
      <c r="Z10" s="7" t="str">
        <f ca="1">VLOOKUP($B10,BNA_pré_INDD!$D$43:$AZ$73,MATCH(Y$3,BNA_pré_INDD!$D$8:$AZ$8,0),FALSE)</f>
        <v>-</v>
      </c>
      <c r="AA10" s="7">
        <f ca="1">VLOOKUP($B10,BNA_pré_INDD!$D$8:$AZ$41,MATCH(AA$3,BNA_pré_INDD!$D$8:$AZ$8,0),FALSE)</f>
        <v>7250</v>
      </c>
      <c r="AB10" s="7" t="str">
        <f ca="1">VLOOKUP($B10,BNA_pré_INDD!$D$43:$AZ$73,MATCH(AA$3,BNA_pré_INDD!$D$8:$AZ$8,0),FALSE)</f>
        <v>► 0%</v>
      </c>
      <c r="AC10" s="7">
        <f ca="1">VLOOKUP($B10,BNA_pré_INDD!$D$8:$AZ$41,MATCH(AC$3,BNA_pré_INDD!$D$8:$AZ$8,0),FALSE)</f>
        <v>6000</v>
      </c>
      <c r="AD10" s="7" t="str">
        <f ca="1">VLOOKUP($B10,BNA_pré_INDD!$D$43:$AZ$73,MATCH(AC$3,BNA_pré_INDD!$D$8:$AZ$8,0),FALSE)</f>
        <v>► 0%</v>
      </c>
      <c r="AE10" s="7">
        <f ca="1">VLOOKUP($B10,BNA_pré_INDD!$D$8:$AZ$41,MATCH(AE$3,BNA_pré_INDD!$D$8:$AZ$8,0),FALSE)</f>
        <v>2125</v>
      </c>
      <c r="AF10" s="7" t="str">
        <f ca="1">VLOOKUP($B10,BNA_pré_INDD!$D$43:$AZ$73,MATCH(AE$3,BNA_pré_INDD!$D$8:$AZ$8,0),FALSE)</f>
        <v>► 0%</v>
      </c>
      <c r="AG10" s="7">
        <f ca="1">VLOOKUP($B10,BNA_pré_INDD!$D$8:$AZ$41,MATCH(AG$3,BNA_pré_INDD!$D$8:$AZ$8,0),FALSE)</f>
        <v>200</v>
      </c>
      <c r="AH10" s="7" t="str">
        <f ca="1">VLOOKUP($B10,BNA_pré_INDD!$D$43:$AZ$73,MATCH(AG$3,BNA_pré_INDD!$D$8:$AZ$8,0),FALSE)</f>
        <v>► 0%</v>
      </c>
      <c r="AI10" s="7" t="str">
        <f ca="1">VLOOKUP($B10,BNA_pré_INDD!$D$8:$AZ$41,MATCH(AI$3,BNA_pré_INDD!$D$8:$AZ$8,0),FALSE)</f>
        <v>MC</v>
      </c>
      <c r="AJ10" s="7" t="str">
        <f ca="1">VLOOKUP($B10,BNA_pré_INDD!$D$43:$AZ$73,MATCH(AI$3,BNA_pré_INDD!$D$8:$AZ$8,0),FALSE)</f>
        <v>-</v>
      </c>
      <c r="AK10" s="7" t="str">
        <f ca="1">VLOOKUP($B10,BNA_pré_INDD!$D$8:$AZ$41,MATCH(AK$3,BNA_pré_INDD!$D$8:$AZ$8,0),FALSE)</f>
        <v>MC</v>
      </c>
      <c r="AL10" s="7" t="str">
        <f ca="1">VLOOKUP($B10,BNA_pré_INDD!$D$43:$AZ$73,MATCH(AK$3,BNA_pré_INDD!$D$8:$AZ$8,0),FALSE)</f>
        <v>-</v>
      </c>
      <c r="AM10" s="7" t="str">
        <f ca="1">VLOOKUP($B10,BNA_pré_INDD!$D$8:$AZ$41,MATCH(AM$3,BNA_pré_INDD!$D$8:$AZ$8,0),FALSE)</f>
        <v>MC</v>
      </c>
      <c r="AN10" s="7" t="str">
        <f ca="1">VLOOKUP($B10,BNA_pré_INDD!$D$43:$AZ$73,MATCH(AM$3,BNA_pré_INDD!$D$8:$AZ$8,0),FALSE)</f>
        <v>-</v>
      </c>
      <c r="AO10" s="7">
        <f ca="1">VLOOKUP($B10,BNA_pré_INDD!$D$8:$AZ$41,MATCH(AO$3,BNA_pré_INDD!$D$8:$AZ$8,0),FALSE)</f>
        <v>1750</v>
      </c>
      <c r="AP10" s="7" t="str">
        <f ca="1">VLOOKUP($B10,BNA_pré_INDD!$D$43:$AZ$73,MATCH(AO$3,BNA_pré_INDD!$D$8:$AZ$8,0),FALSE)</f>
        <v>► 0%</v>
      </c>
      <c r="AQ10" s="7">
        <f ca="1">VLOOKUP($B10,BNA_pré_INDD!$D$8:$AZ$41,MATCH(AQ$3,BNA_pré_INDD!$D$8:$AZ$8,0),FALSE)</f>
        <v>3500</v>
      </c>
      <c r="AR10" s="7" t="str">
        <f ca="1">VLOOKUP($B10,BNA_pré_INDD!$D$43:$AZ$73,MATCH(AQ$3,BNA_pré_INDD!$D$8:$AZ$8,0),FALSE)</f>
        <v>► 0%</v>
      </c>
      <c r="AS10" s="7">
        <f ca="1">VLOOKUP($B10,BNA_pré_INDD!$D$8:$AZ$41,MATCH(AS$3,BNA_pré_INDD!$D$8:$AZ$8,0),FALSE)</f>
        <v>2500</v>
      </c>
      <c r="AT10" s="7" t="str">
        <f ca="1">VLOOKUP($B10,BNA_pré_INDD!$D$43:$AZ$73,MATCH(AS$3,BNA_pré_INDD!$D$8:$AZ$8,0),FALSE)</f>
        <v>► 0%</v>
      </c>
      <c r="AU10" s="7">
        <f ca="1">VLOOKUP($B10,BNA_pré_INDD!$D$8:$AZ$41,MATCH(AU$3,BNA_pré_INDD!$D$8:$AZ$8,0),FALSE)</f>
        <v>3250</v>
      </c>
      <c r="AV10" s="7" t="str">
        <f ca="1">VLOOKUP($B10,BNA_pré_INDD!$D$43:$AZ$73,MATCH(AU$3,BNA_pré_INDD!$D$8:$AZ$8,0),FALSE)</f>
        <v>► 0%</v>
      </c>
      <c r="AW10" s="7">
        <f ca="1">VLOOKUP($B10,BNA_pré_INDD!$D$8:$AZ$41,MATCH(AW$3,BNA_pré_INDD!$D$8:$AZ$8,0),FALSE)</f>
        <v>1750</v>
      </c>
      <c r="AX10" s="7" t="str">
        <f ca="1">VLOOKUP($B10,BNA_pré_INDD!$D$43:$AZ$73,MATCH(AW$3,BNA_pré_INDD!$D$8:$AZ$8,0),FALSE)</f>
        <v>► 0%</v>
      </c>
      <c r="AY10" s="7">
        <f ca="1">VLOOKUP($B10,BNA_pré_INDD!$D$8:$AZ$41,MATCH(AY$3,BNA_pré_INDD!$D$8:$AZ$8,0),FALSE)</f>
        <v>6000</v>
      </c>
      <c r="AZ10" s="7" t="str">
        <f ca="1">VLOOKUP($B10,BNA_pré_INDD!$D$43:$AZ$73,MATCH(AY$3,BNA_pré_INDD!$D$8:$AZ$8,0),FALSE)</f>
        <v>► 0%</v>
      </c>
      <c r="BA10" s="7">
        <f ca="1">VLOOKUP($B10,BNA_pré_INDD!$D$8:$AZ$41,MATCH(BA$3,BNA_pré_INDD!$D$8:$AZ$8,0),FALSE)</f>
        <v>250</v>
      </c>
      <c r="BB10" s="7" t="str">
        <f ca="1">VLOOKUP($B10,BNA_pré_INDD!$D$43:$AZ$73,MATCH(BA$3,BNA_pré_INDD!$D$8:$AZ$8,0),FALSE)</f>
        <v>► 0%</v>
      </c>
    </row>
    <row r="11" spans="1:54" x14ac:dyDescent="0.35">
      <c r="B11" s="20" t="s">
        <v>3333</v>
      </c>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row>
    <row r="12" spans="1:54" x14ac:dyDescent="0.35">
      <c r="B12" t="s">
        <v>80</v>
      </c>
      <c r="C12" s="7">
        <f ca="1">VLOOKUP($B12,BNA_pré_INDD!$D$8:$AZ$41,MATCH(C$3,BNA_pré_INDD!$D$8:$AZ$8,0),FALSE)</f>
        <v>1250</v>
      </c>
      <c r="D12" s="7" t="str">
        <f ca="1">VLOOKUP($B12,BNA_pré_INDD!$D$43:$AZ$73,MATCH(C$3,BNA_pré_INDD!$D$8:$AZ$8,0),FALSE)</f>
        <v>► 0%</v>
      </c>
      <c r="E12" s="7">
        <f ca="1">VLOOKUP($B12,BNA_pré_INDD!$D$8:$AZ$41,MATCH(E$3,BNA_pré_INDD!$D$8:$AZ$8,0),FALSE)</f>
        <v>1200</v>
      </c>
      <c r="F12" s="7" t="str">
        <f ca="1">VLOOKUP($B12,BNA_pré_INDD!$D$43:$AZ$73,MATCH(E$3,BNA_pré_INDD!$D$8:$AZ$8,0),FALSE)</f>
        <v>► 0%</v>
      </c>
      <c r="G12" s="7">
        <f ca="1">VLOOKUP($B12,BNA_pré_INDD!$D$8:$AZ$41,MATCH(G$3,BNA_pré_INDD!$D$8:$AZ$8,0),FALSE)</f>
        <v>1500</v>
      </c>
      <c r="H12" s="7" t="str">
        <f ca="1">VLOOKUP($B12,BNA_pré_INDD!$D$43:$AZ$73,MATCH(G$3,BNA_pré_INDD!$D$8:$AZ$8,0),FALSE)</f>
        <v>► 0%</v>
      </c>
      <c r="I12" s="7">
        <f ca="1">VLOOKUP($B12,BNA_pré_INDD!$D$8:$AZ$41,MATCH(I$3,BNA_pré_INDD!$D$8:$AZ$8,0),FALSE)</f>
        <v>600</v>
      </c>
      <c r="J12" s="7" t="str">
        <f ca="1">VLOOKUP($B12,BNA_pré_INDD!$D$43:$AZ$73,MATCH(I$3,BNA_pré_INDD!$D$8:$AZ$8,0),FALSE)</f>
        <v>► 0%</v>
      </c>
      <c r="K12" s="7">
        <f ca="1">VLOOKUP($B12,BNA_pré_INDD!$D$8:$AZ$41,MATCH(K$3,BNA_pré_INDD!$D$8:$AZ$8,0),FALSE)</f>
        <v>350</v>
      </c>
      <c r="L12" s="7" t="str">
        <f ca="1">VLOOKUP($B12,BNA_pré_INDD!$D$43:$AZ$73,MATCH(K$3,BNA_pré_INDD!$D$8:$AZ$8,0),FALSE)</f>
        <v>► 0%</v>
      </c>
      <c r="M12" s="7">
        <f ca="1">VLOOKUP($B12,BNA_pré_INDD!$D$8:$AZ$41,MATCH(M$3,BNA_pré_INDD!$D$8:$AZ$8,0),FALSE)</f>
        <v>7250</v>
      </c>
      <c r="N12" s="7" t="str">
        <f ca="1">VLOOKUP($B12,BNA_pré_INDD!$D$43:$AZ$73,MATCH(M$3,BNA_pré_INDD!$D$8:$AZ$8,0),FALSE)</f>
        <v>► 0%</v>
      </c>
      <c r="O12" s="7">
        <f ca="1">VLOOKUP($B12,BNA_pré_INDD!$D$8:$AZ$41,MATCH(O$3,BNA_pré_INDD!$D$8:$AZ$8,0),FALSE)</f>
        <v>7500</v>
      </c>
      <c r="P12" s="7" t="str">
        <f ca="1">VLOOKUP($B12,BNA_pré_INDD!$D$43:$AZ$73,MATCH(O$3,BNA_pré_INDD!$D$8:$AZ$8,0),FALSE)</f>
        <v>► 0%</v>
      </c>
      <c r="Q12" s="7">
        <f ca="1">VLOOKUP($B12,BNA_pré_INDD!$D$8:$AZ$41,MATCH(Q$3,BNA_pré_INDD!$D$8:$AZ$8,0),FALSE)</f>
        <v>700</v>
      </c>
      <c r="R12" s="7" t="str">
        <f ca="1">VLOOKUP($B12,BNA_pré_INDD!$D$43:$AZ$73,MATCH(Q$3,BNA_pré_INDD!$D$8:$AZ$8,0),FALSE)</f>
        <v>► 0%</v>
      </c>
      <c r="S12" s="7">
        <f ca="1">VLOOKUP($B12,BNA_pré_INDD!$D$8:$AZ$41,MATCH(S$3,BNA_pré_INDD!$D$8:$AZ$8,0),FALSE)</f>
        <v>2250</v>
      </c>
      <c r="T12" s="7" t="str">
        <f ca="1">VLOOKUP($B12,BNA_pré_INDD!$D$43:$AZ$73,MATCH(S$3,BNA_pré_INDD!$D$8:$AZ$8,0),FALSE)</f>
        <v>► 0%</v>
      </c>
      <c r="U12" s="7" t="str">
        <f ca="1">VLOOKUP($B12,BNA_pré_INDD!$D$8:$AZ$41,MATCH(U$3,BNA_pré_INDD!$D$8:$AZ$8,0),FALSE)</f>
        <v>MC</v>
      </c>
      <c r="V12" s="7" t="str">
        <f ca="1">VLOOKUP($B12,BNA_pré_INDD!$D$43:$AZ$73,MATCH(U$3,BNA_pré_INDD!$D$8:$AZ$8,0),FALSE)</f>
        <v>-</v>
      </c>
      <c r="W12" s="7" t="str">
        <f ca="1">VLOOKUP($B12,BNA_pré_INDD!$D$8:$AZ$41,MATCH(W$3,BNA_pré_INDD!$D$8:$AZ$8,0),FALSE)</f>
        <v>MC</v>
      </c>
      <c r="X12" s="7" t="str">
        <f ca="1">VLOOKUP($B12,BNA_pré_INDD!$D$43:$AZ$73,MATCH(W$3,BNA_pré_INDD!$D$8:$AZ$8,0),FALSE)</f>
        <v>-</v>
      </c>
      <c r="Y12" s="7" t="str">
        <f ca="1">VLOOKUP($B12,BNA_pré_INDD!$D$8:$AZ$41,MATCH(Y$3,BNA_pré_INDD!$D$8:$AZ$8,0),FALSE)</f>
        <v>MC</v>
      </c>
      <c r="Z12" s="7" t="str">
        <f ca="1">VLOOKUP($B12,BNA_pré_INDD!$D$43:$AZ$73,MATCH(Y$3,BNA_pré_INDD!$D$8:$AZ$8,0),FALSE)</f>
        <v>-</v>
      </c>
      <c r="AA12" s="7">
        <f ca="1">VLOOKUP($B12,BNA_pré_INDD!$D$8:$AZ$41,MATCH(AA$3,BNA_pré_INDD!$D$8:$AZ$8,0),FALSE)</f>
        <v>4500</v>
      </c>
      <c r="AB12" s="7" t="str">
        <f ca="1">VLOOKUP($B12,BNA_pré_INDD!$D$43:$AZ$73,MATCH(AA$3,BNA_pré_INDD!$D$8:$AZ$8,0),FALSE)</f>
        <v>► 0%</v>
      </c>
      <c r="AC12" s="7">
        <f ca="1">VLOOKUP($B12,BNA_pré_INDD!$D$8:$AZ$41,MATCH(AC$3,BNA_pré_INDD!$D$8:$AZ$8,0),FALSE)</f>
        <v>3375</v>
      </c>
      <c r="AD12" s="7" t="str">
        <f ca="1">VLOOKUP($B12,BNA_pré_INDD!$D$43:$AZ$73,MATCH(AC$3,BNA_pré_INDD!$D$8:$AZ$8,0),FALSE)</f>
        <v>► 0%</v>
      </c>
      <c r="AE12" s="7">
        <f ca="1">VLOOKUP($B12,BNA_pré_INDD!$D$8:$AZ$41,MATCH(AE$3,BNA_pré_INDD!$D$8:$AZ$8,0),FALSE)</f>
        <v>700</v>
      </c>
      <c r="AF12" s="7" t="str">
        <f ca="1">VLOOKUP($B12,BNA_pré_INDD!$D$43:$AZ$73,MATCH(AE$3,BNA_pré_INDD!$D$8:$AZ$8,0),FALSE)</f>
        <v>► 0%</v>
      </c>
      <c r="AG12" s="7">
        <f ca="1">VLOOKUP($B12,BNA_pré_INDD!$D$8:$AZ$41,MATCH(AG$3,BNA_pré_INDD!$D$8:$AZ$8,0),FALSE)</f>
        <v>150</v>
      </c>
      <c r="AH12" s="7" t="str">
        <f ca="1">VLOOKUP($B12,BNA_pré_INDD!$D$43:$AZ$73,MATCH(AG$3,BNA_pré_INDD!$D$8:$AZ$8,0),FALSE)</f>
        <v>► 0%</v>
      </c>
      <c r="AI12" s="7" t="str">
        <f ca="1">VLOOKUP($B12,BNA_pré_INDD!$D$8:$AZ$41,MATCH(AI$3,BNA_pré_INDD!$D$8:$AZ$8,0),FALSE)</f>
        <v>MC</v>
      </c>
      <c r="AJ12" s="7" t="str">
        <f ca="1">VLOOKUP($B12,BNA_pré_INDD!$D$43:$AZ$73,MATCH(AI$3,BNA_pré_INDD!$D$8:$AZ$8,0),FALSE)</f>
        <v>-</v>
      </c>
      <c r="AK12" s="7" t="str">
        <f ca="1">VLOOKUP($B12,BNA_pré_INDD!$D$8:$AZ$41,MATCH(AK$3,BNA_pré_INDD!$D$8:$AZ$8,0),FALSE)</f>
        <v>MC</v>
      </c>
      <c r="AL12" s="7" t="str">
        <f ca="1">VLOOKUP($B12,BNA_pré_INDD!$D$43:$AZ$73,MATCH(AK$3,BNA_pré_INDD!$D$8:$AZ$8,0),FALSE)</f>
        <v>-</v>
      </c>
      <c r="AM12" s="7" t="str">
        <f ca="1">VLOOKUP($B12,BNA_pré_INDD!$D$8:$AZ$41,MATCH(AM$3,BNA_pré_INDD!$D$8:$AZ$8,0),FALSE)</f>
        <v>MC</v>
      </c>
      <c r="AN12" s="7" t="str">
        <f ca="1">VLOOKUP($B12,BNA_pré_INDD!$D$43:$AZ$73,MATCH(AM$3,BNA_pré_INDD!$D$8:$AZ$8,0),FALSE)</f>
        <v>-</v>
      </c>
      <c r="AO12" s="7">
        <f ca="1">VLOOKUP($B12,BNA_pré_INDD!$D$8:$AZ$41,MATCH(AO$3,BNA_pré_INDD!$D$8:$AZ$8,0),FALSE)</f>
        <v>4750</v>
      </c>
      <c r="AP12" s="7" t="str">
        <f ca="1">VLOOKUP($B12,BNA_pré_INDD!$D$43:$AZ$73,MATCH(AO$3,BNA_pré_INDD!$D$8:$AZ$8,0),FALSE)</f>
        <v>► 0%</v>
      </c>
      <c r="AQ12" s="7">
        <f ca="1">VLOOKUP($B12,BNA_pré_INDD!$D$8:$AZ$41,MATCH(AQ$3,BNA_pré_INDD!$D$8:$AZ$8,0),FALSE)</f>
        <v>4750</v>
      </c>
      <c r="AR12" s="7" t="str">
        <f ca="1">VLOOKUP($B12,BNA_pré_INDD!$D$43:$AZ$73,MATCH(AQ$3,BNA_pré_INDD!$D$8:$AZ$8,0),FALSE)</f>
        <v>► 0%</v>
      </c>
      <c r="AS12" s="7">
        <f ca="1">VLOOKUP($B12,BNA_pré_INDD!$D$8:$AZ$41,MATCH(AS$3,BNA_pré_INDD!$D$8:$AZ$8,0),FALSE)</f>
        <v>2500</v>
      </c>
      <c r="AT12" s="7" t="str">
        <f ca="1">VLOOKUP($B12,BNA_pré_INDD!$D$43:$AZ$73,MATCH(AS$3,BNA_pré_INDD!$D$8:$AZ$8,0),FALSE)</f>
        <v>► 0%</v>
      </c>
      <c r="AU12" s="7" t="str">
        <f ca="1">VLOOKUP($B12,BNA_pré_INDD!$D$8:$AZ$41,MATCH(AU$3,BNA_pré_INDD!$D$8:$AZ$8,0),FALSE)</f>
        <v>MC</v>
      </c>
      <c r="AV12" s="7" t="str">
        <f ca="1">VLOOKUP($B12,BNA_pré_INDD!$D$43:$AZ$73,MATCH(AU$3,BNA_pré_INDD!$D$8:$AZ$8,0),FALSE)</f>
        <v>-</v>
      </c>
      <c r="AW12" s="7" t="str">
        <f ca="1">VLOOKUP($B12,BNA_pré_INDD!$D$8:$AZ$41,MATCH(AW$3,BNA_pré_INDD!$D$8:$AZ$8,0),FALSE)</f>
        <v>MC</v>
      </c>
      <c r="AX12" s="7" t="str">
        <f ca="1">VLOOKUP($B12,BNA_pré_INDD!$D$43:$AZ$73,MATCH(AW$3,BNA_pré_INDD!$D$8:$AZ$8,0),FALSE)</f>
        <v>-</v>
      </c>
      <c r="AY12" s="7" t="str">
        <f ca="1">VLOOKUP($B12,BNA_pré_INDD!$D$8:$AZ$41,MATCH(AY$3,BNA_pré_INDD!$D$8:$AZ$8,0),FALSE)</f>
        <v>MC</v>
      </c>
      <c r="AZ12" s="7" t="str">
        <f ca="1">VLOOKUP($B12,BNA_pré_INDD!$D$43:$AZ$73,MATCH(AY$3,BNA_pré_INDD!$D$8:$AZ$8,0),FALSE)</f>
        <v>-</v>
      </c>
      <c r="BA12" s="7">
        <f ca="1">VLOOKUP($B12,BNA_pré_INDD!$D$8:$AZ$41,MATCH(BA$3,BNA_pré_INDD!$D$8:$AZ$8,0),FALSE)</f>
        <v>275</v>
      </c>
      <c r="BB12" s="7" t="str">
        <f ca="1">VLOOKUP($B12,BNA_pré_INDD!$D$43:$AZ$73,MATCH(BA$3,BNA_pré_INDD!$D$8:$AZ$8,0),FALSE)</f>
        <v>► 0%</v>
      </c>
    </row>
    <row r="13" spans="1:54" x14ac:dyDescent="0.35">
      <c r="B13" t="s">
        <v>83</v>
      </c>
      <c r="C13" s="7" t="str">
        <f ca="1">VLOOKUP($B13,BNA_pré_INDD!$D$8:$AZ$41,MATCH(C$3,BNA_pré_INDD!$D$8:$AZ$8,0),FALSE)</f>
        <v>MC</v>
      </c>
      <c r="D13" s="7" t="str">
        <f ca="1">VLOOKUP($B13,BNA_pré_INDD!$D$43:$AZ$73,MATCH(C$3,BNA_pré_INDD!$D$8:$AZ$8,0),FALSE)</f>
        <v>-</v>
      </c>
      <c r="E13" s="7" t="str">
        <f ca="1">VLOOKUP($B13,BNA_pré_INDD!$D$8:$AZ$41,MATCH(E$3,BNA_pré_INDD!$D$8:$AZ$8,0),FALSE)</f>
        <v>MC</v>
      </c>
      <c r="F13" s="7" t="str">
        <f ca="1">VLOOKUP($B13,BNA_pré_INDD!$D$43:$AZ$73,MATCH(E$3,BNA_pré_INDD!$D$8:$AZ$8,0),FALSE)</f>
        <v>-</v>
      </c>
      <c r="G13" s="7" t="str">
        <f ca="1">VLOOKUP($B13,BNA_pré_INDD!$D$8:$AZ$41,MATCH(G$3,BNA_pré_INDD!$D$8:$AZ$8,0),FALSE)</f>
        <v>MC</v>
      </c>
      <c r="H13" s="7" t="str">
        <f ca="1">VLOOKUP($B13,BNA_pré_INDD!$D$43:$AZ$73,MATCH(G$3,BNA_pré_INDD!$D$8:$AZ$8,0),FALSE)</f>
        <v>-</v>
      </c>
      <c r="I13" s="7" t="str">
        <f ca="1">VLOOKUP($B13,BNA_pré_INDD!$D$8:$AZ$41,MATCH(I$3,BNA_pré_INDD!$D$8:$AZ$8,0),FALSE)</f>
        <v>MC</v>
      </c>
      <c r="J13" s="7" t="str">
        <f ca="1">VLOOKUP($B13,BNA_pré_INDD!$D$43:$AZ$73,MATCH(I$3,BNA_pré_INDD!$D$8:$AZ$8,0),FALSE)</f>
        <v>-</v>
      </c>
      <c r="K13" s="7">
        <f ca="1">VLOOKUP($B13,BNA_pré_INDD!$D$8:$AZ$41,MATCH(K$3,BNA_pré_INDD!$D$8:$AZ$8,0),FALSE)</f>
        <v>300</v>
      </c>
      <c r="L13" s="7" t="str">
        <f ca="1">VLOOKUP($B13,BNA_pré_INDD!$D$43:$AZ$73,MATCH(K$3,BNA_pré_INDD!$D$8:$AZ$8,0),FALSE)</f>
        <v>► 0%</v>
      </c>
      <c r="M13" s="7">
        <f ca="1">VLOOKUP($B13,BNA_pré_INDD!$D$8:$AZ$41,MATCH(M$3,BNA_pré_INDD!$D$8:$AZ$8,0),FALSE)</f>
        <v>4000</v>
      </c>
      <c r="N13" s="7" t="str">
        <f ca="1">VLOOKUP($B13,BNA_pré_INDD!$D$43:$AZ$73,MATCH(M$3,BNA_pré_INDD!$D$8:$AZ$8,0),FALSE)</f>
        <v>► 0%</v>
      </c>
      <c r="O13" s="7" t="str">
        <f ca="1">VLOOKUP($B13,BNA_pré_INDD!$D$8:$AZ$41,MATCH(O$3,BNA_pré_INDD!$D$8:$AZ$8,0),FALSE)</f>
        <v>MC</v>
      </c>
      <c r="P13" s="7" t="str">
        <f ca="1">VLOOKUP($B13,BNA_pré_INDD!$D$43:$AZ$73,MATCH(O$3,BNA_pré_INDD!$D$8:$AZ$8,0),FALSE)</f>
        <v>-</v>
      </c>
      <c r="Q13" s="7">
        <f ca="1">VLOOKUP($B13,BNA_pré_INDD!$D$8:$AZ$41,MATCH(Q$3,BNA_pré_INDD!$D$8:$AZ$8,0),FALSE)</f>
        <v>1000</v>
      </c>
      <c r="R13" s="7" t="str">
        <f ca="1">VLOOKUP($B13,BNA_pré_INDD!$D$43:$AZ$73,MATCH(Q$3,BNA_pré_INDD!$D$8:$AZ$8,0),FALSE)</f>
        <v>► 0%</v>
      </c>
      <c r="S13" s="7" t="str">
        <f ca="1">VLOOKUP($B13,BNA_pré_INDD!$D$8:$AZ$41,MATCH(S$3,BNA_pré_INDD!$D$8:$AZ$8,0),FALSE)</f>
        <v>MC</v>
      </c>
      <c r="T13" s="7" t="str">
        <f ca="1">VLOOKUP($B13,BNA_pré_INDD!$D$43:$AZ$73,MATCH(S$3,BNA_pré_INDD!$D$8:$AZ$8,0),FALSE)</f>
        <v>-</v>
      </c>
      <c r="U13" s="7" t="str">
        <f ca="1">VLOOKUP($B13,BNA_pré_INDD!$D$8:$AZ$41,MATCH(U$3,BNA_pré_INDD!$D$8:$AZ$8,0),FALSE)</f>
        <v>MC</v>
      </c>
      <c r="V13" s="7" t="str">
        <f ca="1">VLOOKUP($B13,BNA_pré_INDD!$D$43:$AZ$73,MATCH(U$3,BNA_pré_INDD!$D$8:$AZ$8,0),FALSE)</f>
        <v>-</v>
      </c>
      <c r="W13" s="7" t="str">
        <f ca="1">VLOOKUP($B13,BNA_pré_INDD!$D$8:$AZ$41,MATCH(W$3,BNA_pré_INDD!$D$8:$AZ$8,0),FALSE)</f>
        <v>MC</v>
      </c>
      <c r="X13" s="7" t="str">
        <f ca="1">VLOOKUP($B13,BNA_pré_INDD!$D$43:$AZ$73,MATCH(W$3,BNA_pré_INDD!$D$8:$AZ$8,0),FALSE)</f>
        <v>-</v>
      </c>
      <c r="Y13" s="7" t="str">
        <f ca="1">VLOOKUP($B13,BNA_pré_INDD!$D$8:$AZ$41,MATCH(Y$3,BNA_pré_INDD!$D$8:$AZ$8,0),FALSE)</f>
        <v>MC</v>
      </c>
      <c r="Z13" s="7" t="str">
        <f ca="1">VLOOKUP($B13,BNA_pré_INDD!$D$43:$AZ$73,MATCH(Y$3,BNA_pré_INDD!$D$8:$AZ$8,0),FALSE)</f>
        <v>-</v>
      </c>
      <c r="AA13" s="7" t="str">
        <f ca="1">VLOOKUP($B13,BNA_pré_INDD!$D$8:$AZ$41,MATCH(AA$3,BNA_pré_INDD!$D$8:$AZ$8,0),FALSE)</f>
        <v>MC</v>
      </c>
      <c r="AB13" s="7" t="str">
        <f ca="1">VLOOKUP($B13,BNA_pré_INDD!$D$43:$AZ$73,MATCH(AA$3,BNA_pré_INDD!$D$8:$AZ$8,0),FALSE)</f>
        <v>-</v>
      </c>
      <c r="AC13" s="7" t="str">
        <f ca="1">VLOOKUP($B13,BNA_pré_INDD!$D$8:$AZ$41,MATCH(AC$3,BNA_pré_INDD!$D$8:$AZ$8,0),FALSE)</f>
        <v>MC</v>
      </c>
      <c r="AD13" s="7" t="str">
        <f ca="1">VLOOKUP($B13,BNA_pré_INDD!$D$43:$AZ$73,MATCH(AC$3,BNA_pré_INDD!$D$8:$AZ$8,0),FALSE)</f>
        <v>-</v>
      </c>
      <c r="AE13" s="7">
        <f ca="1">VLOOKUP($B13,BNA_pré_INDD!$D$8:$AZ$41,MATCH(AE$3,BNA_pré_INDD!$D$8:$AZ$8,0),FALSE)</f>
        <v>300</v>
      </c>
      <c r="AF13" s="7" t="str">
        <f ca="1">VLOOKUP($B13,BNA_pré_INDD!$D$43:$AZ$73,MATCH(AE$3,BNA_pré_INDD!$D$8:$AZ$8,0),FALSE)</f>
        <v>► 0%</v>
      </c>
      <c r="AG13" s="7">
        <f ca="1">VLOOKUP($B13,BNA_pré_INDD!$D$8:$AZ$41,MATCH(AG$3,BNA_pré_INDD!$D$8:$AZ$8,0),FALSE)</f>
        <v>150</v>
      </c>
      <c r="AH13" s="7" t="str">
        <f ca="1">VLOOKUP($B13,BNA_pré_INDD!$D$43:$AZ$73,MATCH(AG$3,BNA_pré_INDD!$D$8:$AZ$8,0),FALSE)</f>
        <v>► 0%</v>
      </c>
      <c r="AI13" s="7" t="str">
        <f ca="1">VLOOKUP($B13,BNA_pré_INDD!$D$8:$AZ$41,MATCH(AI$3,BNA_pré_INDD!$D$8:$AZ$8,0),FALSE)</f>
        <v>MC</v>
      </c>
      <c r="AJ13" s="7" t="str">
        <f ca="1">VLOOKUP($B13,BNA_pré_INDD!$D$43:$AZ$73,MATCH(AI$3,BNA_pré_INDD!$D$8:$AZ$8,0),FALSE)</f>
        <v>-</v>
      </c>
      <c r="AK13" s="7">
        <f ca="1">VLOOKUP($B13,BNA_pré_INDD!$D$8:$AZ$41,MATCH(AK$3,BNA_pré_INDD!$D$8:$AZ$8,0),FALSE)</f>
        <v>1875</v>
      </c>
      <c r="AL13" s="7" t="str">
        <f ca="1">VLOOKUP($B13,BNA_pré_INDD!$D$43:$AZ$73,MATCH(AK$3,BNA_pré_INDD!$D$8:$AZ$8,0),FALSE)</f>
        <v>► 0%</v>
      </c>
      <c r="AM13" s="7" t="str">
        <f ca="1">VLOOKUP($B13,BNA_pré_INDD!$D$8:$AZ$41,MATCH(AM$3,BNA_pré_INDD!$D$8:$AZ$8,0),FALSE)</f>
        <v>MC</v>
      </c>
      <c r="AN13" s="7" t="str">
        <f ca="1">VLOOKUP($B13,BNA_pré_INDD!$D$43:$AZ$73,MATCH(AM$3,BNA_pré_INDD!$D$8:$AZ$8,0),FALSE)</f>
        <v>-</v>
      </c>
      <c r="AO13" s="7">
        <f ca="1">VLOOKUP($B13,BNA_pré_INDD!$D$8:$AZ$41,MATCH(AO$3,BNA_pré_INDD!$D$8:$AZ$8,0),FALSE)</f>
        <v>4000</v>
      </c>
      <c r="AP13" s="7" t="str">
        <f ca="1">VLOOKUP($B13,BNA_pré_INDD!$D$43:$AZ$73,MATCH(AO$3,BNA_pré_INDD!$D$8:$AZ$8,0),FALSE)</f>
        <v>► 0%</v>
      </c>
      <c r="AQ13" s="7">
        <f ca="1">VLOOKUP($B13,BNA_pré_INDD!$D$8:$AZ$41,MATCH(AQ$3,BNA_pré_INDD!$D$8:$AZ$8,0),FALSE)</f>
        <v>3000</v>
      </c>
      <c r="AR13" s="7" t="str">
        <f ca="1">VLOOKUP($B13,BNA_pré_INDD!$D$43:$AZ$73,MATCH(AQ$3,BNA_pré_INDD!$D$8:$AZ$8,0),FALSE)</f>
        <v>► 0%</v>
      </c>
      <c r="AS13" s="7">
        <f ca="1">VLOOKUP($B13,BNA_pré_INDD!$D$8:$AZ$41,MATCH(AS$3,BNA_pré_INDD!$D$8:$AZ$8,0),FALSE)</f>
        <v>2500</v>
      </c>
      <c r="AT13" s="7" t="str">
        <f ca="1">VLOOKUP($B13,BNA_pré_INDD!$D$43:$AZ$73,MATCH(AS$3,BNA_pré_INDD!$D$8:$AZ$8,0),FALSE)</f>
        <v>► 0%</v>
      </c>
      <c r="AU13" s="7" t="str">
        <f ca="1">VLOOKUP($B13,BNA_pré_INDD!$D$8:$AZ$41,MATCH(AU$3,BNA_pré_INDD!$D$8:$AZ$8,0),FALSE)</f>
        <v>MC</v>
      </c>
      <c r="AV13" s="7" t="str">
        <f ca="1">VLOOKUP($B13,BNA_pré_INDD!$D$43:$AZ$73,MATCH(AU$3,BNA_pré_INDD!$D$8:$AZ$8,0),FALSE)</f>
        <v>-</v>
      </c>
      <c r="AW13" s="7">
        <f ca="1">VLOOKUP($B13,BNA_pré_INDD!$D$8:$AZ$41,MATCH(AW$3,BNA_pré_INDD!$D$8:$AZ$8,0),FALSE)</f>
        <v>1500</v>
      </c>
      <c r="AX13" s="7" t="str">
        <f ca="1">VLOOKUP($B13,BNA_pré_INDD!$D$43:$AZ$73,MATCH(AW$3,BNA_pré_INDD!$D$8:$AZ$8,0),FALSE)</f>
        <v>► 0%</v>
      </c>
      <c r="AY13" s="7">
        <f ca="1">VLOOKUP($B13,BNA_pré_INDD!$D$8:$AZ$41,MATCH(AY$3,BNA_pré_INDD!$D$8:$AZ$8,0),FALSE)</f>
        <v>4500</v>
      </c>
      <c r="AZ13" s="7" t="str">
        <f ca="1">VLOOKUP($B13,BNA_pré_INDD!$D$43:$AZ$73,MATCH(AY$3,BNA_pré_INDD!$D$8:$AZ$8,0),FALSE)</f>
        <v>► 0%</v>
      </c>
      <c r="BA13" s="7">
        <f ca="1">VLOOKUP($B13,BNA_pré_INDD!$D$8:$AZ$41,MATCH(BA$3,BNA_pré_INDD!$D$8:$AZ$8,0),FALSE)</f>
        <v>200</v>
      </c>
      <c r="BB13" s="7" t="str">
        <f ca="1">VLOOKUP($B13,BNA_pré_INDD!$D$43:$AZ$73,MATCH(BA$3,BNA_pré_INDD!$D$8:$AZ$8,0),FALSE)</f>
        <v>► 0%</v>
      </c>
    </row>
    <row r="14" spans="1:54" x14ac:dyDescent="0.35">
      <c r="B14" t="s">
        <v>2188</v>
      </c>
      <c r="C14" s="7">
        <f ca="1">VLOOKUP($B14,BNA_pré_INDD!$D$8:$AZ$41,MATCH(C$3,BNA_pré_INDD!$D$8:$AZ$8,0),FALSE)</f>
        <v>1750</v>
      </c>
      <c r="D14" s="7" t="str">
        <f ca="1">VLOOKUP($B14,BNA_pré_INDD!$D$43:$AZ$73,MATCH(C$3,BNA_pré_INDD!$D$8:$AZ$8,0),FALSE)</f>
        <v>► 0%</v>
      </c>
      <c r="E14" s="7">
        <f ca="1">VLOOKUP($B14,BNA_pré_INDD!$D$8:$AZ$41,MATCH(E$3,BNA_pré_INDD!$D$8:$AZ$8,0),FALSE)</f>
        <v>2250</v>
      </c>
      <c r="F14" s="7" t="str">
        <f ca="1">VLOOKUP($B14,BNA_pré_INDD!$D$43:$AZ$73,MATCH(E$3,BNA_pré_INDD!$D$8:$AZ$8,0),FALSE)</f>
        <v>► 0%</v>
      </c>
      <c r="G14" s="7" t="str">
        <f ca="1">VLOOKUP($B14,BNA_pré_INDD!$D$8:$AZ$41,MATCH(G$3,BNA_pré_INDD!$D$8:$AZ$8,0),FALSE)</f>
        <v>MC</v>
      </c>
      <c r="H14" s="7" t="str">
        <f ca="1">VLOOKUP($B14,BNA_pré_INDD!$D$43:$AZ$73,MATCH(G$3,BNA_pré_INDD!$D$8:$AZ$8,0),FALSE)</f>
        <v>-</v>
      </c>
      <c r="I14" s="7" t="str">
        <f ca="1">VLOOKUP($B14,BNA_pré_INDD!$D$8:$AZ$41,MATCH(I$3,BNA_pré_INDD!$D$8:$AZ$8,0),FALSE)</f>
        <v>MC</v>
      </c>
      <c r="J14" s="7" t="str">
        <f ca="1">VLOOKUP($B14,BNA_pré_INDD!$D$43:$AZ$73,MATCH(I$3,BNA_pré_INDD!$D$8:$AZ$8,0),FALSE)</f>
        <v>-</v>
      </c>
      <c r="K14" s="7" t="str">
        <f ca="1">VLOOKUP($B14,BNA_pré_INDD!$D$8:$AZ$41,MATCH(K$3,BNA_pré_INDD!$D$8:$AZ$8,0),FALSE)</f>
        <v>MC</v>
      </c>
      <c r="L14" s="7" t="str">
        <f ca="1">VLOOKUP($B14,BNA_pré_INDD!$D$43:$AZ$73,MATCH(K$3,BNA_pré_INDD!$D$8:$AZ$8,0),FALSE)</f>
        <v>-</v>
      </c>
      <c r="M14" s="7">
        <f ca="1">VLOOKUP($B14,BNA_pré_INDD!$D$8:$AZ$41,MATCH(M$3,BNA_pré_INDD!$D$8:$AZ$8,0),FALSE)</f>
        <v>6000</v>
      </c>
      <c r="N14" s="7" t="str">
        <f ca="1">VLOOKUP($B14,BNA_pré_INDD!$D$43:$AZ$73,MATCH(M$3,BNA_pré_INDD!$D$8:$AZ$8,0),FALSE)</f>
        <v>► 0%</v>
      </c>
      <c r="O14" s="7" t="str">
        <f ca="1">VLOOKUP($B14,BNA_pré_INDD!$D$8:$AZ$41,MATCH(O$3,BNA_pré_INDD!$D$8:$AZ$8,0),FALSE)</f>
        <v>MC</v>
      </c>
      <c r="P14" s="7" t="str">
        <f ca="1">VLOOKUP($B14,BNA_pré_INDD!$D$43:$AZ$73,MATCH(O$3,BNA_pré_INDD!$D$8:$AZ$8,0),FALSE)</f>
        <v>-</v>
      </c>
      <c r="Q14" s="7" t="str">
        <f ca="1">VLOOKUP($B14,BNA_pré_INDD!$D$8:$AZ$41,MATCH(Q$3,BNA_pré_INDD!$D$8:$AZ$8,0),FALSE)</f>
        <v>MC</v>
      </c>
      <c r="R14" s="7" t="str">
        <f ca="1">VLOOKUP($B14,BNA_pré_INDD!$D$43:$AZ$73,MATCH(Q$3,BNA_pré_INDD!$D$8:$AZ$8,0),FALSE)</f>
        <v>-</v>
      </c>
      <c r="S14" s="7" t="str">
        <f ca="1">VLOOKUP($B14,BNA_pré_INDD!$D$8:$AZ$41,MATCH(S$3,BNA_pré_INDD!$D$8:$AZ$8,0),FALSE)</f>
        <v>MC</v>
      </c>
      <c r="T14" s="7" t="str">
        <f ca="1">VLOOKUP($B14,BNA_pré_INDD!$D$43:$AZ$73,MATCH(S$3,BNA_pré_INDD!$D$8:$AZ$8,0),FALSE)</f>
        <v>-</v>
      </c>
      <c r="U14" s="7" t="str">
        <f ca="1">VLOOKUP($B14,BNA_pré_INDD!$D$8:$AZ$41,MATCH(U$3,BNA_pré_INDD!$D$8:$AZ$8,0),FALSE)</f>
        <v>MC</v>
      </c>
      <c r="V14" s="7" t="str">
        <f ca="1">VLOOKUP($B14,BNA_pré_INDD!$D$43:$AZ$73,MATCH(U$3,BNA_pré_INDD!$D$8:$AZ$8,0),FALSE)</f>
        <v>-</v>
      </c>
      <c r="W14" s="7" t="str">
        <f ca="1">VLOOKUP($B14,BNA_pré_INDD!$D$8:$AZ$41,MATCH(W$3,BNA_pré_INDD!$D$8:$AZ$8,0),FALSE)</f>
        <v>MC</v>
      </c>
      <c r="X14" s="7" t="str">
        <f ca="1">VLOOKUP($B14,BNA_pré_INDD!$D$43:$AZ$73,MATCH(W$3,BNA_pré_INDD!$D$8:$AZ$8,0),FALSE)</f>
        <v>-</v>
      </c>
      <c r="Y14" s="7" t="str">
        <f ca="1">VLOOKUP($B14,BNA_pré_INDD!$D$8:$AZ$41,MATCH(Y$3,BNA_pré_INDD!$D$8:$AZ$8,0),FALSE)</f>
        <v>MC</v>
      </c>
      <c r="Z14" s="7" t="str">
        <f ca="1">VLOOKUP($B14,BNA_pré_INDD!$D$43:$AZ$73,MATCH(Y$3,BNA_pré_INDD!$D$8:$AZ$8,0),FALSE)</f>
        <v>-</v>
      </c>
      <c r="AA14" s="7" t="str">
        <f ca="1">VLOOKUP($B14,BNA_pré_INDD!$D$8:$AZ$41,MATCH(AA$3,BNA_pré_INDD!$D$8:$AZ$8,0),FALSE)</f>
        <v>MC</v>
      </c>
      <c r="AB14" s="7" t="str">
        <f ca="1">VLOOKUP($B14,BNA_pré_INDD!$D$43:$AZ$73,MATCH(AA$3,BNA_pré_INDD!$D$8:$AZ$8,0),FALSE)</f>
        <v>-</v>
      </c>
      <c r="AC14" s="7" t="str">
        <f ca="1">VLOOKUP($B14,BNA_pré_INDD!$D$8:$AZ$41,MATCH(AC$3,BNA_pré_INDD!$D$8:$AZ$8,0),FALSE)</f>
        <v>MC</v>
      </c>
      <c r="AD14" s="7" t="str">
        <f ca="1">VLOOKUP($B14,BNA_pré_INDD!$D$43:$AZ$73,MATCH(AC$3,BNA_pré_INDD!$D$8:$AZ$8,0),FALSE)</f>
        <v>-</v>
      </c>
      <c r="AE14" s="7" t="str">
        <f ca="1">VLOOKUP($B14,BNA_pré_INDD!$D$8:$AZ$41,MATCH(AE$3,BNA_pré_INDD!$D$8:$AZ$8,0),FALSE)</f>
        <v>MC</v>
      </c>
      <c r="AF14" s="7" t="str">
        <f ca="1">VLOOKUP($B14,BNA_pré_INDD!$D$43:$AZ$73,MATCH(AE$3,BNA_pré_INDD!$D$8:$AZ$8,0),FALSE)</f>
        <v>-</v>
      </c>
      <c r="AG14" s="7" t="str">
        <f ca="1">VLOOKUP($B14,BNA_pré_INDD!$D$8:$AZ$41,MATCH(AG$3,BNA_pré_INDD!$D$8:$AZ$8,0),FALSE)</f>
        <v>MC</v>
      </c>
      <c r="AH14" s="7" t="str">
        <f ca="1">VLOOKUP($B14,BNA_pré_INDD!$D$43:$AZ$73,MATCH(AG$3,BNA_pré_INDD!$D$8:$AZ$8,0),FALSE)</f>
        <v>-</v>
      </c>
      <c r="AI14" s="7" t="str">
        <f ca="1">VLOOKUP($B14,BNA_pré_INDD!$D$8:$AZ$41,MATCH(AI$3,BNA_pré_INDD!$D$8:$AZ$8,0),FALSE)</f>
        <v>MC</v>
      </c>
      <c r="AJ14" s="7" t="str">
        <f ca="1">VLOOKUP($B14,BNA_pré_INDD!$D$43:$AZ$73,MATCH(AI$3,BNA_pré_INDD!$D$8:$AZ$8,0),FALSE)</f>
        <v>-</v>
      </c>
      <c r="AK14" s="7" t="str">
        <f ca="1">VLOOKUP($B14,BNA_pré_INDD!$D$8:$AZ$41,MATCH(AK$3,BNA_pré_INDD!$D$8:$AZ$8,0),FALSE)</f>
        <v>MC</v>
      </c>
      <c r="AL14" s="7" t="str">
        <f ca="1">VLOOKUP($B14,BNA_pré_INDD!$D$43:$AZ$73,MATCH(AK$3,BNA_pré_INDD!$D$8:$AZ$8,0),FALSE)</f>
        <v>-</v>
      </c>
      <c r="AM14" s="7" t="str">
        <f ca="1">VLOOKUP($B14,BNA_pré_INDD!$D$8:$AZ$41,MATCH(AM$3,BNA_pré_INDD!$D$8:$AZ$8,0),FALSE)</f>
        <v>MC</v>
      </c>
      <c r="AN14" s="7" t="str">
        <f ca="1">VLOOKUP($B14,BNA_pré_INDD!$D$43:$AZ$73,MATCH(AM$3,BNA_pré_INDD!$D$8:$AZ$8,0),FALSE)</f>
        <v>-</v>
      </c>
      <c r="AO14" s="7" t="str">
        <f ca="1">VLOOKUP($B14,BNA_pré_INDD!$D$8:$AZ$41,MATCH(AO$3,BNA_pré_INDD!$D$8:$AZ$8,0),FALSE)</f>
        <v>MC</v>
      </c>
      <c r="AP14" s="7" t="str">
        <f ca="1">VLOOKUP($B14,BNA_pré_INDD!$D$43:$AZ$73,MATCH(AO$3,BNA_pré_INDD!$D$8:$AZ$8,0),FALSE)</f>
        <v>-</v>
      </c>
      <c r="AQ14" s="7">
        <f ca="1">VLOOKUP($B14,BNA_pré_INDD!$D$8:$AZ$41,MATCH(AQ$3,BNA_pré_INDD!$D$8:$AZ$8,0),FALSE)</f>
        <v>4000</v>
      </c>
      <c r="AR14" s="7" t="str">
        <f ca="1">VLOOKUP($B14,BNA_pré_INDD!$D$43:$AZ$73,MATCH(AQ$3,BNA_pré_INDD!$D$8:$AZ$8,0),FALSE)</f>
        <v>► 0%</v>
      </c>
      <c r="AS14" s="7" t="str">
        <f ca="1">VLOOKUP($B14,BNA_pré_INDD!$D$8:$AZ$41,MATCH(AS$3,BNA_pré_INDD!$D$8:$AZ$8,0),FALSE)</f>
        <v>MC</v>
      </c>
      <c r="AT14" s="7" t="str">
        <f ca="1">VLOOKUP($B14,BNA_pré_INDD!$D$43:$AZ$73,MATCH(AS$3,BNA_pré_INDD!$D$8:$AZ$8,0),FALSE)</f>
        <v>-</v>
      </c>
      <c r="AU14" s="7" t="str">
        <f ca="1">VLOOKUP($B14,BNA_pré_INDD!$D$8:$AZ$41,MATCH(AU$3,BNA_pré_INDD!$D$8:$AZ$8,0),FALSE)</f>
        <v>MC</v>
      </c>
      <c r="AV14" s="7" t="str">
        <f ca="1">VLOOKUP($B14,BNA_pré_INDD!$D$43:$AZ$73,MATCH(AU$3,BNA_pré_INDD!$D$8:$AZ$8,0),FALSE)</f>
        <v>-</v>
      </c>
      <c r="AW14" s="7" t="str">
        <f ca="1">VLOOKUP($B14,BNA_pré_INDD!$D$8:$AZ$41,MATCH(AW$3,BNA_pré_INDD!$D$8:$AZ$8,0),FALSE)</f>
        <v>MC</v>
      </c>
      <c r="AX14" s="7" t="str">
        <f ca="1">VLOOKUP($B14,BNA_pré_INDD!$D$43:$AZ$73,MATCH(AW$3,BNA_pré_INDD!$D$8:$AZ$8,0),FALSE)</f>
        <v>-</v>
      </c>
      <c r="AY14" s="7" t="str">
        <f ca="1">VLOOKUP($B14,BNA_pré_INDD!$D$8:$AZ$41,MATCH(AY$3,BNA_pré_INDD!$D$8:$AZ$8,0),FALSE)</f>
        <v>MC</v>
      </c>
      <c r="AZ14" s="7" t="str">
        <f ca="1">VLOOKUP($B14,BNA_pré_INDD!$D$43:$AZ$73,MATCH(AY$3,BNA_pré_INDD!$D$8:$AZ$8,0),FALSE)</f>
        <v>-</v>
      </c>
      <c r="BA14" s="7" t="str">
        <f ca="1">VLOOKUP($B14,BNA_pré_INDD!$D$8:$AZ$41,MATCH(BA$3,BNA_pré_INDD!$D$8:$AZ$8,0),FALSE)</f>
        <v>MC</v>
      </c>
      <c r="BB14" s="7" t="str">
        <f ca="1">VLOOKUP($B14,BNA_pré_INDD!$D$43:$AZ$73,MATCH(BA$3,BNA_pré_INDD!$D$8:$AZ$8,0),FALSE)</f>
        <v>-</v>
      </c>
    </row>
    <row r="15" spans="1:54" x14ac:dyDescent="0.35">
      <c r="B15" t="s">
        <v>85</v>
      </c>
      <c r="C15" s="7" t="str">
        <f ca="1">VLOOKUP($B15,BNA_pré_INDD!$D$8:$AZ$41,MATCH(C$3,BNA_pré_INDD!$D$8:$AZ$8,0),FALSE)</f>
        <v>MC</v>
      </c>
      <c r="D15" s="7" t="str">
        <f ca="1">VLOOKUP($B15,BNA_pré_INDD!$D$43:$AZ$73,MATCH(C$3,BNA_pré_INDD!$D$8:$AZ$8,0),FALSE)</f>
        <v>-</v>
      </c>
      <c r="E15" s="7" t="str">
        <f ca="1">VLOOKUP($B15,BNA_pré_INDD!$D$8:$AZ$41,MATCH(E$3,BNA_pré_INDD!$D$8:$AZ$8,0),FALSE)</f>
        <v>MC</v>
      </c>
      <c r="F15" s="7" t="str">
        <f ca="1">VLOOKUP($B15,BNA_pré_INDD!$D$43:$AZ$73,MATCH(E$3,BNA_pré_INDD!$D$8:$AZ$8,0),FALSE)</f>
        <v>-</v>
      </c>
      <c r="G15" s="7" t="str">
        <f ca="1">VLOOKUP($B15,BNA_pré_INDD!$D$8:$AZ$41,MATCH(G$3,BNA_pré_INDD!$D$8:$AZ$8,0),FALSE)</f>
        <v>MC</v>
      </c>
      <c r="H15" s="7" t="str">
        <f ca="1">VLOOKUP($B15,BNA_pré_INDD!$D$43:$AZ$73,MATCH(G$3,BNA_pré_INDD!$D$8:$AZ$8,0),FALSE)</f>
        <v>-</v>
      </c>
      <c r="I15" s="7">
        <f ca="1">VLOOKUP($B15,BNA_pré_INDD!$D$8:$AZ$41,MATCH(I$3,BNA_pré_INDD!$D$8:$AZ$8,0),FALSE)</f>
        <v>350</v>
      </c>
      <c r="J15" s="7" t="str">
        <f ca="1">VLOOKUP($B15,BNA_pré_INDD!$D$43:$AZ$73,MATCH(I$3,BNA_pré_INDD!$D$8:$AZ$8,0),FALSE)</f>
        <v>► 0%</v>
      </c>
      <c r="K15" s="7">
        <f ca="1">VLOOKUP($B15,BNA_pré_INDD!$D$8:$AZ$41,MATCH(K$3,BNA_pré_INDD!$D$8:$AZ$8,0),FALSE)</f>
        <v>300</v>
      </c>
      <c r="L15" s="7" t="str">
        <f ca="1">VLOOKUP($B15,BNA_pré_INDD!$D$43:$AZ$73,MATCH(K$3,BNA_pré_INDD!$D$8:$AZ$8,0),FALSE)</f>
        <v>► 0%</v>
      </c>
      <c r="M15" s="7">
        <f ca="1">VLOOKUP($B15,BNA_pré_INDD!$D$8:$AZ$41,MATCH(M$3,BNA_pré_INDD!$D$8:$AZ$8,0),FALSE)</f>
        <v>4000</v>
      </c>
      <c r="N15" s="7" t="str">
        <f ca="1">VLOOKUP($B15,BNA_pré_INDD!$D$43:$AZ$73,MATCH(M$3,BNA_pré_INDD!$D$8:$AZ$8,0),FALSE)</f>
        <v>► 0%</v>
      </c>
      <c r="O15" s="7" t="str">
        <f ca="1">VLOOKUP($B15,BNA_pré_INDD!$D$8:$AZ$41,MATCH(O$3,BNA_pré_INDD!$D$8:$AZ$8,0),FALSE)</f>
        <v>MC</v>
      </c>
      <c r="P15" s="7" t="str">
        <f ca="1">VLOOKUP($B15,BNA_pré_INDD!$D$43:$AZ$73,MATCH(O$3,BNA_pré_INDD!$D$8:$AZ$8,0),FALSE)</f>
        <v>-</v>
      </c>
      <c r="Q15" s="7" t="str">
        <f ca="1">VLOOKUP($B15,BNA_pré_INDD!$D$8:$AZ$41,MATCH(Q$3,BNA_pré_INDD!$D$8:$AZ$8,0),FALSE)</f>
        <v>MC</v>
      </c>
      <c r="R15" s="7" t="str">
        <f ca="1">VLOOKUP($B15,BNA_pré_INDD!$D$43:$AZ$73,MATCH(Q$3,BNA_pré_INDD!$D$8:$AZ$8,0),FALSE)</f>
        <v>-</v>
      </c>
      <c r="S15" s="7" t="str">
        <f ca="1">VLOOKUP($B15,BNA_pré_INDD!$D$8:$AZ$41,MATCH(S$3,BNA_pré_INDD!$D$8:$AZ$8,0),FALSE)</f>
        <v>MC</v>
      </c>
      <c r="T15" s="7" t="str">
        <f ca="1">VLOOKUP($B15,BNA_pré_INDD!$D$43:$AZ$73,MATCH(S$3,BNA_pré_INDD!$D$8:$AZ$8,0),FALSE)</f>
        <v>-</v>
      </c>
      <c r="U15" s="7" t="str">
        <f ca="1">VLOOKUP($B15,BNA_pré_INDD!$D$8:$AZ$41,MATCH(U$3,BNA_pré_INDD!$D$8:$AZ$8,0),FALSE)</f>
        <v>MC</v>
      </c>
      <c r="V15" s="7" t="str">
        <f ca="1">VLOOKUP($B15,BNA_pré_INDD!$D$43:$AZ$73,MATCH(U$3,BNA_pré_INDD!$D$8:$AZ$8,0),FALSE)</f>
        <v>-</v>
      </c>
      <c r="W15" s="7" t="str">
        <f ca="1">VLOOKUP($B15,BNA_pré_INDD!$D$8:$AZ$41,MATCH(W$3,BNA_pré_INDD!$D$8:$AZ$8,0),FALSE)</f>
        <v>MC</v>
      </c>
      <c r="X15" s="7" t="str">
        <f ca="1">VLOOKUP($B15,BNA_pré_INDD!$D$43:$AZ$73,MATCH(W$3,BNA_pré_INDD!$D$8:$AZ$8,0),FALSE)</f>
        <v>-</v>
      </c>
      <c r="Y15" s="7" t="str">
        <f ca="1">VLOOKUP($B15,BNA_pré_INDD!$D$8:$AZ$41,MATCH(Y$3,BNA_pré_INDD!$D$8:$AZ$8,0),FALSE)</f>
        <v>MC</v>
      </c>
      <c r="Z15" s="7" t="str">
        <f ca="1">VLOOKUP($B15,BNA_pré_INDD!$D$43:$AZ$73,MATCH(Y$3,BNA_pré_INDD!$D$8:$AZ$8,0),FALSE)</f>
        <v>-</v>
      </c>
      <c r="AA15" s="7" t="str">
        <f ca="1">VLOOKUP($B15,BNA_pré_INDD!$D$8:$AZ$41,MATCH(AA$3,BNA_pré_INDD!$D$8:$AZ$8,0),FALSE)</f>
        <v>MC</v>
      </c>
      <c r="AB15" s="7" t="str">
        <f ca="1">VLOOKUP($B15,BNA_pré_INDD!$D$43:$AZ$73,MATCH(AA$3,BNA_pré_INDD!$D$8:$AZ$8,0),FALSE)</f>
        <v>-</v>
      </c>
      <c r="AC15" s="7" t="str">
        <f ca="1">VLOOKUP($B15,BNA_pré_INDD!$D$8:$AZ$41,MATCH(AC$3,BNA_pré_INDD!$D$8:$AZ$8,0),FALSE)</f>
        <v>MC</v>
      </c>
      <c r="AD15" s="7" t="str">
        <f ca="1">VLOOKUP($B15,BNA_pré_INDD!$D$43:$AZ$73,MATCH(AC$3,BNA_pré_INDD!$D$8:$AZ$8,0),FALSE)</f>
        <v>-</v>
      </c>
      <c r="AE15" s="7" t="str">
        <f ca="1">VLOOKUP($B15,BNA_pré_INDD!$D$8:$AZ$41,MATCH(AE$3,BNA_pré_INDD!$D$8:$AZ$8,0),FALSE)</f>
        <v>MC</v>
      </c>
      <c r="AF15" s="7" t="str">
        <f ca="1">VLOOKUP($B15,BNA_pré_INDD!$D$43:$AZ$73,MATCH(AE$3,BNA_pré_INDD!$D$8:$AZ$8,0),FALSE)</f>
        <v>-</v>
      </c>
      <c r="AG15" s="7">
        <f ca="1">VLOOKUP($B15,BNA_pré_INDD!$D$8:$AZ$41,MATCH(AG$3,BNA_pré_INDD!$D$8:$AZ$8,0),FALSE)</f>
        <v>100</v>
      </c>
      <c r="AH15" s="7" t="str">
        <f ca="1">VLOOKUP($B15,BNA_pré_INDD!$D$43:$AZ$73,MATCH(AG$3,BNA_pré_INDD!$D$8:$AZ$8,0),FALSE)</f>
        <v>► 0%</v>
      </c>
      <c r="AI15" s="7" t="str">
        <f ca="1">VLOOKUP($B15,BNA_pré_INDD!$D$8:$AZ$41,MATCH(AI$3,BNA_pré_INDD!$D$8:$AZ$8,0),FALSE)</f>
        <v>MC</v>
      </c>
      <c r="AJ15" s="7" t="str">
        <f ca="1">VLOOKUP($B15,BNA_pré_INDD!$D$43:$AZ$73,MATCH(AI$3,BNA_pré_INDD!$D$8:$AZ$8,0),FALSE)</f>
        <v>-</v>
      </c>
      <c r="AK15" s="7" t="str">
        <f ca="1">VLOOKUP($B15,BNA_pré_INDD!$D$8:$AZ$41,MATCH(AK$3,BNA_pré_INDD!$D$8:$AZ$8,0),FALSE)</f>
        <v>MC</v>
      </c>
      <c r="AL15" s="7" t="str">
        <f ca="1">VLOOKUP($B15,BNA_pré_INDD!$D$43:$AZ$73,MATCH(AK$3,BNA_pré_INDD!$D$8:$AZ$8,0),FALSE)</f>
        <v>-</v>
      </c>
      <c r="AM15" s="7">
        <f ca="1">VLOOKUP($B15,BNA_pré_INDD!$D$8:$AZ$41,MATCH(AM$3,BNA_pré_INDD!$D$8:$AZ$8,0),FALSE)</f>
        <v>2000</v>
      </c>
      <c r="AN15" s="7" t="str">
        <f ca="1">VLOOKUP($B15,BNA_pré_INDD!$D$43:$AZ$73,MATCH(AM$3,BNA_pré_INDD!$D$8:$AZ$8,0),FALSE)</f>
        <v>► 0%</v>
      </c>
      <c r="AO15" s="7">
        <f ca="1">VLOOKUP($B15,BNA_pré_INDD!$D$8:$AZ$41,MATCH(AO$3,BNA_pré_INDD!$D$8:$AZ$8,0),FALSE)</f>
        <v>2000</v>
      </c>
      <c r="AP15" s="7" t="str">
        <f ca="1">VLOOKUP($B15,BNA_pré_INDD!$D$43:$AZ$73,MATCH(AO$3,BNA_pré_INDD!$D$8:$AZ$8,0),FALSE)</f>
        <v>► 0%</v>
      </c>
      <c r="AQ15" s="7">
        <f ca="1">VLOOKUP($B15,BNA_pré_INDD!$D$8:$AZ$41,MATCH(AQ$3,BNA_pré_INDD!$D$8:$AZ$8,0),FALSE)</f>
        <v>3500</v>
      </c>
      <c r="AR15" s="7" t="str">
        <f ca="1">VLOOKUP($B15,BNA_pré_INDD!$D$43:$AZ$73,MATCH(AQ$3,BNA_pré_INDD!$D$8:$AZ$8,0),FALSE)</f>
        <v>► 0%</v>
      </c>
      <c r="AS15" s="7" t="str">
        <f ca="1">VLOOKUP($B15,BNA_pré_INDD!$D$8:$AZ$41,MATCH(AS$3,BNA_pré_INDD!$D$8:$AZ$8,0),FALSE)</f>
        <v>MC</v>
      </c>
      <c r="AT15" s="7" t="str">
        <f ca="1">VLOOKUP($B15,BNA_pré_INDD!$D$43:$AZ$73,MATCH(AS$3,BNA_pré_INDD!$D$8:$AZ$8,0),FALSE)</f>
        <v>-</v>
      </c>
      <c r="AU15" s="7" t="str">
        <f ca="1">VLOOKUP($B15,BNA_pré_INDD!$D$8:$AZ$41,MATCH(AU$3,BNA_pré_INDD!$D$8:$AZ$8,0),FALSE)</f>
        <v>MC</v>
      </c>
      <c r="AV15" s="7" t="str">
        <f ca="1">VLOOKUP($B15,BNA_pré_INDD!$D$43:$AZ$73,MATCH(AU$3,BNA_pré_INDD!$D$8:$AZ$8,0),FALSE)</f>
        <v>-</v>
      </c>
      <c r="AW15" s="7">
        <f ca="1">VLOOKUP($B15,BNA_pré_INDD!$D$8:$AZ$41,MATCH(AW$3,BNA_pré_INDD!$D$8:$AZ$8,0),FALSE)</f>
        <v>2000</v>
      </c>
      <c r="AX15" s="7" t="str">
        <f ca="1">VLOOKUP($B15,BNA_pré_INDD!$D$43:$AZ$73,MATCH(AW$3,BNA_pré_INDD!$D$8:$AZ$8,0),FALSE)</f>
        <v>► 0%</v>
      </c>
      <c r="AY15" s="7">
        <f ca="1">VLOOKUP($B15,BNA_pré_INDD!$D$8:$AZ$41,MATCH(AY$3,BNA_pré_INDD!$D$8:$AZ$8,0),FALSE)</f>
        <v>3000</v>
      </c>
      <c r="AZ15" s="7" t="str">
        <f ca="1">VLOOKUP($B15,BNA_pré_INDD!$D$43:$AZ$73,MATCH(AY$3,BNA_pré_INDD!$D$8:$AZ$8,0),FALSE)</f>
        <v>► 0%</v>
      </c>
      <c r="BA15" s="7">
        <f ca="1">VLOOKUP($B15,BNA_pré_INDD!$D$8:$AZ$41,MATCH(BA$3,BNA_pré_INDD!$D$8:$AZ$8,0),FALSE)</f>
        <v>300</v>
      </c>
      <c r="BB15" s="7" t="str">
        <f ca="1">VLOOKUP($B15,BNA_pré_INDD!$D$43:$AZ$73,MATCH(BA$3,BNA_pré_INDD!$D$8:$AZ$8,0),FALSE)</f>
        <v>► 0%</v>
      </c>
    </row>
    <row r="16" spans="1:54" x14ac:dyDescent="0.35">
      <c r="B16" t="s">
        <v>87</v>
      </c>
      <c r="C16" s="7">
        <f ca="1">VLOOKUP($B16,BNA_pré_INDD!$D$8:$AZ$41,MATCH(C$3,BNA_pré_INDD!$D$8:$AZ$8,0),FALSE)</f>
        <v>1000</v>
      </c>
      <c r="D16" s="7" t="str">
        <f ca="1">VLOOKUP($B16,BNA_pré_INDD!$D$43:$AZ$73,MATCH(C$3,BNA_pré_INDD!$D$8:$AZ$8,0),FALSE)</f>
        <v>► 0%</v>
      </c>
      <c r="E16" s="7">
        <f ca="1">VLOOKUP($B16,BNA_pré_INDD!$D$8:$AZ$41,MATCH(E$3,BNA_pré_INDD!$D$8:$AZ$8,0),FALSE)</f>
        <v>3000</v>
      </c>
      <c r="F16" s="7" t="str">
        <f ca="1">VLOOKUP($B16,BNA_pré_INDD!$D$43:$AZ$73,MATCH(E$3,BNA_pré_INDD!$D$8:$AZ$8,0),FALSE)</f>
        <v>► 0%</v>
      </c>
      <c r="G16" s="7" t="str">
        <f ca="1">VLOOKUP($B16,BNA_pré_INDD!$D$8:$AZ$41,MATCH(G$3,BNA_pré_INDD!$D$8:$AZ$8,0),FALSE)</f>
        <v>MC</v>
      </c>
      <c r="H16" s="7" t="str">
        <f ca="1">VLOOKUP($B16,BNA_pré_INDD!$D$43:$AZ$73,MATCH(G$3,BNA_pré_INDD!$D$8:$AZ$8,0),FALSE)</f>
        <v>-</v>
      </c>
      <c r="I16" s="7">
        <f ca="1">VLOOKUP($B16,BNA_pré_INDD!$D$8:$AZ$41,MATCH(I$3,BNA_pré_INDD!$D$8:$AZ$8,0),FALSE)</f>
        <v>450</v>
      </c>
      <c r="J16" s="7" t="str">
        <f ca="1">VLOOKUP($B16,BNA_pré_INDD!$D$43:$AZ$73,MATCH(I$3,BNA_pré_INDD!$D$8:$AZ$8,0),FALSE)</f>
        <v>► 0%</v>
      </c>
      <c r="K16" s="7">
        <f ca="1">VLOOKUP($B16,BNA_pré_INDD!$D$8:$AZ$41,MATCH(K$3,BNA_pré_INDD!$D$8:$AZ$8,0),FALSE)</f>
        <v>275</v>
      </c>
      <c r="L16" s="7" t="str">
        <f ca="1">VLOOKUP($B16,BNA_pré_INDD!$D$43:$AZ$73,MATCH(K$3,BNA_pré_INDD!$D$8:$AZ$8,0),FALSE)</f>
        <v>► 0%</v>
      </c>
      <c r="M16" s="7">
        <f ca="1">VLOOKUP($B16,BNA_pré_INDD!$D$8:$AZ$41,MATCH(M$3,BNA_pré_INDD!$D$8:$AZ$8,0),FALSE)</f>
        <v>5000</v>
      </c>
      <c r="N16" s="7" t="str">
        <f ca="1">VLOOKUP($B16,BNA_pré_INDD!$D$43:$AZ$73,MATCH(M$3,BNA_pré_INDD!$D$8:$AZ$8,0),FALSE)</f>
        <v>► 0%</v>
      </c>
      <c r="O16" s="7">
        <f ca="1">VLOOKUP($B16,BNA_pré_INDD!$D$8:$AZ$41,MATCH(O$3,BNA_pré_INDD!$D$8:$AZ$8,0),FALSE)</f>
        <v>13500</v>
      </c>
      <c r="P16" s="7" t="str">
        <f ca="1">VLOOKUP($B16,BNA_pré_INDD!$D$43:$AZ$73,MATCH(O$3,BNA_pré_INDD!$D$8:$AZ$8,0),FALSE)</f>
        <v>► 0%</v>
      </c>
      <c r="Q16" s="7">
        <f ca="1">VLOOKUP($B16,BNA_pré_INDD!$D$8:$AZ$41,MATCH(Q$3,BNA_pré_INDD!$D$8:$AZ$8,0),FALSE)</f>
        <v>1250</v>
      </c>
      <c r="R16" s="7" t="str">
        <f ca="1">VLOOKUP($B16,BNA_pré_INDD!$D$43:$AZ$73,MATCH(Q$3,BNA_pré_INDD!$D$8:$AZ$8,0),FALSE)</f>
        <v>► 0%</v>
      </c>
      <c r="S16" s="7">
        <f ca="1">VLOOKUP($B16,BNA_pré_INDD!$D$8:$AZ$41,MATCH(S$3,BNA_pré_INDD!$D$8:$AZ$8,0),FALSE)</f>
        <v>2500</v>
      </c>
      <c r="T16" s="7" t="str">
        <f ca="1">VLOOKUP($B16,BNA_pré_INDD!$D$43:$AZ$73,MATCH(S$3,BNA_pré_INDD!$D$8:$AZ$8,0),FALSE)</f>
        <v>► 0%</v>
      </c>
      <c r="U16" s="7">
        <f ca="1">VLOOKUP($B16,BNA_pré_INDD!$D$8:$AZ$41,MATCH(U$3,BNA_pré_INDD!$D$8:$AZ$8,0),FALSE)</f>
        <v>100</v>
      </c>
      <c r="V16" s="7" t="str">
        <f ca="1">VLOOKUP($B16,BNA_pré_INDD!$D$43:$AZ$73,MATCH(U$3,BNA_pré_INDD!$D$8:$AZ$8,0),FALSE)</f>
        <v>► 0%</v>
      </c>
      <c r="W16" s="7">
        <f ca="1">VLOOKUP($B16,BNA_pré_INDD!$D$8:$AZ$41,MATCH(W$3,BNA_pré_INDD!$D$8:$AZ$8,0),FALSE)</f>
        <v>27000</v>
      </c>
      <c r="X16" s="7" t="str">
        <f ca="1">VLOOKUP($B16,BNA_pré_INDD!$D$43:$AZ$73,MATCH(W$3,BNA_pré_INDD!$D$8:$AZ$8,0),FALSE)</f>
        <v>► 0%</v>
      </c>
      <c r="Y16" s="7">
        <f ca="1">VLOOKUP($B16,BNA_pré_INDD!$D$8:$AZ$41,MATCH(Y$3,BNA_pré_INDD!$D$8:$AZ$8,0),FALSE)</f>
        <v>200</v>
      </c>
      <c r="Z16" s="7" t="str">
        <f ca="1">VLOOKUP($B16,BNA_pré_INDD!$D$43:$AZ$73,MATCH(Y$3,BNA_pré_INDD!$D$8:$AZ$8,0),FALSE)</f>
        <v>► 0%</v>
      </c>
      <c r="AA16" s="7">
        <f ca="1">VLOOKUP($B16,BNA_pré_INDD!$D$8:$AZ$41,MATCH(AA$3,BNA_pré_INDD!$D$8:$AZ$8,0),FALSE)</f>
        <v>6250</v>
      </c>
      <c r="AB16" s="7" t="str">
        <f ca="1">VLOOKUP($B16,BNA_pré_INDD!$D$43:$AZ$73,MATCH(AA$3,BNA_pré_INDD!$D$8:$AZ$8,0),FALSE)</f>
        <v>► 0%</v>
      </c>
      <c r="AC16" s="7">
        <f ca="1">VLOOKUP($B16,BNA_pré_INDD!$D$8:$AZ$41,MATCH(AC$3,BNA_pré_INDD!$D$8:$AZ$8,0),FALSE)</f>
        <v>3500</v>
      </c>
      <c r="AD16" s="7" t="str">
        <f ca="1">VLOOKUP($B16,BNA_pré_INDD!$D$43:$AZ$73,MATCH(AC$3,BNA_pré_INDD!$D$8:$AZ$8,0),FALSE)</f>
        <v>► 0%</v>
      </c>
      <c r="AE16" s="7">
        <f ca="1">VLOOKUP($B16,BNA_pré_INDD!$D$8:$AZ$41,MATCH(AE$3,BNA_pré_INDD!$D$8:$AZ$8,0),FALSE)</f>
        <v>1000</v>
      </c>
      <c r="AF16" s="7" t="str">
        <f ca="1">VLOOKUP($B16,BNA_pré_INDD!$D$43:$AZ$73,MATCH(AE$3,BNA_pré_INDD!$D$8:$AZ$8,0),FALSE)</f>
        <v>► 0%</v>
      </c>
      <c r="AG16" s="7">
        <f ca="1">VLOOKUP($B16,BNA_pré_INDD!$D$8:$AZ$41,MATCH(AG$3,BNA_pré_INDD!$D$8:$AZ$8,0),FALSE)</f>
        <v>175</v>
      </c>
      <c r="AH16" s="7" t="str">
        <f ca="1">VLOOKUP($B16,BNA_pré_INDD!$D$43:$AZ$73,MATCH(AG$3,BNA_pré_INDD!$D$8:$AZ$8,0),FALSE)</f>
        <v>► 0%</v>
      </c>
      <c r="AI16" s="7" t="str">
        <f ca="1">VLOOKUP($B16,BNA_pré_INDD!$D$8:$AZ$41,MATCH(AI$3,BNA_pré_INDD!$D$8:$AZ$8,0),FALSE)</f>
        <v>MC</v>
      </c>
      <c r="AJ16" s="7" t="str">
        <f ca="1">VLOOKUP($B16,BNA_pré_INDD!$D$43:$AZ$73,MATCH(AI$3,BNA_pré_INDD!$D$8:$AZ$8,0),FALSE)</f>
        <v>-</v>
      </c>
      <c r="AK16" s="7">
        <f ca="1">VLOOKUP($B16,BNA_pré_INDD!$D$8:$AZ$41,MATCH(AK$3,BNA_pré_INDD!$D$8:$AZ$8,0),FALSE)</f>
        <v>1250</v>
      </c>
      <c r="AL16" s="7" t="str">
        <f ca="1">VLOOKUP($B16,BNA_pré_INDD!$D$43:$AZ$73,MATCH(AK$3,BNA_pré_INDD!$D$8:$AZ$8,0),FALSE)</f>
        <v>► 0%</v>
      </c>
      <c r="AM16" s="7" t="str">
        <f ca="1">VLOOKUP($B16,BNA_pré_INDD!$D$8:$AZ$41,MATCH(AM$3,BNA_pré_INDD!$D$8:$AZ$8,0),FALSE)</f>
        <v>MC</v>
      </c>
      <c r="AN16" s="7" t="str">
        <f ca="1">VLOOKUP($B16,BNA_pré_INDD!$D$43:$AZ$73,MATCH(AM$3,BNA_pré_INDD!$D$8:$AZ$8,0),FALSE)</f>
        <v>-</v>
      </c>
      <c r="AO16" s="7">
        <f ca="1">VLOOKUP($B16,BNA_pré_INDD!$D$8:$AZ$41,MATCH(AO$3,BNA_pré_INDD!$D$8:$AZ$8,0),FALSE)</f>
        <v>2000</v>
      </c>
      <c r="AP16" s="7" t="str">
        <f ca="1">VLOOKUP($B16,BNA_pré_INDD!$D$43:$AZ$73,MATCH(AO$3,BNA_pré_INDD!$D$8:$AZ$8,0),FALSE)</f>
        <v>► 0%</v>
      </c>
      <c r="AQ16" s="7">
        <f ca="1">VLOOKUP($B16,BNA_pré_INDD!$D$8:$AZ$41,MATCH(AQ$3,BNA_pré_INDD!$D$8:$AZ$8,0),FALSE)</f>
        <v>3000</v>
      </c>
      <c r="AR16" s="7" t="str">
        <f ca="1">VLOOKUP($B16,BNA_pré_INDD!$D$43:$AZ$73,MATCH(AQ$3,BNA_pré_INDD!$D$8:$AZ$8,0),FALSE)</f>
        <v>► 0%</v>
      </c>
      <c r="AS16" s="7">
        <f ca="1">VLOOKUP($B16,BNA_pré_INDD!$D$8:$AZ$41,MATCH(AS$3,BNA_pré_INDD!$D$8:$AZ$8,0),FALSE)</f>
        <v>2250</v>
      </c>
      <c r="AT16" s="7" t="str">
        <f ca="1">VLOOKUP($B16,BNA_pré_INDD!$D$43:$AZ$73,MATCH(AS$3,BNA_pré_INDD!$D$8:$AZ$8,0),FALSE)</f>
        <v>► 0%</v>
      </c>
      <c r="AU16" s="7">
        <f ca="1">VLOOKUP($B16,BNA_pré_INDD!$D$8:$AZ$41,MATCH(AU$3,BNA_pré_INDD!$D$8:$AZ$8,0),FALSE)</f>
        <v>2600</v>
      </c>
      <c r="AV16" s="7" t="str">
        <f ca="1">VLOOKUP($B16,BNA_pré_INDD!$D$43:$AZ$73,MATCH(AU$3,BNA_pré_INDD!$D$8:$AZ$8,0),FALSE)</f>
        <v>► 0%</v>
      </c>
      <c r="AW16" s="7">
        <f ca="1">VLOOKUP($B16,BNA_pré_INDD!$D$8:$AZ$41,MATCH(AW$3,BNA_pré_INDD!$D$8:$AZ$8,0),FALSE)</f>
        <v>1125</v>
      </c>
      <c r="AX16" s="7" t="str">
        <f ca="1">VLOOKUP($B16,BNA_pré_INDD!$D$43:$AZ$73,MATCH(AW$3,BNA_pré_INDD!$D$8:$AZ$8,0),FALSE)</f>
        <v>► 0%</v>
      </c>
      <c r="AY16" s="7">
        <f ca="1">VLOOKUP($B16,BNA_pré_INDD!$D$8:$AZ$41,MATCH(AY$3,BNA_pré_INDD!$D$8:$AZ$8,0),FALSE)</f>
        <v>2750</v>
      </c>
      <c r="AZ16" s="7" t="str">
        <f ca="1">VLOOKUP($B16,BNA_pré_INDD!$D$43:$AZ$73,MATCH(AY$3,BNA_pré_INDD!$D$8:$AZ$8,0),FALSE)</f>
        <v>► 0%</v>
      </c>
      <c r="BA16" s="7">
        <f ca="1">VLOOKUP($B16,BNA_pré_INDD!$D$8:$AZ$41,MATCH(BA$3,BNA_pré_INDD!$D$8:$AZ$8,0),FALSE)</f>
        <v>300</v>
      </c>
      <c r="BB16" s="7" t="str">
        <f ca="1">VLOOKUP($B16,BNA_pré_INDD!$D$43:$AZ$73,MATCH(BA$3,BNA_pré_INDD!$D$8:$AZ$8,0),FALSE)</f>
        <v>► 0%</v>
      </c>
    </row>
    <row r="17" spans="2:54" x14ac:dyDescent="0.35">
      <c r="B17" t="s">
        <v>89</v>
      </c>
      <c r="C17" s="7">
        <f ca="1">VLOOKUP($B17,BNA_pré_INDD!$D$8:$AZ$41,MATCH(C$3,BNA_pré_INDD!$D$8:$AZ$8,0),FALSE)</f>
        <v>1500</v>
      </c>
      <c r="D17" s="7" t="str">
        <f ca="1">VLOOKUP($B17,BNA_pré_INDD!$D$43:$AZ$73,MATCH(C$3,BNA_pré_INDD!$D$8:$AZ$8,0),FALSE)</f>
        <v>► 0%</v>
      </c>
      <c r="E17" s="7" t="str">
        <f ca="1">VLOOKUP($B17,BNA_pré_INDD!$D$8:$AZ$41,MATCH(E$3,BNA_pré_INDD!$D$8:$AZ$8,0),FALSE)</f>
        <v>MC</v>
      </c>
      <c r="F17" s="7" t="str">
        <f ca="1">VLOOKUP($B17,BNA_pré_INDD!$D$43:$AZ$73,MATCH(E$3,BNA_pré_INDD!$D$8:$AZ$8,0),FALSE)</f>
        <v>-</v>
      </c>
      <c r="G17" s="7" t="str">
        <f ca="1">VLOOKUP($B17,BNA_pré_INDD!$D$8:$AZ$41,MATCH(G$3,BNA_pré_INDD!$D$8:$AZ$8,0),FALSE)</f>
        <v>MC</v>
      </c>
      <c r="H17" s="7" t="str">
        <f ca="1">VLOOKUP($B17,BNA_pré_INDD!$D$43:$AZ$73,MATCH(G$3,BNA_pré_INDD!$D$8:$AZ$8,0),FALSE)</f>
        <v>-</v>
      </c>
      <c r="I17" s="7">
        <f ca="1">VLOOKUP($B17,BNA_pré_INDD!$D$8:$AZ$41,MATCH(I$3,BNA_pré_INDD!$D$8:$AZ$8,0),FALSE)</f>
        <v>500</v>
      </c>
      <c r="J17" s="7" t="str">
        <f ca="1">VLOOKUP($B17,BNA_pré_INDD!$D$43:$AZ$73,MATCH(I$3,BNA_pré_INDD!$D$8:$AZ$8,0),FALSE)</f>
        <v>► 0%</v>
      </c>
      <c r="K17" s="7" t="str">
        <f ca="1">VLOOKUP($B17,BNA_pré_INDD!$D$8:$AZ$41,MATCH(K$3,BNA_pré_INDD!$D$8:$AZ$8,0),FALSE)</f>
        <v>MC</v>
      </c>
      <c r="L17" s="7" t="str">
        <f ca="1">VLOOKUP($B17,BNA_pré_INDD!$D$43:$AZ$73,MATCH(K$3,BNA_pré_INDD!$D$8:$AZ$8,0),FALSE)</f>
        <v>-</v>
      </c>
      <c r="M17" s="7">
        <f ca="1">VLOOKUP($B17,BNA_pré_INDD!$D$8:$AZ$41,MATCH(M$3,BNA_pré_INDD!$D$8:$AZ$8,0),FALSE)</f>
        <v>5500</v>
      </c>
      <c r="N17" s="7" t="str">
        <f ca="1">VLOOKUP($B17,BNA_pré_INDD!$D$43:$AZ$73,MATCH(M$3,BNA_pré_INDD!$D$8:$AZ$8,0),FALSE)</f>
        <v>► 0%</v>
      </c>
      <c r="O17" s="7">
        <f ca="1">VLOOKUP($B17,BNA_pré_INDD!$D$8:$AZ$41,MATCH(O$3,BNA_pré_INDD!$D$8:$AZ$8,0),FALSE)</f>
        <v>7500</v>
      </c>
      <c r="P17" s="7" t="str">
        <f ca="1">VLOOKUP($B17,BNA_pré_INDD!$D$43:$AZ$73,MATCH(O$3,BNA_pré_INDD!$D$8:$AZ$8,0),FALSE)</f>
        <v>► 0%</v>
      </c>
      <c r="Q17" s="7" t="str">
        <f ca="1">VLOOKUP($B17,BNA_pré_INDD!$D$8:$AZ$41,MATCH(Q$3,BNA_pré_INDD!$D$8:$AZ$8,0),FALSE)</f>
        <v>MC</v>
      </c>
      <c r="R17" s="7" t="str">
        <f ca="1">VLOOKUP($B17,BNA_pré_INDD!$D$43:$AZ$73,MATCH(Q$3,BNA_pré_INDD!$D$8:$AZ$8,0),FALSE)</f>
        <v>-</v>
      </c>
      <c r="S17" s="7">
        <f ca="1">VLOOKUP($B17,BNA_pré_INDD!$D$8:$AZ$41,MATCH(S$3,BNA_pré_INDD!$D$8:$AZ$8,0),FALSE)</f>
        <v>5000</v>
      </c>
      <c r="T17" s="7" t="str">
        <f ca="1">VLOOKUP($B17,BNA_pré_INDD!$D$43:$AZ$73,MATCH(S$3,BNA_pré_INDD!$D$8:$AZ$8,0),FALSE)</f>
        <v>► 0%</v>
      </c>
      <c r="U17" s="7" t="str">
        <f ca="1">VLOOKUP($B17,BNA_pré_INDD!$D$8:$AZ$41,MATCH(U$3,BNA_pré_INDD!$D$8:$AZ$8,0),FALSE)</f>
        <v>MC</v>
      </c>
      <c r="V17" s="7" t="str">
        <f ca="1">VLOOKUP($B17,BNA_pré_INDD!$D$43:$AZ$73,MATCH(U$3,BNA_pré_INDD!$D$8:$AZ$8,0),FALSE)</f>
        <v>-</v>
      </c>
      <c r="W17" s="7" t="str">
        <f ca="1">VLOOKUP($B17,BNA_pré_INDD!$D$8:$AZ$41,MATCH(W$3,BNA_pré_INDD!$D$8:$AZ$8,0),FALSE)</f>
        <v>MC</v>
      </c>
      <c r="X17" s="7" t="str">
        <f ca="1">VLOOKUP($B17,BNA_pré_INDD!$D$43:$AZ$73,MATCH(W$3,BNA_pré_INDD!$D$8:$AZ$8,0),FALSE)</f>
        <v>-</v>
      </c>
      <c r="Y17" s="7" t="str">
        <f ca="1">VLOOKUP($B17,BNA_pré_INDD!$D$8:$AZ$41,MATCH(Y$3,BNA_pré_INDD!$D$8:$AZ$8,0),FALSE)</f>
        <v>MC</v>
      </c>
      <c r="Z17" s="7" t="str">
        <f ca="1">VLOOKUP($B17,BNA_pré_INDD!$D$43:$AZ$73,MATCH(Y$3,BNA_pré_INDD!$D$8:$AZ$8,0),FALSE)</f>
        <v>-</v>
      </c>
      <c r="AA17" s="7" t="str">
        <f ca="1">VLOOKUP($B17,BNA_pré_INDD!$D$8:$AZ$41,MATCH(AA$3,BNA_pré_INDD!$D$8:$AZ$8,0),FALSE)</f>
        <v>MC</v>
      </c>
      <c r="AB17" s="7" t="str">
        <f ca="1">VLOOKUP($B17,BNA_pré_INDD!$D$43:$AZ$73,MATCH(AA$3,BNA_pré_INDD!$D$8:$AZ$8,0),FALSE)</f>
        <v>-</v>
      </c>
      <c r="AC17" s="7" t="str">
        <f ca="1">VLOOKUP($B17,BNA_pré_INDD!$D$8:$AZ$41,MATCH(AC$3,BNA_pré_INDD!$D$8:$AZ$8,0),FALSE)</f>
        <v>MC</v>
      </c>
      <c r="AD17" s="7" t="str">
        <f ca="1">VLOOKUP($B17,BNA_pré_INDD!$D$43:$AZ$73,MATCH(AC$3,BNA_pré_INDD!$D$8:$AZ$8,0),FALSE)</f>
        <v>-</v>
      </c>
      <c r="AE17" s="7" t="str">
        <f ca="1">VLOOKUP($B17,BNA_pré_INDD!$D$8:$AZ$41,MATCH(AE$3,BNA_pré_INDD!$D$8:$AZ$8,0),FALSE)</f>
        <v>MC</v>
      </c>
      <c r="AF17" s="7" t="str">
        <f ca="1">VLOOKUP($B17,BNA_pré_INDD!$D$43:$AZ$73,MATCH(AE$3,BNA_pré_INDD!$D$8:$AZ$8,0),FALSE)</f>
        <v>-</v>
      </c>
      <c r="AG17" s="7">
        <f ca="1">VLOOKUP($B17,BNA_pré_INDD!$D$8:$AZ$41,MATCH(AG$3,BNA_pré_INDD!$D$8:$AZ$8,0),FALSE)</f>
        <v>150</v>
      </c>
      <c r="AH17" s="7" t="str">
        <f ca="1">VLOOKUP($B17,BNA_pré_INDD!$D$43:$AZ$73,MATCH(AG$3,BNA_pré_INDD!$D$8:$AZ$8,0),FALSE)</f>
        <v>► 0%</v>
      </c>
      <c r="AI17" s="7" t="str">
        <f ca="1">VLOOKUP($B17,BNA_pré_INDD!$D$8:$AZ$41,MATCH(AI$3,BNA_pré_INDD!$D$8:$AZ$8,0),FALSE)</f>
        <v>MC</v>
      </c>
      <c r="AJ17" s="7" t="str">
        <f ca="1">VLOOKUP($B17,BNA_pré_INDD!$D$43:$AZ$73,MATCH(AI$3,BNA_pré_INDD!$D$8:$AZ$8,0),FALSE)</f>
        <v>-</v>
      </c>
      <c r="AK17" s="7" t="str">
        <f ca="1">VLOOKUP($B17,BNA_pré_INDD!$D$8:$AZ$41,MATCH(AK$3,BNA_pré_INDD!$D$8:$AZ$8,0),FALSE)</f>
        <v>MC</v>
      </c>
      <c r="AL17" s="7" t="str">
        <f ca="1">VLOOKUP($B17,BNA_pré_INDD!$D$43:$AZ$73,MATCH(AK$3,BNA_pré_INDD!$D$8:$AZ$8,0),FALSE)</f>
        <v>-</v>
      </c>
      <c r="AM17" s="7" t="str">
        <f ca="1">VLOOKUP($B17,BNA_pré_INDD!$D$8:$AZ$41,MATCH(AM$3,BNA_pré_INDD!$D$8:$AZ$8,0),FALSE)</f>
        <v>MC</v>
      </c>
      <c r="AN17" s="7" t="str">
        <f ca="1">VLOOKUP($B17,BNA_pré_INDD!$D$43:$AZ$73,MATCH(AM$3,BNA_pré_INDD!$D$8:$AZ$8,0),FALSE)</f>
        <v>-</v>
      </c>
      <c r="AO17" s="7">
        <f ca="1">VLOOKUP($B17,BNA_pré_INDD!$D$8:$AZ$41,MATCH(AO$3,BNA_pré_INDD!$D$8:$AZ$8,0),FALSE)</f>
        <v>2000</v>
      </c>
      <c r="AP17" s="7" t="str">
        <f ca="1">VLOOKUP($B17,BNA_pré_INDD!$D$43:$AZ$73,MATCH(AO$3,BNA_pré_INDD!$D$8:$AZ$8,0),FALSE)</f>
        <v>► 0%</v>
      </c>
      <c r="AQ17" s="7">
        <f ca="1">VLOOKUP($B17,BNA_pré_INDD!$D$8:$AZ$41,MATCH(AQ$3,BNA_pré_INDD!$D$8:$AZ$8,0),FALSE)</f>
        <v>3000</v>
      </c>
      <c r="AR17" s="7" t="str">
        <f ca="1">VLOOKUP($B17,BNA_pré_INDD!$D$43:$AZ$73,MATCH(AQ$3,BNA_pré_INDD!$D$8:$AZ$8,0),FALSE)</f>
        <v>► 0%</v>
      </c>
      <c r="AS17" s="7">
        <f ca="1">VLOOKUP($B17,BNA_pré_INDD!$D$8:$AZ$41,MATCH(AS$3,BNA_pré_INDD!$D$8:$AZ$8,0),FALSE)</f>
        <v>2000</v>
      </c>
      <c r="AT17" s="7" t="str">
        <f ca="1">VLOOKUP($B17,BNA_pré_INDD!$D$43:$AZ$73,MATCH(AS$3,BNA_pré_INDD!$D$8:$AZ$8,0),FALSE)</f>
        <v>► 0%</v>
      </c>
      <c r="AU17" s="7">
        <f ca="1">VLOOKUP($B17,BNA_pré_INDD!$D$8:$AZ$41,MATCH(AU$3,BNA_pré_INDD!$D$8:$AZ$8,0),FALSE)</f>
        <v>2000</v>
      </c>
      <c r="AV17" s="7" t="str">
        <f ca="1">VLOOKUP($B17,BNA_pré_INDD!$D$43:$AZ$73,MATCH(AU$3,BNA_pré_INDD!$D$8:$AZ$8,0),FALSE)</f>
        <v>► 0%</v>
      </c>
      <c r="AW17" s="7">
        <f ca="1">VLOOKUP($B17,BNA_pré_INDD!$D$8:$AZ$41,MATCH(AW$3,BNA_pré_INDD!$D$8:$AZ$8,0),FALSE)</f>
        <v>1500</v>
      </c>
      <c r="AX17" s="7" t="str">
        <f ca="1">VLOOKUP($B17,BNA_pré_INDD!$D$43:$AZ$73,MATCH(AW$3,BNA_pré_INDD!$D$8:$AZ$8,0),FALSE)</f>
        <v>► 0%</v>
      </c>
      <c r="AY17" s="7" t="str">
        <f ca="1">VLOOKUP($B17,BNA_pré_INDD!$D$8:$AZ$41,MATCH(AY$3,BNA_pré_INDD!$D$8:$AZ$8,0),FALSE)</f>
        <v>MC</v>
      </c>
      <c r="AZ17" s="7" t="str">
        <f ca="1">VLOOKUP($B17,BNA_pré_INDD!$D$43:$AZ$73,MATCH(AY$3,BNA_pré_INDD!$D$8:$AZ$8,0),FALSE)</f>
        <v>-</v>
      </c>
      <c r="BA17" s="7">
        <f ca="1">VLOOKUP($B17,BNA_pré_INDD!$D$8:$AZ$41,MATCH(BA$3,BNA_pré_INDD!$D$8:$AZ$8,0),FALSE)</f>
        <v>300</v>
      </c>
      <c r="BB17" s="7" t="str">
        <f ca="1">VLOOKUP($B17,BNA_pré_INDD!$D$43:$AZ$73,MATCH(BA$3,BNA_pré_INDD!$D$8:$AZ$8,0),FALSE)</f>
        <v>► 0%</v>
      </c>
    </row>
    <row r="18" spans="2:54" x14ac:dyDescent="0.35">
      <c r="B18" t="s">
        <v>91</v>
      </c>
      <c r="C18" s="7" t="str">
        <f ca="1">VLOOKUP($B18,BNA_pré_INDD!$D$8:$AZ$41,MATCH(C$3,BNA_pré_INDD!$D$8:$AZ$8,0),FALSE)</f>
        <v>MC</v>
      </c>
      <c r="D18" s="7" t="str">
        <f ca="1">VLOOKUP($B18,BNA_pré_INDD!$D$43:$AZ$73,MATCH(C$3,BNA_pré_INDD!$D$8:$AZ$8,0),FALSE)</f>
        <v>-</v>
      </c>
      <c r="E18" s="7" t="str">
        <f ca="1">VLOOKUP($B18,BNA_pré_INDD!$D$8:$AZ$41,MATCH(E$3,BNA_pré_INDD!$D$8:$AZ$8,0),FALSE)</f>
        <v>MC</v>
      </c>
      <c r="F18" s="7" t="str">
        <f ca="1">VLOOKUP($B18,BNA_pré_INDD!$D$43:$AZ$73,MATCH(E$3,BNA_pré_INDD!$D$8:$AZ$8,0),FALSE)</f>
        <v>-</v>
      </c>
      <c r="G18" s="7" t="str">
        <f ca="1">VLOOKUP($B18,BNA_pré_INDD!$D$8:$AZ$41,MATCH(G$3,BNA_pré_INDD!$D$8:$AZ$8,0),FALSE)</f>
        <v>MC</v>
      </c>
      <c r="H18" s="7" t="str">
        <f ca="1">VLOOKUP($B18,BNA_pré_INDD!$D$43:$AZ$73,MATCH(G$3,BNA_pré_INDD!$D$8:$AZ$8,0),FALSE)</f>
        <v>-</v>
      </c>
      <c r="I18" s="7">
        <f ca="1">VLOOKUP($B18,BNA_pré_INDD!$D$8:$AZ$41,MATCH(I$3,BNA_pré_INDD!$D$8:$AZ$8,0),FALSE)</f>
        <v>400</v>
      </c>
      <c r="J18" s="7" t="str">
        <f ca="1">VLOOKUP($B18,BNA_pré_INDD!$D$43:$AZ$73,MATCH(I$3,BNA_pré_INDD!$D$8:$AZ$8,0),FALSE)</f>
        <v>► 0%</v>
      </c>
      <c r="K18" s="7">
        <f ca="1">VLOOKUP($B18,BNA_pré_INDD!$D$8:$AZ$41,MATCH(K$3,BNA_pré_INDD!$D$8:$AZ$8,0),FALSE)</f>
        <v>300</v>
      </c>
      <c r="L18" s="7" t="str">
        <f ca="1">VLOOKUP($B18,BNA_pré_INDD!$D$43:$AZ$73,MATCH(K$3,BNA_pré_INDD!$D$8:$AZ$8,0),FALSE)</f>
        <v>► 0%</v>
      </c>
      <c r="M18" s="7">
        <f ca="1">VLOOKUP($B18,BNA_pré_INDD!$D$8:$AZ$41,MATCH(M$3,BNA_pré_INDD!$D$8:$AZ$8,0),FALSE)</f>
        <v>5375</v>
      </c>
      <c r="N18" s="7" t="str">
        <f ca="1">VLOOKUP($B18,BNA_pré_INDD!$D$43:$AZ$73,MATCH(M$3,BNA_pré_INDD!$D$8:$AZ$8,0),FALSE)</f>
        <v>► 0%</v>
      </c>
      <c r="O18" s="7">
        <f ca="1">VLOOKUP($B18,BNA_pré_INDD!$D$8:$AZ$41,MATCH(O$3,BNA_pré_INDD!$D$8:$AZ$8,0),FALSE)</f>
        <v>14350</v>
      </c>
      <c r="P18" s="7" t="str">
        <f ca="1">VLOOKUP($B18,BNA_pré_INDD!$D$43:$AZ$73,MATCH(O$3,BNA_pré_INDD!$D$8:$AZ$8,0),FALSE)</f>
        <v>► 0%</v>
      </c>
      <c r="Q18" s="7" t="str">
        <f ca="1">VLOOKUP($B18,BNA_pré_INDD!$D$8:$AZ$41,MATCH(Q$3,BNA_pré_INDD!$D$8:$AZ$8,0),FALSE)</f>
        <v>MC</v>
      </c>
      <c r="R18" s="7" t="str">
        <f ca="1">VLOOKUP($B18,BNA_pré_INDD!$D$43:$AZ$73,MATCH(Q$3,BNA_pré_INDD!$D$8:$AZ$8,0),FALSE)</f>
        <v>-</v>
      </c>
      <c r="S18" s="7">
        <f ca="1">VLOOKUP($B18,BNA_pré_INDD!$D$8:$AZ$41,MATCH(S$3,BNA_pré_INDD!$D$8:$AZ$8,0),FALSE)</f>
        <v>2300</v>
      </c>
      <c r="T18" s="7" t="str">
        <f ca="1">VLOOKUP($B18,BNA_pré_INDD!$D$43:$AZ$73,MATCH(S$3,BNA_pré_INDD!$D$8:$AZ$8,0),FALSE)</f>
        <v>► 0%</v>
      </c>
      <c r="U18" s="7">
        <f ca="1">VLOOKUP($B18,BNA_pré_INDD!$D$8:$AZ$41,MATCH(U$3,BNA_pré_INDD!$D$8:$AZ$8,0),FALSE)</f>
        <v>100</v>
      </c>
      <c r="V18" s="7" t="str">
        <f ca="1">VLOOKUP($B18,BNA_pré_INDD!$D$43:$AZ$73,MATCH(U$3,BNA_pré_INDD!$D$8:$AZ$8,0),FALSE)</f>
        <v>► 0%</v>
      </c>
      <c r="W18" s="7" t="str">
        <f ca="1">VLOOKUP($B18,BNA_pré_INDD!$D$8:$AZ$41,MATCH(W$3,BNA_pré_INDD!$D$8:$AZ$8,0),FALSE)</f>
        <v>MC</v>
      </c>
      <c r="X18" s="7" t="str">
        <f ca="1">VLOOKUP($B18,BNA_pré_INDD!$D$43:$AZ$73,MATCH(W$3,BNA_pré_INDD!$D$8:$AZ$8,0),FALSE)</f>
        <v>-</v>
      </c>
      <c r="Y18" s="7">
        <f ca="1">VLOOKUP($B18,BNA_pré_INDD!$D$8:$AZ$41,MATCH(Y$3,BNA_pré_INDD!$D$8:$AZ$8,0),FALSE)</f>
        <v>1600</v>
      </c>
      <c r="Z18" s="7" t="str">
        <f ca="1">VLOOKUP($B18,BNA_pré_INDD!$D$43:$AZ$73,MATCH(Y$3,BNA_pré_INDD!$D$8:$AZ$8,0),FALSE)</f>
        <v>► 0%</v>
      </c>
      <c r="AA18" s="7" t="str">
        <f ca="1">VLOOKUP($B18,BNA_pré_INDD!$D$8:$AZ$41,MATCH(AA$3,BNA_pré_INDD!$D$8:$AZ$8,0),FALSE)</f>
        <v>MC</v>
      </c>
      <c r="AB18" s="7" t="str">
        <f ca="1">VLOOKUP($B18,BNA_pré_INDD!$D$43:$AZ$73,MATCH(AA$3,BNA_pré_INDD!$D$8:$AZ$8,0),FALSE)</f>
        <v>-</v>
      </c>
      <c r="AC18" s="7" t="str">
        <f ca="1">VLOOKUP($B18,BNA_pré_INDD!$D$8:$AZ$41,MATCH(AC$3,BNA_pré_INDD!$D$8:$AZ$8,0),FALSE)</f>
        <v>MC</v>
      </c>
      <c r="AD18" s="7" t="str">
        <f ca="1">VLOOKUP($B18,BNA_pré_INDD!$D$43:$AZ$73,MATCH(AC$3,BNA_pré_INDD!$D$8:$AZ$8,0),FALSE)</f>
        <v>-</v>
      </c>
      <c r="AE18" s="7">
        <f ca="1">VLOOKUP($B18,BNA_pré_INDD!$D$8:$AZ$41,MATCH(AE$3,BNA_pré_INDD!$D$8:$AZ$8,0),FALSE)</f>
        <v>475</v>
      </c>
      <c r="AF18" s="7" t="str">
        <f ca="1">VLOOKUP($B18,BNA_pré_INDD!$D$43:$AZ$73,MATCH(AE$3,BNA_pré_INDD!$D$8:$AZ$8,0),FALSE)</f>
        <v>► 0%</v>
      </c>
      <c r="AG18" s="7">
        <f ca="1">VLOOKUP($B18,BNA_pré_INDD!$D$8:$AZ$41,MATCH(AG$3,BNA_pré_INDD!$D$8:$AZ$8,0),FALSE)</f>
        <v>500</v>
      </c>
      <c r="AH18" s="7" t="str">
        <f ca="1">VLOOKUP($B18,BNA_pré_INDD!$D$43:$AZ$73,MATCH(AG$3,BNA_pré_INDD!$D$8:$AZ$8,0),FALSE)</f>
        <v>► 0%</v>
      </c>
      <c r="AI18" s="7" t="str">
        <f ca="1">VLOOKUP($B18,BNA_pré_INDD!$D$8:$AZ$41,MATCH(AI$3,BNA_pré_INDD!$D$8:$AZ$8,0),FALSE)</f>
        <v>MC</v>
      </c>
      <c r="AJ18" s="7" t="str">
        <f ca="1">VLOOKUP($B18,BNA_pré_INDD!$D$43:$AZ$73,MATCH(AI$3,BNA_pré_INDD!$D$8:$AZ$8,0),FALSE)</f>
        <v>-</v>
      </c>
      <c r="AK18" s="7" t="str">
        <f ca="1">VLOOKUP($B18,BNA_pré_INDD!$D$8:$AZ$41,MATCH(AK$3,BNA_pré_INDD!$D$8:$AZ$8,0),FALSE)</f>
        <v>MC</v>
      </c>
      <c r="AL18" s="7" t="str">
        <f ca="1">VLOOKUP($B18,BNA_pré_INDD!$D$43:$AZ$73,MATCH(AK$3,BNA_pré_INDD!$D$8:$AZ$8,0),FALSE)</f>
        <v>-</v>
      </c>
      <c r="AM18" s="7" t="str">
        <f ca="1">VLOOKUP($B18,BNA_pré_INDD!$D$8:$AZ$41,MATCH(AM$3,BNA_pré_INDD!$D$8:$AZ$8,0),FALSE)</f>
        <v>MC</v>
      </c>
      <c r="AN18" s="7" t="str">
        <f ca="1">VLOOKUP($B18,BNA_pré_INDD!$D$43:$AZ$73,MATCH(AM$3,BNA_pré_INDD!$D$8:$AZ$8,0),FALSE)</f>
        <v>-</v>
      </c>
      <c r="AO18" s="7" t="str">
        <f ca="1">VLOOKUP($B18,BNA_pré_INDD!$D$8:$AZ$41,MATCH(AO$3,BNA_pré_INDD!$D$8:$AZ$8,0),FALSE)</f>
        <v>MC</v>
      </c>
      <c r="AP18" s="7" t="str">
        <f ca="1">VLOOKUP($B18,BNA_pré_INDD!$D$43:$AZ$73,MATCH(AO$3,BNA_pré_INDD!$D$8:$AZ$8,0),FALSE)</f>
        <v>-</v>
      </c>
      <c r="AQ18" s="7">
        <f ca="1">VLOOKUP($B18,BNA_pré_INDD!$D$8:$AZ$41,MATCH(AQ$3,BNA_pré_INDD!$D$8:$AZ$8,0),FALSE)</f>
        <v>3775</v>
      </c>
      <c r="AR18" s="7" t="str">
        <f ca="1">VLOOKUP($B18,BNA_pré_INDD!$D$43:$AZ$73,MATCH(AQ$3,BNA_pré_INDD!$D$8:$AZ$8,0),FALSE)</f>
        <v>► 0%</v>
      </c>
      <c r="AS18" s="7">
        <f ca="1">VLOOKUP($B18,BNA_pré_INDD!$D$8:$AZ$41,MATCH(AS$3,BNA_pré_INDD!$D$8:$AZ$8,0),FALSE)</f>
        <v>2000</v>
      </c>
      <c r="AT18" s="7" t="str">
        <f ca="1">VLOOKUP($B18,BNA_pré_INDD!$D$43:$AZ$73,MATCH(AS$3,BNA_pré_INDD!$D$8:$AZ$8,0),FALSE)</f>
        <v>► 0%</v>
      </c>
      <c r="AU18" s="7">
        <f ca="1">VLOOKUP($B18,BNA_pré_INDD!$D$8:$AZ$41,MATCH(AU$3,BNA_pré_INDD!$D$8:$AZ$8,0),FALSE)</f>
        <v>1600</v>
      </c>
      <c r="AV18" s="7" t="str">
        <f ca="1">VLOOKUP($B18,BNA_pré_INDD!$D$43:$AZ$73,MATCH(AU$3,BNA_pré_INDD!$D$8:$AZ$8,0),FALSE)</f>
        <v>► 0%</v>
      </c>
      <c r="AW18" s="7">
        <f ca="1">VLOOKUP($B18,BNA_pré_INDD!$D$8:$AZ$41,MATCH(AW$3,BNA_pré_INDD!$D$8:$AZ$8,0),FALSE)</f>
        <v>1425</v>
      </c>
      <c r="AX18" s="7" t="str">
        <f ca="1">VLOOKUP($B18,BNA_pré_INDD!$D$43:$AZ$73,MATCH(AW$3,BNA_pré_INDD!$D$8:$AZ$8,0),FALSE)</f>
        <v>► 0%</v>
      </c>
      <c r="AY18" s="7">
        <f ca="1">VLOOKUP($B18,BNA_pré_INDD!$D$8:$AZ$41,MATCH(AY$3,BNA_pré_INDD!$D$8:$AZ$8,0),FALSE)</f>
        <v>2000</v>
      </c>
      <c r="AZ18" s="7" t="str">
        <f ca="1">VLOOKUP($B18,BNA_pré_INDD!$D$43:$AZ$73,MATCH(AY$3,BNA_pré_INDD!$D$8:$AZ$8,0),FALSE)</f>
        <v>► 0%</v>
      </c>
      <c r="BA18" s="7">
        <f ca="1">VLOOKUP($B18,BNA_pré_INDD!$D$8:$AZ$41,MATCH(BA$3,BNA_pré_INDD!$D$8:$AZ$8,0),FALSE)</f>
        <v>300</v>
      </c>
      <c r="BB18" s="7" t="str">
        <f ca="1">VLOOKUP($B18,BNA_pré_INDD!$D$43:$AZ$73,MATCH(BA$3,BNA_pré_INDD!$D$8:$AZ$8,0),FALSE)</f>
        <v>► 0%</v>
      </c>
    </row>
    <row r="19" spans="2:54" x14ac:dyDescent="0.35">
      <c r="B19" t="s">
        <v>93</v>
      </c>
      <c r="C19" s="7">
        <f ca="1">VLOOKUP($B19,BNA_pré_INDD!$D$8:$AZ$41,MATCH(C$3,BNA_pré_INDD!$D$8:$AZ$8,0),FALSE)</f>
        <v>1000</v>
      </c>
      <c r="D19" s="7" t="str">
        <f ca="1">VLOOKUP($B19,BNA_pré_INDD!$D$43:$AZ$73,MATCH(C$3,BNA_pré_INDD!$D$8:$AZ$8,0),FALSE)</f>
        <v>► 0%</v>
      </c>
      <c r="E19" s="7" t="str">
        <f ca="1">VLOOKUP($B19,BNA_pré_INDD!$D$8:$AZ$41,MATCH(E$3,BNA_pré_INDD!$D$8:$AZ$8,0),FALSE)</f>
        <v>MC</v>
      </c>
      <c r="F19" s="7" t="str">
        <f ca="1">VLOOKUP($B19,BNA_pré_INDD!$D$43:$AZ$73,MATCH(E$3,BNA_pré_INDD!$D$8:$AZ$8,0),FALSE)</f>
        <v>-</v>
      </c>
      <c r="G19" s="7" t="str">
        <f ca="1">VLOOKUP($B19,BNA_pré_INDD!$D$8:$AZ$41,MATCH(G$3,BNA_pré_INDD!$D$8:$AZ$8,0),FALSE)</f>
        <v>MC</v>
      </c>
      <c r="H19" s="7" t="str">
        <f ca="1">VLOOKUP($B19,BNA_pré_INDD!$D$43:$AZ$73,MATCH(G$3,BNA_pré_INDD!$D$8:$AZ$8,0),FALSE)</f>
        <v>-</v>
      </c>
      <c r="I19" s="7" t="str">
        <f ca="1">VLOOKUP($B19,BNA_pré_INDD!$D$8:$AZ$41,MATCH(I$3,BNA_pré_INDD!$D$8:$AZ$8,0),FALSE)</f>
        <v>MC</v>
      </c>
      <c r="J19" s="7" t="str">
        <f ca="1">VLOOKUP($B19,BNA_pré_INDD!$D$43:$AZ$73,MATCH(I$3,BNA_pré_INDD!$D$8:$AZ$8,0),FALSE)</f>
        <v>-</v>
      </c>
      <c r="K19" s="7">
        <f ca="1">VLOOKUP($B19,BNA_pré_INDD!$D$8:$AZ$41,MATCH(K$3,BNA_pré_INDD!$D$8:$AZ$8,0),FALSE)</f>
        <v>300</v>
      </c>
      <c r="L19" s="7" t="str">
        <f ca="1">VLOOKUP($B19,BNA_pré_INDD!$D$43:$AZ$73,MATCH(K$3,BNA_pré_INDD!$D$8:$AZ$8,0),FALSE)</f>
        <v>► 0%</v>
      </c>
      <c r="M19" s="7">
        <f ca="1">VLOOKUP($B19,BNA_pré_INDD!$D$8:$AZ$41,MATCH(M$3,BNA_pré_INDD!$D$8:$AZ$8,0),FALSE)</f>
        <v>5000</v>
      </c>
      <c r="N19" s="7" t="str">
        <f ca="1">VLOOKUP($B19,BNA_pré_INDD!$D$43:$AZ$73,MATCH(M$3,BNA_pré_INDD!$D$8:$AZ$8,0),FALSE)</f>
        <v>► 0%</v>
      </c>
      <c r="O19" s="7">
        <f ca="1">VLOOKUP($B19,BNA_pré_INDD!$D$8:$AZ$41,MATCH(O$3,BNA_pré_INDD!$D$8:$AZ$8,0),FALSE)</f>
        <v>10000</v>
      </c>
      <c r="P19" s="7" t="str">
        <f ca="1">VLOOKUP($B19,BNA_pré_INDD!$D$43:$AZ$73,MATCH(O$3,BNA_pré_INDD!$D$8:$AZ$8,0),FALSE)</f>
        <v>► 0%</v>
      </c>
      <c r="Q19" s="7">
        <f ca="1">VLOOKUP($B19,BNA_pré_INDD!$D$8:$AZ$41,MATCH(Q$3,BNA_pré_INDD!$D$8:$AZ$8,0),FALSE)</f>
        <v>2000</v>
      </c>
      <c r="R19" s="7" t="str">
        <f ca="1">VLOOKUP($B19,BNA_pré_INDD!$D$43:$AZ$73,MATCH(Q$3,BNA_pré_INDD!$D$8:$AZ$8,0),FALSE)</f>
        <v>► 0%</v>
      </c>
      <c r="S19" s="7">
        <f ca="1">VLOOKUP($B19,BNA_pré_INDD!$D$8:$AZ$41,MATCH(S$3,BNA_pré_INDD!$D$8:$AZ$8,0),FALSE)</f>
        <v>2000</v>
      </c>
      <c r="T19" s="7" t="str">
        <f ca="1">VLOOKUP($B19,BNA_pré_INDD!$D$43:$AZ$73,MATCH(S$3,BNA_pré_INDD!$D$8:$AZ$8,0),FALSE)</f>
        <v>► 0%</v>
      </c>
      <c r="U19" s="7" t="str">
        <f ca="1">VLOOKUP($B19,BNA_pré_INDD!$D$8:$AZ$41,MATCH(U$3,BNA_pré_INDD!$D$8:$AZ$8,0),FALSE)</f>
        <v>MC</v>
      </c>
      <c r="V19" s="7" t="str">
        <f ca="1">VLOOKUP($B19,BNA_pré_INDD!$D$43:$AZ$73,MATCH(U$3,BNA_pré_INDD!$D$8:$AZ$8,0),FALSE)</f>
        <v>-</v>
      </c>
      <c r="W19" s="7" t="str">
        <f ca="1">VLOOKUP($B19,BNA_pré_INDD!$D$8:$AZ$41,MATCH(W$3,BNA_pré_INDD!$D$8:$AZ$8,0),FALSE)</f>
        <v>MC</v>
      </c>
      <c r="X19" s="7" t="str">
        <f ca="1">VLOOKUP($B19,BNA_pré_INDD!$D$43:$AZ$73,MATCH(W$3,BNA_pré_INDD!$D$8:$AZ$8,0),FALSE)</f>
        <v>-</v>
      </c>
      <c r="Y19" s="7" t="str">
        <f ca="1">VLOOKUP($B19,BNA_pré_INDD!$D$8:$AZ$41,MATCH(Y$3,BNA_pré_INDD!$D$8:$AZ$8,0),FALSE)</f>
        <v>MC</v>
      </c>
      <c r="Z19" s="7" t="str">
        <f ca="1">VLOOKUP($B19,BNA_pré_INDD!$D$43:$AZ$73,MATCH(Y$3,BNA_pré_INDD!$D$8:$AZ$8,0),FALSE)</f>
        <v>-</v>
      </c>
      <c r="AA19" s="7">
        <f ca="1">VLOOKUP($B19,BNA_pré_INDD!$D$8:$AZ$41,MATCH(AA$3,BNA_pré_INDD!$D$8:$AZ$8,0),FALSE)</f>
        <v>7625</v>
      </c>
      <c r="AB19" s="7" t="str">
        <f ca="1">VLOOKUP($B19,BNA_pré_INDD!$D$43:$AZ$73,MATCH(AA$3,BNA_pré_INDD!$D$8:$AZ$8,0),FALSE)</f>
        <v>► 0%</v>
      </c>
      <c r="AC19" s="7">
        <f ca="1">VLOOKUP($B19,BNA_pré_INDD!$D$8:$AZ$41,MATCH(AC$3,BNA_pré_INDD!$D$8:$AZ$8,0),FALSE)</f>
        <v>6500</v>
      </c>
      <c r="AD19" s="7" t="str">
        <f ca="1">VLOOKUP($B19,BNA_pré_INDD!$D$43:$AZ$73,MATCH(AC$3,BNA_pré_INDD!$D$8:$AZ$8,0),FALSE)</f>
        <v>► 0%</v>
      </c>
      <c r="AE19" s="7">
        <f ca="1">VLOOKUP($B19,BNA_pré_INDD!$D$8:$AZ$41,MATCH(AE$3,BNA_pré_INDD!$D$8:$AZ$8,0),FALSE)</f>
        <v>500</v>
      </c>
      <c r="AF19" s="7" t="str">
        <f ca="1">VLOOKUP($B19,BNA_pré_INDD!$D$43:$AZ$73,MATCH(AE$3,BNA_pré_INDD!$D$8:$AZ$8,0),FALSE)</f>
        <v>► 0%</v>
      </c>
      <c r="AG19" s="7">
        <f ca="1">VLOOKUP($B19,BNA_pré_INDD!$D$8:$AZ$41,MATCH(AG$3,BNA_pré_INDD!$D$8:$AZ$8,0),FALSE)</f>
        <v>250</v>
      </c>
      <c r="AH19" s="7" t="str">
        <f ca="1">VLOOKUP($B19,BNA_pré_INDD!$D$43:$AZ$73,MATCH(AG$3,BNA_pré_INDD!$D$8:$AZ$8,0),FALSE)</f>
        <v>► 0%</v>
      </c>
      <c r="AI19" s="7">
        <f ca="1">VLOOKUP($B19,BNA_pré_INDD!$D$8:$AZ$41,MATCH(AI$3,BNA_pré_INDD!$D$8:$AZ$8,0),FALSE)</f>
        <v>500</v>
      </c>
      <c r="AJ19" s="7" t="str">
        <f ca="1">VLOOKUP($B19,BNA_pré_INDD!$D$43:$AZ$73,MATCH(AI$3,BNA_pré_INDD!$D$8:$AZ$8,0),FALSE)</f>
        <v>► 0%</v>
      </c>
      <c r="AK19" s="7" t="str">
        <f ca="1">VLOOKUP($B19,BNA_pré_INDD!$D$8:$AZ$41,MATCH(AK$3,BNA_pré_INDD!$D$8:$AZ$8,0),FALSE)</f>
        <v>MC</v>
      </c>
      <c r="AL19" s="7" t="str">
        <f ca="1">VLOOKUP($B19,BNA_pré_INDD!$D$43:$AZ$73,MATCH(AK$3,BNA_pré_INDD!$D$8:$AZ$8,0),FALSE)</f>
        <v>-</v>
      </c>
      <c r="AM19" s="7" t="str">
        <f ca="1">VLOOKUP($B19,BNA_pré_INDD!$D$8:$AZ$41,MATCH(AM$3,BNA_pré_INDD!$D$8:$AZ$8,0),FALSE)</f>
        <v>MC</v>
      </c>
      <c r="AN19" s="7" t="str">
        <f ca="1">VLOOKUP($B19,BNA_pré_INDD!$D$43:$AZ$73,MATCH(AM$3,BNA_pré_INDD!$D$8:$AZ$8,0),FALSE)</f>
        <v>-</v>
      </c>
      <c r="AO19" s="7">
        <f ca="1">VLOOKUP($B19,BNA_pré_INDD!$D$8:$AZ$41,MATCH(AO$3,BNA_pré_INDD!$D$8:$AZ$8,0),FALSE)</f>
        <v>2500</v>
      </c>
      <c r="AP19" s="7" t="str">
        <f ca="1">VLOOKUP($B19,BNA_pré_INDD!$D$43:$AZ$73,MATCH(AO$3,BNA_pré_INDD!$D$8:$AZ$8,0),FALSE)</f>
        <v>► 0%</v>
      </c>
      <c r="AQ19" s="7">
        <f ca="1">VLOOKUP($B19,BNA_pré_INDD!$D$8:$AZ$41,MATCH(AQ$3,BNA_pré_INDD!$D$8:$AZ$8,0),FALSE)</f>
        <v>3250</v>
      </c>
      <c r="AR19" s="7" t="str">
        <f ca="1">VLOOKUP($B19,BNA_pré_INDD!$D$43:$AZ$73,MATCH(AQ$3,BNA_pré_INDD!$D$8:$AZ$8,0),FALSE)</f>
        <v>► 0%</v>
      </c>
      <c r="AS19" s="7">
        <f ca="1">VLOOKUP($B19,BNA_pré_INDD!$D$8:$AZ$41,MATCH(AS$3,BNA_pré_INDD!$D$8:$AZ$8,0),FALSE)</f>
        <v>2500</v>
      </c>
      <c r="AT19" s="7" t="str">
        <f ca="1">VLOOKUP($B19,BNA_pré_INDD!$D$43:$AZ$73,MATCH(AS$3,BNA_pré_INDD!$D$8:$AZ$8,0),FALSE)</f>
        <v>► 0%</v>
      </c>
      <c r="AU19" s="7" t="str">
        <f ca="1">VLOOKUP($B19,BNA_pré_INDD!$D$8:$AZ$41,MATCH(AU$3,BNA_pré_INDD!$D$8:$AZ$8,0),FALSE)</f>
        <v>MC</v>
      </c>
      <c r="AV19" s="7" t="str">
        <f ca="1">VLOOKUP($B19,BNA_pré_INDD!$D$43:$AZ$73,MATCH(AU$3,BNA_pré_INDD!$D$8:$AZ$8,0),FALSE)</f>
        <v>-</v>
      </c>
      <c r="AW19" s="7">
        <f ca="1">VLOOKUP($B19,BNA_pré_INDD!$D$8:$AZ$41,MATCH(AW$3,BNA_pré_INDD!$D$8:$AZ$8,0),FALSE)</f>
        <v>1625</v>
      </c>
      <c r="AX19" s="7" t="str">
        <f ca="1">VLOOKUP($B19,BNA_pré_INDD!$D$43:$AZ$73,MATCH(AW$3,BNA_pré_INDD!$D$8:$AZ$8,0),FALSE)</f>
        <v>► 0%</v>
      </c>
      <c r="AY19" s="7">
        <f ca="1">VLOOKUP($B19,BNA_pré_INDD!$D$8:$AZ$41,MATCH(AY$3,BNA_pré_INDD!$D$8:$AZ$8,0),FALSE)</f>
        <v>2250</v>
      </c>
      <c r="AZ19" s="7" t="str">
        <f ca="1">VLOOKUP($B19,BNA_pré_INDD!$D$43:$AZ$73,MATCH(AY$3,BNA_pré_INDD!$D$8:$AZ$8,0),FALSE)</f>
        <v>► 0%</v>
      </c>
      <c r="BA19" s="7">
        <f ca="1">VLOOKUP($B19,BNA_pré_INDD!$D$8:$AZ$41,MATCH(BA$3,BNA_pré_INDD!$D$8:$AZ$8,0),FALSE)</f>
        <v>300</v>
      </c>
      <c r="BB19" s="7" t="str">
        <f ca="1">VLOOKUP($B19,BNA_pré_INDD!$D$43:$AZ$73,MATCH(BA$3,BNA_pré_INDD!$D$8:$AZ$8,0),FALSE)</f>
        <v>► 0%</v>
      </c>
    </row>
    <row r="20" spans="2:54" x14ac:dyDescent="0.35">
      <c r="B20" s="20" t="s">
        <v>3338</v>
      </c>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row>
    <row r="21" spans="2:54" x14ac:dyDescent="0.35">
      <c r="B21" t="s">
        <v>95</v>
      </c>
      <c r="C21" s="7">
        <f ca="1">VLOOKUP($B21,BNA_pré_INDD!$D$8:$AZ$41,MATCH(C$3,BNA_pré_INDD!$D$8:$AZ$8,0),FALSE)</f>
        <v>750</v>
      </c>
      <c r="D21" s="7" t="str">
        <f ca="1">VLOOKUP($B21,BNA_pré_INDD!$D$43:$AZ$73,MATCH(C$3,BNA_pré_INDD!$D$8:$AZ$8,0),FALSE)</f>
        <v>► 0%</v>
      </c>
      <c r="E21" s="7" t="str">
        <f ca="1">VLOOKUP($B21,BNA_pré_INDD!$D$8:$AZ$41,MATCH(E$3,BNA_pré_INDD!$D$8:$AZ$8,0),FALSE)</f>
        <v>MC</v>
      </c>
      <c r="F21" s="7" t="str">
        <f ca="1">VLOOKUP($B21,BNA_pré_INDD!$D$43:$AZ$73,MATCH(E$3,BNA_pré_INDD!$D$8:$AZ$8,0),FALSE)</f>
        <v>-</v>
      </c>
      <c r="G21" s="7" t="str">
        <f ca="1">VLOOKUP($B21,BNA_pré_INDD!$D$8:$AZ$41,MATCH(G$3,BNA_pré_INDD!$D$8:$AZ$8,0),FALSE)</f>
        <v>MC</v>
      </c>
      <c r="H21" s="7" t="str">
        <f ca="1">VLOOKUP($B21,BNA_pré_INDD!$D$43:$AZ$73,MATCH(G$3,BNA_pré_INDD!$D$8:$AZ$8,0),FALSE)</f>
        <v>-</v>
      </c>
      <c r="I21" s="7">
        <f ca="1">VLOOKUP($B21,BNA_pré_INDD!$D$8:$AZ$41,MATCH(I$3,BNA_pré_INDD!$D$8:$AZ$8,0),FALSE)</f>
        <v>500</v>
      </c>
      <c r="J21" s="7" t="str">
        <f ca="1">VLOOKUP($B21,BNA_pré_INDD!$D$43:$AZ$73,MATCH(I$3,BNA_pré_INDD!$D$8:$AZ$8,0),FALSE)</f>
        <v>► 0%</v>
      </c>
      <c r="K21" s="7">
        <f ca="1">VLOOKUP($B21,BNA_pré_INDD!$D$8:$AZ$41,MATCH(K$3,BNA_pré_INDD!$D$8:$AZ$8,0),FALSE)</f>
        <v>300</v>
      </c>
      <c r="L21" s="7" t="str">
        <f ca="1">VLOOKUP($B21,BNA_pré_INDD!$D$43:$AZ$73,MATCH(K$3,BNA_pré_INDD!$D$8:$AZ$8,0),FALSE)</f>
        <v>► 0%</v>
      </c>
      <c r="M21" s="7">
        <f ca="1">VLOOKUP($B21,BNA_pré_INDD!$D$8:$AZ$41,MATCH(M$3,BNA_pré_INDD!$D$8:$AZ$8,0),FALSE)</f>
        <v>5000</v>
      </c>
      <c r="N21" s="7" t="str">
        <f ca="1">VLOOKUP($B21,BNA_pré_INDD!$D$43:$AZ$73,MATCH(M$3,BNA_pré_INDD!$D$8:$AZ$8,0),FALSE)</f>
        <v>► 0%</v>
      </c>
      <c r="O21" s="7">
        <f ca="1">VLOOKUP($B21,BNA_pré_INDD!$D$8:$AZ$41,MATCH(O$3,BNA_pré_INDD!$D$8:$AZ$8,0),FALSE)</f>
        <v>3250</v>
      </c>
      <c r="P21" s="7" t="str">
        <f ca="1">VLOOKUP($B21,BNA_pré_INDD!$D$43:$AZ$73,MATCH(O$3,BNA_pré_INDD!$D$8:$AZ$8,0),FALSE)</f>
        <v>► 0%</v>
      </c>
      <c r="Q21" s="7">
        <f ca="1">VLOOKUP($B21,BNA_pré_INDD!$D$8:$AZ$41,MATCH(Q$3,BNA_pré_INDD!$D$8:$AZ$8,0),FALSE)</f>
        <v>1600</v>
      </c>
      <c r="R21" s="7" t="str">
        <f ca="1">VLOOKUP($B21,BNA_pré_INDD!$D$43:$AZ$73,MATCH(Q$3,BNA_pré_INDD!$D$8:$AZ$8,0),FALSE)</f>
        <v>► 0%</v>
      </c>
      <c r="S21" s="7">
        <f ca="1">VLOOKUP($B21,BNA_pré_INDD!$D$8:$AZ$41,MATCH(S$3,BNA_pré_INDD!$D$8:$AZ$8,0),FALSE)</f>
        <v>2000</v>
      </c>
      <c r="T21" s="7" t="str">
        <f ca="1">VLOOKUP($B21,BNA_pré_INDD!$D$43:$AZ$73,MATCH(S$3,BNA_pré_INDD!$D$8:$AZ$8,0),FALSE)</f>
        <v>► 0%</v>
      </c>
      <c r="U21" s="7" t="str">
        <f ca="1">VLOOKUP($B21,BNA_pré_INDD!$D$8:$AZ$41,MATCH(U$3,BNA_pré_INDD!$D$8:$AZ$8,0),FALSE)</f>
        <v>MC</v>
      </c>
      <c r="V21" s="7" t="str">
        <f ca="1">VLOOKUP($B21,BNA_pré_INDD!$D$43:$AZ$73,MATCH(U$3,BNA_pré_INDD!$D$8:$AZ$8,0),FALSE)</f>
        <v>-</v>
      </c>
      <c r="W21" s="7" t="str">
        <f ca="1">VLOOKUP($B21,BNA_pré_INDD!$D$8:$AZ$41,MATCH(W$3,BNA_pré_INDD!$D$8:$AZ$8,0),FALSE)</f>
        <v>MC</v>
      </c>
      <c r="X21" s="7" t="str">
        <f ca="1">VLOOKUP($B21,BNA_pré_INDD!$D$43:$AZ$73,MATCH(W$3,BNA_pré_INDD!$D$8:$AZ$8,0),FALSE)</f>
        <v>-</v>
      </c>
      <c r="Y21" s="7" t="str">
        <f ca="1">VLOOKUP($B21,BNA_pré_INDD!$D$8:$AZ$41,MATCH(Y$3,BNA_pré_INDD!$D$8:$AZ$8,0),FALSE)</f>
        <v>MC</v>
      </c>
      <c r="Z21" s="7" t="str">
        <f ca="1">VLOOKUP($B21,BNA_pré_INDD!$D$43:$AZ$73,MATCH(Y$3,BNA_pré_INDD!$D$8:$AZ$8,0),FALSE)</f>
        <v>-</v>
      </c>
      <c r="AA21" s="7">
        <f ca="1">VLOOKUP($B21,BNA_pré_INDD!$D$8:$AZ$41,MATCH(AA$3,BNA_pré_INDD!$D$8:$AZ$8,0),FALSE)</f>
        <v>6000</v>
      </c>
      <c r="AB21" s="7" t="str">
        <f ca="1">VLOOKUP($B21,BNA_pré_INDD!$D$43:$AZ$73,MATCH(AA$3,BNA_pré_INDD!$D$8:$AZ$8,0),FALSE)</f>
        <v>► 0%</v>
      </c>
      <c r="AC21" s="7">
        <f ca="1">VLOOKUP($B21,BNA_pré_INDD!$D$8:$AZ$41,MATCH(AC$3,BNA_pré_INDD!$D$8:$AZ$8,0),FALSE)</f>
        <v>5000</v>
      </c>
      <c r="AD21" s="7" t="str">
        <f ca="1">VLOOKUP($B21,BNA_pré_INDD!$D$43:$AZ$73,MATCH(AC$3,BNA_pré_INDD!$D$8:$AZ$8,0),FALSE)</f>
        <v>► 0%</v>
      </c>
      <c r="AE21" s="7">
        <f ca="1">VLOOKUP($B21,BNA_pré_INDD!$D$8:$AZ$41,MATCH(AE$3,BNA_pré_INDD!$D$8:$AZ$8,0),FALSE)</f>
        <v>500</v>
      </c>
      <c r="AF21" s="7" t="str">
        <f ca="1">VLOOKUP($B21,BNA_pré_INDD!$D$43:$AZ$73,MATCH(AE$3,BNA_pré_INDD!$D$8:$AZ$8,0),FALSE)</f>
        <v>► 0%</v>
      </c>
      <c r="AG21" s="7">
        <f ca="1">VLOOKUP($B21,BNA_pré_INDD!$D$8:$AZ$41,MATCH(AG$3,BNA_pré_INDD!$D$8:$AZ$8,0),FALSE)</f>
        <v>125</v>
      </c>
      <c r="AH21" s="7" t="str">
        <f ca="1">VLOOKUP($B21,BNA_pré_INDD!$D$43:$AZ$73,MATCH(AG$3,BNA_pré_INDD!$D$8:$AZ$8,0),FALSE)</f>
        <v>► 0%</v>
      </c>
      <c r="AI21" s="7">
        <f ca="1">VLOOKUP($B21,BNA_pré_INDD!$D$8:$AZ$41,MATCH(AI$3,BNA_pré_INDD!$D$8:$AZ$8,0),FALSE)</f>
        <v>500</v>
      </c>
      <c r="AJ21" s="7" t="str">
        <f ca="1">VLOOKUP($B21,BNA_pré_INDD!$D$43:$AZ$73,MATCH(AI$3,BNA_pré_INDD!$D$8:$AZ$8,0),FALSE)</f>
        <v>► 0%</v>
      </c>
      <c r="AK21" s="7">
        <f ca="1">VLOOKUP($B21,BNA_pré_INDD!$D$8:$AZ$41,MATCH(AK$3,BNA_pré_INDD!$D$8:$AZ$8,0),FALSE)</f>
        <v>750</v>
      </c>
      <c r="AL21" s="7" t="str">
        <f ca="1">VLOOKUP($B21,BNA_pré_INDD!$D$43:$AZ$73,MATCH(AK$3,BNA_pré_INDD!$D$8:$AZ$8,0),FALSE)</f>
        <v>► 0%</v>
      </c>
      <c r="AM21" s="7">
        <f ca="1">VLOOKUP($B21,BNA_pré_INDD!$D$8:$AZ$41,MATCH(AM$3,BNA_pré_INDD!$D$8:$AZ$8,0),FALSE)</f>
        <v>1500</v>
      </c>
      <c r="AN21" s="7" t="str">
        <f ca="1">VLOOKUP($B21,BNA_pré_INDD!$D$43:$AZ$73,MATCH(AM$3,BNA_pré_INDD!$D$8:$AZ$8,0),FALSE)</f>
        <v>► 0%</v>
      </c>
      <c r="AO21" s="7">
        <f ca="1">VLOOKUP($B21,BNA_pré_INDD!$D$8:$AZ$41,MATCH(AO$3,BNA_pré_INDD!$D$8:$AZ$8,0),FALSE)</f>
        <v>2000</v>
      </c>
      <c r="AP21" s="7" t="str">
        <f ca="1">VLOOKUP($B21,BNA_pré_INDD!$D$43:$AZ$73,MATCH(AO$3,BNA_pré_INDD!$D$8:$AZ$8,0),FALSE)</f>
        <v>► 0%</v>
      </c>
      <c r="AQ21" s="7">
        <f ca="1">VLOOKUP($B21,BNA_pré_INDD!$D$8:$AZ$41,MATCH(AQ$3,BNA_pré_INDD!$D$8:$AZ$8,0),FALSE)</f>
        <v>3000</v>
      </c>
      <c r="AR21" s="7" t="str">
        <f ca="1">VLOOKUP($B21,BNA_pré_INDD!$D$43:$AZ$73,MATCH(AQ$3,BNA_pré_INDD!$D$8:$AZ$8,0),FALSE)</f>
        <v>► 0%</v>
      </c>
      <c r="AS21" s="7">
        <f ca="1">VLOOKUP($B21,BNA_pré_INDD!$D$8:$AZ$41,MATCH(AS$3,BNA_pré_INDD!$D$8:$AZ$8,0),FALSE)</f>
        <v>2500</v>
      </c>
      <c r="AT21" s="7" t="str">
        <f ca="1">VLOOKUP($B21,BNA_pré_INDD!$D$43:$AZ$73,MATCH(AS$3,BNA_pré_INDD!$D$8:$AZ$8,0),FALSE)</f>
        <v>► 0%</v>
      </c>
      <c r="AU21" s="7">
        <f ca="1">VLOOKUP($B21,BNA_pré_INDD!$D$8:$AZ$41,MATCH(AU$3,BNA_pré_INDD!$D$8:$AZ$8,0),FALSE)</f>
        <v>3000</v>
      </c>
      <c r="AV21" s="7" t="str">
        <f ca="1">VLOOKUP($B21,BNA_pré_INDD!$D$43:$AZ$73,MATCH(AU$3,BNA_pré_INDD!$D$8:$AZ$8,0),FALSE)</f>
        <v>► 0%</v>
      </c>
      <c r="AW21" s="7">
        <f ca="1">VLOOKUP($B21,BNA_pré_INDD!$D$8:$AZ$41,MATCH(AW$3,BNA_pré_INDD!$D$8:$AZ$8,0),FALSE)</f>
        <v>1100</v>
      </c>
      <c r="AX21" s="7" t="str">
        <f ca="1">VLOOKUP($B21,BNA_pré_INDD!$D$43:$AZ$73,MATCH(AW$3,BNA_pré_INDD!$D$8:$AZ$8,0),FALSE)</f>
        <v>► 0%</v>
      </c>
      <c r="AY21" s="7">
        <f ca="1">VLOOKUP($B21,BNA_pré_INDD!$D$8:$AZ$41,MATCH(AY$3,BNA_pré_INDD!$D$8:$AZ$8,0),FALSE)</f>
        <v>3500</v>
      </c>
      <c r="AZ21" s="7" t="str">
        <f ca="1">VLOOKUP($B21,BNA_pré_INDD!$D$43:$AZ$73,MATCH(AY$3,BNA_pré_INDD!$D$8:$AZ$8,0),FALSE)</f>
        <v>► 0%</v>
      </c>
      <c r="BA21" s="7">
        <f ca="1">VLOOKUP($B21,BNA_pré_INDD!$D$8:$AZ$41,MATCH(BA$3,BNA_pré_INDD!$D$8:$AZ$8,0),FALSE)</f>
        <v>300</v>
      </c>
      <c r="BB21" s="7" t="str">
        <f ca="1">VLOOKUP($B21,BNA_pré_INDD!$D$43:$AZ$73,MATCH(BA$3,BNA_pré_INDD!$D$8:$AZ$8,0),FALSE)</f>
        <v>► 0%</v>
      </c>
    </row>
    <row r="22" spans="2:54" x14ac:dyDescent="0.35">
      <c r="B22" s="20" t="s">
        <v>3340</v>
      </c>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row>
    <row r="23" spans="2:54" x14ac:dyDescent="0.35">
      <c r="B23" t="s">
        <v>98</v>
      </c>
      <c r="C23" s="7" t="str">
        <f ca="1">VLOOKUP($B23,BNA_pré_INDD!$D$8:$AZ$41,MATCH(C$3,BNA_pré_INDD!$D$8:$AZ$8,0),FALSE)</f>
        <v>MC</v>
      </c>
      <c r="D23" s="7" t="str">
        <f ca="1">VLOOKUP($B23,BNA_pré_INDD!$D$43:$AZ$73,MATCH(C$3,BNA_pré_INDD!$D$8:$AZ$8,0),FALSE)</f>
        <v>-</v>
      </c>
      <c r="E23" s="7" t="str">
        <f ca="1">VLOOKUP($B23,BNA_pré_INDD!$D$8:$AZ$41,MATCH(E$3,BNA_pré_INDD!$D$8:$AZ$8,0),FALSE)</f>
        <v>MC</v>
      </c>
      <c r="F23" s="7" t="str">
        <f ca="1">VLOOKUP($B23,BNA_pré_INDD!$D$43:$AZ$73,MATCH(E$3,BNA_pré_INDD!$D$8:$AZ$8,0),FALSE)</f>
        <v>-</v>
      </c>
      <c r="G23" s="7" t="str">
        <f ca="1">VLOOKUP($B23,BNA_pré_INDD!$D$8:$AZ$41,MATCH(G$3,BNA_pré_INDD!$D$8:$AZ$8,0),FALSE)</f>
        <v>MC</v>
      </c>
      <c r="H23" s="7" t="str">
        <f ca="1">VLOOKUP($B23,BNA_pré_INDD!$D$43:$AZ$73,MATCH(G$3,BNA_pré_INDD!$D$8:$AZ$8,0),FALSE)</f>
        <v>-</v>
      </c>
      <c r="I23" s="7" t="str">
        <f ca="1">VLOOKUP($B23,BNA_pré_INDD!$D$8:$AZ$41,MATCH(I$3,BNA_pré_INDD!$D$8:$AZ$8,0),FALSE)</f>
        <v>MC</v>
      </c>
      <c r="J23" s="7" t="str">
        <f ca="1">VLOOKUP($B23,BNA_pré_INDD!$D$43:$AZ$73,MATCH(I$3,BNA_pré_INDD!$D$8:$AZ$8,0),FALSE)</f>
        <v>-</v>
      </c>
      <c r="K23" s="7" t="str">
        <f ca="1">VLOOKUP($B23,BNA_pré_INDD!$D$8:$AZ$41,MATCH(K$3,BNA_pré_INDD!$D$8:$AZ$8,0),FALSE)</f>
        <v>MC</v>
      </c>
      <c r="L23" s="7" t="str">
        <f ca="1">VLOOKUP($B23,BNA_pré_INDD!$D$43:$AZ$73,MATCH(K$3,BNA_pré_INDD!$D$8:$AZ$8,0),FALSE)</f>
        <v>-</v>
      </c>
      <c r="M23" s="7" t="str">
        <f ca="1">VLOOKUP($B23,BNA_pré_INDD!$D$8:$AZ$41,MATCH(M$3,BNA_pré_INDD!$D$8:$AZ$8,0),FALSE)</f>
        <v>MC</v>
      </c>
      <c r="N23" s="7" t="str">
        <f ca="1">VLOOKUP($B23,BNA_pré_INDD!$D$43:$AZ$73,MATCH(M$3,BNA_pré_INDD!$D$8:$AZ$8,0),FALSE)</f>
        <v>-</v>
      </c>
      <c r="O23" s="7" t="str">
        <f ca="1">VLOOKUP($B23,BNA_pré_INDD!$D$8:$AZ$41,MATCH(O$3,BNA_pré_INDD!$D$8:$AZ$8,0),FALSE)</f>
        <v>MC</v>
      </c>
      <c r="P23" s="7" t="str">
        <f ca="1">VLOOKUP($B23,BNA_pré_INDD!$D$43:$AZ$73,MATCH(O$3,BNA_pré_INDD!$D$8:$AZ$8,0),FALSE)</f>
        <v>-</v>
      </c>
      <c r="Q23" s="7" t="str">
        <f ca="1">VLOOKUP($B23,BNA_pré_INDD!$D$8:$AZ$41,MATCH(Q$3,BNA_pré_INDD!$D$8:$AZ$8,0),FALSE)</f>
        <v>MC</v>
      </c>
      <c r="R23" s="7" t="str">
        <f ca="1">VLOOKUP($B23,BNA_pré_INDD!$D$43:$AZ$73,MATCH(Q$3,BNA_pré_INDD!$D$8:$AZ$8,0),FALSE)</f>
        <v>-</v>
      </c>
      <c r="S23" s="7" t="str">
        <f ca="1">VLOOKUP($B23,BNA_pré_INDD!$D$8:$AZ$41,MATCH(S$3,BNA_pré_INDD!$D$8:$AZ$8,0),FALSE)</f>
        <v>MC</v>
      </c>
      <c r="T23" s="7" t="str">
        <f ca="1">VLOOKUP($B23,BNA_pré_INDD!$D$43:$AZ$73,MATCH(S$3,BNA_pré_INDD!$D$8:$AZ$8,0),FALSE)</f>
        <v>-</v>
      </c>
      <c r="U23" s="7" t="str">
        <f ca="1">VLOOKUP($B23,BNA_pré_INDD!$D$8:$AZ$41,MATCH(U$3,BNA_pré_INDD!$D$8:$AZ$8,0),FALSE)</f>
        <v>MC</v>
      </c>
      <c r="V23" s="7" t="str">
        <f ca="1">VLOOKUP($B23,BNA_pré_INDD!$D$43:$AZ$73,MATCH(U$3,BNA_pré_INDD!$D$8:$AZ$8,0),FALSE)</f>
        <v>-</v>
      </c>
      <c r="W23" s="7" t="str">
        <f ca="1">VLOOKUP($B23,BNA_pré_INDD!$D$8:$AZ$41,MATCH(W$3,BNA_pré_INDD!$D$8:$AZ$8,0),FALSE)</f>
        <v>MC</v>
      </c>
      <c r="X23" s="7" t="str">
        <f ca="1">VLOOKUP($B23,BNA_pré_INDD!$D$43:$AZ$73,MATCH(W$3,BNA_pré_INDD!$D$8:$AZ$8,0),FALSE)</f>
        <v>-</v>
      </c>
      <c r="Y23" s="7" t="str">
        <f ca="1">VLOOKUP($B23,BNA_pré_INDD!$D$8:$AZ$41,MATCH(Y$3,BNA_pré_INDD!$D$8:$AZ$8,0),FALSE)</f>
        <v>MC</v>
      </c>
      <c r="Z23" s="7" t="str">
        <f ca="1">VLOOKUP($B23,BNA_pré_INDD!$D$43:$AZ$73,MATCH(Y$3,BNA_pré_INDD!$D$8:$AZ$8,0),FALSE)</f>
        <v>-</v>
      </c>
      <c r="AA23" s="7" t="str">
        <f ca="1">VLOOKUP($B23,BNA_pré_INDD!$D$8:$AZ$41,MATCH(AA$3,BNA_pré_INDD!$D$8:$AZ$8,0),FALSE)</f>
        <v>MC</v>
      </c>
      <c r="AB23" s="7" t="str">
        <f ca="1">VLOOKUP($B23,BNA_pré_INDD!$D$43:$AZ$73,MATCH(AA$3,BNA_pré_INDD!$D$8:$AZ$8,0),FALSE)</f>
        <v>-</v>
      </c>
      <c r="AC23" s="7" t="str">
        <f ca="1">VLOOKUP($B23,BNA_pré_INDD!$D$8:$AZ$41,MATCH(AC$3,BNA_pré_INDD!$D$8:$AZ$8,0),FALSE)</f>
        <v>MC</v>
      </c>
      <c r="AD23" s="7" t="str">
        <f ca="1">VLOOKUP($B23,BNA_pré_INDD!$D$43:$AZ$73,MATCH(AC$3,BNA_pré_INDD!$D$8:$AZ$8,0),FALSE)</f>
        <v>-</v>
      </c>
      <c r="AE23" s="7" t="str">
        <f ca="1">VLOOKUP($B23,BNA_pré_INDD!$D$8:$AZ$41,MATCH(AE$3,BNA_pré_INDD!$D$8:$AZ$8,0),FALSE)</f>
        <v>MC</v>
      </c>
      <c r="AF23" s="7" t="str">
        <f ca="1">VLOOKUP($B23,BNA_pré_INDD!$D$43:$AZ$73,MATCH(AE$3,BNA_pré_INDD!$D$8:$AZ$8,0),FALSE)</f>
        <v>-</v>
      </c>
      <c r="AG23" s="7" t="str">
        <f ca="1">VLOOKUP($B23,BNA_pré_INDD!$D$8:$AZ$41,MATCH(AG$3,BNA_pré_INDD!$D$8:$AZ$8,0),FALSE)</f>
        <v>MC</v>
      </c>
      <c r="AH23" s="7" t="str">
        <f ca="1">VLOOKUP($B23,BNA_pré_INDD!$D$43:$AZ$73,MATCH(AG$3,BNA_pré_INDD!$D$8:$AZ$8,0),FALSE)</f>
        <v>-</v>
      </c>
      <c r="AI23" s="7" t="str">
        <f ca="1">VLOOKUP($B23,BNA_pré_INDD!$D$8:$AZ$41,MATCH(AI$3,BNA_pré_INDD!$D$8:$AZ$8,0),FALSE)</f>
        <v>MC</v>
      </c>
      <c r="AJ23" s="7" t="str">
        <f ca="1">VLOOKUP($B23,BNA_pré_INDD!$D$43:$AZ$73,MATCH(AI$3,BNA_pré_INDD!$D$8:$AZ$8,0),FALSE)</f>
        <v>-</v>
      </c>
      <c r="AK23" s="7" t="str">
        <f ca="1">VLOOKUP($B23,BNA_pré_INDD!$D$8:$AZ$41,MATCH(AK$3,BNA_pré_INDD!$D$8:$AZ$8,0),FALSE)</f>
        <v>MC</v>
      </c>
      <c r="AL23" s="7" t="str">
        <f ca="1">VLOOKUP($B23,BNA_pré_INDD!$D$43:$AZ$73,MATCH(AK$3,BNA_pré_INDD!$D$8:$AZ$8,0),FALSE)</f>
        <v>-</v>
      </c>
      <c r="AM23" s="7" t="str">
        <f ca="1">VLOOKUP($B23,BNA_pré_INDD!$D$8:$AZ$41,MATCH(AM$3,BNA_pré_INDD!$D$8:$AZ$8,0),FALSE)</f>
        <v>MC</v>
      </c>
      <c r="AN23" s="7" t="str">
        <f ca="1">VLOOKUP($B23,BNA_pré_INDD!$D$43:$AZ$73,MATCH(AM$3,BNA_pré_INDD!$D$8:$AZ$8,0),FALSE)</f>
        <v>-</v>
      </c>
      <c r="AO23" s="7" t="str">
        <f ca="1">VLOOKUP($B23,BNA_pré_INDD!$D$8:$AZ$41,MATCH(AO$3,BNA_pré_INDD!$D$8:$AZ$8,0),FALSE)</f>
        <v>MC</v>
      </c>
      <c r="AP23" s="7" t="str">
        <f ca="1">VLOOKUP($B23,BNA_pré_INDD!$D$43:$AZ$73,MATCH(AO$3,BNA_pré_INDD!$D$8:$AZ$8,0),FALSE)</f>
        <v>-</v>
      </c>
      <c r="AQ23" s="7" t="str">
        <f ca="1">VLOOKUP($B23,BNA_pré_INDD!$D$8:$AZ$41,MATCH(AQ$3,BNA_pré_INDD!$D$8:$AZ$8,0),FALSE)</f>
        <v>MC</v>
      </c>
      <c r="AR23" s="7" t="str">
        <f ca="1">VLOOKUP($B23,BNA_pré_INDD!$D$43:$AZ$73,MATCH(AQ$3,BNA_pré_INDD!$D$8:$AZ$8,0),FALSE)</f>
        <v>-</v>
      </c>
      <c r="AS23" s="7" t="str">
        <f ca="1">VLOOKUP($B23,BNA_pré_INDD!$D$8:$AZ$41,MATCH(AS$3,BNA_pré_INDD!$D$8:$AZ$8,0),FALSE)</f>
        <v>MC</v>
      </c>
      <c r="AT23" s="7" t="str">
        <f ca="1">VLOOKUP($B23,BNA_pré_INDD!$D$43:$AZ$73,MATCH(AS$3,BNA_pré_INDD!$D$8:$AZ$8,0),FALSE)</f>
        <v>-</v>
      </c>
      <c r="AU23" s="7" t="str">
        <f ca="1">VLOOKUP($B23,BNA_pré_INDD!$D$8:$AZ$41,MATCH(AU$3,BNA_pré_INDD!$D$8:$AZ$8,0),FALSE)</f>
        <v>MC</v>
      </c>
      <c r="AV23" s="7" t="str">
        <f ca="1">VLOOKUP($B23,BNA_pré_INDD!$D$43:$AZ$73,MATCH(AU$3,BNA_pré_INDD!$D$8:$AZ$8,0),FALSE)</f>
        <v>-</v>
      </c>
      <c r="AW23" s="7" t="str">
        <f ca="1">VLOOKUP($B23,BNA_pré_INDD!$D$8:$AZ$41,MATCH(AW$3,BNA_pré_INDD!$D$8:$AZ$8,0),FALSE)</f>
        <v>MC</v>
      </c>
      <c r="AX23" s="7" t="str">
        <f ca="1">VLOOKUP($B23,BNA_pré_INDD!$D$43:$AZ$73,MATCH(AW$3,BNA_pré_INDD!$D$8:$AZ$8,0),FALSE)</f>
        <v>-</v>
      </c>
      <c r="AY23" s="7" t="str">
        <f ca="1">VLOOKUP($B23,BNA_pré_INDD!$D$8:$AZ$41,MATCH(AY$3,BNA_pré_INDD!$D$8:$AZ$8,0),FALSE)</f>
        <v>MC</v>
      </c>
      <c r="AZ23" s="7" t="str">
        <f ca="1">VLOOKUP($B23,BNA_pré_INDD!$D$43:$AZ$73,MATCH(AY$3,BNA_pré_INDD!$D$8:$AZ$8,0),FALSE)</f>
        <v>-</v>
      </c>
      <c r="BA23" s="7" t="str">
        <f ca="1">VLOOKUP($B23,BNA_pré_INDD!$D$8:$AZ$41,MATCH(BA$3,BNA_pré_INDD!$D$8:$AZ$8,0),FALSE)</f>
        <v>MC</v>
      </c>
      <c r="BB23" s="7" t="str">
        <f ca="1">VLOOKUP($B23,BNA_pré_INDD!$D$43:$AZ$73,MATCH(BA$3,BNA_pré_INDD!$D$8:$AZ$8,0),FALSE)</f>
        <v>-</v>
      </c>
    </row>
    <row r="24" spans="2:54" x14ac:dyDescent="0.35">
      <c r="B24" t="s">
        <v>101</v>
      </c>
      <c r="C24" s="7">
        <f ca="1">VLOOKUP($B24,BNA_pré_INDD!$D$8:$AZ$41,MATCH(C$3,BNA_pré_INDD!$D$8:$AZ$8,0),FALSE)</f>
        <v>1450</v>
      </c>
      <c r="D24" s="7" t="str">
        <f ca="1">VLOOKUP($B24,BNA_pré_INDD!$D$43:$AZ$73,MATCH(C$3,BNA_pré_INDD!$D$8:$AZ$8,0),FALSE)</f>
        <v>► 0%</v>
      </c>
      <c r="E24" s="7" t="str">
        <f ca="1">VLOOKUP($B24,BNA_pré_INDD!$D$8:$AZ$41,MATCH(E$3,BNA_pré_INDD!$D$8:$AZ$8,0),FALSE)</f>
        <v>MC</v>
      </c>
      <c r="F24" s="7" t="str">
        <f ca="1">VLOOKUP($B24,BNA_pré_INDD!$D$43:$AZ$73,MATCH(E$3,BNA_pré_INDD!$D$8:$AZ$8,0),FALSE)</f>
        <v>-</v>
      </c>
      <c r="G24" s="7" t="str">
        <f ca="1">VLOOKUP($B24,BNA_pré_INDD!$D$8:$AZ$41,MATCH(G$3,BNA_pré_INDD!$D$8:$AZ$8,0),FALSE)</f>
        <v>MC</v>
      </c>
      <c r="H24" s="7" t="str">
        <f ca="1">VLOOKUP($B24,BNA_pré_INDD!$D$43:$AZ$73,MATCH(G$3,BNA_pré_INDD!$D$8:$AZ$8,0),FALSE)</f>
        <v>-</v>
      </c>
      <c r="I24" s="7">
        <f ca="1">VLOOKUP($B24,BNA_pré_INDD!$D$8:$AZ$41,MATCH(I$3,BNA_pré_INDD!$D$8:$AZ$8,0),FALSE)</f>
        <v>600</v>
      </c>
      <c r="J24" s="7" t="str">
        <f ca="1">VLOOKUP($B24,BNA_pré_INDD!$D$43:$AZ$73,MATCH(I$3,BNA_pré_INDD!$D$8:$AZ$8,0),FALSE)</f>
        <v>► 0%</v>
      </c>
      <c r="K24" s="7">
        <f ca="1">VLOOKUP($B24,BNA_pré_INDD!$D$8:$AZ$41,MATCH(K$3,BNA_pré_INDD!$D$8:$AZ$8,0),FALSE)</f>
        <v>337.5</v>
      </c>
      <c r="L24" s="7" t="str">
        <f ca="1">VLOOKUP($B24,BNA_pré_INDD!$D$43:$AZ$73,MATCH(K$3,BNA_pré_INDD!$D$8:$AZ$8,0),FALSE)</f>
        <v>► 0%</v>
      </c>
      <c r="M24" s="7">
        <f ca="1">VLOOKUP($B24,BNA_pré_INDD!$D$8:$AZ$41,MATCH(M$3,BNA_pré_INDD!$D$8:$AZ$8,0),FALSE)</f>
        <v>6125</v>
      </c>
      <c r="N24" s="7" t="str">
        <f ca="1">VLOOKUP($B24,BNA_pré_INDD!$D$43:$AZ$73,MATCH(M$3,BNA_pré_INDD!$D$8:$AZ$8,0),FALSE)</f>
        <v>► 0%</v>
      </c>
      <c r="O24" s="7" t="str">
        <f ca="1">VLOOKUP($B24,BNA_pré_INDD!$D$8:$AZ$41,MATCH(O$3,BNA_pré_INDD!$D$8:$AZ$8,0),FALSE)</f>
        <v>MC</v>
      </c>
      <c r="P24" s="7" t="str">
        <f ca="1">VLOOKUP($B24,BNA_pré_INDD!$D$43:$AZ$73,MATCH(O$3,BNA_pré_INDD!$D$8:$AZ$8,0),FALSE)</f>
        <v>-</v>
      </c>
      <c r="Q24" s="7">
        <f ca="1">VLOOKUP($B24,BNA_pré_INDD!$D$8:$AZ$41,MATCH(Q$3,BNA_pré_INDD!$D$8:$AZ$8,0),FALSE)</f>
        <v>600</v>
      </c>
      <c r="R24" s="7" t="str">
        <f ca="1">VLOOKUP($B24,BNA_pré_INDD!$D$43:$AZ$73,MATCH(Q$3,BNA_pré_INDD!$D$8:$AZ$8,0),FALSE)</f>
        <v>► 0%</v>
      </c>
      <c r="S24" s="7">
        <f ca="1">VLOOKUP($B24,BNA_pré_INDD!$D$8:$AZ$41,MATCH(S$3,BNA_pré_INDD!$D$8:$AZ$8,0),FALSE)</f>
        <v>1250</v>
      </c>
      <c r="T24" s="7" t="str">
        <f ca="1">VLOOKUP($B24,BNA_pré_INDD!$D$43:$AZ$73,MATCH(S$3,BNA_pré_INDD!$D$8:$AZ$8,0),FALSE)</f>
        <v>► 0%</v>
      </c>
      <c r="U24" s="7" t="str">
        <f ca="1">VLOOKUP($B24,BNA_pré_INDD!$D$8:$AZ$41,MATCH(U$3,BNA_pré_INDD!$D$8:$AZ$8,0),FALSE)</f>
        <v>MC</v>
      </c>
      <c r="V24" s="7" t="str">
        <f ca="1">VLOOKUP($B24,BNA_pré_INDD!$D$43:$AZ$73,MATCH(U$3,BNA_pré_INDD!$D$8:$AZ$8,0),FALSE)</f>
        <v>-</v>
      </c>
      <c r="W24" s="7" t="str">
        <f ca="1">VLOOKUP($B24,BNA_pré_INDD!$D$8:$AZ$41,MATCH(W$3,BNA_pré_INDD!$D$8:$AZ$8,0),FALSE)</f>
        <v>MC</v>
      </c>
      <c r="X24" s="7" t="str">
        <f ca="1">VLOOKUP($B24,BNA_pré_INDD!$D$43:$AZ$73,MATCH(W$3,BNA_pré_INDD!$D$8:$AZ$8,0),FALSE)</f>
        <v>-</v>
      </c>
      <c r="Y24" s="7" t="str">
        <f ca="1">VLOOKUP($B24,BNA_pré_INDD!$D$8:$AZ$41,MATCH(Y$3,BNA_pré_INDD!$D$8:$AZ$8,0),FALSE)</f>
        <v>MC</v>
      </c>
      <c r="Z24" s="7" t="str">
        <f ca="1">VLOOKUP($B24,BNA_pré_INDD!$D$43:$AZ$73,MATCH(Y$3,BNA_pré_INDD!$D$8:$AZ$8,0),FALSE)</f>
        <v>-</v>
      </c>
      <c r="AA24" s="7" t="str">
        <f ca="1">VLOOKUP($B24,BNA_pré_INDD!$D$8:$AZ$41,MATCH(AA$3,BNA_pré_INDD!$D$8:$AZ$8,0),FALSE)</f>
        <v>MC</v>
      </c>
      <c r="AB24" s="7" t="str">
        <f ca="1">VLOOKUP($B24,BNA_pré_INDD!$D$43:$AZ$73,MATCH(AA$3,BNA_pré_INDD!$D$8:$AZ$8,0),FALSE)</f>
        <v>-</v>
      </c>
      <c r="AC24" s="7" t="str">
        <f ca="1">VLOOKUP($B24,BNA_pré_INDD!$D$8:$AZ$41,MATCH(AC$3,BNA_pré_INDD!$D$8:$AZ$8,0),FALSE)</f>
        <v>MC</v>
      </c>
      <c r="AD24" s="7" t="str">
        <f ca="1">VLOOKUP($B24,BNA_pré_INDD!$D$43:$AZ$73,MATCH(AC$3,BNA_pré_INDD!$D$8:$AZ$8,0),FALSE)</f>
        <v>-</v>
      </c>
      <c r="AE24" s="7" t="str">
        <f ca="1">VLOOKUP($B24,BNA_pré_INDD!$D$8:$AZ$41,MATCH(AE$3,BNA_pré_INDD!$D$8:$AZ$8,0),FALSE)</f>
        <v>MC</v>
      </c>
      <c r="AF24" s="7" t="str">
        <f ca="1">VLOOKUP($B24,BNA_pré_INDD!$D$43:$AZ$73,MATCH(AE$3,BNA_pré_INDD!$D$8:$AZ$8,0),FALSE)</f>
        <v>-</v>
      </c>
      <c r="AG24" s="7">
        <f ca="1">VLOOKUP($B24,BNA_pré_INDD!$D$8:$AZ$41,MATCH(AG$3,BNA_pré_INDD!$D$8:$AZ$8,0),FALSE)</f>
        <v>287.5</v>
      </c>
      <c r="AH24" s="7" t="str">
        <f ca="1">VLOOKUP($B24,BNA_pré_INDD!$D$43:$AZ$73,MATCH(AG$3,BNA_pré_INDD!$D$8:$AZ$8,0),FALSE)</f>
        <v>► 0%</v>
      </c>
      <c r="AI24" s="7" t="str">
        <f ca="1">VLOOKUP($B24,BNA_pré_INDD!$D$8:$AZ$41,MATCH(AI$3,BNA_pré_INDD!$D$8:$AZ$8,0),FALSE)</f>
        <v>MC</v>
      </c>
      <c r="AJ24" s="7" t="str">
        <f ca="1">VLOOKUP($B24,BNA_pré_INDD!$D$43:$AZ$73,MATCH(AI$3,BNA_pré_INDD!$D$8:$AZ$8,0),FALSE)</f>
        <v>-</v>
      </c>
      <c r="AK24" s="7" t="str">
        <f ca="1">VLOOKUP($B24,BNA_pré_INDD!$D$8:$AZ$41,MATCH(AK$3,BNA_pré_INDD!$D$8:$AZ$8,0),FALSE)</f>
        <v>MC</v>
      </c>
      <c r="AL24" s="7" t="str">
        <f ca="1">VLOOKUP($B24,BNA_pré_INDD!$D$43:$AZ$73,MATCH(AK$3,BNA_pré_INDD!$D$8:$AZ$8,0),FALSE)</f>
        <v>-</v>
      </c>
      <c r="AM24" s="7" t="str">
        <f ca="1">VLOOKUP($B24,BNA_pré_INDD!$D$8:$AZ$41,MATCH(AM$3,BNA_pré_INDD!$D$8:$AZ$8,0),FALSE)</f>
        <v>MC</v>
      </c>
      <c r="AN24" s="7" t="str">
        <f ca="1">VLOOKUP($B24,BNA_pré_INDD!$D$43:$AZ$73,MATCH(AM$3,BNA_pré_INDD!$D$8:$AZ$8,0),FALSE)</f>
        <v>-</v>
      </c>
      <c r="AO24" s="7">
        <f ca="1">VLOOKUP($B24,BNA_pré_INDD!$D$8:$AZ$41,MATCH(AO$3,BNA_pré_INDD!$D$8:$AZ$8,0),FALSE)</f>
        <v>2125</v>
      </c>
      <c r="AP24" s="7" t="str">
        <f ca="1">VLOOKUP($B24,BNA_pré_INDD!$D$43:$AZ$73,MATCH(AO$3,BNA_pré_INDD!$D$8:$AZ$8,0),FALSE)</f>
        <v>► 0%</v>
      </c>
      <c r="AQ24" s="7">
        <f ca="1">VLOOKUP($B24,BNA_pré_INDD!$D$8:$AZ$41,MATCH(AQ$3,BNA_pré_INDD!$D$8:$AZ$8,0),FALSE)</f>
        <v>2500</v>
      </c>
      <c r="AR24" s="7" t="str">
        <f ca="1">VLOOKUP($B24,BNA_pré_INDD!$D$43:$AZ$73,MATCH(AQ$3,BNA_pré_INDD!$D$8:$AZ$8,0),FALSE)</f>
        <v>► 0%</v>
      </c>
      <c r="AS24" s="7">
        <f ca="1">VLOOKUP($B24,BNA_pré_INDD!$D$8:$AZ$41,MATCH(AS$3,BNA_pré_INDD!$D$8:$AZ$8,0),FALSE)</f>
        <v>2875</v>
      </c>
      <c r="AT24" s="7" t="str">
        <f ca="1">VLOOKUP($B24,BNA_pré_INDD!$D$43:$AZ$73,MATCH(AS$3,BNA_pré_INDD!$D$8:$AZ$8,0),FALSE)</f>
        <v>► 0%</v>
      </c>
      <c r="AU24" s="7" t="str">
        <f ca="1">VLOOKUP($B24,BNA_pré_INDD!$D$8:$AZ$41,MATCH(AU$3,BNA_pré_INDD!$D$8:$AZ$8,0),FALSE)</f>
        <v>MC</v>
      </c>
      <c r="AV24" s="7" t="str">
        <f ca="1">VLOOKUP($B24,BNA_pré_INDD!$D$43:$AZ$73,MATCH(AU$3,BNA_pré_INDD!$D$8:$AZ$8,0),FALSE)</f>
        <v>-</v>
      </c>
      <c r="AW24" s="7">
        <f ca="1">VLOOKUP($B24,BNA_pré_INDD!$D$8:$AZ$41,MATCH(AW$3,BNA_pré_INDD!$D$8:$AZ$8,0),FALSE)</f>
        <v>2500</v>
      </c>
      <c r="AX24" s="7" t="str">
        <f ca="1">VLOOKUP($B24,BNA_pré_INDD!$D$43:$AZ$73,MATCH(AW$3,BNA_pré_INDD!$D$8:$AZ$8,0),FALSE)</f>
        <v>► 0%</v>
      </c>
      <c r="AY24" s="7">
        <f ca="1">VLOOKUP($B24,BNA_pré_INDD!$D$8:$AZ$41,MATCH(AY$3,BNA_pré_INDD!$D$8:$AZ$8,0),FALSE)</f>
        <v>7675</v>
      </c>
      <c r="AZ24" s="7" t="str">
        <f ca="1">VLOOKUP($B24,BNA_pré_INDD!$D$43:$AZ$73,MATCH(AY$3,BNA_pré_INDD!$D$8:$AZ$8,0),FALSE)</f>
        <v>► 0%</v>
      </c>
      <c r="BA24" s="7" t="str">
        <f ca="1">VLOOKUP($B24,BNA_pré_INDD!$D$8:$AZ$41,MATCH(BA$3,BNA_pré_INDD!$D$8:$AZ$8,0),FALSE)</f>
        <v>MC</v>
      </c>
      <c r="BB24" s="7" t="str">
        <f ca="1">VLOOKUP($B24,BNA_pré_INDD!$D$43:$AZ$73,MATCH(BA$3,BNA_pré_INDD!$D$8:$AZ$8,0),FALSE)</f>
        <v>-</v>
      </c>
    </row>
    <row r="25" spans="2:54" x14ac:dyDescent="0.35">
      <c r="B25" t="s">
        <v>103</v>
      </c>
      <c r="C25" s="7" t="str">
        <f ca="1">VLOOKUP($B25,BNA_pré_INDD!$D$8:$AZ$41,MATCH(C$3,BNA_pré_INDD!$D$8:$AZ$8,0),FALSE)</f>
        <v>-</v>
      </c>
      <c r="D25" s="7" t="str">
        <f ca="1">VLOOKUP($B25,BNA_pré_INDD!$D$43:$AZ$73,MATCH(C$3,BNA_pré_INDD!$D$8:$AZ$8,0),FALSE)</f>
        <v>-</v>
      </c>
      <c r="E25" s="7" t="str">
        <f ca="1">VLOOKUP($B25,BNA_pré_INDD!$D$8:$AZ$41,MATCH(E$3,BNA_pré_INDD!$D$8:$AZ$8,0),FALSE)</f>
        <v>-</v>
      </c>
      <c r="F25" s="7" t="str">
        <f ca="1">VLOOKUP($B25,BNA_pré_INDD!$D$43:$AZ$73,MATCH(E$3,BNA_pré_INDD!$D$8:$AZ$8,0),FALSE)</f>
        <v>-</v>
      </c>
      <c r="G25" s="7" t="str">
        <f ca="1">VLOOKUP($B25,BNA_pré_INDD!$D$8:$AZ$41,MATCH(G$3,BNA_pré_INDD!$D$8:$AZ$8,0),FALSE)</f>
        <v>-</v>
      </c>
      <c r="H25" s="7" t="str">
        <f ca="1">VLOOKUP($B25,BNA_pré_INDD!$D$43:$AZ$73,MATCH(G$3,BNA_pré_INDD!$D$8:$AZ$8,0),FALSE)</f>
        <v>-</v>
      </c>
      <c r="I25" s="7" t="str">
        <f ca="1">VLOOKUP($B25,BNA_pré_INDD!$D$8:$AZ$41,MATCH(I$3,BNA_pré_INDD!$D$8:$AZ$8,0),FALSE)</f>
        <v>-</v>
      </c>
      <c r="J25" s="7" t="str">
        <f ca="1">VLOOKUP($B25,BNA_pré_INDD!$D$43:$AZ$73,MATCH(I$3,BNA_pré_INDD!$D$8:$AZ$8,0),FALSE)</f>
        <v>-</v>
      </c>
      <c r="K25" s="7" t="str">
        <f ca="1">VLOOKUP($B25,BNA_pré_INDD!$D$8:$AZ$41,MATCH(K$3,BNA_pré_INDD!$D$8:$AZ$8,0),FALSE)</f>
        <v>-</v>
      </c>
      <c r="L25" s="7" t="str">
        <f ca="1">VLOOKUP($B25,BNA_pré_INDD!$D$43:$AZ$73,MATCH(K$3,BNA_pré_INDD!$D$8:$AZ$8,0),FALSE)</f>
        <v>-</v>
      </c>
      <c r="M25" s="7" t="str">
        <f ca="1">VLOOKUP($B25,BNA_pré_INDD!$D$8:$AZ$41,MATCH(M$3,BNA_pré_INDD!$D$8:$AZ$8,0),FALSE)</f>
        <v>-</v>
      </c>
      <c r="N25" s="7" t="str">
        <f ca="1">VLOOKUP($B25,BNA_pré_INDD!$D$43:$AZ$73,MATCH(M$3,BNA_pré_INDD!$D$8:$AZ$8,0),FALSE)</f>
        <v>-</v>
      </c>
      <c r="O25" s="7" t="str">
        <f ca="1">VLOOKUP($B25,BNA_pré_INDD!$D$8:$AZ$41,MATCH(O$3,BNA_pré_INDD!$D$8:$AZ$8,0),FALSE)</f>
        <v>-</v>
      </c>
      <c r="P25" s="7" t="str">
        <f ca="1">VLOOKUP($B25,BNA_pré_INDD!$D$43:$AZ$73,MATCH(O$3,BNA_pré_INDD!$D$8:$AZ$8,0),FALSE)</f>
        <v>-</v>
      </c>
      <c r="Q25" s="7" t="str">
        <f ca="1">VLOOKUP($B25,BNA_pré_INDD!$D$8:$AZ$41,MATCH(Q$3,BNA_pré_INDD!$D$8:$AZ$8,0),FALSE)</f>
        <v>-</v>
      </c>
      <c r="R25" s="7" t="str">
        <f ca="1">VLOOKUP($B25,BNA_pré_INDD!$D$43:$AZ$73,MATCH(Q$3,BNA_pré_INDD!$D$8:$AZ$8,0),FALSE)</f>
        <v>-</v>
      </c>
      <c r="S25" s="7" t="str">
        <f ca="1">VLOOKUP($B25,BNA_pré_INDD!$D$8:$AZ$41,MATCH(S$3,BNA_pré_INDD!$D$8:$AZ$8,0),FALSE)</f>
        <v>-</v>
      </c>
      <c r="T25" s="7" t="str">
        <f ca="1">VLOOKUP($B25,BNA_pré_INDD!$D$43:$AZ$73,MATCH(S$3,BNA_pré_INDD!$D$8:$AZ$8,0),FALSE)</f>
        <v>-</v>
      </c>
      <c r="U25" s="7" t="str">
        <f ca="1">VLOOKUP($B25,BNA_pré_INDD!$D$8:$AZ$41,MATCH(U$3,BNA_pré_INDD!$D$8:$AZ$8,0),FALSE)</f>
        <v>-</v>
      </c>
      <c r="V25" s="7" t="str">
        <f ca="1">VLOOKUP($B25,BNA_pré_INDD!$D$43:$AZ$73,MATCH(U$3,BNA_pré_INDD!$D$8:$AZ$8,0),FALSE)</f>
        <v>-</v>
      </c>
      <c r="W25" s="7" t="str">
        <f ca="1">VLOOKUP($B25,BNA_pré_INDD!$D$8:$AZ$41,MATCH(W$3,BNA_pré_INDD!$D$8:$AZ$8,0),FALSE)</f>
        <v>-</v>
      </c>
      <c r="X25" s="7" t="str">
        <f ca="1">VLOOKUP($B25,BNA_pré_INDD!$D$43:$AZ$73,MATCH(W$3,BNA_pré_INDD!$D$8:$AZ$8,0),FALSE)</f>
        <v>-</v>
      </c>
      <c r="Y25" s="7" t="str">
        <f ca="1">VLOOKUP($B25,BNA_pré_INDD!$D$8:$AZ$41,MATCH(Y$3,BNA_pré_INDD!$D$8:$AZ$8,0),FALSE)</f>
        <v>-</v>
      </c>
      <c r="Z25" s="7" t="str">
        <f ca="1">VLOOKUP($B25,BNA_pré_INDD!$D$43:$AZ$73,MATCH(Y$3,BNA_pré_INDD!$D$8:$AZ$8,0),FALSE)</f>
        <v>-</v>
      </c>
      <c r="AA25" s="7" t="str">
        <f ca="1">VLOOKUP($B25,BNA_pré_INDD!$D$8:$AZ$41,MATCH(AA$3,BNA_pré_INDD!$D$8:$AZ$8,0),FALSE)</f>
        <v>-</v>
      </c>
      <c r="AB25" s="7" t="str">
        <f ca="1">VLOOKUP($B25,BNA_pré_INDD!$D$43:$AZ$73,MATCH(AA$3,BNA_pré_INDD!$D$8:$AZ$8,0),FALSE)</f>
        <v>-</v>
      </c>
      <c r="AC25" s="7" t="str">
        <f ca="1">VLOOKUP($B25,BNA_pré_INDD!$D$8:$AZ$41,MATCH(AC$3,BNA_pré_INDD!$D$8:$AZ$8,0),FALSE)</f>
        <v>-</v>
      </c>
      <c r="AD25" s="7" t="str">
        <f ca="1">VLOOKUP($B25,BNA_pré_INDD!$D$43:$AZ$73,MATCH(AC$3,BNA_pré_INDD!$D$8:$AZ$8,0),FALSE)</f>
        <v>-</v>
      </c>
      <c r="AE25" s="7" t="str">
        <f ca="1">VLOOKUP($B25,BNA_pré_INDD!$D$8:$AZ$41,MATCH(AE$3,BNA_pré_INDD!$D$8:$AZ$8,0),FALSE)</f>
        <v>-</v>
      </c>
      <c r="AF25" s="7" t="str">
        <f ca="1">VLOOKUP($B25,BNA_pré_INDD!$D$43:$AZ$73,MATCH(AE$3,BNA_pré_INDD!$D$8:$AZ$8,0),FALSE)</f>
        <v>-</v>
      </c>
      <c r="AG25" s="7" t="str">
        <f ca="1">VLOOKUP($B25,BNA_pré_INDD!$D$8:$AZ$41,MATCH(AG$3,BNA_pré_INDD!$D$8:$AZ$8,0),FALSE)</f>
        <v>-</v>
      </c>
      <c r="AH25" s="7" t="str">
        <f ca="1">VLOOKUP($B25,BNA_pré_INDD!$D$43:$AZ$73,MATCH(AG$3,BNA_pré_INDD!$D$8:$AZ$8,0),FALSE)</f>
        <v>-</v>
      </c>
      <c r="AI25" s="7" t="str">
        <f ca="1">VLOOKUP($B25,BNA_pré_INDD!$D$8:$AZ$41,MATCH(AI$3,BNA_pré_INDD!$D$8:$AZ$8,0),FALSE)</f>
        <v>-</v>
      </c>
      <c r="AJ25" s="7" t="str">
        <f ca="1">VLOOKUP($B25,BNA_pré_INDD!$D$43:$AZ$73,MATCH(AI$3,BNA_pré_INDD!$D$8:$AZ$8,0),FALSE)</f>
        <v>-</v>
      </c>
      <c r="AK25" s="7" t="str">
        <f ca="1">VLOOKUP($B25,BNA_pré_INDD!$D$8:$AZ$41,MATCH(AK$3,BNA_pré_INDD!$D$8:$AZ$8,0),FALSE)</f>
        <v>-</v>
      </c>
      <c r="AL25" s="7" t="str">
        <f ca="1">VLOOKUP($B25,BNA_pré_INDD!$D$43:$AZ$73,MATCH(AK$3,BNA_pré_INDD!$D$8:$AZ$8,0),FALSE)</f>
        <v>-</v>
      </c>
      <c r="AM25" s="7" t="str">
        <f ca="1">VLOOKUP($B25,BNA_pré_INDD!$D$8:$AZ$41,MATCH(AM$3,BNA_pré_INDD!$D$8:$AZ$8,0),FALSE)</f>
        <v>-</v>
      </c>
      <c r="AN25" s="7" t="str">
        <f ca="1">VLOOKUP($B25,BNA_pré_INDD!$D$43:$AZ$73,MATCH(AM$3,BNA_pré_INDD!$D$8:$AZ$8,0),FALSE)</f>
        <v>-</v>
      </c>
      <c r="AO25" s="7" t="str">
        <f ca="1">VLOOKUP($B25,BNA_pré_INDD!$D$8:$AZ$41,MATCH(AO$3,BNA_pré_INDD!$D$8:$AZ$8,0),FALSE)</f>
        <v>-</v>
      </c>
      <c r="AP25" s="7" t="str">
        <f ca="1">VLOOKUP($B25,BNA_pré_INDD!$D$43:$AZ$73,MATCH(AO$3,BNA_pré_INDD!$D$8:$AZ$8,0),FALSE)</f>
        <v>-</v>
      </c>
      <c r="AQ25" s="7" t="str">
        <f ca="1">VLOOKUP($B25,BNA_pré_INDD!$D$8:$AZ$41,MATCH(AQ$3,BNA_pré_INDD!$D$8:$AZ$8,0),FALSE)</f>
        <v>-</v>
      </c>
      <c r="AR25" s="7" t="str">
        <f ca="1">VLOOKUP($B25,BNA_pré_INDD!$D$43:$AZ$73,MATCH(AQ$3,BNA_pré_INDD!$D$8:$AZ$8,0),FALSE)</f>
        <v>-</v>
      </c>
      <c r="AS25" s="7" t="str">
        <f ca="1">VLOOKUP($B25,BNA_pré_INDD!$D$8:$AZ$41,MATCH(AS$3,BNA_pré_INDD!$D$8:$AZ$8,0),FALSE)</f>
        <v>-</v>
      </c>
      <c r="AT25" s="7" t="str">
        <f ca="1">VLOOKUP($B25,BNA_pré_INDD!$D$43:$AZ$73,MATCH(AS$3,BNA_pré_INDD!$D$8:$AZ$8,0),FALSE)</f>
        <v>-</v>
      </c>
      <c r="AU25" s="7" t="str">
        <f ca="1">VLOOKUP($B25,BNA_pré_INDD!$D$8:$AZ$41,MATCH(AU$3,BNA_pré_INDD!$D$8:$AZ$8,0),FALSE)</f>
        <v>-</v>
      </c>
      <c r="AV25" s="7" t="str">
        <f ca="1">VLOOKUP($B25,BNA_pré_INDD!$D$43:$AZ$73,MATCH(AU$3,BNA_pré_INDD!$D$8:$AZ$8,0),FALSE)</f>
        <v>-</v>
      </c>
      <c r="AW25" s="7" t="str">
        <f ca="1">VLOOKUP($B25,BNA_pré_INDD!$D$8:$AZ$41,MATCH(AW$3,BNA_pré_INDD!$D$8:$AZ$8,0),FALSE)</f>
        <v>-</v>
      </c>
      <c r="AX25" s="7" t="str">
        <f ca="1">VLOOKUP($B25,BNA_pré_INDD!$D$43:$AZ$73,MATCH(AW$3,BNA_pré_INDD!$D$8:$AZ$8,0),FALSE)</f>
        <v>-</v>
      </c>
      <c r="AY25" s="7" t="str">
        <f ca="1">VLOOKUP($B25,BNA_pré_INDD!$D$8:$AZ$41,MATCH(AY$3,BNA_pré_INDD!$D$8:$AZ$8,0),FALSE)</f>
        <v>-</v>
      </c>
      <c r="AZ25" s="7" t="str">
        <f ca="1">VLOOKUP($B25,BNA_pré_INDD!$D$43:$AZ$73,MATCH(AY$3,BNA_pré_INDD!$D$8:$AZ$8,0),FALSE)</f>
        <v>-</v>
      </c>
      <c r="BA25" s="7" t="str">
        <f ca="1">VLOOKUP($B25,BNA_pré_INDD!$D$8:$AZ$41,MATCH(BA$3,BNA_pré_INDD!$D$8:$AZ$8,0),FALSE)</f>
        <v>-</v>
      </c>
      <c r="BB25" s="7" t="str">
        <f ca="1">VLOOKUP($B25,BNA_pré_INDD!$D$43:$AZ$73,MATCH(BA$3,BNA_pré_INDD!$D$8:$AZ$8,0),FALSE)</f>
        <v>-</v>
      </c>
    </row>
    <row r="26" spans="2:54" x14ac:dyDescent="0.35">
      <c r="B26" t="s">
        <v>105</v>
      </c>
      <c r="C26" s="7">
        <f ca="1">VLOOKUP($B26,BNA_pré_INDD!$D$8:$AZ$41,MATCH(C$3,BNA_pré_INDD!$D$8:$AZ$8,0),FALSE)</f>
        <v>3000</v>
      </c>
      <c r="D26" s="7" t="str">
        <f ca="1">VLOOKUP($B26,BNA_pré_INDD!$D$43:$AZ$73,MATCH(C$3,BNA_pré_INDD!$D$8:$AZ$8,0),FALSE)</f>
        <v>► 0%</v>
      </c>
      <c r="E26" s="7">
        <f ca="1">VLOOKUP($B26,BNA_pré_INDD!$D$8:$AZ$41,MATCH(E$3,BNA_pré_INDD!$D$8:$AZ$8,0),FALSE)</f>
        <v>1750</v>
      </c>
      <c r="F26" s="7" t="str">
        <f ca="1">VLOOKUP($B26,BNA_pré_INDD!$D$43:$AZ$73,MATCH(E$3,BNA_pré_INDD!$D$8:$AZ$8,0),FALSE)</f>
        <v>► 0%</v>
      </c>
      <c r="G26" s="7">
        <f ca="1">VLOOKUP($B26,BNA_pré_INDD!$D$8:$AZ$41,MATCH(G$3,BNA_pré_INDD!$D$8:$AZ$8,0),FALSE)</f>
        <v>2000</v>
      </c>
      <c r="H26" s="7" t="str">
        <f ca="1">VLOOKUP($B26,BNA_pré_INDD!$D$43:$AZ$73,MATCH(G$3,BNA_pré_INDD!$D$8:$AZ$8,0),FALSE)</f>
        <v>► 0%</v>
      </c>
      <c r="I26" s="7" t="str">
        <f ca="1">VLOOKUP($B26,BNA_pré_INDD!$D$8:$AZ$41,MATCH(I$3,BNA_pré_INDD!$D$8:$AZ$8,0),FALSE)</f>
        <v>MC</v>
      </c>
      <c r="J26" s="7" t="str">
        <f ca="1">VLOOKUP($B26,BNA_pré_INDD!$D$43:$AZ$73,MATCH(I$3,BNA_pré_INDD!$D$8:$AZ$8,0),FALSE)</f>
        <v>-</v>
      </c>
      <c r="K26" s="7" t="str">
        <f ca="1">VLOOKUP($B26,BNA_pré_INDD!$D$8:$AZ$41,MATCH(K$3,BNA_pré_INDD!$D$8:$AZ$8,0),FALSE)</f>
        <v>MC</v>
      </c>
      <c r="L26" s="7" t="str">
        <f ca="1">VLOOKUP($B26,BNA_pré_INDD!$D$43:$AZ$73,MATCH(K$3,BNA_pré_INDD!$D$8:$AZ$8,0),FALSE)</f>
        <v>-</v>
      </c>
      <c r="M26" s="7" t="str">
        <f ca="1">VLOOKUP($B26,BNA_pré_INDD!$D$8:$AZ$41,MATCH(M$3,BNA_pré_INDD!$D$8:$AZ$8,0),FALSE)</f>
        <v>MC</v>
      </c>
      <c r="N26" s="7" t="str">
        <f ca="1">VLOOKUP($B26,BNA_pré_INDD!$D$43:$AZ$73,MATCH(M$3,BNA_pré_INDD!$D$8:$AZ$8,0),FALSE)</f>
        <v>-</v>
      </c>
      <c r="O26" s="7" t="str">
        <f ca="1">VLOOKUP($B26,BNA_pré_INDD!$D$8:$AZ$41,MATCH(O$3,BNA_pré_INDD!$D$8:$AZ$8,0),FALSE)</f>
        <v>MC</v>
      </c>
      <c r="P26" s="7" t="str">
        <f ca="1">VLOOKUP($B26,BNA_pré_INDD!$D$43:$AZ$73,MATCH(O$3,BNA_pré_INDD!$D$8:$AZ$8,0),FALSE)</f>
        <v>-</v>
      </c>
      <c r="Q26" s="7" t="str">
        <f ca="1">VLOOKUP($B26,BNA_pré_INDD!$D$8:$AZ$41,MATCH(Q$3,BNA_pré_INDD!$D$8:$AZ$8,0),FALSE)</f>
        <v>MC</v>
      </c>
      <c r="R26" s="7" t="str">
        <f ca="1">VLOOKUP($B26,BNA_pré_INDD!$D$43:$AZ$73,MATCH(Q$3,BNA_pré_INDD!$D$8:$AZ$8,0),FALSE)</f>
        <v>-</v>
      </c>
      <c r="S26" s="7" t="str">
        <f ca="1">VLOOKUP($B26,BNA_pré_INDD!$D$8:$AZ$41,MATCH(S$3,BNA_pré_INDD!$D$8:$AZ$8,0),FALSE)</f>
        <v>MC</v>
      </c>
      <c r="T26" s="7" t="str">
        <f ca="1">VLOOKUP($B26,BNA_pré_INDD!$D$43:$AZ$73,MATCH(S$3,BNA_pré_INDD!$D$8:$AZ$8,0),FALSE)</f>
        <v>-</v>
      </c>
      <c r="U26" s="7">
        <f ca="1">VLOOKUP($B26,BNA_pré_INDD!$D$8:$AZ$41,MATCH(U$3,BNA_pré_INDD!$D$8:$AZ$8,0),FALSE)</f>
        <v>600</v>
      </c>
      <c r="V26" s="7" t="str">
        <f ca="1">VLOOKUP($B26,BNA_pré_INDD!$D$43:$AZ$73,MATCH(U$3,BNA_pré_INDD!$D$8:$AZ$8,0),FALSE)</f>
        <v>► 0%</v>
      </c>
      <c r="W26" s="7" t="str">
        <f ca="1">VLOOKUP($B26,BNA_pré_INDD!$D$8:$AZ$41,MATCH(W$3,BNA_pré_INDD!$D$8:$AZ$8,0),FALSE)</f>
        <v>MC</v>
      </c>
      <c r="X26" s="7" t="str">
        <f ca="1">VLOOKUP($B26,BNA_pré_INDD!$D$43:$AZ$73,MATCH(W$3,BNA_pré_INDD!$D$8:$AZ$8,0),FALSE)</f>
        <v>-</v>
      </c>
      <c r="Y26" s="7">
        <f ca="1">VLOOKUP($B26,BNA_pré_INDD!$D$8:$AZ$41,MATCH(Y$3,BNA_pré_INDD!$D$8:$AZ$8,0),FALSE)</f>
        <v>1000</v>
      </c>
      <c r="Z26" s="7" t="str">
        <f ca="1">VLOOKUP($B26,BNA_pré_INDD!$D$43:$AZ$73,MATCH(Y$3,BNA_pré_INDD!$D$8:$AZ$8,0),FALSE)</f>
        <v>► 0%</v>
      </c>
      <c r="AA26" s="7" t="str">
        <f ca="1">VLOOKUP($B26,BNA_pré_INDD!$D$8:$AZ$41,MATCH(AA$3,BNA_pré_INDD!$D$8:$AZ$8,0),FALSE)</f>
        <v>MC</v>
      </c>
      <c r="AB26" s="7" t="str">
        <f ca="1">VLOOKUP($B26,BNA_pré_INDD!$D$43:$AZ$73,MATCH(AA$3,BNA_pré_INDD!$D$8:$AZ$8,0),FALSE)</f>
        <v>-</v>
      </c>
      <c r="AC26" s="7" t="str">
        <f ca="1">VLOOKUP($B26,BNA_pré_INDD!$D$8:$AZ$41,MATCH(AC$3,BNA_pré_INDD!$D$8:$AZ$8,0),FALSE)</f>
        <v>MC</v>
      </c>
      <c r="AD26" s="7" t="str">
        <f ca="1">VLOOKUP($B26,BNA_pré_INDD!$D$43:$AZ$73,MATCH(AC$3,BNA_pré_INDD!$D$8:$AZ$8,0),FALSE)</f>
        <v>-</v>
      </c>
      <c r="AE26" s="7" t="str">
        <f ca="1">VLOOKUP($B26,BNA_pré_INDD!$D$8:$AZ$41,MATCH(AE$3,BNA_pré_INDD!$D$8:$AZ$8,0),FALSE)</f>
        <v>MC</v>
      </c>
      <c r="AF26" s="7" t="str">
        <f ca="1">VLOOKUP($B26,BNA_pré_INDD!$D$43:$AZ$73,MATCH(AE$3,BNA_pré_INDD!$D$8:$AZ$8,0),FALSE)</f>
        <v>-</v>
      </c>
      <c r="AG26" s="7" t="str">
        <f ca="1">VLOOKUP($B26,BNA_pré_INDD!$D$8:$AZ$41,MATCH(AG$3,BNA_pré_INDD!$D$8:$AZ$8,0),FALSE)</f>
        <v>MC</v>
      </c>
      <c r="AH26" s="7" t="str">
        <f ca="1">VLOOKUP($B26,BNA_pré_INDD!$D$43:$AZ$73,MATCH(AG$3,BNA_pré_INDD!$D$8:$AZ$8,0),FALSE)</f>
        <v>-</v>
      </c>
      <c r="AI26" s="7" t="str">
        <f ca="1">VLOOKUP($B26,BNA_pré_INDD!$D$8:$AZ$41,MATCH(AI$3,BNA_pré_INDD!$D$8:$AZ$8,0),FALSE)</f>
        <v>MC</v>
      </c>
      <c r="AJ26" s="7" t="str">
        <f ca="1">VLOOKUP($B26,BNA_pré_INDD!$D$43:$AZ$73,MATCH(AI$3,BNA_pré_INDD!$D$8:$AZ$8,0),FALSE)</f>
        <v>-</v>
      </c>
      <c r="AK26" s="7" t="str">
        <f ca="1">VLOOKUP($B26,BNA_pré_INDD!$D$8:$AZ$41,MATCH(AK$3,BNA_pré_INDD!$D$8:$AZ$8,0),FALSE)</f>
        <v>MC</v>
      </c>
      <c r="AL26" s="7" t="str">
        <f ca="1">VLOOKUP($B26,BNA_pré_INDD!$D$43:$AZ$73,MATCH(AK$3,BNA_pré_INDD!$D$8:$AZ$8,0),FALSE)</f>
        <v>-</v>
      </c>
      <c r="AM26" s="7" t="str">
        <f ca="1">VLOOKUP($B26,BNA_pré_INDD!$D$8:$AZ$41,MATCH(AM$3,BNA_pré_INDD!$D$8:$AZ$8,0),FALSE)</f>
        <v>MC</v>
      </c>
      <c r="AN26" s="7" t="str">
        <f ca="1">VLOOKUP($B26,BNA_pré_INDD!$D$43:$AZ$73,MATCH(AM$3,BNA_pré_INDD!$D$8:$AZ$8,0),FALSE)</f>
        <v>-</v>
      </c>
      <c r="AO26" s="7" t="str">
        <f ca="1">VLOOKUP($B26,BNA_pré_INDD!$D$8:$AZ$41,MATCH(AO$3,BNA_pré_INDD!$D$8:$AZ$8,0),FALSE)</f>
        <v>MC</v>
      </c>
      <c r="AP26" s="7" t="str">
        <f ca="1">VLOOKUP($B26,BNA_pré_INDD!$D$43:$AZ$73,MATCH(AO$3,BNA_pré_INDD!$D$8:$AZ$8,0),FALSE)</f>
        <v>-</v>
      </c>
      <c r="AQ26" s="7" t="str">
        <f ca="1">VLOOKUP($B26,BNA_pré_INDD!$D$8:$AZ$41,MATCH(AQ$3,BNA_pré_INDD!$D$8:$AZ$8,0),FALSE)</f>
        <v>MC</v>
      </c>
      <c r="AR26" s="7" t="str">
        <f ca="1">VLOOKUP($B26,BNA_pré_INDD!$D$43:$AZ$73,MATCH(AQ$3,BNA_pré_INDD!$D$8:$AZ$8,0),FALSE)</f>
        <v>-</v>
      </c>
      <c r="AS26" s="7" t="str">
        <f ca="1">VLOOKUP($B26,BNA_pré_INDD!$D$8:$AZ$41,MATCH(AS$3,BNA_pré_INDD!$D$8:$AZ$8,0),FALSE)</f>
        <v>MC</v>
      </c>
      <c r="AT26" s="7" t="str">
        <f ca="1">VLOOKUP($B26,BNA_pré_INDD!$D$43:$AZ$73,MATCH(AS$3,BNA_pré_INDD!$D$8:$AZ$8,0),FALSE)</f>
        <v>-</v>
      </c>
      <c r="AU26" s="7" t="str">
        <f ca="1">VLOOKUP($B26,BNA_pré_INDD!$D$8:$AZ$41,MATCH(AU$3,BNA_pré_INDD!$D$8:$AZ$8,0),FALSE)</f>
        <v>MC</v>
      </c>
      <c r="AV26" s="7" t="str">
        <f ca="1">VLOOKUP($B26,BNA_pré_INDD!$D$43:$AZ$73,MATCH(AU$3,BNA_pré_INDD!$D$8:$AZ$8,0),FALSE)</f>
        <v>-</v>
      </c>
      <c r="AW26" s="7">
        <f ca="1">VLOOKUP($B26,BNA_pré_INDD!$D$8:$AZ$41,MATCH(AW$3,BNA_pré_INDD!$D$8:$AZ$8,0),FALSE)</f>
        <v>1750</v>
      </c>
      <c r="AX26" s="7" t="str">
        <f ca="1">VLOOKUP($B26,BNA_pré_INDD!$D$43:$AZ$73,MATCH(AW$3,BNA_pré_INDD!$D$8:$AZ$8,0),FALSE)</f>
        <v>► 0%</v>
      </c>
      <c r="AY26" s="7" t="str">
        <f ca="1">VLOOKUP($B26,BNA_pré_INDD!$D$8:$AZ$41,MATCH(AY$3,BNA_pré_INDD!$D$8:$AZ$8,0),FALSE)</f>
        <v>MC</v>
      </c>
      <c r="AZ26" s="7" t="str">
        <f ca="1">VLOOKUP($B26,BNA_pré_INDD!$D$43:$AZ$73,MATCH(AY$3,BNA_pré_INDD!$D$8:$AZ$8,0),FALSE)</f>
        <v>-</v>
      </c>
      <c r="BA26" s="7">
        <f ca="1">VLOOKUP($B26,BNA_pré_INDD!$D$8:$AZ$41,MATCH(BA$3,BNA_pré_INDD!$D$8:$AZ$8,0),FALSE)</f>
        <v>450</v>
      </c>
      <c r="BB26" s="7" t="str">
        <f ca="1">VLOOKUP($B26,BNA_pré_INDD!$D$43:$AZ$73,MATCH(BA$3,BNA_pré_INDD!$D$8:$AZ$8,0),FALSE)</f>
        <v>► 0%</v>
      </c>
    </row>
    <row r="27" spans="2:54" x14ac:dyDescent="0.35">
      <c r="B27" s="20" t="s">
        <v>3340</v>
      </c>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row>
    <row r="28" spans="2:54" x14ac:dyDescent="0.35">
      <c r="B28" t="s">
        <v>107</v>
      </c>
      <c r="C28" s="7" t="str">
        <f ca="1">VLOOKUP($B28,BNA_pré_INDD!$D$8:$AZ$41,MATCH(C$3,BNA_pré_INDD!$D$8:$AZ$8,0),FALSE)</f>
        <v>-</v>
      </c>
      <c r="D28" s="7" t="str">
        <f ca="1">VLOOKUP($B28,BNA_pré_INDD!$D$43:$AZ$73,MATCH(C$3,BNA_pré_INDD!$D$8:$AZ$8,0),FALSE)</f>
        <v>-</v>
      </c>
      <c r="E28" s="7" t="str">
        <f ca="1">VLOOKUP($B28,BNA_pré_INDD!$D$8:$AZ$41,MATCH(E$3,BNA_pré_INDD!$D$8:$AZ$8,0),FALSE)</f>
        <v>-</v>
      </c>
      <c r="F28" s="7" t="str">
        <f ca="1">VLOOKUP($B28,BNA_pré_INDD!$D$43:$AZ$73,MATCH(E$3,BNA_pré_INDD!$D$8:$AZ$8,0),FALSE)</f>
        <v>-</v>
      </c>
      <c r="G28" s="7" t="str">
        <f ca="1">VLOOKUP($B28,BNA_pré_INDD!$D$8:$AZ$41,MATCH(G$3,BNA_pré_INDD!$D$8:$AZ$8,0),FALSE)</f>
        <v>-</v>
      </c>
      <c r="H28" s="7" t="str">
        <f ca="1">VLOOKUP($B28,BNA_pré_INDD!$D$43:$AZ$73,MATCH(G$3,BNA_pré_INDD!$D$8:$AZ$8,0),FALSE)</f>
        <v>-</v>
      </c>
      <c r="I28" s="7" t="str">
        <f ca="1">VLOOKUP($B28,BNA_pré_INDD!$D$8:$AZ$41,MATCH(I$3,BNA_pré_INDD!$D$8:$AZ$8,0),FALSE)</f>
        <v>-</v>
      </c>
      <c r="J28" s="7" t="str">
        <f ca="1">VLOOKUP($B28,BNA_pré_INDD!$D$43:$AZ$73,MATCH(I$3,BNA_pré_INDD!$D$8:$AZ$8,0),FALSE)</f>
        <v>-</v>
      </c>
      <c r="K28" s="7" t="str">
        <f ca="1">VLOOKUP($B28,BNA_pré_INDD!$D$8:$AZ$41,MATCH(K$3,BNA_pré_INDD!$D$8:$AZ$8,0),FALSE)</f>
        <v>-</v>
      </c>
      <c r="L28" s="7" t="str">
        <f ca="1">VLOOKUP($B28,BNA_pré_INDD!$D$43:$AZ$73,MATCH(K$3,BNA_pré_INDD!$D$8:$AZ$8,0),FALSE)</f>
        <v>-</v>
      </c>
      <c r="M28" s="7" t="str">
        <f ca="1">VLOOKUP($B28,BNA_pré_INDD!$D$8:$AZ$41,MATCH(M$3,BNA_pré_INDD!$D$8:$AZ$8,0),FALSE)</f>
        <v>-</v>
      </c>
      <c r="N28" s="7" t="str">
        <f ca="1">VLOOKUP($B28,BNA_pré_INDD!$D$43:$AZ$73,MATCH(M$3,BNA_pré_INDD!$D$8:$AZ$8,0),FALSE)</f>
        <v>-</v>
      </c>
      <c r="O28" s="7" t="str">
        <f ca="1">VLOOKUP($B28,BNA_pré_INDD!$D$8:$AZ$41,MATCH(O$3,BNA_pré_INDD!$D$8:$AZ$8,0),FALSE)</f>
        <v>-</v>
      </c>
      <c r="P28" s="7" t="str">
        <f ca="1">VLOOKUP($B28,BNA_pré_INDD!$D$43:$AZ$73,MATCH(O$3,BNA_pré_INDD!$D$8:$AZ$8,0),FALSE)</f>
        <v>-</v>
      </c>
      <c r="Q28" s="7" t="str">
        <f ca="1">VLOOKUP($B28,BNA_pré_INDD!$D$8:$AZ$41,MATCH(Q$3,BNA_pré_INDD!$D$8:$AZ$8,0),FALSE)</f>
        <v>-</v>
      </c>
      <c r="R28" s="7" t="str">
        <f ca="1">VLOOKUP($B28,BNA_pré_INDD!$D$43:$AZ$73,MATCH(Q$3,BNA_pré_INDD!$D$8:$AZ$8,0),FALSE)</f>
        <v>-</v>
      </c>
      <c r="S28" s="7" t="str">
        <f ca="1">VLOOKUP($B28,BNA_pré_INDD!$D$8:$AZ$41,MATCH(S$3,BNA_pré_INDD!$D$8:$AZ$8,0),FALSE)</f>
        <v>-</v>
      </c>
      <c r="T28" s="7" t="str">
        <f ca="1">VLOOKUP($B28,BNA_pré_INDD!$D$43:$AZ$73,MATCH(S$3,BNA_pré_INDD!$D$8:$AZ$8,0),FALSE)</f>
        <v>-</v>
      </c>
      <c r="U28" s="7" t="str">
        <f ca="1">VLOOKUP($B28,BNA_pré_INDD!$D$8:$AZ$41,MATCH(U$3,BNA_pré_INDD!$D$8:$AZ$8,0),FALSE)</f>
        <v>-</v>
      </c>
      <c r="V28" s="7" t="str">
        <f ca="1">VLOOKUP($B28,BNA_pré_INDD!$D$43:$AZ$73,MATCH(U$3,BNA_pré_INDD!$D$8:$AZ$8,0),FALSE)</f>
        <v>-</v>
      </c>
      <c r="W28" s="7" t="str">
        <f ca="1">VLOOKUP($B28,BNA_pré_INDD!$D$8:$AZ$41,MATCH(W$3,BNA_pré_INDD!$D$8:$AZ$8,0),FALSE)</f>
        <v>-</v>
      </c>
      <c r="X28" s="7" t="str">
        <f ca="1">VLOOKUP($B28,BNA_pré_INDD!$D$43:$AZ$73,MATCH(W$3,BNA_pré_INDD!$D$8:$AZ$8,0),FALSE)</f>
        <v>-</v>
      </c>
      <c r="Y28" s="7" t="str">
        <f ca="1">VLOOKUP($B28,BNA_pré_INDD!$D$8:$AZ$41,MATCH(Y$3,BNA_pré_INDD!$D$8:$AZ$8,0),FALSE)</f>
        <v>-</v>
      </c>
      <c r="Z28" s="7" t="str">
        <f ca="1">VLOOKUP($B28,BNA_pré_INDD!$D$43:$AZ$73,MATCH(Y$3,BNA_pré_INDD!$D$8:$AZ$8,0),FALSE)</f>
        <v>-</v>
      </c>
      <c r="AA28" s="7" t="str">
        <f ca="1">VLOOKUP($B28,BNA_pré_INDD!$D$8:$AZ$41,MATCH(AA$3,BNA_pré_INDD!$D$8:$AZ$8,0),FALSE)</f>
        <v>-</v>
      </c>
      <c r="AB28" s="7" t="str">
        <f ca="1">VLOOKUP($B28,BNA_pré_INDD!$D$43:$AZ$73,MATCH(AA$3,BNA_pré_INDD!$D$8:$AZ$8,0),FALSE)</f>
        <v>-</v>
      </c>
      <c r="AC28" s="7" t="str">
        <f ca="1">VLOOKUP($B28,BNA_pré_INDD!$D$8:$AZ$41,MATCH(AC$3,BNA_pré_INDD!$D$8:$AZ$8,0),FALSE)</f>
        <v>-</v>
      </c>
      <c r="AD28" s="7" t="str">
        <f ca="1">VLOOKUP($B28,BNA_pré_INDD!$D$43:$AZ$73,MATCH(AC$3,BNA_pré_INDD!$D$8:$AZ$8,0),FALSE)</f>
        <v>-</v>
      </c>
      <c r="AE28" s="7" t="str">
        <f ca="1">VLOOKUP($B28,BNA_pré_INDD!$D$8:$AZ$41,MATCH(AE$3,BNA_pré_INDD!$D$8:$AZ$8,0),FALSE)</f>
        <v>-</v>
      </c>
      <c r="AF28" s="7" t="str">
        <f ca="1">VLOOKUP($B28,BNA_pré_INDD!$D$43:$AZ$73,MATCH(AE$3,BNA_pré_INDD!$D$8:$AZ$8,0),FALSE)</f>
        <v>-</v>
      </c>
      <c r="AG28" s="7" t="str">
        <f ca="1">VLOOKUP($B28,BNA_pré_INDD!$D$8:$AZ$41,MATCH(AG$3,BNA_pré_INDD!$D$8:$AZ$8,0),FALSE)</f>
        <v>-</v>
      </c>
      <c r="AH28" s="7" t="str">
        <f ca="1">VLOOKUP($B28,BNA_pré_INDD!$D$43:$AZ$73,MATCH(AG$3,BNA_pré_INDD!$D$8:$AZ$8,0),FALSE)</f>
        <v>-</v>
      </c>
      <c r="AI28" s="7" t="str">
        <f ca="1">VLOOKUP($B28,BNA_pré_INDD!$D$8:$AZ$41,MATCH(AI$3,BNA_pré_INDD!$D$8:$AZ$8,0),FALSE)</f>
        <v>-</v>
      </c>
      <c r="AJ28" s="7" t="str">
        <f ca="1">VLOOKUP($B28,BNA_pré_INDD!$D$43:$AZ$73,MATCH(AI$3,BNA_pré_INDD!$D$8:$AZ$8,0),FALSE)</f>
        <v>-</v>
      </c>
      <c r="AK28" s="7" t="str">
        <f ca="1">VLOOKUP($B28,BNA_pré_INDD!$D$8:$AZ$41,MATCH(AK$3,BNA_pré_INDD!$D$8:$AZ$8,0),FALSE)</f>
        <v>-</v>
      </c>
      <c r="AL28" s="7" t="str">
        <f ca="1">VLOOKUP($B28,BNA_pré_INDD!$D$43:$AZ$73,MATCH(AK$3,BNA_pré_INDD!$D$8:$AZ$8,0),FALSE)</f>
        <v>-</v>
      </c>
      <c r="AM28" s="7" t="str">
        <f ca="1">VLOOKUP($B28,BNA_pré_INDD!$D$8:$AZ$41,MATCH(AM$3,BNA_pré_INDD!$D$8:$AZ$8,0),FALSE)</f>
        <v>-</v>
      </c>
      <c r="AN28" s="7" t="str">
        <f ca="1">VLOOKUP($B28,BNA_pré_INDD!$D$43:$AZ$73,MATCH(AM$3,BNA_pré_INDD!$D$8:$AZ$8,0),FALSE)</f>
        <v>-</v>
      </c>
      <c r="AO28" s="7" t="str">
        <f ca="1">VLOOKUP($B28,BNA_pré_INDD!$D$8:$AZ$41,MATCH(AO$3,BNA_pré_INDD!$D$8:$AZ$8,0),FALSE)</f>
        <v>-</v>
      </c>
      <c r="AP28" s="7" t="str">
        <f ca="1">VLOOKUP($B28,BNA_pré_INDD!$D$43:$AZ$73,MATCH(AO$3,BNA_pré_INDD!$D$8:$AZ$8,0),FALSE)</f>
        <v>-</v>
      </c>
      <c r="AQ28" s="7" t="str">
        <f ca="1">VLOOKUP($B28,BNA_pré_INDD!$D$8:$AZ$41,MATCH(AQ$3,BNA_pré_INDD!$D$8:$AZ$8,0),FALSE)</f>
        <v>-</v>
      </c>
      <c r="AR28" s="7" t="str">
        <f ca="1">VLOOKUP($B28,BNA_pré_INDD!$D$43:$AZ$73,MATCH(AQ$3,BNA_pré_INDD!$D$8:$AZ$8,0),FALSE)</f>
        <v>-</v>
      </c>
      <c r="AS28" s="7" t="str">
        <f ca="1">VLOOKUP($B28,BNA_pré_INDD!$D$8:$AZ$41,MATCH(AS$3,BNA_pré_INDD!$D$8:$AZ$8,0),FALSE)</f>
        <v>-</v>
      </c>
      <c r="AT28" s="7" t="str">
        <f ca="1">VLOOKUP($B28,BNA_pré_INDD!$D$43:$AZ$73,MATCH(AS$3,BNA_pré_INDD!$D$8:$AZ$8,0),FALSE)</f>
        <v>-</v>
      </c>
      <c r="AU28" s="7" t="str">
        <f ca="1">VLOOKUP($B28,BNA_pré_INDD!$D$8:$AZ$41,MATCH(AU$3,BNA_pré_INDD!$D$8:$AZ$8,0),FALSE)</f>
        <v>-</v>
      </c>
      <c r="AV28" s="7" t="str">
        <f ca="1">VLOOKUP($B28,BNA_pré_INDD!$D$43:$AZ$73,MATCH(AU$3,BNA_pré_INDD!$D$8:$AZ$8,0),FALSE)</f>
        <v>-</v>
      </c>
      <c r="AW28" s="7" t="str">
        <f ca="1">VLOOKUP($B28,BNA_pré_INDD!$D$8:$AZ$41,MATCH(AW$3,BNA_pré_INDD!$D$8:$AZ$8,0),FALSE)</f>
        <v>-</v>
      </c>
      <c r="AX28" s="7" t="str">
        <f ca="1">VLOOKUP($B28,BNA_pré_INDD!$D$43:$AZ$73,MATCH(AW$3,BNA_pré_INDD!$D$8:$AZ$8,0),FALSE)</f>
        <v>-</v>
      </c>
      <c r="AY28" s="7" t="str">
        <f ca="1">VLOOKUP($B28,BNA_pré_INDD!$D$8:$AZ$41,MATCH(AY$3,BNA_pré_INDD!$D$8:$AZ$8,0),FALSE)</f>
        <v>-</v>
      </c>
      <c r="AZ28" s="7" t="str">
        <f ca="1">VLOOKUP($B28,BNA_pré_INDD!$D$43:$AZ$73,MATCH(AY$3,BNA_pré_INDD!$D$8:$AZ$8,0),FALSE)</f>
        <v>-</v>
      </c>
      <c r="BA28" s="7" t="str">
        <f ca="1">VLOOKUP($B28,BNA_pré_INDD!$D$8:$AZ$41,MATCH(BA$3,BNA_pré_INDD!$D$8:$AZ$8,0),FALSE)</f>
        <v>-</v>
      </c>
      <c r="BB28" s="7" t="str">
        <f ca="1">VLOOKUP($B28,BNA_pré_INDD!$D$43:$AZ$73,MATCH(BA$3,BNA_pré_INDD!$D$8:$AZ$8,0),FALSE)</f>
        <v>-</v>
      </c>
    </row>
    <row r="29" spans="2:54" x14ac:dyDescent="0.35">
      <c r="B29" s="51" t="s">
        <v>3584</v>
      </c>
      <c r="C29" s="52">
        <f ca="1">MEDIAN(C5:C28)</f>
        <v>1200</v>
      </c>
      <c r="D29" s="51"/>
      <c r="E29" s="52">
        <f ca="1">MEDIAN(E5:E28)</f>
        <v>2000</v>
      </c>
      <c r="F29" s="51"/>
      <c r="G29" s="52">
        <f ca="1">MEDIAN(G5:G28)</f>
        <v>1750</v>
      </c>
      <c r="H29" s="51"/>
      <c r="I29" s="52">
        <f ca="1">MEDIAN(I5:I28)</f>
        <v>500</v>
      </c>
      <c r="J29" s="51"/>
      <c r="K29" s="52">
        <f ca="1">MEDIAN(K5:K28)</f>
        <v>300</v>
      </c>
      <c r="L29" s="51"/>
      <c r="M29" s="52">
        <f ca="1">MEDIAN(M5:M28)</f>
        <v>5187.5</v>
      </c>
      <c r="N29" s="51"/>
      <c r="O29" s="52">
        <f ca="1">MEDIAN(O5:O28)</f>
        <v>9000</v>
      </c>
      <c r="P29" s="51"/>
      <c r="Q29" s="52">
        <f ca="1">MEDIAN(Q5:Q28)</f>
        <v>1250</v>
      </c>
      <c r="R29" s="51"/>
      <c r="S29" s="52">
        <f ca="1">MEDIAN(S5:S28)</f>
        <v>2250</v>
      </c>
      <c r="T29" s="51"/>
      <c r="U29" s="52">
        <f ca="1">MEDIAN(U5:U28)</f>
        <v>100</v>
      </c>
      <c r="V29" s="51"/>
      <c r="W29" s="52">
        <f ca="1">MEDIAN(W5:W28)</f>
        <v>28500</v>
      </c>
      <c r="X29" s="51"/>
      <c r="Y29" s="52">
        <f ca="1">MEDIAN(Y5:Y28)</f>
        <v>750</v>
      </c>
      <c r="Z29" s="51"/>
      <c r="AA29" s="52">
        <f ca="1">MEDIAN(AA5:AA28)</f>
        <v>6250</v>
      </c>
      <c r="AB29" s="51"/>
      <c r="AC29" s="52">
        <f ca="1">MEDIAN(AC5:AC28)</f>
        <v>5000</v>
      </c>
      <c r="AD29" s="51"/>
      <c r="AE29" s="52">
        <f ca="1">MEDIAN(AE5:AE28)</f>
        <v>500</v>
      </c>
      <c r="AF29" s="51"/>
      <c r="AG29" s="52">
        <f ca="1">MEDIAN(AG5:AG28)</f>
        <v>162.5</v>
      </c>
      <c r="AH29" s="51"/>
      <c r="AI29" s="52">
        <f ca="1">MEDIAN(AI5:AI28)</f>
        <v>500</v>
      </c>
      <c r="AJ29" s="51"/>
      <c r="AK29" s="52">
        <f ca="1">MEDIAN(AK5:AK28)</f>
        <v>850</v>
      </c>
      <c r="AL29" s="51"/>
      <c r="AM29" s="52">
        <f ca="1">MEDIAN(AM5:AM28)</f>
        <v>1350</v>
      </c>
      <c r="AN29" s="51"/>
      <c r="AO29" s="52">
        <f ca="1">MEDIAN(AO5:AO28)</f>
        <v>2125</v>
      </c>
      <c r="AP29" s="51"/>
      <c r="AQ29" s="52">
        <f ca="1">MEDIAN(AQ5:AQ28)</f>
        <v>3250</v>
      </c>
      <c r="AR29" s="51"/>
      <c r="AS29" s="52">
        <f ca="1">MEDIAN(AS5:AS28)</f>
        <v>2500</v>
      </c>
      <c r="AT29" s="51"/>
      <c r="AU29" s="52">
        <f ca="1">MEDIAN(AU5:AU28)</f>
        <v>2600</v>
      </c>
      <c r="AV29" s="51"/>
      <c r="AW29" s="52">
        <f ca="1">MEDIAN(AW5:AW28)</f>
        <v>1500</v>
      </c>
      <c r="AX29" s="51"/>
      <c r="AY29" s="52">
        <f ca="1">MEDIAN(AY5:AY28)</f>
        <v>3000</v>
      </c>
      <c r="AZ29" s="51"/>
      <c r="BA29" s="52">
        <f ca="1">MEDIAN(BA5:BA28)</f>
        <v>300</v>
      </c>
      <c r="BB29" s="51"/>
    </row>
  </sheetData>
  <autoFilter ref="B3:BB28" xr:uid="{7E861F4B-2774-4852-BCD3-4E7D2D96CCBE}"/>
  <conditionalFormatting sqref="C4:BB28">
    <cfRule type="expression" dxfId="16" priority="1">
      <formula>AND(ISNUMBER(C4),C4&gt;2*C$29)</formula>
    </cfRule>
    <cfRule type="expression" dxfId="15" priority="2">
      <formula>AND(ISNUMBER(C4),C4=C$29)</formula>
    </cfRule>
    <cfRule type="expression" dxfId="14" priority="3">
      <formula>AND(ISNUMBER(C4),C4&gt;C$29)</formula>
    </cfRule>
    <cfRule type="expression" dxfId="13" priority="7">
      <formula>AND(ISNUMBER(C4),C4&lt;C$29)</formula>
    </cfRule>
  </conditionalFormatting>
  <pageMargins left="0.7" right="0.7" top="0.75" bottom="0.75" header="0.3" footer="0.3"/>
  <pageSetup orientation="portrait" r:id="rId1"/>
  <ignoredErrors>
    <ignoredError sqref="D31 BC29:BD36 D29 F29 H29 J29 L29 N29 P29 R29 T29 AA30:BB31 BB29 AA33:BB36 AA32:AR32 AT32:BB32 D30:X30 D32:X36 D15:Y25 AA15:BD25 F31:X31 AA5:BD13 D5:Y13" formula="1"/>
  </ignoredError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02E00-DADC-4B13-8BE4-8CE68F029AB2}">
  <sheetPr>
    <tabColor theme="4"/>
  </sheetPr>
  <dimension ref="A1:AB140"/>
  <sheetViews>
    <sheetView view="pageBreakPreview" zoomScale="85" zoomScaleNormal="85" zoomScaleSheetLayoutView="85" workbookViewId="0">
      <pane xSplit="6" ySplit="8" topLeftCell="G12" activePane="bottomRight" state="frozen"/>
      <selection pane="topRight" activeCell="G1" sqref="G1"/>
      <selection pane="bottomLeft" activeCell="A9" sqref="A9"/>
      <selection pane="bottomRight" activeCell="J32" sqref="J32"/>
    </sheetView>
  </sheetViews>
  <sheetFormatPr baseColWidth="10" defaultColWidth="10.81640625" defaultRowHeight="14.5" outlineLevelRow="1" outlineLevelCol="1" x14ac:dyDescent="0.35"/>
  <cols>
    <col min="1" max="1" width="2.26953125" style="4" customWidth="1" outlineLevel="1"/>
    <col min="2" max="2" width="18.54296875" style="4" customWidth="1" outlineLevel="1"/>
    <col min="3" max="3" width="11.54296875" style="6" customWidth="1" outlineLevel="1"/>
    <col min="4" max="4" width="10.1796875" style="6" customWidth="1" outlineLevel="1"/>
    <col min="5" max="5" width="8" style="4" bestFit="1" customWidth="1"/>
    <col min="6" max="6" width="36.453125" style="4" customWidth="1"/>
    <col min="7" max="16384" width="10.81640625" style="4"/>
  </cols>
  <sheetData>
    <row r="1" spans="2:24" outlineLevel="1" x14ac:dyDescent="0.35">
      <c r="B1" s="4" t="s">
        <v>3439</v>
      </c>
      <c r="C1" s="4" t="s">
        <v>3442</v>
      </c>
      <c r="D1" s="4"/>
      <c r="F1" s="17"/>
      <c r="G1" s="4" t="s">
        <v>65</v>
      </c>
      <c r="H1" s="4" t="s">
        <v>71</v>
      </c>
      <c r="I1" s="4" t="s">
        <v>74</v>
      </c>
      <c r="J1" s="4" t="s">
        <v>77</v>
      </c>
      <c r="K1" s="4" t="s">
        <v>79</v>
      </c>
      <c r="L1" s="4" t="s">
        <v>82</v>
      </c>
      <c r="M1" s="4" t="s">
        <v>84</v>
      </c>
      <c r="N1" s="4" t="s">
        <v>2189</v>
      </c>
      <c r="O1" s="4" t="s">
        <v>86</v>
      </c>
      <c r="P1" s="4" t="s">
        <v>88</v>
      </c>
      <c r="Q1" s="4" t="s">
        <v>90</v>
      </c>
      <c r="R1" s="4" t="s">
        <v>92</v>
      </c>
      <c r="S1" s="4" t="s">
        <v>94</v>
      </c>
      <c r="T1" s="4" t="s">
        <v>97</v>
      </c>
      <c r="U1" s="4" t="s">
        <v>100</v>
      </c>
      <c r="V1" s="4" t="s">
        <v>102</v>
      </c>
      <c r="W1" s="4" t="s">
        <v>104</v>
      </c>
      <c r="X1" s="4" t="s">
        <v>106</v>
      </c>
    </row>
    <row r="2" spans="2:24" outlineLevel="1" x14ac:dyDescent="0.35">
      <c r="B2" s="8" t="s">
        <v>111</v>
      </c>
      <c r="C2" s="4" t="s">
        <v>2318</v>
      </c>
      <c r="D2" s="4" t="s">
        <v>3443</v>
      </c>
      <c r="F2" s="17"/>
      <c r="G2" s="4">
        <v>1</v>
      </c>
      <c r="H2" s="4">
        <v>1</v>
      </c>
      <c r="I2" s="4">
        <v>1</v>
      </c>
      <c r="J2" s="4">
        <v>1</v>
      </c>
      <c r="K2" s="4">
        <v>1</v>
      </c>
      <c r="L2" s="4">
        <v>1</v>
      </c>
      <c r="M2" s="4">
        <v>1</v>
      </c>
      <c r="N2" s="4">
        <v>1</v>
      </c>
      <c r="O2" s="4">
        <v>1</v>
      </c>
      <c r="P2" s="4">
        <v>1</v>
      </c>
      <c r="Q2" s="4">
        <v>1</v>
      </c>
      <c r="R2" s="4">
        <v>1</v>
      </c>
      <c r="S2" s="4">
        <v>1</v>
      </c>
      <c r="T2" s="4">
        <v>1</v>
      </c>
      <c r="U2" s="4">
        <v>1</v>
      </c>
      <c r="V2" s="4">
        <v>1</v>
      </c>
      <c r="W2" s="4">
        <v>1</v>
      </c>
      <c r="X2" s="4">
        <v>1</v>
      </c>
    </row>
    <row r="3" spans="2:24" outlineLevel="1" x14ac:dyDescent="0.35">
      <c r="B3" s="4" t="s">
        <v>3441</v>
      </c>
      <c r="C3" s="4" t="s">
        <v>2234</v>
      </c>
      <c r="D3" s="4" t="s">
        <v>3444</v>
      </c>
      <c r="F3" s="17"/>
    </row>
    <row r="4" spans="2:24" outlineLevel="1" x14ac:dyDescent="0.35">
      <c r="B4" s="4" t="s">
        <v>3440</v>
      </c>
      <c r="C4" s="4" t="s">
        <v>2561</v>
      </c>
      <c r="D4" s="4" t="s">
        <v>3445</v>
      </c>
      <c r="F4" s="17"/>
    </row>
    <row r="5" spans="2:24" x14ac:dyDescent="0.35">
      <c r="C5" s="4"/>
      <c r="D5" s="4"/>
      <c r="F5" s="17"/>
    </row>
    <row r="6" spans="2:24" x14ac:dyDescent="0.35">
      <c r="C6" s="4"/>
      <c r="D6" s="4"/>
      <c r="F6" s="9" t="s">
        <v>3585</v>
      </c>
    </row>
    <row r="7" spans="2:24" s="38" customFormat="1" x14ac:dyDescent="0.35">
      <c r="C7" s="73"/>
      <c r="D7" s="73"/>
      <c r="F7" s="73"/>
      <c r="G7" s="38" t="s">
        <v>3327</v>
      </c>
      <c r="I7" s="38" t="s">
        <v>3330</v>
      </c>
      <c r="L7" s="38" t="s">
        <v>3333</v>
      </c>
      <c r="T7" s="38" t="s">
        <v>3338</v>
      </c>
      <c r="U7" s="38" t="s">
        <v>3340</v>
      </c>
    </row>
    <row r="8" spans="2:24" s="17" customFormat="1" x14ac:dyDescent="0.35">
      <c r="B8" s="4"/>
      <c r="C8" s="4"/>
      <c r="D8" s="4"/>
      <c r="E8" s="4"/>
      <c r="F8" s="40" t="s">
        <v>3404</v>
      </c>
      <c r="G8" s="67" t="s">
        <v>63</v>
      </c>
      <c r="H8" s="67" t="s">
        <v>70</v>
      </c>
      <c r="I8" s="67" t="s">
        <v>72</v>
      </c>
      <c r="J8" s="67" t="s">
        <v>76</v>
      </c>
      <c r="K8" s="67" t="s">
        <v>78</v>
      </c>
      <c r="L8" s="67" t="s">
        <v>80</v>
      </c>
      <c r="M8" s="67" t="s">
        <v>83</v>
      </c>
      <c r="N8" s="67" t="s">
        <v>2188</v>
      </c>
      <c r="O8" s="67" t="s">
        <v>85</v>
      </c>
      <c r="P8" s="67" t="s">
        <v>87</v>
      </c>
      <c r="Q8" s="67" t="s">
        <v>89</v>
      </c>
      <c r="R8" s="67" t="s">
        <v>91</v>
      </c>
      <c r="S8" s="67" t="s">
        <v>93</v>
      </c>
      <c r="T8" s="67" t="s">
        <v>95</v>
      </c>
      <c r="U8" s="67" t="s">
        <v>98</v>
      </c>
      <c r="V8" s="67" t="s">
        <v>101</v>
      </c>
      <c r="W8" s="67" t="s">
        <v>103</v>
      </c>
      <c r="X8" s="67" t="s">
        <v>105</v>
      </c>
    </row>
    <row r="9" spans="2:24" x14ac:dyDescent="0.35">
      <c r="B9" s="39" t="s">
        <v>2233</v>
      </c>
      <c r="C9" s="4" t="s">
        <v>3586</v>
      </c>
      <c r="D9" s="4"/>
      <c r="E9" s="6"/>
      <c r="F9" s="74" t="s">
        <v>3587</v>
      </c>
      <c r="G9" s="41" cm="1">
        <f t="array" aca="1" ref="G9" ca="1">IFERROR(MEDIAN(IF(INDIRECT($B$2&amp;$B$1)=G$1,IF(INDIRECT($B$2&amp;$C9)&gt;0,IF(COUNTIFS(INDIRECT($B$2&amp;$B$1),G$1,INDIRECT($B$2&amp;$C9),"&gt;0")&gt;=G$2,INDIRECT($B$2&amp;$C9))))),"NA")</f>
        <v>30</v>
      </c>
      <c r="H9" s="41" cm="1">
        <f t="array" aca="1" ref="H9" ca="1">IFERROR(MEDIAN(IF(INDIRECT($B$2&amp;$B$1)=H$1,IF(INDIRECT($B$2&amp;$C9)&gt;0,IF(COUNTIFS(INDIRECT($B$2&amp;$B$1),H$1,INDIRECT($B$2&amp;$C9),"&gt;0")&gt;=H$2,INDIRECT($B$2&amp;$C9))))),"NA")</f>
        <v>195</v>
      </c>
      <c r="I9" s="41" cm="1">
        <f t="array" aca="1" ref="I9" ca="1">IFERROR(MEDIAN(IF(INDIRECT($B$2&amp;$B$1)=I$1,IF(INDIRECT($B$2&amp;$C9)&gt;0,IF(COUNTIFS(INDIRECT($B$2&amp;$B$1),I$1,INDIRECT($B$2&amp;$C9),"&gt;0")&gt;=I$2,INDIRECT($B$2&amp;$C9))))),"NA")</f>
        <v>59.5</v>
      </c>
      <c r="J9" s="41" cm="1">
        <f t="array" aca="1" ref="J9" ca="1">IFERROR(MEDIAN(IF(INDIRECT($B$2&amp;$B$1)=J$1,IF(INDIRECT($B$2&amp;$C9)&gt;0,IF(COUNTIFS(INDIRECT($B$2&amp;$B$1),J$1,INDIRECT($B$2&amp;$C9),"&gt;0")&gt;=J$2,INDIRECT($B$2&amp;$C9))))),"NA")</f>
        <v>20</v>
      </c>
      <c r="K9" s="41" cm="1">
        <f t="array" aca="1" ref="K9" ca="1">IFERROR(MEDIAN(IF(INDIRECT($B$2&amp;$B$1)=K$1,IF(INDIRECT($B$2&amp;$C9)&gt;0,IF(COUNTIFS(INDIRECT($B$2&amp;$B$1),K$1,INDIRECT($B$2&amp;$C9),"&gt;0")&gt;=K$2,INDIRECT($B$2&amp;$C9))))),"NA")</f>
        <v>14</v>
      </c>
      <c r="L9" s="41" cm="1">
        <f t="array" aca="1" ref="L9" ca="1">IFERROR(MEDIAN(IF(INDIRECT($B$2&amp;$B$1)=L$1,IF(INDIRECT($B$2&amp;$C9)&gt;0,IF(COUNTIFS(INDIRECT($B$2&amp;$B$1),L$1,INDIRECT($B$2&amp;$C9),"&gt;0")&gt;=L$2,INDIRECT($B$2&amp;$C9))))),"NA")</f>
        <v>12</v>
      </c>
      <c r="M9" s="41" cm="1">
        <f t="array" aca="1" ref="M9" ca="1">IFERROR(MEDIAN(IF(INDIRECT($B$2&amp;$B$1)=M$1,IF(INDIRECT($B$2&amp;$C9)&gt;0,IF(COUNTIFS(INDIRECT($B$2&amp;$B$1),M$1,INDIRECT($B$2&amp;$C9),"&gt;0")&gt;=M$2,INDIRECT($B$2&amp;$C9))))),"NA")</f>
        <v>60</v>
      </c>
      <c r="N9" s="41" cm="1">
        <f t="array" aca="1" ref="N9" ca="1">IFERROR(MEDIAN(IF(INDIRECT($B$2&amp;$B$1)=N$1,IF(INDIRECT($B$2&amp;$C9)&gt;0,IF(COUNTIFS(INDIRECT($B$2&amp;$B$1),N$1,INDIRECT($B$2&amp;$C9),"&gt;0")&gt;=N$2,INDIRECT($B$2&amp;$C9))))),"NA")</f>
        <v>10.5</v>
      </c>
      <c r="O9" s="41" t="str" cm="1">
        <f t="array" aca="1" ref="O9" ca="1">IFERROR(MEDIAN(IF(INDIRECT($B$2&amp;$B$1)=O$1,IF(INDIRECT($B$2&amp;$C9)&gt;0,IF(COUNTIFS(INDIRECT($B$2&amp;$B$1),O$1,INDIRECT($B$2&amp;$C9),"&gt;0")&gt;=O$2,INDIRECT($B$2&amp;$C9))))),"NA")</f>
        <v>NA</v>
      </c>
      <c r="P9" s="41" cm="1">
        <f t="array" aca="1" ref="P9" ca="1">IFERROR(MEDIAN(IF(INDIRECT($B$2&amp;$B$1)=P$1,IF(INDIRECT($B$2&amp;$C9)&gt;0,IF(COUNTIFS(INDIRECT($B$2&amp;$B$1),P$1,INDIRECT($B$2&amp;$C9),"&gt;0")&gt;=P$2,INDIRECT($B$2&amp;$C9))))),"NA")</f>
        <v>30</v>
      </c>
      <c r="Q9" s="41" cm="1">
        <f t="array" aca="1" ref="Q9" ca="1">IFERROR(MEDIAN(IF(INDIRECT($B$2&amp;$B$1)=Q$1,IF(INDIRECT($B$2&amp;$C9)&gt;0,IF(COUNTIFS(INDIRECT($B$2&amp;$B$1),Q$1,INDIRECT($B$2&amp;$C9),"&gt;0")&gt;=Q$2,INDIRECT($B$2&amp;$C9))))),"NA")</f>
        <v>17</v>
      </c>
      <c r="R9" s="41" cm="1">
        <f t="array" aca="1" ref="R9" ca="1">IFERROR(MEDIAN(IF(INDIRECT($B$2&amp;$B$1)=R$1,IF(INDIRECT($B$2&amp;$C9)&gt;0,IF(COUNTIFS(INDIRECT($B$2&amp;$B$1),R$1,INDIRECT($B$2&amp;$C9),"&gt;0")&gt;=R$2,INDIRECT($B$2&amp;$C9))))),"NA")</f>
        <v>23</v>
      </c>
      <c r="S9" s="41" cm="1">
        <f t="array" aca="1" ref="S9" ca="1">IFERROR(MEDIAN(IF(INDIRECT($B$2&amp;$B$1)=S$1,IF(INDIRECT($B$2&amp;$C9)&gt;0,IF(COUNTIFS(INDIRECT($B$2&amp;$B$1),S$1,INDIRECT($B$2&amp;$C9),"&gt;0")&gt;=S$2,INDIRECT($B$2&amp;$C9))))),"NA")</f>
        <v>25.5</v>
      </c>
      <c r="T9" s="41" cm="1">
        <f t="array" aca="1" ref="T9" ca="1">IFERROR(MEDIAN(IF(INDIRECT($B$2&amp;$B$1)=T$1,IF(INDIRECT($B$2&amp;$C9)&gt;0,IF(COUNTIFS(INDIRECT($B$2&amp;$B$1),T$1,INDIRECT($B$2&amp;$C9),"&gt;0")&gt;=T$2,INDIRECT($B$2&amp;$C9))))),"NA")</f>
        <v>20</v>
      </c>
      <c r="U9" s="41" cm="1">
        <f t="array" aca="1" ref="U9" ca="1">IFERROR(MEDIAN(IF(INDIRECT($B$2&amp;$B$1)=U$1,IF(INDIRECT($B$2&amp;$C9)&gt;0,IF(COUNTIFS(INDIRECT($B$2&amp;$B$1),U$1,INDIRECT($B$2&amp;$C9),"&gt;0")&gt;=U$2,INDIRECT($B$2&amp;$C9))))),"NA")</f>
        <v>15</v>
      </c>
      <c r="V9" s="41" cm="1">
        <f t="array" aca="1" ref="V9" ca="1">IFERROR(MEDIAN(IF(INDIRECT($B$2&amp;$B$1)=V$1,IF(INDIRECT($B$2&amp;$C9)&gt;0,IF(COUNTIFS(INDIRECT($B$2&amp;$B$1),V$1,INDIRECT($B$2&amp;$C9),"&gt;0")&gt;=V$2,INDIRECT($B$2&amp;$C9))))),"NA")</f>
        <v>75</v>
      </c>
      <c r="W9" s="41" t="str" cm="1">
        <f t="array" aca="1" ref="W9" ca="1">IFERROR(MEDIAN(IF(INDIRECT($B$2&amp;$B$1)=W$1,IF(INDIRECT($B$2&amp;$C9)&gt;0,IF(COUNTIFS(INDIRECT($B$2&amp;$B$1),W$1,INDIRECT($B$2&amp;$C9),"&gt;0")&gt;=W$2,INDIRECT($B$2&amp;$C9))))),"NA")</f>
        <v>NA</v>
      </c>
      <c r="X9" s="41" cm="1">
        <f t="array" aca="1" ref="X9" ca="1">IFERROR(MEDIAN(IF(INDIRECT($B$2&amp;$B$1)=X$1,IF(INDIRECT($B$2&amp;$C9)&gt;0,IF(COUNTIFS(INDIRECT($B$2&amp;$B$1),X$1,INDIRECT($B$2&amp;$C9),"&gt;0")&gt;=X$2,INDIRECT($B$2&amp;$C9))))),"NA")</f>
        <v>90</v>
      </c>
    </row>
    <row r="10" spans="2:24" x14ac:dyDescent="0.35">
      <c r="B10" s="39" t="s">
        <v>2558</v>
      </c>
      <c r="C10" s="4" t="s">
        <v>3482</v>
      </c>
      <c r="D10" s="4"/>
      <c r="E10" s="6"/>
      <c r="F10" s="74" t="s">
        <v>3588</v>
      </c>
      <c r="G10" s="41" t="str" cm="1">
        <f t="array" aca="1" ref="G10" ca="1">IFERROR(MEDIAN(IF(INDIRECT($B$2&amp;$B$1)=G$1,IF(INDIRECT($B$2&amp;$C10)&gt;0,IF(COUNTIFS(INDIRECT($B$2&amp;$B$1),G$1,INDIRECT($B$2&amp;$C10),"&gt;0")&gt;=G$2,INDIRECT($B$2&amp;$C10))))),"NA")</f>
        <v>NA</v>
      </c>
      <c r="H10" s="41" cm="1">
        <f t="array" aca="1" ref="H10" ca="1">IFERROR(MEDIAN(IF(INDIRECT($B$2&amp;$B$1)=H$1,IF(INDIRECT($B$2&amp;$C10)&gt;0,IF(COUNTIFS(INDIRECT($B$2&amp;$B$1),H$1,INDIRECT($B$2&amp;$C10),"&gt;0")&gt;=H$2,INDIRECT($B$2&amp;$C10))))),"NA")</f>
        <v>85</v>
      </c>
      <c r="I10" s="41" t="str" cm="1">
        <f t="array" aca="1" ref="I10" ca="1">IFERROR(MEDIAN(IF(INDIRECT($B$2&amp;$B$1)=I$1,IF(INDIRECT($B$2&amp;$C10)&gt;0,IF(COUNTIFS(INDIRECT($B$2&amp;$B$1),I$1,INDIRECT($B$2&amp;$C10),"&gt;0")&gt;=I$2,INDIRECT($B$2&amp;$C10))))),"NA")</f>
        <v>NA</v>
      </c>
      <c r="J10" s="41" cm="1">
        <f t="array" aca="1" ref="J10" ca="1">IFERROR(MEDIAN(IF(INDIRECT($B$2&amp;$B$1)=J$1,IF(INDIRECT($B$2&amp;$C10)&gt;0,IF(COUNTIFS(INDIRECT($B$2&amp;$B$1),J$1,INDIRECT($B$2&amp;$C10),"&gt;0")&gt;=J$2,INDIRECT($B$2&amp;$C10))))),"NA")</f>
        <v>20</v>
      </c>
      <c r="K10" s="41" cm="1">
        <f t="array" aca="1" ref="K10" ca="1">IFERROR(MEDIAN(IF(INDIRECT($B$2&amp;$B$1)=K$1,IF(INDIRECT($B$2&amp;$C10)&gt;0,IF(COUNTIFS(INDIRECT($B$2&amp;$B$1),K$1,INDIRECT($B$2&amp;$C10),"&gt;0")&gt;=K$2,INDIRECT($B$2&amp;$C10))))),"NA")</f>
        <v>30</v>
      </c>
      <c r="L10" s="41" cm="1">
        <f t="array" aca="1" ref="L10" ca="1">IFERROR(MEDIAN(IF(INDIRECT($B$2&amp;$B$1)=L$1,IF(INDIRECT($B$2&amp;$C10)&gt;0,IF(COUNTIFS(INDIRECT($B$2&amp;$B$1),L$1,INDIRECT($B$2&amp;$C10),"&gt;0")&gt;=L$2,INDIRECT($B$2&amp;$C10))))),"NA")</f>
        <v>10</v>
      </c>
      <c r="M10" s="41" t="str" cm="1">
        <f t="array" aca="1" ref="M10" ca="1">IFERROR(MEDIAN(IF(INDIRECT($B$2&amp;$B$1)=M$1,IF(INDIRECT($B$2&amp;$C10)&gt;0,IF(COUNTIFS(INDIRECT($B$2&amp;$B$1),M$1,INDIRECT($B$2&amp;$C10),"&gt;0")&gt;=M$2,INDIRECT($B$2&amp;$C10))))),"NA")</f>
        <v>NA</v>
      </c>
      <c r="N10" s="41" cm="1">
        <f t="array" aca="1" ref="N10" ca="1">IFERROR(MEDIAN(IF(INDIRECT($B$2&amp;$B$1)=N$1,IF(INDIRECT($B$2&amp;$C10)&gt;0,IF(COUNTIFS(INDIRECT($B$2&amp;$B$1),N$1,INDIRECT($B$2&amp;$C10),"&gt;0")&gt;=N$2,INDIRECT($B$2&amp;$C10))))),"NA")</f>
        <v>25</v>
      </c>
      <c r="O10" s="41" t="str" cm="1">
        <f t="array" aca="1" ref="O10" ca="1">IFERROR(MEDIAN(IF(INDIRECT($B$2&amp;$B$1)=O$1,IF(INDIRECT($B$2&amp;$C10)&gt;0,IF(COUNTIFS(INDIRECT($B$2&amp;$B$1),O$1,INDIRECT($B$2&amp;$C10),"&gt;0")&gt;=O$2,INDIRECT($B$2&amp;$C10))))),"NA")</f>
        <v>NA</v>
      </c>
      <c r="P10" s="41" cm="1">
        <f t="array" aca="1" ref="P10" ca="1">IFERROR(MEDIAN(IF(INDIRECT($B$2&amp;$B$1)=P$1,IF(INDIRECT($B$2&amp;$C10)&gt;0,IF(COUNTIFS(INDIRECT($B$2&amp;$B$1),P$1,INDIRECT($B$2&amp;$C10),"&gt;0")&gt;=P$2,INDIRECT($B$2&amp;$C10))))),"NA")</f>
        <v>30</v>
      </c>
      <c r="Q10" s="41" t="str" cm="1">
        <f t="array" aca="1" ref="Q10" ca="1">IFERROR(MEDIAN(IF(INDIRECT($B$2&amp;$B$1)=Q$1,IF(INDIRECT($B$2&amp;$C10)&gt;0,IF(COUNTIFS(INDIRECT($B$2&amp;$B$1),Q$1,INDIRECT($B$2&amp;$C10),"&gt;0")&gt;=Q$2,INDIRECT($B$2&amp;$C10))))),"NA")</f>
        <v>NA</v>
      </c>
      <c r="R10" s="41" t="str" cm="1">
        <f t="array" aca="1" ref="R10" ca="1">IFERROR(MEDIAN(IF(INDIRECT($B$2&amp;$B$1)=R$1,IF(INDIRECT($B$2&amp;$C10)&gt;0,IF(COUNTIFS(INDIRECT($B$2&amp;$B$1),R$1,INDIRECT($B$2&amp;$C10),"&gt;0")&gt;=R$2,INDIRECT($B$2&amp;$C10))))),"NA")</f>
        <v>NA</v>
      </c>
      <c r="S10" s="41" t="str" cm="1">
        <f t="array" aca="1" ref="S10" ca="1">IFERROR(MEDIAN(IF(INDIRECT($B$2&amp;$B$1)=S$1,IF(INDIRECT($B$2&amp;$C10)&gt;0,IF(COUNTIFS(INDIRECT($B$2&amp;$B$1),S$1,INDIRECT($B$2&amp;$C10),"&gt;0")&gt;=S$2,INDIRECT($B$2&amp;$C10))))),"NA")</f>
        <v>NA</v>
      </c>
      <c r="T10" s="41" cm="1">
        <f t="array" aca="1" ref="T10" ca="1">IFERROR(MEDIAN(IF(INDIRECT($B$2&amp;$B$1)=T$1,IF(INDIRECT($B$2&amp;$C10)&gt;0,IF(COUNTIFS(INDIRECT($B$2&amp;$B$1),T$1,INDIRECT($B$2&amp;$C10),"&gt;0")&gt;=T$2,INDIRECT($B$2&amp;$C10))))),"NA")</f>
        <v>50</v>
      </c>
      <c r="U10" s="41" cm="1">
        <f t="array" aca="1" ref="U10" ca="1">IFERROR(MEDIAN(IF(INDIRECT($B$2&amp;$B$1)=U$1,IF(INDIRECT($B$2&amp;$C10)&gt;0,IF(COUNTIFS(INDIRECT($B$2&amp;$B$1),U$1,INDIRECT($B$2&amp;$C10),"&gt;0")&gt;=U$2,INDIRECT($B$2&amp;$C10))))),"NA")</f>
        <v>20</v>
      </c>
      <c r="V10" s="41" t="str" cm="1">
        <f t="array" aca="1" ref="V10" ca="1">IFERROR(MEDIAN(IF(INDIRECT($B$2&amp;$B$1)=V$1,IF(INDIRECT($B$2&amp;$C10)&gt;0,IF(COUNTIFS(INDIRECT($B$2&amp;$B$1),V$1,INDIRECT($B$2&amp;$C10),"&gt;0")&gt;=V$2,INDIRECT($B$2&amp;$C10))))),"NA")</f>
        <v>NA</v>
      </c>
      <c r="W10" s="41" t="str" cm="1">
        <f t="array" aca="1" ref="W10" ca="1">IFERROR(MEDIAN(IF(INDIRECT($B$2&amp;$B$1)=W$1,IF(INDIRECT($B$2&amp;$C10)&gt;0,IF(COUNTIFS(INDIRECT($B$2&amp;$B$1),W$1,INDIRECT($B$2&amp;$C10),"&gt;0")&gt;=W$2,INDIRECT($B$2&amp;$C10))))),"NA")</f>
        <v>NA</v>
      </c>
      <c r="X10" s="41" cm="1">
        <f t="array" aca="1" ref="X10" ca="1">IFERROR(MEDIAN(IF(INDIRECT($B$2&amp;$B$1)=X$1,IF(INDIRECT($B$2&amp;$C10)&gt;0,IF(COUNTIFS(INDIRECT($B$2&amp;$B$1),X$1,INDIRECT($B$2&amp;$C10),"&gt;0")&gt;=X$2,INDIRECT($B$2&amp;$C10))))),"NA")</f>
        <v>75</v>
      </c>
    </row>
    <row r="11" spans="2:24" x14ac:dyDescent="0.35">
      <c r="B11" s="39" t="s">
        <v>2286</v>
      </c>
      <c r="C11" s="4" t="s">
        <v>3538</v>
      </c>
      <c r="D11" s="4"/>
      <c r="E11" s="6"/>
      <c r="F11" s="74" t="s">
        <v>3589</v>
      </c>
      <c r="G11" s="41" cm="1">
        <f t="array" aca="1" ref="G11" ca="1">IFERROR(MEDIAN(IF(INDIRECT($B$2&amp;$B$1)=G$1,IF(INDIRECT($B$2&amp;$C11)&gt;0,IF(COUNTIFS(INDIRECT($B$2&amp;$B$1),G$1,INDIRECT($B$2&amp;$C11),"&gt;0")&gt;=G$2,INDIRECT($B$2&amp;$C11))))),"NA")</f>
        <v>30</v>
      </c>
      <c r="H11" s="41" cm="1">
        <f t="array" aca="1" ref="H11" ca="1">IFERROR(MEDIAN(IF(INDIRECT($B$2&amp;$B$1)=H$1,IF(INDIRECT($B$2&amp;$C11)&gt;0,IF(COUNTIFS(INDIRECT($B$2&amp;$B$1),H$1,INDIRECT($B$2&amp;$C11),"&gt;0")&gt;=H$2,INDIRECT($B$2&amp;$C11))))),"NA")</f>
        <v>180</v>
      </c>
      <c r="I11" s="41" cm="1">
        <f t="array" aca="1" ref="I11" ca="1">IFERROR(MEDIAN(IF(INDIRECT($B$2&amp;$B$1)=I$1,IF(INDIRECT($B$2&amp;$C11)&gt;0,IF(COUNTIFS(INDIRECT($B$2&amp;$B$1),I$1,INDIRECT($B$2&amp;$C11),"&gt;0")&gt;=I$2,INDIRECT($B$2&amp;$C11))))),"NA")</f>
        <v>32.5</v>
      </c>
      <c r="J11" s="41" cm="1">
        <f t="array" aca="1" ref="J11" ca="1">IFERROR(MEDIAN(IF(INDIRECT($B$2&amp;$B$1)=J$1,IF(INDIRECT($B$2&amp;$C11)&gt;0,IF(COUNTIFS(INDIRECT($B$2&amp;$B$1),J$1,INDIRECT($B$2&amp;$C11),"&gt;0")&gt;=J$2,INDIRECT($B$2&amp;$C11))))),"NA")</f>
        <v>20</v>
      </c>
      <c r="K11" s="41" cm="1">
        <f t="array" aca="1" ref="K11" ca="1">IFERROR(MEDIAN(IF(INDIRECT($B$2&amp;$B$1)=K$1,IF(INDIRECT($B$2&amp;$C11)&gt;0,IF(COUNTIFS(INDIRECT($B$2&amp;$B$1),K$1,INDIRECT($B$2&amp;$C11),"&gt;0")&gt;=K$2,INDIRECT($B$2&amp;$C11))))),"NA")</f>
        <v>7</v>
      </c>
      <c r="L11" s="41" cm="1">
        <f t="array" aca="1" ref="L11" ca="1">IFERROR(MEDIAN(IF(INDIRECT($B$2&amp;$B$1)=L$1,IF(INDIRECT($B$2&amp;$C11)&gt;0,IF(COUNTIFS(INDIRECT($B$2&amp;$B$1),L$1,INDIRECT($B$2&amp;$C11),"&gt;0")&gt;=L$2,INDIRECT($B$2&amp;$C11))))),"NA")</f>
        <v>12</v>
      </c>
      <c r="M11" s="41" cm="1">
        <f t="array" aca="1" ref="M11" ca="1">IFERROR(MEDIAN(IF(INDIRECT($B$2&amp;$B$1)=M$1,IF(INDIRECT($B$2&amp;$C11)&gt;0,IF(COUNTIFS(INDIRECT($B$2&amp;$B$1),M$1,INDIRECT($B$2&amp;$C11),"&gt;0")&gt;=M$2,INDIRECT($B$2&amp;$C11))))),"NA")</f>
        <v>30</v>
      </c>
      <c r="N11" s="41" t="str" cm="1">
        <f t="array" aca="1" ref="N11" ca="1">IFERROR(MEDIAN(IF(INDIRECT($B$2&amp;$B$1)=N$1,IF(INDIRECT($B$2&amp;$C11)&gt;0,IF(COUNTIFS(INDIRECT($B$2&amp;$B$1),N$1,INDIRECT($B$2&amp;$C11),"&gt;0")&gt;=N$2,INDIRECT($B$2&amp;$C11))))),"NA")</f>
        <v>NA</v>
      </c>
      <c r="O11" s="41" cm="1">
        <f t="array" aca="1" ref="O11" ca="1">IFERROR(MEDIAN(IF(INDIRECT($B$2&amp;$B$1)=O$1,IF(INDIRECT($B$2&amp;$C11)&gt;0,IF(COUNTIFS(INDIRECT($B$2&amp;$B$1),O$1,INDIRECT($B$2&amp;$C11),"&gt;0")&gt;=O$2,INDIRECT($B$2&amp;$C11))))),"NA")</f>
        <v>15</v>
      </c>
      <c r="P11" s="41" cm="1">
        <f t="array" aca="1" ref="P11" ca="1">IFERROR(MEDIAN(IF(INDIRECT($B$2&amp;$B$1)=P$1,IF(INDIRECT($B$2&amp;$C11)&gt;0,IF(COUNTIFS(INDIRECT($B$2&amp;$B$1),P$1,INDIRECT($B$2&amp;$C11),"&gt;0")&gt;=P$2,INDIRECT($B$2&amp;$C11))))),"NA")</f>
        <v>30</v>
      </c>
      <c r="Q11" s="41" cm="1">
        <f t="array" aca="1" ref="Q11" ca="1">IFERROR(MEDIAN(IF(INDIRECT($B$2&amp;$B$1)=Q$1,IF(INDIRECT($B$2&amp;$C11)&gt;0,IF(COUNTIFS(INDIRECT($B$2&amp;$B$1),Q$1,INDIRECT($B$2&amp;$C11),"&gt;0")&gt;=Q$2,INDIRECT($B$2&amp;$C11))))),"NA")</f>
        <v>15</v>
      </c>
      <c r="R11" s="41" cm="1">
        <f t="array" aca="1" ref="R11" ca="1">IFERROR(MEDIAN(IF(INDIRECT($B$2&amp;$B$1)=R$1,IF(INDIRECT($B$2&amp;$C11)&gt;0,IF(COUNTIFS(INDIRECT($B$2&amp;$B$1),R$1,INDIRECT($B$2&amp;$C11),"&gt;0")&gt;=R$2,INDIRECT($B$2&amp;$C11))))),"NA")</f>
        <v>12</v>
      </c>
      <c r="S11" s="41" cm="1">
        <f t="array" aca="1" ref="S11" ca="1">IFERROR(MEDIAN(IF(INDIRECT($B$2&amp;$B$1)=S$1,IF(INDIRECT($B$2&amp;$C11)&gt;0,IF(COUNTIFS(INDIRECT($B$2&amp;$B$1),S$1,INDIRECT($B$2&amp;$C11),"&gt;0")&gt;=S$2,INDIRECT($B$2&amp;$C11))))),"NA")</f>
        <v>30</v>
      </c>
      <c r="T11" s="41" cm="1">
        <f t="array" aca="1" ref="T11" ca="1">IFERROR(MEDIAN(IF(INDIRECT($B$2&amp;$B$1)=T$1,IF(INDIRECT($B$2&amp;$C11)&gt;0,IF(COUNTIFS(INDIRECT($B$2&amp;$B$1),T$1,INDIRECT($B$2&amp;$C11),"&gt;0")&gt;=T$2,INDIRECT($B$2&amp;$C11))))),"NA")</f>
        <v>35</v>
      </c>
      <c r="U11" s="41" t="str" cm="1">
        <f t="array" aca="1" ref="U11" ca="1">IFERROR(MEDIAN(IF(INDIRECT($B$2&amp;$B$1)=U$1,IF(INDIRECT($B$2&amp;$C11)&gt;0,IF(COUNTIFS(INDIRECT($B$2&amp;$B$1),U$1,INDIRECT($B$2&amp;$C11),"&gt;0")&gt;=U$2,INDIRECT($B$2&amp;$C11))))),"NA")</f>
        <v>NA</v>
      </c>
      <c r="V11" s="41" cm="1">
        <f t="array" aca="1" ref="V11" ca="1">IFERROR(MEDIAN(IF(INDIRECT($B$2&amp;$B$1)=V$1,IF(INDIRECT($B$2&amp;$C11)&gt;0,IF(COUNTIFS(INDIRECT($B$2&amp;$B$1),V$1,INDIRECT($B$2&amp;$C11),"&gt;0")&gt;=V$2,INDIRECT($B$2&amp;$C11))))),"NA")</f>
        <v>72.5</v>
      </c>
      <c r="W11" s="41" t="str" cm="1">
        <f t="array" aca="1" ref="W11" ca="1">IFERROR(MEDIAN(IF(INDIRECT($B$2&amp;$B$1)=W$1,IF(INDIRECT($B$2&amp;$C11)&gt;0,IF(COUNTIFS(INDIRECT($B$2&amp;$B$1),W$1,INDIRECT($B$2&amp;$C11),"&gt;0")&gt;=W$2,INDIRECT($B$2&amp;$C11))))),"NA")</f>
        <v>NA</v>
      </c>
      <c r="X11" s="41" t="str" cm="1">
        <f t="array" aca="1" ref="X11" ca="1">IFERROR(MEDIAN(IF(INDIRECT($B$2&amp;$B$1)=X$1,IF(INDIRECT($B$2&amp;$C11)&gt;0,IF(COUNTIFS(INDIRECT($B$2&amp;$B$1),X$1,INDIRECT($B$2&amp;$C11),"&gt;0")&gt;=X$2,INDIRECT($B$2&amp;$C11))))),"NA")</f>
        <v>NA</v>
      </c>
    </row>
    <row r="12" spans="2:24" x14ac:dyDescent="0.35">
      <c r="B12" s="39" t="s">
        <v>2280</v>
      </c>
      <c r="C12" s="4" t="s">
        <v>3590</v>
      </c>
      <c r="D12" s="4"/>
      <c r="E12" s="6"/>
      <c r="F12" s="75" t="s">
        <v>3591</v>
      </c>
      <c r="G12" s="41" cm="1">
        <f t="array" aca="1" ref="G12" ca="1">IFERROR(MEDIAN(IF(INDIRECT($B$2&amp;$B$1)=G$1,IF(INDIRECT($B$2&amp;$C12)&gt;0,IF(COUNTIFS(INDIRECT($B$2&amp;$B$1),G$1,INDIRECT($B$2&amp;$C12),"&gt;0")&gt;=G$2,INDIRECT($B$2&amp;$C12))))),"NA")</f>
        <v>75</v>
      </c>
      <c r="H12" s="41" cm="1">
        <f t="array" aca="1" ref="H12" ca="1">IFERROR(MEDIAN(IF(INDIRECT($B$2&amp;$B$1)=H$1,IF(INDIRECT($B$2&amp;$C12)&gt;0,IF(COUNTIFS(INDIRECT($B$2&amp;$B$1),H$1,INDIRECT($B$2&amp;$C12),"&gt;0")&gt;=H$2,INDIRECT($B$2&amp;$C12))))),"NA")</f>
        <v>150</v>
      </c>
      <c r="I12" s="41" t="str" cm="1">
        <f t="array" aca="1" ref="I12" ca="1">IFERROR(MEDIAN(IF(INDIRECT($B$2&amp;$B$1)=I$1,IF(INDIRECT($B$2&amp;$C12)&gt;0,IF(COUNTIFS(INDIRECT($B$2&amp;$B$1),I$1,INDIRECT($B$2&amp;$C12),"&gt;0")&gt;=I$2,INDIRECT($B$2&amp;$C12))))),"NA")</f>
        <v>NA</v>
      </c>
      <c r="J12" s="41" cm="1">
        <f t="array" aca="1" ref="J12" ca="1">IFERROR(MEDIAN(IF(INDIRECT($B$2&amp;$B$1)=J$1,IF(INDIRECT($B$2&amp;$C12)&gt;0,IF(COUNTIFS(INDIRECT($B$2&amp;$B$1),J$1,INDIRECT($B$2&amp;$C12),"&gt;0")&gt;=J$2,INDIRECT($B$2&amp;$C12))))),"NA")</f>
        <v>25</v>
      </c>
      <c r="K12" s="41" cm="1">
        <f t="array" aca="1" ref="K12" ca="1">IFERROR(MEDIAN(IF(INDIRECT($B$2&amp;$B$1)=K$1,IF(INDIRECT($B$2&amp;$C12)&gt;0,IF(COUNTIFS(INDIRECT($B$2&amp;$B$1),K$1,INDIRECT($B$2&amp;$C12),"&gt;0")&gt;=K$2,INDIRECT($B$2&amp;$C12))))),"NA")</f>
        <v>18</v>
      </c>
      <c r="L12" s="41" cm="1">
        <f t="array" aca="1" ref="L12" ca="1">IFERROR(MEDIAN(IF(INDIRECT($B$2&amp;$B$1)=L$1,IF(INDIRECT($B$2&amp;$C12)&gt;0,IF(COUNTIFS(INDIRECT($B$2&amp;$B$1),L$1,INDIRECT($B$2&amp;$C12),"&gt;0")&gt;=L$2,INDIRECT($B$2&amp;$C12))))),"NA")</f>
        <v>12</v>
      </c>
      <c r="M12" s="41" cm="1">
        <f t="array" aca="1" ref="M12" ca="1">IFERROR(MEDIAN(IF(INDIRECT($B$2&amp;$B$1)=M$1,IF(INDIRECT($B$2&amp;$C12)&gt;0,IF(COUNTIFS(INDIRECT($B$2&amp;$B$1),M$1,INDIRECT($B$2&amp;$C12),"&gt;0")&gt;=M$2,INDIRECT($B$2&amp;$C12))))),"NA")</f>
        <v>45</v>
      </c>
      <c r="N12" s="41" cm="1">
        <f t="array" aca="1" ref="N12" ca="1">IFERROR(MEDIAN(IF(INDIRECT($B$2&amp;$B$1)=N$1,IF(INDIRECT($B$2&amp;$C12)&gt;0,IF(COUNTIFS(INDIRECT($B$2&amp;$B$1),N$1,INDIRECT($B$2&amp;$C12),"&gt;0")&gt;=N$2,INDIRECT($B$2&amp;$C12))))),"NA")</f>
        <v>25</v>
      </c>
      <c r="O12" s="41" cm="1">
        <f t="array" aca="1" ref="O12" ca="1">IFERROR(MEDIAN(IF(INDIRECT($B$2&amp;$B$1)=O$1,IF(INDIRECT($B$2&amp;$C12)&gt;0,IF(COUNTIFS(INDIRECT($B$2&amp;$B$1),O$1,INDIRECT($B$2&amp;$C12),"&gt;0")&gt;=O$2,INDIRECT($B$2&amp;$C12))))),"NA")</f>
        <v>17.5</v>
      </c>
      <c r="P12" s="41" cm="1">
        <f t="array" aca="1" ref="P12" ca="1">IFERROR(MEDIAN(IF(INDIRECT($B$2&amp;$B$1)=P$1,IF(INDIRECT($B$2&amp;$C12)&gt;0,IF(COUNTIFS(INDIRECT($B$2&amp;$B$1),P$1,INDIRECT($B$2&amp;$C12),"&gt;0")&gt;=P$2,INDIRECT($B$2&amp;$C12))))),"NA")</f>
        <v>22</v>
      </c>
      <c r="Q12" s="41" cm="1">
        <f t="array" aca="1" ref="Q12" ca="1">IFERROR(MEDIAN(IF(INDIRECT($B$2&amp;$B$1)=Q$1,IF(INDIRECT($B$2&amp;$C12)&gt;0,IF(COUNTIFS(INDIRECT($B$2&amp;$B$1),Q$1,INDIRECT($B$2&amp;$C12),"&gt;0")&gt;=Q$2,INDIRECT($B$2&amp;$C12))))),"NA")</f>
        <v>15</v>
      </c>
      <c r="R12" s="41" cm="1">
        <f t="array" aca="1" ref="R12" ca="1">IFERROR(MEDIAN(IF(INDIRECT($B$2&amp;$B$1)=R$1,IF(INDIRECT($B$2&amp;$C12)&gt;0,IF(COUNTIFS(INDIRECT($B$2&amp;$B$1),R$1,INDIRECT($B$2&amp;$C12),"&gt;0")&gt;=R$2,INDIRECT($B$2&amp;$C12))))),"NA")</f>
        <v>17.5</v>
      </c>
      <c r="S12" s="41" cm="1">
        <f t="array" aca="1" ref="S12" ca="1">IFERROR(MEDIAN(IF(INDIRECT($B$2&amp;$B$1)=S$1,IF(INDIRECT($B$2&amp;$C12)&gt;0,IF(COUNTIFS(INDIRECT($B$2&amp;$B$1),S$1,INDIRECT($B$2&amp;$C12),"&gt;0")&gt;=S$2,INDIRECT($B$2&amp;$C12))))),"NA")</f>
        <v>15</v>
      </c>
      <c r="T12" s="41" cm="1">
        <f t="array" aca="1" ref="T12" ca="1">IFERROR(MEDIAN(IF(INDIRECT($B$2&amp;$B$1)=T$1,IF(INDIRECT($B$2&amp;$C12)&gt;0,IF(COUNTIFS(INDIRECT($B$2&amp;$B$1),T$1,INDIRECT($B$2&amp;$C12),"&gt;0")&gt;=T$2,INDIRECT($B$2&amp;$C12))))),"NA")</f>
        <v>30</v>
      </c>
      <c r="U12" s="41" cm="1">
        <f t="array" aca="1" ref="U12" ca="1">IFERROR(MEDIAN(IF(INDIRECT($B$2&amp;$B$1)=U$1,IF(INDIRECT($B$2&amp;$C12)&gt;0,IF(COUNTIFS(INDIRECT($B$2&amp;$B$1),U$1,INDIRECT($B$2&amp;$C12),"&gt;0")&gt;=U$2,INDIRECT($B$2&amp;$C12))))),"NA")</f>
        <v>15</v>
      </c>
      <c r="V12" s="41" cm="1">
        <f t="array" aca="1" ref="V12" ca="1">IFERROR(MEDIAN(IF(INDIRECT($B$2&amp;$B$1)=V$1,IF(INDIRECT($B$2&amp;$C12)&gt;0,IF(COUNTIFS(INDIRECT($B$2&amp;$B$1),V$1,INDIRECT($B$2&amp;$C12),"&gt;0")&gt;=V$2,INDIRECT($B$2&amp;$C12))))),"NA")</f>
        <v>67.5</v>
      </c>
      <c r="W12" s="41" t="str" cm="1">
        <f t="array" aca="1" ref="W12" ca="1">IFERROR(MEDIAN(IF(INDIRECT($B$2&amp;$B$1)=W$1,IF(INDIRECT($B$2&amp;$C12)&gt;0,IF(COUNTIFS(INDIRECT($B$2&amp;$B$1),W$1,INDIRECT($B$2&amp;$C12),"&gt;0")&gt;=W$2,INDIRECT($B$2&amp;$C12))))),"NA")</f>
        <v>NA</v>
      </c>
      <c r="X12" s="41" t="str" cm="1">
        <f t="array" aca="1" ref="X12" ca="1">IFERROR(MEDIAN(IF(INDIRECT($B$2&amp;$B$1)=X$1,IF(INDIRECT($B$2&amp;$C12)&gt;0,IF(COUNTIFS(INDIRECT($B$2&amp;$B$1),X$1,INDIRECT($B$2&amp;$C12),"&gt;0")&gt;=X$2,INDIRECT($B$2&amp;$C12))))),"NA")</f>
        <v>NA</v>
      </c>
    </row>
    <row r="13" spans="2:24" x14ac:dyDescent="0.35">
      <c r="B13" s="39" t="s">
        <v>2497</v>
      </c>
      <c r="C13" s="4" t="s">
        <v>3592</v>
      </c>
      <c r="D13" s="4"/>
      <c r="E13" s="6"/>
      <c r="F13" s="75" t="s">
        <v>40</v>
      </c>
      <c r="G13" s="41" t="str" cm="1">
        <f t="array" aca="1" ref="G13" ca="1">IFERROR(MEDIAN(IF(INDIRECT($B$2&amp;$B$1)=G$1,IF(INDIRECT($B$2&amp;$C13)&gt;0,IF(COUNTIFS(INDIRECT($B$2&amp;$B$1),G$1,INDIRECT($B$2&amp;$C13),"&gt;0")&gt;=G$2,INDIRECT($B$2&amp;$C13))))),"NA")</f>
        <v>NA</v>
      </c>
      <c r="H13" s="41" cm="1">
        <f t="array" aca="1" ref="H13" ca="1">IFERROR(MEDIAN(IF(INDIRECT($B$2&amp;$B$1)=H$1,IF(INDIRECT($B$2&amp;$C13)&gt;0,IF(COUNTIFS(INDIRECT($B$2&amp;$B$1),H$1,INDIRECT($B$2&amp;$C13),"&gt;0")&gt;=H$2,INDIRECT($B$2&amp;$C13))))),"NA")</f>
        <v>360</v>
      </c>
      <c r="I13" s="41" t="str" cm="1">
        <f t="array" aca="1" ref="I13" ca="1">IFERROR(MEDIAN(IF(INDIRECT($B$2&amp;$B$1)=I$1,IF(INDIRECT($B$2&amp;$C13)&gt;0,IF(COUNTIFS(INDIRECT($B$2&amp;$B$1),I$1,INDIRECT($B$2&amp;$C13),"&gt;0")&gt;=I$2,INDIRECT($B$2&amp;$C13))))),"NA")</f>
        <v>NA</v>
      </c>
      <c r="J13" s="41" cm="1">
        <f t="array" aca="1" ref="J13" ca="1">IFERROR(MEDIAN(IF(INDIRECT($B$2&amp;$B$1)=J$1,IF(INDIRECT($B$2&amp;$C13)&gt;0,IF(COUNTIFS(INDIRECT($B$2&amp;$B$1),J$1,INDIRECT($B$2&amp;$C13),"&gt;0")&gt;=J$2,INDIRECT($B$2&amp;$C13))))),"NA")</f>
        <v>20</v>
      </c>
      <c r="K13" s="41" cm="1">
        <f t="array" aca="1" ref="K13" ca="1">IFERROR(MEDIAN(IF(INDIRECT($B$2&amp;$B$1)=K$1,IF(INDIRECT($B$2&amp;$C13)&gt;0,IF(COUNTIFS(INDIRECT($B$2&amp;$B$1),K$1,INDIRECT($B$2&amp;$C13),"&gt;0")&gt;=K$2,INDIRECT($B$2&amp;$C13))))),"NA")</f>
        <v>25</v>
      </c>
      <c r="L13" s="41" cm="1">
        <f t="array" aca="1" ref="L13" ca="1">IFERROR(MEDIAN(IF(INDIRECT($B$2&amp;$B$1)=L$1,IF(INDIRECT($B$2&amp;$C13)&gt;0,IF(COUNTIFS(INDIRECT($B$2&amp;$B$1),L$1,INDIRECT($B$2&amp;$C13),"&gt;0")&gt;=L$2,INDIRECT($B$2&amp;$C13))))),"NA")</f>
        <v>10</v>
      </c>
      <c r="M13" s="41" cm="1">
        <f t="array" aca="1" ref="M13" ca="1">IFERROR(MEDIAN(IF(INDIRECT($B$2&amp;$B$1)=M$1,IF(INDIRECT($B$2&amp;$C13)&gt;0,IF(COUNTIFS(INDIRECT($B$2&amp;$B$1),M$1,INDIRECT($B$2&amp;$C13),"&gt;0")&gt;=M$2,INDIRECT($B$2&amp;$C13))))),"NA")</f>
        <v>45</v>
      </c>
      <c r="N13" s="41" t="str" cm="1">
        <f t="array" aca="1" ref="N13" ca="1">IFERROR(MEDIAN(IF(INDIRECT($B$2&amp;$B$1)=N$1,IF(INDIRECT($B$2&amp;$C13)&gt;0,IF(COUNTIFS(INDIRECT($B$2&amp;$B$1),N$1,INDIRECT($B$2&amp;$C13),"&gt;0")&gt;=N$2,INDIRECT($B$2&amp;$C13))))),"NA")</f>
        <v>NA</v>
      </c>
      <c r="O13" s="41" t="str" cm="1">
        <f t="array" aca="1" ref="O13" ca="1">IFERROR(MEDIAN(IF(INDIRECT($B$2&amp;$B$1)=O$1,IF(INDIRECT($B$2&amp;$C13)&gt;0,IF(COUNTIFS(INDIRECT($B$2&amp;$B$1),O$1,INDIRECT($B$2&amp;$C13),"&gt;0")&gt;=O$2,INDIRECT($B$2&amp;$C13))))),"NA")</f>
        <v>NA</v>
      </c>
      <c r="P13" s="41" cm="1">
        <f t="array" aca="1" ref="P13" ca="1">IFERROR(MEDIAN(IF(INDIRECT($B$2&amp;$B$1)=P$1,IF(INDIRECT($B$2&amp;$C13)&gt;0,IF(COUNTIFS(INDIRECT($B$2&amp;$B$1),P$1,INDIRECT($B$2&amp;$C13),"&gt;0")&gt;=P$2,INDIRECT($B$2&amp;$C13))))),"NA")</f>
        <v>25</v>
      </c>
      <c r="Q13" s="41" cm="1">
        <f t="array" aca="1" ref="Q13" ca="1">IFERROR(MEDIAN(IF(INDIRECT($B$2&amp;$B$1)=Q$1,IF(INDIRECT($B$2&amp;$C13)&gt;0,IF(COUNTIFS(INDIRECT($B$2&amp;$B$1),Q$1,INDIRECT($B$2&amp;$C13),"&gt;0")&gt;=Q$2,INDIRECT($B$2&amp;$C13))))),"NA")</f>
        <v>15</v>
      </c>
      <c r="R13" s="41" cm="1">
        <f t="array" aca="1" ref="R13" ca="1">IFERROR(MEDIAN(IF(INDIRECT($B$2&amp;$B$1)=R$1,IF(INDIRECT($B$2&amp;$C13)&gt;0,IF(COUNTIFS(INDIRECT($B$2&amp;$B$1),R$1,INDIRECT($B$2&amp;$C13),"&gt;0")&gt;=R$2,INDIRECT($B$2&amp;$C13))))),"NA")</f>
        <v>21.5</v>
      </c>
      <c r="S13" s="41" cm="1">
        <f t="array" aca="1" ref="S13" ca="1">IFERROR(MEDIAN(IF(INDIRECT($B$2&amp;$B$1)=S$1,IF(INDIRECT($B$2&amp;$C13)&gt;0,IF(COUNTIFS(INDIRECT($B$2&amp;$B$1),S$1,INDIRECT($B$2&amp;$C13),"&gt;0")&gt;=S$2,INDIRECT($B$2&amp;$C13))))),"NA")</f>
        <v>20</v>
      </c>
      <c r="T13" s="41" cm="1">
        <f t="array" aca="1" ref="T13" ca="1">IFERROR(MEDIAN(IF(INDIRECT($B$2&amp;$B$1)=T$1,IF(INDIRECT($B$2&amp;$C13)&gt;0,IF(COUNTIFS(INDIRECT($B$2&amp;$B$1),T$1,INDIRECT($B$2&amp;$C13),"&gt;0")&gt;=T$2,INDIRECT($B$2&amp;$C13))))),"NA")</f>
        <v>30</v>
      </c>
      <c r="U13" s="41" cm="1">
        <f t="array" aca="1" ref="U13" ca="1">IFERROR(MEDIAN(IF(INDIRECT($B$2&amp;$B$1)=U$1,IF(INDIRECT($B$2&amp;$C13)&gt;0,IF(COUNTIFS(INDIRECT($B$2&amp;$B$1),U$1,INDIRECT($B$2&amp;$C13),"&gt;0")&gt;=U$2,INDIRECT($B$2&amp;$C13))))),"NA")</f>
        <v>15</v>
      </c>
      <c r="V13" s="41" t="str" cm="1">
        <f t="array" aca="1" ref="V13" ca="1">IFERROR(MEDIAN(IF(INDIRECT($B$2&amp;$B$1)=V$1,IF(INDIRECT($B$2&amp;$C13)&gt;0,IF(COUNTIFS(INDIRECT($B$2&amp;$B$1),V$1,INDIRECT($B$2&amp;$C13),"&gt;0")&gt;=V$2,INDIRECT($B$2&amp;$C13))))),"NA")</f>
        <v>NA</v>
      </c>
      <c r="W13" s="41" t="str" cm="1">
        <f t="array" aca="1" ref="W13" ca="1">IFERROR(MEDIAN(IF(INDIRECT($B$2&amp;$B$1)=W$1,IF(INDIRECT($B$2&amp;$C13)&gt;0,IF(COUNTIFS(INDIRECT($B$2&amp;$B$1),W$1,INDIRECT($B$2&amp;$C13),"&gt;0")&gt;=W$2,INDIRECT($B$2&amp;$C13))))),"NA")</f>
        <v>NA</v>
      </c>
      <c r="X13" s="41" t="str" cm="1">
        <f t="array" aca="1" ref="X13" ca="1">IFERROR(MEDIAN(IF(INDIRECT($B$2&amp;$B$1)=X$1,IF(INDIRECT($B$2&amp;$C13)&gt;0,IF(COUNTIFS(INDIRECT($B$2&amp;$B$1),X$1,INDIRECT($B$2&amp;$C13),"&gt;0")&gt;=X$2,INDIRECT($B$2&amp;$C13))))),"NA")</f>
        <v>NA</v>
      </c>
    </row>
    <row r="14" spans="2:24" x14ac:dyDescent="0.35">
      <c r="B14" s="39" t="s">
        <v>2365</v>
      </c>
      <c r="C14" s="4" t="s">
        <v>3593</v>
      </c>
      <c r="D14" s="4"/>
      <c r="E14" s="6"/>
      <c r="F14" s="75" t="s">
        <v>41</v>
      </c>
      <c r="G14" s="41" cm="1">
        <f t="array" aca="1" ref="G14" ca="1">IFERROR(MEDIAN(IF(INDIRECT($B$2&amp;$B$1)=G$1,IF(INDIRECT($B$2&amp;$C14)&gt;0,IF(COUNTIFS(INDIRECT($B$2&amp;$B$1),G$1,INDIRECT($B$2&amp;$C14),"&gt;0")&gt;=G$2,INDIRECT($B$2&amp;$C14))))),"NA")</f>
        <v>90</v>
      </c>
      <c r="H14" s="41" cm="1">
        <f t="array" aca="1" ref="H14" ca="1">IFERROR(MEDIAN(IF(INDIRECT($B$2&amp;$B$1)=H$1,IF(INDIRECT($B$2&amp;$C14)&gt;0,IF(COUNTIFS(INDIRECT($B$2&amp;$B$1),H$1,INDIRECT($B$2&amp;$C14),"&gt;0")&gt;=H$2,INDIRECT($B$2&amp;$C14))))),"NA")</f>
        <v>360</v>
      </c>
      <c r="I14" s="41" t="str" cm="1">
        <f t="array" aca="1" ref="I14" ca="1">IFERROR(MEDIAN(IF(INDIRECT($B$2&amp;$B$1)=I$1,IF(INDIRECT($B$2&amp;$C14)&gt;0,IF(COUNTIFS(INDIRECT($B$2&amp;$B$1),I$1,INDIRECT($B$2&amp;$C14),"&gt;0")&gt;=I$2,INDIRECT($B$2&amp;$C14))))),"NA")</f>
        <v>NA</v>
      </c>
      <c r="J14" s="41" cm="1">
        <f t="array" aca="1" ref="J14" ca="1">IFERROR(MEDIAN(IF(INDIRECT($B$2&amp;$B$1)=J$1,IF(INDIRECT($B$2&amp;$C14)&gt;0,IF(COUNTIFS(INDIRECT($B$2&amp;$B$1),J$1,INDIRECT($B$2&amp;$C14),"&gt;0")&gt;=J$2,INDIRECT($B$2&amp;$C14))))),"NA")</f>
        <v>20</v>
      </c>
      <c r="K14" s="41" cm="1">
        <f t="array" aca="1" ref="K14" ca="1">IFERROR(MEDIAN(IF(INDIRECT($B$2&amp;$B$1)=K$1,IF(INDIRECT($B$2&amp;$C14)&gt;0,IF(COUNTIFS(INDIRECT($B$2&amp;$B$1),K$1,INDIRECT($B$2&amp;$C14),"&gt;0")&gt;=K$2,INDIRECT($B$2&amp;$C14))))),"NA")</f>
        <v>15</v>
      </c>
      <c r="L14" s="41" cm="1">
        <f t="array" aca="1" ref="L14" ca="1">IFERROR(MEDIAN(IF(INDIRECT($B$2&amp;$B$1)=L$1,IF(INDIRECT($B$2&amp;$C14)&gt;0,IF(COUNTIFS(INDIRECT($B$2&amp;$B$1),L$1,INDIRECT($B$2&amp;$C14),"&gt;0")&gt;=L$2,INDIRECT($B$2&amp;$C14))))),"NA")</f>
        <v>14</v>
      </c>
      <c r="M14" s="41" cm="1">
        <f t="array" aca="1" ref="M14" ca="1">IFERROR(MEDIAN(IF(INDIRECT($B$2&amp;$B$1)=M$1,IF(INDIRECT($B$2&amp;$C14)&gt;0,IF(COUNTIFS(INDIRECT($B$2&amp;$B$1),M$1,INDIRECT($B$2&amp;$C14),"&gt;0")&gt;=M$2,INDIRECT($B$2&amp;$C14))))),"NA")</f>
        <v>75</v>
      </c>
      <c r="N14" s="41" t="str" cm="1">
        <f t="array" aca="1" ref="N14" ca="1">IFERROR(MEDIAN(IF(INDIRECT($B$2&amp;$B$1)=N$1,IF(INDIRECT($B$2&amp;$C14)&gt;0,IF(COUNTIFS(INDIRECT($B$2&amp;$B$1),N$1,INDIRECT($B$2&amp;$C14),"&gt;0")&gt;=N$2,INDIRECT($B$2&amp;$C14))))),"NA")</f>
        <v>NA</v>
      </c>
      <c r="O14" s="41" cm="1">
        <f t="array" aca="1" ref="O14" ca="1">IFERROR(MEDIAN(IF(INDIRECT($B$2&amp;$B$1)=O$1,IF(INDIRECT($B$2&amp;$C14)&gt;0,IF(COUNTIFS(INDIRECT($B$2&amp;$B$1),O$1,INDIRECT($B$2&amp;$C14),"&gt;0")&gt;=O$2,INDIRECT($B$2&amp;$C14))))),"NA")</f>
        <v>30</v>
      </c>
      <c r="P14" s="41" cm="1">
        <f t="array" aca="1" ref="P14" ca="1">IFERROR(MEDIAN(IF(INDIRECT($B$2&amp;$B$1)=P$1,IF(INDIRECT($B$2&amp;$C14)&gt;0,IF(COUNTIFS(INDIRECT($B$2&amp;$B$1),P$1,INDIRECT($B$2&amp;$C14),"&gt;0")&gt;=P$2,INDIRECT($B$2&amp;$C14))))),"NA")</f>
        <v>25.5</v>
      </c>
      <c r="Q14" s="41" t="str" cm="1">
        <f t="array" aca="1" ref="Q14" ca="1">IFERROR(MEDIAN(IF(INDIRECT($B$2&amp;$B$1)=Q$1,IF(INDIRECT($B$2&amp;$C14)&gt;0,IF(COUNTIFS(INDIRECT($B$2&amp;$B$1),Q$1,INDIRECT($B$2&amp;$C14),"&gt;0")&gt;=Q$2,INDIRECT($B$2&amp;$C14))))),"NA")</f>
        <v>NA</v>
      </c>
      <c r="R14" s="41" cm="1">
        <f t="array" aca="1" ref="R14" ca="1">IFERROR(MEDIAN(IF(INDIRECT($B$2&amp;$B$1)=R$1,IF(INDIRECT($B$2&amp;$C14)&gt;0,IF(COUNTIFS(INDIRECT($B$2&amp;$B$1),R$1,INDIRECT($B$2&amp;$C14),"&gt;0")&gt;=R$2,INDIRECT($B$2&amp;$C14))))),"NA")</f>
        <v>37.5</v>
      </c>
      <c r="S14" s="41" cm="1">
        <f t="array" aca="1" ref="S14" ca="1">IFERROR(MEDIAN(IF(INDIRECT($B$2&amp;$B$1)=S$1,IF(INDIRECT($B$2&amp;$C14)&gt;0,IF(COUNTIFS(INDIRECT($B$2&amp;$B$1),S$1,INDIRECT($B$2&amp;$C14),"&gt;0")&gt;=S$2,INDIRECT($B$2&amp;$C14))))),"NA")</f>
        <v>45</v>
      </c>
      <c r="T14" s="41" cm="1">
        <f t="array" aca="1" ref="T14" ca="1">IFERROR(MEDIAN(IF(INDIRECT($B$2&amp;$B$1)=T$1,IF(INDIRECT($B$2&amp;$C14)&gt;0,IF(COUNTIFS(INDIRECT($B$2&amp;$B$1),T$1,INDIRECT($B$2&amp;$C14),"&gt;0")&gt;=T$2,INDIRECT($B$2&amp;$C14))))),"NA")</f>
        <v>45</v>
      </c>
      <c r="U14" s="41" cm="1">
        <f t="array" aca="1" ref="U14" ca="1">IFERROR(MEDIAN(IF(INDIRECT($B$2&amp;$B$1)=U$1,IF(INDIRECT($B$2&amp;$C14)&gt;0,IF(COUNTIFS(INDIRECT($B$2&amp;$B$1),U$1,INDIRECT($B$2&amp;$C14),"&gt;0")&gt;=U$2,INDIRECT($B$2&amp;$C14))))),"NA")</f>
        <v>17.5</v>
      </c>
      <c r="V14" s="41" cm="1">
        <f t="array" aca="1" ref="V14" ca="1">IFERROR(MEDIAN(IF(INDIRECT($B$2&amp;$B$1)=V$1,IF(INDIRECT($B$2&amp;$C14)&gt;0,IF(COUNTIFS(INDIRECT($B$2&amp;$B$1),V$1,INDIRECT($B$2&amp;$C14),"&gt;0")&gt;=V$2,INDIRECT($B$2&amp;$C14))))),"NA")</f>
        <v>80</v>
      </c>
      <c r="W14" s="41" t="str" cm="1">
        <f t="array" aca="1" ref="W14" ca="1">IFERROR(MEDIAN(IF(INDIRECT($B$2&amp;$B$1)=W$1,IF(INDIRECT($B$2&amp;$C14)&gt;0,IF(COUNTIFS(INDIRECT($B$2&amp;$B$1),W$1,INDIRECT($B$2&amp;$C14),"&gt;0")&gt;=W$2,INDIRECT($B$2&amp;$C14))))),"NA")</f>
        <v>NA</v>
      </c>
      <c r="X14" s="41" t="str" cm="1">
        <f t="array" aca="1" ref="X14" ca="1">IFERROR(MEDIAN(IF(INDIRECT($B$2&amp;$B$1)=X$1,IF(INDIRECT($B$2&amp;$C14)&gt;0,IF(COUNTIFS(INDIRECT($B$2&amp;$B$1),X$1,INDIRECT($B$2&amp;$C14),"&gt;0")&gt;=X$2,INDIRECT($B$2&amp;$C14))))),"NA")</f>
        <v>NA</v>
      </c>
    </row>
    <row r="15" spans="2:24" x14ac:dyDescent="0.35">
      <c r="B15" s="39" t="s">
        <v>2355</v>
      </c>
      <c r="C15" s="4" t="s">
        <v>3594</v>
      </c>
      <c r="D15" s="4"/>
      <c r="E15" s="6"/>
      <c r="F15" s="75" t="s">
        <v>42</v>
      </c>
      <c r="G15" s="41" cm="1">
        <f t="array" aca="1" ref="G15" ca="1">IFERROR(MEDIAN(IF(INDIRECT($B$2&amp;$B$1)=G$1,IF(INDIRECT($B$2&amp;$C15)&gt;0,IF(COUNTIFS(INDIRECT($B$2&amp;$B$1),G$1,INDIRECT($B$2&amp;$C15),"&gt;0")&gt;=G$2,INDIRECT($B$2&amp;$C15))))),"NA")</f>
        <v>45</v>
      </c>
      <c r="H15" s="41" cm="1">
        <f t="array" aca="1" ref="H15" ca="1">IFERROR(MEDIAN(IF(INDIRECT($B$2&amp;$B$1)=H$1,IF(INDIRECT($B$2&amp;$C15)&gt;0,IF(COUNTIFS(INDIRECT($B$2&amp;$B$1),H$1,INDIRECT($B$2&amp;$C15),"&gt;0")&gt;=H$2,INDIRECT($B$2&amp;$C15))))),"NA")</f>
        <v>360</v>
      </c>
      <c r="I15" s="41" t="str" cm="1">
        <f t="array" aca="1" ref="I15" ca="1">IFERROR(MEDIAN(IF(INDIRECT($B$2&amp;$B$1)=I$1,IF(INDIRECT($B$2&amp;$C15)&gt;0,IF(COUNTIFS(INDIRECT($B$2&amp;$B$1),I$1,INDIRECT($B$2&amp;$C15),"&gt;0")&gt;=I$2,INDIRECT($B$2&amp;$C15))))),"NA")</f>
        <v>NA</v>
      </c>
      <c r="J15" s="41" cm="1">
        <f t="array" aca="1" ref="J15" ca="1">IFERROR(MEDIAN(IF(INDIRECT($B$2&amp;$B$1)=J$1,IF(INDIRECT($B$2&amp;$C15)&gt;0,IF(COUNTIFS(INDIRECT($B$2&amp;$B$1),J$1,INDIRECT($B$2&amp;$C15),"&gt;0")&gt;=J$2,INDIRECT($B$2&amp;$C15))))),"NA")</f>
        <v>20</v>
      </c>
      <c r="K15" s="41" cm="1">
        <f t="array" aca="1" ref="K15" ca="1">IFERROR(MEDIAN(IF(INDIRECT($B$2&amp;$B$1)=K$1,IF(INDIRECT($B$2&amp;$C15)&gt;0,IF(COUNTIFS(INDIRECT($B$2&amp;$B$1),K$1,INDIRECT($B$2&amp;$C15),"&gt;0")&gt;=K$2,INDIRECT($B$2&amp;$C15))))),"NA")</f>
        <v>20</v>
      </c>
      <c r="L15" s="41" cm="1">
        <f t="array" aca="1" ref="L15" ca="1">IFERROR(MEDIAN(IF(INDIRECT($B$2&amp;$B$1)=L$1,IF(INDIRECT($B$2&amp;$C15)&gt;0,IF(COUNTIFS(INDIRECT($B$2&amp;$B$1),L$1,INDIRECT($B$2&amp;$C15),"&gt;0")&gt;=L$2,INDIRECT($B$2&amp;$C15))))),"NA")</f>
        <v>14</v>
      </c>
      <c r="M15" s="41" t="str" cm="1">
        <f t="array" aca="1" ref="M15" ca="1">IFERROR(MEDIAN(IF(INDIRECT($B$2&amp;$B$1)=M$1,IF(INDIRECT($B$2&amp;$C15)&gt;0,IF(COUNTIFS(INDIRECT($B$2&amp;$B$1),M$1,INDIRECT($B$2&amp;$C15),"&gt;0")&gt;=M$2,INDIRECT($B$2&amp;$C15))))),"NA")</f>
        <v>NA</v>
      </c>
      <c r="N15" s="41" t="str" cm="1">
        <f t="array" aca="1" ref="N15" ca="1">IFERROR(MEDIAN(IF(INDIRECT($B$2&amp;$B$1)=N$1,IF(INDIRECT($B$2&amp;$C15)&gt;0,IF(COUNTIFS(INDIRECT($B$2&amp;$B$1),N$1,INDIRECT($B$2&amp;$C15),"&gt;0")&gt;=N$2,INDIRECT($B$2&amp;$C15))))),"NA")</f>
        <v>NA</v>
      </c>
      <c r="O15" s="41" cm="1">
        <f t="array" aca="1" ref="O15" ca="1">IFERROR(MEDIAN(IF(INDIRECT($B$2&amp;$B$1)=O$1,IF(INDIRECT($B$2&amp;$C15)&gt;0,IF(COUNTIFS(INDIRECT($B$2&amp;$B$1),O$1,INDIRECT($B$2&amp;$C15),"&gt;0")&gt;=O$2,INDIRECT($B$2&amp;$C15))))),"NA")</f>
        <v>25</v>
      </c>
      <c r="P15" s="41" cm="1">
        <f t="array" aca="1" ref="P15" ca="1">IFERROR(MEDIAN(IF(INDIRECT($B$2&amp;$B$1)=P$1,IF(INDIRECT($B$2&amp;$C15)&gt;0,IF(COUNTIFS(INDIRECT($B$2&amp;$B$1),P$1,INDIRECT($B$2&amp;$C15),"&gt;0")&gt;=P$2,INDIRECT($B$2&amp;$C15))))),"NA")</f>
        <v>25.5</v>
      </c>
      <c r="Q15" s="41" cm="1">
        <f t="array" aca="1" ref="Q15" ca="1">IFERROR(MEDIAN(IF(INDIRECT($B$2&amp;$B$1)=Q$1,IF(INDIRECT($B$2&amp;$C15)&gt;0,IF(COUNTIFS(INDIRECT($B$2&amp;$B$1),Q$1,INDIRECT($B$2&amp;$C15),"&gt;0")&gt;=Q$2,INDIRECT($B$2&amp;$C15))))),"NA")</f>
        <v>25</v>
      </c>
      <c r="R15" s="41" cm="1">
        <f t="array" aca="1" ref="R15" ca="1">IFERROR(MEDIAN(IF(INDIRECT($B$2&amp;$B$1)=R$1,IF(INDIRECT($B$2&amp;$C15)&gt;0,IF(COUNTIFS(INDIRECT($B$2&amp;$B$1),R$1,INDIRECT($B$2&amp;$C15),"&gt;0")&gt;=R$2,INDIRECT($B$2&amp;$C15))))),"NA")</f>
        <v>23</v>
      </c>
      <c r="S15" s="41" cm="1">
        <f t="array" aca="1" ref="S15" ca="1">IFERROR(MEDIAN(IF(INDIRECT($B$2&amp;$B$1)=S$1,IF(INDIRECT($B$2&amp;$C15)&gt;0,IF(COUNTIFS(INDIRECT($B$2&amp;$B$1),S$1,INDIRECT($B$2&amp;$C15),"&gt;0")&gt;=S$2,INDIRECT($B$2&amp;$C15))))),"NA")</f>
        <v>22.5</v>
      </c>
      <c r="T15" s="41" cm="1">
        <f t="array" aca="1" ref="T15" ca="1">IFERROR(MEDIAN(IF(INDIRECT($B$2&amp;$B$1)=T$1,IF(INDIRECT($B$2&amp;$C15)&gt;0,IF(COUNTIFS(INDIRECT($B$2&amp;$B$1),T$1,INDIRECT($B$2&amp;$C15),"&gt;0")&gt;=T$2,INDIRECT($B$2&amp;$C15))))),"NA")</f>
        <v>60</v>
      </c>
      <c r="U15" s="41" cm="1">
        <f t="array" aca="1" ref="U15" ca="1">IFERROR(MEDIAN(IF(INDIRECT($B$2&amp;$B$1)=U$1,IF(INDIRECT($B$2&amp;$C15)&gt;0,IF(COUNTIFS(INDIRECT($B$2&amp;$B$1),U$1,INDIRECT($B$2&amp;$C15),"&gt;0")&gt;=U$2,INDIRECT($B$2&amp;$C15))))),"NA")</f>
        <v>20</v>
      </c>
      <c r="V15" s="41" cm="1">
        <f t="array" aca="1" ref="V15" ca="1">IFERROR(MEDIAN(IF(INDIRECT($B$2&amp;$B$1)=V$1,IF(INDIRECT($B$2&amp;$C15)&gt;0,IF(COUNTIFS(INDIRECT($B$2&amp;$B$1),V$1,INDIRECT($B$2&amp;$C15),"&gt;0")&gt;=V$2,INDIRECT($B$2&amp;$C15))))),"NA")</f>
        <v>75</v>
      </c>
      <c r="W15" s="41" t="str" cm="1">
        <f t="array" aca="1" ref="W15" ca="1">IFERROR(MEDIAN(IF(INDIRECT($B$2&amp;$B$1)=W$1,IF(INDIRECT($B$2&amp;$C15)&gt;0,IF(COUNTIFS(INDIRECT($B$2&amp;$B$1),W$1,INDIRECT($B$2&amp;$C15),"&gt;0")&gt;=W$2,INDIRECT($B$2&amp;$C15))))),"NA")</f>
        <v>NA</v>
      </c>
      <c r="X15" s="41" t="str" cm="1">
        <f t="array" aca="1" ref="X15" ca="1">IFERROR(MEDIAN(IF(INDIRECT($B$2&amp;$B$1)=X$1,IF(INDIRECT($B$2&amp;$C15)&gt;0,IF(COUNTIFS(INDIRECT($B$2&amp;$B$1),X$1,INDIRECT($B$2&amp;$C15),"&gt;0")&gt;=X$2,INDIRECT($B$2&amp;$C15))))),"NA")</f>
        <v>NA</v>
      </c>
    </row>
    <row r="16" spans="2:24" x14ac:dyDescent="0.35">
      <c r="B16" s="39" t="s">
        <v>3595</v>
      </c>
      <c r="C16" s="4" t="s">
        <v>3596</v>
      </c>
      <c r="D16" s="4"/>
      <c r="E16" s="6"/>
      <c r="F16" s="76" t="s">
        <v>62</v>
      </c>
      <c r="G16" s="41" cm="1">
        <f t="array" aca="1" ref="G16" ca="1">IFERROR(MEDIAN(IF(INDIRECT($B$2&amp;$B$1)=G$1,IF(INDIRECT($B$2&amp;$C16)&gt;0,IF(COUNTIFS(INDIRECT($B$2&amp;$B$1),G$1,INDIRECT($B$2&amp;$C16),"&gt;0")&gt;=G$2,INDIRECT($B$2&amp;$C16))))),"NA")</f>
        <v>30</v>
      </c>
      <c r="H16" s="41" cm="1">
        <f t="array" aca="1" ref="H16" ca="1">IFERROR(MEDIAN(IF(INDIRECT($B$2&amp;$B$1)=H$1,IF(INDIRECT($B$2&amp;$C16)&gt;0,IF(COUNTIFS(INDIRECT($B$2&amp;$B$1),H$1,INDIRECT($B$2&amp;$C16),"&gt;0")&gt;=H$2,INDIRECT($B$2&amp;$C16))))),"NA")</f>
        <v>90</v>
      </c>
      <c r="I16" s="41" t="str" cm="1">
        <f t="array" aca="1" ref="I16" ca="1">IFERROR(MEDIAN(IF(INDIRECT($B$2&amp;$B$1)=I$1,IF(INDIRECT($B$2&amp;$C16)&gt;0,IF(COUNTIFS(INDIRECT($B$2&amp;$B$1),I$1,INDIRECT($B$2&amp;$C16),"&gt;0")&gt;=I$2,INDIRECT($B$2&amp;$C16))))),"NA")</f>
        <v>NA</v>
      </c>
      <c r="J16" s="41" cm="1">
        <f t="array" aca="1" ref="J16" ca="1">IFERROR(MEDIAN(IF(INDIRECT($B$2&amp;$B$1)=J$1,IF(INDIRECT($B$2&amp;$C16)&gt;0,IF(COUNTIFS(INDIRECT($B$2&amp;$B$1),J$1,INDIRECT($B$2&amp;$C16),"&gt;0")&gt;=J$2,INDIRECT($B$2&amp;$C16))))),"NA")</f>
        <v>20</v>
      </c>
      <c r="K16" s="41" t="str" cm="1">
        <f t="array" aca="1" ref="K16" ca="1">IFERROR(MEDIAN(IF(INDIRECT($B$2&amp;$B$1)=K$1,IF(INDIRECT($B$2&amp;$C16)&gt;0,IF(COUNTIFS(INDIRECT($B$2&amp;$B$1),K$1,INDIRECT($B$2&amp;$C16),"&gt;0")&gt;=K$2,INDIRECT($B$2&amp;$C16))))),"NA")</f>
        <v>NA</v>
      </c>
      <c r="L16" s="41" cm="1">
        <f t="array" aca="1" ref="L16" ca="1">IFERROR(MEDIAN(IF(INDIRECT($B$2&amp;$B$1)=L$1,IF(INDIRECT($B$2&amp;$C16)&gt;0,IF(COUNTIFS(INDIRECT($B$2&amp;$B$1),L$1,INDIRECT($B$2&amp;$C16),"&gt;0")&gt;=L$2,INDIRECT($B$2&amp;$C16))))),"NA")</f>
        <v>20</v>
      </c>
      <c r="M16" s="41" t="str" cm="1">
        <f t="array" aca="1" ref="M16" ca="1">IFERROR(MEDIAN(IF(INDIRECT($B$2&amp;$B$1)=M$1,IF(INDIRECT($B$2&amp;$C16)&gt;0,IF(COUNTIFS(INDIRECT($B$2&amp;$B$1),M$1,INDIRECT($B$2&amp;$C16),"&gt;0")&gt;=M$2,INDIRECT($B$2&amp;$C16))))),"NA")</f>
        <v>NA</v>
      </c>
      <c r="N16" s="41" t="str" cm="1">
        <f t="array" aca="1" ref="N16" ca="1">IFERROR(MEDIAN(IF(INDIRECT($B$2&amp;$B$1)=N$1,IF(INDIRECT($B$2&amp;$C16)&gt;0,IF(COUNTIFS(INDIRECT($B$2&amp;$B$1),N$1,INDIRECT($B$2&amp;$C16),"&gt;0")&gt;=N$2,INDIRECT($B$2&amp;$C16))))),"NA")</f>
        <v>NA</v>
      </c>
      <c r="O16" s="41" t="str" cm="1">
        <f t="array" aca="1" ref="O16" ca="1">IFERROR(MEDIAN(IF(INDIRECT($B$2&amp;$B$1)=O$1,IF(INDIRECT($B$2&amp;$C16)&gt;0,IF(COUNTIFS(INDIRECT($B$2&amp;$B$1),O$1,INDIRECT($B$2&amp;$C16),"&gt;0")&gt;=O$2,INDIRECT($B$2&amp;$C16))))),"NA")</f>
        <v>NA</v>
      </c>
      <c r="P16" s="41" cm="1">
        <f t="array" aca="1" ref="P16" ca="1">IFERROR(MEDIAN(IF(INDIRECT($B$2&amp;$B$1)=P$1,IF(INDIRECT($B$2&amp;$C16)&gt;0,IF(COUNTIFS(INDIRECT($B$2&amp;$B$1),P$1,INDIRECT($B$2&amp;$C16),"&gt;0")&gt;=P$2,INDIRECT($B$2&amp;$C16))))),"NA")</f>
        <v>30</v>
      </c>
      <c r="Q16" s="41" t="str" cm="1">
        <f t="array" aca="1" ref="Q16" ca="1">IFERROR(MEDIAN(IF(INDIRECT($B$2&amp;$B$1)=Q$1,IF(INDIRECT($B$2&amp;$C16)&gt;0,IF(COUNTIFS(INDIRECT($B$2&amp;$B$1),Q$1,INDIRECT($B$2&amp;$C16),"&gt;0")&gt;=Q$2,INDIRECT($B$2&amp;$C16))))),"NA")</f>
        <v>NA</v>
      </c>
      <c r="R16" s="41" cm="1">
        <f t="array" aca="1" ref="R16" ca="1">IFERROR(MEDIAN(IF(INDIRECT($B$2&amp;$B$1)=R$1,IF(INDIRECT($B$2&amp;$C16)&gt;0,IF(COUNTIFS(INDIRECT($B$2&amp;$B$1),R$1,INDIRECT($B$2&amp;$C16),"&gt;0")&gt;=R$2,INDIRECT($B$2&amp;$C16))))),"NA")</f>
        <v>8</v>
      </c>
      <c r="S16" s="41" t="str" cm="1">
        <f t="array" aca="1" ref="S16" ca="1">IFERROR(MEDIAN(IF(INDIRECT($B$2&amp;$B$1)=S$1,IF(INDIRECT($B$2&amp;$C16)&gt;0,IF(COUNTIFS(INDIRECT($B$2&amp;$B$1),S$1,INDIRECT($B$2&amp;$C16),"&gt;0")&gt;=S$2,INDIRECT($B$2&amp;$C16))))),"NA")</f>
        <v>NA</v>
      </c>
      <c r="T16" s="41" cm="1">
        <f t="array" aca="1" ref="T16" ca="1">IFERROR(MEDIAN(IF(INDIRECT($B$2&amp;$B$1)=T$1,IF(INDIRECT($B$2&amp;$C16)&gt;0,IF(COUNTIFS(INDIRECT($B$2&amp;$B$1),T$1,INDIRECT($B$2&amp;$C16),"&gt;0")&gt;=T$2,INDIRECT($B$2&amp;$C16))))),"NA")</f>
        <v>11</v>
      </c>
      <c r="U16" s="41" t="str" cm="1">
        <f t="array" aca="1" ref="U16" ca="1">IFERROR(MEDIAN(IF(INDIRECT($B$2&amp;$B$1)=U$1,IF(INDIRECT($B$2&amp;$C16)&gt;0,IF(COUNTIFS(INDIRECT($B$2&amp;$B$1),U$1,INDIRECT($B$2&amp;$C16),"&gt;0")&gt;=U$2,INDIRECT($B$2&amp;$C16))))),"NA")</f>
        <v>NA</v>
      </c>
      <c r="V16" s="41" t="str" cm="1">
        <f t="array" aca="1" ref="V16" ca="1">IFERROR(MEDIAN(IF(INDIRECT($B$2&amp;$B$1)=V$1,IF(INDIRECT($B$2&amp;$C16)&gt;0,IF(COUNTIFS(INDIRECT($B$2&amp;$B$1),V$1,INDIRECT($B$2&amp;$C16),"&gt;0")&gt;=V$2,INDIRECT($B$2&amp;$C16))))),"NA")</f>
        <v>NA</v>
      </c>
      <c r="W16" s="41" t="str" cm="1">
        <f t="array" aca="1" ref="W16" ca="1">IFERROR(MEDIAN(IF(INDIRECT($B$2&amp;$B$1)=W$1,IF(INDIRECT($B$2&amp;$C16)&gt;0,IF(COUNTIFS(INDIRECT($B$2&amp;$B$1),W$1,INDIRECT($B$2&amp;$C16),"&gt;0")&gt;=W$2,INDIRECT($B$2&amp;$C16))))),"NA")</f>
        <v>NA</v>
      </c>
      <c r="X16" s="41" cm="1">
        <f t="array" aca="1" ref="X16" ca="1">IFERROR(MEDIAN(IF(INDIRECT($B$2&amp;$B$1)=X$1,IF(INDIRECT($B$2&amp;$C16)&gt;0,IF(COUNTIFS(INDIRECT($B$2&amp;$B$1),X$1,INDIRECT($B$2&amp;$C16),"&gt;0")&gt;=X$2,INDIRECT($B$2&amp;$C16))))),"NA")</f>
        <v>30</v>
      </c>
    </row>
    <row r="17" spans="2:24" x14ac:dyDescent="0.35">
      <c r="B17" s="39" t="s">
        <v>3597</v>
      </c>
      <c r="C17" s="4" t="s">
        <v>3598</v>
      </c>
      <c r="D17" s="4"/>
      <c r="E17" s="6"/>
      <c r="F17" s="76" t="s">
        <v>44</v>
      </c>
      <c r="G17" s="41" cm="1">
        <f t="array" aca="1" ref="G17" ca="1">IFERROR(MEDIAN(IF(INDIRECT($B$2&amp;$B$1)=G$1,IF(INDIRECT($B$2&amp;$C17)&gt;0,IF(COUNTIFS(INDIRECT($B$2&amp;$B$1),G$1,INDIRECT($B$2&amp;$C17),"&gt;0")&gt;=G$2,INDIRECT($B$2&amp;$C17))))),"NA")</f>
        <v>30</v>
      </c>
      <c r="H17" s="41" cm="1">
        <f t="array" aca="1" ref="H17" ca="1">IFERROR(MEDIAN(IF(INDIRECT($B$2&amp;$B$1)=H$1,IF(INDIRECT($B$2&amp;$C17)&gt;0,IF(COUNTIFS(INDIRECT($B$2&amp;$B$1),H$1,INDIRECT($B$2&amp;$C17),"&gt;0")&gt;=H$2,INDIRECT($B$2&amp;$C17))))),"NA")</f>
        <v>70</v>
      </c>
      <c r="I17" s="41" t="str" cm="1">
        <f t="array" aca="1" ref="I17" ca="1">IFERROR(MEDIAN(IF(INDIRECT($B$2&amp;$B$1)=I$1,IF(INDIRECT($B$2&amp;$C17)&gt;0,IF(COUNTIFS(INDIRECT($B$2&amp;$B$1),I$1,INDIRECT($B$2&amp;$C17),"&gt;0")&gt;=I$2,INDIRECT($B$2&amp;$C17))))),"NA")</f>
        <v>NA</v>
      </c>
      <c r="J17" s="41" cm="1">
        <f t="array" aca="1" ref="J17" ca="1">IFERROR(MEDIAN(IF(INDIRECT($B$2&amp;$B$1)=J$1,IF(INDIRECT($B$2&amp;$C17)&gt;0,IF(COUNTIFS(INDIRECT($B$2&amp;$B$1),J$1,INDIRECT($B$2&amp;$C17),"&gt;0")&gt;=J$2,INDIRECT($B$2&amp;$C17))))),"NA")</f>
        <v>20</v>
      </c>
      <c r="K17" s="41" cm="1">
        <f t="array" aca="1" ref="K17" ca="1">IFERROR(MEDIAN(IF(INDIRECT($B$2&amp;$B$1)=K$1,IF(INDIRECT($B$2&amp;$C17)&gt;0,IF(COUNTIFS(INDIRECT($B$2&amp;$B$1),K$1,INDIRECT($B$2&amp;$C17),"&gt;0")&gt;=K$2,INDIRECT($B$2&amp;$C17))))),"NA")</f>
        <v>25.5</v>
      </c>
      <c r="L17" s="41" cm="1">
        <f t="array" aca="1" ref="L17" ca="1">IFERROR(MEDIAN(IF(INDIRECT($B$2&amp;$B$1)=L$1,IF(INDIRECT($B$2&amp;$C17)&gt;0,IF(COUNTIFS(INDIRECT($B$2&amp;$B$1),L$1,INDIRECT($B$2&amp;$C17),"&gt;0")&gt;=L$2,INDIRECT($B$2&amp;$C17))))),"NA")</f>
        <v>15.5</v>
      </c>
      <c r="M17" s="41" cm="1">
        <f t="array" aca="1" ref="M17" ca="1">IFERROR(MEDIAN(IF(INDIRECT($B$2&amp;$B$1)=M$1,IF(INDIRECT($B$2&amp;$C17)&gt;0,IF(COUNTIFS(INDIRECT($B$2&amp;$B$1),M$1,INDIRECT($B$2&amp;$C17),"&gt;0")&gt;=M$2,INDIRECT($B$2&amp;$C17))))),"NA")</f>
        <v>22.5</v>
      </c>
      <c r="N17" s="41" t="str" cm="1">
        <f t="array" aca="1" ref="N17" ca="1">IFERROR(MEDIAN(IF(INDIRECT($B$2&amp;$B$1)=N$1,IF(INDIRECT($B$2&amp;$C17)&gt;0,IF(COUNTIFS(INDIRECT($B$2&amp;$B$1),N$1,INDIRECT($B$2&amp;$C17),"&gt;0")&gt;=N$2,INDIRECT($B$2&amp;$C17))))),"NA")</f>
        <v>NA</v>
      </c>
      <c r="O17" s="41" t="str" cm="1">
        <f t="array" aca="1" ref="O17" ca="1">IFERROR(MEDIAN(IF(INDIRECT($B$2&amp;$B$1)=O$1,IF(INDIRECT($B$2&amp;$C17)&gt;0,IF(COUNTIFS(INDIRECT($B$2&amp;$B$1),O$1,INDIRECT($B$2&amp;$C17),"&gt;0")&gt;=O$2,INDIRECT($B$2&amp;$C17))))),"NA")</f>
        <v>NA</v>
      </c>
      <c r="P17" s="41" cm="1">
        <f t="array" aca="1" ref="P17" ca="1">IFERROR(MEDIAN(IF(INDIRECT($B$2&amp;$B$1)=P$1,IF(INDIRECT($B$2&amp;$C17)&gt;0,IF(COUNTIFS(INDIRECT($B$2&amp;$B$1),P$1,INDIRECT($B$2&amp;$C17),"&gt;0")&gt;=P$2,INDIRECT($B$2&amp;$C17))))),"NA")</f>
        <v>17.5</v>
      </c>
      <c r="Q17" s="41" t="str" cm="1">
        <f t="array" aca="1" ref="Q17" ca="1">IFERROR(MEDIAN(IF(INDIRECT($B$2&amp;$B$1)=Q$1,IF(INDIRECT($B$2&amp;$C17)&gt;0,IF(COUNTIFS(INDIRECT($B$2&amp;$B$1),Q$1,INDIRECT($B$2&amp;$C17),"&gt;0")&gt;=Q$2,INDIRECT($B$2&amp;$C17))))),"NA")</f>
        <v>NA</v>
      </c>
      <c r="R17" s="41" cm="1">
        <f t="array" aca="1" ref="R17" ca="1">IFERROR(MEDIAN(IF(INDIRECT($B$2&amp;$B$1)=R$1,IF(INDIRECT($B$2&amp;$C17)&gt;0,IF(COUNTIFS(INDIRECT($B$2&amp;$B$1),R$1,INDIRECT($B$2&amp;$C17),"&gt;0")&gt;=R$2,INDIRECT($B$2&amp;$C17))))),"NA")</f>
        <v>60</v>
      </c>
      <c r="S17" s="41" cm="1">
        <f t="array" aca="1" ref="S17" ca="1">IFERROR(MEDIAN(IF(INDIRECT($B$2&amp;$B$1)=S$1,IF(INDIRECT($B$2&amp;$C17)&gt;0,IF(COUNTIFS(INDIRECT($B$2&amp;$B$1),S$1,INDIRECT($B$2&amp;$C17),"&gt;0")&gt;=S$2,INDIRECT($B$2&amp;$C17))))),"NA")</f>
        <v>10</v>
      </c>
      <c r="T17" s="41" cm="1">
        <f t="array" aca="1" ref="T17" ca="1">IFERROR(MEDIAN(IF(INDIRECT($B$2&amp;$B$1)=T$1,IF(INDIRECT($B$2&amp;$C17)&gt;0,IF(COUNTIFS(INDIRECT($B$2&amp;$B$1),T$1,INDIRECT($B$2&amp;$C17),"&gt;0")&gt;=T$2,INDIRECT($B$2&amp;$C17))))),"NA")</f>
        <v>18.5</v>
      </c>
      <c r="U17" s="41" t="str" cm="1">
        <f t="array" aca="1" ref="U17" ca="1">IFERROR(MEDIAN(IF(INDIRECT($B$2&amp;$B$1)=U$1,IF(INDIRECT($B$2&amp;$C17)&gt;0,IF(COUNTIFS(INDIRECT($B$2&amp;$B$1),U$1,INDIRECT($B$2&amp;$C17),"&gt;0")&gt;=U$2,INDIRECT($B$2&amp;$C17))))),"NA")</f>
        <v>NA</v>
      </c>
      <c r="V17" s="41" t="str" cm="1">
        <f t="array" aca="1" ref="V17" ca="1">IFERROR(MEDIAN(IF(INDIRECT($B$2&amp;$B$1)=V$1,IF(INDIRECT($B$2&amp;$C17)&gt;0,IF(COUNTIFS(INDIRECT($B$2&amp;$B$1),V$1,INDIRECT($B$2&amp;$C17),"&gt;0")&gt;=V$2,INDIRECT($B$2&amp;$C17))))),"NA")</f>
        <v>NA</v>
      </c>
      <c r="W17" s="41" t="str" cm="1">
        <f t="array" aca="1" ref="W17" ca="1">IFERROR(MEDIAN(IF(INDIRECT($B$2&amp;$B$1)=W$1,IF(INDIRECT($B$2&amp;$C17)&gt;0,IF(COUNTIFS(INDIRECT($B$2&amp;$B$1),W$1,INDIRECT($B$2&amp;$C17),"&gt;0")&gt;=W$2,INDIRECT($B$2&amp;$C17))))),"NA")</f>
        <v>NA</v>
      </c>
      <c r="X17" s="41" cm="1">
        <f t="array" aca="1" ref="X17" ca="1">IFERROR(MEDIAN(IF(INDIRECT($B$2&amp;$B$1)=X$1,IF(INDIRECT($B$2&amp;$C17)&gt;0,IF(COUNTIFS(INDIRECT($B$2&amp;$B$1),X$1,INDIRECT($B$2&amp;$C17),"&gt;0")&gt;=X$2,INDIRECT($B$2&amp;$C17))))),"NA")</f>
        <v>30</v>
      </c>
    </row>
    <row r="18" spans="2:24" x14ac:dyDescent="0.35">
      <c r="B18" s="39" t="s">
        <v>3599</v>
      </c>
      <c r="C18" s="4" t="s">
        <v>3600</v>
      </c>
      <c r="D18" s="4"/>
      <c r="E18" s="6"/>
      <c r="F18" s="76" t="s">
        <v>46</v>
      </c>
      <c r="G18" s="41" cm="1">
        <f t="array" aca="1" ref="G18" ca="1">IFERROR(MEDIAN(IF(INDIRECT($B$2&amp;$B$1)=G$1,IF(INDIRECT($B$2&amp;$C18)&gt;0,IF(COUNTIFS(INDIRECT($B$2&amp;$B$1),G$1,INDIRECT($B$2&amp;$C18),"&gt;0")&gt;=G$2,INDIRECT($B$2&amp;$C18))))),"NA")</f>
        <v>60</v>
      </c>
      <c r="H18" s="41" cm="1">
        <f t="array" aca="1" ref="H18" ca="1">IFERROR(MEDIAN(IF(INDIRECT($B$2&amp;$B$1)=H$1,IF(INDIRECT($B$2&amp;$C18)&gt;0,IF(COUNTIFS(INDIRECT($B$2&amp;$B$1),H$1,INDIRECT($B$2&amp;$C18),"&gt;0")&gt;=H$2,INDIRECT($B$2&amp;$C18))))),"NA")</f>
        <v>15</v>
      </c>
      <c r="I18" s="41" t="str" cm="1">
        <f t="array" aca="1" ref="I18" ca="1">IFERROR(MEDIAN(IF(INDIRECT($B$2&amp;$B$1)=I$1,IF(INDIRECT($B$2&amp;$C18)&gt;0,IF(COUNTIFS(INDIRECT($B$2&amp;$B$1),I$1,INDIRECT($B$2&amp;$C18),"&gt;0")&gt;=I$2,INDIRECT($B$2&amp;$C18))))),"NA")</f>
        <v>NA</v>
      </c>
      <c r="J18" s="41" cm="1">
        <f t="array" aca="1" ref="J18" ca="1">IFERROR(MEDIAN(IF(INDIRECT($B$2&amp;$B$1)=J$1,IF(INDIRECT($B$2&amp;$C18)&gt;0,IF(COUNTIFS(INDIRECT($B$2&amp;$B$1),J$1,INDIRECT($B$2&amp;$C18),"&gt;0")&gt;=J$2,INDIRECT($B$2&amp;$C18))))),"NA")</f>
        <v>20</v>
      </c>
      <c r="K18" s="41" cm="1">
        <f t="array" aca="1" ref="K18" ca="1">IFERROR(MEDIAN(IF(INDIRECT($B$2&amp;$B$1)=K$1,IF(INDIRECT($B$2&amp;$C18)&gt;0,IF(COUNTIFS(INDIRECT($B$2&amp;$B$1),K$1,INDIRECT($B$2&amp;$C18),"&gt;0")&gt;=K$2,INDIRECT($B$2&amp;$C18))))),"NA")</f>
        <v>37.5</v>
      </c>
      <c r="L18" s="41" cm="1">
        <f t="array" aca="1" ref="L18" ca="1">IFERROR(MEDIAN(IF(INDIRECT($B$2&amp;$B$1)=L$1,IF(INDIRECT($B$2&amp;$C18)&gt;0,IF(COUNTIFS(INDIRECT($B$2&amp;$B$1),L$1,INDIRECT($B$2&amp;$C18),"&gt;0")&gt;=L$2,INDIRECT($B$2&amp;$C18))))),"NA")</f>
        <v>8.5</v>
      </c>
      <c r="M18" s="41" cm="1">
        <f t="array" aca="1" ref="M18" ca="1">IFERROR(MEDIAN(IF(INDIRECT($B$2&amp;$B$1)=M$1,IF(INDIRECT($B$2&amp;$C18)&gt;0,IF(COUNTIFS(INDIRECT($B$2&amp;$B$1),M$1,INDIRECT($B$2&amp;$C18),"&gt;0")&gt;=M$2,INDIRECT($B$2&amp;$C18))))),"NA")</f>
        <v>120</v>
      </c>
      <c r="N18" s="41" t="str" cm="1">
        <f t="array" aca="1" ref="N18" ca="1">IFERROR(MEDIAN(IF(INDIRECT($B$2&amp;$B$1)=N$1,IF(INDIRECT($B$2&amp;$C18)&gt;0,IF(COUNTIFS(INDIRECT($B$2&amp;$B$1),N$1,INDIRECT($B$2&amp;$C18),"&gt;0")&gt;=N$2,INDIRECT($B$2&amp;$C18))))),"NA")</f>
        <v>NA</v>
      </c>
      <c r="O18" s="41" cm="1">
        <f t="array" aca="1" ref="O18" ca="1">IFERROR(MEDIAN(IF(INDIRECT($B$2&amp;$B$1)=O$1,IF(INDIRECT($B$2&amp;$C18)&gt;0,IF(COUNTIFS(INDIRECT($B$2&amp;$B$1),O$1,INDIRECT($B$2&amp;$C18),"&gt;0")&gt;=O$2,INDIRECT($B$2&amp;$C18))))),"NA")</f>
        <v>5</v>
      </c>
      <c r="P18" s="41" cm="1">
        <f t="array" aca="1" ref="P18" ca="1">IFERROR(MEDIAN(IF(INDIRECT($B$2&amp;$B$1)=P$1,IF(INDIRECT($B$2&amp;$C18)&gt;0,IF(COUNTIFS(INDIRECT($B$2&amp;$B$1),P$1,INDIRECT($B$2&amp;$C18),"&gt;0")&gt;=P$2,INDIRECT($B$2&amp;$C18))))),"NA")</f>
        <v>14.5</v>
      </c>
      <c r="Q18" s="41" t="str" cm="1">
        <f t="array" aca="1" ref="Q18" ca="1">IFERROR(MEDIAN(IF(INDIRECT($B$2&amp;$B$1)=Q$1,IF(INDIRECT($B$2&amp;$C18)&gt;0,IF(COUNTIFS(INDIRECT($B$2&amp;$B$1),Q$1,INDIRECT($B$2&amp;$C18),"&gt;0")&gt;=Q$2,INDIRECT($B$2&amp;$C18))))),"NA")</f>
        <v>NA</v>
      </c>
      <c r="R18" s="41" cm="1">
        <f t="array" aca="1" ref="R18" ca="1">IFERROR(MEDIAN(IF(INDIRECT($B$2&amp;$B$1)=R$1,IF(INDIRECT($B$2&amp;$C18)&gt;0,IF(COUNTIFS(INDIRECT($B$2&amp;$B$1),R$1,INDIRECT($B$2&amp;$C18),"&gt;0")&gt;=R$2,INDIRECT($B$2&amp;$C18))))),"NA")</f>
        <v>12.5</v>
      </c>
      <c r="S18" s="41" t="str" cm="1">
        <f t="array" aca="1" ref="S18" ca="1">IFERROR(MEDIAN(IF(INDIRECT($B$2&amp;$B$1)=S$1,IF(INDIRECT($B$2&amp;$C18)&gt;0,IF(COUNTIFS(INDIRECT($B$2&amp;$B$1),S$1,INDIRECT($B$2&amp;$C18),"&gt;0")&gt;=S$2,INDIRECT($B$2&amp;$C18))))),"NA")</f>
        <v>NA</v>
      </c>
      <c r="T18" s="41" cm="1">
        <f t="array" aca="1" ref="T18" ca="1">IFERROR(MEDIAN(IF(INDIRECT($B$2&amp;$B$1)=T$1,IF(INDIRECT($B$2&amp;$C18)&gt;0,IF(COUNTIFS(INDIRECT($B$2&amp;$B$1),T$1,INDIRECT($B$2&amp;$C18),"&gt;0")&gt;=T$2,INDIRECT($B$2&amp;$C18))))),"NA")</f>
        <v>25</v>
      </c>
      <c r="U18" s="41" t="str" cm="1">
        <f t="array" aca="1" ref="U18" ca="1">IFERROR(MEDIAN(IF(INDIRECT($B$2&amp;$B$1)=U$1,IF(INDIRECT($B$2&amp;$C18)&gt;0,IF(COUNTIFS(INDIRECT($B$2&amp;$B$1),U$1,INDIRECT($B$2&amp;$C18),"&gt;0")&gt;=U$2,INDIRECT($B$2&amp;$C18))))),"NA")</f>
        <v>NA</v>
      </c>
      <c r="V18" s="41" t="str" cm="1">
        <f t="array" aca="1" ref="V18" ca="1">IFERROR(MEDIAN(IF(INDIRECT($B$2&amp;$B$1)=V$1,IF(INDIRECT($B$2&amp;$C18)&gt;0,IF(COUNTIFS(INDIRECT($B$2&amp;$B$1),V$1,INDIRECT($B$2&amp;$C18),"&gt;0")&gt;=V$2,INDIRECT($B$2&amp;$C18))))),"NA")</f>
        <v>NA</v>
      </c>
      <c r="W18" s="41" t="str" cm="1">
        <f t="array" aca="1" ref="W18" ca="1">IFERROR(MEDIAN(IF(INDIRECT($B$2&amp;$B$1)=W$1,IF(INDIRECT($B$2&amp;$C18)&gt;0,IF(COUNTIFS(INDIRECT($B$2&amp;$B$1),W$1,INDIRECT($B$2&amp;$C18),"&gt;0")&gt;=W$2,INDIRECT($B$2&amp;$C18))))),"NA")</f>
        <v>NA</v>
      </c>
      <c r="X18" s="41" t="str" cm="1">
        <f t="array" aca="1" ref="X18" ca="1">IFERROR(MEDIAN(IF(INDIRECT($B$2&amp;$B$1)=X$1,IF(INDIRECT($B$2&amp;$C18)&gt;0,IF(COUNTIFS(INDIRECT($B$2&amp;$B$1),X$1,INDIRECT($B$2&amp;$C18),"&gt;0")&gt;=X$2,INDIRECT($B$2&amp;$C18))))),"NA")</f>
        <v>NA</v>
      </c>
    </row>
    <row r="19" spans="2:24" x14ac:dyDescent="0.35">
      <c r="B19" s="39" t="s">
        <v>3601</v>
      </c>
      <c r="C19" s="4" t="s">
        <v>3602</v>
      </c>
      <c r="D19" s="4"/>
      <c r="E19" s="6"/>
      <c r="F19" s="79" t="s">
        <v>3603</v>
      </c>
      <c r="G19" s="41" cm="1">
        <f t="array" aca="1" ref="G19" ca="1">IFERROR(MEDIAN(IF(INDIRECT($B$2&amp;$B$1)=G$1,IF(INDIRECT($B$2&amp;$C19)&gt;0,IF(COUNTIFS(INDIRECT($B$2&amp;$B$1),G$1,INDIRECT($B$2&amp;$C19),"&gt;0")&gt;=G$2,INDIRECT($B$2&amp;$C19))))),"NA")</f>
        <v>90</v>
      </c>
      <c r="H19" s="41" cm="1">
        <f t="array" aca="1" ref="H19" ca="1">IFERROR(MEDIAN(IF(INDIRECT($B$2&amp;$B$1)=H$1,IF(INDIRECT($B$2&amp;$C19)&gt;0,IF(COUNTIFS(INDIRECT($B$2&amp;$B$1),H$1,INDIRECT($B$2&amp;$C19),"&gt;0")&gt;=H$2,INDIRECT($B$2&amp;$C19))))),"NA")</f>
        <v>210</v>
      </c>
      <c r="I19" s="41" t="str" cm="1">
        <f t="array" aca="1" ref="I19" ca="1">IFERROR(MEDIAN(IF(INDIRECT($B$2&amp;$B$1)=I$1,IF(INDIRECT($B$2&amp;$C19)&gt;0,IF(COUNTIFS(INDIRECT($B$2&amp;$B$1),I$1,INDIRECT($B$2&amp;$C19),"&gt;0")&gt;=I$2,INDIRECT($B$2&amp;$C19))))),"NA")</f>
        <v>NA</v>
      </c>
      <c r="J19" s="41" cm="1">
        <f t="array" aca="1" ref="J19" ca="1">IFERROR(MEDIAN(IF(INDIRECT($B$2&amp;$B$1)=J$1,IF(INDIRECT($B$2&amp;$C19)&gt;0,IF(COUNTIFS(INDIRECT($B$2&amp;$B$1),J$1,INDIRECT($B$2&amp;$C19),"&gt;0")&gt;=J$2,INDIRECT($B$2&amp;$C19))))),"NA")</f>
        <v>20</v>
      </c>
      <c r="K19" s="41" cm="1">
        <f t="array" aca="1" ref="K19" ca="1">IFERROR(MEDIAN(IF(INDIRECT($B$2&amp;$B$1)=K$1,IF(INDIRECT($B$2&amp;$C19)&gt;0,IF(COUNTIFS(INDIRECT($B$2&amp;$B$1),K$1,INDIRECT($B$2&amp;$C19),"&gt;0")&gt;=K$2,INDIRECT($B$2&amp;$C19))))),"NA")</f>
        <v>17.5</v>
      </c>
      <c r="L19" s="41" cm="1">
        <f t="array" aca="1" ref="L19" ca="1">IFERROR(MEDIAN(IF(INDIRECT($B$2&amp;$B$1)=L$1,IF(INDIRECT($B$2&amp;$C19)&gt;0,IF(COUNTIFS(INDIRECT($B$2&amp;$B$1),L$1,INDIRECT($B$2&amp;$C19),"&gt;0")&gt;=L$2,INDIRECT($B$2&amp;$C19))))),"NA")</f>
        <v>14.5</v>
      </c>
      <c r="M19" s="41" cm="1">
        <f t="array" aca="1" ref="M19" ca="1">IFERROR(MEDIAN(IF(INDIRECT($B$2&amp;$B$1)=M$1,IF(INDIRECT($B$2&amp;$C19)&gt;0,IF(COUNTIFS(INDIRECT($B$2&amp;$B$1),M$1,INDIRECT($B$2&amp;$C19),"&gt;0")&gt;=M$2,INDIRECT($B$2&amp;$C19))))),"NA")</f>
        <v>90</v>
      </c>
      <c r="N19" s="41" t="str" cm="1">
        <f t="array" aca="1" ref="N19" ca="1">IFERROR(MEDIAN(IF(INDIRECT($B$2&amp;$B$1)=N$1,IF(INDIRECT($B$2&amp;$C19)&gt;0,IF(COUNTIFS(INDIRECT($B$2&amp;$B$1),N$1,INDIRECT($B$2&amp;$C19),"&gt;0")&gt;=N$2,INDIRECT($B$2&amp;$C19))))),"NA")</f>
        <v>NA</v>
      </c>
      <c r="O19" s="41" cm="1">
        <f t="array" aca="1" ref="O19" ca="1">IFERROR(MEDIAN(IF(INDIRECT($B$2&amp;$B$1)=O$1,IF(INDIRECT($B$2&amp;$C19)&gt;0,IF(COUNTIFS(INDIRECT($B$2&amp;$B$1),O$1,INDIRECT($B$2&amp;$C19),"&gt;0")&gt;=O$2,INDIRECT($B$2&amp;$C19))))),"NA")</f>
        <v>25</v>
      </c>
      <c r="P19" s="41" cm="1">
        <f t="array" aca="1" ref="P19" ca="1">IFERROR(MEDIAN(IF(INDIRECT($B$2&amp;$B$1)=P$1,IF(INDIRECT($B$2&amp;$C19)&gt;0,IF(COUNTIFS(INDIRECT($B$2&amp;$B$1),P$1,INDIRECT($B$2&amp;$C19),"&gt;0")&gt;=P$2,INDIRECT($B$2&amp;$C19))))),"NA")</f>
        <v>60</v>
      </c>
      <c r="Q19" s="41" t="str" cm="1">
        <f t="array" aca="1" ref="Q19" ca="1">IFERROR(MEDIAN(IF(INDIRECT($B$2&amp;$B$1)=Q$1,IF(INDIRECT($B$2&amp;$C19)&gt;0,IF(COUNTIFS(INDIRECT($B$2&amp;$B$1),Q$1,INDIRECT($B$2&amp;$C19),"&gt;0")&gt;=Q$2,INDIRECT($B$2&amp;$C19))))),"NA")</f>
        <v>NA</v>
      </c>
      <c r="R19" s="41" cm="1">
        <f t="array" aca="1" ref="R19" ca="1">IFERROR(MEDIAN(IF(INDIRECT($B$2&amp;$B$1)=R$1,IF(INDIRECT($B$2&amp;$C19)&gt;0,IF(COUNTIFS(INDIRECT($B$2&amp;$B$1),R$1,INDIRECT($B$2&amp;$C19),"&gt;0")&gt;=R$2,INDIRECT($B$2&amp;$C19))))),"NA")</f>
        <v>23</v>
      </c>
      <c r="S19" s="41" cm="1">
        <f t="array" aca="1" ref="S19" ca="1">IFERROR(MEDIAN(IF(INDIRECT($B$2&amp;$B$1)=S$1,IF(INDIRECT($B$2&amp;$C19)&gt;0,IF(COUNTIFS(INDIRECT($B$2&amp;$B$1),S$1,INDIRECT($B$2&amp;$C19),"&gt;0")&gt;=S$2,INDIRECT($B$2&amp;$C19))))),"NA")</f>
        <v>25.5</v>
      </c>
      <c r="T19" s="41" cm="1">
        <f t="array" aca="1" ref="T19" ca="1">IFERROR(MEDIAN(IF(INDIRECT($B$2&amp;$B$1)=T$1,IF(INDIRECT($B$2&amp;$C19)&gt;0,IF(COUNTIFS(INDIRECT($B$2&amp;$B$1),T$1,INDIRECT($B$2&amp;$C19),"&gt;0")&gt;=T$2,INDIRECT($B$2&amp;$C19))))),"NA")</f>
        <v>20</v>
      </c>
      <c r="U19" s="41" cm="1">
        <f t="array" aca="1" ref="U19" ca="1">IFERROR(MEDIAN(IF(INDIRECT($B$2&amp;$B$1)=U$1,IF(INDIRECT($B$2&amp;$C19)&gt;0,IF(COUNTIFS(INDIRECT($B$2&amp;$B$1),U$1,INDIRECT($B$2&amp;$C19),"&gt;0")&gt;=U$2,INDIRECT($B$2&amp;$C19))))),"NA")</f>
        <v>15</v>
      </c>
      <c r="V19" s="41" t="str" cm="1">
        <f t="array" aca="1" ref="V19" ca="1">IFERROR(MEDIAN(IF(INDIRECT($B$2&amp;$B$1)=V$1,IF(INDIRECT($B$2&amp;$C19)&gt;0,IF(COUNTIFS(INDIRECT($B$2&amp;$B$1),V$1,INDIRECT($B$2&amp;$C19),"&gt;0")&gt;=V$2,INDIRECT($B$2&amp;$C19))))),"NA")</f>
        <v>NA</v>
      </c>
      <c r="W19" s="41" t="str" cm="1">
        <f t="array" aca="1" ref="W19" ca="1">IFERROR(MEDIAN(IF(INDIRECT($B$2&amp;$B$1)=W$1,IF(INDIRECT($B$2&amp;$C19)&gt;0,IF(COUNTIFS(INDIRECT($B$2&amp;$B$1),W$1,INDIRECT($B$2&amp;$C19),"&gt;0")&gt;=W$2,INDIRECT($B$2&amp;$C19))))),"NA")</f>
        <v>NA</v>
      </c>
      <c r="X19" s="41" t="str" cm="1">
        <f t="array" aca="1" ref="X19" ca="1">IFERROR(MEDIAN(IF(INDIRECT($B$2&amp;$B$1)=X$1,IF(INDIRECT($B$2&amp;$C19)&gt;0,IF(COUNTIFS(INDIRECT($B$2&amp;$B$1),X$1,INDIRECT($B$2&amp;$C19),"&gt;0")&gt;=X$2,INDIRECT($B$2&amp;$C19))))),"NA")</f>
        <v>NA</v>
      </c>
    </row>
    <row r="20" spans="2:24" x14ac:dyDescent="0.35">
      <c r="B20" s="39" t="s">
        <v>3604</v>
      </c>
      <c r="C20" s="4" t="s">
        <v>3605</v>
      </c>
      <c r="D20" s="4"/>
      <c r="E20" s="6"/>
      <c r="F20" s="79" t="s">
        <v>3606</v>
      </c>
      <c r="G20" s="41" cm="1">
        <f t="array" aca="1" ref="G20" ca="1">IFERROR(MEDIAN(IF(INDIRECT($B$2&amp;$B$1)=G$1,IF(INDIRECT($B$2&amp;$C20)&gt;0,IF(COUNTIFS(INDIRECT($B$2&amp;$B$1),G$1,INDIRECT($B$2&amp;$C20),"&gt;0")&gt;=G$2,INDIRECT($B$2&amp;$C20))))),"NA")</f>
        <v>90</v>
      </c>
      <c r="H20" s="41" cm="1">
        <f t="array" aca="1" ref="H20" ca="1">IFERROR(MEDIAN(IF(INDIRECT($B$2&amp;$B$1)=H$1,IF(INDIRECT($B$2&amp;$C20)&gt;0,IF(COUNTIFS(INDIRECT($B$2&amp;$B$1),H$1,INDIRECT($B$2&amp;$C20),"&gt;0")&gt;=H$2,INDIRECT($B$2&amp;$C20))))),"NA")</f>
        <v>180</v>
      </c>
      <c r="I20" s="41" t="str" cm="1">
        <f t="array" aca="1" ref="I20" ca="1">IFERROR(MEDIAN(IF(INDIRECT($B$2&amp;$B$1)=I$1,IF(INDIRECT($B$2&amp;$C20)&gt;0,IF(COUNTIFS(INDIRECT($B$2&amp;$B$1),I$1,INDIRECT($B$2&amp;$C20),"&gt;0")&gt;=I$2,INDIRECT($B$2&amp;$C20))))),"NA")</f>
        <v>NA</v>
      </c>
      <c r="J20" s="41" cm="1">
        <f t="array" aca="1" ref="J20" ca="1">IFERROR(MEDIAN(IF(INDIRECT($B$2&amp;$B$1)=J$1,IF(INDIRECT($B$2&amp;$C20)&gt;0,IF(COUNTIFS(INDIRECT($B$2&amp;$B$1),J$1,INDIRECT($B$2&amp;$C20),"&gt;0")&gt;=J$2,INDIRECT($B$2&amp;$C20))))),"NA")</f>
        <v>20</v>
      </c>
      <c r="K20" s="41" cm="1">
        <f t="array" aca="1" ref="K20" ca="1">IFERROR(MEDIAN(IF(INDIRECT($B$2&amp;$B$1)=K$1,IF(INDIRECT($B$2&amp;$C20)&gt;0,IF(COUNTIFS(INDIRECT($B$2&amp;$B$1),K$1,INDIRECT($B$2&amp;$C20),"&gt;0")&gt;=K$2,INDIRECT($B$2&amp;$C20))))),"NA")</f>
        <v>15</v>
      </c>
      <c r="L20" s="41" cm="1">
        <f t="array" aca="1" ref="L20" ca="1">IFERROR(MEDIAN(IF(INDIRECT($B$2&amp;$B$1)=L$1,IF(INDIRECT($B$2&amp;$C20)&gt;0,IF(COUNTIFS(INDIRECT($B$2&amp;$B$1),L$1,INDIRECT($B$2&amp;$C20),"&gt;0")&gt;=L$2,INDIRECT($B$2&amp;$C20))))),"NA")</f>
        <v>14.5</v>
      </c>
      <c r="M20" s="41" cm="1">
        <f t="array" aca="1" ref="M20" ca="1">IFERROR(MEDIAN(IF(INDIRECT($B$2&amp;$B$1)=M$1,IF(INDIRECT($B$2&amp;$C20)&gt;0,IF(COUNTIFS(INDIRECT($B$2&amp;$B$1),M$1,INDIRECT($B$2&amp;$C20),"&gt;0")&gt;=M$2,INDIRECT($B$2&amp;$C20))))),"NA")</f>
        <v>90</v>
      </c>
      <c r="N20" s="41" t="str" cm="1">
        <f t="array" aca="1" ref="N20" ca="1">IFERROR(MEDIAN(IF(INDIRECT($B$2&amp;$B$1)=N$1,IF(INDIRECT($B$2&amp;$C20)&gt;0,IF(COUNTIFS(INDIRECT($B$2&amp;$B$1),N$1,INDIRECT($B$2&amp;$C20),"&gt;0")&gt;=N$2,INDIRECT($B$2&amp;$C20))))),"NA")</f>
        <v>NA</v>
      </c>
      <c r="O20" s="41" cm="1">
        <f t="array" aca="1" ref="O20" ca="1">IFERROR(MEDIAN(IF(INDIRECT($B$2&amp;$B$1)=O$1,IF(INDIRECT($B$2&amp;$C20)&gt;0,IF(COUNTIFS(INDIRECT($B$2&amp;$B$1),O$1,INDIRECT($B$2&amp;$C20),"&gt;0")&gt;=O$2,INDIRECT($B$2&amp;$C20))))),"NA")</f>
        <v>20</v>
      </c>
      <c r="P20" s="41" cm="1">
        <f t="array" aca="1" ref="P20" ca="1">IFERROR(MEDIAN(IF(INDIRECT($B$2&amp;$B$1)=P$1,IF(INDIRECT($B$2&amp;$C20)&gt;0,IF(COUNTIFS(INDIRECT($B$2&amp;$B$1),P$1,INDIRECT($B$2&amp;$C20),"&gt;0")&gt;=P$2,INDIRECT($B$2&amp;$C20))))),"NA")</f>
        <v>45</v>
      </c>
      <c r="Q20" s="41" t="str" cm="1">
        <f t="array" aca="1" ref="Q20" ca="1">IFERROR(MEDIAN(IF(INDIRECT($B$2&amp;$B$1)=Q$1,IF(INDIRECT($B$2&amp;$C20)&gt;0,IF(COUNTIFS(INDIRECT($B$2&amp;$B$1),Q$1,INDIRECT($B$2&amp;$C20),"&gt;0")&gt;=Q$2,INDIRECT($B$2&amp;$C20))))),"NA")</f>
        <v>NA</v>
      </c>
      <c r="R20" s="41" cm="1">
        <f t="array" aca="1" ref="R20" ca="1">IFERROR(MEDIAN(IF(INDIRECT($B$2&amp;$B$1)=R$1,IF(INDIRECT($B$2&amp;$C20)&gt;0,IF(COUNTIFS(INDIRECT($B$2&amp;$B$1),R$1,INDIRECT($B$2&amp;$C20),"&gt;0")&gt;=R$2,INDIRECT($B$2&amp;$C20))))),"NA")</f>
        <v>14</v>
      </c>
      <c r="S20" s="41" cm="1">
        <f t="array" aca="1" ref="S20" ca="1">IFERROR(MEDIAN(IF(INDIRECT($B$2&amp;$B$1)=S$1,IF(INDIRECT($B$2&amp;$C20)&gt;0,IF(COUNTIFS(INDIRECT($B$2&amp;$B$1),S$1,INDIRECT($B$2&amp;$C20),"&gt;0")&gt;=S$2,INDIRECT($B$2&amp;$C20))))),"NA")</f>
        <v>25</v>
      </c>
      <c r="T20" s="41" cm="1">
        <f t="array" aca="1" ref="T20" ca="1">IFERROR(MEDIAN(IF(INDIRECT($B$2&amp;$B$1)=T$1,IF(INDIRECT($B$2&amp;$C20)&gt;0,IF(COUNTIFS(INDIRECT($B$2&amp;$B$1),T$1,INDIRECT($B$2&amp;$C20),"&gt;0")&gt;=T$2,INDIRECT($B$2&amp;$C20))))),"NA")</f>
        <v>20</v>
      </c>
      <c r="U20" s="41" cm="1">
        <f t="array" aca="1" ref="U20" ca="1">IFERROR(MEDIAN(IF(INDIRECT($B$2&amp;$B$1)=U$1,IF(INDIRECT($B$2&amp;$C20)&gt;0,IF(COUNTIFS(INDIRECT($B$2&amp;$B$1),U$1,INDIRECT($B$2&amp;$C20),"&gt;0")&gt;=U$2,INDIRECT($B$2&amp;$C20))))),"NA")</f>
        <v>17.5</v>
      </c>
      <c r="V20" s="41" cm="1">
        <f t="array" aca="1" ref="V20" ca="1">IFERROR(MEDIAN(IF(INDIRECT($B$2&amp;$B$1)=V$1,IF(INDIRECT($B$2&amp;$C20)&gt;0,IF(COUNTIFS(INDIRECT($B$2&amp;$B$1),V$1,INDIRECT($B$2&amp;$C20),"&gt;0")&gt;=V$2,INDIRECT($B$2&amp;$C20))))),"NA")</f>
        <v>65</v>
      </c>
      <c r="W20" s="41" t="str" cm="1">
        <f t="array" aca="1" ref="W20" ca="1">IFERROR(MEDIAN(IF(INDIRECT($B$2&amp;$B$1)=W$1,IF(INDIRECT($B$2&amp;$C20)&gt;0,IF(COUNTIFS(INDIRECT($B$2&amp;$B$1),W$1,INDIRECT($B$2&amp;$C20),"&gt;0")&gt;=W$2,INDIRECT($B$2&amp;$C20))))),"NA")</f>
        <v>NA</v>
      </c>
      <c r="X20" s="41" t="str" cm="1">
        <f t="array" aca="1" ref="X20" ca="1">IFERROR(MEDIAN(IF(INDIRECT($B$2&amp;$B$1)=X$1,IF(INDIRECT($B$2&amp;$C20)&gt;0,IF(COUNTIFS(INDIRECT($B$2&amp;$B$1),X$1,INDIRECT($B$2&amp;$C20),"&gt;0")&gt;=X$2,INDIRECT($B$2&amp;$C20))))),"NA")</f>
        <v>NA</v>
      </c>
    </row>
    <row r="21" spans="2:24" x14ac:dyDescent="0.35">
      <c r="B21" s="39" t="s">
        <v>3607</v>
      </c>
      <c r="C21" s="4" t="s">
        <v>3608</v>
      </c>
      <c r="D21" s="4"/>
      <c r="E21" s="6"/>
      <c r="F21" s="79" t="s">
        <v>50</v>
      </c>
      <c r="G21" s="41" cm="1">
        <f t="array" aca="1" ref="G21" ca="1">IFERROR(MEDIAN(IF(INDIRECT($B$2&amp;$B$1)=G$1,IF(INDIRECT($B$2&amp;$C21)&gt;0,IF(COUNTIFS(INDIRECT($B$2&amp;$B$1),G$1,INDIRECT($B$2&amp;$C21),"&gt;0")&gt;=G$2,INDIRECT($B$2&amp;$C21))))),"NA")</f>
        <v>30</v>
      </c>
      <c r="H21" s="41" cm="1">
        <f t="array" aca="1" ref="H21" ca="1">IFERROR(MEDIAN(IF(INDIRECT($B$2&amp;$B$1)=H$1,IF(INDIRECT($B$2&amp;$C21)&gt;0,IF(COUNTIFS(INDIRECT($B$2&amp;$B$1),H$1,INDIRECT($B$2&amp;$C21),"&gt;0")&gt;=H$2,INDIRECT($B$2&amp;$C21))))),"NA")</f>
        <v>360</v>
      </c>
      <c r="I21" s="41" cm="1">
        <f t="array" aca="1" ref="I21" ca="1">IFERROR(MEDIAN(IF(INDIRECT($B$2&amp;$B$1)=I$1,IF(INDIRECT($B$2&amp;$C21)&gt;0,IF(COUNTIFS(INDIRECT($B$2&amp;$B$1),I$1,INDIRECT($B$2&amp;$C21),"&gt;0")&gt;=I$2,INDIRECT($B$2&amp;$C21))))),"NA")</f>
        <v>55</v>
      </c>
      <c r="J21" s="41" cm="1">
        <f t="array" aca="1" ref="J21" ca="1">IFERROR(MEDIAN(IF(INDIRECT($B$2&amp;$B$1)=J$1,IF(INDIRECT($B$2&amp;$C21)&gt;0,IF(COUNTIFS(INDIRECT($B$2&amp;$B$1),J$1,INDIRECT($B$2&amp;$C21),"&gt;0")&gt;=J$2,INDIRECT($B$2&amp;$C21))))),"NA")</f>
        <v>20</v>
      </c>
      <c r="K21" s="41" cm="1">
        <f t="array" aca="1" ref="K21" ca="1">IFERROR(MEDIAN(IF(INDIRECT($B$2&amp;$B$1)=K$1,IF(INDIRECT($B$2&amp;$C21)&gt;0,IF(COUNTIFS(INDIRECT($B$2&amp;$B$1),K$1,INDIRECT($B$2&amp;$C21),"&gt;0")&gt;=K$2,INDIRECT($B$2&amp;$C21))))),"NA")</f>
        <v>15</v>
      </c>
      <c r="L21" s="41" cm="1">
        <f t="array" aca="1" ref="L21" ca="1">IFERROR(MEDIAN(IF(INDIRECT($B$2&amp;$B$1)=L$1,IF(INDIRECT($B$2&amp;$C21)&gt;0,IF(COUNTIFS(INDIRECT($B$2&amp;$B$1),L$1,INDIRECT($B$2&amp;$C21),"&gt;0")&gt;=L$2,INDIRECT($B$2&amp;$C21))))),"NA")</f>
        <v>14.5</v>
      </c>
      <c r="M21" s="41" cm="1">
        <f t="array" aca="1" ref="M21" ca="1">IFERROR(MEDIAN(IF(INDIRECT($B$2&amp;$B$1)=M$1,IF(INDIRECT($B$2&amp;$C21)&gt;0,IF(COUNTIFS(INDIRECT($B$2&amp;$B$1),M$1,INDIRECT($B$2&amp;$C21),"&gt;0")&gt;=M$2,INDIRECT($B$2&amp;$C21))))),"NA")</f>
        <v>45</v>
      </c>
      <c r="N21" s="41" t="str" cm="1">
        <f t="array" aca="1" ref="N21" ca="1">IFERROR(MEDIAN(IF(INDIRECT($B$2&amp;$B$1)=N$1,IF(INDIRECT($B$2&amp;$C21)&gt;0,IF(COUNTIFS(INDIRECT($B$2&amp;$B$1),N$1,INDIRECT($B$2&amp;$C21),"&gt;0")&gt;=N$2,INDIRECT($B$2&amp;$C21))))),"NA")</f>
        <v>NA</v>
      </c>
      <c r="O21" s="41" t="str" cm="1">
        <f t="array" aca="1" ref="O21" ca="1">IFERROR(MEDIAN(IF(INDIRECT($B$2&amp;$B$1)=O$1,IF(INDIRECT($B$2&amp;$C21)&gt;0,IF(COUNTIFS(INDIRECT($B$2&amp;$B$1),O$1,INDIRECT($B$2&amp;$C21),"&gt;0")&gt;=O$2,INDIRECT($B$2&amp;$C21))))),"NA")</f>
        <v>NA</v>
      </c>
      <c r="P21" s="41" cm="1">
        <f t="array" aca="1" ref="P21" ca="1">IFERROR(MEDIAN(IF(INDIRECT($B$2&amp;$B$1)=P$1,IF(INDIRECT($B$2&amp;$C21)&gt;0,IF(COUNTIFS(INDIRECT($B$2&amp;$B$1),P$1,INDIRECT($B$2&amp;$C21),"&gt;0")&gt;=P$2,INDIRECT($B$2&amp;$C21))))),"NA")</f>
        <v>45</v>
      </c>
      <c r="Q21" s="41" t="str" cm="1">
        <f t="array" aca="1" ref="Q21" ca="1">IFERROR(MEDIAN(IF(INDIRECT($B$2&amp;$B$1)=Q$1,IF(INDIRECT($B$2&amp;$C21)&gt;0,IF(COUNTIFS(INDIRECT($B$2&amp;$B$1),Q$1,INDIRECT($B$2&amp;$C21),"&gt;0")&gt;=Q$2,INDIRECT($B$2&amp;$C21))))),"NA")</f>
        <v>NA</v>
      </c>
      <c r="R21" s="41" cm="1">
        <f t="array" aca="1" ref="R21" ca="1">IFERROR(MEDIAN(IF(INDIRECT($B$2&amp;$B$1)=R$1,IF(INDIRECT($B$2&amp;$C21)&gt;0,IF(COUNTIFS(INDIRECT($B$2&amp;$B$1),R$1,INDIRECT($B$2&amp;$C21),"&gt;0")&gt;=R$2,INDIRECT($B$2&amp;$C21))))),"NA")</f>
        <v>15.5</v>
      </c>
      <c r="S21" s="41" cm="1">
        <f t="array" aca="1" ref="S21" ca="1">IFERROR(MEDIAN(IF(INDIRECT($B$2&amp;$B$1)=S$1,IF(INDIRECT($B$2&amp;$C21)&gt;0,IF(COUNTIFS(INDIRECT($B$2&amp;$B$1),S$1,INDIRECT($B$2&amp;$C21),"&gt;0")&gt;=S$2,INDIRECT($B$2&amp;$C21))))),"NA")</f>
        <v>21</v>
      </c>
      <c r="T21" s="41" cm="1">
        <f t="array" aca="1" ref="T21" ca="1">IFERROR(MEDIAN(IF(INDIRECT($B$2&amp;$B$1)=T$1,IF(INDIRECT($B$2&amp;$C21)&gt;0,IF(COUNTIFS(INDIRECT($B$2&amp;$B$1),T$1,INDIRECT($B$2&amp;$C21),"&gt;0")&gt;=T$2,INDIRECT($B$2&amp;$C21))))),"NA")</f>
        <v>60</v>
      </c>
      <c r="U21" s="41" t="str" cm="1">
        <f t="array" aca="1" ref="U21" ca="1">IFERROR(MEDIAN(IF(INDIRECT($B$2&amp;$B$1)=U$1,IF(INDIRECT($B$2&amp;$C21)&gt;0,IF(COUNTIFS(INDIRECT($B$2&amp;$B$1),U$1,INDIRECT($B$2&amp;$C21),"&gt;0")&gt;=U$2,INDIRECT($B$2&amp;$C21))))),"NA")</f>
        <v>NA</v>
      </c>
      <c r="V21" s="41" t="str" cm="1">
        <f t="array" aca="1" ref="V21" ca="1">IFERROR(MEDIAN(IF(INDIRECT($B$2&amp;$B$1)=V$1,IF(INDIRECT($B$2&amp;$C21)&gt;0,IF(COUNTIFS(INDIRECT($B$2&amp;$B$1),V$1,INDIRECT($B$2&amp;$C21),"&gt;0")&gt;=V$2,INDIRECT($B$2&amp;$C21))))),"NA")</f>
        <v>NA</v>
      </c>
      <c r="W21" s="41" t="str" cm="1">
        <f t="array" aca="1" ref="W21" ca="1">IFERROR(MEDIAN(IF(INDIRECT($B$2&amp;$B$1)=W$1,IF(INDIRECT($B$2&amp;$C21)&gt;0,IF(COUNTIFS(INDIRECT($B$2&amp;$B$1),W$1,INDIRECT($B$2&amp;$C21),"&gt;0")&gt;=W$2,INDIRECT($B$2&amp;$C21))))),"NA")</f>
        <v>NA</v>
      </c>
      <c r="X21" s="41" t="str" cm="1">
        <f t="array" aca="1" ref="X21" ca="1">IFERROR(MEDIAN(IF(INDIRECT($B$2&amp;$B$1)=X$1,IF(INDIRECT($B$2&amp;$C21)&gt;0,IF(COUNTIFS(INDIRECT($B$2&amp;$B$1),X$1,INDIRECT($B$2&amp;$C21),"&gt;0")&gt;=X$2,INDIRECT($B$2&amp;$C21))))),"NA")</f>
        <v>NA</v>
      </c>
    </row>
    <row r="22" spans="2:24" x14ac:dyDescent="0.35">
      <c r="B22" s="39" t="s">
        <v>2401</v>
      </c>
      <c r="C22" s="4" t="s">
        <v>3609</v>
      </c>
      <c r="D22" s="4"/>
      <c r="E22" s="6"/>
      <c r="F22" s="79" t="s">
        <v>51</v>
      </c>
      <c r="G22" s="41" cm="1">
        <f t="array" aca="1" ref="G22" ca="1">IFERROR(MEDIAN(IF(INDIRECT($B$2&amp;$B$1)=G$1,IF(INDIRECT($B$2&amp;$C22)&gt;0,IF(COUNTIFS(INDIRECT($B$2&amp;$B$1),G$1,INDIRECT($B$2&amp;$C22),"&gt;0")&gt;=G$2,INDIRECT($B$2&amp;$C22))))),"NA")</f>
        <v>30</v>
      </c>
      <c r="H22" s="41" cm="1">
        <f t="array" aca="1" ref="H22" ca="1">IFERROR(MEDIAN(IF(INDIRECT($B$2&amp;$B$1)=H$1,IF(INDIRECT($B$2&amp;$C22)&gt;0,IF(COUNTIFS(INDIRECT($B$2&amp;$B$1),H$1,INDIRECT($B$2&amp;$C22),"&gt;0")&gt;=H$2,INDIRECT($B$2&amp;$C22))))),"NA")</f>
        <v>180</v>
      </c>
      <c r="I22" s="41" cm="1">
        <f t="array" aca="1" ref="I22" ca="1">IFERROR(MEDIAN(IF(INDIRECT($B$2&amp;$B$1)=I$1,IF(INDIRECT($B$2&amp;$C22)&gt;0,IF(COUNTIFS(INDIRECT($B$2&amp;$B$1),I$1,INDIRECT($B$2&amp;$C22),"&gt;0")&gt;=I$2,INDIRECT($B$2&amp;$C22))))),"NA")</f>
        <v>60</v>
      </c>
      <c r="J22" s="41" cm="1">
        <f t="array" aca="1" ref="J22" ca="1">IFERROR(MEDIAN(IF(INDIRECT($B$2&amp;$B$1)=J$1,IF(INDIRECT($B$2&amp;$C22)&gt;0,IF(COUNTIFS(INDIRECT($B$2&amp;$B$1),J$1,INDIRECT($B$2&amp;$C22),"&gt;0")&gt;=J$2,INDIRECT($B$2&amp;$C22))))),"NA")</f>
        <v>20</v>
      </c>
      <c r="K22" s="41" cm="1">
        <f t="array" aca="1" ref="K22" ca="1">IFERROR(MEDIAN(IF(INDIRECT($B$2&amp;$B$1)=K$1,IF(INDIRECT($B$2&amp;$C22)&gt;0,IF(COUNTIFS(INDIRECT($B$2&amp;$B$1),K$1,INDIRECT($B$2&amp;$C22),"&gt;0")&gt;=K$2,INDIRECT($B$2&amp;$C22))))),"NA")</f>
        <v>20</v>
      </c>
      <c r="L22" s="41" cm="1">
        <f t="array" aca="1" ref="L22" ca="1">IFERROR(MEDIAN(IF(INDIRECT($B$2&amp;$B$1)=L$1,IF(INDIRECT($B$2&amp;$C22)&gt;0,IF(COUNTIFS(INDIRECT($B$2&amp;$B$1),L$1,INDIRECT($B$2&amp;$C22),"&gt;0")&gt;=L$2,INDIRECT($B$2&amp;$C22))))),"NA")</f>
        <v>14.5</v>
      </c>
      <c r="M22" s="41" cm="1">
        <f t="array" aca="1" ref="M22" ca="1">IFERROR(MEDIAN(IF(INDIRECT($B$2&amp;$B$1)=M$1,IF(INDIRECT($B$2&amp;$C22)&gt;0,IF(COUNTIFS(INDIRECT($B$2&amp;$B$1),M$1,INDIRECT($B$2&amp;$C22),"&gt;0")&gt;=M$2,INDIRECT($B$2&amp;$C22))))),"NA")</f>
        <v>30</v>
      </c>
      <c r="N22" s="41" t="str" cm="1">
        <f t="array" aca="1" ref="N22" ca="1">IFERROR(MEDIAN(IF(INDIRECT($B$2&amp;$B$1)=N$1,IF(INDIRECT($B$2&amp;$C22)&gt;0,IF(COUNTIFS(INDIRECT($B$2&amp;$B$1),N$1,INDIRECT($B$2&amp;$C22),"&gt;0")&gt;=N$2,INDIRECT($B$2&amp;$C22))))),"NA")</f>
        <v>NA</v>
      </c>
      <c r="O22" s="41" cm="1">
        <f t="array" aca="1" ref="O22" ca="1">IFERROR(MEDIAN(IF(INDIRECT($B$2&amp;$B$1)=O$1,IF(INDIRECT($B$2&amp;$C22)&gt;0,IF(COUNTIFS(INDIRECT($B$2&amp;$B$1),O$1,INDIRECT($B$2&amp;$C22),"&gt;0")&gt;=O$2,INDIRECT($B$2&amp;$C22))))),"NA")</f>
        <v>10</v>
      </c>
      <c r="P22" s="41" cm="1">
        <f t="array" aca="1" ref="P22" ca="1">IFERROR(MEDIAN(IF(INDIRECT($B$2&amp;$B$1)=P$1,IF(INDIRECT($B$2&amp;$C22)&gt;0,IF(COUNTIFS(INDIRECT($B$2&amp;$B$1),P$1,INDIRECT($B$2&amp;$C22),"&gt;0")&gt;=P$2,INDIRECT($B$2&amp;$C22))))),"NA")</f>
        <v>30</v>
      </c>
      <c r="Q22" s="41" cm="1">
        <f t="array" aca="1" ref="Q22" ca="1">IFERROR(MEDIAN(IF(INDIRECT($B$2&amp;$B$1)=Q$1,IF(INDIRECT($B$2&amp;$C22)&gt;0,IF(COUNTIFS(INDIRECT($B$2&amp;$B$1),Q$1,INDIRECT($B$2&amp;$C22),"&gt;0")&gt;=Q$2,INDIRECT($B$2&amp;$C22))))),"NA")</f>
        <v>14.5</v>
      </c>
      <c r="R22" s="41" cm="1">
        <f t="array" aca="1" ref="R22" ca="1">IFERROR(MEDIAN(IF(INDIRECT($B$2&amp;$B$1)=R$1,IF(INDIRECT($B$2&amp;$C22)&gt;0,IF(COUNTIFS(INDIRECT($B$2&amp;$B$1),R$1,INDIRECT($B$2&amp;$C22),"&gt;0")&gt;=R$2,INDIRECT($B$2&amp;$C22))))),"NA")</f>
        <v>15</v>
      </c>
      <c r="S22" s="41" cm="1">
        <f t="array" aca="1" ref="S22" ca="1">IFERROR(MEDIAN(IF(INDIRECT($B$2&amp;$B$1)=S$1,IF(INDIRECT($B$2&amp;$C22)&gt;0,IF(COUNTIFS(INDIRECT($B$2&amp;$B$1),S$1,INDIRECT($B$2&amp;$C22),"&gt;0")&gt;=S$2,INDIRECT($B$2&amp;$C22))))),"NA")</f>
        <v>18</v>
      </c>
      <c r="T22" s="41" cm="1">
        <f t="array" aca="1" ref="T22" ca="1">IFERROR(MEDIAN(IF(INDIRECT($B$2&amp;$B$1)=T$1,IF(INDIRECT($B$2&amp;$C22)&gt;0,IF(COUNTIFS(INDIRECT($B$2&amp;$B$1),T$1,INDIRECT($B$2&amp;$C22),"&gt;0")&gt;=T$2,INDIRECT($B$2&amp;$C22))))),"NA")</f>
        <v>20</v>
      </c>
      <c r="U22" s="41" cm="1">
        <f t="array" aca="1" ref="U22" ca="1">IFERROR(MEDIAN(IF(INDIRECT($B$2&amp;$B$1)=U$1,IF(INDIRECT($B$2&amp;$C22)&gt;0,IF(COUNTIFS(INDIRECT($B$2&amp;$B$1),U$1,INDIRECT($B$2&amp;$C22),"&gt;0")&gt;=U$2,INDIRECT($B$2&amp;$C22))))),"NA")</f>
        <v>17.5</v>
      </c>
      <c r="V22" s="41" cm="1">
        <f t="array" aca="1" ref="V22" ca="1">IFERROR(MEDIAN(IF(INDIRECT($B$2&amp;$B$1)=V$1,IF(INDIRECT($B$2&amp;$C22)&gt;0,IF(COUNTIFS(INDIRECT($B$2&amp;$B$1),V$1,INDIRECT($B$2&amp;$C22),"&gt;0")&gt;=V$2,INDIRECT($B$2&amp;$C22))))),"NA")</f>
        <v>80</v>
      </c>
      <c r="W22" s="41" t="str" cm="1">
        <f t="array" aca="1" ref="W22" ca="1">IFERROR(MEDIAN(IF(INDIRECT($B$2&amp;$B$1)=W$1,IF(INDIRECT($B$2&amp;$C22)&gt;0,IF(COUNTIFS(INDIRECT($B$2&amp;$B$1),W$1,INDIRECT($B$2&amp;$C22),"&gt;0")&gt;=W$2,INDIRECT($B$2&amp;$C22))))),"NA")</f>
        <v>NA</v>
      </c>
      <c r="X22" s="41" t="str" cm="1">
        <f t="array" aca="1" ref="X22" ca="1">IFERROR(MEDIAN(IF(INDIRECT($B$2&amp;$B$1)=X$1,IF(INDIRECT($B$2&amp;$C22)&gt;0,IF(COUNTIFS(INDIRECT($B$2&amp;$B$1),X$1,INDIRECT($B$2&amp;$C22),"&gt;0")&gt;=X$2,INDIRECT($B$2&amp;$C22))))),"NA")</f>
        <v>NA</v>
      </c>
    </row>
    <row r="23" spans="2:24" x14ac:dyDescent="0.35">
      <c r="B23" s="39" t="s">
        <v>3610</v>
      </c>
      <c r="C23" s="4" t="s">
        <v>3611</v>
      </c>
      <c r="D23" s="4"/>
      <c r="E23" s="6"/>
      <c r="F23" s="79" t="s">
        <v>3612</v>
      </c>
      <c r="G23" s="41" cm="1">
        <f t="array" aca="1" ref="G23" ca="1">IFERROR(MEDIAN(IF(INDIRECT($B$2&amp;$B$1)=G$1,IF(INDIRECT($B$2&amp;$C23)&gt;0,IF(COUNTIFS(INDIRECT($B$2&amp;$B$1),G$1,INDIRECT($B$2&amp;$C23),"&gt;0")&gt;=G$2,INDIRECT($B$2&amp;$C23))))),"NA")</f>
        <v>60</v>
      </c>
      <c r="H23" s="41" cm="1">
        <f t="array" aca="1" ref="H23" ca="1">IFERROR(MEDIAN(IF(INDIRECT($B$2&amp;$B$1)=H$1,IF(INDIRECT($B$2&amp;$C23)&gt;0,IF(COUNTIFS(INDIRECT($B$2&amp;$B$1),H$1,INDIRECT($B$2&amp;$C23),"&gt;0")&gt;=H$2,INDIRECT($B$2&amp;$C23))))),"NA")</f>
        <v>180</v>
      </c>
      <c r="I23" s="41" t="str" cm="1">
        <f t="array" aca="1" ref="I23" ca="1">IFERROR(MEDIAN(IF(INDIRECT($B$2&amp;$B$1)=I$1,IF(INDIRECT($B$2&amp;$C23)&gt;0,IF(COUNTIFS(INDIRECT($B$2&amp;$B$1),I$1,INDIRECT($B$2&amp;$C23),"&gt;0")&gt;=I$2,INDIRECT($B$2&amp;$C23))))),"NA")</f>
        <v>NA</v>
      </c>
      <c r="J23" s="41" cm="1">
        <f t="array" aca="1" ref="J23" ca="1">IFERROR(MEDIAN(IF(INDIRECT($B$2&amp;$B$1)=J$1,IF(INDIRECT($B$2&amp;$C23)&gt;0,IF(COUNTIFS(INDIRECT($B$2&amp;$B$1),J$1,INDIRECT($B$2&amp;$C23),"&gt;0")&gt;=J$2,INDIRECT($B$2&amp;$C23))))),"NA")</f>
        <v>20</v>
      </c>
      <c r="K23" s="41" cm="1">
        <f t="array" aca="1" ref="K23" ca="1">IFERROR(MEDIAN(IF(INDIRECT($B$2&amp;$B$1)=K$1,IF(INDIRECT($B$2&amp;$C23)&gt;0,IF(COUNTIFS(INDIRECT($B$2&amp;$B$1),K$1,INDIRECT($B$2&amp;$C23),"&gt;0")&gt;=K$2,INDIRECT($B$2&amp;$C23))))),"NA")</f>
        <v>10</v>
      </c>
      <c r="L23" s="41" cm="1">
        <f t="array" aca="1" ref="L23" ca="1">IFERROR(MEDIAN(IF(INDIRECT($B$2&amp;$B$1)=L$1,IF(INDIRECT($B$2&amp;$C23)&gt;0,IF(COUNTIFS(INDIRECT($B$2&amp;$B$1),L$1,INDIRECT($B$2&amp;$C23),"&gt;0")&gt;=L$2,INDIRECT($B$2&amp;$C23))))),"NA")</f>
        <v>9</v>
      </c>
      <c r="M23" s="41" cm="1">
        <f t="array" aca="1" ref="M23" ca="1">IFERROR(MEDIAN(IF(INDIRECT($B$2&amp;$B$1)=M$1,IF(INDIRECT($B$2&amp;$C23)&gt;0,IF(COUNTIFS(INDIRECT($B$2&amp;$B$1),M$1,INDIRECT($B$2&amp;$C23),"&gt;0")&gt;=M$2,INDIRECT($B$2&amp;$C23))))),"NA")</f>
        <v>60</v>
      </c>
      <c r="N23" s="41" t="str" cm="1">
        <f t="array" aca="1" ref="N23" ca="1">IFERROR(MEDIAN(IF(INDIRECT($B$2&amp;$B$1)=N$1,IF(INDIRECT($B$2&amp;$C23)&gt;0,IF(COUNTIFS(INDIRECT($B$2&amp;$B$1),N$1,INDIRECT($B$2&amp;$C23),"&gt;0")&gt;=N$2,INDIRECT($B$2&amp;$C23))))),"NA")</f>
        <v>NA</v>
      </c>
      <c r="O23" s="41" cm="1">
        <f t="array" aca="1" ref="O23" ca="1">IFERROR(MEDIAN(IF(INDIRECT($B$2&amp;$B$1)=O$1,IF(INDIRECT($B$2&amp;$C23)&gt;0,IF(COUNTIFS(INDIRECT($B$2&amp;$B$1),O$1,INDIRECT($B$2&amp;$C23),"&gt;0")&gt;=O$2,INDIRECT($B$2&amp;$C23))))),"NA")</f>
        <v>25</v>
      </c>
      <c r="P23" s="41" cm="1">
        <f t="array" aca="1" ref="P23" ca="1">IFERROR(MEDIAN(IF(INDIRECT($B$2&amp;$B$1)=P$1,IF(INDIRECT($B$2&amp;$C23)&gt;0,IF(COUNTIFS(INDIRECT($B$2&amp;$B$1),P$1,INDIRECT($B$2&amp;$C23),"&gt;0")&gt;=P$2,INDIRECT($B$2&amp;$C23))))),"NA")</f>
        <v>60</v>
      </c>
      <c r="Q23" s="41" t="str" cm="1">
        <f t="array" aca="1" ref="Q23" ca="1">IFERROR(MEDIAN(IF(INDIRECT($B$2&amp;$B$1)=Q$1,IF(INDIRECT($B$2&amp;$C23)&gt;0,IF(COUNTIFS(INDIRECT($B$2&amp;$B$1),Q$1,INDIRECT($B$2&amp;$C23),"&gt;0")&gt;=Q$2,INDIRECT($B$2&amp;$C23))))),"NA")</f>
        <v>NA</v>
      </c>
      <c r="R23" s="41" cm="1">
        <f t="array" aca="1" ref="R23" ca="1">IFERROR(MEDIAN(IF(INDIRECT($B$2&amp;$B$1)=R$1,IF(INDIRECT($B$2&amp;$C23)&gt;0,IF(COUNTIFS(INDIRECT($B$2&amp;$B$1),R$1,INDIRECT($B$2&amp;$C23),"&gt;0")&gt;=R$2,INDIRECT($B$2&amp;$C23))))),"NA")</f>
        <v>12</v>
      </c>
      <c r="S23" s="41" cm="1">
        <f t="array" aca="1" ref="S23" ca="1">IFERROR(MEDIAN(IF(INDIRECT($B$2&amp;$B$1)=S$1,IF(INDIRECT($B$2&amp;$C23)&gt;0,IF(COUNTIFS(INDIRECT($B$2&amp;$B$1),S$1,INDIRECT($B$2&amp;$C23),"&gt;0")&gt;=S$2,INDIRECT($B$2&amp;$C23))))),"NA")</f>
        <v>27.5</v>
      </c>
      <c r="T23" s="41" cm="1">
        <f t="array" aca="1" ref="T23" ca="1">IFERROR(MEDIAN(IF(INDIRECT($B$2&amp;$B$1)=T$1,IF(INDIRECT($B$2&amp;$C23)&gt;0,IF(COUNTIFS(INDIRECT($B$2&amp;$B$1),T$1,INDIRECT($B$2&amp;$C23),"&gt;0")&gt;=T$2,INDIRECT($B$2&amp;$C23))))),"NA")</f>
        <v>50</v>
      </c>
      <c r="U23" s="41" t="str" cm="1">
        <f t="array" aca="1" ref="U23" ca="1">IFERROR(MEDIAN(IF(INDIRECT($B$2&amp;$B$1)=U$1,IF(INDIRECT($B$2&amp;$C23)&gt;0,IF(COUNTIFS(INDIRECT($B$2&amp;$B$1),U$1,INDIRECT($B$2&amp;$C23),"&gt;0")&gt;=U$2,INDIRECT($B$2&amp;$C23))))),"NA")</f>
        <v>NA</v>
      </c>
      <c r="V23" s="41" t="str" cm="1">
        <f t="array" aca="1" ref="V23" ca="1">IFERROR(MEDIAN(IF(INDIRECT($B$2&amp;$B$1)=V$1,IF(INDIRECT($B$2&amp;$C23)&gt;0,IF(COUNTIFS(INDIRECT($B$2&amp;$B$1),V$1,INDIRECT($B$2&amp;$C23),"&gt;0")&gt;=V$2,INDIRECT($B$2&amp;$C23))))),"NA")</f>
        <v>NA</v>
      </c>
      <c r="W23" s="41" t="str" cm="1">
        <f t="array" aca="1" ref="W23" ca="1">IFERROR(MEDIAN(IF(INDIRECT($B$2&amp;$B$1)=W$1,IF(INDIRECT($B$2&amp;$C23)&gt;0,IF(COUNTIFS(INDIRECT($B$2&amp;$B$1),W$1,INDIRECT($B$2&amp;$C23),"&gt;0")&gt;=W$2,INDIRECT($B$2&amp;$C23))))),"NA")</f>
        <v>NA</v>
      </c>
      <c r="X23" s="41" t="str" cm="1">
        <f t="array" aca="1" ref="X23" ca="1">IFERROR(MEDIAN(IF(INDIRECT($B$2&amp;$B$1)=X$1,IF(INDIRECT($B$2&amp;$C23)&gt;0,IF(COUNTIFS(INDIRECT($B$2&amp;$B$1),X$1,INDIRECT($B$2&amp;$C23),"&gt;0")&gt;=X$2,INDIRECT($B$2&amp;$C23))))),"NA")</f>
        <v>NA</v>
      </c>
    </row>
    <row r="24" spans="2:24" x14ac:dyDescent="0.35">
      <c r="B24" s="39" t="s">
        <v>2418</v>
      </c>
      <c r="C24" s="4" t="s">
        <v>3613</v>
      </c>
      <c r="D24" s="4"/>
      <c r="E24" s="6"/>
      <c r="F24" s="79" t="s">
        <v>55</v>
      </c>
      <c r="G24" s="41" cm="1">
        <f t="array" aca="1" ref="G24" ca="1">IFERROR(MEDIAN(IF(INDIRECT($B$2&amp;$B$1)=G$1,IF(INDIRECT($B$2&amp;$C24)&gt;0,IF(COUNTIFS(INDIRECT($B$2&amp;$B$1),G$1,INDIRECT($B$2&amp;$C24),"&gt;0")&gt;=G$2,INDIRECT($B$2&amp;$C24))))),"NA")</f>
        <v>60</v>
      </c>
      <c r="H24" s="41" cm="1">
        <f t="array" aca="1" ref="H24" ca="1">IFERROR(MEDIAN(IF(INDIRECT($B$2&amp;$B$1)=H$1,IF(INDIRECT($B$2&amp;$C24)&gt;0,IF(COUNTIFS(INDIRECT($B$2&amp;$B$1),H$1,INDIRECT($B$2&amp;$C24),"&gt;0")&gt;=H$2,INDIRECT($B$2&amp;$C24))))),"NA")</f>
        <v>180</v>
      </c>
      <c r="I24" s="41" cm="1">
        <f t="array" aca="1" ref="I24" ca="1">IFERROR(MEDIAN(IF(INDIRECT($B$2&amp;$B$1)=I$1,IF(INDIRECT($B$2&amp;$C24)&gt;0,IF(COUNTIFS(INDIRECT($B$2&amp;$B$1),I$1,INDIRECT($B$2&amp;$C24),"&gt;0")&gt;=I$2,INDIRECT($B$2&amp;$C24))))),"NA")</f>
        <v>60</v>
      </c>
      <c r="J24" s="41" cm="1">
        <f t="array" aca="1" ref="J24" ca="1">IFERROR(MEDIAN(IF(INDIRECT($B$2&amp;$B$1)=J$1,IF(INDIRECT($B$2&amp;$C24)&gt;0,IF(COUNTIFS(INDIRECT($B$2&amp;$B$1),J$1,INDIRECT($B$2&amp;$C24),"&gt;0")&gt;=J$2,INDIRECT($B$2&amp;$C24))))),"NA")</f>
        <v>20</v>
      </c>
      <c r="K24" s="41" cm="1">
        <f t="array" aca="1" ref="K24" ca="1">IFERROR(MEDIAN(IF(INDIRECT($B$2&amp;$B$1)=K$1,IF(INDIRECT($B$2&amp;$C24)&gt;0,IF(COUNTIFS(INDIRECT($B$2&amp;$B$1),K$1,INDIRECT($B$2&amp;$C24),"&gt;0")&gt;=K$2,INDIRECT($B$2&amp;$C24))))),"NA")</f>
        <v>17.5</v>
      </c>
      <c r="L24" s="41" cm="1">
        <f t="array" aca="1" ref="L24" ca="1">IFERROR(MEDIAN(IF(INDIRECT($B$2&amp;$B$1)=L$1,IF(INDIRECT($B$2&amp;$C24)&gt;0,IF(COUNTIFS(INDIRECT($B$2&amp;$B$1),L$1,INDIRECT($B$2&amp;$C24),"&gt;0")&gt;=L$2,INDIRECT($B$2&amp;$C24))))),"NA")</f>
        <v>10</v>
      </c>
      <c r="M24" s="41" cm="1">
        <f t="array" aca="1" ref="M24" ca="1">IFERROR(MEDIAN(IF(INDIRECT($B$2&amp;$B$1)=M$1,IF(INDIRECT($B$2&amp;$C24)&gt;0,IF(COUNTIFS(INDIRECT($B$2&amp;$B$1),M$1,INDIRECT($B$2&amp;$C24),"&gt;0")&gt;=M$2,INDIRECT($B$2&amp;$C24))))),"NA")</f>
        <v>60</v>
      </c>
      <c r="N24" s="41" t="str" cm="1">
        <f t="array" aca="1" ref="N24" ca="1">IFERROR(MEDIAN(IF(INDIRECT($B$2&amp;$B$1)=N$1,IF(INDIRECT($B$2&amp;$C24)&gt;0,IF(COUNTIFS(INDIRECT($B$2&amp;$B$1),N$1,INDIRECT($B$2&amp;$C24),"&gt;0")&gt;=N$2,INDIRECT($B$2&amp;$C24))))),"NA")</f>
        <v>NA</v>
      </c>
      <c r="O24" s="41" cm="1">
        <f t="array" aca="1" ref="O24" ca="1">IFERROR(MEDIAN(IF(INDIRECT($B$2&amp;$B$1)=O$1,IF(INDIRECT($B$2&amp;$C24)&gt;0,IF(COUNTIFS(INDIRECT($B$2&amp;$B$1),O$1,INDIRECT($B$2&amp;$C24),"&gt;0")&gt;=O$2,INDIRECT($B$2&amp;$C24))))),"NA")</f>
        <v>25</v>
      </c>
      <c r="P24" s="41" cm="1">
        <f t="array" aca="1" ref="P24" ca="1">IFERROR(MEDIAN(IF(INDIRECT($B$2&amp;$B$1)=P$1,IF(INDIRECT($B$2&amp;$C24)&gt;0,IF(COUNTIFS(INDIRECT($B$2&amp;$B$1),P$1,INDIRECT($B$2&amp;$C24),"&gt;0")&gt;=P$2,INDIRECT($B$2&amp;$C24))))),"NA")</f>
        <v>30</v>
      </c>
      <c r="Q24" s="41" cm="1">
        <f t="array" aca="1" ref="Q24" ca="1">IFERROR(MEDIAN(IF(INDIRECT($B$2&amp;$B$1)=Q$1,IF(INDIRECT($B$2&amp;$C24)&gt;0,IF(COUNTIFS(INDIRECT($B$2&amp;$B$1),Q$1,INDIRECT($B$2&amp;$C24),"&gt;0")&gt;=Q$2,INDIRECT($B$2&amp;$C24))))),"NA")</f>
        <v>20</v>
      </c>
      <c r="R24" s="41" t="str" cm="1">
        <f t="array" aca="1" ref="R24" ca="1">IFERROR(MEDIAN(IF(INDIRECT($B$2&amp;$B$1)=R$1,IF(INDIRECT($B$2&amp;$C24)&gt;0,IF(COUNTIFS(INDIRECT($B$2&amp;$B$1),R$1,INDIRECT($B$2&amp;$C24),"&gt;0")&gt;=R$2,INDIRECT($B$2&amp;$C24))))),"NA")</f>
        <v>NA</v>
      </c>
      <c r="S24" s="41" cm="1">
        <f t="array" aca="1" ref="S24" ca="1">IFERROR(MEDIAN(IF(INDIRECT($B$2&amp;$B$1)=S$1,IF(INDIRECT($B$2&amp;$C24)&gt;0,IF(COUNTIFS(INDIRECT($B$2&amp;$B$1),S$1,INDIRECT($B$2&amp;$C24),"&gt;0")&gt;=S$2,INDIRECT($B$2&amp;$C24))))),"NA")</f>
        <v>30</v>
      </c>
      <c r="T24" s="41" cm="1">
        <f t="array" aca="1" ref="T24" ca="1">IFERROR(MEDIAN(IF(INDIRECT($B$2&amp;$B$1)=T$1,IF(INDIRECT($B$2&amp;$C24)&gt;0,IF(COUNTIFS(INDIRECT($B$2&amp;$B$1),T$1,INDIRECT($B$2&amp;$C24),"&gt;0")&gt;=T$2,INDIRECT($B$2&amp;$C24))))),"NA")</f>
        <v>30</v>
      </c>
      <c r="U24" s="41" cm="1">
        <f t="array" aca="1" ref="U24" ca="1">IFERROR(MEDIAN(IF(INDIRECT($B$2&amp;$B$1)=U$1,IF(INDIRECT($B$2&amp;$C24)&gt;0,IF(COUNTIFS(INDIRECT($B$2&amp;$B$1),U$1,INDIRECT($B$2&amp;$C24),"&gt;0")&gt;=U$2,INDIRECT($B$2&amp;$C24))))),"NA")</f>
        <v>15</v>
      </c>
      <c r="V24" s="41" cm="1">
        <f t="array" aca="1" ref="V24" ca="1">IFERROR(MEDIAN(IF(INDIRECT($B$2&amp;$B$1)=V$1,IF(INDIRECT($B$2&amp;$C24)&gt;0,IF(COUNTIFS(INDIRECT($B$2&amp;$B$1),V$1,INDIRECT($B$2&amp;$C24),"&gt;0")&gt;=V$2,INDIRECT($B$2&amp;$C24))))),"NA")</f>
        <v>75</v>
      </c>
      <c r="W24" s="41" t="str" cm="1">
        <f t="array" aca="1" ref="W24" ca="1">IFERROR(MEDIAN(IF(INDIRECT($B$2&amp;$B$1)=W$1,IF(INDIRECT($B$2&amp;$C24)&gt;0,IF(COUNTIFS(INDIRECT($B$2&amp;$B$1),W$1,INDIRECT($B$2&amp;$C24),"&gt;0")&gt;=W$2,INDIRECT($B$2&amp;$C24))))),"NA")</f>
        <v>NA</v>
      </c>
      <c r="X24" s="41" t="str" cm="1">
        <f t="array" aca="1" ref="X24" ca="1">IFERROR(MEDIAN(IF(INDIRECT($B$2&amp;$B$1)=X$1,IF(INDIRECT($B$2&amp;$C24)&gt;0,IF(COUNTIFS(INDIRECT($B$2&amp;$B$1),X$1,INDIRECT($B$2&amp;$C24),"&gt;0")&gt;=X$2,INDIRECT($B$2&amp;$C24))))),"NA")</f>
        <v>NA</v>
      </c>
    </row>
    <row r="25" spans="2:24" x14ac:dyDescent="0.35">
      <c r="B25" s="39" t="s">
        <v>2621</v>
      </c>
      <c r="C25" s="4" t="s">
        <v>3614</v>
      </c>
      <c r="D25" s="4"/>
      <c r="E25" s="6"/>
      <c r="F25" s="79" t="s">
        <v>56</v>
      </c>
      <c r="G25" s="41" cm="1">
        <f t="array" aca="1" ref="G25" ca="1">IFERROR(MEDIAN(IF(INDIRECT($B$2&amp;$B$1)=G$1,IF(INDIRECT($B$2&amp;$C25)&gt;0,IF(COUNTIFS(INDIRECT($B$2&amp;$B$1),G$1,INDIRECT($B$2&amp;$C25),"&gt;0")&gt;=G$2,INDIRECT($B$2&amp;$C25))))),"NA")</f>
        <v>90</v>
      </c>
      <c r="H25" s="41" cm="1">
        <f t="array" aca="1" ref="H25" ca="1">IFERROR(MEDIAN(IF(INDIRECT($B$2&amp;$B$1)=H$1,IF(INDIRECT($B$2&amp;$C25)&gt;0,IF(COUNTIFS(INDIRECT($B$2&amp;$B$1),H$1,INDIRECT($B$2&amp;$C25),"&gt;0")&gt;=H$2,INDIRECT($B$2&amp;$C25))))),"NA")</f>
        <v>180</v>
      </c>
      <c r="I25" s="41" cm="1">
        <f t="array" aca="1" ref="I25" ca="1">IFERROR(MEDIAN(IF(INDIRECT($B$2&amp;$B$1)=I$1,IF(INDIRECT($B$2&amp;$C25)&gt;0,IF(COUNTIFS(INDIRECT($B$2&amp;$B$1),I$1,INDIRECT($B$2&amp;$C25),"&gt;0")&gt;=I$2,INDIRECT($B$2&amp;$C25))))),"NA")</f>
        <v>60</v>
      </c>
      <c r="J25" s="41" cm="1">
        <f t="array" aca="1" ref="J25" ca="1">IFERROR(MEDIAN(IF(INDIRECT($B$2&amp;$B$1)=J$1,IF(INDIRECT($B$2&amp;$C25)&gt;0,IF(COUNTIFS(INDIRECT($B$2&amp;$B$1),J$1,INDIRECT($B$2&amp;$C25),"&gt;0")&gt;=J$2,INDIRECT($B$2&amp;$C25))))),"NA")</f>
        <v>22.5</v>
      </c>
      <c r="K25" s="41" cm="1">
        <f t="array" aca="1" ref="K25" ca="1">IFERROR(MEDIAN(IF(INDIRECT($B$2&amp;$B$1)=K$1,IF(INDIRECT($B$2&amp;$C25)&gt;0,IF(COUNTIFS(INDIRECT($B$2&amp;$B$1),K$1,INDIRECT($B$2&amp;$C25),"&gt;0")&gt;=K$2,INDIRECT($B$2&amp;$C25))))),"NA")</f>
        <v>20</v>
      </c>
      <c r="L25" s="41" cm="1">
        <f t="array" aca="1" ref="L25" ca="1">IFERROR(MEDIAN(IF(INDIRECT($B$2&amp;$B$1)=L$1,IF(INDIRECT($B$2&amp;$C25)&gt;0,IF(COUNTIFS(INDIRECT($B$2&amp;$B$1),L$1,INDIRECT($B$2&amp;$C25),"&gt;0")&gt;=L$2,INDIRECT($B$2&amp;$C25))))),"NA")</f>
        <v>15</v>
      </c>
      <c r="M25" s="41" cm="1">
        <f t="array" aca="1" ref="M25" ca="1">IFERROR(MEDIAN(IF(INDIRECT($B$2&amp;$B$1)=M$1,IF(INDIRECT($B$2&amp;$C25)&gt;0,IF(COUNTIFS(INDIRECT($B$2&amp;$B$1),M$1,INDIRECT($B$2&amp;$C25),"&gt;0")&gt;=M$2,INDIRECT($B$2&amp;$C25))))),"NA")</f>
        <v>45</v>
      </c>
      <c r="N25" s="41" cm="1">
        <f t="array" aca="1" ref="N25" ca="1">IFERROR(MEDIAN(IF(INDIRECT($B$2&amp;$B$1)=N$1,IF(INDIRECT($B$2&amp;$C25)&gt;0,IF(COUNTIFS(INDIRECT($B$2&amp;$B$1),N$1,INDIRECT($B$2&amp;$C25),"&gt;0")&gt;=N$2,INDIRECT($B$2&amp;$C25))))),"NA")</f>
        <v>30</v>
      </c>
      <c r="O25" s="41" cm="1">
        <f t="array" aca="1" ref="O25" ca="1">IFERROR(MEDIAN(IF(INDIRECT($B$2&amp;$B$1)=O$1,IF(INDIRECT($B$2&amp;$C25)&gt;0,IF(COUNTIFS(INDIRECT($B$2&amp;$B$1),O$1,INDIRECT($B$2&amp;$C25),"&gt;0")&gt;=O$2,INDIRECT($B$2&amp;$C25))))),"NA")</f>
        <v>20</v>
      </c>
      <c r="P25" s="41" cm="1">
        <f t="array" aca="1" ref="P25" ca="1">IFERROR(MEDIAN(IF(INDIRECT($B$2&amp;$B$1)=P$1,IF(INDIRECT($B$2&amp;$C25)&gt;0,IF(COUNTIFS(INDIRECT($B$2&amp;$B$1),P$1,INDIRECT($B$2&amp;$C25),"&gt;0")&gt;=P$2,INDIRECT($B$2&amp;$C25))))),"NA")</f>
        <v>21</v>
      </c>
      <c r="Q25" s="41" cm="1">
        <f t="array" aca="1" ref="Q25" ca="1">IFERROR(MEDIAN(IF(INDIRECT($B$2&amp;$B$1)=Q$1,IF(INDIRECT($B$2&amp;$C25)&gt;0,IF(COUNTIFS(INDIRECT($B$2&amp;$B$1),Q$1,INDIRECT($B$2&amp;$C25),"&gt;0")&gt;=Q$2,INDIRECT($B$2&amp;$C25))))),"NA")</f>
        <v>25</v>
      </c>
      <c r="R25" s="41" cm="1">
        <f t="array" aca="1" ref="R25" ca="1">IFERROR(MEDIAN(IF(INDIRECT($B$2&amp;$B$1)=R$1,IF(INDIRECT($B$2&amp;$C25)&gt;0,IF(COUNTIFS(INDIRECT($B$2&amp;$B$1),R$1,INDIRECT($B$2&amp;$C25),"&gt;0")&gt;=R$2,INDIRECT($B$2&amp;$C25))))),"NA")</f>
        <v>11.5</v>
      </c>
      <c r="S25" s="41" cm="1">
        <f t="array" aca="1" ref="S25" ca="1">IFERROR(MEDIAN(IF(INDIRECT($B$2&amp;$B$1)=S$1,IF(INDIRECT($B$2&amp;$C25)&gt;0,IF(COUNTIFS(INDIRECT($B$2&amp;$B$1),S$1,INDIRECT($B$2&amp;$C25),"&gt;0")&gt;=S$2,INDIRECT($B$2&amp;$C25))))),"NA")</f>
        <v>40.5</v>
      </c>
      <c r="T25" s="41" cm="1">
        <f t="array" aca="1" ref="T25" ca="1">IFERROR(MEDIAN(IF(INDIRECT($B$2&amp;$B$1)=T$1,IF(INDIRECT($B$2&amp;$C25)&gt;0,IF(COUNTIFS(INDIRECT($B$2&amp;$B$1),T$1,INDIRECT($B$2&amp;$C25),"&gt;0")&gt;=T$2,INDIRECT($B$2&amp;$C25))))),"NA")</f>
        <v>50</v>
      </c>
      <c r="U25" s="41" cm="1">
        <f t="array" aca="1" ref="U25" ca="1">IFERROR(MEDIAN(IF(INDIRECT($B$2&amp;$B$1)=U$1,IF(INDIRECT($B$2&amp;$C25)&gt;0,IF(COUNTIFS(INDIRECT($B$2&amp;$B$1),U$1,INDIRECT($B$2&amp;$C25),"&gt;0")&gt;=U$2,INDIRECT($B$2&amp;$C25))))),"NA")</f>
        <v>15</v>
      </c>
      <c r="V25" s="41" cm="1">
        <f t="array" aca="1" ref="V25" ca="1">IFERROR(MEDIAN(IF(INDIRECT($B$2&amp;$B$1)=V$1,IF(INDIRECT($B$2&amp;$C25)&gt;0,IF(COUNTIFS(INDIRECT($B$2&amp;$B$1),V$1,INDIRECT($B$2&amp;$C25),"&gt;0")&gt;=V$2,INDIRECT($B$2&amp;$C25))))),"NA")</f>
        <v>70</v>
      </c>
      <c r="W25" s="41" t="str" cm="1">
        <f t="array" aca="1" ref="W25" ca="1">IFERROR(MEDIAN(IF(INDIRECT($B$2&amp;$B$1)=W$1,IF(INDIRECT($B$2&amp;$C25)&gt;0,IF(COUNTIFS(INDIRECT($B$2&amp;$B$1),W$1,INDIRECT($B$2&amp;$C25),"&gt;0")&gt;=W$2,INDIRECT($B$2&amp;$C25))))),"NA")</f>
        <v>NA</v>
      </c>
      <c r="X25" s="41" t="str" cm="1">
        <f t="array" aca="1" ref="X25" ca="1">IFERROR(MEDIAN(IF(INDIRECT($B$2&amp;$B$1)=X$1,IF(INDIRECT($B$2&amp;$C25)&gt;0,IF(COUNTIFS(INDIRECT($B$2&amp;$B$1),X$1,INDIRECT($B$2&amp;$C25),"&gt;0")&gt;=X$2,INDIRECT($B$2&amp;$C25))))),"NA")</f>
        <v>NA</v>
      </c>
    </row>
    <row r="26" spans="2:24" x14ac:dyDescent="0.35">
      <c r="B26" s="39" t="s">
        <v>2391</v>
      </c>
      <c r="C26" s="4" t="s">
        <v>3615</v>
      </c>
      <c r="D26" s="4"/>
      <c r="E26" s="6"/>
      <c r="F26" s="79" t="s">
        <v>57</v>
      </c>
      <c r="G26" s="41" cm="1">
        <f t="array" aca="1" ref="G26" ca="1">IFERROR(MEDIAN(IF(INDIRECT($B$2&amp;$B$1)=G$1,IF(INDIRECT($B$2&amp;$C26)&gt;0,IF(COUNTIFS(INDIRECT($B$2&amp;$B$1),G$1,INDIRECT($B$2&amp;$C26),"&gt;0")&gt;=G$2,INDIRECT($B$2&amp;$C26))))),"NA")</f>
        <v>45</v>
      </c>
      <c r="H26" s="41" cm="1">
        <f t="array" aca="1" ref="H26" ca="1">IFERROR(MEDIAN(IF(INDIRECT($B$2&amp;$B$1)=H$1,IF(INDIRECT($B$2&amp;$C26)&gt;0,IF(COUNTIFS(INDIRECT($B$2&amp;$B$1),H$1,INDIRECT($B$2&amp;$C26),"&gt;0")&gt;=H$2,INDIRECT($B$2&amp;$C26))))),"NA")</f>
        <v>180</v>
      </c>
      <c r="I26" s="41" t="str" cm="1">
        <f t="array" aca="1" ref="I26" ca="1">IFERROR(MEDIAN(IF(INDIRECT($B$2&amp;$B$1)=I$1,IF(INDIRECT($B$2&amp;$C26)&gt;0,IF(COUNTIFS(INDIRECT($B$2&amp;$B$1),I$1,INDIRECT($B$2&amp;$C26),"&gt;0")&gt;=I$2,INDIRECT($B$2&amp;$C26))))),"NA")</f>
        <v>NA</v>
      </c>
      <c r="J26" s="41" cm="1">
        <f t="array" aca="1" ref="J26" ca="1">IFERROR(MEDIAN(IF(INDIRECT($B$2&amp;$B$1)=J$1,IF(INDIRECT($B$2&amp;$C26)&gt;0,IF(COUNTIFS(INDIRECT($B$2&amp;$B$1),J$1,INDIRECT($B$2&amp;$C26),"&gt;0")&gt;=J$2,INDIRECT($B$2&amp;$C26))))),"NA")</f>
        <v>20</v>
      </c>
      <c r="K26" s="41" cm="1">
        <f t="array" aca="1" ref="K26" ca="1">IFERROR(MEDIAN(IF(INDIRECT($B$2&amp;$B$1)=K$1,IF(INDIRECT($B$2&amp;$C26)&gt;0,IF(COUNTIFS(INDIRECT($B$2&amp;$B$1),K$1,INDIRECT($B$2&amp;$C26),"&gt;0")&gt;=K$2,INDIRECT($B$2&amp;$C26))))),"NA")</f>
        <v>21</v>
      </c>
      <c r="L26" s="41" cm="1">
        <f t="array" aca="1" ref="L26" ca="1">IFERROR(MEDIAN(IF(INDIRECT($B$2&amp;$B$1)=L$1,IF(INDIRECT($B$2&amp;$C26)&gt;0,IF(COUNTIFS(INDIRECT($B$2&amp;$B$1),L$1,INDIRECT($B$2&amp;$C26),"&gt;0")&gt;=L$2,INDIRECT($B$2&amp;$C26))))),"NA")</f>
        <v>14.5</v>
      </c>
      <c r="M26" s="41" cm="1">
        <f t="array" aca="1" ref="M26" ca="1">IFERROR(MEDIAN(IF(INDIRECT($B$2&amp;$B$1)=M$1,IF(INDIRECT($B$2&amp;$C26)&gt;0,IF(COUNTIFS(INDIRECT($B$2&amp;$B$1),M$1,INDIRECT($B$2&amp;$C26),"&gt;0")&gt;=M$2,INDIRECT($B$2&amp;$C26))))),"NA")</f>
        <v>60</v>
      </c>
      <c r="N26" s="41" t="str" cm="1">
        <f t="array" aca="1" ref="N26" ca="1">IFERROR(MEDIAN(IF(INDIRECT($B$2&amp;$B$1)=N$1,IF(INDIRECT($B$2&amp;$C26)&gt;0,IF(COUNTIFS(INDIRECT($B$2&amp;$B$1),N$1,INDIRECT($B$2&amp;$C26),"&gt;0")&gt;=N$2,INDIRECT($B$2&amp;$C26))))),"NA")</f>
        <v>NA</v>
      </c>
      <c r="O26" s="41" cm="1">
        <f t="array" aca="1" ref="O26" ca="1">IFERROR(MEDIAN(IF(INDIRECT($B$2&amp;$B$1)=O$1,IF(INDIRECT($B$2&amp;$C26)&gt;0,IF(COUNTIFS(INDIRECT($B$2&amp;$B$1),O$1,INDIRECT($B$2&amp;$C26),"&gt;0")&gt;=O$2,INDIRECT($B$2&amp;$C26))))),"NA")</f>
        <v>25</v>
      </c>
      <c r="P26" s="41" cm="1">
        <f t="array" aca="1" ref="P26" ca="1">IFERROR(MEDIAN(IF(INDIRECT($B$2&amp;$B$1)=P$1,IF(INDIRECT($B$2&amp;$C26)&gt;0,IF(COUNTIFS(INDIRECT($B$2&amp;$B$1),P$1,INDIRECT($B$2&amp;$C26),"&gt;0")&gt;=P$2,INDIRECT($B$2&amp;$C26))))),"NA")</f>
        <v>40.5</v>
      </c>
      <c r="Q26" s="41" cm="1">
        <f t="array" aca="1" ref="Q26" ca="1">IFERROR(MEDIAN(IF(INDIRECT($B$2&amp;$B$1)=Q$1,IF(INDIRECT($B$2&amp;$C26)&gt;0,IF(COUNTIFS(INDIRECT($B$2&amp;$B$1),Q$1,INDIRECT($B$2&amp;$C26),"&gt;0")&gt;=Q$2,INDIRECT($B$2&amp;$C26))))),"NA")</f>
        <v>15</v>
      </c>
      <c r="R26" s="41" cm="1">
        <f t="array" aca="1" ref="R26" ca="1">IFERROR(MEDIAN(IF(INDIRECT($B$2&amp;$B$1)=R$1,IF(INDIRECT($B$2&amp;$C26)&gt;0,IF(COUNTIFS(INDIRECT($B$2&amp;$B$1),R$1,INDIRECT($B$2&amp;$C26),"&gt;0")&gt;=R$2,INDIRECT($B$2&amp;$C26))))),"NA")</f>
        <v>20</v>
      </c>
      <c r="S26" s="41" cm="1">
        <f t="array" aca="1" ref="S26" ca="1">IFERROR(MEDIAN(IF(INDIRECT($B$2&amp;$B$1)=S$1,IF(INDIRECT($B$2&amp;$C26)&gt;0,IF(COUNTIFS(INDIRECT($B$2&amp;$B$1),S$1,INDIRECT($B$2&amp;$C26),"&gt;0")&gt;=S$2,INDIRECT($B$2&amp;$C26))))),"NA")</f>
        <v>45</v>
      </c>
      <c r="T26" s="41" cm="1">
        <f t="array" aca="1" ref="T26" ca="1">IFERROR(MEDIAN(IF(INDIRECT($B$2&amp;$B$1)=T$1,IF(INDIRECT($B$2&amp;$C26)&gt;0,IF(COUNTIFS(INDIRECT($B$2&amp;$B$1),T$1,INDIRECT($B$2&amp;$C26),"&gt;0")&gt;=T$2,INDIRECT($B$2&amp;$C26))))),"NA")</f>
        <v>20</v>
      </c>
      <c r="U26" s="41" cm="1">
        <f t="array" aca="1" ref="U26" ca="1">IFERROR(MEDIAN(IF(INDIRECT($B$2&amp;$B$1)=U$1,IF(INDIRECT($B$2&amp;$C26)&gt;0,IF(COUNTIFS(INDIRECT($B$2&amp;$B$1),U$1,INDIRECT($B$2&amp;$C26),"&gt;0")&gt;=U$2,INDIRECT($B$2&amp;$C26))))),"NA")</f>
        <v>20</v>
      </c>
      <c r="V26" s="41" cm="1">
        <f t="array" aca="1" ref="V26" ca="1">IFERROR(MEDIAN(IF(INDIRECT($B$2&amp;$B$1)=V$1,IF(INDIRECT($B$2&amp;$C26)&gt;0,IF(COUNTIFS(INDIRECT($B$2&amp;$B$1),V$1,INDIRECT($B$2&amp;$C26),"&gt;0")&gt;=V$2,INDIRECT($B$2&amp;$C26))))),"NA")</f>
        <v>67.5</v>
      </c>
      <c r="W26" s="41" t="str" cm="1">
        <f t="array" aca="1" ref="W26" ca="1">IFERROR(MEDIAN(IF(INDIRECT($B$2&amp;$B$1)=W$1,IF(INDIRECT($B$2&amp;$C26)&gt;0,IF(COUNTIFS(INDIRECT($B$2&amp;$B$1),W$1,INDIRECT($B$2&amp;$C26),"&gt;0")&gt;=W$2,INDIRECT($B$2&amp;$C26))))),"NA")</f>
        <v>NA</v>
      </c>
      <c r="X26" s="41" t="str" cm="1">
        <f t="array" aca="1" ref="X26" ca="1">IFERROR(MEDIAN(IF(INDIRECT($B$2&amp;$B$1)=X$1,IF(INDIRECT($B$2&amp;$C26)&gt;0,IF(COUNTIFS(INDIRECT($B$2&amp;$B$1),X$1,INDIRECT($B$2&amp;$C26),"&gt;0")&gt;=X$2,INDIRECT($B$2&amp;$C26))))),"NA")</f>
        <v>NA</v>
      </c>
    </row>
    <row r="27" spans="2:24" x14ac:dyDescent="0.35">
      <c r="B27" s="39" t="s">
        <v>3616</v>
      </c>
      <c r="C27" s="4" t="s">
        <v>3617</v>
      </c>
      <c r="D27" s="4"/>
      <c r="E27" s="6"/>
      <c r="F27" s="79" t="s">
        <v>58</v>
      </c>
      <c r="G27" s="41" cm="1">
        <f t="array" aca="1" ref="G27" ca="1">IFERROR(MEDIAN(IF(INDIRECT($B$2&amp;$B$1)=G$1,IF(INDIRECT($B$2&amp;$C27)&gt;0,IF(COUNTIFS(INDIRECT($B$2&amp;$B$1),G$1,INDIRECT($B$2&amp;$C27),"&gt;0")&gt;=G$2,INDIRECT($B$2&amp;$C27))))),"NA")</f>
        <v>60</v>
      </c>
      <c r="H27" s="41" t="str" cm="1">
        <f t="array" aca="1" ref="H27" ca="1">IFERROR(MEDIAN(IF(INDIRECT($B$2&amp;$B$1)=H$1,IF(INDIRECT($B$2&amp;$C27)&gt;0,IF(COUNTIFS(INDIRECT($B$2&amp;$B$1),H$1,INDIRECT($B$2&amp;$C27),"&gt;0")&gt;=H$2,INDIRECT($B$2&amp;$C27))))),"NA")</f>
        <v>NA</v>
      </c>
      <c r="I27" s="41" t="str" cm="1">
        <f t="array" aca="1" ref="I27" ca="1">IFERROR(MEDIAN(IF(INDIRECT($B$2&amp;$B$1)=I$1,IF(INDIRECT($B$2&amp;$C27)&gt;0,IF(COUNTIFS(INDIRECT($B$2&amp;$B$1),I$1,INDIRECT($B$2&amp;$C27),"&gt;0")&gt;=I$2,INDIRECT($B$2&amp;$C27))))),"NA")</f>
        <v>NA</v>
      </c>
      <c r="J27" s="41" cm="1">
        <f t="array" aca="1" ref="J27" ca="1">IFERROR(MEDIAN(IF(INDIRECT($B$2&amp;$B$1)=J$1,IF(INDIRECT($B$2&amp;$C27)&gt;0,IF(COUNTIFS(INDIRECT($B$2&amp;$B$1),J$1,INDIRECT($B$2&amp;$C27),"&gt;0")&gt;=J$2,INDIRECT($B$2&amp;$C27))))),"NA")</f>
        <v>17.5</v>
      </c>
      <c r="K27" s="41" cm="1">
        <f t="array" aca="1" ref="K27" ca="1">IFERROR(MEDIAN(IF(INDIRECT($B$2&amp;$B$1)=K$1,IF(INDIRECT($B$2&amp;$C27)&gt;0,IF(COUNTIFS(INDIRECT($B$2&amp;$B$1),K$1,INDIRECT($B$2&amp;$C27),"&gt;0")&gt;=K$2,INDIRECT($B$2&amp;$C27))))),"NA")</f>
        <v>30</v>
      </c>
      <c r="L27" s="41" cm="1">
        <f t="array" aca="1" ref="L27" ca="1">IFERROR(MEDIAN(IF(INDIRECT($B$2&amp;$B$1)=L$1,IF(INDIRECT($B$2&amp;$C27)&gt;0,IF(COUNTIFS(INDIRECT($B$2&amp;$B$1),L$1,INDIRECT($B$2&amp;$C27),"&gt;0")&gt;=L$2,INDIRECT($B$2&amp;$C27))))),"NA")</f>
        <v>15</v>
      </c>
      <c r="M27" s="41" t="str" cm="1">
        <f t="array" aca="1" ref="M27" ca="1">IFERROR(MEDIAN(IF(INDIRECT($B$2&amp;$B$1)=M$1,IF(INDIRECT($B$2&amp;$C27)&gt;0,IF(COUNTIFS(INDIRECT($B$2&amp;$B$1),M$1,INDIRECT($B$2&amp;$C27),"&gt;0")&gt;=M$2,INDIRECT($B$2&amp;$C27))))),"NA")</f>
        <v>NA</v>
      </c>
      <c r="N27" s="41" t="str" cm="1">
        <f t="array" aca="1" ref="N27" ca="1">IFERROR(MEDIAN(IF(INDIRECT($B$2&amp;$B$1)=N$1,IF(INDIRECT($B$2&amp;$C27)&gt;0,IF(COUNTIFS(INDIRECT($B$2&amp;$B$1),N$1,INDIRECT($B$2&amp;$C27),"&gt;0")&gt;=N$2,INDIRECT($B$2&amp;$C27))))),"NA")</f>
        <v>NA</v>
      </c>
      <c r="O27" s="41" t="str" cm="1">
        <f t="array" aca="1" ref="O27" ca="1">IFERROR(MEDIAN(IF(INDIRECT($B$2&amp;$B$1)=O$1,IF(INDIRECT($B$2&amp;$C27)&gt;0,IF(COUNTIFS(INDIRECT($B$2&amp;$B$1),O$1,INDIRECT($B$2&amp;$C27),"&gt;0")&gt;=O$2,INDIRECT($B$2&amp;$C27))))),"NA")</f>
        <v>NA</v>
      </c>
      <c r="P27" s="41" cm="1">
        <f t="array" aca="1" ref="P27" ca="1">IFERROR(MEDIAN(IF(INDIRECT($B$2&amp;$B$1)=P$1,IF(INDIRECT($B$2&amp;$C27)&gt;0,IF(COUNTIFS(INDIRECT($B$2&amp;$B$1),P$1,INDIRECT($B$2&amp;$C27),"&gt;0")&gt;=P$2,INDIRECT($B$2&amp;$C27))))),"NA")</f>
        <v>60</v>
      </c>
      <c r="Q27" s="41" cm="1">
        <f t="array" aca="1" ref="Q27" ca="1">IFERROR(MEDIAN(IF(INDIRECT($B$2&amp;$B$1)=Q$1,IF(INDIRECT($B$2&amp;$C27)&gt;0,IF(COUNTIFS(INDIRECT($B$2&amp;$B$1),Q$1,INDIRECT($B$2&amp;$C27),"&gt;0")&gt;=Q$2,INDIRECT($B$2&amp;$C27))))),"NA")</f>
        <v>7</v>
      </c>
      <c r="R27" s="41" cm="1">
        <f t="array" aca="1" ref="R27" ca="1">IFERROR(MEDIAN(IF(INDIRECT($B$2&amp;$B$1)=R$1,IF(INDIRECT($B$2&amp;$C27)&gt;0,IF(COUNTIFS(INDIRECT($B$2&amp;$B$1),R$1,INDIRECT($B$2&amp;$C27),"&gt;0")&gt;=R$2,INDIRECT($B$2&amp;$C27))))),"NA")</f>
        <v>30</v>
      </c>
      <c r="S27" s="41" t="str" cm="1">
        <f t="array" aca="1" ref="S27" ca="1">IFERROR(MEDIAN(IF(INDIRECT($B$2&amp;$B$1)=S$1,IF(INDIRECT($B$2&amp;$C27)&gt;0,IF(COUNTIFS(INDIRECT($B$2&amp;$B$1),S$1,INDIRECT($B$2&amp;$C27),"&gt;0")&gt;=S$2,INDIRECT($B$2&amp;$C27))))),"NA")</f>
        <v>NA</v>
      </c>
      <c r="T27" s="41" cm="1">
        <f t="array" aca="1" ref="T27" ca="1">IFERROR(MEDIAN(IF(INDIRECT($B$2&amp;$B$1)=T$1,IF(INDIRECT($B$2&amp;$C27)&gt;0,IF(COUNTIFS(INDIRECT($B$2&amp;$B$1),T$1,INDIRECT($B$2&amp;$C27),"&gt;0")&gt;=T$2,INDIRECT($B$2&amp;$C27))))),"NA")</f>
        <v>30</v>
      </c>
      <c r="U27" s="41" t="str" cm="1">
        <f t="array" aca="1" ref="U27" ca="1">IFERROR(MEDIAN(IF(INDIRECT($B$2&amp;$B$1)=U$1,IF(INDIRECT($B$2&amp;$C27)&gt;0,IF(COUNTIFS(INDIRECT($B$2&amp;$B$1),U$1,INDIRECT($B$2&amp;$C27),"&gt;0")&gt;=U$2,INDIRECT($B$2&amp;$C27))))),"NA")</f>
        <v>NA</v>
      </c>
      <c r="V27" s="41" t="str" cm="1">
        <f t="array" aca="1" ref="V27" ca="1">IFERROR(MEDIAN(IF(INDIRECT($B$2&amp;$B$1)=V$1,IF(INDIRECT($B$2&amp;$C27)&gt;0,IF(COUNTIFS(INDIRECT($B$2&amp;$B$1),V$1,INDIRECT($B$2&amp;$C27),"&gt;0")&gt;=V$2,INDIRECT($B$2&amp;$C27))))),"NA")</f>
        <v>NA</v>
      </c>
      <c r="W27" s="41" t="str" cm="1">
        <f t="array" aca="1" ref="W27" ca="1">IFERROR(MEDIAN(IF(INDIRECT($B$2&amp;$B$1)=W$1,IF(INDIRECT($B$2&amp;$C27)&gt;0,IF(COUNTIFS(INDIRECT($B$2&amp;$B$1),W$1,INDIRECT($B$2&amp;$C27),"&gt;0")&gt;=W$2,INDIRECT($B$2&amp;$C27))))),"NA")</f>
        <v>NA</v>
      </c>
      <c r="X27" s="41" t="str" cm="1">
        <f t="array" aca="1" ref="X27" ca="1">IFERROR(MEDIAN(IF(INDIRECT($B$2&amp;$B$1)=X$1,IF(INDIRECT($B$2&amp;$C27)&gt;0,IF(COUNTIFS(INDIRECT($B$2&amp;$B$1),X$1,INDIRECT($B$2&amp;$C27),"&gt;0")&gt;=X$2,INDIRECT($B$2&amp;$C27))))),"NA")</f>
        <v>NA</v>
      </c>
    </row>
    <row r="28" spans="2:24" x14ac:dyDescent="0.35">
      <c r="B28" s="39" t="s">
        <v>2290</v>
      </c>
      <c r="C28" s="4" t="s">
        <v>3618</v>
      </c>
      <c r="D28" s="4"/>
      <c r="F28" s="79" t="s">
        <v>59</v>
      </c>
      <c r="G28" s="41" cm="1">
        <f t="array" aca="1" ref="G28" ca="1">IFERROR(MEDIAN(IF(INDIRECT($B$2&amp;$B$1)=G$1,IF(INDIRECT($B$2&amp;$C28)&gt;0,IF(COUNTIFS(INDIRECT($B$2&amp;$B$1),G$1,INDIRECT($B$2&amp;$C28),"&gt;0")&gt;=G$2,INDIRECT($B$2&amp;$C28))))),"NA")</f>
        <v>60</v>
      </c>
      <c r="H28" s="41" cm="1">
        <f t="array" aca="1" ref="H28" ca="1">IFERROR(MEDIAN(IF(INDIRECT($B$2&amp;$B$1)=H$1,IF(INDIRECT($B$2&amp;$C28)&gt;0,IF(COUNTIFS(INDIRECT($B$2&amp;$B$1),H$1,INDIRECT($B$2&amp;$C28),"&gt;0")&gt;=H$2,INDIRECT($B$2&amp;$C28))))),"NA")</f>
        <v>120</v>
      </c>
      <c r="I28" s="41" cm="1">
        <f t="array" aca="1" ref="I28" ca="1">IFERROR(MEDIAN(IF(INDIRECT($B$2&amp;$B$1)=I$1,IF(INDIRECT($B$2&amp;$C28)&gt;0,IF(COUNTIFS(INDIRECT($B$2&amp;$B$1),I$1,INDIRECT($B$2&amp;$C28),"&gt;0")&gt;=I$2,INDIRECT($B$2&amp;$C28))))),"NA")</f>
        <v>37.5</v>
      </c>
      <c r="J28" s="41" cm="1">
        <f t="array" aca="1" ref="J28" ca="1">IFERROR(MEDIAN(IF(INDIRECT($B$2&amp;$B$1)=J$1,IF(INDIRECT($B$2&amp;$C28)&gt;0,IF(COUNTIFS(INDIRECT($B$2&amp;$B$1),J$1,INDIRECT($B$2&amp;$C28),"&gt;0")&gt;=J$2,INDIRECT($B$2&amp;$C28))))),"NA")</f>
        <v>20</v>
      </c>
      <c r="K28" s="41" cm="1">
        <f t="array" aca="1" ref="K28" ca="1">IFERROR(MEDIAN(IF(INDIRECT($B$2&amp;$B$1)=K$1,IF(INDIRECT($B$2&amp;$C28)&gt;0,IF(COUNTIFS(INDIRECT($B$2&amp;$B$1),K$1,INDIRECT($B$2&amp;$C28),"&gt;0")&gt;=K$2,INDIRECT($B$2&amp;$C28))))),"NA")</f>
        <v>15</v>
      </c>
      <c r="L28" s="41" cm="1">
        <f t="array" aca="1" ref="L28" ca="1">IFERROR(MEDIAN(IF(INDIRECT($B$2&amp;$B$1)=L$1,IF(INDIRECT($B$2&amp;$C28)&gt;0,IF(COUNTIFS(INDIRECT($B$2&amp;$B$1),L$1,INDIRECT($B$2&amp;$C28),"&gt;0")&gt;=L$2,INDIRECT($B$2&amp;$C28))))),"NA")</f>
        <v>7</v>
      </c>
      <c r="M28" s="41" cm="1">
        <f t="array" aca="1" ref="M28" ca="1">IFERROR(MEDIAN(IF(INDIRECT($B$2&amp;$B$1)=M$1,IF(INDIRECT($B$2&amp;$C28)&gt;0,IF(COUNTIFS(INDIRECT($B$2&amp;$B$1),M$1,INDIRECT($B$2&amp;$C28),"&gt;0")&gt;=M$2,INDIRECT($B$2&amp;$C28))))),"NA")</f>
        <v>30</v>
      </c>
      <c r="N28" s="41" t="str" cm="1">
        <f t="array" aca="1" ref="N28" ca="1">IFERROR(MEDIAN(IF(INDIRECT($B$2&amp;$B$1)=N$1,IF(INDIRECT($B$2&amp;$C28)&gt;0,IF(COUNTIFS(INDIRECT($B$2&amp;$B$1),N$1,INDIRECT($B$2&amp;$C28),"&gt;0")&gt;=N$2,INDIRECT($B$2&amp;$C28))))),"NA")</f>
        <v>NA</v>
      </c>
      <c r="O28" s="41" cm="1">
        <f t="array" aca="1" ref="O28" ca="1">IFERROR(MEDIAN(IF(INDIRECT($B$2&amp;$B$1)=O$1,IF(INDIRECT($B$2&amp;$C28)&gt;0,IF(COUNTIFS(INDIRECT($B$2&amp;$B$1),O$1,INDIRECT($B$2&amp;$C28),"&gt;0")&gt;=O$2,INDIRECT($B$2&amp;$C28))))),"NA")</f>
        <v>20</v>
      </c>
      <c r="P28" s="41" cm="1">
        <f t="array" aca="1" ref="P28" ca="1">IFERROR(MEDIAN(IF(INDIRECT($B$2&amp;$B$1)=P$1,IF(INDIRECT($B$2&amp;$C28)&gt;0,IF(COUNTIFS(INDIRECT($B$2&amp;$B$1),P$1,INDIRECT($B$2&amp;$C28),"&gt;0")&gt;=P$2,INDIRECT($B$2&amp;$C28))))),"NA")</f>
        <v>30</v>
      </c>
      <c r="Q28" s="41" cm="1">
        <f t="array" aca="1" ref="Q28" ca="1">IFERROR(MEDIAN(IF(INDIRECT($B$2&amp;$B$1)=Q$1,IF(INDIRECT($B$2&amp;$C28)&gt;0,IF(COUNTIFS(INDIRECT($B$2&amp;$B$1),Q$1,INDIRECT($B$2&amp;$C28),"&gt;0")&gt;=Q$2,INDIRECT($B$2&amp;$C28))))),"NA")</f>
        <v>22.5</v>
      </c>
      <c r="R28" s="41" cm="1">
        <f t="array" aca="1" ref="R28" ca="1">IFERROR(MEDIAN(IF(INDIRECT($B$2&amp;$B$1)=R$1,IF(INDIRECT($B$2&amp;$C28)&gt;0,IF(COUNTIFS(INDIRECT($B$2&amp;$B$1),R$1,INDIRECT($B$2&amp;$C28),"&gt;0")&gt;=R$2,INDIRECT($B$2&amp;$C28))))),"NA")</f>
        <v>9.5</v>
      </c>
      <c r="S28" s="41" cm="1">
        <f t="array" aca="1" ref="S28" ca="1">IFERROR(MEDIAN(IF(INDIRECT($B$2&amp;$B$1)=S$1,IF(INDIRECT($B$2&amp;$C28)&gt;0,IF(COUNTIFS(INDIRECT($B$2&amp;$B$1),S$1,INDIRECT($B$2&amp;$C28),"&gt;0")&gt;=S$2,INDIRECT($B$2&amp;$C28))))),"NA")</f>
        <v>22.5</v>
      </c>
      <c r="T28" s="41" cm="1">
        <f t="array" aca="1" ref="T28" ca="1">IFERROR(MEDIAN(IF(INDIRECT($B$2&amp;$B$1)=T$1,IF(INDIRECT($B$2&amp;$C28)&gt;0,IF(COUNTIFS(INDIRECT($B$2&amp;$B$1),T$1,INDIRECT($B$2&amp;$C28),"&gt;0")&gt;=T$2,INDIRECT($B$2&amp;$C28))))),"NA")</f>
        <v>30</v>
      </c>
      <c r="U28" s="41" cm="1">
        <f t="array" aca="1" ref="U28" ca="1">IFERROR(MEDIAN(IF(INDIRECT($B$2&amp;$B$1)=U$1,IF(INDIRECT($B$2&amp;$C28)&gt;0,IF(COUNTIFS(INDIRECT($B$2&amp;$B$1),U$1,INDIRECT($B$2&amp;$C28),"&gt;0")&gt;=U$2,INDIRECT($B$2&amp;$C28))))),"NA")</f>
        <v>15</v>
      </c>
      <c r="V28" s="41" cm="1">
        <f t="array" aca="1" ref="V28" ca="1">IFERROR(MEDIAN(IF(INDIRECT($B$2&amp;$B$1)=V$1,IF(INDIRECT($B$2&amp;$C28)&gt;0,IF(COUNTIFS(INDIRECT($B$2&amp;$B$1),V$1,INDIRECT($B$2&amp;$C28),"&gt;0")&gt;=V$2,INDIRECT($B$2&amp;$C28))))),"NA")</f>
        <v>80</v>
      </c>
      <c r="W28" s="41" t="str" cm="1">
        <f t="array" aca="1" ref="W28" ca="1">IFERROR(MEDIAN(IF(INDIRECT($B$2&amp;$B$1)=W$1,IF(INDIRECT($B$2&amp;$C28)&gt;0,IF(COUNTIFS(INDIRECT($B$2&amp;$B$1),W$1,INDIRECT($B$2&amp;$C28),"&gt;0")&gt;=W$2,INDIRECT($B$2&amp;$C28))))),"NA")</f>
        <v>NA</v>
      </c>
      <c r="X28" s="41" cm="1">
        <f t="array" aca="1" ref="X28" ca="1">IFERROR(MEDIAN(IF(INDIRECT($B$2&amp;$B$1)=X$1,IF(INDIRECT($B$2&amp;$C28)&gt;0,IF(COUNTIFS(INDIRECT($B$2&amp;$B$1),X$1,INDIRECT($B$2&amp;$C28),"&gt;0")&gt;=X$2,INDIRECT($B$2&amp;$C28))))),"NA")</f>
        <v>60</v>
      </c>
    </row>
    <row r="29" spans="2:24" x14ac:dyDescent="0.35">
      <c r="B29" s="39" t="s">
        <v>3619</v>
      </c>
      <c r="C29" s="4" t="s">
        <v>3620</v>
      </c>
      <c r="D29" s="4"/>
      <c r="F29" s="79" t="s">
        <v>60</v>
      </c>
      <c r="G29" s="41" cm="1">
        <f t="array" aca="1" ref="G29" ca="1">IFERROR(MEDIAN(IF(INDIRECT($B$2&amp;$B$1)=G$1,IF(INDIRECT($B$2&amp;$C29)&gt;0,IF(COUNTIFS(INDIRECT($B$2&amp;$B$1),G$1,INDIRECT($B$2&amp;$C29),"&gt;0")&gt;=G$2,INDIRECT($B$2&amp;$C29))))),"NA")</f>
        <v>30</v>
      </c>
      <c r="H29" s="41" cm="1">
        <f t="array" aca="1" ref="H29" ca="1">IFERROR(MEDIAN(IF(INDIRECT($B$2&amp;$B$1)=H$1,IF(INDIRECT($B$2&amp;$C29)&gt;0,IF(COUNTIFS(INDIRECT($B$2&amp;$B$1),H$1,INDIRECT($B$2&amp;$C29),"&gt;0")&gt;=H$2,INDIRECT($B$2&amp;$C29))))),"NA")</f>
        <v>365</v>
      </c>
      <c r="I29" s="41" cm="1">
        <f t="array" aca="1" ref="I29" ca="1">IFERROR(MEDIAN(IF(INDIRECT($B$2&amp;$B$1)=I$1,IF(INDIRECT($B$2&amp;$C29)&gt;0,IF(COUNTIFS(INDIRECT($B$2&amp;$B$1),I$1,INDIRECT($B$2&amp;$C29),"&gt;0")&gt;=I$2,INDIRECT($B$2&amp;$C29))))),"NA")</f>
        <v>40</v>
      </c>
      <c r="J29" s="41" cm="1">
        <f t="array" aca="1" ref="J29" ca="1">IFERROR(MEDIAN(IF(INDIRECT($B$2&amp;$B$1)=J$1,IF(INDIRECT($B$2&amp;$C29)&gt;0,IF(COUNTIFS(INDIRECT($B$2&amp;$B$1),J$1,INDIRECT($B$2&amp;$C29),"&gt;0")&gt;=J$2,INDIRECT($B$2&amp;$C29))))),"NA")</f>
        <v>25</v>
      </c>
      <c r="K29" s="41" cm="1">
        <f t="array" aca="1" ref="K29" ca="1">IFERROR(MEDIAN(IF(INDIRECT($B$2&amp;$B$1)=K$1,IF(INDIRECT($B$2&amp;$C29)&gt;0,IF(COUNTIFS(INDIRECT($B$2&amp;$B$1),K$1,INDIRECT($B$2&amp;$C29),"&gt;0")&gt;=K$2,INDIRECT($B$2&amp;$C29))))),"NA")</f>
        <v>21</v>
      </c>
      <c r="L29" s="41" cm="1">
        <f t="array" aca="1" ref="L29" ca="1">IFERROR(MEDIAN(IF(INDIRECT($B$2&amp;$B$1)=L$1,IF(INDIRECT($B$2&amp;$C29)&gt;0,IF(COUNTIFS(INDIRECT($B$2&amp;$B$1),L$1,INDIRECT($B$2&amp;$C29),"&gt;0")&gt;=L$2,INDIRECT($B$2&amp;$C29))))),"NA")</f>
        <v>18</v>
      </c>
      <c r="M29" s="41" cm="1">
        <f t="array" aca="1" ref="M29" ca="1">IFERROR(MEDIAN(IF(INDIRECT($B$2&amp;$B$1)=M$1,IF(INDIRECT($B$2&amp;$C29)&gt;0,IF(COUNTIFS(INDIRECT($B$2&amp;$B$1),M$1,INDIRECT($B$2&amp;$C29),"&gt;0")&gt;=M$2,INDIRECT($B$2&amp;$C29))))),"NA")</f>
        <v>60</v>
      </c>
      <c r="N29" s="41" t="str" cm="1">
        <f t="array" aca="1" ref="N29" ca="1">IFERROR(MEDIAN(IF(INDIRECT($B$2&amp;$B$1)=N$1,IF(INDIRECT($B$2&amp;$C29)&gt;0,IF(COUNTIFS(INDIRECT($B$2&amp;$B$1),N$1,INDIRECT($B$2&amp;$C29),"&gt;0")&gt;=N$2,INDIRECT($B$2&amp;$C29))))),"NA")</f>
        <v>NA</v>
      </c>
      <c r="O29" s="41" cm="1">
        <f t="array" aca="1" ref="O29" ca="1">IFERROR(MEDIAN(IF(INDIRECT($B$2&amp;$B$1)=O$1,IF(INDIRECT($B$2&amp;$C29)&gt;0,IF(COUNTIFS(INDIRECT($B$2&amp;$B$1),O$1,INDIRECT($B$2&amp;$C29),"&gt;0")&gt;=O$2,INDIRECT($B$2&amp;$C29))))),"NA")</f>
        <v>25</v>
      </c>
      <c r="P29" s="41" cm="1">
        <f t="array" aca="1" ref="P29" ca="1">IFERROR(MEDIAN(IF(INDIRECT($B$2&amp;$B$1)=P$1,IF(INDIRECT($B$2&amp;$C29)&gt;0,IF(COUNTIFS(INDIRECT($B$2&amp;$B$1),P$1,INDIRECT($B$2&amp;$C29),"&gt;0")&gt;=P$2,INDIRECT($B$2&amp;$C29))))),"NA")</f>
        <v>25.5</v>
      </c>
      <c r="Q29" s="41" cm="1">
        <f t="array" aca="1" ref="Q29" ca="1">IFERROR(MEDIAN(IF(INDIRECT($B$2&amp;$B$1)=Q$1,IF(INDIRECT($B$2&amp;$C29)&gt;0,IF(COUNTIFS(INDIRECT($B$2&amp;$B$1),Q$1,INDIRECT($B$2&amp;$C29),"&gt;0")&gt;=Q$2,INDIRECT($B$2&amp;$C29))))),"NA")</f>
        <v>14</v>
      </c>
      <c r="R29" s="41" cm="1">
        <f t="array" aca="1" ref="R29" ca="1">IFERROR(MEDIAN(IF(INDIRECT($B$2&amp;$B$1)=R$1,IF(INDIRECT($B$2&amp;$C29)&gt;0,IF(COUNTIFS(INDIRECT($B$2&amp;$B$1),R$1,INDIRECT($B$2&amp;$C29),"&gt;0")&gt;=R$2,INDIRECT($B$2&amp;$C29))))),"NA")</f>
        <v>13</v>
      </c>
      <c r="S29" s="41" cm="1">
        <f t="array" aca="1" ref="S29" ca="1">IFERROR(MEDIAN(IF(INDIRECT($B$2&amp;$B$1)=S$1,IF(INDIRECT($B$2&amp;$C29)&gt;0,IF(COUNTIFS(INDIRECT($B$2&amp;$B$1),S$1,INDIRECT($B$2&amp;$C29),"&gt;0")&gt;=S$2,INDIRECT($B$2&amp;$C29))))),"NA")</f>
        <v>30</v>
      </c>
      <c r="T29" s="41" cm="1">
        <f t="array" aca="1" ref="T29" ca="1">IFERROR(MEDIAN(IF(INDIRECT($B$2&amp;$B$1)=T$1,IF(INDIRECT($B$2&amp;$C29)&gt;0,IF(COUNTIFS(INDIRECT($B$2&amp;$B$1),T$1,INDIRECT($B$2&amp;$C29),"&gt;0")&gt;=T$2,INDIRECT($B$2&amp;$C29))))),"NA")</f>
        <v>30</v>
      </c>
      <c r="U29" s="41" t="str" cm="1">
        <f t="array" aca="1" ref="U29" ca="1">IFERROR(MEDIAN(IF(INDIRECT($B$2&amp;$B$1)=U$1,IF(INDIRECT($B$2&amp;$C29)&gt;0,IF(COUNTIFS(INDIRECT($B$2&amp;$B$1),U$1,INDIRECT($B$2&amp;$C29),"&gt;0")&gt;=U$2,INDIRECT($B$2&amp;$C29))))),"NA")</f>
        <v>NA</v>
      </c>
      <c r="V29" s="41" cm="1">
        <f t="array" aca="1" ref="V29" ca="1">IFERROR(MEDIAN(IF(INDIRECT($B$2&amp;$B$1)=V$1,IF(INDIRECT($B$2&amp;$C29)&gt;0,IF(COUNTIFS(INDIRECT($B$2&amp;$B$1),V$1,INDIRECT($B$2&amp;$C29),"&gt;0")&gt;=V$2,INDIRECT($B$2&amp;$C29))))),"NA")</f>
        <v>70</v>
      </c>
      <c r="W29" s="41" t="str" cm="1">
        <f t="array" aca="1" ref="W29" ca="1">IFERROR(MEDIAN(IF(INDIRECT($B$2&amp;$B$1)=W$1,IF(INDIRECT($B$2&amp;$C29)&gt;0,IF(COUNTIFS(INDIRECT($B$2&amp;$B$1),W$1,INDIRECT($B$2&amp;$C29),"&gt;0")&gt;=W$2,INDIRECT($B$2&amp;$C29))))),"NA")</f>
        <v>NA</v>
      </c>
      <c r="X29" s="41" t="str" cm="1">
        <f t="array" aca="1" ref="X29" ca="1">IFERROR(MEDIAN(IF(INDIRECT($B$2&amp;$B$1)=X$1,IF(INDIRECT($B$2&amp;$C29)&gt;0,IF(COUNTIFS(INDIRECT($B$2&amp;$B$1),X$1,INDIRECT($B$2&amp;$C29),"&gt;0")&gt;=X$2,INDIRECT($B$2&amp;$C29))))),"NA")</f>
        <v>NA</v>
      </c>
    </row>
    <row r="30" spans="2:24" x14ac:dyDescent="0.35">
      <c r="B30" s="39" t="s">
        <v>2546</v>
      </c>
      <c r="C30" s="4" t="s">
        <v>3621</v>
      </c>
      <c r="D30" s="4"/>
      <c r="F30" s="79" t="s">
        <v>61</v>
      </c>
      <c r="G30" s="41" cm="1">
        <f t="array" aca="1" ref="G30" ca="1">IFERROR(MEDIAN(IF(INDIRECT($B$2&amp;$B$1)=G$1,IF(INDIRECT($B$2&amp;$C30)&gt;0,IF(COUNTIFS(INDIRECT($B$2&amp;$B$1),G$1,INDIRECT($B$2&amp;$C30),"&gt;0")&gt;=G$2,INDIRECT($B$2&amp;$C30))))),"NA")</f>
        <v>30</v>
      </c>
      <c r="H30" s="41" cm="1">
        <f t="array" aca="1" ref="H30" ca="1">IFERROR(MEDIAN(IF(INDIRECT($B$2&amp;$B$1)=H$1,IF(INDIRECT($B$2&amp;$C30)&gt;0,IF(COUNTIFS(INDIRECT($B$2&amp;$B$1),H$1,INDIRECT($B$2&amp;$C30),"&gt;0")&gt;=H$2,INDIRECT($B$2&amp;$C30))))),"NA")</f>
        <v>120</v>
      </c>
      <c r="I30" s="41" cm="1">
        <f t="array" aca="1" ref="I30" ca="1">IFERROR(MEDIAN(IF(INDIRECT($B$2&amp;$B$1)=I$1,IF(INDIRECT($B$2&amp;$C30)&gt;0,IF(COUNTIFS(INDIRECT($B$2&amp;$B$1),I$1,INDIRECT($B$2&amp;$C30),"&gt;0")&gt;=I$2,INDIRECT($B$2&amp;$C30))))),"NA")</f>
        <v>55</v>
      </c>
      <c r="J30" s="41" cm="1">
        <f t="array" aca="1" ref="J30" ca="1">IFERROR(MEDIAN(IF(INDIRECT($B$2&amp;$B$1)=J$1,IF(INDIRECT($B$2&amp;$C30)&gt;0,IF(COUNTIFS(INDIRECT($B$2&amp;$B$1),J$1,INDIRECT($B$2&amp;$C30),"&gt;0")&gt;=J$2,INDIRECT($B$2&amp;$C30))))),"NA")</f>
        <v>20</v>
      </c>
      <c r="K30" s="41" cm="1">
        <f t="array" aca="1" ref="K30" ca="1">IFERROR(MEDIAN(IF(INDIRECT($B$2&amp;$B$1)=K$1,IF(INDIRECT($B$2&amp;$C30)&gt;0,IF(COUNTIFS(INDIRECT($B$2&amp;$B$1),K$1,INDIRECT($B$2&amp;$C30),"&gt;0")&gt;=K$2,INDIRECT($B$2&amp;$C30))))),"NA")</f>
        <v>15</v>
      </c>
      <c r="L30" s="41" cm="1">
        <f t="array" aca="1" ref="L30" ca="1">IFERROR(MEDIAN(IF(INDIRECT($B$2&amp;$B$1)=L$1,IF(INDIRECT($B$2&amp;$C30)&gt;0,IF(COUNTIFS(INDIRECT($B$2&amp;$B$1),L$1,INDIRECT($B$2&amp;$C30),"&gt;0")&gt;=L$2,INDIRECT($B$2&amp;$C30))))),"NA")</f>
        <v>10</v>
      </c>
      <c r="M30" s="41" cm="1">
        <f t="array" aca="1" ref="M30" ca="1">IFERROR(MEDIAN(IF(INDIRECT($B$2&amp;$B$1)=M$1,IF(INDIRECT($B$2&amp;$C30)&gt;0,IF(COUNTIFS(INDIRECT($B$2&amp;$B$1),M$1,INDIRECT($B$2&amp;$C30),"&gt;0")&gt;=M$2,INDIRECT($B$2&amp;$C30))))),"NA")</f>
        <v>30</v>
      </c>
      <c r="N30" s="41" t="str" cm="1">
        <f t="array" aca="1" ref="N30" ca="1">IFERROR(MEDIAN(IF(INDIRECT($B$2&amp;$B$1)=N$1,IF(INDIRECT($B$2&amp;$C30)&gt;0,IF(COUNTIFS(INDIRECT($B$2&amp;$B$1),N$1,INDIRECT($B$2&amp;$C30),"&gt;0")&gt;=N$2,INDIRECT($B$2&amp;$C30))))),"NA")</f>
        <v>NA</v>
      </c>
      <c r="O30" s="41" cm="1">
        <f t="array" aca="1" ref="O30" ca="1">IFERROR(MEDIAN(IF(INDIRECT($B$2&amp;$B$1)=O$1,IF(INDIRECT($B$2&amp;$C30)&gt;0,IF(COUNTIFS(INDIRECT($B$2&amp;$B$1),O$1,INDIRECT($B$2&amp;$C30),"&gt;0")&gt;=O$2,INDIRECT($B$2&amp;$C30))))),"NA")</f>
        <v>15</v>
      </c>
      <c r="P30" s="41" cm="1">
        <f t="array" aca="1" ref="P30" ca="1">IFERROR(MEDIAN(IF(INDIRECT($B$2&amp;$B$1)=P$1,IF(INDIRECT($B$2&amp;$C30)&gt;0,IF(COUNTIFS(INDIRECT($B$2&amp;$B$1),P$1,INDIRECT($B$2&amp;$C30),"&gt;0")&gt;=P$2,INDIRECT($B$2&amp;$C30))))),"NA")</f>
        <v>45</v>
      </c>
      <c r="Q30" s="41" cm="1">
        <f t="array" aca="1" ref="Q30" ca="1">IFERROR(MEDIAN(IF(INDIRECT($B$2&amp;$B$1)=Q$1,IF(INDIRECT($B$2&amp;$C30)&gt;0,IF(COUNTIFS(INDIRECT($B$2&amp;$B$1),Q$1,INDIRECT($B$2&amp;$C30),"&gt;0")&gt;=Q$2,INDIRECT($B$2&amp;$C30))))),"NA")</f>
        <v>12.5</v>
      </c>
      <c r="R30" s="41" cm="1">
        <f t="array" aca="1" ref="R30" ca="1">IFERROR(MEDIAN(IF(INDIRECT($B$2&amp;$B$1)=R$1,IF(INDIRECT($B$2&amp;$C30)&gt;0,IF(COUNTIFS(INDIRECT($B$2&amp;$B$1),R$1,INDIRECT($B$2&amp;$C30),"&gt;0")&gt;=R$2,INDIRECT($B$2&amp;$C30))))),"NA")</f>
        <v>7</v>
      </c>
      <c r="S30" s="41" cm="1">
        <f t="array" aca="1" ref="S30" ca="1">IFERROR(MEDIAN(IF(INDIRECT($B$2&amp;$B$1)=S$1,IF(INDIRECT($B$2&amp;$C30)&gt;0,IF(COUNTIFS(INDIRECT($B$2&amp;$B$1),S$1,INDIRECT($B$2&amp;$C30),"&gt;0")&gt;=S$2,INDIRECT($B$2&amp;$C30))))),"NA")</f>
        <v>15</v>
      </c>
      <c r="T30" s="41" cm="1">
        <f t="array" aca="1" ref="T30" ca="1">IFERROR(MEDIAN(IF(INDIRECT($B$2&amp;$B$1)=T$1,IF(INDIRECT($B$2&amp;$C30)&gt;0,IF(COUNTIFS(INDIRECT($B$2&amp;$B$1),T$1,INDIRECT($B$2&amp;$C30),"&gt;0")&gt;=T$2,INDIRECT($B$2&amp;$C30))))),"NA")</f>
        <v>14</v>
      </c>
      <c r="U30" s="41" t="str" cm="1">
        <f t="array" aca="1" ref="U30" ca="1">IFERROR(MEDIAN(IF(INDIRECT($B$2&amp;$B$1)=U$1,IF(INDIRECT($B$2&amp;$C30)&gt;0,IF(COUNTIFS(INDIRECT($B$2&amp;$B$1),U$1,INDIRECT($B$2&amp;$C30),"&gt;0")&gt;=U$2,INDIRECT($B$2&amp;$C30))))),"NA")</f>
        <v>NA</v>
      </c>
      <c r="V30" s="41" t="str" cm="1">
        <f t="array" aca="1" ref="V30" ca="1">IFERROR(MEDIAN(IF(INDIRECT($B$2&amp;$B$1)=V$1,IF(INDIRECT($B$2&amp;$C30)&gt;0,IF(COUNTIFS(INDIRECT($B$2&amp;$B$1),V$1,INDIRECT($B$2&amp;$C30),"&gt;0")&gt;=V$2,INDIRECT($B$2&amp;$C30))))),"NA")</f>
        <v>NA</v>
      </c>
      <c r="W30" s="41" t="str" cm="1">
        <f t="array" aca="1" ref="W30" ca="1">IFERROR(MEDIAN(IF(INDIRECT($B$2&amp;$B$1)=W$1,IF(INDIRECT($B$2&amp;$C30)&gt;0,IF(COUNTIFS(INDIRECT($B$2&amp;$B$1),W$1,INDIRECT($B$2&amp;$C30),"&gt;0")&gt;=W$2,INDIRECT($B$2&amp;$C30))))),"NA")</f>
        <v>NA</v>
      </c>
      <c r="X30" s="41" cm="1">
        <f t="array" aca="1" ref="X30" ca="1">IFERROR(MEDIAN(IF(INDIRECT($B$2&amp;$B$1)=X$1,IF(INDIRECT($B$2&amp;$C30)&gt;0,IF(COUNTIFS(INDIRECT($B$2&amp;$B$1),X$1,INDIRECT($B$2&amp;$C30),"&gt;0")&gt;=X$2,INDIRECT($B$2&amp;$C30))))),"NA")</f>
        <v>40</v>
      </c>
    </row>
    <row r="31" spans="2:24" x14ac:dyDescent="0.35">
      <c r="C31" s="4"/>
      <c r="D31" s="4"/>
      <c r="F31" s="70"/>
    </row>
    <row r="32" spans="2:24" x14ac:dyDescent="0.35">
      <c r="C32" s="4"/>
      <c r="D32" s="4"/>
    </row>
    <row r="33" spans="2:28" x14ac:dyDescent="0.35">
      <c r="F33" s="68" t="s">
        <v>3622</v>
      </c>
    </row>
    <row r="34" spans="2:28" s="38" customFormat="1" x14ac:dyDescent="0.35">
      <c r="C34" s="73"/>
      <c r="D34" s="73"/>
      <c r="F34" s="73"/>
      <c r="G34" s="38" t="s">
        <v>3327</v>
      </c>
      <c r="I34" s="38" t="s">
        <v>3330</v>
      </c>
      <c r="L34" s="38" t="s">
        <v>3333</v>
      </c>
      <c r="T34" s="38" t="s">
        <v>3338</v>
      </c>
      <c r="U34" s="38" t="s">
        <v>3340</v>
      </c>
    </row>
    <row r="35" spans="2:28" s="17" customFormat="1" x14ac:dyDescent="0.35">
      <c r="B35" s="4"/>
      <c r="C35" s="6"/>
      <c r="D35" s="6"/>
      <c r="E35" s="4"/>
      <c r="F35" s="40" t="s">
        <v>3404</v>
      </c>
      <c r="G35" s="67" t="s">
        <v>63</v>
      </c>
      <c r="H35" s="67" t="s">
        <v>70</v>
      </c>
      <c r="I35" s="67" t="s">
        <v>72</v>
      </c>
      <c r="J35" s="67" t="s">
        <v>76</v>
      </c>
      <c r="K35" s="67" t="s">
        <v>78</v>
      </c>
      <c r="L35" s="67" t="s">
        <v>80</v>
      </c>
      <c r="M35" s="67" t="s">
        <v>83</v>
      </c>
      <c r="N35" s="67" t="s">
        <v>2188</v>
      </c>
      <c r="O35" s="67" t="s">
        <v>85</v>
      </c>
      <c r="P35" s="67" t="s">
        <v>87</v>
      </c>
      <c r="Q35" s="67" t="s">
        <v>89</v>
      </c>
      <c r="R35" s="67" t="s">
        <v>91</v>
      </c>
      <c r="S35" s="67" t="s">
        <v>93</v>
      </c>
      <c r="T35" s="67" t="s">
        <v>95</v>
      </c>
      <c r="U35" s="67" t="s">
        <v>98</v>
      </c>
      <c r="V35" s="67" t="s">
        <v>101</v>
      </c>
      <c r="W35" s="67" t="s">
        <v>103</v>
      </c>
      <c r="X35" s="67" t="s">
        <v>105</v>
      </c>
    </row>
    <row r="36" spans="2:28" ht="15.5" x14ac:dyDescent="0.35">
      <c r="B36" s="39" t="s">
        <v>2233</v>
      </c>
      <c r="C36" s="6" t="s">
        <v>3623</v>
      </c>
      <c r="E36" s="69" t="s">
        <v>3624</v>
      </c>
      <c r="F36" s="74" t="s">
        <v>3587</v>
      </c>
      <c r="G36" s="41" cm="1">
        <f t="array" aca="1" ref="G36" ca="1">IFERROR(MEDIAN(IF(INDIRECT($B$2&amp;$B$1)=G$1,IF(INDIRECT($B$2&amp;$C36)&gt;0,IF(COUNTIFS(INDIRECT($B$2&amp;$B$1),G$1,INDIRECT($B$2&amp;$C36),"&gt;0")&gt;=G$2,INDIRECT($B$2&amp;$C36))))),"NA")</f>
        <v>2</v>
      </c>
      <c r="H36" s="41" cm="1">
        <f t="array" aca="1" ref="H36" ca="1">IFERROR(MEDIAN(IF(INDIRECT($B$2&amp;$B$1)=H$1,IF(INDIRECT($B$2&amp;$C36)&gt;0,IF(COUNTIFS(INDIRECT($B$2&amp;$B$1),H$1,INDIRECT($B$2&amp;$C36),"&gt;0")&gt;=H$2,INDIRECT($B$2&amp;$C36))))),"NA")</f>
        <v>30</v>
      </c>
      <c r="I36" s="41" cm="1">
        <f t="array" aca="1" ref="I36" ca="1">IFERROR(MEDIAN(IF(INDIRECT($B$2&amp;$B$1)=I$1,IF(INDIRECT($B$2&amp;$C36)&gt;0,IF(COUNTIFS(INDIRECT($B$2&amp;$B$1),I$1,INDIRECT($B$2&amp;$C36),"&gt;0")&gt;=I$2,INDIRECT($B$2&amp;$C36))))),"NA")</f>
        <v>39</v>
      </c>
      <c r="J36" s="41" cm="1">
        <f t="array" aca="1" ref="J36" ca="1">IFERROR(MEDIAN(IF(INDIRECT($B$2&amp;$B$1)=J$1,IF(INDIRECT($B$2&amp;$C36)&gt;0,IF(COUNTIFS(INDIRECT($B$2&amp;$B$1),J$1,INDIRECT($B$2&amp;$C36),"&gt;0")&gt;=J$2,INDIRECT($B$2&amp;$C36))))),"NA")</f>
        <v>5</v>
      </c>
      <c r="K36" s="41" cm="1">
        <f t="array" aca="1" ref="K36" ca="1">IFERROR(MEDIAN(IF(INDIRECT($B$2&amp;$B$1)=K$1,IF(INDIRECT($B$2&amp;$C36)&gt;0,IF(COUNTIFS(INDIRECT($B$2&amp;$B$1),K$1,INDIRECT($B$2&amp;$C36),"&gt;0")&gt;=K$2,INDIRECT($B$2&amp;$C36))))),"NA")</f>
        <v>2</v>
      </c>
      <c r="L36" s="41" cm="1">
        <f t="array" aca="1" ref="L36" ca="1">IFERROR(MEDIAN(IF(INDIRECT($B$2&amp;$B$1)=L$1,IF(INDIRECT($B$2&amp;$C36)&gt;0,IF(COUNTIFS(INDIRECT($B$2&amp;$B$1),L$1,INDIRECT($B$2&amp;$C36),"&gt;0")&gt;=L$2,INDIRECT($B$2&amp;$C36))))),"NA")</f>
        <v>3</v>
      </c>
      <c r="M36" s="41" cm="1">
        <f t="array" aca="1" ref="M36" ca="1">IFERROR(MEDIAN(IF(INDIRECT($B$2&amp;$B$1)=M$1,IF(INDIRECT($B$2&amp;$C36)&gt;0,IF(COUNTIFS(INDIRECT($B$2&amp;$B$1),M$1,INDIRECT($B$2&amp;$C36),"&gt;0")&gt;=M$2,INDIRECT($B$2&amp;$C36))))),"NA")</f>
        <v>2</v>
      </c>
      <c r="N36" s="41" cm="1">
        <f t="array" aca="1" ref="N36" ca="1">IFERROR(MEDIAN(IF(INDIRECT($B$2&amp;$B$1)=N$1,IF(INDIRECT($B$2&amp;$C36)&gt;0,IF(COUNTIFS(INDIRECT($B$2&amp;$B$1),N$1,INDIRECT($B$2&amp;$C36),"&gt;0")&gt;=N$2,INDIRECT($B$2&amp;$C36))))),"NA")</f>
        <v>40</v>
      </c>
      <c r="O36" s="41" t="str" cm="1">
        <f t="array" aca="1" ref="O36" ca="1">IFERROR(MEDIAN(IF(INDIRECT($B$2&amp;$B$1)=O$1,IF(INDIRECT($B$2&amp;$C36)&gt;0,IF(COUNTIFS(INDIRECT($B$2&amp;$B$1),O$1,INDIRECT($B$2&amp;$C36),"&gt;0")&gt;=O$2,INDIRECT($B$2&amp;$C36))))),"NA")</f>
        <v>NA</v>
      </c>
      <c r="P36" s="41" cm="1">
        <f t="array" aca="1" ref="P36" ca="1">IFERROR(MEDIAN(IF(INDIRECT($B$2&amp;$B$1)=P$1,IF(INDIRECT($B$2&amp;$C36)&gt;0,IF(COUNTIFS(INDIRECT($B$2&amp;$B$1),P$1,INDIRECT($B$2&amp;$C36),"&gt;0")&gt;=P$2,INDIRECT($B$2&amp;$C36))))),"NA")</f>
        <v>3</v>
      </c>
      <c r="Q36" s="41" cm="1">
        <f t="array" aca="1" ref="Q36" ca="1">IFERROR(MEDIAN(IF(INDIRECT($B$2&amp;$B$1)=Q$1,IF(INDIRECT($B$2&amp;$C36)&gt;0,IF(COUNTIFS(INDIRECT($B$2&amp;$B$1),Q$1,INDIRECT($B$2&amp;$C36),"&gt;0")&gt;=Q$2,INDIRECT($B$2&amp;$C36))))),"NA")</f>
        <v>90</v>
      </c>
      <c r="R36" s="41" cm="1">
        <f t="array" aca="1" ref="R36" ca="1">IFERROR(MEDIAN(IF(INDIRECT($B$2&amp;$B$1)=R$1,IF(INDIRECT($B$2&amp;$C36)&gt;0,IF(COUNTIFS(INDIRECT($B$2&amp;$B$1),R$1,INDIRECT($B$2&amp;$C36),"&gt;0")&gt;=R$2,INDIRECT($B$2&amp;$C36))))),"NA")</f>
        <v>20</v>
      </c>
      <c r="S36" s="41" cm="1">
        <f t="array" aca="1" ref="S36" ca="1">IFERROR(MEDIAN(IF(INDIRECT($B$2&amp;$B$1)=S$1,IF(INDIRECT($B$2&amp;$C36)&gt;0,IF(COUNTIFS(INDIRECT($B$2&amp;$B$1),S$1,INDIRECT($B$2&amp;$C36),"&gt;0")&gt;=S$2,INDIRECT($B$2&amp;$C36))))),"NA")</f>
        <v>2</v>
      </c>
      <c r="T36" s="41" cm="1">
        <f t="array" aca="1" ref="T36" ca="1">IFERROR(MEDIAN(IF(INDIRECT($B$2&amp;$B$1)=T$1,IF(INDIRECT($B$2&amp;$C36)&gt;0,IF(COUNTIFS(INDIRECT($B$2&amp;$B$1),T$1,INDIRECT($B$2&amp;$C36),"&gt;0")&gt;=T$2,INDIRECT($B$2&amp;$C36))))),"NA")</f>
        <v>4</v>
      </c>
      <c r="U36" s="41" cm="1">
        <f t="array" aca="1" ref="U36" ca="1">IFERROR(MEDIAN(IF(INDIRECT($B$2&amp;$B$1)=U$1,IF(INDIRECT($B$2&amp;$C36)&gt;0,IF(COUNTIFS(INDIRECT($B$2&amp;$B$1),U$1,INDIRECT($B$2&amp;$C36),"&gt;0")&gt;=U$2,INDIRECT($B$2&amp;$C36))))),"NA")</f>
        <v>120</v>
      </c>
      <c r="V36" s="41" cm="1">
        <f t="array" aca="1" ref="V36" ca="1">IFERROR(MEDIAN(IF(INDIRECT($B$2&amp;$B$1)=V$1,IF(INDIRECT($B$2&amp;$C36)&gt;0,IF(COUNTIFS(INDIRECT($B$2&amp;$B$1),V$1,INDIRECT($B$2&amp;$C36),"&gt;0")&gt;=V$2,INDIRECT($B$2&amp;$C36))))),"NA")</f>
        <v>145</v>
      </c>
      <c r="W36" s="41" t="str" cm="1">
        <f t="array" aca="1" ref="W36" ca="1">IFERROR(MEDIAN(IF(INDIRECT($B$2&amp;$B$1)=W$1,IF(INDIRECT($B$2&amp;$C36)&gt;0,IF(COUNTIFS(INDIRECT($B$2&amp;$B$1),W$1,INDIRECT($B$2&amp;$C36),"&gt;0")&gt;=W$2,INDIRECT($B$2&amp;$C36))))),"NA")</f>
        <v>NA</v>
      </c>
      <c r="X36" s="41" cm="1">
        <f t="array" aca="1" ref="X36" ca="1">IFERROR(MEDIAN(IF(INDIRECT($B$2&amp;$B$1)=X$1,IF(INDIRECT($B$2&amp;$C36)&gt;0,IF(COUNTIFS(INDIRECT($B$2&amp;$B$1),X$1,INDIRECT($B$2&amp;$C36),"&gt;0")&gt;=X$2,INDIRECT($B$2&amp;$C36))))),"NA")</f>
        <v>120</v>
      </c>
    </row>
    <row r="37" spans="2:28" x14ac:dyDescent="0.35">
      <c r="B37" s="39" t="s">
        <v>2558</v>
      </c>
      <c r="C37" s="6" t="s">
        <v>3485</v>
      </c>
      <c r="F37" s="74" t="s">
        <v>3588</v>
      </c>
      <c r="G37" s="41" t="str" cm="1">
        <f t="array" aca="1" ref="G37" ca="1">IFERROR(MEDIAN(IF(INDIRECT($B$2&amp;$B$1)=G$1,IF(INDIRECT($B$2&amp;$C37)&gt;0,IF(COUNTIFS(INDIRECT($B$2&amp;$B$1),G$1,INDIRECT($B$2&amp;$C37),"&gt;0")&gt;=G$2,INDIRECT($B$2&amp;$C37))))),"NA")</f>
        <v>NA</v>
      </c>
      <c r="H37" s="41" cm="1">
        <f t="array" aca="1" ref="H37" ca="1">IFERROR(MEDIAN(IF(INDIRECT($B$2&amp;$B$1)=H$1,IF(INDIRECT($B$2&amp;$C37)&gt;0,IF(COUNTIFS(INDIRECT($B$2&amp;$B$1),H$1,INDIRECT($B$2&amp;$C37),"&gt;0")&gt;=H$2,INDIRECT($B$2&amp;$C37))))),"NA")</f>
        <v>30</v>
      </c>
      <c r="I37" s="41" t="str" cm="1">
        <f t="array" aca="1" ref="I37" ca="1">IFERROR(MEDIAN(IF(INDIRECT($B$2&amp;$B$1)=I$1,IF(INDIRECT($B$2&amp;$C37)&gt;0,IF(COUNTIFS(INDIRECT($B$2&amp;$B$1),I$1,INDIRECT($B$2&amp;$C37),"&gt;0")&gt;=I$2,INDIRECT($B$2&amp;$C37))))),"NA")</f>
        <v>NA</v>
      </c>
      <c r="J37" s="41" cm="1">
        <f t="array" aca="1" ref="J37" ca="1">IFERROR(MEDIAN(IF(INDIRECT($B$2&amp;$B$1)=J$1,IF(INDIRECT($B$2&amp;$C37)&gt;0,IF(COUNTIFS(INDIRECT($B$2&amp;$B$1),J$1,INDIRECT($B$2&amp;$C37),"&gt;0")&gt;=J$2,INDIRECT($B$2&amp;$C37))))),"NA")</f>
        <v>5</v>
      </c>
      <c r="K37" s="41" cm="1">
        <f t="array" aca="1" ref="K37" ca="1">IFERROR(MEDIAN(IF(INDIRECT($B$2&amp;$B$1)=K$1,IF(INDIRECT($B$2&amp;$C37)&gt;0,IF(COUNTIFS(INDIRECT($B$2&amp;$B$1),K$1,INDIRECT($B$2&amp;$C37),"&gt;0")&gt;=K$2,INDIRECT($B$2&amp;$C37))))),"NA")</f>
        <v>4</v>
      </c>
      <c r="L37" s="41" cm="1">
        <f t="array" aca="1" ref="L37" ca="1">IFERROR(MEDIAN(IF(INDIRECT($B$2&amp;$B$1)=L$1,IF(INDIRECT($B$2&amp;$C37)&gt;0,IF(COUNTIFS(INDIRECT($B$2&amp;$B$1),L$1,INDIRECT($B$2&amp;$C37),"&gt;0")&gt;=L$2,INDIRECT($B$2&amp;$C37))))),"NA")</f>
        <v>3</v>
      </c>
      <c r="M37" s="41" t="str" cm="1">
        <f t="array" aca="1" ref="M37" ca="1">IFERROR(MEDIAN(IF(INDIRECT($B$2&amp;$B$1)=M$1,IF(INDIRECT($B$2&amp;$C37)&gt;0,IF(COUNTIFS(INDIRECT($B$2&amp;$B$1),M$1,INDIRECT($B$2&amp;$C37),"&gt;0")&gt;=M$2,INDIRECT($B$2&amp;$C37))))),"NA")</f>
        <v>NA</v>
      </c>
      <c r="N37" s="41" cm="1">
        <f t="array" aca="1" ref="N37" ca="1">IFERROR(MEDIAN(IF(INDIRECT($B$2&amp;$B$1)=N$1,IF(INDIRECT($B$2&amp;$C37)&gt;0,IF(COUNTIFS(INDIRECT($B$2&amp;$B$1),N$1,INDIRECT($B$2&amp;$C37),"&gt;0")&gt;=N$2,INDIRECT($B$2&amp;$C37))))),"NA")</f>
        <v>35</v>
      </c>
      <c r="O37" s="41" t="str" cm="1">
        <f t="array" aca="1" ref="O37" ca="1">IFERROR(MEDIAN(IF(INDIRECT($B$2&amp;$B$1)=O$1,IF(INDIRECT($B$2&amp;$C37)&gt;0,IF(COUNTIFS(INDIRECT($B$2&amp;$B$1),O$1,INDIRECT($B$2&amp;$C37),"&gt;0")&gt;=O$2,INDIRECT($B$2&amp;$C37))))),"NA")</f>
        <v>NA</v>
      </c>
      <c r="P37" s="41" cm="1">
        <f t="array" aca="1" ref="P37" ca="1">IFERROR(MEDIAN(IF(INDIRECT($B$2&amp;$B$1)=P$1,IF(INDIRECT($B$2&amp;$C37)&gt;0,IF(COUNTIFS(INDIRECT($B$2&amp;$B$1),P$1,INDIRECT($B$2&amp;$C37),"&gt;0")&gt;=P$2,INDIRECT($B$2&amp;$C37))))),"NA")</f>
        <v>3</v>
      </c>
      <c r="Q37" s="41" t="str" cm="1">
        <f t="array" aca="1" ref="Q37" ca="1">IFERROR(MEDIAN(IF(INDIRECT($B$2&amp;$B$1)=Q$1,IF(INDIRECT($B$2&amp;$C37)&gt;0,IF(COUNTIFS(INDIRECT($B$2&amp;$B$1),Q$1,INDIRECT($B$2&amp;$C37),"&gt;0")&gt;=Q$2,INDIRECT($B$2&amp;$C37))))),"NA")</f>
        <v>NA</v>
      </c>
      <c r="R37" s="41" t="str" cm="1">
        <f t="array" aca="1" ref="R37" ca="1">IFERROR(MEDIAN(IF(INDIRECT($B$2&amp;$B$1)=R$1,IF(INDIRECT($B$2&amp;$C37)&gt;0,IF(COUNTIFS(INDIRECT($B$2&amp;$B$1),R$1,INDIRECT($B$2&amp;$C37),"&gt;0")&gt;=R$2,INDIRECT($B$2&amp;$C37))))),"NA")</f>
        <v>NA</v>
      </c>
      <c r="S37" s="41" t="str" cm="1">
        <f t="array" aca="1" ref="S37" ca="1">IFERROR(MEDIAN(IF(INDIRECT($B$2&amp;$B$1)=S$1,IF(INDIRECT($B$2&amp;$C37)&gt;0,IF(COUNTIFS(INDIRECT($B$2&amp;$B$1),S$1,INDIRECT($B$2&amp;$C37),"&gt;0")&gt;=S$2,INDIRECT($B$2&amp;$C37))))),"NA")</f>
        <v>NA</v>
      </c>
      <c r="T37" s="41" cm="1">
        <f t="array" aca="1" ref="T37" ca="1">IFERROR(MEDIAN(IF(INDIRECT($B$2&amp;$B$1)=T$1,IF(INDIRECT($B$2&amp;$C37)&gt;0,IF(COUNTIFS(INDIRECT($B$2&amp;$B$1),T$1,INDIRECT($B$2&amp;$C37),"&gt;0")&gt;=T$2,INDIRECT($B$2&amp;$C37))))),"NA")</f>
        <v>7</v>
      </c>
      <c r="U37" s="41" cm="1">
        <f t="array" aca="1" ref="U37" ca="1">IFERROR(MEDIAN(IF(INDIRECT($B$2&amp;$B$1)=U$1,IF(INDIRECT($B$2&amp;$C37)&gt;0,IF(COUNTIFS(INDIRECT($B$2&amp;$B$1),U$1,INDIRECT($B$2&amp;$C37),"&gt;0")&gt;=U$2,INDIRECT($B$2&amp;$C37))))),"NA")</f>
        <v>120</v>
      </c>
      <c r="V37" s="41" t="str" cm="1">
        <f t="array" aca="1" ref="V37" ca="1">IFERROR(MEDIAN(IF(INDIRECT($B$2&amp;$B$1)=V$1,IF(INDIRECT($B$2&amp;$C37)&gt;0,IF(COUNTIFS(INDIRECT($B$2&amp;$B$1),V$1,INDIRECT($B$2&amp;$C37),"&gt;0")&gt;=V$2,INDIRECT($B$2&amp;$C37))))),"NA")</f>
        <v>NA</v>
      </c>
      <c r="W37" s="41" t="str" cm="1">
        <f t="array" aca="1" ref="W37" ca="1">IFERROR(MEDIAN(IF(INDIRECT($B$2&amp;$B$1)=W$1,IF(INDIRECT($B$2&amp;$C37)&gt;0,IF(COUNTIFS(INDIRECT($B$2&amp;$B$1),W$1,INDIRECT($B$2&amp;$C37),"&gt;0")&gt;=W$2,INDIRECT($B$2&amp;$C37))))),"NA")</f>
        <v>NA</v>
      </c>
      <c r="X37" s="41" cm="1">
        <f t="array" aca="1" ref="X37" ca="1">IFERROR(MEDIAN(IF(INDIRECT($B$2&amp;$B$1)=X$1,IF(INDIRECT($B$2&amp;$C37)&gt;0,IF(COUNTIFS(INDIRECT($B$2&amp;$B$1),X$1,INDIRECT($B$2&amp;$C37),"&gt;0")&gt;=X$2,INDIRECT($B$2&amp;$C37))))),"NA")</f>
        <v>120</v>
      </c>
    </row>
    <row r="38" spans="2:28" x14ac:dyDescent="0.35">
      <c r="B38" s="39" t="s">
        <v>3625</v>
      </c>
      <c r="C38" s="6" t="s">
        <v>3542</v>
      </c>
      <c r="F38" s="74" t="s">
        <v>3589</v>
      </c>
      <c r="G38" s="41" cm="1">
        <f t="array" aca="1" ref="G38" ca="1">IFERROR(MEDIAN(IF(INDIRECT($B$2&amp;$B$1)=G$1,IF(INDIRECT($B$2&amp;$C38)&gt;0,IF(COUNTIFS(INDIRECT($B$2&amp;$B$1),G$1,INDIRECT($B$2&amp;$C38),"&gt;0")&gt;=G$2,INDIRECT($B$2&amp;$C38))))),"NA")</f>
        <v>1.5</v>
      </c>
      <c r="H38" s="41" cm="1">
        <f t="array" aca="1" ref="H38" ca="1">IFERROR(MEDIAN(IF(INDIRECT($B$2&amp;$B$1)=H$1,IF(INDIRECT($B$2&amp;$C38)&gt;0,IF(COUNTIFS(INDIRECT($B$2&amp;$B$1),H$1,INDIRECT($B$2&amp;$C38),"&gt;0")&gt;=H$2,INDIRECT($B$2&amp;$C38))))),"NA")</f>
        <v>30</v>
      </c>
      <c r="I38" s="41" cm="1">
        <f t="array" aca="1" ref="I38" ca="1">IFERROR(MEDIAN(IF(INDIRECT($B$2&amp;$B$1)=I$1,IF(INDIRECT($B$2&amp;$C38)&gt;0,IF(COUNTIFS(INDIRECT($B$2&amp;$B$1),I$1,INDIRECT($B$2&amp;$C38),"&gt;0")&gt;=I$2,INDIRECT($B$2&amp;$C38))))),"NA")</f>
        <v>36</v>
      </c>
      <c r="J38" s="41" cm="1">
        <f t="array" aca="1" ref="J38" ca="1">IFERROR(MEDIAN(IF(INDIRECT($B$2&amp;$B$1)=J$1,IF(INDIRECT($B$2&amp;$C38)&gt;0,IF(COUNTIFS(INDIRECT($B$2&amp;$B$1),J$1,INDIRECT($B$2&amp;$C38),"&gt;0")&gt;=J$2,INDIRECT($B$2&amp;$C38))))),"NA")</f>
        <v>5</v>
      </c>
      <c r="K38" s="41" cm="1">
        <f t="array" aca="1" ref="K38" ca="1">IFERROR(MEDIAN(IF(INDIRECT($B$2&amp;$B$1)=K$1,IF(INDIRECT($B$2&amp;$C38)&gt;0,IF(COUNTIFS(INDIRECT($B$2&amp;$B$1),K$1,INDIRECT($B$2&amp;$C38),"&gt;0")&gt;=K$2,INDIRECT($B$2&amp;$C38))))),"NA")</f>
        <v>2</v>
      </c>
      <c r="L38" s="41" cm="1">
        <f t="array" aca="1" ref="L38" ca="1">IFERROR(MEDIAN(IF(INDIRECT($B$2&amp;$B$1)=L$1,IF(INDIRECT($B$2&amp;$C38)&gt;0,IF(COUNTIFS(INDIRECT($B$2&amp;$B$1),L$1,INDIRECT($B$2&amp;$C38),"&gt;0")&gt;=L$2,INDIRECT($B$2&amp;$C38))))),"NA")</f>
        <v>3</v>
      </c>
      <c r="M38" s="41" cm="1">
        <f t="array" aca="1" ref="M38" ca="1">IFERROR(MEDIAN(IF(INDIRECT($B$2&amp;$B$1)=M$1,IF(INDIRECT($B$2&amp;$C38)&gt;0,IF(COUNTIFS(INDIRECT($B$2&amp;$B$1),M$1,INDIRECT($B$2&amp;$C38),"&gt;0")&gt;=M$2,INDIRECT($B$2&amp;$C38))))),"NA")</f>
        <v>3</v>
      </c>
      <c r="N38" s="41" t="str" cm="1">
        <f t="array" aca="1" ref="N38" ca="1">IFERROR(MEDIAN(IF(INDIRECT($B$2&amp;$B$1)=N$1,IF(INDIRECT($B$2&amp;$C38)&gt;0,IF(COUNTIFS(INDIRECT($B$2&amp;$B$1),N$1,INDIRECT($B$2&amp;$C38),"&gt;0")&gt;=N$2,INDIRECT($B$2&amp;$C38))))),"NA")</f>
        <v>NA</v>
      </c>
      <c r="O38" s="41" cm="1">
        <f t="array" aca="1" ref="O38" ca="1">IFERROR(MEDIAN(IF(INDIRECT($B$2&amp;$B$1)=O$1,IF(INDIRECT($B$2&amp;$C38)&gt;0,IF(COUNTIFS(INDIRECT($B$2&amp;$B$1),O$1,INDIRECT($B$2&amp;$C38),"&gt;0")&gt;=O$2,INDIRECT($B$2&amp;$C38))))),"NA")</f>
        <v>2</v>
      </c>
      <c r="P38" s="41" cm="1">
        <f t="array" aca="1" ref="P38" ca="1">IFERROR(MEDIAN(IF(INDIRECT($B$2&amp;$B$1)=P$1,IF(INDIRECT($B$2&amp;$C38)&gt;0,IF(COUNTIFS(INDIRECT($B$2&amp;$B$1),P$1,INDIRECT($B$2&amp;$C38),"&gt;0")&gt;=P$2,INDIRECT($B$2&amp;$C38))))),"NA")</f>
        <v>3</v>
      </c>
      <c r="Q38" s="41" cm="1">
        <f t="array" aca="1" ref="Q38" ca="1">IFERROR(MEDIAN(IF(INDIRECT($B$2&amp;$B$1)=Q$1,IF(INDIRECT($B$2&amp;$C38)&gt;0,IF(COUNTIFS(INDIRECT($B$2&amp;$B$1),Q$1,INDIRECT($B$2&amp;$C38),"&gt;0")&gt;=Q$2,INDIRECT($B$2&amp;$C38))))),"NA")</f>
        <v>90</v>
      </c>
      <c r="R38" s="41" cm="1">
        <f t="array" aca="1" ref="R38" ca="1">IFERROR(MEDIAN(IF(INDIRECT($B$2&amp;$B$1)=R$1,IF(INDIRECT($B$2&amp;$C38)&gt;0,IF(COUNTIFS(INDIRECT($B$2&amp;$B$1),R$1,INDIRECT($B$2&amp;$C38),"&gt;0")&gt;=R$2,INDIRECT($B$2&amp;$C38))))),"NA")</f>
        <v>7</v>
      </c>
      <c r="S38" s="41" cm="1">
        <f t="array" aca="1" ref="S38" ca="1">IFERROR(MEDIAN(IF(INDIRECT($B$2&amp;$B$1)=S$1,IF(INDIRECT($B$2&amp;$C38)&gt;0,IF(COUNTIFS(INDIRECT($B$2&amp;$B$1),S$1,INDIRECT($B$2&amp;$C38),"&gt;0")&gt;=S$2,INDIRECT($B$2&amp;$C38))))),"NA")</f>
        <v>2</v>
      </c>
      <c r="T38" s="41" cm="1">
        <f t="array" aca="1" ref="T38" ca="1">IFERROR(MEDIAN(IF(INDIRECT($B$2&amp;$B$1)=T$1,IF(INDIRECT($B$2&amp;$C38)&gt;0,IF(COUNTIFS(INDIRECT($B$2&amp;$B$1),T$1,INDIRECT($B$2&amp;$C38),"&gt;0")&gt;=T$2,INDIRECT($B$2&amp;$C38))))),"NA")</f>
        <v>5</v>
      </c>
      <c r="U38" s="41" t="str" cm="1">
        <f t="array" aca="1" ref="U38" ca="1">IFERROR(MEDIAN(IF(INDIRECT($B$2&amp;$B$1)=U$1,IF(INDIRECT($B$2&amp;$C38)&gt;0,IF(COUNTIFS(INDIRECT($B$2&amp;$B$1),U$1,INDIRECT($B$2&amp;$C38),"&gt;0")&gt;=U$2,INDIRECT($B$2&amp;$C38))))),"NA")</f>
        <v>NA</v>
      </c>
      <c r="V38" s="41" cm="1">
        <f t="array" aca="1" ref="V38" ca="1">IFERROR(MEDIAN(IF(INDIRECT($B$2&amp;$B$1)=V$1,IF(INDIRECT($B$2&amp;$C38)&gt;0,IF(COUNTIFS(INDIRECT($B$2&amp;$B$1),V$1,INDIRECT($B$2&amp;$C38),"&gt;0")&gt;=V$2,INDIRECT($B$2&amp;$C38))))),"NA")</f>
        <v>125</v>
      </c>
      <c r="W38" s="41" t="str" cm="1">
        <f t="array" aca="1" ref="W38" ca="1">IFERROR(MEDIAN(IF(INDIRECT($B$2&amp;$B$1)=W$1,IF(INDIRECT($B$2&amp;$C38)&gt;0,IF(COUNTIFS(INDIRECT($B$2&amp;$B$1),W$1,INDIRECT($B$2&amp;$C38),"&gt;0")&gt;=W$2,INDIRECT($B$2&amp;$C38))))),"NA")</f>
        <v>NA</v>
      </c>
      <c r="X38" s="41" t="str" cm="1">
        <f t="array" aca="1" ref="X38" ca="1">IFERROR(MEDIAN(IF(INDIRECT($B$2&amp;$B$1)=X$1,IF(INDIRECT($B$2&amp;$C38)&gt;0,IF(COUNTIFS(INDIRECT($B$2&amp;$B$1),X$1,INDIRECT($B$2&amp;$C38),"&gt;0")&gt;=X$2,INDIRECT($B$2&amp;$C38))))),"NA")</f>
        <v>NA</v>
      </c>
    </row>
    <row r="39" spans="2:28" ht="15.5" x14ac:dyDescent="0.35">
      <c r="B39" s="39" t="s">
        <v>2280</v>
      </c>
      <c r="C39" s="6" t="s">
        <v>3626</v>
      </c>
      <c r="E39" s="69" t="s">
        <v>3627</v>
      </c>
      <c r="F39" s="75" t="s">
        <v>3591</v>
      </c>
      <c r="G39" s="41" cm="1">
        <f t="array" aca="1" ref="G39" ca="1">IFERROR(MEDIAN(IF(INDIRECT($B$2&amp;$B$1)=G$1,IF(INDIRECT($B$2&amp;$C39)&gt;0,IF(COUNTIFS(INDIRECT($B$2&amp;$B$1),G$1,INDIRECT($B$2&amp;$C39),"&gt;0")&gt;=G$2,INDIRECT($B$2&amp;$C39))))),"NA")</f>
        <v>1.5</v>
      </c>
      <c r="H39" s="41" cm="1">
        <f t="array" aca="1" ref="H39" ca="1">IFERROR(MEDIAN(IF(INDIRECT($B$2&amp;$B$1)=H$1,IF(INDIRECT($B$2&amp;$C39)&gt;0,IF(COUNTIFS(INDIRECT($B$2&amp;$B$1),H$1,INDIRECT($B$2&amp;$C39),"&gt;0")&gt;=H$2,INDIRECT($B$2&amp;$C39))))),"NA")</f>
        <v>30</v>
      </c>
      <c r="I39" s="41" t="str" cm="1">
        <f t="array" aca="1" ref="I39" ca="1">IFERROR(MEDIAN(IF(INDIRECT($B$2&amp;$B$1)=I$1,IF(INDIRECT($B$2&amp;$C39)&gt;0,IF(COUNTIFS(INDIRECT($B$2&amp;$B$1),I$1,INDIRECT($B$2&amp;$C39),"&gt;0")&gt;=I$2,INDIRECT($B$2&amp;$C39))))),"NA")</f>
        <v>NA</v>
      </c>
      <c r="J39" s="41" cm="1">
        <f t="array" aca="1" ref="J39" ca="1">IFERROR(MEDIAN(IF(INDIRECT($B$2&amp;$B$1)=J$1,IF(INDIRECT($B$2&amp;$C39)&gt;0,IF(COUNTIFS(INDIRECT($B$2&amp;$B$1),J$1,INDIRECT($B$2&amp;$C39),"&gt;0")&gt;=J$2,INDIRECT($B$2&amp;$C39))))),"NA")</f>
        <v>5</v>
      </c>
      <c r="K39" s="41" cm="1">
        <f t="array" aca="1" ref="K39" ca="1">IFERROR(MEDIAN(IF(INDIRECT($B$2&amp;$B$1)=K$1,IF(INDIRECT($B$2&amp;$C39)&gt;0,IF(COUNTIFS(INDIRECT($B$2&amp;$B$1),K$1,INDIRECT($B$2&amp;$C39),"&gt;0")&gt;=K$2,INDIRECT($B$2&amp;$C39))))),"NA")</f>
        <v>2</v>
      </c>
      <c r="L39" s="41" cm="1">
        <f t="array" aca="1" ref="L39" ca="1">IFERROR(MEDIAN(IF(INDIRECT($B$2&amp;$B$1)=L$1,IF(INDIRECT($B$2&amp;$C39)&gt;0,IF(COUNTIFS(INDIRECT($B$2&amp;$B$1),L$1,INDIRECT($B$2&amp;$C39),"&gt;0")&gt;=L$2,INDIRECT($B$2&amp;$C39))))),"NA")</f>
        <v>3</v>
      </c>
      <c r="M39" s="41" cm="1">
        <f t="array" aca="1" ref="M39" ca="1">IFERROR(MEDIAN(IF(INDIRECT($B$2&amp;$B$1)=M$1,IF(INDIRECT($B$2&amp;$C39)&gt;0,IF(COUNTIFS(INDIRECT($B$2&amp;$B$1),M$1,INDIRECT($B$2&amp;$C39),"&gt;0")&gt;=M$2,INDIRECT($B$2&amp;$C39))))),"NA")</f>
        <v>3</v>
      </c>
      <c r="N39" s="41" cm="1">
        <f t="array" aca="1" ref="N39" ca="1">IFERROR(MEDIAN(IF(INDIRECT($B$2&amp;$B$1)=N$1,IF(INDIRECT($B$2&amp;$C39)&gt;0,IF(COUNTIFS(INDIRECT($B$2&amp;$B$1),N$1,INDIRECT($B$2&amp;$C39),"&gt;0")&gt;=N$2,INDIRECT($B$2&amp;$C39))))),"NA")</f>
        <v>50</v>
      </c>
      <c r="O39" s="41" cm="1">
        <f t="array" aca="1" ref="O39" ca="1">IFERROR(MEDIAN(IF(INDIRECT($B$2&amp;$B$1)=O$1,IF(INDIRECT($B$2&amp;$C39)&gt;0,IF(COUNTIFS(INDIRECT($B$2&amp;$B$1),O$1,INDIRECT($B$2&amp;$C39),"&gt;0")&gt;=O$2,INDIRECT($B$2&amp;$C39))))),"NA")</f>
        <v>2</v>
      </c>
      <c r="P39" s="41" cm="1">
        <f t="array" aca="1" ref="P39" ca="1">IFERROR(MEDIAN(IF(INDIRECT($B$2&amp;$B$1)=P$1,IF(INDIRECT($B$2&amp;$C39)&gt;0,IF(COUNTIFS(INDIRECT($B$2&amp;$B$1),P$1,INDIRECT($B$2&amp;$C39),"&gt;0")&gt;=P$2,INDIRECT($B$2&amp;$C39))))),"NA")</f>
        <v>2.5</v>
      </c>
      <c r="Q39" s="41" cm="1">
        <f t="array" aca="1" ref="Q39" ca="1">IFERROR(MEDIAN(IF(INDIRECT($B$2&amp;$B$1)=Q$1,IF(INDIRECT($B$2&amp;$C39)&gt;0,IF(COUNTIFS(INDIRECT($B$2&amp;$B$1),Q$1,INDIRECT($B$2&amp;$C39),"&gt;0")&gt;=Q$2,INDIRECT($B$2&amp;$C39))))),"NA")</f>
        <v>90</v>
      </c>
      <c r="R39" s="41" cm="1">
        <f t="array" aca="1" ref="R39" ca="1">IFERROR(MEDIAN(IF(INDIRECT($B$2&amp;$B$1)=R$1,IF(INDIRECT($B$2&amp;$C39)&gt;0,IF(COUNTIFS(INDIRECT($B$2&amp;$B$1),R$1,INDIRECT($B$2&amp;$C39),"&gt;0")&gt;=R$2,INDIRECT($B$2&amp;$C39))))),"NA")</f>
        <v>7</v>
      </c>
      <c r="S39" s="41" cm="1">
        <f t="array" aca="1" ref="S39" ca="1">IFERROR(MEDIAN(IF(INDIRECT($B$2&amp;$B$1)=S$1,IF(INDIRECT($B$2&amp;$C39)&gt;0,IF(COUNTIFS(INDIRECT($B$2&amp;$B$1),S$1,INDIRECT($B$2&amp;$C39),"&gt;0")&gt;=S$2,INDIRECT($B$2&amp;$C39))))),"NA")</f>
        <v>2</v>
      </c>
      <c r="T39" s="41" cm="1">
        <f t="array" aca="1" ref="T39" ca="1">IFERROR(MEDIAN(IF(INDIRECT($B$2&amp;$B$1)=T$1,IF(INDIRECT($B$2&amp;$C39)&gt;0,IF(COUNTIFS(INDIRECT($B$2&amp;$B$1),T$1,INDIRECT($B$2&amp;$C39),"&gt;0")&gt;=T$2,INDIRECT($B$2&amp;$C39))))),"NA")</f>
        <v>3</v>
      </c>
      <c r="U39" s="41" cm="1">
        <f t="array" aca="1" ref="U39" ca="1">IFERROR(MEDIAN(IF(INDIRECT($B$2&amp;$B$1)=U$1,IF(INDIRECT($B$2&amp;$C39)&gt;0,IF(COUNTIFS(INDIRECT($B$2&amp;$B$1),U$1,INDIRECT($B$2&amp;$C39),"&gt;0")&gt;=U$2,INDIRECT($B$2&amp;$C39))))),"NA")</f>
        <v>120</v>
      </c>
      <c r="V39" s="41" cm="1">
        <f t="array" aca="1" ref="V39" ca="1">IFERROR(MEDIAN(IF(INDIRECT($B$2&amp;$B$1)=V$1,IF(INDIRECT($B$2&amp;$C39)&gt;0,IF(COUNTIFS(INDIRECT($B$2&amp;$B$1),V$1,INDIRECT($B$2&amp;$C39),"&gt;0")&gt;=V$2,INDIRECT($B$2&amp;$C39))))),"NA")</f>
        <v>137.5</v>
      </c>
      <c r="W39" s="41" t="str" cm="1">
        <f t="array" aca="1" ref="W39" ca="1">IFERROR(MEDIAN(IF(INDIRECT($B$2&amp;$B$1)=W$1,IF(INDIRECT($B$2&amp;$C39)&gt;0,IF(COUNTIFS(INDIRECT($B$2&amp;$B$1),W$1,INDIRECT($B$2&amp;$C39),"&gt;0")&gt;=W$2,INDIRECT($B$2&amp;$C39))))),"NA")</f>
        <v>NA</v>
      </c>
      <c r="X39" s="41" t="str" cm="1">
        <f t="array" aca="1" ref="X39" ca="1">IFERROR(MEDIAN(IF(INDIRECT($B$2&amp;$B$1)=X$1,IF(INDIRECT($B$2&amp;$C39)&gt;0,IF(COUNTIFS(INDIRECT($B$2&amp;$B$1),X$1,INDIRECT($B$2&amp;$C39),"&gt;0")&gt;=X$2,INDIRECT($B$2&amp;$C39))))),"NA")</f>
        <v>NA</v>
      </c>
    </row>
    <row r="40" spans="2:28" x14ac:dyDescent="0.35">
      <c r="B40" s="39" t="s">
        <v>2497</v>
      </c>
      <c r="C40" s="6" t="s">
        <v>3628</v>
      </c>
      <c r="F40" s="75" t="s">
        <v>40</v>
      </c>
      <c r="G40" s="41" t="str" cm="1">
        <f t="array" aca="1" ref="G40" ca="1">IFERROR(MEDIAN(IF(INDIRECT($B$2&amp;$B$1)=G$1,IF(INDIRECT($B$2&amp;$C40)&gt;0,IF(COUNTIFS(INDIRECT($B$2&amp;$B$1),G$1,INDIRECT($B$2&amp;$C40),"&gt;0")&gt;=G$2,INDIRECT($B$2&amp;$C40))))),"NA")</f>
        <v>NA</v>
      </c>
      <c r="H40" s="41" cm="1">
        <f t="array" aca="1" ref="H40" ca="1">IFERROR(MEDIAN(IF(INDIRECT($B$2&amp;$B$1)=H$1,IF(INDIRECT($B$2&amp;$C40)&gt;0,IF(COUNTIFS(INDIRECT($B$2&amp;$B$1),H$1,INDIRECT($B$2&amp;$C40),"&gt;0")&gt;=H$2,INDIRECT($B$2&amp;$C40))))),"NA")</f>
        <v>30</v>
      </c>
      <c r="I40" s="41" t="str" cm="1">
        <f t="array" aca="1" ref="I40" ca="1">IFERROR(MEDIAN(IF(INDIRECT($B$2&amp;$B$1)=I$1,IF(INDIRECT($B$2&amp;$C40)&gt;0,IF(COUNTIFS(INDIRECT($B$2&amp;$B$1),I$1,INDIRECT($B$2&amp;$C40),"&gt;0")&gt;=I$2,INDIRECT($B$2&amp;$C40))))),"NA")</f>
        <v>NA</v>
      </c>
      <c r="J40" s="41" cm="1">
        <f t="array" aca="1" ref="J40" ca="1">IFERROR(MEDIAN(IF(INDIRECT($B$2&amp;$B$1)=J$1,IF(INDIRECT($B$2&amp;$C40)&gt;0,IF(COUNTIFS(INDIRECT($B$2&amp;$B$1),J$1,INDIRECT($B$2&amp;$C40),"&gt;0")&gt;=J$2,INDIRECT($B$2&amp;$C40))))),"NA")</f>
        <v>5</v>
      </c>
      <c r="K40" s="41" cm="1">
        <f t="array" aca="1" ref="K40" ca="1">IFERROR(MEDIAN(IF(INDIRECT($B$2&amp;$B$1)=K$1,IF(INDIRECT($B$2&amp;$C40)&gt;0,IF(COUNTIFS(INDIRECT($B$2&amp;$B$1),K$1,INDIRECT($B$2&amp;$C40),"&gt;0")&gt;=K$2,INDIRECT($B$2&amp;$C40))))),"NA")</f>
        <v>2</v>
      </c>
      <c r="L40" s="41" cm="1">
        <f t="array" aca="1" ref="L40" ca="1">IFERROR(MEDIAN(IF(INDIRECT($B$2&amp;$B$1)=L$1,IF(INDIRECT($B$2&amp;$C40)&gt;0,IF(COUNTIFS(INDIRECT($B$2&amp;$B$1),L$1,INDIRECT($B$2&amp;$C40),"&gt;0")&gt;=L$2,INDIRECT($B$2&amp;$C40))))),"NA")</f>
        <v>3</v>
      </c>
      <c r="M40" s="41" cm="1">
        <f t="array" aca="1" ref="M40" ca="1">IFERROR(MEDIAN(IF(INDIRECT($B$2&amp;$B$1)=M$1,IF(INDIRECT($B$2&amp;$C40)&gt;0,IF(COUNTIFS(INDIRECT($B$2&amp;$B$1),M$1,INDIRECT($B$2&amp;$C40),"&gt;0")&gt;=M$2,INDIRECT($B$2&amp;$C40))))),"NA")</f>
        <v>3.5</v>
      </c>
      <c r="N40" s="41" t="str" cm="1">
        <f t="array" aca="1" ref="N40" ca="1">IFERROR(MEDIAN(IF(INDIRECT($B$2&amp;$B$1)=N$1,IF(INDIRECT($B$2&amp;$C40)&gt;0,IF(COUNTIFS(INDIRECT($B$2&amp;$B$1),N$1,INDIRECT($B$2&amp;$C40),"&gt;0")&gt;=N$2,INDIRECT($B$2&amp;$C40))))),"NA")</f>
        <v>NA</v>
      </c>
      <c r="O40" s="41" t="str" cm="1">
        <f t="array" aca="1" ref="O40" ca="1">IFERROR(MEDIAN(IF(INDIRECT($B$2&amp;$B$1)=O$1,IF(INDIRECT($B$2&amp;$C40)&gt;0,IF(COUNTIFS(INDIRECT($B$2&amp;$B$1),O$1,INDIRECT($B$2&amp;$C40),"&gt;0")&gt;=O$2,INDIRECT($B$2&amp;$C40))))),"NA")</f>
        <v>NA</v>
      </c>
      <c r="P40" s="41" cm="1">
        <f t="array" aca="1" ref="P40" ca="1">IFERROR(MEDIAN(IF(INDIRECT($B$2&amp;$B$1)=P$1,IF(INDIRECT($B$2&amp;$C40)&gt;0,IF(COUNTIFS(INDIRECT($B$2&amp;$B$1),P$1,INDIRECT($B$2&amp;$C40),"&gt;0")&gt;=P$2,INDIRECT($B$2&amp;$C40))))),"NA")</f>
        <v>2.5</v>
      </c>
      <c r="Q40" s="41" cm="1">
        <f t="array" aca="1" ref="Q40" ca="1">IFERROR(MEDIAN(IF(INDIRECT($B$2&amp;$B$1)=Q$1,IF(INDIRECT($B$2&amp;$C40)&gt;0,IF(COUNTIFS(INDIRECT($B$2&amp;$B$1),Q$1,INDIRECT($B$2&amp;$C40),"&gt;0")&gt;=Q$2,INDIRECT($B$2&amp;$C40))))),"NA")</f>
        <v>90</v>
      </c>
      <c r="R40" s="41" cm="1">
        <f t="array" aca="1" ref="R40" ca="1">IFERROR(MEDIAN(IF(INDIRECT($B$2&amp;$B$1)=R$1,IF(INDIRECT($B$2&amp;$C40)&gt;0,IF(COUNTIFS(INDIRECT($B$2&amp;$B$1),R$1,INDIRECT($B$2&amp;$C40),"&gt;0")&gt;=R$2,INDIRECT($B$2&amp;$C40))))),"NA")</f>
        <v>5</v>
      </c>
      <c r="S40" s="41" cm="1">
        <f t="array" aca="1" ref="S40" ca="1">IFERROR(MEDIAN(IF(INDIRECT($B$2&amp;$B$1)=S$1,IF(INDIRECT($B$2&amp;$C40)&gt;0,IF(COUNTIFS(INDIRECT($B$2&amp;$B$1),S$1,INDIRECT($B$2&amp;$C40),"&gt;0")&gt;=S$2,INDIRECT($B$2&amp;$C40))))),"NA")</f>
        <v>2</v>
      </c>
      <c r="T40" s="41" cm="1">
        <f t="array" aca="1" ref="T40" ca="1">IFERROR(MEDIAN(IF(INDIRECT($B$2&amp;$B$1)=T$1,IF(INDIRECT($B$2&amp;$C40)&gt;0,IF(COUNTIFS(INDIRECT($B$2&amp;$B$1),T$1,INDIRECT($B$2&amp;$C40),"&gt;0")&gt;=T$2,INDIRECT($B$2&amp;$C40))))),"NA")</f>
        <v>5</v>
      </c>
      <c r="U40" s="41" cm="1">
        <f t="array" aca="1" ref="U40" ca="1">IFERROR(MEDIAN(IF(INDIRECT($B$2&amp;$B$1)=U$1,IF(INDIRECT($B$2&amp;$C40)&gt;0,IF(COUNTIFS(INDIRECT($B$2&amp;$B$1),U$1,INDIRECT($B$2&amp;$C40),"&gt;0")&gt;=U$2,INDIRECT($B$2&amp;$C40))))),"NA")</f>
        <v>120</v>
      </c>
      <c r="V40" s="41" t="str" cm="1">
        <f t="array" aca="1" ref="V40" ca="1">IFERROR(MEDIAN(IF(INDIRECT($B$2&amp;$B$1)=V$1,IF(INDIRECT($B$2&amp;$C40)&gt;0,IF(COUNTIFS(INDIRECT($B$2&amp;$B$1),V$1,INDIRECT($B$2&amp;$C40),"&gt;0")&gt;=V$2,INDIRECT($B$2&amp;$C40))))),"NA")</f>
        <v>NA</v>
      </c>
      <c r="W40" s="41" t="str" cm="1">
        <f t="array" aca="1" ref="W40" ca="1">IFERROR(MEDIAN(IF(INDIRECT($B$2&amp;$B$1)=W$1,IF(INDIRECT($B$2&amp;$C40)&gt;0,IF(COUNTIFS(INDIRECT($B$2&amp;$B$1),W$1,INDIRECT($B$2&amp;$C40),"&gt;0")&gt;=W$2,INDIRECT($B$2&amp;$C40))))),"NA")</f>
        <v>NA</v>
      </c>
      <c r="X40" s="41" t="str" cm="1">
        <f t="array" aca="1" ref="X40" ca="1">IFERROR(MEDIAN(IF(INDIRECT($B$2&amp;$B$1)=X$1,IF(INDIRECT($B$2&amp;$C40)&gt;0,IF(COUNTIFS(INDIRECT($B$2&amp;$B$1),X$1,INDIRECT($B$2&amp;$C40),"&gt;0")&gt;=X$2,INDIRECT($B$2&amp;$C40))))),"NA")</f>
        <v>NA</v>
      </c>
    </row>
    <row r="41" spans="2:28" x14ac:dyDescent="0.35">
      <c r="B41" s="39" t="s">
        <v>2365</v>
      </c>
      <c r="C41" s="6" t="s">
        <v>3629</v>
      </c>
      <c r="F41" s="75" t="s">
        <v>41</v>
      </c>
      <c r="G41" s="41" cm="1">
        <f t="array" aca="1" ref="G41" ca="1">IFERROR(MEDIAN(IF(INDIRECT($B$2&amp;$B$1)=G$1,IF(INDIRECT($B$2&amp;$C41)&gt;0,IF(COUNTIFS(INDIRECT($B$2&amp;$B$1),G$1,INDIRECT($B$2&amp;$C41),"&gt;0")&gt;=G$2,INDIRECT($B$2&amp;$C41))))),"NA")</f>
        <v>1.5</v>
      </c>
      <c r="H41" s="41" cm="1">
        <f t="array" aca="1" ref="H41" ca="1">IFERROR(MEDIAN(IF(INDIRECT($B$2&amp;$B$1)=H$1,IF(INDIRECT($B$2&amp;$C41)&gt;0,IF(COUNTIFS(INDIRECT($B$2&amp;$B$1),H$1,INDIRECT($B$2&amp;$C41),"&gt;0")&gt;=H$2,INDIRECT($B$2&amp;$C41))))),"NA")</f>
        <v>30</v>
      </c>
      <c r="I41" s="41" t="str" cm="1">
        <f t="array" aca="1" ref="I41" ca="1">IFERROR(MEDIAN(IF(INDIRECT($B$2&amp;$B$1)=I$1,IF(INDIRECT($B$2&amp;$C41)&gt;0,IF(COUNTIFS(INDIRECT($B$2&amp;$B$1),I$1,INDIRECT($B$2&amp;$C41),"&gt;0")&gt;=I$2,INDIRECT($B$2&amp;$C41))))),"NA")</f>
        <v>NA</v>
      </c>
      <c r="J41" s="41" cm="1">
        <f t="array" aca="1" ref="J41" ca="1">IFERROR(MEDIAN(IF(INDIRECT($B$2&amp;$B$1)=J$1,IF(INDIRECT($B$2&amp;$C41)&gt;0,IF(COUNTIFS(INDIRECT($B$2&amp;$B$1),J$1,INDIRECT($B$2&amp;$C41),"&gt;0")&gt;=J$2,INDIRECT($B$2&amp;$C41))))),"NA")</f>
        <v>5</v>
      </c>
      <c r="K41" s="41" cm="1">
        <f t="array" aca="1" ref="K41" ca="1">IFERROR(MEDIAN(IF(INDIRECT($B$2&amp;$B$1)=K$1,IF(INDIRECT($B$2&amp;$C41)&gt;0,IF(COUNTIFS(INDIRECT($B$2&amp;$B$1),K$1,INDIRECT($B$2&amp;$C41),"&gt;0")&gt;=K$2,INDIRECT($B$2&amp;$C41))))),"NA")</f>
        <v>2</v>
      </c>
      <c r="L41" s="41" cm="1">
        <f t="array" aca="1" ref="L41" ca="1">IFERROR(MEDIAN(IF(INDIRECT($B$2&amp;$B$1)=L$1,IF(INDIRECT($B$2&amp;$C41)&gt;0,IF(COUNTIFS(INDIRECT($B$2&amp;$B$1),L$1,INDIRECT($B$2&amp;$C41),"&gt;0")&gt;=L$2,INDIRECT($B$2&amp;$C41))))),"NA")</f>
        <v>3</v>
      </c>
      <c r="M41" s="41" cm="1">
        <f t="array" aca="1" ref="M41" ca="1">IFERROR(MEDIAN(IF(INDIRECT($B$2&amp;$B$1)=M$1,IF(INDIRECT($B$2&amp;$C41)&gt;0,IF(COUNTIFS(INDIRECT($B$2&amp;$B$1),M$1,INDIRECT($B$2&amp;$C41),"&gt;0")&gt;=M$2,INDIRECT($B$2&amp;$C41))))),"NA")</f>
        <v>3</v>
      </c>
      <c r="N41" s="41" t="str" cm="1">
        <f t="array" aca="1" ref="N41" ca="1">IFERROR(MEDIAN(IF(INDIRECT($B$2&amp;$B$1)=N$1,IF(INDIRECT($B$2&amp;$C41)&gt;0,IF(COUNTIFS(INDIRECT($B$2&amp;$B$1),N$1,INDIRECT($B$2&amp;$C41),"&gt;0")&gt;=N$2,INDIRECT($B$2&amp;$C41))))),"NA")</f>
        <v>NA</v>
      </c>
      <c r="O41" s="41" cm="1">
        <f t="array" aca="1" ref="O41" ca="1">IFERROR(MEDIAN(IF(INDIRECT($B$2&amp;$B$1)=O$1,IF(INDIRECT($B$2&amp;$C41)&gt;0,IF(COUNTIFS(INDIRECT($B$2&amp;$B$1),O$1,INDIRECT($B$2&amp;$C41),"&gt;0")&gt;=O$2,INDIRECT($B$2&amp;$C41))))),"NA")</f>
        <v>2</v>
      </c>
      <c r="P41" s="41" cm="1">
        <f t="array" aca="1" ref="P41" ca="1">IFERROR(MEDIAN(IF(INDIRECT($B$2&amp;$B$1)=P$1,IF(INDIRECT($B$2&amp;$C41)&gt;0,IF(COUNTIFS(INDIRECT($B$2&amp;$B$1),P$1,INDIRECT($B$2&amp;$C41),"&gt;0")&gt;=P$2,INDIRECT($B$2&amp;$C41))))),"NA")</f>
        <v>1.5</v>
      </c>
      <c r="Q41" s="41" t="str" cm="1">
        <f t="array" aca="1" ref="Q41" ca="1">IFERROR(MEDIAN(IF(INDIRECT($B$2&amp;$B$1)=Q$1,IF(INDIRECT($B$2&amp;$C41)&gt;0,IF(COUNTIFS(INDIRECT($B$2&amp;$B$1),Q$1,INDIRECT($B$2&amp;$C41),"&gt;0")&gt;=Q$2,INDIRECT($B$2&amp;$C41))))),"NA")</f>
        <v>NA</v>
      </c>
      <c r="R41" s="41" cm="1">
        <f t="array" aca="1" ref="R41" ca="1">IFERROR(MEDIAN(IF(INDIRECT($B$2&amp;$B$1)=R$1,IF(INDIRECT($B$2&amp;$C41)&gt;0,IF(COUNTIFS(INDIRECT($B$2&amp;$B$1),R$1,INDIRECT($B$2&amp;$C41),"&gt;0")&gt;=R$2,INDIRECT($B$2&amp;$C41))))),"NA")</f>
        <v>16</v>
      </c>
      <c r="S41" s="41" cm="1">
        <f t="array" aca="1" ref="S41" ca="1">IFERROR(MEDIAN(IF(INDIRECT($B$2&amp;$B$1)=S$1,IF(INDIRECT($B$2&amp;$C41)&gt;0,IF(COUNTIFS(INDIRECT($B$2&amp;$B$1),S$1,INDIRECT($B$2&amp;$C41),"&gt;0")&gt;=S$2,INDIRECT($B$2&amp;$C41))))),"NA")</f>
        <v>2</v>
      </c>
      <c r="T41" s="41" cm="1">
        <f t="array" aca="1" ref="T41" ca="1">IFERROR(MEDIAN(IF(INDIRECT($B$2&amp;$B$1)=T$1,IF(INDIRECT($B$2&amp;$C41)&gt;0,IF(COUNTIFS(INDIRECT($B$2&amp;$B$1),T$1,INDIRECT($B$2&amp;$C41),"&gt;0")&gt;=T$2,INDIRECT($B$2&amp;$C41))))),"NA")</f>
        <v>5</v>
      </c>
      <c r="U41" s="41" cm="1">
        <f t="array" aca="1" ref="U41" ca="1">IFERROR(MEDIAN(IF(INDIRECT($B$2&amp;$B$1)=U$1,IF(INDIRECT($B$2&amp;$C41)&gt;0,IF(COUNTIFS(INDIRECT($B$2&amp;$B$1),U$1,INDIRECT($B$2&amp;$C41),"&gt;0")&gt;=U$2,INDIRECT($B$2&amp;$C41))))),"NA")</f>
        <v>120</v>
      </c>
      <c r="V41" s="41" cm="1">
        <f t="array" aca="1" ref="V41" ca="1">IFERROR(MEDIAN(IF(INDIRECT($B$2&amp;$B$1)=V$1,IF(INDIRECT($B$2&amp;$C41)&gt;0,IF(COUNTIFS(INDIRECT($B$2&amp;$B$1),V$1,INDIRECT($B$2&amp;$C41),"&gt;0")&gt;=V$2,INDIRECT($B$2&amp;$C41))))),"NA")</f>
        <v>137.5</v>
      </c>
      <c r="W41" s="41" t="str" cm="1">
        <f t="array" aca="1" ref="W41" ca="1">IFERROR(MEDIAN(IF(INDIRECT($B$2&amp;$B$1)=W$1,IF(INDIRECT($B$2&amp;$C41)&gt;0,IF(COUNTIFS(INDIRECT($B$2&amp;$B$1),W$1,INDIRECT($B$2&amp;$C41),"&gt;0")&gt;=W$2,INDIRECT($B$2&amp;$C41))))),"NA")</f>
        <v>NA</v>
      </c>
      <c r="X41" s="41" t="str" cm="1">
        <f t="array" aca="1" ref="X41" ca="1">IFERROR(MEDIAN(IF(INDIRECT($B$2&amp;$B$1)=X$1,IF(INDIRECT($B$2&amp;$C41)&gt;0,IF(COUNTIFS(INDIRECT($B$2&amp;$B$1),X$1,INDIRECT($B$2&amp;$C41),"&gt;0")&gt;=X$2,INDIRECT($B$2&amp;$C41))))),"NA")</f>
        <v>NA</v>
      </c>
    </row>
    <row r="42" spans="2:28" x14ac:dyDescent="0.35">
      <c r="B42" s="39" t="s">
        <v>2355</v>
      </c>
      <c r="C42" s="6" t="s">
        <v>3630</v>
      </c>
      <c r="F42" s="75" t="s">
        <v>42</v>
      </c>
      <c r="G42" s="41" cm="1">
        <f t="array" aca="1" ref="G42" ca="1">IFERROR(MEDIAN(IF(INDIRECT($B$2&amp;$B$1)=G$1,IF(INDIRECT($B$2&amp;$C42)&gt;0,IF(COUNTIFS(INDIRECT($B$2&amp;$B$1),G$1,INDIRECT($B$2&amp;$C42),"&gt;0")&gt;=G$2,INDIRECT($B$2&amp;$C42))))),"NA")</f>
        <v>1.5</v>
      </c>
      <c r="H42" s="41" cm="1">
        <f t="array" aca="1" ref="H42" ca="1">IFERROR(MEDIAN(IF(INDIRECT($B$2&amp;$B$1)=H$1,IF(INDIRECT($B$2&amp;$C42)&gt;0,IF(COUNTIFS(INDIRECT($B$2&amp;$B$1),H$1,INDIRECT($B$2&amp;$C42),"&gt;0")&gt;=H$2,INDIRECT($B$2&amp;$C42))))),"NA")</f>
        <v>30</v>
      </c>
      <c r="I42" s="41" t="str" cm="1">
        <f t="array" aca="1" ref="I42" ca="1">IFERROR(MEDIAN(IF(INDIRECT($B$2&amp;$B$1)=I$1,IF(INDIRECT($B$2&amp;$C42)&gt;0,IF(COUNTIFS(INDIRECT($B$2&amp;$B$1),I$1,INDIRECT($B$2&amp;$C42),"&gt;0")&gt;=I$2,INDIRECT($B$2&amp;$C42))))),"NA")</f>
        <v>NA</v>
      </c>
      <c r="J42" s="41" cm="1">
        <f t="array" aca="1" ref="J42" ca="1">IFERROR(MEDIAN(IF(INDIRECT($B$2&amp;$B$1)=J$1,IF(INDIRECT($B$2&amp;$C42)&gt;0,IF(COUNTIFS(INDIRECT($B$2&amp;$B$1),J$1,INDIRECT($B$2&amp;$C42),"&gt;0")&gt;=J$2,INDIRECT($B$2&amp;$C42))))),"NA")</f>
        <v>6</v>
      </c>
      <c r="K42" s="41" cm="1">
        <f t="array" aca="1" ref="K42" ca="1">IFERROR(MEDIAN(IF(INDIRECT($B$2&amp;$B$1)=K$1,IF(INDIRECT($B$2&amp;$C42)&gt;0,IF(COUNTIFS(INDIRECT($B$2&amp;$B$1),K$1,INDIRECT($B$2&amp;$C42),"&gt;0")&gt;=K$2,INDIRECT($B$2&amp;$C42))))),"NA")</f>
        <v>2</v>
      </c>
      <c r="L42" s="41" cm="1">
        <f t="array" aca="1" ref="L42" ca="1">IFERROR(MEDIAN(IF(INDIRECT($B$2&amp;$B$1)=L$1,IF(INDIRECT($B$2&amp;$C42)&gt;0,IF(COUNTIFS(INDIRECT($B$2&amp;$B$1),L$1,INDIRECT($B$2&amp;$C42),"&gt;0")&gt;=L$2,INDIRECT($B$2&amp;$C42))))),"NA")</f>
        <v>3</v>
      </c>
      <c r="M42" s="41" t="str" cm="1">
        <f t="array" aca="1" ref="M42" ca="1">IFERROR(MEDIAN(IF(INDIRECT($B$2&amp;$B$1)=M$1,IF(INDIRECT($B$2&amp;$C42)&gt;0,IF(COUNTIFS(INDIRECT($B$2&amp;$B$1),M$1,INDIRECT($B$2&amp;$C42),"&gt;0")&gt;=M$2,INDIRECT($B$2&amp;$C42))))),"NA")</f>
        <v>NA</v>
      </c>
      <c r="N42" s="41" t="str" cm="1">
        <f t="array" aca="1" ref="N42" ca="1">IFERROR(MEDIAN(IF(INDIRECT($B$2&amp;$B$1)=N$1,IF(INDIRECT($B$2&amp;$C42)&gt;0,IF(COUNTIFS(INDIRECT($B$2&amp;$B$1),N$1,INDIRECT($B$2&amp;$C42),"&gt;0")&gt;=N$2,INDIRECT($B$2&amp;$C42))))),"NA")</f>
        <v>NA</v>
      </c>
      <c r="O42" s="41" cm="1">
        <f t="array" aca="1" ref="O42" ca="1">IFERROR(MEDIAN(IF(INDIRECT($B$2&amp;$B$1)=O$1,IF(INDIRECT($B$2&amp;$C42)&gt;0,IF(COUNTIFS(INDIRECT($B$2&amp;$B$1),O$1,INDIRECT($B$2&amp;$C42),"&gt;0")&gt;=O$2,INDIRECT($B$2&amp;$C42))))),"NA")</f>
        <v>2</v>
      </c>
      <c r="P42" s="41" cm="1">
        <f t="array" aca="1" ref="P42" ca="1">IFERROR(MEDIAN(IF(INDIRECT($B$2&amp;$B$1)=P$1,IF(INDIRECT($B$2&amp;$C42)&gt;0,IF(COUNTIFS(INDIRECT($B$2&amp;$B$1),P$1,INDIRECT($B$2&amp;$C42),"&gt;0")&gt;=P$2,INDIRECT($B$2&amp;$C42))))),"NA")</f>
        <v>2</v>
      </c>
      <c r="Q42" s="41" cm="1">
        <f t="array" aca="1" ref="Q42" ca="1">IFERROR(MEDIAN(IF(INDIRECT($B$2&amp;$B$1)=Q$1,IF(INDIRECT($B$2&amp;$C42)&gt;0,IF(COUNTIFS(INDIRECT($B$2&amp;$B$1),Q$1,INDIRECT($B$2&amp;$C42),"&gt;0")&gt;=Q$2,INDIRECT($B$2&amp;$C42))))),"NA")</f>
        <v>90</v>
      </c>
      <c r="R42" s="41" cm="1">
        <f t="array" aca="1" ref="R42" ca="1">IFERROR(MEDIAN(IF(INDIRECT($B$2&amp;$B$1)=R$1,IF(INDIRECT($B$2&amp;$C42)&gt;0,IF(COUNTIFS(INDIRECT($B$2&amp;$B$1),R$1,INDIRECT($B$2&amp;$C42),"&gt;0")&gt;=R$2,INDIRECT($B$2&amp;$C42))))),"NA")</f>
        <v>14</v>
      </c>
      <c r="S42" s="41" cm="1">
        <f t="array" aca="1" ref="S42" ca="1">IFERROR(MEDIAN(IF(INDIRECT($B$2&amp;$B$1)=S$1,IF(INDIRECT($B$2&amp;$C42)&gt;0,IF(COUNTIFS(INDIRECT($B$2&amp;$B$1),S$1,INDIRECT($B$2&amp;$C42),"&gt;0")&gt;=S$2,INDIRECT($B$2&amp;$C42))))),"NA")</f>
        <v>2</v>
      </c>
      <c r="T42" s="41" cm="1">
        <f t="array" aca="1" ref="T42" ca="1">IFERROR(MEDIAN(IF(INDIRECT($B$2&amp;$B$1)=T$1,IF(INDIRECT($B$2&amp;$C42)&gt;0,IF(COUNTIFS(INDIRECT($B$2&amp;$B$1),T$1,INDIRECT($B$2&amp;$C42),"&gt;0")&gt;=T$2,INDIRECT($B$2&amp;$C42))))),"NA")</f>
        <v>3</v>
      </c>
      <c r="U42" s="41" cm="1">
        <f t="array" aca="1" ref="U42" ca="1">IFERROR(MEDIAN(IF(INDIRECT($B$2&amp;$B$1)=U$1,IF(INDIRECT($B$2&amp;$C42)&gt;0,IF(COUNTIFS(INDIRECT($B$2&amp;$B$1),U$1,INDIRECT($B$2&amp;$C42),"&gt;0")&gt;=U$2,INDIRECT($B$2&amp;$C42))))),"NA")</f>
        <v>120</v>
      </c>
      <c r="V42" s="41" cm="1">
        <f t="array" aca="1" ref="V42" ca="1">IFERROR(MEDIAN(IF(INDIRECT($B$2&amp;$B$1)=V$1,IF(INDIRECT($B$2&amp;$C42)&gt;0,IF(COUNTIFS(INDIRECT($B$2&amp;$B$1),V$1,INDIRECT($B$2&amp;$C42),"&gt;0")&gt;=V$2,INDIRECT($B$2&amp;$C42))))),"NA")</f>
        <v>127.5</v>
      </c>
      <c r="W42" s="41" t="str" cm="1">
        <f t="array" aca="1" ref="W42" ca="1">IFERROR(MEDIAN(IF(INDIRECT($B$2&amp;$B$1)=W$1,IF(INDIRECT($B$2&amp;$C42)&gt;0,IF(COUNTIFS(INDIRECT($B$2&amp;$B$1),W$1,INDIRECT($B$2&amp;$C42),"&gt;0")&gt;=W$2,INDIRECT($B$2&amp;$C42))))),"NA")</f>
        <v>NA</v>
      </c>
      <c r="X42" s="41" t="str" cm="1">
        <f t="array" aca="1" ref="X42" ca="1">IFERROR(MEDIAN(IF(INDIRECT($B$2&amp;$B$1)=X$1,IF(INDIRECT($B$2&amp;$C42)&gt;0,IF(COUNTIFS(INDIRECT($B$2&amp;$B$1),X$1,INDIRECT($B$2&amp;$C42),"&gt;0")&gt;=X$2,INDIRECT($B$2&amp;$C42))))),"NA")</f>
        <v>NA</v>
      </c>
    </row>
    <row r="43" spans="2:28" ht="15.5" x14ac:dyDescent="0.35">
      <c r="B43" s="39" t="s">
        <v>3595</v>
      </c>
      <c r="C43" s="6" t="s">
        <v>3631</v>
      </c>
      <c r="E43" s="69" t="s">
        <v>3632</v>
      </c>
      <c r="F43" s="76" t="s">
        <v>62</v>
      </c>
      <c r="G43" s="41" cm="1">
        <f t="array" aca="1" ref="G43" ca="1">IFERROR(MEDIAN(IF(INDIRECT($B$2&amp;$B$1)=G$1,IF(INDIRECT($B$2&amp;$C43)&gt;0,IF(COUNTIFS(INDIRECT($B$2&amp;$B$1),G$1,INDIRECT($B$2&amp;$C43),"&gt;0")&gt;=G$2,INDIRECT($B$2&amp;$C43))))),"NA")</f>
        <v>7</v>
      </c>
      <c r="H43" s="41" cm="1">
        <f t="array" aca="1" ref="H43" ca="1">IFERROR(MEDIAN(IF(INDIRECT($B$2&amp;$B$1)=H$1,IF(INDIRECT($B$2&amp;$C43)&gt;0,IF(COUNTIFS(INDIRECT($B$2&amp;$B$1),H$1,INDIRECT($B$2&amp;$C43),"&gt;0")&gt;=H$2,INDIRECT($B$2&amp;$C43))))),"NA")</f>
        <v>15</v>
      </c>
      <c r="I43" s="41" t="str" cm="1">
        <f t="array" aca="1" ref="I43" ca="1">IFERROR(MEDIAN(IF(INDIRECT($B$2&amp;$B$1)=I$1,IF(INDIRECT($B$2&amp;$C43)&gt;0,IF(COUNTIFS(INDIRECT($B$2&amp;$B$1),I$1,INDIRECT($B$2&amp;$C43),"&gt;0")&gt;=I$2,INDIRECT($B$2&amp;$C43))))),"NA")</f>
        <v>NA</v>
      </c>
      <c r="J43" s="41" cm="1">
        <f t="array" aca="1" ref="J43" ca="1">IFERROR(MEDIAN(IF(INDIRECT($B$2&amp;$B$1)=J$1,IF(INDIRECT($B$2&amp;$C43)&gt;0,IF(COUNTIFS(INDIRECT($B$2&amp;$B$1),J$1,INDIRECT($B$2&amp;$C43),"&gt;0")&gt;=J$2,INDIRECT($B$2&amp;$C43))))),"NA")</f>
        <v>5</v>
      </c>
      <c r="K43" s="41" t="str" cm="1">
        <f t="array" aca="1" ref="K43" ca="1">IFERROR(MEDIAN(IF(INDIRECT($B$2&amp;$B$1)=K$1,IF(INDIRECT($B$2&amp;$C43)&gt;0,IF(COUNTIFS(INDIRECT($B$2&amp;$B$1),K$1,INDIRECT($B$2&amp;$C43),"&gt;0")&gt;=K$2,INDIRECT($B$2&amp;$C43))))),"NA")</f>
        <v>NA</v>
      </c>
      <c r="L43" s="41" cm="1">
        <f t="array" aca="1" ref="L43" ca="1">IFERROR(MEDIAN(IF(INDIRECT($B$2&amp;$B$1)=L$1,IF(INDIRECT($B$2&amp;$C43)&gt;0,IF(COUNTIFS(INDIRECT($B$2&amp;$B$1),L$1,INDIRECT($B$2&amp;$C43),"&gt;0")&gt;=L$2,INDIRECT($B$2&amp;$C43))))),"NA")</f>
        <v>7</v>
      </c>
      <c r="M43" s="41" t="str" cm="1">
        <f t="array" aca="1" ref="M43" ca="1">IFERROR(MEDIAN(IF(INDIRECT($B$2&amp;$B$1)=M$1,IF(INDIRECT($B$2&amp;$C43)&gt;0,IF(COUNTIFS(INDIRECT($B$2&amp;$B$1),M$1,INDIRECT($B$2&amp;$C43),"&gt;0")&gt;=M$2,INDIRECT($B$2&amp;$C43))))),"NA")</f>
        <v>NA</v>
      </c>
      <c r="N43" s="41" t="str" cm="1">
        <f t="array" aca="1" ref="N43" ca="1">IFERROR(MEDIAN(IF(INDIRECT($B$2&amp;$B$1)=N$1,IF(INDIRECT($B$2&amp;$C43)&gt;0,IF(COUNTIFS(INDIRECT($B$2&amp;$B$1),N$1,INDIRECT($B$2&amp;$C43),"&gt;0")&gt;=N$2,INDIRECT($B$2&amp;$C43))))),"NA")</f>
        <v>NA</v>
      </c>
      <c r="O43" s="41" t="str" cm="1">
        <f t="array" aca="1" ref="O43" ca="1">IFERROR(MEDIAN(IF(INDIRECT($B$2&amp;$B$1)=O$1,IF(INDIRECT($B$2&amp;$C43)&gt;0,IF(COUNTIFS(INDIRECT($B$2&amp;$B$1),O$1,INDIRECT($B$2&amp;$C43),"&gt;0")&gt;=O$2,INDIRECT($B$2&amp;$C43))))),"NA")</f>
        <v>NA</v>
      </c>
      <c r="P43" s="41" cm="1">
        <f t="array" aca="1" ref="P43" ca="1">IFERROR(MEDIAN(IF(INDIRECT($B$2&amp;$B$1)=P$1,IF(INDIRECT($B$2&amp;$C43)&gt;0,IF(COUNTIFS(INDIRECT($B$2&amp;$B$1),P$1,INDIRECT($B$2&amp;$C43),"&gt;0")&gt;=P$2,INDIRECT($B$2&amp;$C43))))),"NA")</f>
        <v>12</v>
      </c>
      <c r="Q43" s="41" t="str" cm="1">
        <f t="array" aca="1" ref="Q43" ca="1">IFERROR(MEDIAN(IF(INDIRECT($B$2&amp;$B$1)=Q$1,IF(INDIRECT($B$2&amp;$C43)&gt;0,IF(COUNTIFS(INDIRECT($B$2&amp;$B$1),Q$1,INDIRECT($B$2&amp;$C43),"&gt;0")&gt;=Q$2,INDIRECT($B$2&amp;$C43))))),"NA")</f>
        <v>NA</v>
      </c>
      <c r="R43" s="41" cm="1">
        <f t="array" aca="1" ref="R43" ca="1">IFERROR(MEDIAN(IF(INDIRECT($B$2&amp;$B$1)=R$1,IF(INDIRECT($B$2&amp;$C43)&gt;0,IF(COUNTIFS(INDIRECT($B$2&amp;$B$1),R$1,INDIRECT($B$2&amp;$C43),"&gt;0")&gt;=R$2,INDIRECT($B$2&amp;$C43))))),"NA")</f>
        <v>1</v>
      </c>
      <c r="S43" s="41" t="str" cm="1">
        <f t="array" aca="1" ref="S43" ca="1">IFERROR(MEDIAN(IF(INDIRECT($B$2&amp;$B$1)=S$1,IF(INDIRECT($B$2&amp;$C43)&gt;0,IF(COUNTIFS(INDIRECT($B$2&amp;$B$1),S$1,INDIRECT($B$2&amp;$C43),"&gt;0")&gt;=S$2,INDIRECT($B$2&amp;$C43))))),"NA")</f>
        <v>NA</v>
      </c>
      <c r="T43" s="41" cm="1">
        <f t="array" aca="1" ref="T43" ca="1">IFERROR(MEDIAN(IF(INDIRECT($B$2&amp;$B$1)=T$1,IF(INDIRECT($B$2&amp;$C43)&gt;0,IF(COUNTIFS(INDIRECT($B$2&amp;$B$1),T$1,INDIRECT($B$2&amp;$C43),"&gt;0")&gt;=T$2,INDIRECT($B$2&amp;$C43))))),"NA")</f>
        <v>4.5</v>
      </c>
      <c r="U43" s="41" t="str" cm="1">
        <f t="array" aca="1" ref="U43" ca="1">IFERROR(MEDIAN(IF(INDIRECT($B$2&amp;$B$1)=U$1,IF(INDIRECT($B$2&amp;$C43)&gt;0,IF(COUNTIFS(INDIRECT($B$2&amp;$B$1),U$1,INDIRECT($B$2&amp;$C43),"&gt;0")&gt;=U$2,INDIRECT($B$2&amp;$C43))))),"NA")</f>
        <v>NA</v>
      </c>
      <c r="V43" s="41" t="str" cm="1">
        <f t="array" aca="1" ref="V43" ca="1">IFERROR(MEDIAN(IF(INDIRECT($B$2&amp;$B$1)=V$1,IF(INDIRECT($B$2&amp;$C43)&gt;0,IF(COUNTIFS(INDIRECT($B$2&amp;$B$1),V$1,INDIRECT($B$2&amp;$C43),"&gt;0")&gt;=V$2,INDIRECT($B$2&amp;$C43))))),"NA")</f>
        <v>NA</v>
      </c>
      <c r="W43" s="41" t="str" cm="1">
        <f t="array" aca="1" ref="W43" ca="1">IFERROR(MEDIAN(IF(INDIRECT($B$2&amp;$B$1)=W$1,IF(INDIRECT($B$2&amp;$C43)&gt;0,IF(COUNTIFS(INDIRECT($B$2&amp;$B$1),W$1,INDIRECT($B$2&amp;$C43),"&gt;0")&gt;=W$2,INDIRECT($B$2&amp;$C43))))),"NA")</f>
        <v>NA</v>
      </c>
      <c r="X43" s="41" cm="1">
        <f t="array" aca="1" ref="X43" ca="1">IFERROR(MEDIAN(IF(INDIRECT($B$2&amp;$B$1)=X$1,IF(INDIRECT($B$2&amp;$C43)&gt;0,IF(COUNTIFS(INDIRECT($B$2&amp;$B$1),X$1,INDIRECT($B$2&amp;$C43),"&gt;0")&gt;=X$2,INDIRECT($B$2&amp;$C43))))),"NA")</f>
        <v>12.5</v>
      </c>
    </row>
    <row r="44" spans="2:28" x14ac:dyDescent="0.35">
      <c r="B44" s="39" t="s">
        <v>3597</v>
      </c>
      <c r="C44" s="6" t="s">
        <v>3633</v>
      </c>
      <c r="F44" s="76" t="s">
        <v>44</v>
      </c>
      <c r="G44" s="41" cm="1">
        <f t="array" aca="1" ref="G44" ca="1">IFERROR(MEDIAN(IF(INDIRECT($B$2&amp;$B$1)=G$1,IF(INDIRECT($B$2&amp;$C44)&gt;0,IF(COUNTIFS(INDIRECT($B$2&amp;$B$1),G$1,INDIRECT($B$2&amp;$C44),"&gt;0")&gt;=G$2,INDIRECT($B$2&amp;$C44))))),"NA")</f>
        <v>14</v>
      </c>
      <c r="H44" s="41" cm="1">
        <f t="array" aca="1" ref="H44" ca="1">IFERROR(MEDIAN(IF(INDIRECT($B$2&amp;$B$1)=H$1,IF(INDIRECT($B$2&amp;$C44)&gt;0,IF(COUNTIFS(INDIRECT($B$2&amp;$B$1),H$1,INDIRECT($B$2&amp;$C44),"&gt;0")&gt;=H$2,INDIRECT($B$2&amp;$C44))))),"NA")</f>
        <v>30</v>
      </c>
      <c r="I44" s="41" t="str" cm="1">
        <f t="array" aca="1" ref="I44" ca="1">IFERROR(MEDIAN(IF(INDIRECT($B$2&amp;$B$1)=I$1,IF(INDIRECT($B$2&amp;$C44)&gt;0,IF(COUNTIFS(INDIRECT($B$2&amp;$B$1),I$1,INDIRECT($B$2&amp;$C44),"&gt;0")&gt;=I$2,INDIRECT($B$2&amp;$C44))))),"NA")</f>
        <v>NA</v>
      </c>
      <c r="J44" s="41" cm="1">
        <f t="array" aca="1" ref="J44" ca="1">IFERROR(MEDIAN(IF(INDIRECT($B$2&amp;$B$1)=J$1,IF(INDIRECT($B$2&amp;$C44)&gt;0,IF(COUNTIFS(INDIRECT($B$2&amp;$B$1),J$1,INDIRECT($B$2&amp;$C44),"&gt;0")&gt;=J$2,INDIRECT($B$2&amp;$C44))))),"NA")</f>
        <v>5</v>
      </c>
      <c r="K44" s="41" cm="1">
        <f t="array" aca="1" ref="K44" ca="1">IFERROR(MEDIAN(IF(INDIRECT($B$2&amp;$B$1)=K$1,IF(INDIRECT($B$2&amp;$C44)&gt;0,IF(COUNTIFS(INDIRECT($B$2&amp;$B$1),K$1,INDIRECT($B$2&amp;$C44),"&gt;0")&gt;=K$2,INDIRECT($B$2&amp;$C44))))),"NA")</f>
        <v>4.5</v>
      </c>
      <c r="L44" s="41" cm="1">
        <f t="array" aca="1" ref="L44" ca="1">IFERROR(MEDIAN(IF(INDIRECT($B$2&amp;$B$1)=L$1,IF(INDIRECT($B$2&amp;$C44)&gt;0,IF(COUNTIFS(INDIRECT($B$2&amp;$B$1),L$1,INDIRECT($B$2&amp;$C44),"&gt;0")&gt;=L$2,INDIRECT($B$2&amp;$C44))))),"NA")</f>
        <v>3</v>
      </c>
      <c r="M44" s="41" cm="1">
        <f t="array" aca="1" ref="M44" ca="1">IFERROR(MEDIAN(IF(INDIRECT($B$2&amp;$B$1)=M$1,IF(INDIRECT($B$2&amp;$C44)&gt;0,IF(COUNTIFS(INDIRECT($B$2&amp;$B$1),M$1,INDIRECT($B$2&amp;$C44),"&gt;0")&gt;=M$2,INDIRECT($B$2&amp;$C44))))),"NA")</f>
        <v>150</v>
      </c>
      <c r="N44" s="41" t="str" cm="1">
        <f t="array" aca="1" ref="N44" ca="1">IFERROR(MEDIAN(IF(INDIRECT($B$2&amp;$B$1)=N$1,IF(INDIRECT($B$2&amp;$C44)&gt;0,IF(COUNTIFS(INDIRECT($B$2&amp;$B$1),N$1,INDIRECT($B$2&amp;$C44),"&gt;0")&gt;=N$2,INDIRECT($B$2&amp;$C44))))),"NA")</f>
        <v>NA</v>
      </c>
      <c r="O44" s="41" t="str" cm="1">
        <f t="array" aca="1" ref="O44" ca="1">IFERROR(MEDIAN(IF(INDIRECT($B$2&amp;$B$1)=O$1,IF(INDIRECT($B$2&amp;$C44)&gt;0,IF(COUNTIFS(INDIRECT($B$2&amp;$B$1),O$1,INDIRECT($B$2&amp;$C44),"&gt;0")&gt;=O$2,INDIRECT($B$2&amp;$C44))))),"NA")</f>
        <v>NA</v>
      </c>
      <c r="P44" s="41" cm="1">
        <f t="array" aca="1" ref="P44" ca="1">IFERROR(MEDIAN(IF(INDIRECT($B$2&amp;$B$1)=P$1,IF(INDIRECT($B$2&amp;$C44)&gt;0,IF(COUNTIFS(INDIRECT($B$2&amp;$B$1),P$1,INDIRECT($B$2&amp;$C44),"&gt;0")&gt;=P$2,INDIRECT($B$2&amp;$C44))))),"NA")</f>
        <v>1.5</v>
      </c>
      <c r="Q44" s="41" t="str" cm="1">
        <f t="array" aca="1" ref="Q44" ca="1">IFERROR(MEDIAN(IF(INDIRECT($B$2&amp;$B$1)=Q$1,IF(INDIRECT($B$2&amp;$C44)&gt;0,IF(COUNTIFS(INDIRECT($B$2&amp;$B$1),Q$1,INDIRECT($B$2&amp;$C44),"&gt;0")&gt;=Q$2,INDIRECT($B$2&amp;$C44))))),"NA")</f>
        <v>NA</v>
      </c>
      <c r="R44" s="41" cm="1">
        <f t="array" aca="1" ref="R44" ca="1">IFERROR(MEDIAN(IF(INDIRECT($B$2&amp;$B$1)=R$1,IF(INDIRECT($B$2&amp;$C44)&gt;0,IF(COUNTIFS(INDIRECT($B$2&amp;$B$1),R$1,INDIRECT($B$2&amp;$C44),"&gt;0")&gt;=R$2,INDIRECT($B$2&amp;$C44))))),"NA")</f>
        <v>26.5</v>
      </c>
      <c r="S44" s="41" cm="1">
        <f t="array" aca="1" ref="S44" ca="1">IFERROR(MEDIAN(IF(INDIRECT($B$2&amp;$B$1)=S$1,IF(INDIRECT($B$2&amp;$C44)&gt;0,IF(COUNTIFS(INDIRECT($B$2&amp;$B$1),S$1,INDIRECT($B$2&amp;$C44),"&gt;0")&gt;=S$2,INDIRECT($B$2&amp;$C44))))),"NA")</f>
        <v>10</v>
      </c>
      <c r="T44" s="41" cm="1">
        <f t="array" aca="1" ref="T44" ca="1">IFERROR(MEDIAN(IF(INDIRECT($B$2&amp;$B$1)=T$1,IF(INDIRECT($B$2&amp;$C44)&gt;0,IF(COUNTIFS(INDIRECT($B$2&amp;$B$1),T$1,INDIRECT($B$2&amp;$C44),"&gt;0")&gt;=T$2,INDIRECT($B$2&amp;$C44))))),"NA")</f>
        <v>6</v>
      </c>
      <c r="U44" s="41" t="str" cm="1">
        <f t="array" aca="1" ref="U44" ca="1">IFERROR(MEDIAN(IF(INDIRECT($B$2&amp;$B$1)=U$1,IF(INDIRECT($B$2&amp;$C44)&gt;0,IF(COUNTIFS(INDIRECT($B$2&amp;$B$1),U$1,INDIRECT($B$2&amp;$C44),"&gt;0")&gt;=U$2,INDIRECT($B$2&amp;$C44))))),"NA")</f>
        <v>NA</v>
      </c>
      <c r="V44" s="41" t="str" cm="1">
        <f t="array" aca="1" ref="V44" ca="1">IFERROR(MEDIAN(IF(INDIRECT($B$2&amp;$B$1)=V$1,IF(INDIRECT($B$2&amp;$C44)&gt;0,IF(COUNTIFS(INDIRECT($B$2&amp;$B$1),V$1,INDIRECT($B$2&amp;$C44),"&gt;0")&gt;=V$2,INDIRECT($B$2&amp;$C44))))),"NA")</f>
        <v>NA</v>
      </c>
      <c r="W44" s="41" t="str" cm="1">
        <f t="array" aca="1" ref="W44" ca="1">IFERROR(MEDIAN(IF(INDIRECT($B$2&amp;$B$1)=W$1,IF(INDIRECT($B$2&amp;$C44)&gt;0,IF(COUNTIFS(INDIRECT($B$2&amp;$B$1),W$1,INDIRECT($B$2&amp;$C44),"&gt;0")&gt;=W$2,INDIRECT($B$2&amp;$C44))))),"NA")</f>
        <v>NA</v>
      </c>
      <c r="X44" s="41" cm="1">
        <f t="array" aca="1" ref="X44" ca="1">IFERROR(MEDIAN(IF(INDIRECT($B$2&amp;$B$1)=X$1,IF(INDIRECT($B$2&amp;$C44)&gt;0,IF(COUNTIFS(INDIRECT($B$2&amp;$B$1),X$1,INDIRECT($B$2&amp;$C44),"&gt;0")&gt;=X$2,INDIRECT($B$2&amp;$C44))))),"NA")</f>
        <v>12.5</v>
      </c>
    </row>
    <row r="45" spans="2:28" x14ac:dyDescent="0.35">
      <c r="B45" s="39" t="s">
        <v>3599</v>
      </c>
      <c r="C45" s="6" t="s">
        <v>3634</v>
      </c>
      <c r="F45" s="76" t="s">
        <v>46</v>
      </c>
      <c r="G45" s="41" cm="1">
        <f t="array" aca="1" ref="G45" ca="1">IFERROR(MEDIAN(IF(INDIRECT($B$2&amp;$B$1)=G$1,IF(INDIRECT($B$2&amp;$C45)&gt;0,IF(COUNTIFS(INDIRECT($B$2&amp;$B$1),G$1,INDIRECT($B$2&amp;$C45),"&gt;0")&gt;=G$2,INDIRECT($B$2&amp;$C45))))),"NA")</f>
        <v>2.5</v>
      </c>
      <c r="H45" s="41" cm="1">
        <f t="array" aca="1" ref="H45" ca="1">IFERROR(MEDIAN(IF(INDIRECT($B$2&amp;$B$1)=H$1,IF(INDIRECT($B$2&amp;$C45)&gt;0,IF(COUNTIFS(INDIRECT($B$2&amp;$B$1),H$1,INDIRECT($B$2&amp;$C45),"&gt;0")&gt;=H$2,INDIRECT($B$2&amp;$C45))))),"NA")</f>
        <v>30</v>
      </c>
      <c r="I45" s="41" t="str" cm="1">
        <f t="array" aca="1" ref="I45" ca="1">IFERROR(MEDIAN(IF(INDIRECT($B$2&amp;$B$1)=I$1,IF(INDIRECT($B$2&amp;$C45)&gt;0,IF(COUNTIFS(INDIRECT($B$2&amp;$B$1),I$1,INDIRECT($B$2&amp;$C45),"&gt;0")&gt;=I$2,INDIRECT($B$2&amp;$C45))))),"NA")</f>
        <v>NA</v>
      </c>
      <c r="J45" s="41" cm="1">
        <f t="array" aca="1" ref="J45" ca="1">IFERROR(MEDIAN(IF(INDIRECT($B$2&amp;$B$1)=J$1,IF(INDIRECT($B$2&amp;$C45)&gt;0,IF(COUNTIFS(INDIRECT($B$2&amp;$B$1),J$1,INDIRECT($B$2&amp;$C45),"&gt;0")&gt;=J$2,INDIRECT($B$2&amp;$C45))))),"NA")</f>
        <v>5</v>
      </c>
      <c r="K45" s="41" cm="1">
        <f t="array" aca="1" ref="K45" ca="1">IFERROR(MEDIAN(IF(INDIRECT($B$2&amp;$B$1)=K$1,IF(INDIRECT($B$2&amp;$C45)&gt;0,IF(COUNTIFS(INDIRECT($B$2&amp;$B$1),K$1,INDIRECT($B$2&amp;$C45),"&gt;0")&gt;=K$2,INDIRECT($B$2&amp;$C45))))),"NA")</f>
        <v>4</v>
      </c>
      <c r="L45" s="41" cm="1">
        <f t="array" aca="1" ref="L45" ca="1">IFERROR(MEDIAN(IF(INDIRECT($B$2&amp;$B$1)=L$1,IF(INDIRECT($B$2&amp;$C45)&gt;0,IF(COUNTIFS(INDIRECT($B$2&amp;$B$1),L$1,INDIRECT($B$2&amp;$C45),"&gt;0")&gt;=L$2,INDIRECT($B$2&amp;$C45))))),"NA")</f>
        <v>3</v>
      </c>
      <c r="M45" s="41" cm="1">
        <f t="array" aca="1" ref="M45" ca="1">IFERROR(MEDIAN(IF(INDIRECT($B$2&amp;$B$1)=M$1,IF(INDIRECT($B$2&amp;$C45)&gt;0,IF(COUNTIFS(INDIRECT($B$2&amp;$B$1),M$1,INDIRECT($B$2&amp;$C45),"&gt;0")&gt;=M$2,INDIRECT($B$2&amp;$C45))))),"NA")</f>
        <v>7</v>
      </c>
      <c r="N45" s="41" t="str" cm="1">
        <f t="array" aca="1" ref="N45" ca="1">IFERROR(MEDIAN(IF(INDIRECT($B$2&amp;$B$1)=N$1,IF(INDIRECT($B$2&amp;$C45)&gt;0,IF(COUNTIFS(INDIRECT($B$2&amp;$B$1),N$1,INDIRECT($B$2&amp;$C45),"&gt;0")&gt;=N$2,INDIRECT($B$2&amp;$C45))))),"NA")</f>
        <v>NA</v>
      </c>
      <c r="O45" s="41" cm="1">
        <f t="array" aca="1" ref="O45" ca="1">IFERROR(MEDIAN(IF(INDIRECT($B$2&amp;$B$1)=O$1,IF(INDIRECT($B$2&amp;$C45)&gt;0,IF(COUNTIFS(INDIRECT($B$2&amp;$B$1),O$1,INDIRECT($B$2&amp;$C45),"&gt;0")&gt;=O$2,INDIRECT($B$2&amp;$C45))))),"NA")</f>
        <v>4</v>
      </c>
      <c r="P45" s="41" cm="1">
        <f t="array" aca="1" ref="P45" ca="1">IFERROR(MEDIAN(IF(INDIRECT($B$2&amp;$B$1)=P$1,IF(INDIRECT($B$2&amp;$C45)&gt;0,IF(COUNTIFS(INDIRECT($B$2&amp;$B$1),P$1,INDIRECT($B$2&amp;$C45),"&gt;0")&gt;=P$2,INDIRECT($B$2&amp;$C45))))),"NA")</f>
        <v>8.5</v>
      </c>
      <c r="Q45" s="41" t="str" cm="1">
        <f t="array" aca="1" ref="Q45" ca="1">IFERROR(MEDIAN(IF(INDIRECT($B$2&amp;$B$1)=Q$1,IF(INDIRECT($B$2&amp;$C45)&gt;0,IF(COUNTIFS(INDIRECT($B$2&amp;$B$1),Q$1,INDIRECT($B$2&amp;$C45),"&gt;0")&gt;=Q$2,INDIRECT($B$2&amp;$C45))))),"NA")</f>
        <v>NA</v>
      </c>
      <c r="R45" s="41" cm="1">
        <f t="array" aca="1" ref="R45" ca="1">IFERROR(MEDIAN(IF(INDIRECT($B$2&amp;$B$1)=R$1,IF(INDIRECT($B$2&amp;$C45)&gt;0,IF(COUNTIFS(INDIRECT($B$2&amp;$B$1),R$1,INDIRECT($B$2&amp;$C45),"&gt;0")&gt;=R$2,INDIRECT($B$2&amp;$C45))))),"NA")</f>
        <v>14</v>
      </c>
      <c r="S45" s="41" t="str" cm="1">
        <f t="array" aca="1" ref="S45" ca="1">IFERROR(MEDIAN(IF(INDIRECT($B$2&amp;$B$1)=S$1,IF(INDIRECT($B$2&amp;$C45)&gt;0,IF(COUNTIFS(INDIRECT($B$2&amp;$B$1),S$1,INDIRECT($B$2&amp;$C45),"&gt;0")&gt;=S$2,INDIRECT($B$2&amp;$C45))))),"NA")</f>
        <v>NA</v>
      </c>
      <c r="T45" s="41" cm="1">
        <f t="array" aca="1" ref="T45" ca="1">IFERROR(MEDIAN(IF(INDIRECT($B$2&amp;$B$1)=T$1,IF(INDIRECT($B$2&amp;$C45)&gt;0,IF(COUNTIFS(INDIRECT($B$2&amp;$B$1),T$1,INDIRECT($B$2&amp;$C45),"&gt;0")&gt;=T$2,INDIRECT($B$2&amp;$C45))))),"NA")</f>
        <v>4.5</v>
      </c>
      <c r="U45" s="41" t="str" cm="1">
        <f t="array" aca="1" ref="U45" ca="1">IFERROR(MEDIAN(IF(INDIRECT($B$2&amp;$B$1)=U$1,IF(INDIRECT($B$2&amp;$C45)&gt;0,IF(COUNTIFS(INDIRECT($B$2&amp;$B$1),U$1,INDIRECT($B$2&amp;$C45),"&gt;0")&gt;=U$2,INDIRECT($B$2&amp;$C45))))),"NA")</f>
        <v>NA</v>
      </c>
      <c r="V45" s="41" t="str" cm="1">
        <f t="array" aca="1" ref="V45" ca="1">IFERROR(MEDIAN(IF(INDIRECT($B$2&amp;$B$1)=V$1,IF(INDIRECT($B$2&amp;$C45)&gt;0,IF(COUNTIFS(INDIRECT($B$2&amp;$B$1),V$1,INDIRECT($B$2&amp;$C45),"&gt;0")&gt;=V$2,INDIRECT($B$2&amp;$C45))))),"NA")</f>
        <v>NA</v>
      </c>
      <c r="W45" s="41" t="str" cm="1">
        <f t="array" aca="1" ref="W45" ca="1">IFERROR(MEDIAN(IF(INDIRECT($B$2&amp;$B$1)=W$1,IF(INDIRECT($B$2&amp;$C45)&gt;0,IF(COUNTIFS(INDIRECT($B$2&amp;$B$1),W$1,INDIRECT($B$2&amp;$C45),"&gt;0")&gt;=W$2,INDIRECT($B$2&amp;$C45))))),"NA")</f>
        <v>NA</v>
      </c>
      <c r="X45" s="41" t="str" cm="1">
        <f t="array" aca="1" ref="X45" ca="1">IFERROR(MEDIAN(IF(INDIRECT($B$2&amp;$B$1)=X$1,IF(INDIRECT($B$2&amp;$C45)&gt;0,IF(COUNTIFS(INDIRECT($B$2&amp;$B$1),X$1,INDIRECT($B$2&amp;$C45),"&gt;0")&gt;=X$2,INDIRECT($B$2&amp;$C45))))),"NA")</f>
        <v>NA</v>
      </c>
      <c r="AB45" s="32"/>
    </row>
    <row r="46" spans="2:28" ht="15.5" x14ac:dyDescent="0.35">
      <c r="B46" s="39" t="s">
        <v>3601</v>
      </c>
      <c r="C46" s="6" t="s">
        <v>3635</v>
      </c>
      <c r="E46" s="69" t="s">
        <v>3636</v>
      </c>
      <c r="F46" s="79" t="s">
        <v>3603</v>
      </c>
      <c r="G46" s="41" cm="1">
        <f t="array" aca="1" ref="G46" ca="1">IFERROR(MEDIAN(IF(INDIRECT($B$2&amp;$B$1)=G$1,IF(INDIRECT($B$2&amp;$C46)&gt;0,IF(COUNTIFS(INDIRECT($B$2&amp;$B$1),G$1,INDIRECT($B$2&amp;$C46),"&gt;0")&gt;=G$2,INDIRECT($B$2&amp;$C46))))),"NA")</f>
        <v>1</v>
      </c>
      <c r="H46" s="41" cm="1">
        <f t="array" aca="1" ref="H46" ca="1">IFERROR(MEDIAN(IF(INDIRECT($B$2&amp;$B$1)=H$1,IF(INDIRECT($B$2&amp;$C46)&gt;0,IF(COUNTIFS(INDIRECT($B$2&amp;$B$1),H$1,INDIRECT($B$2&amp;$C46),"&gt;0")&gt;=H$2,INDIRECT($B$2&amp;$C46))))),"NA")</f>
        <v>20</v>
      </c>
      <c r="I46" s="41" t="str" cm="1">
        <f t="array" aca="1" ref="I46" ca="1">IFERROR(MEDIAN(IF(INDIRECT($B$2&amp;$B$1)=I$1,IF(INDIRECT($B$2&amp;$C46)&gt;0,IF(COUNTIFS(INDIRECT($B$2&amp;$B$1),I$1,INDIRECT($B$2&amp;$C46),"&gt;0")&gt;=I$2,INDIRECT($B$2&amp;$C46))))),"NA")</f>
        <v>NA</v>
      </c>
      <c r="J46" s="41" cm="1">
        <f t="array" aca="1" ref="J46" ca="1">IFERROR(MEDIAN(IF(INDIRECT($B$2&amp;$B$1)=J$1,IF(INDIRECT($B$2&amp;$C46)&gt;0,IF(COUNTIFS(INDIRECT($B$2&amp;$B$1),J$1,INDIRECT($B$2&amp;$C46),"&gt;0")&gt;=J$2,INDIRECT($B$2&amp;$C46))))),"NA")</f>
        <v>5</v>
      </c>
      <c r="K46" s="41" cm="1">
        <f t="array" aca="1" ref="K46" ca="1">IFERROR(MEDIAN(IF(INDIRECT($B$2&amp;$B$1)=K$1,IF(INDIRECT($B$2&amp;$C46)&gt;0,IF(COUNTIFS(INDIRECT($B$2&amp;$B$1),K$1,INDIRECT($B$2&amp;$C46),"&gt;0")&gt;=K$2,INDIRECT($B$2&amp;$C46))))),"NA")</f>
        <v>3</v>
      </c>
      <c r="L46" s="41" cm="1">
        <f t="array" aca="1" ref="L46" ca="1">IFERROR(MEDIAN(IF(INDIRECT($B$2&amp;$B$1)=L$1,IF(INDIRECT($B$2&amp;$C46)&gt;0,IF(COUNTIFS(INDIRECT($B$2&amp;$B$1),L$1,INDIRECT($B$2&amp;$C46),"&gt;0")&gt;=L$2,INDIRECT($B$2&amp;$C46))))),"NA")</f>
        <v>3</v>
      </c>
      <c r="M46" s="41" cm="1">
        <f t="array" aca="1" ref="M46" ca="1">IFERROR(MEDIAN(IF(INDIRECT($B$2&amp;$B$1)=M$1,IF(INDIRECT($B$2&amp;$C46)&gt;0,IF(COUNTIFS(INDIRECT($B$2&amp;$B$1),M$1,INDIRECT($B$2&amp;$C46),"&gt;0")&gt;=M$2,INDIRECT($B$2&amp;$C46))))),"NA")</f>
        <v>2.5</v>
      </c>
      <c r="N46" s="41" t="str" cm="1">
        <f t="array" aca="1" ref="N46" ca="1">IFERROR(MEDIAN(IF(INDIRECT($B$2&amp;$B$1)=N$1,IF(INDIRECT($B$2&amp;$C46)&gt;0,IF(COUNTIFS(INDIRECT($B$2&amp;$B$1),N$1,INDIRECT($B$2&amp;$C46),"&gt;0")&gt;=N$2,INDIRECT($B$2&amp;$C46))))),"NA")</f>
        <v>NA</v>
      </c>
      <c r="O46" s="41" cm="1">
        <f t="array" aca="1" ref="O46" ca="1">IFERROR(MEDIAN(IF(INDIRECT($B$2&amp;$B$1)=O$1,IF(INDIRECT($B$2&amp;$C46)&gt;0,IF(COUNTIFS(INDIRECT($B$2&amp;$B$1),O$1,INDIRECT($B$2&amp;$C46),"&gt;0")&gt;=O$2,INDIRECT($B$2&amp;$C46))))),"NA")</f>
        <v>7</v>
      </c>
      <c r="P46" s="41" cm="1">
        <f t="array" aca="1" ref="P46" ca="1">IFERROR(MEDIAN(IF(INDIRECT($B$2&amp;$B$1)=P$1,IF(INDIRECT($B$2&amp;$C46)&gt;0,IF(COUNTIFS(INDIRECT($B$2&amp;$B$1),P$1,INDIRECT($B$2&amp;$C46),"&gt;0")&gt;=P$2,INDIRECT($B$2&amp;$C46))))),"NA")</f>
        <v>2.5</v>
      </c>
      <c r="Q46" s="41" t="str" cm="1">
        <f t="array" aca="1" ref="Q46" ca="1">IFERROR(MEDIAN(IF(INDIRECT($B$2&amp;$B$1)=Q$1,IF(INDIRECT($B$2&amp;$C46)&gt;0,IF(COUNTIFS(INDIRECT($B$2&amp;$B$1),Q$1,INDIRECT($B$2&amp;$C46),"&gt;0")&gt;=Q$2,INDIRECT($B$2&amp;$C46))))),"NA")</f>
        <v>NA</v>
      </c>
      <c r="R46" s="41" cm="1">
        <f t="array" aca="1" ref="R46" ca="1">IFERROR(MEDIAN(IF(INDIRECT($B$2&amp;$B$1)=R$1,IF(INDIRECT($B$2&amp;$C46)&gt;0,IF(COUNTIFS(INDIRECT($B$2&amp;$B$1),R$1,INDIRECT($B$2&amp;$C46),"&gt;0")&gt;=R$2,INDIRECT($B$2&amp;$C46))))),"NA")</f>
        <v>4</v>
      </c>
      <c r="S46" s="41" cm="1">
        <f t="array" aca="1" ref="S46" ca="1">IFERROR(MEDIAN(IF(INDIRECT($B$2&amp;$B$1)=S$1,IF(INDIRECT($B$2&amp;$C46)&gt;0,IF(COUNTIFS(INDIRECT($B$2&amp;$B$1),S$1,INDIRECT($B$2&amp;$C46),"&gt;0")&gt;=S$2,INDIRECT($B$2&amp;$C46))))),"NA")</f>
        <v>7</v>
      </c>
      <c r="T46" s="41" cm="1">
        <f t="array" aca="1" ref="T46" ca="1">IFERROR(MEDIAN(IF(INDIRECT($B$2&amp;$B$1)=T$1,IF(INDIRECT($B$2&amp;$C46)&gt;0,IF(COUNTIFS(INDIRECT($B$2&amp;$B$1),T$1,INDIRECT($B$2&amp;$C46),"&gt;0")&gt;=T$2,INDIRECT($B$2&amp;$C46))))),"NA")</f>
        <v>5</v>
      </c>
      <c r="U46" s="41" cm="1">
        <f t="array" aca="1" ref="U46" ca="1">IFERROR(MEDIAN(IF(INDIRECT($B$2&amp;$B$1)=U$1,IF(INDIRECT($B$2&amp;$C46)&gt;0,IF(COUNTIFS(INDIRECT($B$2&amp;$B$1),U$1,INDIRECT($B$2&amp;$C46),"&gt;0")&gt;=U$2,INDIRECT($B$2&amp;$C46))))),"NA")</f>
        <v>30</v>
      </c>
      <c r="V46" s="41" t="str" cm="1">
        <f t="array" aca="1" ref="V46" ca="1">IFERROR(MEDIAN(IF(INDIRECT($B$2&amp;$B$1)=V$1,IF(INDIRECT($B$2&amp;$C46)&gt;0,IF(COUNTIFS(INDIRECT($B$2&amp;$B$1),V$1,INDIRECT($B$2&amp;$C46),"&gt;0")&gt;=V$2,INDIRECT($B$2&amp;$C46))))),"NA")</f>
        <v>NA</v>
      </c>
      <c r="W46" s="41" t="str" cm="1">
        <f t="array" aca="1" ref="W46" ca="1">IFERROR(MEDIAN(IF(INDIRECT($B$2&amp;$B$1)=W$1,IF(INDIRECT($B$2&amp;$C46)&gt;0,IF(COUNTIFS(INDIRECT($B$2&amp;$B$1),W$1,INDIRECT($B$2&amp;$C46),"&gt;0")&gt;=W$2,INDIRECT($B$2&amp;$C46))))),"NA")</f>
        <v>NA</v>
      </c>
      <c r="X46" s="41" t="str" cm="1">
        <f t="array" aca="1" ref="X46" ca="1">IFERROR(MEDIAN(IF(INDIRECT($B$2&amp;$B$1)=X$1,IF(INDIRECT($B$2&amp;$C46)&gt;0,IF(COUNTIFS(INDIRECT($B$2&amp;$B$1),X$1,INDIRECT($B$2&amp;$C46),"&gt;0")&gt;=X$2,INDIRECT($B$2&amp;$C46))))),"NA")</f>
        <v>NA</v>
      </c>
    </row>
    <row r="47" spans="2:28" x14ac:dyDescent="0.35">
      <c r="B47" s="39" t="s">
        <v>3604</v>
      </c>
      <c r="C47" s="6" t="s">
        <v>3637</v>
      </c>
      <c r="F47" s="79" t="s">
        <v>3606</v>
      </c>
      <c r="G47" s="41" cm="1">
        <f t="array" aca="1" ref="G47" ca="1">IFERROR(MEDIAN(IF(INDIRECT($B$2&amp;$B$1)=G$1,IF(INDIRECT($B$2&amp;$C47)&gt;0,IF(COUNTIFS(INDIRECT($B$2&amp;$B$1),G$1,INDIRECT($B$2&amp;$C47),"&gt;0")&gt;=G$2,INDIRECT($B$2&amp;$C47))))),"NA")</f>
        <v>1</v>
      </c>
      <c r="H47" s="41" cm="1">
        <f t="array" aca="1" ref="H47" ca="1">IFERROR(MEDIAN(IF(INDIRECT($B$2&amp;$B$1)=H$1,IF(INDIRECT($B$2&amp;$C47)&gt;0,IF(COUNTIFS(INDIRECT($B$2&amp;$B$1),H$1,INDIRECT($B$2&amp;$C47),"&gt;0")&gt;=H$2,INDIRECT($B$2&amp;$C47))))),"NA")</f>
        <v>29</v>
      </c>
      <c r="I47" s="41" t="str" cm="1">
        <f t="array" aca="1" ref="I47" ca="1">IFERROR(MEDIAN(IF(INDIRECT($B$2&amp;$B$1)=I$1,IF(INDIRECT($B$2&amp;$C47)&gt;0,IF(COUNTIFS(INDIRECT($B$2&amp;$B$1),I$1,INDIRECT($B$2&amp;$C47),"&gt;0")&gt;=I$2,INDIRECT($B$2&amp;$C47))))),"NA")</f>
        <v>NA</v>
      </c>
      <c r="J47" s="41" cm="1">
        <f t="array" aca="1" ref="J47" ca="1">IFERROR(MEDIAN(IF(INDIRECT($B$2&amp;$B$1)=J$1,IF(INDIRECT($B$2&amp;$C47)&gt;0,IF(COUNTIFS(INDIRECT($B$2&amp;$B$1),J$1,INDIRECT($B$2&amp;$C47),"&gt;0")&gt;=J$2,INDIRECT($B$2&amp;$C47))))),"NA")</f>
        <v>5</v>
      </c>
      <c r="K47" s="41" cm="1">
        <f t="array" aca="1" ref="K47" ca="1">IFERROR(MEDIAN(IF(INDIRECT($B$2&amp;$B$1)=K$1,IF(INDIRECT($B$2&amp;$C47)&gt;0,IF(COUNTIFS(INDIRECT($B$2&amp;$B$1),K$1,INDIRECT($B$2&amp;$C47),"&gt;0")&gt;=K$2,INDIRECT($B$2&amp;$C47))))),"NA")</f>
        <v>3</v>
      </c>
      <c r="L47" s="41" cm="1">
        <f t="array" aca="1" ref="L47" ca="1">IFERROR(MEDIAN(IF(INDIRECT($B$2&amp;$B$1)=L$1,IF(INDIRECT($B$2&amp;$C47)&gt;0,IF(COUNTIFS(INDIRECT($B$2&amp;$B$1),L$1,INDIRECT($B$2&amp;$C47),"&gt;0")&gt;=L$2,INDIRECT($B$2&amp;$C47))))),"NA")</f>
        <v>3</v>
      </c>
      <c r="M47" s="41" cm="1">
        <f t="array" aca="1" ref="M47" ca="1">IFERROR(MEDIAN(IF(INDIRECT($B$2&amp;$B$1)=M$1,IF(INDIRECT($B$2&amp;$C47)&gt;0,IF(COUNTIFS(INDIRECT($B$2&amp;$B$1),M$1,INDIRECT($B$2&amp;$C47),"&gt;0")&gt;=M$2,INDIRECT($B$2&amp;$C47))))),"NA")</f>
        <v>2.5</v>
      </c>
      <c r="N47" s="41" t="str" cm="1">
        <f t="array" aca="1" ref="N47" ca="1">IFERROR(MEDIAN(IF(INDIRECT($B$2&amp;$B$1)=N$1,IF(INDIRECT($B$2&amp;$C47)&gt;0,IF(COUNTIFS(INDIRECT($B$2&amp;$B$1),N$1,INDIRECT($B$2&amp;$C47),"&gt;0")&gt;=N$2,INDIRECT($B$2&amp;$C47))))),"NA")</f>
        <v>NA</v>
      </c>
      <c r="O47" s="41" cm="1">
        <f t="array" aca="1" ref="O47" ca="1">IFERROR(MEDIAN(IF(INDIRECT($B$2&amp;$B$1)=O$1,IF(INDIRECT($B$2&amp;$C47)&gt;0,IF(COUNTIFS(INDIRECT($B$2&amp;$B$1),O$1,INDIRECT($B$2&amp;$C47),"&gt;0")&gt;=O$2,INDIRECT($B$2&amp;$C47))))),"NA")</f>
        <v>7</v>
      </c>
      <c r="P47" s="41" cm="1">
        <f t="array" aca="1" ref="P47" ca="1">IFERROR(MEDIAN(IF(INDIRECT($B$2&amp;$B$1)=P$1,IF(INDIRECT($B$2&amp;$C47)&gt;0,IF(COUNTIFS(INDIRECT($B$2&amp;$B$1),P$1,INDIRECT($B$2&amp;$C47),"&gt;0")&gt;=P$2,INDIRECT($B$2&amp;$C47))))),"NA")</f>
        <v>2.5</v>
      </c>
      <c r="Q47" s="41" t="str" cm="1">
        <f t="array" aca="1" ref="Q47" ca="1">IFERROR(MEDIAN(IF(INDIRECT($B$2&amp;$B$1)=Q$1,IF(INDIRECT($B$2&amp;$C47)&gt;0,IF(COUNTIFS(INDIRECT($B$2&amp;$B$1),Q$1,INDIRECT($B$2&amp;$C47),"&gt;0")&gt;=Q$2,INDIRECT($B$2&amp;$C47))))),"NA")</f>
        <v>NA</v>
      </c>
      <c r="R47" s="41" cm="1">
        <f t="array" aca="1" ref="R47" ca="1">IFERROR(MEDIAN(IF(INDIRECT($B$2&amp;$B$1)=R$1,IF(INDIRECT($B$2&amp;$C47)&gt;0,IF(COUNTIFS(INDIRECT($B$2&amp;$B$1),R$1,INDIRECT($B$2&amp;$C47),"&gt;0")&gt;=R$2,INDIRECT($B$2&amp;$C47))))),"NA")</f>
        <v>5</v>
      </c>
      <c r="S47" s="41" cm="1">
        <f t="array" aca="1" ref="S47" ca="1">IFERROR(MEDIAN(IF(INDIRECT($B$2&amp;$B$1)=S$1,IF(INDIRECT($B$2&amp;$C47)&gt;0,IF(COUNTIFS(INDIRECT($B$2&amp;$B$1),S$1,INDIRECT($B$2&amp;$C47),"&gt;0")&gt;=S$2,INDIRECT($B$2&amp;$C47))))),"NA")</f>
        <v>7</v>
      </c>
      <c r="T47" s="41" cm="1">
        <f t="array" aca="1" ref="T47" ca="1">IFERROR(MEDIAN(IF(INDIRECT($B$2&amp;$B$1)=T$1,IF(INDIRECT($B$2&amp;$C47)&gt;0,IF(COUNTIFS(INDIRECT($B$2&amp;$B$1),T$1,INDIRECT($B$2&amp;$C47),"&gt;0")&gt;=T$2,INDIRECT($B$2&amp;$C47))))),"NA")</f>
        <v>7</v>
      </c>
      <c r="U47" s="41" cm="1">
        <f t="array" aca="1" ref="U47" ca="1">IFERROR(MEDIAN(IF(INDIRECT($B$2&amp;$B$1)=U$1,IF(INDIRECT($B$2&amp;$C47)&gt;0,IF(COUNTIFS(INDIRECT($B$2&amp;$B$1),U$1,INDIRECT($B$2&amp;$C47),"&gt;0")&gt;=U$2,INDIRECT($B$2&amp;$C47))))),"NA")</f>
        <v>30</v>
      </c>
      <c r="V47" s="41" cm="1">
        <f t="array" aca="1" ref="V47" ca="1">IFERROR(MEDIAN(IF(INDIRECT($B$2&amp;$B$1)=V$1,IF(INDIRECT($B$2&amp;$C47)&gt;0,IF(COUNTIFS(INDIRECT($B$2&amp;$B$1),V$1,INDIRECT($B$2&amp;$C47),"&gt;0")&gt;=V$2,INDIRECT($B$2&amp;$C47))))),"NA")</f>
        <v>30</v>
      </c>
      <c r="W47" s="41" t="str" cm="1">
        <f t="array" aca="1" ref="W47" ca="1">IFERROR(MEDIAN(IF(INDIRECT($B$2&amp;$B$1)=W$1,IF(INDIRECT($B$2&amp;$C47)&gt;0,IF(COUNTIFS(INDIRECT($B$2&amp;$B$1),W$1,INDIRECT($B$2&amp;$C47),"&gt;0")&gt;=W$2,INDIRECT($B$2&amp;$C47))))),"NA")</f>
        <v>NA</v>
      </c>
      <c r="X47" s="41" t="str" cm="1">
        <f t="array" aca="1" ref="X47" ca="1">IFERROR(MEDIAN(IF(INDIRECT($B$2&amp;$B$1)=X$1,IF(INDIRECT($B$2&amp;$C47)&gt;0,IF(COUNTIFS(INDIRECT($B$2&amp;$B$1),X$1,INDIRECT($B$2&amp;$C47),"&gt;0")&gt;=X$2,INDIRECT($B$2&amp;$C47))))),"NA")</f>
        <v>NA</v>
      </c>
    </row>
    <row r="48" spans="2:28" x14ac:dyDescent="0.35">
      <c r="B48" s="39" t="s">
        <v>3607</v>
      </c>
      <c r="C48" s="6" t="s">
        <v>3638</v>
      </c>
      <c r="F48" s="79" t="s">
        <v>50</v>
      </c>
      <c r="G48" s="41" cm="1">
        <f t="array" aca="1" ref="G48" ca="1">IFERROR(MEDIAN(IF(INDIRECT($B$2&amp;$B$1)=G$1,IF(INDIRECT($B$2&amp;$C48)&gt;0,IF(COUNTIFS(INDIRECT($B$2&amp;$B$1),G$1,INDIRECT($B$2&amp;$C48),"&gt;0")&gt;=G$2,INDIRECT($B$2&amp;$C48))))),"NA")</f>
        <v>2</v>
      </c>
      <c r="H48" s="41" cm="1">
        <f t="array" aca="1" ref="H48" ca="1">IFERROR(MEDIAN(IF(INDIRECT($B$2&amp;$B$1)=H$1,IF(INDIRECT($B$2&amp;$C48)&gt;0,IF(COUNTIFS(INDIRECT($B$2&amp;$B$1),H$1,INDIRECT($B$2&amp;$C48),"&gt;0")&gt;=H$2,INDIRECT($B$2&amp;$C48))))),"NA")</f>
        <v>30</v>
      </c>
      <c r="I48" s="41" cm="1">
        <f t="array" aca="1" ref="I48" ca="1">IFERROR(MEDIAN(IF(INDIRECT($B$2&amp;$B$1)=I$1,IF(INDIRECT($B$2&amp;$C48)&gt;0,IF(COUNTIFS(INDIRECT($B$2&amp;$B$1),I$1,INDIRECT($B$2&amp;$C48),"&gt;0")&gt;=I$2,INDIRECT($B$2&amp;$C48))))),"NA")</f>
        <v>30</v>
      </c>
      <c r="J48" s="41" cm="1">
        <f t="array" aca="1" ref="J48" ca="1">IFERROR(MEDIAN(IF(INDIRECT($B$2&amp;$B$1)=J$1,IF(INDIRECT($B$2&amp;$C48)&gt;0,IF(COUNTIFS(INDIRECT($B$2&amp;$B$1),J$1,INDIRECT($B$2&amp;$C48),"&gt;0")&gt;=J$2,INDIRECT($B$2&amp;$C48))))),"NA")</f>
        <v>5</v>
      </c>
      <c r="K48" s="41" cm="1">
        <f t="array" aca="1" ref="K48" ca="1">IFERROR(MEDIAN(IF(INDIRECT($B$2&amp;$B$1)=K$1,IF(INDIRECT($B$2&amp;$C48)&gt;0,IF(COUNTIFS(INDIRECT($B$2&amp;$B$1),K$1,INDIRECT($B$2&amp;$C48),"&gt;0")&gt;=K$2,INDIRECT($B$2&amp;$C48))))),"NA")</f>
        <v>2.5</v>
      </c>
      <c r="L48" s="41" cm="1">
        <f t="array" aca="1" ref="L48" ca="1">IFERROR(MEDIAN(IF(INDIRECT($B$2&amp;$B$1)=L$1,IF(INDIRECT($B$2&amp;$C48)&gt;0,IF(COUNTIFS(INDIRECT($B$2&amp;$B$1),L$1,INDIRECT($B$2&amp;$C48),"&gt;0")&gt;=L$2,INDIRECT($B$2&amp;$C48))))),"NA")</f>
        <v>3</v>
      </c>
      <c r="M48" s="41" cm="1">
        <f t="array" aca="1" ref="M48" ca="1">IFERROR(MEDIAN(IF(INDIRECT($B$2&amp;$B$1)=M$1,IF(INDIRECT($B$2&amp;$C48)&gt;0,IF(COUNTIFS(INDIRECT($B$2&amp;$B$1),M$1,INDIRECT($B$2&amp;$C48),"&gt;0")&gt;=M$2,INDIRECT($B$2&amp;$C48))))),"NA")</f>
        <v>3</v>
      </c>
      <c r="N48" s="41" t="str" cm="1">
        <f t="array" aca="1" ref="N48" ca="1">IFERROR(MEDIAN(IF(INDIRECT($B$2&amp;$B$1)=N$1,IF(INDIRECT($B$2&amp;$C48)&gt;0,IF(COUNTIFS(INDIRECT($B$2&amp;$B$1),N$1,INDIRECT($B$2&amp;$C48),"&gt;0")&gt;=N$2,INDIRECT($B$2&amp;$C48))))),"NA")</f>
        <v>NA</v>
      </c>
      <c r="O48" s="41" t="str" cm="1">
        <f t="array" aca="1" ref="O48" ca="1">IFERROR(MEDIAN(IF(INDIRECT($B$2&amp;$B$1)=O$1,IF(INDIRECT($B$2&amp;$C48)&gt;0,IF(COUNTIFS(INDIRECT($B$2&amp;$B$1),O$1,INDIRECT($B$2&amp;$C48),"&gt;0")&gt;=O$2,INDIRECT($B$2&amp;$C48))))),"NA")</f>
        <v>NA</v>
      </c>
      <c r="P48" s="41" cm="1">
        <f t="array" aca="1" ref="P48" ca="1">IFERROR(MEDIAN(IF(INDIRECT($B$2&amp;$B$1)=P$1,IF(INDIRECT($B$2&amp;$C48)&gt;0,IF(COUNTIFS(INDIRECT($B$2&amp;$B$1),P$1,INDIRECT($B$2&amp;$C48),"&gt;0")&gt;=P$2,INDIRECT($B$2&amp;$C48))))),"NA")</f>
        <v>3</v>
      </c>
      <c r="Q48" s="41" t="str" cm="1">
        <f t="array" aca="1" ref="Q48" ca="1">IFERROR(MEDIAN(IF(INDIRECT($B$2&amp;$B$1)=Q$1,IF(INDIRECT($B$2&amp;$C48)&gt;0,IF(COUNTIFS(INDIRECT($B$2&amp;$B$1),Q$1,INDIRECT($B$2&amp;$C48),"&gt;0")&gt;=Q$2,INDIRECT($B$2&amp;$C48))))),"NA")</f>
        <v>NA</v>
      </c>
      <c r="R48" s="41" cm="1">
        <f t="array" aca="1" ref="R48" ca="1">IFERROR(MEDIAN(IF(INDIRECT($B$2&amp;$B$1)=R$1,IF(INDIRECT($B$2&amp;$C48)&gt;0,IF(COUNTIFS(INDIRECT($B$2&amp;$B$1),R$1,INDIRECT($B$2&amp;$C48),"&gt;0")&gt;=R$2,INDIRECT($B$2&amp;$C48))))),"NA")</f>
        <v>7</v>
      </c>
      <c r="S48" s="41" cm="1">
        <f t="array" aca="1" ref="S48" ca="1">IFERROR(MEDIAN(IF(INDIRECT($B$2&amp;$B$1)=S$1,IF(INDIRECT($B$2&amp;$C48)&gt;0,IF(COUNTIFS(INDIRECT($B$2&amp;$B$1),S$1,INDIRECT($B$2&amp;$C48),"&gt;0")&gt;=S$2,INDIRECT($B$2&amp;$C48))))),"NA")</f>
        <v>2</v>
      </c>
      <c r="T48" s="41" cm="1">
        <f t="array" aca="1" ref="T48" ca="1">IFERROR(MEDIAN(IF(INDIRECT($B$2&amp;$B$1)=T$1,IF(INDIRECT($B$2&amp;$C48)&gt;0,IF(COUNTIFS(INDIRECT($B$2&amp;$B$1),T$1,INDIRECT($B$2&amp;$C48),"&gt;0")&gt;=T$2,INDIRECT($B$2&amp;$C48))))),"NA")</f>
        <v>3</v>
      </c>
      <c r="U48" s="41" t="str" cm="1">
        <f t="array" aca="1" ref="U48" ca="1">IFERROR(MEDIAN(IF(INDIRECT($B$2&amp;$B$1)=U$1,IF(INDIRECT($B$2&amp;$C48)&gt;0,IF(COUNTIFS(INDIRECT($B$2&amp;$B$1),U$1,INDIRECT($B$2&amp;$C48),"&gt;0")&gt;=U$2,INDIRECT($B$2&amp;$C48))))),"NA")</f>
        <v>NA</v>
      </c>
      <c r="V48" s="41" t="str" cm="1">
        <f t="array" aca="1" ref="V48" ca="1">IFERROR(MEDIAN(IF(INDIRECT($B$2&amp;$B$1)=V$1,IF(INDIRECT($B$2&amp;$C48)&gt;0,IF(COUNTIFS(INDIRECT($B$2&amp;$B$1),V$1,INDIRECT($B$2&amp;$C48),"&gt;0")&gt;=V$2,INDIRECT($B$2&amp;$C48))))),"NA")</f>
        <v>NA</v>
      </c>
      <c r="W48" s="41" t="str" cm="1">
        <f t="array" aca="1" ref="W48" ca="1">IFERROR(MEDIAN(IF(INDIRECT($B$2&amp;$B$1)=W$1,IF(INDIRECT($B$2&amp;$C48)&gt;0,IF(COUNTIFS(INDIRECT($B$2&amp;$B$1),W$1,INDIRECT($B$2&amp;$C48),"&gt;0")&gt;=W$2,INDIRECT($B$2&amp;$C48))))),"NA")</f>
        <v>NA</v>
      </c>
      <c r="X48" s="41" t="str" cm="1">
        <f t="array" aca="1" ref="X48" ca="1">IFERROR(MEDIAN(IF(INDIRECT($B$2&amp;$B$1)=X$1,IF(INDIRECT($B$2&amp;$C48)&gt;0,IF(COUNTIFS(INDIRECT($B$2&amp;$B$1),X$1,INDIRECT($B$2&amp;$C48),"&gt;0")&gt;=X$2,INDIRECT($B$2&amp;$C48))))),"NA")</f>
        <v>NA</v>
      </c>
    </row>
    <row r="49" spans="2:24" ht="15.5" x14ac:dyDescent="0.35">
      <c r="B49" s="39" t="s">
        <v>2401</v>
      </c>
      <c r="C49" s="6" t="s">
        <v>3639</v>
      </c>
      <c r="E49" s="69"/>
      <c r="F49" s="79" t="s">
        <v>51</v>
      </c>
      <c r="G49" s="41" cm="1">
        <f t="array" aca="1" ref="G49" ca="1">IFERROR(MEDIAN(IF(INDIRECT($B$2&amp;$B$1)=G$1,IF(INDIRECT($B$2&amp;$C49)&gt;0,IF(COUNTIFS(INDIRECT($B$2&amp;$B$1),G$1,INDIRECT($B$2&amp;$C49),"&gt;0")&gt;=G$2,INDIRECT($B$2&amp;$C49))))),"NA")</f>
        <v>2</v>
      </c>
      <c r="H49" s="41" cm="1">
        <f t="array" aca="1" ref="H49" ca="1">IFERROR(MEDIAN(IF(INDIRECT($B$2&amp;$B$1)=H$1,IF(INDIRECT($B$2&amp;$C49)&gt;0,IF(COUNTIFS(INDIRECT($B$2&amp;$B$1),H$1,INDIRECT($B$2&amp;$C49),"&gt;0")&gt;=H$2,INDIRECT($B$2&amp;$C49))))),"NA")</f>
        <v>30</v>
      </c>
      <c r="I49" s="41" cm="1">
        <f t="array" aca="1" ref="I49" ca="1">IFERROR(MEDIAN(IF(INDIRECT($B$2&amp;$B$1)=I$1,IF(INDIRECT($B$2&amp;$C49)&gt;0,IF(COUNTIFS(INDIRECT($B$2&amp;$B$1),I$1,INDIRECT($B$2&amp;$C49),"&gt;0")&gt;=I$2,INDIRECT($B$2&amp;$C49))))),"NA")</f>
        <v>34</v>
      </c>
      <c r="J49" s="41" cm="1">
        <f t="array" aca="1" ref="J49" ca="1">IFERROR(MEDIAN(IF(INDIRECT($B$2&amp;$B$1)=J$1,IF(INDIRECT($B$2&amp;$C49)&gt;0,IF(COUNTIFS(INDIRECT($B$2&amp;$B$1),J$1,INDIRECT($B$2&amp;$C49),"&gt;0")&gt;=J$2,INDIRECT($B$2&amp;$C49))))),"NA")</f>
        <v>5</v>
      </c>
      <c r="K49" s="41" cm="1">
        <f t="array" aca="1" ref="K49" ca="1">IFERROR(MEDIAN(IF(INDIRECT($B$2&amp;$B$1)=K$1,IF(INDIRECT($B$2&amp;$C49)&gt;0,IF(COUNTIFS(INDIRECT($B$2&amp;$B$1),K$1,INDIRECT($B$2&amp;$C49),"&gt;0")&gt;=K$2,INDIRECT($B$2&amp;$C49))))),"NA")</f>
        <v>2</v>
      </c>
      <c r="L49" s="41" cm="1">
        <f t="array" aca="1" ref="L49" ca="1">IFERROR(MEDIAN(IF(INDIRECT($B$2&amp;$B$1)=L$1,IF(INDIRECT($B$2&amp;$C49)&gt;0,IF(COUNTIFS(INDIRECT($B$2&amp;$B$1),L$1,INDIRECT($B$2&amp;$C49),"&gt;0")&gt;=L$2,INDIRECT($B$2&amp;$C49))))),"NA")</f>
        <v>3</v>
      </c>
      <c r="M49" s="41" cm="1">
        <f t="array" aca="1" ref="M49" ca="1">IFERROR(MEDIAN(IF(INDIRECT($B$2&amp;$B$1)=M$1,IF(INDIRECT($B$2&amp;$C49)&gt;0,IF(COUNTIFS(INDIRECT($B$2&amp;$B$1),M$1,INDIRECT($B$2&amp;$C49),"&gt;0")&gt;=M$2,INDIRECT($B$2&amp;$C49))))),"NA")</f>
        <v>3</v>
      </c>
      <c r="N49" s="41" t="str" cm="1">
        <f t="array" aca="1" ref="N49" ca="1">IFERROR(MEDIAN(IF(INDIRECT($B$2&amp;$B$1)=N$1,IF(INDIRECT($B$2&amp;$C49)&gt;0,IF(COUNTIFS(INDIRECT($B$2&amp;$B$1),N$1,INDIRECT($B$2&amp;$C49),"&gt;0")&gt;=N$2,INDIRECT($B$2&amp;$C49))))),"NA")</f>
        <v>NA</v>
      </c>
      <c r="O49" s="41" cm="1">
        <f t="array" aca="1" ref="O49" ca="1">IFERROR(MEDIAN(IF(INDIRECT($B$2&amp;$B$1)=O$1,IF(INDIRECT($B$2&amp;$C49)&gt;0,IF(COUNTIFS(INDIRECT($B$2&amp;$B$1),O$1,INDIRECT($B$2&amp;$C49),"&gt;0")&gt;=O$2,INDIRECT($B$2&amp;$C49))))),"NA")</f>
        <v>2</v>
      </c>
      <c r="P49" s="41" cm="1">
        <f t="array" aca="1" ref="P49" ca="1">IFERROR(MEDIAN(IF(INDIRECT($B$2&amp;$B$1)=P$1,IF(INDIRECT($B$2&amp;$C49)&gt;0,IF(COUNTIFS(INDIRECT($B$2&amp;$B$1),P$1,INDIRECT($B$2&amp;$C49),"&gt;0")&gt;=P$2,INDIRECT($B$2&amp;$C49))))),"NA")</f>
        <v>2.5</v>
      </c>
      <c r="Q49" s="41" cm="1">
        <f t="array" aca="1" ref="Q49" ca="1">IFERROR(MEDIAN(IF(INDIRECT($B$2&amp;$B$1)=Q$1,IF(INDIRECT($B$2&amp;$C49)&gt;0,IF(COUNTIFS(INDIRECT($B$2&amp;$B$1),Q$1,INDIRECT($B$2&amp;$C49),"&gt;0")&gt;=Q$2,INDIRECT($B$2&amp;$C49))))),"NA")</f>
        <v>90</v>
      </c>
      <c r="R49" s="41" cm="1">
        <f t="array" aca="1" ref="R49" ca="1">IFERROR(MEDIAN(IF(INDIRECT($B$2&amp;$B$1)=R$1,IF(INDIRECT($B$2&amp;$C49)&gt;0,IF(COUNTIFS(INDIRECT($B$2&amp;$B$1),R$1,INDIRECT($B$2&amp;$C49),"&gt;0")&gt;=R$2,INDIRECT($B$2&amp;$C49))))),"NA")</f>
        <v>3</v>
      </c>
      <c r="S49" s="41" cm="1">
        <f t="array" aca="1" ref="S49" ca="1">IFERROR(MEDIAN(IF(INDIRECT($B$2&amp;$B$1)=S$1,IF(INDIRECT($B$2&amp;$C49)&gt;0,IF(COUNTIFS(INDIRECT($B$2&amp;$B$1),S$1,INDIRECT($B$2&amp;$C49),"&gt;0")&gt;=S$2,INDIRECT($B$2&amp;$C49))))),"NA")</f>
        <v>2</v>
      </c>
      <c r="T49" s="41" cm="1">
        <f t="array" aca="1" ref="T49" ca="1">IFERROR(MEDIAN(IF(INDIRECT($B$2&amp;$B$1)=T$1,IF(INDIRECT($B$2&amp;$C49)&gt;0,IF(COUNTIFS(INDIRECT($B$2&amp;$B$1),T$1,INDIRECT($B$2&amp;$C49),"&gt;0")&gt;=T$2,INDIRECT($B$2&amp;$C49))))),"NA")</f>
        <v>5</v>
      </c>
      <c r="U49" s="41" cm="1">
        <f t="array" aca="1" ref="U49" ca="1">IFERROR(MEDIAN(IF(INDIRECT($B$2&amp;$B$1)=U$1,IF(INDIRECT($B$2&amp;$C49)&gt;0,IF(COUNTIFS(INDIRECT($B$2&amp;$B$1),U$1,INDIRECT($B$2&amp;$C49),"&gt;0")&gt;=U$2,INDIRECT($B$2&amp;$C49))))),"NA")</f>
        <v>120</v>
      </c>
      <c r="V49" s="41" cm="1">
        <f t="array" aca="1" ref="V49" ca="1">IFERROR(MEDIAN(IF(INDIRECT($B$2&amp;$B$1)=V$1,IF(INDIRECT($B$2&amp;$C49)&gt;0,IF(COUNTIFS(INDIRECT($B$2&amp;$B$1),V$1,INDIRECT($B$2&amp;$C49),"&gt;0")&gt;=V$2,INDIRECT($B$2&amp;$C49))))),"NA")</f>
        <v>142.5</v>
      </c>
      <c r="W49" s="41" t="str" cm="1">
        <f t="array" aca="1" ref="W49" ca="1">IFERROR(MEDIAN(IF(INDIRECT($B$2&amp;$B$1)=W$1,IF(INDIRECT($B$2&amp;$C49)&gt;0,IF(COUNTIFS(INDIRECT($B$2&amp;$B$1),W$1,INDIRECT($B$2&amp;$C49),"&gt;0")&gt;=W$2,INDIRECT($B$2&amp;$C49))))),"NA")</f>
        <v>NA</v>
      </c>
      <c r="X49" s="41" t="str" cm="1">
        <f t="array" aca="1" ref="X49" ca="1">IFERROR(MEDIAN(IF(INDIRECT($B$2&amp;$B$1)=X$1,IF(INDIRECT($B$2&amp;$C49)&gt;0,IF(COUNTIFS(INDIRECT($B$2&amp;$B$1),X$1,INDIRECT($B$2&amp;$C49),"&gt;0")&gt;=X$2,INDIRECT($B$2&amp;$C49))))),"NA")</f>
        <v>NA</v>
      </c>
    </row>
    <row r="50" spans="2:24" x14ac:dyDescent="0.35">
      <c r="B50" s="39" t="s">
        <v>3610</v>
      </c>
      <c r="C50" s="6" t="s">
        <v>3640</v>
      </c>
      <c r="F50" s="79" t="s">
        <v>3612</v>
      </c>
      <c r="G50" s="41" cm="1">
        <f t="array" aca="1" ref="G50" ca="1">IFERROR(MEDIAN(IF(INDIRECT($B$2&amp;$B$1)=G$1,IF(INDIRECT($B$2&amp;$C50)&gt;0,IF(COUNTIFS(INDIRECT($B$2&amp;$B$1),G$1,INDIRECT($B$2&amp;$C50),"&gt;0")&gt;=G$2,INDIRECT($B$2&amp;$C50))))),"NA")</f>
        <v>2</v>
      </c>
      <c r="H50" s="41" cm="1">
        <f t="array" aca="1" ref="H50" ca="1">IFERROR(MEDIAN(IF(INDIRECT($B$2&amp;$B$1)=H$1,IF(INDIRECT($B$2&amp;$C50)&gt;0,IF(COUNTIFS(INDIRECT($B$2&amp;$B$1),H$1,INDIRECT($B$2&amp;$C50),"&gt;0")&gt;=H$2,INDIRECT($B$2&amp;$C50))))),"NA")</f>
        <v>30</v>
      </c>
      <c r="I50" s="41" t="str" cm="1">
        <f t="array" aca="1" ref="I50" ca="1">IFERROR(MEDIAN(IF(INDIRECT($B$2&amp;$B$1)=I$1,IF(INDIRECT($B$2&amp;$C50)&gt;0,IF(COUNTIFS(INDIRECT($B$2&amp;$B$1),I$1,INDIRECT($B$2&amp;$C50),"&gt;0")&gt;=I$2,INDIRECT($B$2&amp;$C50))))),"NA")</f>
        <v>NA</v>
      </c>
      <c r="J50" s="41" cm="1">
        <f t="array" aca="1" ref="J50" ca="1">IFERROR(MEDIAN(IF(INDIRECT($B$2&amp;$B$1)=J$1,IF(INDIRECT($B$2&amp;$C50)&gt;0,IF(COUNTIFS(INDIRECT($B$2&amp;$B$1),J$1,INDIRECT($B$2&amp;$C50),"&gt;0")&gt;=J$2,INDIRECT($B$2&amp;$C50))))),"NA")</f>
        <v>5</v>
      </c>
      <c r="K50" s="41" cm="1">
        <f t="array" aca="1" ref="K50" ca="1">IFERROR(MEDIAN(IF(INDIRECT($B$2&amp;$B$1)=K$1,IF(INDIRECT($B$2&amp;$C50)&gt;0,IF(COUNTIFS(INDIRECT($B$2&amp;$B$1),K$1,INDIRECT($B$2&amp;$C50),"&gt;0")&gt;=K$2,INDIRECT($B$2&amp;$C50))))),"NA")</f>
        <v>3</v>
      </c>
      <c r="L50" s="41" cm="1">
        <f t="array" aca="1" ref="L50" ca="1">IFERROR(MEDIAN(IF(INDIRECT($B$2&amp;$B$1)=L$1,IF(INDIRECT($B$2&amp;$C50)&gt;0,IF(COUNTIFS(INDIRECT($B$2&amp;$B$1),L$1,INDIRECT($B$2&amp;$C50),"&gt;0")&gt;=L$2,INDIRECT($B$2&amp;$C50))))),"NA")</f>
        <v>3</v>
      </c>
      <c r="M50" s="41" cm="1">
        <f t="array" aca="1" ref="M50" ca="1">IFERROR(MEDIAN(IF(INDIRECT($B$2&amp;$B$1)=M$1,IF(INDIRECT($B$2&amp;$C50)&gt;0,IF(COUNTIFS(INDIRECT($B$2&amp;$B$1),M$1,INDIRECT($B$2&amp;$C50),"&gt;0")&gt;=M$2,INDIRECT($B$2&amp;$C50))))),"NA")</f>
        <v>3</v>
      </c>
      <c r="N50" s="41" t="str" cm="1">
        <f t="array" aca="1" ref="N50" ca="1">IFERROR(MEDIAN(IF(INDIRECT($B$2&amp;$B$1)=N$1,IF(INDIRECT($B$2&amp;$C50)&gt;0,IF(COUNTIFS(INDIRECT($B$2&amp;$B$1),N$1,INDIRECT($B$2&amp;$C50),"&gt;0")&gt;=N$2,INDIRECT($B$2&amp;$C50))))),"NA")</f>
        <v>NA</v>
      </c>
      <c r="O50" s="41" cm="1">
        <f t="array" aca="1" ref="O50" ca="1">IFERROR(MEDIAN(IF(INDIRECT($B$2&amp;$B$1)=O$1,IF(INDIRECT($B$2&amp;$C50)&gt;0,IF(COUNTIFS(INDIRECT($B$2&amp;$B$1),O$1,INDIRECT($B$2&amp;$C50),"&gt;0")&gt;=O$2,INDIRECT($B$2&amp;$C50))))),"NA")</f>
        <v>2</v>
      </c>
      <c r="P50" s="41" cm="1">
        <f t="array" aca="1" ref="P50" ca="1">IFERROR(MEDIAN(IF(INDIRECT($B$2&amp;$B$1)=P$1,IF(INDIRECT($B$2&amp;$C50)&gt;0,IF(COUNTIFS(INDIRECT($B$2&amp;$B$1),P$1,INDIRECT($B$2&amp;$C50),"&gt;0")&gt;=P$2,INDIRECT($B$2&amp;$C50))))),"NA")</f>
        <v>3</v>
      </c>
      <c r="Q50" s="41" t="str" cm="1">
        <f t="array" aca="1" ref="Q50" ca="1">IFERROR(MEDIAN(IF(INDIRECT($B$2&amp;$B$1)=Q$1,IF(INDIRECT($B$2&amp;$C50)&gt;0,IF(COUNTIFS(INDIRECT($B$2&amp;$B$1),Q$1,INDIRECT($B$2&amp;$C50),"&gt;0")&gt;=Q$2,INDIRECT($B$2&amp;$C50))))),"NA")</f>
        <v>NA</v>
      </c>
      <c r="R50" s="41" cm="1">
        <f t="array" aca="1" ref="R50" ca="1">IFERROR(MEDIAN(IF(INDIRECT($B$2&amp;$B$1)=R$1,IF(INDIRECT($B$2&amp;$C50)&gt;0,IF(COUNTIFS(INDIRECT($B$2&amp;$B$1),R$1,INDIRECT($B$2&amp;$C50),"&gt;0")&gt;=R$2,INDIRECT($B$2&amp;$C50))))),"NA")</f>
        <v>7</v>
      </c>
      <c r="S50" s="41" cm="1">
        <f t="array" aca="1" ref="S50" ca="1">IFERROR(MEDIAN(IF(INDIRECT($B$2&amp;$B$1)=S$1,IF(INDIRECT($B$2&amp;$C50)&gt;0,IF(COUNTIFS(INDIRECT($B$2&amp;$B$1),S$1,INDIRECT($B$2&amp;$C50),"&gt;0")&gt;=S$2,INDIRECT($B$2&amp;$C50))))),"NA")</f>
        <v>2</v>
      </c>
      <c r="T50" s="41" cm="1">
        <f t="array" aca="1" ref="T50" ca="1">IFERROR(MEDIAN(IF(INDIRECT($B$2&amp;$B$1)=T$1,IF(INDIRECT($B$2&amp;$C50)&gt;0,IF(COUNTIFS(INDIRECT($B$2&amp;$B$1),T$1,INDIRECT($B$2&amp;$C50),"&gt;0")&gt;=T$2,INDIRECT($B$2&amp;$C50))))),"NA")</f>
        <v>4</v>
      </c>
      <c r="U50" s="41" t="str" cm="1">
        <f t="array" aca="1" ref="U50" ca="1">IFERROR(MEDIAN(IF(INDIRECT($B$2&amp;$B$1)=U$1,IF(INDIRECT($B$2&amp;$C50)&gt;0,IF(COUNTIFS(INDIRECT($B$2&amp;$B$1),U$1,INDIRECT($B$2&amp;$C50),"&gt;0")&gt;=U$2,INDIRECT($B$2&amp;$C50))))),"NA")</f>
        <v>NA</v>
      </c>
      <c r="V50" s="41" t="str" cm="1">
        <f t="array" aca="1" ref="V50" ca="1">IFERROR(MEDIAN(IF(INDIRECT($B$2&amp;$B$1)=V$1,IF(INDIRECT($B$2&amp;$C50)&gt;0,IF(COUNTIFS(INDIRECT($B$2&amp;$B$1),V$1,INDIRECT($B$2&amp;$C50),"&gt;0")&gt;=V$2,INDIRECT($B$2&amp;$C50))))),"NA")</f>
        <v>NA</v>
      </c>
      <c r="W50" s="41" t="str" cm="1">
        <f t="array" aca="1" ref="W50" ca="1">IFERROR(MEDIAN(IF(INDIRECT($B$2&amp;$B$1)=W$1,IF(INDIRECT($B$2&amp;$C50)&gt;0,IF(COUNTIFS(INDIRECT($B$2&amp;$B$1),W$1,INDIRECT($B$2&amp;$C50),"&gt;0")&gt;=W$2,INDIRECT($B$2&amp;$C50))))),"NA")</f>
        <v>NA</v>
      </c>
      <c r="X50" s="41" t="str" cm="1">
        <f t="array" aca="1" ref="X50" ca="1">IFERROR(MEDIAN(IF(INDIRECT($B$2&amp;$B$1)=X$1,IF(INDIRECT($B$2&amp;$C50)&gt;0,IF(COUNTIFS(INDIRECT($B$2&amp;$B$1),X$1,INDIRECT($B$2&amp;$C50),"&gt;0")&gt;=X$2,INDIRECT($B$2&amp;$C50))))),"NA")</f>
        <v>NA</v>
      </c>
    </row>
    <row r="51" spans="2:24" x14ac:dyDescent="0.35">
      <c r="B51" s="39" t="s">
        <v>2418</v>
      </c>
      <c r="C51" s="6" t="s">
        <v>3641</v>
      </c>
      <c r="F51" s="79" t="s">
        <v>55</v>
      </c>
      <c r="G51" s="41" cm="1">
        <f t="array" aca="1" ref="G51" ca="1">IFERROR(MEDIAN(IF(INDIRECT($B$2&amp;$B$1)=G$1,IF(INDIRECT($B$2&amp;$C51)&gt;0,IF(COUNTIFS(INDIRECT($B$2&amp;$B$1),G$1,INDIRECT($B$2&amp;$C51),"&gt;0")&gt;=G$2,INDIRECT($B$2&amp;$C51))))),"NA")</f>
        <v>2</v>
      </c>
      <c r="H51" s="41" cm="1">
        <f t="array" aca="1" ref="H51" ca="1">IFERROR(MEDIAN(IF(INDIRECT($B$2&amp;$B$1)=H$1,IF(INDIRECT($B$2&amp;$C51)&gt;0,IF(COUNTIFS(INDIRECT($B$2&amp;$B$1),H$1,INDIRECT($B$2&amp;$C51),"&gt;0")&gt;=H$2,INDIRECT($B$2&amp;$C51))))),"NA")</f>
        <v>30</v>
      </c>
      <c r="I51" s="41" cm="1">
        <f t="array" aca="1" ref="I51" ca="1">IFERROR(MEDIAN(IF(INDIRECT($B$2&amp;$B$1)=I$1,IF(INDIRECT($B$2&amp;$C51)&gt;0,IF(COUNTIFS(INDIRECT($B$2&amp;$B$1),I$1,INDIRECT($B$2&amp;$C51),"&gt;0")&gt;=I$2,INDIRECT($B$2&amp;$C51))))),"NA")</f>
        <v>30</v>
      </c>
      <c r="J51" s="41" cm="1">
        <f t="array" aca="1" ref="J51" ca="1">IFERROR(MEDIAN(IF(INDIRECT($B$2&amp;$B$1)=J$1,IF(INDIRECT($B$2&amp;$C51)&gt;0,IF(COUNTIFS(INDIRECT($B$2&amp;$B$1),J$1,INDIRECT($B$2&amp;$C51),"&gt;0")&gt;=J$2,INDIRECT($B$2&amp;$C51))))),"NA")</f>
        <v>8</v>
      </c>
      <c r="K51" s="41" cm="1">
        <f t="array" aca="1" ref="K51" ca="1">IFERROR(MEDIAN(IF(INDIRECT($B$2&amp;$B$1)=K$1,IF(INDIRECT($B$2&amp;$C51)&gt;0,IF(COUNTIFS(INDIRECT($B$2&amp;$B$1),K$1,INDIRECT($B$2&amp;$C51),"&gt;0")&gt;=K$2,INDIRECT($B$2&amp;$C51))))),"NA")</f>
        <v>3</v>
      </c>
      <c r="L51" s="41" cm="1">
        <f t="array" aca="1" ref="L51" ca="1">IFERROR(MEDIAN(IF(INDIRECT($B$2&amp;$B$1)=L$1,IF(INDIRECT($B$2&amp;$C51)&gt;0,IF(COUNTIFS(INDIRECT($B$2&amp;$B$1),L$1,INDIRECT($B$2&amp;$C51),"&gt;0")&gt;=L$2,INDIRECT($B$2&amp;$C51))))),"NA")</f>
        <v>3</v>
      </c>
      <c r="M51" s="41" cm="1">
        <f t="array" aca="1" ref="M51" ca="1">IFERROR(MEDIAN(IF(INDIRECT($B$2&amp;$B$1)=M$1,IF(INDIRECT($B$2&amp;$C51)&gt;0,IF(COUNTIFS(INDIRECT($B$2&amp;$B$1),M$1,INDIRECT($B$2&amp;$C51),"&gt;0")&gt;=M$2,INDIRECT($B$2&amp;$C51))))),"NA")</f>
        <v>3</v>
      </c>
      <c r="N51" s="41" t="str" cm="1">
        <f t="array" aca="1" ref="N51" ca="1">IFERROR(MEDIAN(IF(INDIRECT($B$2&amp;$B$1)=N$1,IF(INDIRECT($B$2&amp;$C51)&gt;0,IF(COUNTIFS(INDIRECT($B$2&amp;$B$1),N$1,INDIRECT($B$2&amp;$C51),"&gt;0")&gt;=N$2,INDIRECT($B$2&amp;$C51))))),"NA")</f>
        <v>NA</v>
      </c>
      <c r="O51" s="41" cm="1">
        <f t="array" aca="1" ref="O51" ca="1">IFERROR(MEDIAN(IF(INDIRECT($B$2&amp;$B$1)=O$1,IF(INDIRECT($B$2&amp;$C51)&gt;0,IF(COUNTIFS(INDIRECT($B$2&amp;$B$1),O$1,INDIRECT($B$2&amp;$C51),"&gt;0")&gt;=O$2,INDIRECT($B$2&amp;$C51))))),"NA")</f>
        <v>2</v>
      </c>
      <c r="P51" s="41" cm="1">
        <f t="array" aca="1" ref="P51" ca="1">IFERROR(MEDIAN(IF(INDIRECT($B$2&amp;$B$1)=P$1,IF(INDIRECT($B$2&amp;$C51)&gt;0,IF(COUNTIFS(INDIRECT($B$2&amp;$B$1),P$1,INDIRECT($B$2&amp;$C51),"&gt;0")&gt;=P$2,INDIRECT($B$2&amp;$C51))))),"NA")</f>
        <v>2</v>
      </c>
      <c r="Q51" s="41" cm="1">
        <f t="array" aca="1" ref="Q51" ca="1">IFERROR(MEDIAN(IF(INDIRECT($B$2&amp;$B$1)=Q$1,IF(INDIRECT($B$2&amp;$C51)&gt;0,IF(COUNTIFS(INDIRECT($B$2&amp;$B$1),Q$1,INDIRECT($B$2&amp;$C51),"&gt;0")&gt;=Q$2,INDIRECT($B$2&amp;$C51))))),"NA")</f>
        <v>90</v>
      </c>
      <c r="R51" s="41" t="str" cm="1">
        <f t="array" aca="1" ref="R51" ca="1">IFERROR(MEDIAN(IF(INDIRECT($B$2&amp;$B$1)=R$1,IF(INDIRECT($B$2&amp;$C51)&gt;0,IF(COUNTIFS(INDIRECT($B$2&amp;$B$1),R$1,INDIRECT($B$2&amp;$C51),"&gt;0")&gt;=R$2,INDIRECT($B$2&amp;$C51))))),"NA")</f>
        <v>NA</v>
      </c>
      <c r="S51" s="41" cm="1">
        <f t="array" aca="1" ref="S51" ca="1">IFERROR(MEDIAN(IF(INDIRECT($B$2&amp;$B$1)=S$1,IF(INDIRECT($B$2&amp;$C51)&gt;0,IF(COUNTIFS(INDIRECT($B$2&amp;$B$1),S$1,INDIRECT($B$2&amp;$C51),"&gt;0")&gt;=S$2,INDIRECT($B$2&amp;$C51))))),"NA")</f>
        <v>2</v>
      </c>
      <c r="T51" s="41" cm="1">
        <f t="array" aca="1" ref="T51" ca="1">IFERROR(MEDIAN(IF(INDIRECT($B$2&amp;$B$1)=T$1,IF(INDIRECT($B$2&amp;$C51)&gt;0,IF(COUNTIFS(INDIRECT($B$2&amp;$B$1),T$1,INDIRECT($B$2&amp;$C51),"&gt;0")&gt;=T$2,INDIRECT($B$2&amp;$C51))))),"NA")</f>
        <v>4</v>
      </c>
      <c r="U51" s="41" cm="1">
        <f t="array" aca="1" ref="U51" ca="1">IFERROR(MEDIAN(IF(INDIRECT($B$2&amp;$B$1)=U$1,IF(INDIRECT($B$2&amp;$C51)&gt;0,IF(COUNTIFS(INDIRECT($B$2&amp;$B$1),U$1,INDIRECT($B$2&amp;$C51),"&gt;0")&gt;=U$2,INDIRECT($B$2&amp;$C51))))),"NA")</f>
        <v>120</v>
      </c>
      <c r="V51" s="41" cm="1">
        <f t="array" aca="1" ref="V51" ca="1">IFERROR(MEDIAN(IF(INDIRECT($B$2&amp;$B$1)=V$1,IF(INDIRECT($B$2&amp;$C51)&gt;0,IF(COUNTIFS(INDIRECT($B$2&amp;$B$1),V$1,INDIRECT($B$2&amp;$C51),"&gt;0")&gt;=V$2,INDIRECT($B$2&amp;$C51))))),"NA")</f>
        <v>135</v>
      </c>
      <c r="W51" s="41" t="str" cm="1">
        <f t="array" aca="1" ref="W51" ca="1">IFERROR(MEDIAN(IF(INDIRECT($B$2&amp;$B$1)=W$1,IF(INDIRECT($B$2&amp;$C51)&gt;0,IF(COUNTIFS(INDIRECT($B$2&amp;$B$1),W$1,INDIRECT($B$2&amp;$C51),"&gt;0")&gt;=W$2,INDIRECT($B$2&amp;$C51))))),"NA")</f>
        <v>NA</v>
      </c>
      <c r="X51" s="41" t="str" cm="1">
        <f t="array" aca="1" ref="X51" ca="1">IFERROR(MEDIAN(IF(INDIRECT($B$2&amp;$B$1)=X$1,IF(INDIRECT($B$2&amp;$C51)&gt;0,IF(COUNTIFS(INDIRECT($B$2&amp;$B$1),X$1,INDIRECT($B$2&amp;$C51),"&gt;0")&gt;=X$2,INDIRECT($B$2&amp;$C51))))),"NA")</f>
        <v>NA</v>
      </c>
    </row>
    <row r="52" spans="2:24" x14ac:dyDescent="0.35">
      <c r="B52" s="39" t="s">
        <v>2621</v>
      </c>
      <c r="C52" s="6" t="s">
        <v>3642</v>
      </c>
      <c r="F52" s="79" t="s">
        <v>56</v>
      </c>
      <c r="G52" s="41" cm="1">
        <f t="array" aca="1" ref="G52" ca="1">IFERROR(MEDIAN(IF(INDIRECT($B$2&amp;$B$1)=G$1,IF(INDIRECT($B$2&amp;$C52)&gt;0,IF(COUNTIFS(INDIRECT($B$2&amp;$B$1),G$1,INDIRECT($B$2&amp;$C52),"&gt;0")&gt;=G$2,INDIRECT($B$2&amp;$C52))))),"NA")</f>
        <v>1</v>
      </c>
      <c r="H52" s="41" cm="1">
        <f t="array" aca="1" ref="H52" ca="1">IFERROR(MEDIAN(IF(INDIRECT($B$2&amp;$B$1)=H$1,IF(INDIRECT($B$2&amp;$C52)&gt;0,IF(COUNTIFS(INDIRECT($B$2&amp;$B$1),H$1,INDIRECT($B$2&amp;$C52),"&gt;0")&gt;=H$2,INDIRECT($B$2&amp;$C52))))),"NA")</f>
        <v>30</v>
      </c>
      <c r="I52" s="41" cm="1">
        <f t="array" aca="1" ref="I52" ca="1">IFERROR(MEDIAN(IF(INDIRECT($B$2&amp;$B$1)=I$1,IF(INDIRECT($B$2&amp;$C52)&gt;0,IF(COUNTIFS(INDIRECT($B$2&amp;$B$1),I$1,INDIRECT($B$2&amp;$C52),"&gt;0")&gt;=I$2,INDIRECT($B$2&amp;$C52))))),"NA")</f>
        <v>30</v>
      </c>
      <c r="J52" s="41" cm="1">
        <f t="array" aca="1" ref="J52" ca="1">IFERROR(MEDIAN(IF(INDIRECT($B$2&amp;$B$1)=J$1,IF(INDIRECT($B$2&amp;$C52)&gt;0,IF(COUNTIFS(INDIRECT($B$2&amp;$B$1),J$1,INDIRECT($B$2&amp;$C52),"&gt;0")&gt;=J$2,INDIRECT($B$2&amp;$C52))))),"NA")</f>
        <v>5</v>
      </c>
      <c r="K52" s="41" cm="1">
        <f t="array" aca="1" ref="K52" ca="1">IFERROR(MEDIAN(IF(INDIRECT($B$2&amp;$B$1)=K$1,IF(INDIRECT($B$2&amp;$C52)&gt;0,IF(COUNTIFS(INDIRECT($B$2&amp;$B$1),K$1,INDIRECT($B$2&amp;$C52),"&gt;0")&gt;=K$2,INDIRECT($B$2&amp;$C52))))),"NA")</f>
        <v>2</v>
      </c>
      <c r="L52" s="41" cm="1">
        <f t="array" aca="1" ref="L52" ca="1">IFERROR(MEDIAN(IF(INDIRECT($B$2&amp;$B$1)=L$1,IF(INDIRECT($B$2&amp;$C52)&gt;0,IF(COUNTIFS(INDIRECT($B$2&amp;$B$1),L$1,INDIRECT($B$2&amp;$C52),"&gt;0")&gt;=L$2,INDIRECT($B$2&amp;$C52))))),"NA")</f>
        <v>3</v>
      </c>
      <c r="M52" s="41" cm="1">
        <f t="array" aca="1" ref="M52" ca="1">IFERROR(MEDIAN(IF(INDIRECT($B$2&amp;$B$1)=M$1,IF(INDIRECT($B$2&amp;$C52)&gt;0,IF(COUNTIFS(INDIRECT($B$2&amp;$B$1),M$1,INDIRECT($B$2&amp;$C52),"&gt;0")&gt;=M$2,INDIRECT($B$2&amp;$C52))))),"NA")</f>
        <v>3</v>
      </c>
      <c r="N52" s="41" cm="1">
        <f t="array" aca="1" ref="N52" ca="1">IFERROR(MEDIAN(IF(INDIRECT($B$2&amp;$B$1)=N$1,IF(INDIRECT($B$2&amp;$C52)&gt;0,IF(COUNTIFS(INDIRECT($B$2&amp;$B$1),N$1,INDIRECT($B$2&amp;$C52),"&gt;0")&gt;=N$2,INDIRECT($B$2&amp;$C52))))),"NA")</f>
        <v>55</v>
      </c>
      <c r="O52" s="41" cm="1">
        <f t="array" aca="1" ref="O52" ca="1">IFERROR(MEDIAN(IF(INDIRECT($B$2&amp;$B$1)=O$1,IF(INDIRECT($B$2&amp;$C52)&gt;0,IF(COUNTIFS(INDIRECT($B$2&amp;$B$1),O$1,INDIRECT($B$2&amp;$C52),"&gt;0")&gt;=O$2,INDIRECT($B$2&amp;$C52))))),"NA")</f>
        <v>2</v>
      </c>
      <c r="P52" s="41" cm="1">
        <f t="array" aca="1" ref="P52" ca="1">IFERROR(MEDIAN(IF(INDIRECT($B$2&amp;$B$1)=P$1,IF(INDIRECT($B$2&amp;$C52)&gt;0,IF(COUNTIFS(INDIRECT($B$2&amp;$B$1),P$1,INDIRECT($B$2&amp;$C52),"&gt;0")&gt;=P$2,INDIRECT($B$2&amp;$C52))))),"NA")</f>
        <v>2</v>
      </c>
      <c r="Q52" s="41" cm="1">
        <f t="array" aca="1" ref="Q52" ca="1">IFERROR(MEDIAN(IF(INDIRECT($B$2&amp;$B$1)=Q$1,IF(INDIRECT($B$2&amp;$C52)&gt;0,IF(COUNTIFS(INDIRECT($B$2&amp;$B$1),Q$1,INDIRECT($B$2&amp;$C52),"&gt;0")&gt;=Q$2,INDIRECT($B$2&amp;$C52))))),"NA")</f>
        <v>90</v>
      </c>
      <c r="R52" s="41" cm="1">
        <f t="array" aca="1" ref="R52" ca="1">IFERROR(MEDIAN(IF(INDIRECT($B$2&amp;$B$1)=R$1,IF(INDIRECT($B$2&amp;$C52)&gt;0,IF(COUNTIFS(INDIRECT($B$2&amp;$B$1),R$1,INDIRECT($B$2&amp;$C52),"&gt;0")&gt;=R$2,INDIRECT($B$2&amp;$C52))))),"NA")</f>
        <v>7</v>
      </c>
      <c r="S52" s="41" cm="1">
        <f t="array" aca="1" ref="S52" ca="1">IFERROR(MEDIAN(IF(INDIRECT($B$2&amp;$B$1)=S$1,IF(INDIRECT($B$2&amp;$C52)&gt;0,IF(COUNTIFS(INDIRECT($B$2&amp;$B$1),S$1,INDIRECT($B$2&amp;$C52),"&gt;0")&gt;=S$2,INDIRECT($B$2&amp;$C52))))),"NA")</f>
        <v>3</v>
      </c>
      <c r="T52" s="41" cm="1">
        <f t="array" aca="1" ref="T52" ca="1">IFERROR(MEDIAN(IF(INDIRECT($B$2&amp;$B$1)=T$1,IF(INDIRECT($B$2&amp;$C52)&gt;0,IF(COUNTIFS(INDIRECT($B$2&amp;$B$1),T$1,INDIRECT($B$2&amp;$C52),"&gt;0")&gt;=T$2,INDIRECT($B$2&amp;$C52))))),"NA")</f>
        <v>4</v>
      </c>
      <c r="U52" s="41" cm="1">
        <f t="array" aca="1" ref="U52" ca="1">IFERROR(MEDIAN(IF(INDIRECT($B$2&amp;$B$1)=U$1,IF(INDIRECT($B$2&amp;$C52)&gt;0,IF(COUNTIFS(INDIRECT($B$2&amp;$B$1),U$1,INDIRECT($B$2&amp;$C52),"&gt;0")&gt;=U$2,INDIRECT($B$2&amp;$C52))))),"NA")</f>
        <v>120</v>
      </c>
      <c r="V52" s="41" cm="1">
        <f t="array" aca="1" ref="V52" ca="1">IFERROR(MEDIAN(IF(INDIRECT($B$2&amp;$B$1)=V$1,IF(INDIRECT($B$2&amp;$C52)&gt;0,IF(COUNTIFS(INDIRECT($B$2&amp;$B$1),V$1,INDIRECT($B$2&amp;$C52),"&gt;0")&gt;=V$2,INDIRECT($B$2&amp;$C52))))),"NA")</f>
        <v>135</v>
      </c>
      <c r="W52" s="41" t="str" cm="1">
        <f t="array" aca="1" ref="W52" ca="1">IFERROR(MEDIAN(IF(INDIRECT($B$2&amp;$B$1)=W$1,IF(INDIRECT($B$2&amp;$C52)&gt;0,IF(COUNTIFS(INDIRECT($B$2&amp;$B$1),W$1,INDIRECT($B$2&amp;$C52),"&gt;0")&gt;=W$2,INDIRECT($B$2&amp;$C52))))),"NA")</f>
        <v>NA</v>
      </c>
      <c r="X52" s="41" t="str" cm="1">
        <f t="array" aca="1" ref="X52" ca="1">IFERROR(MEDIAN(IF(INDIRECT($B$2&amp;$B$1)=X$1,IF(INDIRECT($B$2&amp;$C52)&gt;0,IF(COUNTIFS(INDIRECT($B$2&amp;$B$1),X$1,INDIRECT($B$2&amp;$C52),"&gt;0")&gt;=X$2,INDIRECT($B$2&amp;$C52))))),"NA")</f>
        <v>NA</v>
      </c>
    </row>
    <row r="53" spans="2:24" x14ac:dyDescent="0.35">
      <c r="B53" s="39" t="s">
        <v>2391</v>
      </c>
      <c r="C53" s="6" t="s">
        <v>3643</v>
      </c>
      <c r="F53" s="79" t="s">
        <v>57</v>
      </c>
      <c r="G53" s="41" cm="1">
        <f t="array" aca="1" ref="G53" ca="1">IFERROR(MEDIAN(IF(INDIRECT($B$2&amp;$B$1)=G$1,IF(INDIRECT($B$2&amp;$C53)&gt;0,IF(COUNTIFS(INDIRECT($B$2&amp;$B$1),G$1,INDIRECT($B$2&amp;$C53),"&gt;0")&gt;=G$2,INDIRECT($B$2&amp;$C53))))),"NA")</f>
        <v>2</v>
      </c>
      <c r="H53" s="41" cm="1">
        <f t="array" aca="1" ref="H53" ca="1">IFERROR(MEDIAN(IF(INDIRECT($B$2&amp;$B$1)=H$1,IF(INDIRECT($B$2&amp;$C53)&gt;0,IF(COUNTIFS(INDIRECT($B$2&amp;$B$1),H$1,INDIRECT($B$2&amp;$C53),"&gt;0")&gt;=H$2,INDIRECT($B$2&amp;$C53))))),"NA")</f>
        <v>30</v>
      </c>
      <c r="I53" s="41" t="str" cm="1">
        <f t="array" aca="1" ref="I53" ca="1">IFERROR(MEDIAN(IF(INDIRECT($B$2&amp;$B$1)=I$1,IF(INDIRECT($B$2&amp;$C53)&gt;0,IF(COUNTIFS(INDIRECT($B$2&amp;$B$1),I$1,INDIRECT($B$2&amp;$C53),"&gt;0")&gt;=I$2,INDIRECT($B$2&amp;$C53))))),"NA")</f>
        <v>NA</v>
      </c>
      <c r="J53" s="41" cm="1">
        <f t="array" aca="1" ref="J53" ca="1">IFERROR(MEDIAN(IF(INDIRECT($B$2&amp;$B$1)=J$1,IF(INDIRECT($B$2&amp;$C53)&gt;0,IF(COUNTIFS(INDIRECT($B$2&amp;$B$1),J$1,INDIRECT($B$2&amp;$C53),"&gt;0")&gt;=J$2,INDIRECT($B$2&amp;$C53))))),"NA")</f>
        <v>7.5</v>
      </c>
      <c r="K53" s="41" cm="1">
        <f t="array" aca="1" ref="K53" ca="1">IFERROR(MEDIAN(IF(INDIRECT($B$2&amp;$B$1)=K$1,IF(INDIRECT($B$2&amp;$C53)&gt;0,IF(COUNTIFS(INDIRECT($B$2&amp;$B$1),K$1,INDIRECT($B$2&amp;$C53),"&gt;0")&gt;=K$2,INDIRECT($B$2&amp;$C53))))),"NA")</f>
        <v>3</v>
      </c>
      <c r="L53" s="41" cm="1">
        <f t="array" aca="1" ref="L53" ca="1">IFERROR(MEDIAN(IF(INDIRECT($B$2&amp;$B$1)=L$1,IF(INDIRECT($B$2&amp;$C53)&gt;0,IF(COUNTIFS(INDIRECT($B$2&amp;$B$1),L$1,INDIRECT($B$2&amp;$C53),"&gt;0")&gt;=L$2,INDIRECT($B$2&amp;$C53))))),"NA")</f>
        <v>3</v>
      </c>
      <c r="M53" s="41" cm="1">
        <f t="array" aca="1" ref="M53" ca="1">IFERROR(MEDIAN(IF(INDIRECT($B$2&amp;$B$1)=M$1,IF(INDIRECT($B$2&amp;$C53)&gt;0,IF(COUNTIFS(INDIRECT($B$2&amp;$B$1),M$1,INDIRECT($B$2&amp;$C53),"&gt;0")&gt;=M$2,INDIRECT($B$2&amp;$C53))))),"NA")</f>
        <v>3</v>
      </c>
      <c r="N53" s="41" t="str" cm="1">
        <f t="array" aca="1" ref="N53" ca="1">IFERROR(MEDIAN(IF(INDIRECT($B$2&amp;$B$1)=N$1,IF(INDIRECT($B$2&amp;$C53)&gt;0,IF(COUNTIFS(INDIRECT($B$2&amp;$B$1),N$1,INDIRECT($B$2&amp;$C53),"&gt;0")&gt;=N$2,INDIRECT($B$2&amp;$C53))))),"NA")</f>
        <v>NA</v>
      </c>
      <c r="O53" s="41" cm="1">
        <f t="array" aca="1" ref="O53" ca="1">IFERROR(MEDIAN(IF(INDIRECT($B$2&amp;$B$1)=O$1,IF(INDIRECT($B$2&amp;$C53)&gt;0,IF(COUNTIFS(INDIRECT($B$2&amp;$B$1),O$1,INDIRECT($B$2&amp;$C53),"&gt;0")&gt;=O$2,INDIRECT($B$2&amp;$C53))))),"NA")</f>
        <v>2</v>
      </c>
      <c r="P53" s="41" cm="1">
        <f t="array" aca="1" ref="P53" ca="1">IFERROR(MEDIAN(IF(INDIRECT($B$2&amp;$B$1)=P$1,IF(INDIRECT($B$2&amp;$C53)&gt;0,IF(COUNTIFS(INDIRECT($B$2&amp;$B$1),P$1,INDIRECT($B$2&amp;$C53),"&gt;0")&gt;=P$2,INDIRECT($B$2&amp;$C53))))),"NA")</f>
        <v>2.5</v>
      </c>
      <c r="Q53" s="41" cm="1">
        <f t="array" aca="1" ref="Q53" ca="1">IFERROR(MEDIAN(IF(INDIRECT($B$2&amp;$B$1)=Q$1,IF(INDIRECT($B$2&amp;$C53)&gt;0,IF(COUNTIFS(INDIRECT($B$2&amp;$B$1),Q$1,INDIRECT($B$2&amp;$C53),"&gt;0")&gt;=Q$2,INDIRECT($B$2&amp;$C53))))),"NA")</f>
        <v>90</v>
      </c>
      <c r="R53" s="41" cm="1">
        <f t="array" aca="1" ref="R53" ca="1">IFERROR(MEDIAN(IF(INDIRECT($B$2&amp;$B$1)=R$1,IF(INDIRECT($B$2&amp;$C53)&gt;0,IF(COUNTIFS(INDIRECT($B$2&amp;$B$1),R$1,INDIRECT($B$2&amp;$C53),"&gt;0")&gt;=R$2,INDIRECT($B$2&amp;$C53))))),"NA")</f>
        <v>3</v>
      </c>
      <c r="S53" s="41" cm="1">
        <f t="array" aca="1" ref="S53" ca="1">IFERROR(MEDIAN(IF(INDIRECT($B$2&amp;$B$1)=S$1,IF(INDIRECT($B$2&amp;$C53)&gt;0,IF(COUNTIFS(INDIRECT($B$2&amp;$B$1),S$1,INDIRECT($B$2&amp;$C53),"&gt;0")&gt;=S$2,INDIRECT($B$2&amp;$C53))))),"NA")</f>
        <v>2</v>
      </c>
      <c r="T53" s="41" cm="1">
        <f t="array" aca="1" ref="T53" ca="1">IFERROR(MEDIAN(IF(INDIRECT($B$2&amp;$B$1)=T$1,IF(INDIRECT($B$2&amp;$C53)&gt;0,IF(COUNTIFS(INDIRECT($B$2&amp;$B$1),T$1,INDIRECT($B$2&amp;$C53),"&gt;0")&gt;=T$2,INDIRECT($B$2&amp;$C53))))),"NA")</f>
        <v>2</v>
      </c>
      <c r="U53" s="41" cm="1">
        <f t="array" aca="1" ref="U53" ca="1">IFERROR(MEDIAN(IF(INDIRECT($B$2&amp;$B$1)=U$1,IF(INDIRECT($B$2&amp;$C53)&gt;0,IF(COUNTIFS(INDIRECT($B$2&amp;$B$1),U$1,INDIRECT($B$2&amp;$C53),"&gt;0")&gt;=U$2,INDIRECT($B$2&amp;$C53))))),"NA")</f>
        <v>120</v>
      </c>
      <c r="V53" s="41" cm="1">
        <f t="array" aca="1" ref="V53" ca="1">IFERROR(MEDIAN(IF(INDIRECT($B$2&amp;$B$1)=V$1,IF(INDIRECT($B$2&amp;$C53)&gt;0,IF(COUNTIFS(INDIRECT($B$2&amp;$B$1),V$1,INDIRECT($B$2&amp;$C53),"&gt;0")&gt;=V$2,INDIRECT($B$2&amp;$C53))))),"NA")</f>
        <v>132.5</v>
      </c>
      <c r="W53" s="41" t="str" cm="1">
        <f t="array" aca="1" ref="W53" ca="1">IFERROR(MEDIAN(IF(INDIRECT($B$2&amp;$B$1)=W$1,IF(INDIRECT($B$2&amp;$C53)&gt;0,IF(COUNTIFS(INDIRECT($B$2&amp;$B$1),W$1,INDIRECT($B$2&amp;$C53),"&gt;0")&gt;=W$2,INDIRECT($B$2&amp;$C53))))),"NA")</f>
        <v>NA</v>
      </c>
      <c r="X53" s="41" t="str" cm="1">
        <f t="array" aca="1" ref="X53" ca="1">IFERROR(MEDIAN(IF(INDIRECT($B$2&amp;$B$1)=X$1,IF(INDIRECT($B$2&amp;$C53)&gt;0,IF(COUNTIFS(INDIRECT($B$2&amp;$B$1),X$1,INDIRECT($B$2&amp;$C53),"&gt;0")&gt;=X$2,INDIRECT($B$2&amp;$C53))))),"NA")</f>
        <v>NA</v>
      </c>
    </row>
    <row r="54" spans="2:24" x14ac:dyDescent="0.35">
      <c r="B54" s="39" t="s">
        <v>3616</v>
      </c>
      <c r="C54" s="6" t="s">
        <v>3644</v>
      </c>
      <c r="F54" s="79" t="s">
        <v>58</v>
      </c>
      <c r="G54" s="41" cm="1">
        <f t="array" aca="1" ref="G54" ca="1">IFERROR(MEDIAN(IF(INDIRECT($B$2&amp;$B$1)=G$1,IF(INDIRECT($B$2&amp;$C54)&gt;0,IF(COUNTIFS(INDIRECT($B$2&amp;$B$1),G$1,INDIRECT($B$2&amp;$C54),"&gt;0")&gt;=G$2,INDIRECT($B$2&amp;$C54))))),"NA")</f>
        <v>2</v>
      </c>
      <c r="H54" s="41" t="str" cm="1">
        <f t="array" aca="1" ref="H54" ca="1">IFERROR(MEDIAN(IF(INDIRECT($B$2&amp;$B$1)=H$1,IF(INDIRECT($B$2&amp;$C54)&gt;0,IF(COUNTIFS(INDIRECT($B$2&amp;$B$1),H$1,INDIRECT($B$2&amp;$C54),"&gt;0")&gt;=H$2,INDIRECT($B$2&amp;$C54))))),"NA")</f>
        <v>NA</v>
      </c>
      <c r="I54" s="41" t="str" cm="1">
        <f t="array" aca="1" ref="I54" ca="1">IFERROR(MEDIAN(IF(INDIRECT($B$2&amp;$B$1)=I$1,IF(INDIRECT($B$2&amp;$C54)&gt;0,IF(COUNTIFS(INDIRECT($B$2&amp;$B$1),I$1,INDIRECT($B$2&amp;$C54),"&gt;0")&gt;=I$2,INDIRECT($B$2&amp;$C54))))),"NA")</f>
        <v>NA</v>
      </c>
      <c r="J54" s="41" cm="1">
        <f t="array" aca="1" ref="J54" ca="1">IFERROR(MEDIAN(IF(INDIRECT($B$2&amp;$B$1)=J$1,IF(INDIRECT($B$2&amp;$C54)&gt;0,IF(COUNTIFS(INDIRECT($B$2&amp;$B$1),J$1,INDIRECT($B$2&amp;$C54),"&gt;0")&gt;=J$2,INDIRECT($B$2&amp;$C54))))),"NA")</f>
        <v>5</v>
      </c>
      <c r="K54" s="41" cm="1">
        <f t="array" aca="1" ref="K54" ca="1">IFERROR(MEDIAN(IF(INDIRECT($B$2&amp;$B$1)=K$1,IF(INDIRECT($B$2&amp;$C54)&gt;0,IF(COUNTIFS(INDIRECT($B$2&amp;$B$1),K$1,INDIRECT($B$2&amp;$C54),"&gt;0")&gt;=K$2,INDIRECT($B$2&amp;$C54))))),"NA")</f>
        <v>3</v>
      </c>
      <c r="L54" s="41" cm="1">
        <f t="array" aca="1" ref="L54" ca="1">IFERROR(MEDIAN(IF(INDIRECT($B$2&amp;$B$1)=L$1,IF(INDIRECT($B$2&amp;$C54)&gt;0,IF(COUNTIFS(INDIRECT($B$2&amp;$B$1),L$1,INDIRECT($B$2&amp;$C54),"&gt;0")&gt;=L$2,INDIRECT($B$2&amp;$C54))))),"NA")</f>
        <v>3</v>
      </c>
      <c r="M54" s="41" t="str" cm="1">
        <f t="array" aca="1" ref="M54" ca="1">IFERROR(MEDIAN(IF(INDIRECT($B$2&amp;$B$1)=M$1,IF(INDIRECT($B$2&amp;$C54)&gt;0,IF(COUNTIFS(INDIRECT($B$2&amp;$B$1),M$1,INDIRECT($B$2&amp;$C54),"&gt;0")&gt;=M$2,INDIRECT($B$2&amp;$C54))))),"NA")</f>
        <v>NA</v>
      </c>
      <c r="N54" s="41" t="str" cm="1">
        <f t="array" aca="1" ref="N54" ca="1">IFERROR(MEDIAN(IF(INDIRECT($B$2&amp;$B$1)=N$1,IF(INDIRECT($B$2&amp;$C54)&gt;0,IF(COUNTIFS(INDIRECT($B$2&amp;$B$1),N$1,INDIRECT($B$2&amp;$C54),"&gt;0")&gt;=N$2,INDIRECT($B$2&amp;$C54))))),"NA")</f>
        <v>NA</v>
      </c>
      <c r="O54" s="41" t="str" cm="1">
        <f t="array" aca="1" ref="O54" ca="1">IFERROR(MEDIAN(IF(INDIRECT($B$2&amp;$B$1)=O$1,IF(INDIRECT($B$2&amp;$C54)&gt;0,IF(COUNTIFS(INDIRECT($B$2&amp;$B$1),O$1,INDIRECT($B$2&amp;$C54),"&gt;0")&gt;=O$2,INDIRECT($B$2&amp;$C54))))),"NA")</f>
        <v>NA</v>
      </c>
      <c r="P54" s="41" cm="1">
        <f t="array" aca="1" ref="P54" ca="1">IFERROR(MEDIAN(IF(INDIRECT($B$2&amp;$B$1)=P$1,IF(INDIRECT($B$2&amp;$C54)&gt;0,IF(COUNTIFS(INDIRECT($B$2&amp;$B$1),P$1,INDIRECT($B$2&amp;$C54),"&gt;0")&gt;=P$2,INDIRECT($B$2&amp;$C54))))),"NA")</f>
        <v>3</v>
      </c>
      <c r="Q54" s="41" cm="1">
        <f t="array" aca="1" ref="Q54" ca="1">IFERROR(MEDIAN(IF(INDIRECT($B$2&amp;$B$1)=Q$1,IF(INDIRECT($B$2&amp;$C54)&gt;0,IF(COUNTIFS(INDIRECT($B$2&amp;$B$1),Q$1,INDIRECT($B$2&amp;$C54),"&gt;0")&gt;=Q$2,INDIRECT($B$2&amp;$C54))))),"NA")</f>
        <v>90</v>
      </c>
      <c r="R54" s="41" cm="1">
        <f t="array" aca="1" ref="R54" ca="1">IFERROR(MEDIAN(IF(INDIRECT($B$2&amp;$B$1)=R$1,IF(INDIRECT($B$2&amp;$C54)&gt;0,IF(COUNTIFS(INDIRECT($B$2&amp;$B$1),R$1,INDIRECT($B$2&amp;$C54),"&gt;0")&gt;=R$2,INDIRECT($B$2&amp;$C54))))),"NA")</f>
        <v>25</v>
      </c>
      <c r="S54" s="41" t="str" cm="1">
        <f t="array" aca="1" ref="S54" ca="1">IFERROR(MEDIAN(IF(INDIRECT($B$2&amp;$B$1)=S$1,IF(INDIRECT($B$2&amp;$C54)&gt;0,IF(COUNTIFS(INDIRECT($B$2&amp;$B$1),S$1,INDIRECT($B$2&amp;$C54),"&gt;0")&gt;=S$2,INDIRECT($B$2&amp;$C54))))),"NA")</f>
        <v>NA</v>
      </c>
      <c r="T54" s="41" cm="1">
        <f t="array" aca="1" ref="T54" ca="1">IFERROR(MEDIAN(IF(INDIRECT($B$2&amp;$B$1)=T$1,IF(INDIRECT($B$2&amp;$C54)&gt;0,IF(COUNTIFS(INDIRECT($B$2&amp;$B$1),T$1,INDIRECT($B$2&amp;$C54),"&gt;0")&gt;=T$2,INDIRECT($B$2&amp;$C54))))),"NA")</f>
        <v>4</v>
      </c>
      <c r="U54" s="41" t="str" cm="1">
        <f t="array" aca="1" ref="U54" ca="1">IFERROR(MEDIAN(IF(INDIRECT($B$2&amp;$B$1)=U$1,IF(INDIRECT($B$2&amp;$C54)&gt;0,IF(COUNTIFS(INDIRECT($B$2&amp;$B$1),U$1,INDIRECT($B$2&amp;$C54),"&gt;0")&gt;=U$2,INDIRECT($B$2&amp;$C54))))),"NA")</f>
        <v>NA</v>
      </c>
      <c r="V54" s="41" t="str" cm="1">
        <f t="array" aca="1" ref="V54" ca="1">IFERROR(MEDIAN(IF(INDIRECT($B$2&amp;$B$1)=V$1,IF(INDIRECT($B$2&amp;$C54)&gt;0,IF(COUNTIFS(INDIRECT($B$2&amp;$B$1),V$1,INDIRECT($B$2&amp;$C54),"&gt;0")&gt;=V$2,INDIRECT($B$2&amp;$C54))))),"NA")</f>
        <v>NA</v>
      </c>
      <c r="W54" s="41" t="str" cm="1">
        <f t="array" aca="1" ref="W54" ca="1">IFERROR(MEDIAN(IF(INDIRECT($B$2&amp;$B$1)=W$1,IF(INDIRECT($B$2&amp;$C54)&gt;0,IF(COUNTIFS(INDIRECT($B$2&amp;$B$1),W$1,INDIRECT($B$2&amp;$C54),"&gt;0")&gt;=W$2,INDIRECT($B$2&amp;$C54))))),"NA")</f>
        <v>NA</v>
      </c>
      <c r="X54" s="41" t="str" cm="1">
        <f t="array" aca="1" ref="X54" ca="1">IFERROR(MEDIAN(IF(INDIRECT($B$2&amp;$B$1)=X$1,IF(INDIRECT($B$2&amp;$C54)&gt;0,IF(COUNTIFS(INDIRECT($B$2&amp;$B$1),X$1,INDIRECT($B$2&amp;$C54),"&gt;0")&gt;=X$2,INDIRECT($B$2&amp;$C54))))),"NA")</f>
        <v>NA</v>
      </c>
    </row>
    <row r="55" spans="2:24" x14ac:dyDescent="0.35">
      <c r="B55" s="39" t="s">
        <v>2290</v>
      </c>
      <c r="C55" s="6" t="s">
        <v>3645</v>
      </c>
      <c r="F55" s="79" t="s">
        <v>59</v>
      </c>
      <c r="G55" s="41" cm="1">
        <f t="array" aca="1" ref="G55" ca="1">IFERROR(MEDIAN(IF(INDIRECT($B$2&amp;$B$1)=G$1,IF(INDIRECT($B$2&amp;$C55)&gt;0,IF(COUNTIFS(INDIRECT($B$2&amp;$B$1),G$1,INDIRECT($B$2&amp;$C55),"&gt;0")&gt;=G$2,INDIRECT($B$2&amp;$C55))))),"NA")</f>
        <v>1</v>
      </c>
      <c r="H55" s="41" cm="1">
        <f t="array" aca="1" ref="H55" ca="1">IFERROR(MEDIAN(IF(INDIRECT($B$2&amp;$B$1)=H$1,IF(INDIRECT($B$2&amp;$C55)&gt;0,IF(COUNTIFS(INDIRECT($B$2&amp;$B$1),H$1,INDIRECT($B$2&amp;$C55),"&gt;0")&gt;=H$2,INDIRECT($B$2&amp;$C55))))),"NA")</f>
        <v>30</v>
      </c>
      <c r="I55" s="41" cm="1">
        <f t="array" aca="1" ref="I55" ca="1">IFERROR(MEDIAN(IF(INDIRECT($B$2&amp;$B$1)=I$1,IF(INDIRECT($B$2&amp;$C55)&gt;0,IF(COUNTIFS(INDIRECT($B$2&amp;$B$1),I$1,INDIRECT($B$2&amp;$C55),"&gt;0")&gt;=I$2,INDIRECT($B$2&amp;$C55))))),"NA")</f>
        <v>32</v>
      </c>
      <c r="J55" s="41" cm="1">
        <f t="array" aca="1" ref="J55" ca="1">IFERROR(MEDIAN(IF(INDIRECT($B$2&amp;$B$1)=J$1,IF(INDIRECT($B$2&amp;$C55)&gt;0,IF(COUNTIFS(INDIRECT($B$2&amp;$B$1),J$1,INDIRECT($B$2&amp;$C55),"&gt;0")&gt;=J$2,INDIRECT($B$2&amp;$C55))))),"NA")</f>
        <v>8</v>
      </c>
      <c r="K55" s="41" cm="1">
        <f t="array" aca="1" ref="K55" ca="1">IFERROR(MEDIAN(IF(INDIRECT($B$2&amp;$B$1)=K$1,IF(INDIRECT($B$2&amp;$C55)&gt;0,IF(COUNTIFS(INDIRECT($B$2&amp;$B$1),K$1,INDIRECT($B$2&amp;$C55),"&gt;0")&gt;=K$2,INDIRECT($B$2&amp;$C55))))),"NA")</f>
        <v>2.5</v>
      </c>
      <c r="L55" s="41" cm="1">
        <f t="array" aca="1" ref="L55" ca="1">IFERROR(MEDIAN(IF(INDIRECT($B$2&amp;$B$1)=L$1,IF(INDIRECT($B$2&amp;$C55)&gt;0,IF(COUNTIFS(INDIRECT($B$2&amp;$B$1),L$1,INDIRECT($B$2&amp;$C55),"&gt;0")&gt;=L$2,INDIRECT($B$2&amp;$C55))))),"NA")</f>
        <v>3</v>
      </c>
      <c r="M55" s="41" cm="1">
        <f t="array" aca="1" ref="M55" ca="1">IFERROR(MEDIAN(IF(INDIRECT($B$2&amp;$B$1)=M$1,IF(INDIRECT($B$2&amp;$C55)&gt;0,IF(COUNTIFS(INDIRECT($B$2&amp;$B$1),M$1,INDIRECT($B$2&amp;$C55),"&gt;0")&gt;=M$2,INDIRECT($B$2&amp;$C55))))),"NA")</f>
        <v>3</v>
      </c>
      <c r="N55" s="41" t="str" cm="1">
        <f t="array" aca="1" ref="N55" ca="1">IFERROR(MEDIAN(IF(INDIRECT($B$2&amp;$B$1)=N$1,IF(INDIRECT($B$2&amp;$C55)&gt;0,IF(COUNTIFS(INDIRECT($B$2&amp;$B$1),N$1,INDIRECT($B$2&amp;$C55),"&gt;0")&gt;=N$2,INDIRECT($B$2&amp;$C55))))),"NA")</f>
        <v>NA</v>
      </c>
      <c r="O55" s="41" cm="1">
        <f t="array" aca="1" ref="O55" ca="1">IFERROR(MEDIAN(IF(INDIRECT($B$2&amp;$B$1)=O$1,IF(INDIRECT($B$2&amp;$C55)&gt;0,IF(COUNTIFS(INDIRECT($B$2&amp;$B$1),O$1,INDIRECT($B$2&amp;$C55),"&gt;0")&gt;=O$2,INDIRECT($B$2&amp;$C55))))),"NA")</f>
        <v>2</v>
      </c>
      <c r="P55" s="41" cm="1">
        <f t="array" aca="1" ref="P55" ca="1">IFERROR(MEDIAN(IF(INDIRECT($B$2&amp;$B$1)=P$1,IF(INDIRECT($B$2&amp;$C55)&gt;0,IF(COUNTIFS(INDIRECT($B$2&amp;$B$1),P$1,INDIRECT($B$2&amp;$C55),"&gt;0")&gt;=P$2,INDIRECT($B$2&amp;$C55))))),"NA")</f>
        <v>3</v>
      </c>
      <c r="Q55" s="41" cm="1">
        <f t="array" aca="1" ref="Q55" ca="1">IFERROR(MEDIAN(IF(INDIRECT($B$2&amp;$B$1)=Q$1,IF(INDIRECT($B$2&amp;$C55)&gt;0,IF(COUNTIFS(INDIRECT($B$2&amp;$B$1),Q$1,INDIRECT($B$2&amp;$C55),"&gt;0")&gt;=Q$2,INDIRECT($B$2&amp;$C55))))),"NA")</f>
        <v>90</v>
      </c>
      <c r="R55" s="41" cm="1">
        <f t="array" aca="1" ref="R55" ca="1">IFERROR(MEDIAN(IF(INDIRECT($B$2&amp;$B$1)=R$1,IF(INDIRECT($B$2&amp;$C55)&gt;0,IF(COUNTIFS(INDIRECT($B$2&amp;$B$1),R$1,INDIRECT($B$2&amp;$C55),"&gt;0")&gt;=R$2,INDIRECT($B$2&amp;$C55))))),"NA")</f>
        <v>7</v>
      </c>
      <c r="S55" s="41" cm="1">
        <f t="array" aca="1" ref="S55" ca="1">IFERROR(MEDIAN(IF(INDIRECT($B$2&amp;$B$1)=S$1,IF(INDIRECT($B$2&amp;$C55)&gt;0,IF(COUNTIFS(INDIRECT($B$2&amp;$B$1),S$1,INDIRECT($B$2&amp;$C55),"&gt;0")&gt;=S$2,INDIRECT($B$2&amp;$C55))))),"NA")</f>
        <v>2</v>
      </c>
      <c r="T55" s="41" cm="1">
        <f t="array" aca="1" ref="T55" ca="1">IFERROR(MEDIAN(IF(INDIRECT($B$2&amp;$B$1)=T$1,IF(INDIRECT($B$2&amp;$C55)&gt;0,IF(COUNTIFS(INDIRECT($B$2&amp;$B$1),T$1,INDIRECT($B$2&amp;$C55),"&gt;0")&gt;=T$2,INDIRECT($B$2&amp;$C55))))),"NA")</f>
        <v>3</v>
      </c>
      <c r="U55" s="41" cm="1">
        <f t="array" aca="1" ref="U55" ca="1">IFERROR(MEDIAN(IF(INDIRECT($B$2&amp;$B$1)=U$1,IF(INDIRECT($B$2&amp;$C55)&gt;0,IF(COUNTIFS(INDIRECT($B$2&amp;$B$1),U$1,INDIRECT($B$2&amp;$C55),"&gt;0")&gt;=U$2,INDIRECT($B$2&amp;$C55))))),"NA")</f>
        <v>120</v>
      </c>
      <c r="V55" s="41" cm="1">
        <f t="array" aca="1" ref="V55" ca="1">IFERROR(MEDIAN(IF(INDIRECT($B$2&amp;$B$1)=V$1,IF(INDIRECT($B$2&amp;$C55)&gt;0,IF(COUNTIFS(INDIRECT($B$2&amp;$B$1),V$1,INDIRECT($B$2&amp;$C55),"&gt;0")&gt;=V$2,INDIRECT($B$2&amp;$C55))))),"NA")</f>
        <v>140</v>
      </c>
      <c r="W55" s="41" t="str" cm="1">
        <f t="array" aca="1" ref="W55" ca="1">IFERROR(MEDIAN(IF(INDIRECT($B$2&amp;$B$1)=W$1,IF(INDIRECT($B$2&amp;$C55)&gt;0,IF(COUNTIFS(INDIRECT($B$2&amp;$B$1),W$1,INDIRECT($B$2&amp;$C55),"&gt;0")&gt;=W$2,INDIRECT($B$2&amp;$C55))))),"NA")</f>
        <v>NA</v>
      </c>
      <c r="X55" s="41" cm="1">
        <f t="array" aca="1" ref="X55" ca="1">IFERROR(MEDIAN(IF(INDIRECT($B$2&amp;$B$1)=X$1,IF(INDIRECT($B$2&amp;$C55)&gt;0,IF(COUNTIFS(INDIRECT($B$2&amp;$B$1),X$1,INDIRECT($B$2&amp;$C55),"&gt;0")&gt;=X$2,INDIRECT($B$2&amp;$C55))))),"NA")</f>
        <v>65</v>
      </c>
    </row>
    <row r="56" spans="2:24" x14ac:dyDescent="0.35">
      <c r="B56" s="39" t="s">
        <v>3619</v>
      </c>
      <c r="C56" s="6" t="s">
        <v>3646</v>
      </c>
      <c r="F56" s="79" t="s">
        <v>60</v>
      </c>
      <c r="G56" s="41" cm="1">
        <f t="array" aca="1" ref="G56" ca="1">IFERROR(MEDIAN(IF(INDIRECT($B$2&amp;$B$1)=G$1,IF(INDIRECT($B$2&amp;$C56)&gt;0,IF(COUNTIFS(INDIRECT($B$2&amp;$B$1),G$1,INDIRECT($B$2&amp;$C56),"&gt;0")&gt;=G$2,INDIRECT($B$2&amp;$C56))))),"NA")</f>
        <v>7</v>
      </c>
      <c r="H56" s="41" cm="1">
        <f t="array" aca="1" ref="H56" ca="1">IFERROR(MEDIAN(IF(INDIRECT($B$2&amp;$B$1)=H$1,IF(INDIRECT($B$2&amp;$C56)&gt;0,IF(COUNTIFS(INDIRECT($B$2&amp;$B$1),H$1,INDIRECT($B$2&amp;$C56),"&gt;0")&gt;=H$2,INDIRECT($B$2&amp;$C56))))),"NA")</f>
        <v>30</v>
      </c>
      <c r="I56" s="41" cm="1">
        <f t="array" aca="1" ref="I56" ca="1">IFERROR(MEDIAN(IF(INDIRECT($B$2&amp;$B$1)=I$1,IF(INDIRECT($B$2&amp;$C56)&gt;0,IF(COUNTIFS(INDIRECT($B$2&amp;$B$1),I$1,INDIRECT($B$2&amp;$C56),"&gt;0")&gt;=I$2,INDIRECT($B$2&amp;$C56))))),"NA")</f>
        <v>36</v>
      </c>
      <c r="J56" s="41" cm="1">
        <f t="array" aca="1" ref="J56" ca="1">IFERROR(MEDIAN(IF(INDIRECT($B$2&amp;$B$1)=J$1,IF(INDIRECT($B$2&amp;$C56)&gt;0,IF(COUNTIFS(INDIRECT($B$2&amp;$B$1),J$1,INDIRECT($B$2&amp;$C56),"&gt;0")&gt;=J$2,INDIRECT($B$2&amp;$C56))))),"NA")</f>
        <v>8.5</v>
      </c>
      <c r="K56" s="41" cm="1">
        <f t="array" aca="1" ref="K56" ca="1">IFERROR(MEDIAN(IF(INDIRECT($B$2&amp;$B$1)=K$1,IF(INDIRECT($B$2&amp;$C56)&gt;0,IF(COUNTIFS(INDIRECT($B$2&amp;$B$1),K$1,INDIRECT($B$2&amp;$C56),"&gt;0")&gt;=K$2,INDIRECT($B$2&amp;$C56))))),"NA")</f>
        <v>3</v>
      </c>
      <c r="L56" s="41" cm="1">
        <f t="array" aca="1" ref="L56" ca="1">IFERROR(MEDIAN(IF(INDIRECT($B$2&amp;$B$1)=L$1,IF(INDIRECT($B$2&amp;$C56)&gt;0,IF(COUNTIFS(INDIRECT($B$2&amp;$B$1),L$1,INDIRECT($B$2&amp;$C56),"&gt;0")&gt;=L$2,INDIRECT($B$2&amp;$C56))))),"NA")</f>
        <v>3</v>
      </c>
      <c r="M56" s="41" cm="1">
        <f t="array" aca="1" ref="M56" ca="1">IFERROR(MEDIAN(IF(INDIRECT($B$2&amp;$B$1)=M$1,IF(INDIRECT($B$2&amp;$C56)&gt;0,IF(COUNTIFS(INDIRECT($B$2&amp;$B$1),M$1,INDIRECT($B$2&amp;$C56),"&gt;0")&gt;=M$2,INDIRECT($B$2&amp;$C56))))),"NA")</f>
        <v>3</v>
      </c>
      <c r="N56" s="41" t="str" cm="1">
        <f t="array" aca="1" ref="N56" ca="1">IFERROR(MEDIAN(IF(INDIRECT($B$2&amp;$B$1)=N$1,IF(INDIRECT($B$2&amp;$C56)&gt;0,IF(COUNTIFS(INDIRECT($B$2&amp;$B$1),N$1,INDIRECT($B$2&amp;$C56),"&gt;0")&gt;=N$2,INDIRECT($B$2&amp;$C56))))),"NA")</f>
        <v>NA</v>
      </c>
      <c r="O56" s="41" cm="1">
        <f t="array" aca="1" ref="O56" ca="1">IFERROR(MEDIAN(IF(INDIRECT($B$2&amp;$B$1)=O$1,IF(INDIRECT($B$2&amp;$C56)&gt;0,IF(COUNTIFS(INDIRECT($B$2&amp;$B$1),O$1,INDIRECT($B$2&amp;$C56),"&gt;0")&gt;=O$2,INDIRECT($B$2&amp;$C56))))),"NA")</f>
        <v>2</v>
      </c>
      <c r="P56" s="41" cm="1">
        <f t="array" aca="1" ref="P56" ca="1">IFERROR(MEDIAN(IF(INDIRECT($B$2&amp;$B$1)=P$1,IF(INDIRECT($B$2&amp;$C56)&gt;0,IF(COUNTIFS(INDIRECT($B$2&amp;$B$1),P$1,INDIRECT($B$2&amp;$C56),"&gt;0")&gt;=P$2,INDIRECT($B$2&amp;$C56))))),"NA")</f>
        <v>3</v>
      </c>
      <c r="Q56" s="41" cm="1">
        <f t="array" aca="1" ref="Q56" ca="1">IFERROR(MEDIAN(IF(INDIRECT($B$2&amp;$B$1)=Q$1,IF(INDIRECT($B$2&amp;$C56)&gt;0,IF(COUNTIFS(INDIRECT($B$2&amp;$B$1),Q$1,INDIRECT($B$2&amp;$C56),"&gt;0")&gt;=Q$2,INDIRECT($B$2&amp;$C56))))),"NA")</f>
        <v>90</v>
      </c>
      <c r="R56" s="41" cm="1">
        <f t="array" aca="1" ref="R56" ca="1">IFERROR(MEDIAN(IF(INDIRECT($B$2&amp;$B$1)=R$1,IF(INDIRECT($B$2&amp;$C56)&gt;0,IF(COUNTIFS(INDIRECT($B$2&amp;$B$1),R$1,INDIRECT($B$2&amp;$C56),"&gt;0")&gt;=R$2,INDIRECT($B$2&amp;$C56))))),"NA")</f>
        <v>3</v>
      </c>
      <c r="S56" s="41" cm="1">
        <f t="array" aca="1" ref="S56" ca="1">IFERROR(MEDIAN(IF(INDIRECT($B$2&amp;$B$1)=S$1,IF(INDIRECT($B$2&amp;$C56)&gt;0,IF(COUNTIFS(INDIRECT($B$2&amp;$B$1),S$1,INDIRECT($B$2&amp;$C56),"&gt;0")&gt;=S$2,INDIRECT($B$2&amp;$C56))))),"NA")</f>
        <v>2.5</v>
      </c>
      <c r="T56" s="41" cm="1">
        <f t="array" aca="1" ref="T56" ca="1">IFERROR(MEDIAN(IF(INDIRECT($B$2&amp;$B$1)=T$1,IF(INDIRECT($B$2&amp;$C56)&gt;0,IF(COUNTIFS(INDIRECT($B$2&amp;$B$1),T$1,INDIRECT($B$2&amp;$C56),"&gt;0")&gt;=T$2,INDIRECT($B$2&amp;$C56))))),"NA")</f>
        <v>3</v>
      </c>
      <c r="U56" s="41" t="str" cm="1">
        <f t="array" aca="1" ref="U56" ca="1">IFERROR(MEDIAN(IF(INDIRECT($B$2&amp;$B$1)=U$1,IF(INDIRECT($B$2&amp;$C56)&gt;0,IF(COUNTIFS(INDIRECT($B$2&amp;$B$1),U$1,INDIRECT($B$2&amp;$C56),"&gt;0")&gt;=U$2,INDIRECT($B$2&amp;$C56))))),"NA")</f>
        <v>NA</v>
      </c>
      <c r="V56" s="41" cm="1">
        <f t="array" aca="1" ref="V56" ca="1">IFERROR(MEDIAN(IF(INDIRECT($B$2&amp;$B$1)=V$1,IF(INDIRECT($B$2&amp;$C56)&gt;0,IF(COUNTIFS(INDIRECT($B$2&amp;$B$1),V$1,INDIRECT($B$2&amp;$C56),"&gt;0")&gt;=V$2,INDIRECT($B$2&amp;$C56))))),"NA")</f>
        <v>137.5</v>
      </c>
      <c r="W56" s="41" t="str" cm="1">
        <f t="array" aca="1" ref="W56" ca="1">IFERROR(MEDIAN(IF(INDIRECT($B$2&amp;$B$1)=W$1,IF(INDIRECT($B$2&amp;$C56)&gt;0,IF(COUNTIFS(INDIRECT($B$2&amp;$B$1),W$1,INDIRECT($B$2&amp;$C56),"&gt;0")&gt;=W$2,INDIRECT($B$2&amp;$C56))))),"NA")</f>
        <v>NA</v>
      </c>
      <c r="X56" s="41" t="str" cm="1">
        <f t="array" aca="1" ref="X56" ca="1">IFERROR(MEDIAN(IF(INDIRECT($B$2&amp;$B$1)=X$1,IF(INDIRECT($B$2&amp;$C56)&gt;0,IF(COUNTIFS(INDIRECT($B$2&amp;$B$1),X$1,INDIRECT($B$2&amp;$C56),"&gt;0")&gt;=X$2,INDIRECT($B$2&amp;$C56))))),"NA")</f>
        <v>NA</v>
      </c>
    </row>
    <row r="57" spans="2:24" ht="15.5" x14ac:dyDescent="0.35">
      <c r="B57" s="39" t="s">
        <v>2546</v>
      </c>
      <c r="C57" s="6" t="s">
        <v>3647</v>
      </c>
      <c r="E57" s="69"/>
      <c r="F57" s="79" t="s">
        <v>61</v>
      </c>
      <c r="G57" s="41" cm="1">
        <f t="array" aca="1" ref="G57" ca="1">IFERROR(MEDIAN(IF(INDIRECT($B$2&amp;$B$1)=G$1,IF(INDIRECT($B$2&amp;$C57)&gt;0,IF(COUNTIFS(INDIRECT($B$2&amp;$B$1),G$1,INDIRECT($B$2&amp;$C57),"&gt;0")&gt;=G$2,INDIRECT($B$2&amp;$C57))))),"NA")</f>
        <v>1</v>
      </c>
      <c r="H57" s="41" cm="1">
        <f t="array" aca="1" ref="H57" ca="1">IFERROR(MEDIAN(IF(INDIRECT($B$2&amp;$B$1)=H$1,IF(INDIRECT($B$2&amp;$C57)&gt;0,IF(COUNTIFS(INDIRECT($B$2&amp;$B$1),H$1,INDIRECT($B$2&amp;$C57),"&gt;0")&gt;=H$2,INDIRECT($B$2&amp;$C57))))),"NA")</f>
        <v>30</v>
      </c>
      <c r="I57" s="41" cm="1">
        <f t="array" aca="1" ref="I57" ca="1">IFERROR(MEDIAN(IF(INDIRECT($B$2&amp;$B$1)=I$1,IF(INDIRECT($B$2&amp;$C57)&gt;0,IF(COUNTIFS(INDIRECT($B$2&amp;$B$1),I$1,INDIRECT($B$2&amp;$C57),"&gt;0")&gt;=I$2,INDIRECT($B$2&amp;$C57))))),"NA")</f>
        <v>30</v>
      </c>
      <c r="J57" s="41" cm="1">
        <f t="array" aca="1" ref="J57" ca="1">IFERROR(MEDIAN(IF(INDIRECT($B$2&amp;$B$1)=J$1,IF(INDIRECT($B$2&amp;$C57)&gt;0,IF(COUNTIFS(INDIRECT($B$2&amp;$B$1),J$1,INDIRECT($B$2&amp;$C57),"&gt;0")&gt;=J$2,INDIRECT($B$2&amp;$C57))))),"NA")</f>
        <v>4.5</v>
      </c>
      <c r="K57" s="41" cm="1">
        <f t="array" aca="1" ref="K57" ca="1">IFERROR(MEDIAN(IF(INDIRECT($B$2&amp;$B$1)=K$1,IF(INDIRECT($B$2&amp;$C57)&gt;0,IF(COUNTIFS(INDIRECT($B$2&amp;$B$1),K$1,INDIRECT($B$2&amp;$C57),"&gt;0")&gt;=K$2,INDIRECT($B$2&amp;$C57))))),"NA")</f>
        <v>2</v>
      </c>
      <c r="L57" s="41" cm="1">
        <f t="array" aca="1" ref="L57" ca="1">IFERROR(MEDIAN(IF(INDIRECT($B$2&amp;$B$1)=L$1,IF(INDIRECT($B$2&amp;$C57)&gt;0,IF(COUNTIFS(INDIRECT($B$2&amp;$B$1),L$1,INDIRECT($B$2&amp;$C57),"&gt;0")&gt;=L$2,INDIRECT($B$2&amp;$C57))))),"NA")</f>
        <v>3</v>
      </c>
      <c r="M57" s="41" cm="1">
        <f t="array" aca="1" ref="M57" ca="1">IFERROR(MEDIAN(IF(INDIRECT($B$2&amp;$B$1)=M$1,IF(INDIRECT($B$2&amp;$C57)&gt;0,IF(COUNTIFS(INDIRECT($B$2&amp;$B$1),M$1,INDIRECT($B$2&amp;$C57),"&gt;0")&gt;=M$2,INDIRECT($B$2&amp;$C57))))),"NA")</f>
        <v>3</v>
      </c>
      <c r="N57" s="41" t="str" cm="1">
        <f t="array" aca="1" ref="N57" ca="1">IFERROR(MEDIAN(IF(INDIRECT($B$2&amp;$B$1)=N$1,IF(INDIRECT($B$2&amp;$C57)&gt;0,IF(COUNTIFS(INDIRECT($B$2&amp;$B$1),N$1,INDIRECT($B$2&amp;$C57),"&gt;0")&gt;=N$2,INDIRECT($B$2&amp;$C57))))),"NA")</f>
        <v>NA</v>
      </c>
      <c r="O57" s="41" cm="1">
        <f t="array" aca="1" ref="O57" ca="1">IFERROR(MEDIAN(IF(INDIRECT($B$2&amp;$B$1)=O$1,IF(INDIRECT($B$2&amp;$C57)&gt;0,IF(COUNTIFS(INDIRECT($B$2&amp;$B$1),O$1,INDIRECT($B$2&amp;$C57),"&gt;0")&gt;=O$2,INDIRECT($B$2&amp;$C57))))),"NA")</f>
        <v>2</v>
      </c>
      <c r="P57" s="41" cm="1">
        <f t="array" aca="1" ref="P57" ca="1">IFERROR(MEDIAN(IF(INDIRECT($B$2&amp;$B$1)=P$1,IF(INDIRECT($B$2&amp;$C57)&gt;0,IF(COUNTIFS(INDIRECT($B$2&amp;$B$1),P$1,INDIRECT($B$2&amp;$C57),"&gt;0")&gt;=P$2,INDIRECT($B$2&amp;$C57))))),"NA")</f>
        <v>3</v>
      </c>
      <c r="Q57" s="41" cm="1">
        <f t="array" aca="1" ref="Q57" ca="1">IFERROR(MEDIAN(IF(INDIRECT($B$2&amp;$B$1)=Q$1,IF(INDIRECT($B$2&amp;$C57)&gt;0,IF(COUNTIFS(INDIRECT($B$2&amp;$B$1),Q$1,INDIRECT($B$2&amp;$C57),"&gt;0")&gt;=Q$2,INDIRECT($B$2&amp;$C57))))),"NA")</f>
        <v>90</v>
      </c>
      <c r="R57" s="41" cm="1">
        <f t="array" aca="1" ref="R57" ca="1">IFERROR(MEDIAN(IF(INDIRECT($B$2&amp;$B$1)=R$1,IF(INDIRECT($B$2&amp;$C57)&gt;0,IF(COUNTIFS(INDIRECT($B$2&amp;$B$1),R$1,INDIRECT($B$2&amp;$C57),"&gt;0")&gt;=R$2,INDIRECT($B$2&amp;$C57))))),"NA")</f>
        <v>7</v>
      </c>
      <c r="S57" s="41" cm="1">
        <f t="array" aca="1" ref="S57" ca="1">IFERROR(MEDIAN(IF(INDIRECT($B$2&amp;$B$1)=S$1,IF(INDIRECT($B$2&amp;$C57)&gt;0,IF(COUNTIFS(INDIRECT($B$2&amp;$B$1),S$1,INDIRECT($B$2&amp;$C57),"&gt;0")&gt;=S$2,INDIRECT($B$2&amp;$C57))))),"NA")</f>
        <v>2</v>
      </c>
      <c r="T57" s="41" cm="1">
        <f t="array" aca="1" ref="T57" ca="1">IFERROR(MEDIAN(IF(INDIRECT($B$2&amp;$B$1)=T$1,IF(INDIRECT($B$2&amp;$C57)&gt;0,IF(COUNTIFS(INDIRECT($B$2&amp;$B$1),T$1,INDIRECT($B$2&amp;$C57),"&gt;0")&gt;=T$2,INDIRECT($B$2&amp;$C57))))),"NA")</f>
        <v>3</v>
      </c>
      <c r="U57" s="41" t="str" cm="1">
        <f t="array" aca="1" ref="U57" ca="1">IFERROR(MEDIAN(IF(INDIRECT($B$2&amp;$B$1)=U$1,IF(INDIRECT($B$2&amp;$C57)&gt;0,IF(COUNTIFS(INDIRECT($B$2&amp;$B$1),U$1,INDIRECT($B$2&amp;$C57),"&gt;0")&gt;=U$2,INDIRECT($B$2&amp;$C57))))),"NA")</f>
        <v>NA</v>
      </c>
      <c r="V57" s="41" t="str" cm="1">
        <f t="array" aca="1" ref="V57" ca="1">IFERROR(MEDIAN(IF(INDIRECT($B$2&amp;$B$1)=V$1,IF(INDIRECT($B$2&amp;$C57)&gt;0,IF(COUNTIFS(INDIRECT($B$2&amp;$B$1),V$1,INDIRECT($B$2&amp;$C57),"&gt;0")&gt;=V$2,INDIRECT($B$2&amp;$C57))))),"NA")</f>
        <v>NA</v>
      </c>
      <c r="W57" s="41" t="str" cm="1">
        <f t="array" aca="1" ref="W57" ca="1">IFERROR(MEDIAN(IF(INDIRECT($B$2&amp;$B$1)=W$1,IF(INDIRECT($B$2&amp;$C57)&gt;0,IF(COUNTIFS(INDIRECT($B$2&amp;$B$1),W$1,INDIRECT($B$2&amp;$C57),"&gt;0")&gt;=W$2,INDIRECT($B$2&amp;$C57))))),"NA")</f>
        <v>NA</v>
      </c>
      <c r="X57" s="41" cm="1">
        <f t="array" aca="1" ref="X57" ca="1">IFERROR(MEDIAN(IF(INDIRECT($B$2&amp;$B$1)=X$1,IF(INDIRECT($B$2&amp;$C57)&gt;0,IF(COUNTIFS(INDIRECT($B$2&amp;$B$1),X$1,INDIRECT($B$2&amp;$C57),"&gt;0")&gt;=X$2,INDIRECT($B$2&amp;$C57))))),"NA")</f>
        <v>120</v>
      </c>
    </row>
    <row r="59" spans="2:24" x14ac:dyDescent="0.35">
      <c r="C59" s="4"/>
      <c r="D59" s="4"/>
    </row>
    <row r="60" spans="2:24" x14ac:dyDescent="0.35">
      <c r="C60" s="4"/>
      <c r="D60" s="4"/>
      <c r="F60" s="68" t="s">
        <v>3648</v>
      </c>
    </row>
    <row r="61" spans="2:24" s="38" customFormat="1" x14ac:dyDescent="0.35">
      <c r="C61" s="73"/>
      <c r="D61" s="73"/>
      <c r="F61" s="73"/>
      <c r="G61" s="38" t="s">
        <v>3327</v>
      </c>
      <c r="I61" s="38" t="s">
        <v>3330</v>
      </c>
      <c r="L61" s="38" t="s">
        <v>3333</v>
      </c>
      <c r="T61" s="38" t="s">
        <v>3338</v>
      </c>
      <c r="U61" s="38" t="s">
        <v>3340</v>
      </c>
    </row>
    <row r="62" spans="2:24" x14ac:dyDescent="0.35">
      <c r="C62" s="4"/>
      <c r="D62" s="4"/>
      <c r="F62" s="40" t="s">
        <v>3404</v>
      </c>
      <c r="G62" s="67" t="s">
        <v>63</v>
      </c>
      <c r="H62" s="67" t="s">
        <v>70</v>
      </c>
      <c r="I62" s="67" t="s">
        <v>72</v>
      </c>
      <c r="J62" s="67" t="s">
        <v>76</v>
      </c>
      <c r="K62" s="67" t="s">
        <v>78</v>
      </c>
      <c r="L62" s="67" t="s">
        <v>80</v>
      </c>
      <c r="M62" s="67" t="s">
        <v>83</v>
      </c>
      <c r="N62" s="67" t="s">
        <v>2188</v>
      </c>
      <c r="O62" s="67" t="s">
        <v>85</v>
      </c>
      <c r="P62" s="67" t="s">
        <v>87</v>
      </c>
      <c r="Q62" s="67" t="s">
        <v>89</v>
      </c>
      <c r="R62" s="67" t="s">
        <v>91</v>
      </c>
      <c r="S62" s="67" t="s">
        <v>93</v>
      </c>
      <c r="T62" s="67" t="s">
        <v>95</v>
      </c>
      <c r="U62" s="67" t="s">
        <v>98</v>
      </c>
      <c r="V62" s="67" t="s">
        <v>101</v>
      </c>
      <c r="W62" s="67" t="s">
        <v>103</v>
      </c>
      <c r="X62" s="67" t="s">
        <v>105</v>
      </c>
    </row>
    <row r="63" spans="2:24" ht="15.5" x14ac:dyDescent="0.35">
      <c r="C63" s="4"/>
      <c r="D63" s="4"/>
      <c r="E63" s="69" t="s">
        <v>3624</v>
      </c>
      <c r="F63" s="74" t="s">
        <v>3587</v>
      </c>
      <c r="G63" s="41" t="str">
        <f ca="1">IFERROR(IF(G9-G36&lt;0,"X",IF(G9-G36&lt;7,"O","-")),"NA")</f>
        <v>-</v>
      </c>
      <c r="H63" s="41" t="str">
        <f t="shared" ref="H63:X63" ca="1" si="0">IFERROR(IF(H9-H36&lt;0,"X",IF(H9-H36&lt;7,"O","-")),"NA")</f>
        <v>-</v>
      </c>
      <c r="I63" s="41" t="str">
        <f t="shared" ca="1" si="0"/>
        <v>-</v>
      </c>
      <c r="J63" s="41" t="str">
        <f t="shared" ca="1" si="0"/>
        <v>-</v>
      </c>
      <c r="K63" s="41" t="str">
        <f t="shared" ca="1" si="0"/>
        <v>-</v>
      </c>
      <c r="L63" s="41" t="str">
        <f t="shared" ca="1" si="0"/>
        <v>-</v>
      </c>
      <c r="M63" s="41" t="str">
        <f t="shared" ca="1" si="0"/>
        <v>-</v>
      </c>
      <c r="N63" s="41" t="str">
        <f t="shared" ref="N63:N84" ca="1" si="1">IFERROR(IF(N9-N36&lt;0,"X",IF(N9-N36&lt;7,"O","-")),"NA")</f>
        <v>X</v>
      </c>
      <c r="O63" s="41" t="str">
        <f t="shared" ca="1" si="0"/>
        <v>NA</v>
      </c>
      <c r="P63" s="41" t="str">
        <f t="shared" ca="1" si="0"/>
        <v>-</v>
      </c>
      <c r="Q63" s="41" t="str">
        <f t="shared" ca="1" si="0"/>
        <v>X</v>
      </c>
      <c r="R63" s="41" t="str">
        <f t="shared" ca="1" si="0"/>
        <v>O</v>
      </c>
      <c r="S63" s="41" t="str">
        <f t="shared" ca="1" si="0"/>
        <v>-</v>
      </c>
      <c r="T63" s="41" t="str">
        <f t="shared" ca="1" si="0"/>
        <v>-</v>
      </c>
      <c r="U63" s="41" t="str">
        <f t="shared" ca="1" si="0"/>
        <v>X</v>
      </c>
      <c r="V63" s="41" t="str">
        <f t="shared" ca="1" si="0"/>
        <v>X</v>
      </c>
      <c r="W63" s="41" t="str">
        <f t="shared" ca="1" si="0"/>
        <v>NA</v>
      </c>
      <c r="X63" s="41" t="str">
        <f t="shared" ca="1" si="0"/>
        <v>X</v>
      </c>
    </row>
    <row r="64" spans="2:24" x14ac:dyDescent="0.35">
      <c r="F64" s="74" t="s">
        <v>3588</v>
      </c>
      <c r="G64" s="41" t="str">
        <f t="shared" ref="G64:X64" ca="1" si="2">IFERROR(IF(G10-G37&lt;0,"X",IF(G10-G37&lt;7,"O","-")),"NA")</f>
        <v>NA</v>
      </c>
      <c r="H64" s="41" t="str">
        <f t="shared" ca="1" si="2"/>
        <v>-</v>
      </c>
      <c r="I64" s="41" t="str">
        <f t="shared" ca="1" si="2"/>
        <v>NA</v>
      </c>
      <c r="J64" s="41" t="str">
        <f t="shared" ca="1" si="2"/>
        <v>-</v>
      </c>
      <c r="K64" s="41" t="str">
        <f t="shared" ca="1" si="2"/>
        <v>-</v>
      </c>
      <c r="L64" s="41" t="str">
        <f t="shared" ca="1" si="2"/>
        <v>-</v>
      </c>
      <c r="M64" s="41" t="str">
        <f t="shared" ca="1" si="2"/>
        <v>NA</v>
      </c>
      <c r="N64" s="41" t="str">
        <f t="shared" ca="1" si="1"/>
        <v>X</v>
      </c>
      <c r="O64" s="41" t="str">
        <f t="shared" ca="1" si="2"/>
        <v>NA</v>
      </c>
      <c r="P64" s="41" t="str">
        <f t="shared" ca="1" si="2"/>
        <v>-</v>
      </c>
      <c r="Q64" s="41" t="str">
        <f t="shared" ca="1" si="2"/>
        <v>NA</v>
      </c>
      <c r="R64" s="41" t="str">
        <f t="shared" ca="1" si="2"/>
        <v>NA</v>
      </c>
      <c r="S64" s="41" t="str">
        <f t="shared" ca="1" si="2"/>
        <v>NA</v>
      </c>
      <c r="T64" s="41" t="str">
        <f t="shared" ca="1" si="2"/>
        <v>-</v>
      </c>
      <c r="U64" s="41" t="str">
        <f t="shared" ca="1" si="2"/>
        <v>X</v>
      </c>
      <c r="V64" s="41" t="str">
        <f t="shared" ca="1" si="2"/>
        <v>NA</v>
      </c>
      <c r="W64" s="41" t="str">
        <f t="shared" ca="1" si="2"/>
        <v>NA</v>
      </c>
      <c r="X64" s="41" t="str">
        <f t="shared" ca="1" si="2"/>
        <v>X</v>
      </c>
    </row>
    <row r="65" spans="3:24" x14ac:dyDescent="0.35">
      <c r="C65" s="4"/>
      <c r="D65" s="4"/>
      <c r="F65" s="74" t="s">
        <v>3589</v>
      </c>
      <c r="G65" s="41" t="str">
        <f t="shared" ref="G65:X65" ca="1" si="3">IFERROR(IF(G11-G38&lt;0,"X",IF(G11-G38&lt;7,"O","-")),"NA")</f>
        <v>-</v>
      </c>
      <c r="H65" s="41" t="str">
        <f t="shared" ca="1" si="3"/>
        <v>-</v>
      </c>
      <c r="I65" s="41" t="str">
        <f t="shared" ca="1" si="3"/>
        <v>X</v>
      </c>
      <c r="J65" s="41" t="str">
        <f t="shared" ca="1" si="3"/>
        <v>-</v>
      </c>
      <c r="K65" s="41" t="str">
        <f t="shared" ca="1" si="3"/>
        <v>O</v>
      </c>
      <c r="L65" s="41" t="str">
        <f t="shared" ca="1" si="3"/>
        <v>-</v>
      </c>
      <c r="M65" s="41" t="str">
        <f t="shared" ca="1" si="3"/>
        <v>-</v>
      </c>
      <c r="N65" s="41" t="str">
        <f t="shared" ca="1" si="1"/>
        <v>NA</v>
      </c>
      <c r="O65" s="41" t="str">
        <f t="shared" ca="1" si="3"/>
        <v>-</v>
      </c>
      <c r="P65" s="41" t="str">
        <f t="shared" ca="1" si="3"/>
        <v>-</v>
      </c>
      <c r="Q65" s="41" t="str">
        <f t="shared" ca="1" si="3"/>
        <v>X</v>
      </c>
      <c r="R65" s="41" t="str">
        <f t="shared" ca="1" si="3"/>
        <v>O</v>
      </c>
      <c r="S65" s="41" t="str">
        <f t="shared" ca="1" si="3"/>
        <v>-</v>
      </c>
      <c r="T65" s="41" t="str">
        <f t="shared" ca="1" si="3"/>
        <v>-</v>
      </c>
      <c r="U65" s="41" t="str">
        <f t="shared" ca="1" si="3"/>
        <v>NA</v>
      </c>
      <c r="V65" s="41" t="str">
        <f t="shared" ca="1" si="3"/>
        <v>X</v>
      </c>
      <c r="W65" s="41" t="str">
        <f t="shared" ca="1" si="3"/>
        <v>NA</v>
      </c>
      <c r="X65" s="41" t="str">
        <f t="shared" ca="1" si="3"/>
        <v>NA</v>
      </c>
    </row>
    <row r="66" spans="3:24" ht="15.5" x14ac:dyDescent="0.35">
      <c r="C66" s="4"/>
      <c r="D66" s="4"/>
      <c r="E66" s="69" t="s">
        <v>3627</v>
      </c>
      <c r="F66" s="75" t="s">
        <v>3591</v>
      </c>
      <c r="G66" s="41" t="str">
        <f t="shared" ref="G66:X66" ca="1" si="4">IFERROR(IF(G12-G39&lt;0,"X",IF(G12-G39&lt;7,"O","-")),"NA")</f>
        <v>-</v>
      </c>
      <c r="H66" s="41" t="str">
        <f t="shared" ca="1" si="4"/>
        <v>-</v>
      </c>
      <c r="I66" s="41" t="str">
        <f t="shared" ca="1" si="4"/>
        <v>NA</v>
      </c>
      <c r="J66" s="41" t="str">
        <f t="shared" ca="1" si="4"/>
        <v>-</v>
      </c>
      <c r="K66" s="41" t="str">
        <f t="shared" ca="1" si="4"/>
        <v>-</v>
      </c>
      <c r="L66" s="41" t="str">
        <f t="shared" ca="1" si="4"/>
        <v>-</v>
      </c>
      <c r="M66" s="41" t="str">
        <f t="shared" ca="1" si="4"/>
        <v>-</v>
      </c>
      <c r="N66" s="41" t="str">
        <f t="shared" ca="1" si="1"/>
        <v>X</v>
      </c>
      <c r="O66" s="41" t="str">
        <f t="shared" ca="1" si="4"/>
        <v>-</v>
      </c>
      <c r="P66" s="41" t="str">
        <f t="shared" ca="1" si="4"/>
        <v>-</v>
      </c>
      <c r="Q66" s="41" t="str">
        <f t="shared" ca="1" si="4"/>
        <v>X</v>
      </c>
      <c r="R66" s="41" t="str">
        <f t="shared" ca="1" si="4"/>
        <v>-</v>
      </c>
      <c r="S66" s="41" t="str">
        <f t="shared" ca="1" si="4"/>
        <v>-</v>
      </c>
      <c r="T66" s="41" t="str">
        <f t="shared" ca="1" si="4"/>
        <v>-</v>
      </c>
      <c r="U66" s="41" t="str">
        <f t="shared" ca="1" si="4"/>
        <v>X</v>
      </c>
      <c r="V66" s="41" t="str">
        <f t="shared" ca="1" si="4"/>
        <v>X</v>
      </c>
      <c r="W66" s="41" t="str">
        <f t="shared" ca="1" si="4"/>
        <v>NA</v>
      </c>
      <c r="X66" s="41" t="str">
        <f t="shared" ca="1" si="4"/>
        <v>NA</v>
      </c>
    </row>
    <row r="67" spans="3:24" x14ac:dyDescent="0.35">
      <c r="F67" s="75" t="s">
        <v>40</v>
      </c>
      <c r="G67" s="41" t="str">
        <f t="shared" ref="G67:X67" ca="1" si="5">IFERROR(IF(G13-G40&lt;0,"X",IF(G13-G40&lt;7,"O","-")),"NA")</f>
        <v>NA</v>
      </c>
      <c r="H67" s="41" t="str">
        <f t="shared" ca="1" si="5"/>
        <v>-</v>
      </c>
      <c r="I67" s="41" t="str">
        <f t="shared" ca="1" si="5"/>
        <v>NA</v>
      </c>
      <c r="J67" s="41" t="str">
        <f t="shared" ca="1" si="5"/>
        <v>-</v>
      </c>
      <c r="K67" s="41" t="str">
        <f t="shared" ca="1" si="5"/>
        <v>-</v>
      </c>
      <c r="L67" s="41" t="str">
        <f t="shared" ca="1" si="5"/>
        <v>-</v>
      </c>
      <c r="M67" s="41" t="str">
        <f t="shared" ca="1" si="5"/>
        <v>-</v>
      </c>
      <c r="N67" s="41" t="str">
        <f t="shared" ca="1" si="1"/>
        <v>NA</v>
      </c>
      <c r="O67" s="41" t="str">
        <f t="shared" ca="1" si="5"/>
        <v>NA</v>
      </c>
      <c r="P67" s="41" t="str">
        <f t="shared" ca="1" si="5"/>
        <v>-</v>
      </c>
      <c r="Q67" s="41" t="str">
        <f t="shared" ca="1" si="5"/>
        <v>X</v>
      </c>
      <c r="R67" s="41" t="str">
        <f t="shared" ca="1" si="5"/>
        <v>-</v>
      </c>
      <c r="S67" s="41" t="str">
        <f t="shared" ca="1" si="5"/>
        <v>-</v>
      </c>
      <c r="T67" s="41" t="str">
        <f t="shared" ca="1" si="5"/>
        <v>-</v>
      </c>
      <c r="U67" s="41" t="str">
        <f t="shared" ca="1" si="5"/>
        <v>X</v>
      </c>
      <c r="V67" s="41" t="str">
        <f t="shared" ca="1" si="5"/>
        <v>NA</v>
      </c>
      <c r="W67" s="41" t="str">
        <f t="shared" ca="1" si="5"/>
        <v>NA</v>
      </c>
      <c r="X67" s="41" t="str">
        <f t="shared" ca="1" si="5"/>
        <v>NA</v>
      </c>
    </row>
    <row r="68" spans="3:24" x14ac:dyDescent="0.35">
      <c r="C68" s="4"/>
      <c r="D68" s="4"/>
      <c r="F68" s="75" t="s">
        <v>41</v>
      </c>
      <c r="G68" s="41" t="str">
        <f t="shared" ref="G68:X68" ca="1" si="6">IFERROR(IF(G14-G41&lt;0,"X",IF(G14-G41&lt;7,"O","-")),"NA")</f>
        <v>-</v>
      </c>
      <c r="H68" s="41" t="str">
        <f t="shared" ca="1" si="6"/>
        <v>-</v>
      </c>
      <c r="I68" s="41" t="str">
        <f t="shared" ca="1" si="6"/>
        <v>NA</v>
      </c>
      <c r="J68" s="41" t="str">
        <f t="shared" ca="1" si="6"/>
        <v>-</v>
      </c>
      <c r="K68" s="41" t="str">
        <f t="shared" ca="1" si="6"/>
        <v>-</v>
      </c>
      <c r="L68" s="41" t="str">
        <f t="shared" ca="1" si="6"/>
        <v>-</v>
      </c>
      <c r="M68" s="41" t="str">
        <f t="shared" ca="1" si="6"/>
        <v>-</v>
      </c>
      <c r="N68" s="41" t="str">
        <f t="shared" ca="1" si="1"/>
        <v>NA</v>
      </c>
      <c r="O68" s="41" t="str">
        <f t="shared" ca="1" si="6"/>
        <v>-</v>
      </c>
      <c r="P68" s="41" t="str">
        <f t="shared" ca="1" si="6"/>
        <v>-</v>
      </c>
      <c r="Q68" s="41" t="str">
        <f t="shared" ca="1" si="6"/>
        <v>NA</v>
      </c>
      <c r="R68" s="41" t="str">
        <f t="shared" ca="1" si="6"/>
        <v>-</v>
      </c>
      <c r="S68" s="41" t="str">
        <f t="shared" ca="1" si="6"/>
        <v>-</v>
      </c>
      <c r="T68" s="41" t="str">
        <f t="shared" ca="1" si="6"/>
        <v>-</v>
      </c>
      <c r="U68" s="41" t="str">
        <f t="shared" ca="1" si="6"/>
        <v>X</v>
      </c>
      <c r="V68" s="41" t="str">
        <f t="shared" ca="1" si="6"/>
        <v>X</v>
      </c>
      <c r="W68" s="41" t="str">
        <f t="shared" ca="1" si="6"/>
        <v>NA</v>
      </c>
      <c r="X68" s="41" t="str">
        <f t="shared" ca="1" si="6"/>
        <v>NA</v>
      </c>
    </row>
    <row r="69" spans="3:24" x14ac:dyDescent="0.35">
      <c r="C69" s="4"/>
      <c r="D69" s="4"/>
      <c r="F69" s="75" t="s">
        <v>42</v>
      </c>
      <c r="G69" s="41" t="str">
        <f t="shared" ref="G69:X69" ca="1" si="7">IFERROR(IF(G15-G42&lt;0,"X",IF(G15-G42&lt;7,"O","-")),"NA")</f>
        <v>-</v>
      </c>
      <c r="H69" s="41" t="str">
        <f t="shared" ca="1" si="7"/>
        <v>-</v>
      </c>
      <c r="I69" s="41" t="str">
        <f t="shared" ca="1" si="7"/>
        <v>NA</v>
      </c>
      <c r="J69" s="41" t="str">
        <f t="shared" ca="1" si="7"/>
        <v>-</v>
      </c>
      <c r="K69" s="41" t="str">
        <f t="shared" ca="1" si="7"/>
        <v>-</v>
      </c>
      <c r="L69" s="41" t="str">
        <f t="shared" ca="1" si="7"/>
        <v>-</v>
      </c>
      <c r="M69" s="41" t="str">
        <f t="shared" ca="1" si="7"/>
        <v>NA</v>
      </c>
      <c r="N69" s="41" t="str">
        <f t="shared" ca="1" si="1"/>
        <v>NA</v>
      </c>
      <c r="O69" s="41" t="str">
        <f t="shared" ca="1" si="7"/>
        <v>-</v>
      </c>
      <c r="P69" s="41" t="str">
        <f t="shared" ca="1" si="7"/>
        <v>-</v>
      </c>
      <c r="Q69" s="41" t="str">
        <f t="shared" ca="1" si="7"/>
        <v>X</v>
      </c>
      <c r="R69" s="41" t="str">
        <f t="shared" ca="1" si="7"/>
        <v>-</v>
      </c>
      <c r="S69" s="41" t="str">
        <f t="shared" ca="1" si="7"/>
        <v>-</v>
      </c>
      <c r="T69" s="41" t="str">
        <f t="shared" ca="1" si="7"/>
        <v>-</v>
      </c>
      <c r="U69" s="41" t="str">
        <f t="shared" ca="1" si="7"/>
        <v>X</v>
      </c>
      <c r="V69" s="41" t="str">
        <f t="shared" ca="1" si="7"/>
        <v>X</v>
      </c>
      <c r="W69" s="41" t="str">
        <f t="shared" ca="1" si="7"/>
        <v>NA</v>
      </c>
      <c r="X69" s="41" t="str">
        <f t="shared" ca="1" si="7"/>
        <v>NA</v>
      </c>
    </row>
    <row r="70" spans="3:24" ht="15.5" x14ac:dyDescent="0.35">
      <c r="E70" s="69" t="s">
        <v>3632</v>
      </c>
      <c r="F70" s="76" t="s">
        <v>62</v>
      </c>
      <c r="G70" s="41" t="str">
        <f t="shared" ref="G70:X70" ca="1" si="8">IFERROR(IF(G16-G43&lt;0,"X",IF(G16-G43&lt;7,"O","-")),"NA")</f>
        <v>-</v>
      </c>
      <c r="H70" s="41" t="str">
        <f t="shared" ca="1" si="8"/>
        <v>-</v>
      </c>
      <c r="I70" s="41" t="str">
        <f t="shared" ca="1" si="8"/>
        <v>NA</v>
      </c>
      <c r="J70" s="41" t="str">
        <f t="shared" ca="1" si="8"/>
        <v>-</v>
      </c>
      <c r="K70" s="41" t="str">
        <f t="shared" ca="1" si="8"/>
        <v>NA</v>
      </c>
      <c r="L70" s="41" t="str">
        <f t="shared" ca="1" si="8"/>
        <v>-</v>
      </c>
      <c r="M70" s="41" t="str">
        <f t="shared" ca="1" si="8"/>
        <v>NA</v>
      </c>
      <c r="N70" s="41" t="str">
        <f t="shared" ca="1" si="1"/>
        <v>NA</v>
      </c>
      <c r="O70" s="41" t="str">
        <f t="shared" ca="1" si="8"/>
        <v>NA</v>
      </c>
      <c r="P70" s="41" t="str">
        <f t="shared" ca="1" si="8"/>
        <v>-</v>
      </c>
      <c r="Q70" s="41" t="str">
        <f t="shared" ca="1" si="8"/>
        <v>NA</v>
      </c>
      <c r="R70" s="41" t="str">
        <f t="shared" ca="1" si="8"/>
        <v>-</v>
      </c>
      <c r="S70" s="41" t="str">
        <f t="shared" ca="1" si="8"/>
        <v>NA</v>
      </c>
      <c r="T70" s="41" t="str">
        <f t="shared" ca="1" si="8"/>
        <v>O</v>
      </c>
      <c r="U70" s="41" t="str">
        <f t="shared" ca="1" si="8"/>
        <v>NA</v>
      </c>
      <c r="V70" s="41" t="str">
        <f t="shared" ca="1" si="8"/>
        <v>NA</v>
      </c>
      <c r="W70" s="41" t="str">
        <f t="shared" ca="1" si="8"/>
        <v>NA</v>
      </c>
      <c r="X70" s="41" t="str">
        <f t="shared" ca="1" si="8"/>
        <v>-</v>
      </c>
    </row>
    <row r="71" spans="3:24" x14ac:dyDescent="0.35">
      <c r="C71" s="4"/>
      <c r="D71" s="4"/>
      <c r="F71" s="76" t="s">
        <v>44</v>
      </c>
      <c r="G71" s="41" t="str">
        <f t="shared" ref="G71:X71" ca="1" si="9">IFERROR(IF(G17-G44&lt;0,"X",IF(G17-G44&lt;7,"O","-")),"NA")</f>
        <v>-</v>
      </c>
      <c r="H71" s="41" t="str">
        <f t="shared" ca="1" si="9"/>
        <v>-</v>
      </c>
      <c r="I71" s="41" t="str">
        <f t="shared" ca="1" si="9"/>
        <v>NA</v>
      </c>
      <c r="J71" s="41" t="str">
        <f t="shared" ca="1" si="9"/>
        <v>-</v>
      </c>
      <c r="K71" s="41" t="str">
        <f t="shared" ca="1" si="9"/>
        <v>-</v>
      </c>
      <c r="L71" s="41" t="str">
        <f t="shared" ca="1" si="9"/>
        <v>-</v>
      </c>
      <c r="M71" s="41" t="str">
        <f t="shared" ca="1" si="9"/>
        <v>X</v>
      </c>
      <c r="N71" s="41" t="str">
        <f t="shared" ca="1" si="1"/>
        <v>NA</v>
      </c>
      <c r="O71" s="41" t="str">
        <f t="shared" ca="1" si="9"/>
        <v>NA</v>
      </c>
      <c r="P71" s="41" t="str">
        <f t="shared" ca="1" si="9"/>
        <v>-</v>
      </c>
      <c r="Q71" s="41" t="str">
        <f t="shared" ca="1" si="9"/>
        <v>NA</v>
      </c>
      <c r="R71" s="41" t="str">
        <f t="shared" ca="1" si="9"/>
        <v>-</v>
      </c>
      <c r="S71" s="41" t="str">
        <f t="shared" ca="1" si="9"/>
        <v>O</v>
      </c>
      <c r="T71" s="41" t="str">
        <f t="shared" ca="1" si="9"/>
        <v>-</v>
      </c>
      <c r="U71" s="41" t="str">
        <f t="shared" ca="1" si="9"/>
        <v>NA</v>
      </c>
      <c r="V71" s="41" t="str">
        <f t="shared" ca="1" si="9"/>
        <v>NA</v>
      </c>
      <c r="W71" s="41" t="str">
        <f t="shared" ca="1" si="9"/>
        <v>NA</v>
      </c>
      <c r="X71" s="41" t="str">
        <f t="shared" ca="1" si="9"/>
        <v>-</v>
      </c>
    </row>
    <row r="72" spans="3:24" x14ac:dyDescent="0.35">
      <c r="C72" s="4"/>
      <c r="D72" s="4"/>
      <c r="F72" s="76" t="s">
        <v>46</v>
      </c>
      <c r="G72" s="41" t="str">
        <f t="shared" ref="G72:X72" ca="1" si="10">IFERROR(IF(G18-G45&lt;0,"X",IF(G18-G45&lt;7,"O","-")),"NA")</f>
        <v>-</v>
      </c>
      <c r="H72" s="41" t="str">
        <f t="shared" ca="1" si="10"/>
        <v>X</v>
      </c>
      <c r="I72" s="41" t="str">
        <f t="shared" ca="1" si="10"/>
        <v>NA</v>
      </c>
      <c r="J72" s="41" t="str">
        <f t="shared" ca="1" si="10"/>
        <v>-</v>
      </c>
      <c r="K72" s="41" t="str">
        <f t="shared" ca="1" si="10"/>
        <v>-</v>
      </c>
      <c r="L72" s="41" t="str">
        <f t="shared" ca="1" si="10"/>
        <v>O</v>
      </c>
      <c r="M72" s="41" t="str">
        <f t="shared" ca="1" si="10"/>
        <v>-</v>
      </c>
      <c r="N72" s="41" t="str">
        <f t="shared" ca="1" si="1"/>
        <v>NA</v>
      </c>
      <c r="O72" s="41" t="str">
        <f t="shared" ca="1" si="10"/>
        <v>O</v>
      </c>
      <c r="P72" s="41" t="str">
        <f t="shared" ca="1" si="10"/>
        <v>O</v>
      </c>
      <c r="Q72" s="41" t="str">
        <f t="shared" ca="1" si="10"/>
        <v>NA</v>
      </c>
      <c r="R72" s="41" t="str">
        <f t="shared" ca="1" si="10"/>
        <v>X</v>
      </c>
      <c r="S72" s="41" t="str">
        <f t="shared" ca="1" si="10"/>
        <v>NA</v>
      </c>
      <c r="T72" s="41" t="str">
        <f t="shared" ca="1" si="10"/>
        <v>-</v>
      </c>
      <c r="U72" s="41" t="str">
        <f t="shared" ca="1" si="10"/>
        <v>NA</v>
      </c>
      <c r="V72" s="41" t="str">
        <f t="shared" ca="1" si="10"/>
        <v>NA</v>
      </c>
      <c r="W72" s="41" t="str">
        <f t="shared" ca="1" si="10"/>
        <v>NA</v>
      </c>
      <c r="X72" s="41" t="str">
        <f t="shared" ca="1" si="10"/>
        <v>NA</v>
      </c>
    </row>
    <row r="73" spans="3:24" ht="15.5" x14ac:dyDescent="0.35">
      <c r="E73" s="69" t="s">
        <v>3636</v>
      </c>
      <c r="F73" s="79" t="s">
        <v>3603</v>
      </c>
      <c r="G73" s="41" t="str">
        <f t="shared" ref="G73:X73" ca="1" si="11">IFERROR(IF(G19-G46&lt;0,"X",IF(G19-G46&lt;7,"O","-")),"NA")</f>
        <v>-</v>
      </c>
      <c r="H73" s="41" t="str">
        <f t="shared" ca="1" si="11"/>
        <v>-</v>
      </c>
      <c r="I73" s="41" t="str">
        <f t="shared" ca="1" si="11"/>
        <v>NA</v>
      </c>
      <c r="J73" s="41" t="str">
        <f t="shared" ca="1" si="11"/>
        <v>-</v>
      </c>
      <c r="K73" s="41" t="str">
        <f t="shared" ca="1" si="11"/>
        <v>-</v>
      </c>
      <c r="L73" s="41" t="str">
        <f t="shared" ca="1" si="11"/>
        <v>-</v>
      </c>
      <c r="M73" s="41" t="str">
        <f t="shared" ca="1" si="11"/>
        <v>-</v>
      </c>
      <c r="N73" s="41" t="str">
        <f t="shared" ca="1" si="1"/>
        <v>NA</v>
      </c>
      <c r="O73" s="41" t="str">
        <f t="shared" ca="1" si="11"/>
        <v>-</v>
      </c>
      <c r="P73" s="41" t="str">
        <f t="shared" ca="1" si="11"/>
        <v>-</v>
      </c>
      <c r="Q73" s="41" t="str">
        <f t="shared" ca="1" si="11"/>
        <v>NA</v>
      </c>
      <c r="R73" s="41" t="str">
        <f t="shared" ca="1" si="11"/>
        <v>-</v>
      </c>
      <c r="S73" s="41" t="str">
        <f t="shared" ca="1" si="11"/>
        <v>-</v>
      </c>
      <c r="T73" s="41" t="str">
        <f t="shared" ca="1" si="11"/>
        <v>-</v>
      </c>
      <c r="U73" s="41" t="str">
        <f t="shared" ca="1" si="11"/>
        <v>X</v>
      </c>
      <c r="V73" s="41" t="str">
        <f t="shared" ca="1" si="11"/>
        <v>NA</v>
      </c>
      <c r="W73" s="41" t="str">
        <f t="shared" ca="1" si="11"/>
        <v>NA</v>
      </c>
      <c r="X73" s="41" t="str">
        <f t="shared" ca="1" si="11"/>
        <v>NA</v>
      </c>
    </row>
    <row r="74" spans="3:24" x14ac:dyDescent="0.35">
      <c r="C74" s="4"/>
      <c r="D74" s="4"/>
      <c r="F74" s="79" t="s">
        <v>3606</v>
      </c>
      <c r="G74" s="41" t="str">
        <f t="shared" ref="G74:X74" ca="1" si="12">IFERROR(IF(G20-G47&lt;0,"X",IF(G20-G47&lt;7,"O","-")),"NA")</f>
        <v>-</v>
      </c>
      <c r="H74" s="41" t="str">
        <f t="shared" ca="1" si="12"/>
        <v>-</v>
      </c>
      <c r="I74" s="41" t="str">
        <f t="shared" ca="1" si="12"/>
        <v>NA</v>
      </c>
      <c r="J74" s="41" t="str">
        <f t="shared" ca="1" si="12"/>
        <v>-</v>
      </c>
      <c r="K74" s="41" t="str">
        <f t="shared" ca="1" si="12"/>
        <v>-</v>
      </c>
      <c r="L74" s="41" t="str">
        <f t="shared" ca="1" si="12"/>
        <v>-</v>
      </c>
      <c r="M74" s="41" t="str">
        <f t="shared" ca="1" si="12"/>
        <v>-</v>
      </c>
      <c r="N74" s="41" t="str">
        <f t="shared" ca="1" si="1"/>
        <v>NA</v>
      </c>
      <c r="O74" s="41" t="str">
        <f t="shared" ca="1" si="12"/>
        <v>-</v>
      </c>
      <c r="P74" s="41" t="str">
        <f t="shared" ca="1" si="12"/>
        <v>-</v>
      </c>
      <c r="Q74" s="41" t="str">
        <f t="shared" ca="1" si="12"/>
        <v>NA</v>
      </c>
      <c r="R74" s="41" t="str">
        <f t="shared" ca="1" si="12"/>
        <v>-</v>
      </c>
      <c r="S74" s="41" t="str">
        <f t="shared" ca="1" si="12"/>
        <v>-</v>
      </c>
      <c r="T74" s="41" t="str">
        <f t="shared" ca="1" si="12"/>
        <v>-</v>
      </c>
      <c r="U74" s="41" t="str">
        <f t="shared" ca="1" si="12"/>
        <v>X</v>
      </c>
      <c r="V74" s="41" t="str">
        <f t="shared" ca="1" si="12"/>
        <v>-</v>
      </c>
      <c r="W74" s="41" t="str">
        <f t="shared" ca="1" si="12"/>
        <v>NA</v>
      </c>
      <c r="X74" s="41" t="str">
        <f t="shared" ca="1" si="12"/>
        <v>NA</v>
      </c>
    </row>
    <row r="75" spans="3:24" x14ac:dyDescent="0.35">
      <c r="C75" s="4"/>
      <c r="D75" s="4"/>
      <c r="F75" s="79" t="s">
        <v>50</v>
      </c>
      <c r="G75" s="41" t="str">
        <f t="shared" ref="G75:X75" ca="1" si="13">IFERROR(IF(G21-G48&lt;0,"X",IF(G21-G48&lt;7,"O","-")),"NA")</f>
        <v>-</v>
      </c>
      <c r="H75" s="41" t="str">
        <f t="shared" ca="1" si="13"/>
        <v>-</v>
      </c>
      <c r="I75" s="41" t="str">
        <f t="shared" ca="1" si="13"/>
        <v>-</v>
      </c>
      <c r="J75" s="41" t="str">
        <f t="shared" ca="1" si="13"/>
        <v>-</v>
      </c>
      <c r="K75" s="41" t="str">
        <f t="shared" ca="1" si="13"/>
        <v>-</v>
      </c>
      <c r="L75" s="41" t="str">
        <f t="shared" ca="1" si="13"/>
        <v>-</v>
      </c>
      <c r="M75" s="41" t="str">
        <f t="shared" ca="1" si="13"/>
        <v>-</v>
      </c>
      <c r="N75" s="41" t="str">
        <f t="shared" ca="1" si="1"/>
        <v>NA</v>
      </c>
      <c r="O75" s="41" t="str">
        <f t="shared" ca="1" si="13"/>
        <v>NA</v>
      </c>
      <c r="P75" s="41" t="str">
        <f t="shared" ca="1" si="13"/>
        <v>-</v>
      </c>
      <c r="Q75" s="41" t="str">
        <f t="shared" ca="1" si="13"/>
        <v>NA</v>
      </c>
      <c r="R75" s="41" t="str">
        <f t="shared" ca="1" si="13"/>
        <v>-</v>
      </c>
      <c r="S75" s="41" t="str">
        <f t="shared" ca="1" si="13"/>
        <v>-</v>
      </c>
      <c r="T75" s="41" t="str">
        <f t="shared" ca="1" si="13"/>
        <v>-</v>
      </c>
      <c r="U75" s="41" t="str">
        <f t="shared" ca="1" si="13"/>
        <v>NA</v>
      </c>
      <c r="V75" s="41" t="str">
        <f t="shared" ca="1" si="13"/>
        <v>NA</v>
      </c>
      <c r="W75" s="41" t="str">
        <f t="shared" ca="1" si="13"/>
        <v>NA</v>
      </c>
      <c r="X75" s="41" t="str">
        <f t="shared" ca="1" si="13"/>
        <v>NA</v>
      </c>
    </row>
    <row r="76" spans="3:24" x14ac:dyDescent="0.35">
      <c r="F76" s="79" t="s">
        <v>51</v>
      </c>
      <c r="G76" s="41" t="str">
        <f t="shared" ref="G76:X76" ca="1" si="14">IFERROR(IF(G22-G49&lt;0,"X",IF(G22-G49&lt;7,"O","-")),"NA")</f>
        <v>-</v>
      </c>
      <c r="H76" s="41" t="str">
        <f t="shared" ca="1" si="14"/>
        <v>-</v>
      </c>
      <c r="I76" s="41" t="str">
        <f t="shared" ca="1" si="14"/>
        <v>-</v>
      </c>
      <c r="J76" s="41" t="str">
        <f t="shared" ca="1" si="14"/>
        <v>-</v>
      </c>
      <c r="K76" s="41" t="str">
        <f t="shared" ca="1" si="14"/>
        <v>-</v>
      </c>
      <c r="L76" s="41" t="str">
        <f t="shared" ca="1" si="14"/>
        <v>-</v>
      </c>
      <c r="M76" s="41" t="str">
        <f t="shared" ca="1" si="14"/>
        <v>-</v>
      </c>
      <c r="N76" s="41" t="str">
        <f t="shared" ca="1" si="1"/>
        <v>NA</v>
      </c>
      <c r="O76" s="41" t="str">
        <f t="shared" ca="1" si="14"/>
        <v>-</v>
      </c>
      <c r="P76" s="41" t="str">
        <f t="shared" ca="1" si="14"/>
        <v>-</v>
      </c>
      <c r="Q76" s="41" t="str">
        <f t="shared" ca="1" si="14"/>
        <v>X</v>
      </c>
      <c r="R76" s="41" t="str">
        <f t="shared" ca="1" si="14"/>
        <v>-</v>
      </c>
      <c r="S76" s="41" t="str">
        <f t="shared" ca="1" si="14"/>
        <v>-</v>
      </c>
      <c r="T76" s="41" t="str">
        <f t="shared" ca="1" si="14"/>
        <v>-</v>
      </c>
      <c r="U76" s="41" t="str">
        <f t="shared" ca="1" si="14"/>
        <v>X</v>
      </c>
      <c r="V76" s="41" t="str">
        <f t="shared" ca="1" si="14"/>
        <v>X</v>
      </c>
      <c r="W76" s="41" t="str">
        <f t="shared" ca="1" si="14"/>
        <v>NA</v>
      </c>
      <c r="X76" s="41" t="str">
        <f t="shared" ca="1" si="14"/>
        <v>NA</v>
      </c>
    </row>
    <row r="77" spans="3:24" x14ac:dyDescent="0.35">
      <c r="C77" s="4"/>
      <c r="D77" s="4"/>
      <c r="F77" s="79" t="s">
        <v>3612</v>
      </c>
      <c r="G77" s="41" t="str">
        <f t="shared" ref="G77:X77" ca="1" si="15">IFERROR(IF(G23-G50&lt;0,"X",IF(G23-G50&lt;7,"O","-")),"NA")</f>
        <v>-</v>
      </c>
      <c r="H77" s="41" t="str">
        <f t="shared" ca="1" si="15"/>
        <v>-</v>
      </c>
      <c r="I77" s="41" t="str">
        <f t="shared" ca="1" si="15"/>
        <v>NA</v>
      </c>
      <c r="J77" s="41" t="str">
        <f t="shared" ca="1" si="15"/>
        <v>-</v>
      </c>
      <c r="K77" s="41" t="str">
        <f t="shared" ca="1" si="15"/>
        <v>-</v>
      </c>
      <c r="L77" s="41" t="str">
        <f t="shared" ca="1" si="15"/>
        <v>O</v>
      </c>
      <c r="M77" s="41" t="str">
        <f t="shared" ca="1" si="15"/>
        <v>-</v>
      </c>
      <c r="N77" s="41" t="str">
        <f t="shared" ca="1" si="1"/>
        <v>NA</v>
      </c>
      <c r="O77" s="41" t="str">
        <f t="shared" ca="1" si="15"/>
        <v>-</v>
      </c>
      <c r="P77" s="41" t="str">
        <f t="shared" ca="1" si="15"/>
        <v>-</v>
      </c>
      <c r="Q77" s="41" t="str">
        <f t="shared" ca="1" si="15"/>
        <v>NA</v>
      </c>
      <c r="R77" s="41" t="str">
        <f t="shared" ca="1" si="15"/>
        <v>O</v>
      </c>
      <c r="S77" s="41" t="str">
        <f t="shared" ca="1" si="15"/>
        <v>-</v>
      </c>
      <c r="T77" s="41" t="str">
        <f t="shared" ca="1" si="15"/>
        <v>-</v>
      </c>
      <c r="U77" s="41" t="str">
        <f t="shared" ca="1" si="15"/>
        <v>NA</v>
      </c>
      <c r="V77" s="41" t="str">
        <f t="shared" ca="1" si="15"/>
        <v>NA</v>
      </c>
      <c r="W77" s="41" t="str">
        <f t="shared" ca="1" si="15"/>
        <v>NA</v>
      </c>
      <c r="X77" s="41" t="str">
        <f t="shared" ca="1" si="15"/>
        <v>NA</v>
      </c>
    </row>
    <row r="78" spans="3:24" x14ac:dyDescent="0.35">
      <c r="C78" s="4"/>
      <c r="D78" s="4"/>
      <c r="F78" s="79" t="s">
        <v>55</v>
      </c>
      <c r="G78" s="41" t="str">
        <f t="shared" ref="G78:X78" ca="1" si="16">IFERROR(IF(G24-G51&lt;0,"X",IF(G24-G51&lt;7,"O","-")),"NA")</f>
        <v>-</v>
      </c>
      <c r="H78" s="41" t="str">
        <f t="shared" ca="1" si="16"/>
        <v>-</v>
      </c>
      <c r="I78" s="41" t="str">
        <f t="shared" ca="1" si="16"/>
        <v>-</v>
      </c>
      <c r="J78" s="41" t="str">
        <f t="shared" ca="1" si="16"/>
        <v>-</v>
      </c>
      <c r="K78" s="41" t="str">
        <f t="shared" ca="1" si="16"/>
        <v>-</v>
      </c>
      <c r="L78" s="41" t="str">
        <f t="shared" ca="1" si="16"/>
        <v>-</v>
      </c>
      <c r="M78" s="41" t="str">
        <f t="shared" ca="1" si="16"/>
        <v>-</v>
      </c>
      <c r="N78" s="41" t="str">
        <f t="shared" ca="1" si="1"/>
        <v>NA</v>
      </c>
      <c r="O78" s="41" t="str">
        <f t="shared" ca="1" si="16"/>
        <v>-</v>
      </c>
      <c r="P78" s="41" t="str">
        <f t="shared" ca="1" si="16"/>
        <v>-</v>
      </c>
      <c r="Q78" s="41" t="str">
        <f t="shared" ca="1" si="16"/>
        <v>X</v>
      </c>
      <c r="R78" s="41" t="str">
        <f t="shared" ca="1" si="16"/>
        <v>NA</v>
      </c>
      <c r="S78" s="41" t="str">
        <f t="shared" ca="1" si="16"/>
        <v>-</v>
      </c>
      <c r="T78" s="41" t="str">
        <f t="shared" ca="1" si="16"/>
        <v>-</v>
      </c>
      <c r="U78" s="41" t="str">
        <f t="shared" ca="1" si="16"/>
        <v>X</v>
      </c>
      <c r="V78" s="41" t="str">
        <f t="shared" ca="1" si="16"/>
        <v>X</v>
      </c>
      <c r="W78" s="41" t="str">
        <f t="shared" ca="1" si="16"/>
        <v>NA</v>
      </c>
      <c r="X78" s="41" t="str">
        <f t="shared" ca="1" si="16"/>
        <v>NA</v>
      </c>
    </row>
    <row r="79" spans="3:24" x14ac:dyDescent="0.35">
      <c r="F79" s="79" t="s">
        <v>56</v>
      </c>
      <c r="G79" s="41" t="str">
        <f t="shared" ref="G79:X79" ca="1" si="17">IFERROR(IF(G25-G52&lt;0,"X",IF(G25-G52&lt;7,"O","-")),"NA")</f>
        <v>-</v>
      </c>
      <c r="H79" s="41" t="str">
        <f t="shared" ca="1" si="17"/>
        <v>-</v>
      </c>
      <c r="I79" s="41" t="str">
        <f t="shared" ca="1" si="17"/>
        <v>-</v>
      </c>
      <c r="J79" s="41" t="str">
        <f t="shared" ca="1" si="17"/>
        <v>-</v>
      </c>
      <c r="K79" s="41" t="str">
        <f t="shared" ca="1" si="17"/>
        <v>-</v>
      </c>
      <c r="L79" s="41" t="str">
        <f t="shared" ca="1" si="17"/>
        <v>-</v>
      </c>
      <c r="M79" s="41" t="str">
        <f t="shared" ca="1" si="17"/>
        <v>-</v>
      </c>
      <c r="N79" s="41" t="str">
        <f t="shared" ca="1" si="1"/>
        <v>X</v>
      </c>
      <c r="O79" s="41" t="str">
        <f t="shared" ca="1" si="17"/>
        <v>-</v>
      </c>
      <c r="P79" s="41" t="str">
        <f t="shared" ca="1" si="17"/>
        <v>-</v>
      </c>
      <c r="Q79" s="41" t="str">
        <f t="shared" ca="1" si="17"/>
        <v>X</v>
      </c>
      <c r="R79" s="41" t="str">
        <f t="shared" ca="1" si="17"/>
        <v>O</v>
      </c>
      <c r="S79" s="41" t="str">
        <f t="shared" ca="1" si="17"/>
        <v>-</v>
      </c>
      <c r="T79" s="41" t="str">
        <f t="shared" ca="1" si="17"/>
        <v>-</v>
      </c>
      <c r="U79" s="41" t="str">
        <f t="shared" ca="1" si="17"/>
        <v>X</v>
      </c>
      <c r="V79" s="41" t="str">
        <f t="shared" ca="1" si="17"/>
        <v>X</v>
      </c>
      <c r="W79" s="41" t="str">
        <f t="shared" ca="1" si="17"/>
        <v>NA</v>
      </c>
      <c r="X79" s="41" t="str">
        <f t="shared" ca="1" si="17"/>
        <v>NA</v>
      </c>
    </row>
    <row r="80" spans="3:24" x14ac:dyDescent="0.35">
      <c r="C80" s="4"/>
      <c r="D80" s="4"/>
      <c r="F80" s="79" t="s">
        <v>57</v>
      </c>
      <c r="G80" s="41" t="str">
        <f t="shared" ref="G80:X80" ca="1" si="18">IFERROR(IF(G26-G53&lt;0,"X",IF(G26-G53&lt;7,"O","-")),"NA")</f>
        <v>-</v>
      </c>
      <c r="H80" s="41" t="str">
        <f t="shared" ca="1" si="18"/>
        <v>-</v>
      </c>
      <c r="I80" s="41" t="str">
        <f t="shared" ca="1" si="18"/>
        <v>NA</v>
      </c>
      <c r="J80" s="41" t="str">
        <f t="shared" ca="1" si="18"/>
        <v>-</v>
      </c>
      <c r="K80" s="41" t="str">
        <f t="shared" ca="1" si="18"/>
        <v>-</v>
      </c>
      <c r="L80" s="41" t="str">
        <f t="shared" ca="1" si="18"/>
        <v>-</v>
      </c>
      <c r="M80" s="41" t="str">
        <f t="shared" ca="1" si="18"/>
        <v>-</v>
      </c>
      <c r="N80" s="41" t="str">
        <f t="shared" ca="1" si="1"/>
        <v>NA</v>
      </c>
      <c r="O80" s="41" t="str">
        <f t="shared" ca="1" si="18"/>
        <v>-</v>
      </c>
      <c r="P80" s="41" t="str">
        <f t="shared" ca="1" si="18"/>
        <v>-</v>
      </c>
      <c r="Q80" s="41" t="str">
        <f t="shared" ca="1" si="18"/>
        <v>X</v>
      </c>
      <c r="R80" s="41" t="str">
        <f t="shared" ca="1" si="18"/>
        <v>-</v>
      </c>
      <c r="S80" s="41" t="str">
        <f t="shared" ca="1" si="18"/>
        <v>-</v>
      </c>
      <c r="T80" s="41" t="str">
        <f t="shared" ca="1" si="18"/>
        <v>-</v>
      </c>
      <c r="U80" s="41" t="str">
        <f t="shared" ca="1" si="18"/>
        <v>X</v>
      </c>
      <c r="V80" s="41" t="str">
        <f t="shared" ca="1" si="18"/>
        <v>X</v>
      </c>
      <c r="W80" s="41" t="str">
        <f t="shared" ca="1" si="18"/>
        <v>NA</v>
      </c>
      <c r="X80" s="41" t="str">
        <f t="shared" ca="1" si="18"/>
        <v>NA</v>
      </c>
    </row>
    <row r="81" spans="2:25" x14ac:dyDescent="0.35">
      <c r="C81" s="4"/>
      <c r="D81" s="4"/>
      <c r="F81" s="79" t="s">
        <v>58</v>
      </c>
      <c r="G81" s="41" t="str">
        <f t="shared" ref="G81:X81" ca="1" si="19">IFERROR(IF(G27-G54&lt;0,"X",IF(G27-G54&lt;7,"O","-")),"NA")</f>
        <v>-</v>
      </c>
      <c r="H81" s="41" t="str">
        <f t="shared" ca="1" si="19"/>
        <v>NA</v>
      </c>
      <c r="I81" s="41" t="str">
        <f t="shared" ca="1" si="19"/>
        <v>NA</v>
      </c>
      <c r="J81" s="41" t="str">
        <f t="shared" ca="1" si="19"/>
        <v>-</v>
      </c>
      <c r="K81" s="41" t="str">
        <f t="shared" ca="1" si="19"/>
        <v>-</v>
      </c>
      <c r="L81" s="41" t="str">
        <f t="shared" ca="1" si="19"/>
        <v>-</v>
      </c>
      <c r="M81" s="41" t="str">
        <f t="shared" ca="1" si="19"/>
        <v>NA</v>
      </c>
      <c r="N81" s="41" t="str">
        <f t="shared" ca="1" si="1"/>
        <v>NA</v>
      </c>
      <c r="O81" s="41" t="str">
        <f t="shared" ca="1" si="19"/>
        <v>NA</v>
      </c>
      <c r="P81" s="41" t="str">
        <f t="shared" ca="1" si="19"/>
        <v>-</v>
      </c>
      <c r="Q81" s="41" t="str">
        <f t="shared" ca="1" si="19"/>
        <v>X</v>
      </c>
      <c r="R81" s="41" t="str">
        <f t="shared" ca="1" si="19"/>
        <v>O</v>
      </c>
      <c r="S81" s="41" t="str">
        <f t="shared" ca="1" si="19"/>
        <v>NA</v>
      </c>
      <c r="T81" s="41" t="str">
        <f t="shared" ca="1" si="19"/>
        <v>-</v>
      </c>
      <c r="U81" s="41" t="str">
        <f t="shared" ca="1" si="19"/>
        <v>NA</v>
      </c>
      <c r="V81" s="41" t="str">
        <f t="shared" ca="1" si="19"/>
        <v>NA</v>
      </c>
      <c r="W81" s="41" t="str">
        <f t="shared" ca="1" si="19"/>
        <v>NA</v>
      </c>
      <c r="X81" s="41" t="str">
        <f t="shared" ca="1" si="19"/>
        <v>NA</v>
      </c>
    </row>
    <row r="82" spans="2:25" x14ac:dyDescent="0.35">
      <c r="F82" s="79" t="s">
        <v>59</v>
      </c>
      <c r="G82" s="41" t="str">
        <f t="shared" ref="G82:X82" ca="1" si="20">IFERROR(IF(G28-G55&lt;0,"X",IF(G28-G55&lt;7,"O","-")),"NA")</f>
        <v>-</v>
      </c>
      <c r="H82" s="41" t="str">
        <f t="shared" ca="1" si="20"/>
        <v>-</v>
      </c>
      <c r="I82" s="41" t="str">
        <f t="shared" ca="1" si="20"/>
        <v>O</v>
      </c>
      <c r="J82" s="41" t="str">
        <f t="shared" ca="1" si="20"/>
        <v>-</v>
      </c>
      <c r="K82" s="41" t="str">
        <f t="shared" ca="1" si="20"/>
        <v>-</v>
      </c>
      <c r="L82" s="41" t="str">
        <f t="shared" ca="1" si="20"/>
        <v>O</v>
      </c>
      <c r="M82" s="41" t="str">
        <f t="shared" ca="1" si="20"/>
        <v>-</v>
      </c>
      <c r="N82" s="41" t="str">
        <f t="shared" ca="1" si="1"/>
        <v>NA</v>
      </c>
      <c r="O82" s="41" t="str">
        <f t="shared" ca="1" si="20"/>
        <v>-</v>
      </c>
      <c r="P82" s="41" t="str">
        <f t="shared" ca="1" si="20"/>
        <v>-</v>
      </c>
      <c r="Q82" s="41" t="str">
        <f t="shared" ca="1" si="20"/>
        <v>X</v>
      </c>
      <c r="R82" s="41" t="str">
        <f t="shared" ca="1" si="20"/>
        <v>O</v>
      </c>
      <c r="S82" s="41" t="str">
        <f t="shared" ca="1" si="20"/>
        <v>-</v>
      </c>
      <c r="T82" s="41" t="str">
        <f t="shared" ca="1" si="20"/>
        <v>-</v>
      </c>
      <c r="U82" s="41" t="str">
        <f t="shared" ca="1" si="20"/>
        <v>X</v>
      </c>
      <c r="V82" s="41" t="str">
        <f t="shared" ca="1" si="20"/>
        <v>X</v>
      </c>
      <c r="W82" s="41" t="str">
        <f t="shared" ca="1" si="20"/>
        <v>NA</v>
      </c>
      <c r="X82" s="41" t="str">
        <f t="shared" ca="1" si="20"/>
        <v>X</v>
      </c>
    </row>
    <row r="83" spans="2:25" x14ac:dyDescent="0.35">
      <c r="C83" s="4"/>
      <c r="D83" s="4"/>
      <c r="F83" s="79" t="s">
        <v>60</v>
      </c>
      <c r="G83" s="41" t="str">
        <f t="shared" ref="G83:X83" ca="1" si="21">IFERROR(IF(G29-G56&lt;0,"X",IF(G29-G56&lt;7,"O","-")),"NA")</f>
        <v>-</v>
      </c>
      <c r="H83" s="41" t="str">
        <f t="shared" ca="1" si="21"/>
        <v>-</v>
      </c>
      <c r="I83" s="41" t="str">
        <f t="shared" ca="1" si="21"/>
        <v>O</v>
      </c>
      <c r="J83" s="41" t="str">
        <f t="shared" ca="1" si="21"/>
        <v>-</v>
      </c>
      <c r="K83" s="41" t="str">
        <f t="shared" ca="1" si="21"/>
        <v>-</v>
      </c>
      <c r="L83" s="41" t="str">
        <f t="shared" ca="1" si="21"/>
        <v>-</v>
      </c>
      <c r="M83" s="41" t="str">
        <f t="shared" ca="1" si="21"/>
        <v>-</v>
      </c>
      <c r="N83" s="41" t="str">
        <f t="shared" ca="1" si="1"/>
        <v>NA</v>
      </c>
      <c r="O83" s="41" t="str">
        <f t="shared" ca="1" si="21"/>
        <v>-</v>
      </c>
      <c r="P83" s="41" t="str">
        <f t="shared" ca="1" si="21"/>
        <v>-</v>
      </c>
      <c r="Q83" s="41" t="str">
        <f t="shared" ca="1" si="21"/>
        <v>X</v>
      </c>
      <c r="R83" s="41" t="str">
        <f t="shared" ca="1" si="21"/>
        <v>-</v>
      </c>
      <c r="S83" s="41" t="str">
        <f t="shared" ca="1" si="21"/>
        <v>-</v>
      </c>
      <c r="T83" s="41" t="str">
        <f t="shared" ca="1" si="21"/>
        <v>-</v>
      </c>
      <c r="U83" s="41" t="str">
        <f t="shared" ca="1" si="21"/>
        <v>NA</v>
      </c>
      <c r="V83" s="41" t="str">
        <f t="shared" ca="1" si="21"/>
        <v>X</v>
      </c>
      <c r="W83" s="41" t="str">
        <f t="shared" ca="1" si="21"/>
        <v>NA</v>
      </c>
      <c r="X83" s="41" t="str">
        <f t="shared" ca="1" si="21"/>
        <v>NA</v>
      </c>
    </row>
    <row r="84" spans="2:25" x14ac:dyDescent="0.35">
      <c r="C84" s="4"/>
      <c r="D84" s="4"/>
      <c r="F84" s="79" t="s">
        <v>61</v>
      </c>
      <c r="G84" s="41" t="str">
        <f t="shared" ref="G84:X84" ca="1" si="22">IFERROR(IF(G30-G57&lt;0,"X",IF(G30-G57&lt;7,"O","-")),"NA")</f>
        <v>-</v>
      </c>
      <c r="H84" s="41" t="str">
        <f t="shared" ca="1" si="22"/>
        <v>-</v>
      </c>
      <c r="I84" s="41" t="str">
        <f t="shared" ca="1" si="22"/>
        <v>-</v>
      </c>
      <c r="J84" s="41" t="str">
        <f t="shared" ca="1" si="22"/>
        <v>-</v>
      </c>
      <c r="K84" s="41" t="str">
        <f t="shared" ca="1" si="22"/>
        <v>-</v>
      </c>
      <c r="L84" s="41" t="str">
        <f t="shared" ca="1" si="22"/>
        <v>-</v>
      </c>
      <c r="M84" s="41" t="str">
        <f t="shared" ca="1" si="22"/>
        <v>-</v>
      </c>
      <c r="N84" s="41" t="str">
        <f t="shared" ca="1" si="1"/>
        <v>NA</v>
      </c>
      <c r="O84" s="41" t="str">
        <f t="shared" ca="1" si="22"/>
        <v>-</v>
      </c>
      <c r="P84" s="41" t="str">
        <f t="shared" ca="1" si="22"/>
        <v>-</v>
      </c>
      <c r="Q84" s="41" t="str">
        <f t="shared" ca="1" si="22"/>
        <v>X</v>
      </c>
      <c r="R84" s="41" t="str">
        <f t="shared" ca="1" si="22"/>
        <v>O</v>
      </c>
      <c r="S84" s="41" t="str">
        <f t="shared" ca="1" si="22"/>
        <v>-</v>
      </c>
      <c r="T84" s="41" t="str">
        <f t="shared" ca="1" si="22"/>
        <v>-</v>
      </c>
      <c r="U84" s="41" t="str">
        <f t="shared" ca="1" si="22"/>
        <v>NA</v>
      </c>
      <c r="V84" s="41" t="str">
        <f t="shared" ca="1" si="22"/>
        <v>NA</v>
      </c>
      <c r="W84" s="41" t="str">
        <f t="shared" ca="1" si="22"/>
        <v>NA</v>
      </c>
      <c r="X84" s="41" t="str">
        <f t="shared" ca="1" si="22"/>
        <v>X</v>
      </c>
    </row>
    <row r="85" spans="2:25" x14ac:dyDescent="0.35">
      <c r="F85" s="4" t="s">
        <v>3555</v>
      </c>
      <c r="G85" s="38">
        <f ca="1">COUNTIF(G$63:G$84,$F85)</f>
        <v>0</v>
      </c>
      <c r="H85" s="38">
        <f t="shared" ref="H85:X86" ca="1" si="23">COUNTIF(H$63:H$84,$F85)</f>
        <v>1</v>
      </c>
      <c r="I85" s="38">
        <f t="shared" ca="1" si="23"/>
        <v>1</v>
      </c>
      <c r="J85" s="38">
        <f t="shared" ca="1" si="23"/>
        <v>0</v>
      </c>
      <c r="K85" s="38">
        <f t="shared" ca="1" si="23"/>
        <v>0</v>
      </c>
      <c r="L85" s="38">
        <f t="shared" ca="1" si="23"/>
        <v>0</v>
      </c>
      <c r="M85" s="38">
        <f t="shared" ca="1" si="23"/>
        <v>1</v>
      </c>
      <c r="N85" s="38">
        <f t="shared" ca="1" si="23"/>
        <v>4</v>
      </c>
      <c r="O85" s="38">
        <f t="shared" ca="1" si="23"/>
        <v>0</v>
      </c>
      <c r="P85" s="38">
        <f t="shared" ca="1" si="23"/>
        <v>0</v>
      </c>
      <c r="Q85" s="38">
        <f t="shared" ca="1" si="23"/>
        <v>13</v>
      </c>
      <c r="R85" s="38">
        <f t="shared" ca="1" si="23"/>
        <v>1</v>
      </c>
      <c r="S85" s="38">
        <f t="shared" ca="1" si="23"/>
        <v>0</v>
      </c>
      <c r="T85" s="38">
        <f t="shared" ca="1" si="23"/>
        <v>0</v>
      </c>
      <c r="U85" s="38">
        <f t="shared" ca="1" si="23"/>
        <v>13</v>
      </c>
      <c r="V85" s="38">
        <f t="shared" ca="1" si="23"/>
        <v>11</v>
      </c>
      <c r="W85" s="38">
        <f t="shared" ca="1" si="23"/>
        <v>0</v>
      </c>
      <c r="X85" s="38">
        <f t="shared" ca="1" si="23"/>
        <v>4</v>
      </c>
    </row>
    <row r="86" spans="2:25" x14ac:dyDescent="0.35">
      <c r="F86" s="4" t="s">
        <v>3200</v>
      </c>
      <c r="G86" s="38">
        <f ca="1">COUNTIF(G$63:G$84,$F86)</f>
        <v>0</v>
      </c>
      <c r="H86" s="38">
        <f t="shared" ca="1" si="23"/>
        <v>0</v>
      </c>
      <c r="I86" s="38">
        <f t="shared" ca="1" si="23"/>
        <v>2</v>
      </c>
      <c r="J86" s="38">
        <f t="shared" ca="1" si="23"/>
        <v>0</v>
      </c>
      <c r="K86" s="38">
        <f t="shared" ca="1" si="23"/>
        <v>1</v>
      </c>
      <c r="L86" s="38">
        <f t="shared" ca="1" si="23"/>
        <v>3</v>
      </c>
      <c r="M86" s="38">
        <f t="shared" ca="1" si="23"/>
        <v>0</v>
      </c>
      <c r="N86" s="38">
        <f t="shared" ca="1" si="23"/>
        <v>0</v>
      </c>
      <c r="O86" s="38">
        <f t="shared" ca="1" si="23"/>
        <v>1</v>
      </c>
      <c r="P86" s="38">
        <f t="shared" ca="1" si="23"/>
        <v>1</v>
      </c>
      <c r="Q86" s="38">
        <f t="shared" ca="1" si="23"/>
        <v>0</v>
      </c>
      <c r="R86" s="38">
        <f t="shared" ca="1" si="23"/>
        <v>7</v>
      </c>
      <c r="S86" s="38">
        <f t="shared" ca="1" si="23"/>
        <v>1</v>
      </c>
      <c r="T86" s="38">
        <f t="shared" ca="1" si="23"/>
        <v>1</v>
      </c>
      <c r="U86" s="38">
        <f t="shared" ca="1" si="23"/>
        <v>0</v>
      </c>
      <c r="V86" s="38">
        <f t="shared" ca="1" si="23"/>
        <v>0</v>
      </c>
      <c r="W86" s="38">
        <f t="shared" ca="1" si="23"/>
        <v>0</v>
      </c>
      <c r="X86" s="38">
        <f t="shared" ca="1" si="23"/>
        <v>0</v>
      </c>
    </row>
    <row r="87" spans="2:25" x14ac:dyDescent="0.35">
      <c r="G87" s="38"/>
      <c r="H87" s="38"/>
      <c r="I87" s="38"/>
      <c r="J87" s="38"/>
      <c r="K87" s="38"/>
      <c r="L87" s="38"/>
      <c r="M87" s="38"/>
      <c r="N87" s="38"/>
      <c r="O87" s="38"/>
      <c r="P87" s="38"/>
      <c r="Q87" s="38"/>
      <c r="R87" s="38"/>
      <c r="S87" s="38"/>
      <c r="T87" s="38"/>
      <c r="U87" s="38"/>
      <c r="V87" s="38"/>
      <c r="W87" s="38"/>
      <c r="X87" s="38"/>
    </row>
    <row r="88" spans="2:25" x14ac:dyDescent="0.35">
      <c r="C88" s="4"/>
      <c r="D88" s="4"/>
      <c r="G88" s="4" t="s">
        <v>3554</v>
      </c>
      <c r="H88" s="4" t="s">
        <v>3555</v>
      </c>
      <c r="I88" s="4" t="s">
        <v>3649</v>
      </c>
    </row>
    <row r="89" spans="2:25" x14ac:dyDescent="0.35">
      <c r="C89" s="4"/>
      <c r="D89" s="4"/>
      <c r="H89" s="4" t="s">
        <v>3200</v>
      </c>
      <c r="I89" s="4" t="s">
        <v>3650</v>
      </c>
    </row>
    <row r="90" spans="2:25" x14ac:dyDescent="0.35">
      <c r="H90" s="4" t="s">
        <v>3651</v>
      </c>
      <c r="I90" s="4" t="s">
        <v>3652</v>
      </c>
    </row>
    <row r="91" spans="2:25" x14ac:dyDescent="0.35">
      <c r="C91" s="4"/>
      <c r="D91" s="4"/>
    </row>
    <row r="92" spans="2:25" x14ac:dyDescent="0.35">
      <c r="F92" s="9" t="s">
        <v>3653</v>
      </c>
    </row>
    <row r="93" spans="2:25" s="38" customFormat="1" x14ac:dyDescent="0.35">
      <c r="C93" s="73"/>
      <c r="D93" s="73"/>
      <c r="F93" s="73"/>
      <c r="G93" s="38" t="s">
        <v>3327</v>
      </c>
      <c r="I93" s="38" t="s">
        <v>3330</v>
      </c>
      <c r="L93" s="38" t="s">
        <v>3333</v>
      </c>
      <c r="T93" s="38" t="s">
        <v>3338</v>
      </c>
      <c r="U93" s="38" t="s">
        <v>3340</v>
      </c>
    </row>
    <row r="94" spans="2:25" x14ac:dyDescent="0.35">
      <c r="F94" s="40" t="s">
        <v>3654</v>
      </c>
      <c r="G94" s="67" t="s">
        <v>63</v>
      </c>
      <c r="H94" s="67" t="s">
        <v>70</v>
      </c>
      <c r="I94" s="67" t="s">
        <v>72</v>
      </c>
      <c r="J94" s="67" t="s">
        <v>76</v>
      </c>
      <c r="K94" s="67" t="s">
        <v>78</v>
      </c>
      <c r="L94" s="67" t="s">
        <v>80</v>
      </c>
      <c r="M94" s="67" t="s">
        <v>83</v>
      </c>
      <c r="N94" s="67" t="s">
        <v>2188</v>
      </c>
      <c r="O94" s="67" t="s">
        <v>85</v>
      </c>
      <c r="P94" s="67" t="s">
        <v>87</v>
      </c>
      <c r="Q94" s="67" t="s">
        <v>89</v>
      </c>
      <c r="R94" s="67" t="s">
        <v>91</v>
      </c>
      <c r="S94" s="67" t="s">
        <v>93</v>
      </c>
      <c r="T94" s="67" t="s">
        <v>95</v>
      </c>
      <c r="U94" s="67" t="s">
        <v>98</v>
      </c>
      <c r="V94" s="67" t="s">
        <v>101</v>
      </c>
      <c r="W94" s="67" t="s">
        <v>103</v>
      </c>
      <c r="X94" s="67" t="s">
        <v>105</v>
      </c>
    </row>
    <row r="95" spans="2:25" ht="29" x14ac:dyDescent="0.35">
      <c r="B95" s="4" t="s">
        <v>474</v>
      </c>
      <c r="C95" s="6" t="s">
        <v>3655</v>
      </c>
      <c r="F95" s="77" t="s">
        <v>475</v>
      </c>
      <c r="G95" s="61">
        <f ca="1">SUMIF(INDIRECT($B$4&amp;$B$3),G$1,INDIRECT($B$4&amp;$C95))</f>
        <v>0</v>
      </c>
      <c r="H95" s="61">
        <f t="shared" ref="G95:Q105" ca="1" si="24">SUMIF(INDIRECT($B$4&amp;$B$3),H$1,INDIRECT($B$4&amp;$C95))</f>
        <v>1</v>
      </c>
      <c r="I95" s="61">
        <f ca="1">SUMIF(INDIRECT($B$4&amp;$B$3),I$1,INDIRECT($B$4&amp;$C95))</f>
        <v>1</v>
      </c>
      <c r="J95" s="61">
        <f t="shared" ca="1" si="24"/>
        <v>0</v>
      </c>
      <c r="K95" s="61">
        <f t="shared" ca="1" si="24"/>
        <v>0</v>
      </c>
      <c r="L95" s="61">
        <f t="shared" ca="1" si="24"/>
        <v>2</v>
      </c>
      <c r="M95" s="61">
        <f t="shared" ca="1" si="24"/>
        <v>1</v>
      </c>
      <c r="N95" s="61">
        <f t="shared" ca="1" si="24"/>
        <v>10</v>
      </c>
      <c r="O95" s="61">
        <f t="shared" ca="1" si="24"/>
        <v>0</v>
      </c>
      <c r="P95" s="61">
        <f t="shared" ca="1" si="24"/>
        <v>5</v>
      </c>
      <c r="Q95" s="61">
        <f t="shared" ca="1" si="24"/>
        <v>14</v>
      </c>
      <c r="R95" s="61">
        <f t="shared" ref="R95:X105" ca="1" si="25">SUMIF(INDIRECT($B$4&amp;$B$3),R$1,INDIRECT($B$4&amp;$C95))</f>
        <v>1</v>
      </c>
      <c r="S95" s="61">
        <f t="shared" ca="1" si="25"/>
        <v>0</v>
      </c>
      <c r="T95" s="61">
        <f t="shared" ca="1" si="25"/>
        <v>2</v>
      </c>
      <c r="U95" s="61">
        <f t="shared" ca="1" si="25"/>
        <v>2</v>
      </c>
      <c r="V95" s="61">
        <f t="shared" ca="1" si="25"/>
        <v>44</v>
      </c>
      <c r="W95" s="61">
        <f t="shared" ca="1" si="25"/>
        <v>0</v>
      </c>
      <c r="X95" s="61">
        <f t="shared" ca="1" si="25"/>
        <v>2</v>
      </c>
      <c r="Y95" s="168">
        <f>70/85</f>
        <v>0.82352941176470584</v>
      </c>
    </row>
    <row r="96" spans="2:25" ht="29" x14ac:dyDescent="0.35">
      <c r="B96" s="4" t="s">
        <v>478</v>
      </c>
      <c r="C96" s="6" t="s">
        <v>3656</v>
      </c>
      <c r="F96" s="77" t="s">
        <v>479</v>
      </c>
      <c r="G96" s="61">
        <f t="shared" ca="1" si="24"/>
        <v>0</v>
      </c>
      <c r="H96" s="61">
        <f t="shared" ca="1" si="24"/>
        <v>3</v>
      </c>
      <c r="I96" s="61">
        <f t="shared" ca="1" si="24"/>
        <v>0</v>
      </c>
      <c r="J96" s="61">
        <f t="shared" ca="1" si="24"/>
        <v>0</v>
      </c>
      <c r="K96" s="61">
        <f t="shared" ca="1" si="24"/>
        <v>0</v>
      </c>
      <c r="L96" s="61">
        <f t="shared" ca="1" si="24"/>
        <v>0</v>
      </c>
      <c r="M96" s="61">
        <f t="shared" ca="1" si="24"/>
        <v>0</v>
      </c>
      <c r="N96" s="61">
        <f t="shared" ca="1" si="24"/>
        <v>0</v>
      </c>
      <c r="O96" s="61">
        <f t="shared" ca="1" si="24"/>
        <v>0</v>
      </c>
      <c r="P96" s="61">
        <f t="shared" ca="1" si="24"/>
        <v>1</v>
      </c>
      <c r="Q96" s="61">
        <f t="shared" ca="1" si="24"/>
        <v>0</v>
      </c>
      <c r="R96" s="61">
        <f t="shared" ca="1" si="25"/>
        <v>2</v>
      </c>
      <c r="S96" s="61">
        <f t="shared" ca="1" si="25"/>
        <v>0</v>
      </c>
      <c r="T96" s="61">
        <f t="shared" ca="1" si="25"/>
        <v>0</v>
      </c>
      <c r="U96" s="61">
        <f t="shared" ca="1" si="25"/>
        <v>0</v>
      </c>
      <c r="V96" s="61">
        <f t="shared" ca="1" si="25"/>
        <v>0</v>
      </c>
      <c r="W96" s="61">
        <f t="shared" ca="1" si="25"/>
        <v>0</v>
      </c>
      <c r="X96" s="61">
        <f t="shared" ca="1" si="25"/>
        <v>0</v>
      </c>
      <c r="Y96" s="168">
        <f>3/6</f>
        <v>0.5</v>
      </c>
    </row>
    <row r="97" spans="2:25" ht="29" x14ac:dyDescent="0.35">
      <c r="B97" s="4" t="s">
        <v>482</v>
      </c>
      <c r="C97" s="6" t="s">
        <v>3657</v>
      </c>
      <c r="F97" s="77" t="s">
        <v>483</v>
      </c>
      <c r="G97" s="61">
        <f t="shared" ca="1" si="24"/>
        <v>0</v>
      </c>
      <c r="H97" s="61">
        <f t="shared" ca="1" si="24"/>
        <v>3</v>
      </c>
      <c r="I97" s="61">
        <f t="shared" ca="1" si="24"/>
        <v>0</v>
      </c>
      <c r="J97" s="61">
        <f ca="1">SUMIF(INDIRECT($B$4&amp;$B$3),J$1,INDIRECT($B$4&amp;$C97))</f>
        <v>1</v>
      </c>
      <c r="K97" s="61">
        <f t="shared" ca="1" si="24"/>
        <v>0</v>
      </c>
      <c r="L97" s="61">
        <f t="shared" ca="1" si="24"/>
        <v>0</v>
      </c>
      <c r="M97" s="61">
        <f ca="1">SUMIF(INDIRECT($B$4&amp;$B$3),M$1,INDIRECT($B$4&amp;$C97))</f>
        <v>0</v>
      </c>
      <c r="N97" s="61">
        <f t="shared" ca="1" si="24"/>
        <v>0</v>
      </c>
      <c r="O97" s="61">
        <f t="shared" ca="1" si="24"/>
        <v>1</v>
      </c>
      <c r="P97" s="61">
        <f t="shared" ca="1" si="24"/>
        <v>1</v>
      </c>
      <c r="Q97" s="61">
        <f t="shared" ca="1" si="24"/>
        <v>0</v>
      </c>
      <c r="R97" s="61">
        <f t="shared" ca="1" si="25"/>
        <v>4</v>
      </c>
      <c r="S97" s="61">
        <f t="shared" ca="1" si="25"/>
        <v>0</v>
      </c>
      <c r="T97" s="61">
        <f t="shared" ca="1" si="25"/>
        <v>0</v>
      </c>
      <c r="U97" s="61">
        <f t="shared" ca="1" si="25"/>
        <v>0</v>
      </c>
      <c r="V97" s="61">
        <f t="shared" ca="1" si="25"/>
        <v>0</v>
      </c>
      <c r="W97" s="61">
        <f t="shared" ca="1" si="25"/>
        <v>0</v>
      </c>
      <c r="X97" s="61">
        <f t="shared" ca="1" si="25"/>
        <v>0</v>
      </c>
      <c r="Y97" s="168">
        <f>3/10</f>
        <v>0.3</v>
      </c>
    </row>
    <row r="98" spans="2:25" x14ac:dyDescent="0.35">
      <c r="B98" s="4" t="s">
        <v>486</v>
      </c>
      <c r="C98" s="6" t="s">
        <v>3658</v>
      </c>
      <c r="F98" s="77" t="s">
        <v>487</v>
      </c>
      <c r="G98" s="61">
        <f t="shared" ca="1" si="24"/>
        <v>0</v>
      </c>
      <c r="H98" s="61">
        <f t="shared" ca="1" si="24"/>
        <v>0</v>
      </c>
      <c r="I98" s="61">
        <f t="shared" ca="1" si="24"/>
        <v>6</v>
      </c>
      <c r="J98" s="61">
        <f t="shared" ca="1" si="24"/>
        <v>0</v>
      </c>
      <c r="K98" s="61">
        <f t="shared" ca="1" si="24"/>
        <v>0</v>
      </c>
      <c r="L98" s="61">
        <f t="shared" ca="1" si="24"/>
        <v>2</v>
      </c>
      <c r="M98" s="61">
        <f t="shared" ca="1" si="24"/>
        <v>1</v>
      </c>
      <c r="N98" s="61">
        <f t="shared" ca="1" si="24"/>
        <v>0</v>
      </c>
      <c r="O98" s="61">
        <f t="shared" ca="1" si="24"/>
        <v>0</v>
      </c>
      <c r="P98" s="61">
        <f t="shared" ca="1" si="24"/>
        <v>2</v>
      </c>
      <c r="Q98" s="61">
        <f t="shared" ca="1" si="24"/>
        <v>0</v>
      </c>
      <c r="R98" s="61">
        <f t="shared" ca="1" si="25"/>
        <v>18</v>
      </c>
      <c r="S98" s="61">
        <f t="shared" ca="1" si="25"/>
        <v>0</v>
      </c>
      <c r="T98" s="61">
        <f t="shared" ca="1" si="25"/>
        <v>1</v>
      </c>
      <c r="U98" s="61">
        <f t="shared" ca="1" si="25"/>
        <v>1</v>
      </c>
      <c r="V98" s="61">
        <f t="shared" ca="1" si="25"/>
        <v>35</v>
      </c>
      <c r="W98" s="61">
        <f t="shared" ca="1" si="25"/>
        <v>0</v>
      </c>
      <c r="X98" s="61">
        <f t="shared" ca="1" si="25"/>
        <v>0</v>
      </c>
      <c r="Y98" s="168">
        <f>60/66</f>
        <v>0.90909090909090906</v>
      </c>
    </row>
    <row r="99" spans="2:25" ht="29" x14ac:dyDescent="0.35">
      <c r="B99" s="4" t="s">
        <v>490</v>
      </c>
      <c r="C99" s="6" t="s">
        <v>3659</v>
      </c>
      <c r="F99" s="77" t="s">
        <v>491</v>
      </c>
      <c r="G99" s="61">
        <f t="shared" ca="1" si="24"/>
        <v>0</v>
      </c>
      <c r="H99" s="61">
        <f t="shared" ca="1" si="24"/>
        <v>3</v>
      </c>
      <c r="I99" s="61">
        <f t="shared" ca="1" si="24"/>
        <v>0</v>
      </c>
      <c r="J99" s="61">
        <f t="shared" ca="1" si="24"/>
        <v>0</v>
      </c>
      <c r="K99" s="61">
        <f t="shared" ca="1" si="24"/>
        <v>0</v>
      </c>
      <c r="L99" s="61">
        <f t="shared" ca="1" si="24"/>
        <v>2</v>
      </c>
      <c r="M99" s="61">
        <f t="shared" ca="1" si="24"/>
        <v>1</v>
      </c>
      <c r="N99" s="61">
        <f t="shared" ca="1" si="24"/>
        <v>0</v>
      </c>
      <c r="O99" s="61">
        <f t="shared" ca="1" si="24"/>
        <v>0</v>
      </c>
      <c r="P99" s="61">
        <f t="shared" ca="1" si="24"/>
        <v>4</v>
      </c>
      <c r="Q99" s="61">
        <f t="shared" ca="1" si="24"/>
        <v>0</v>
      </c>
      <c r="R99" s="61">
        <f t="shared" ca="1" si="25"/>
        <v>3</v>
      </c>
      <c r="S99" s="61">
        <f t="shared" ca="1" si="25"/>
        <v>0</v>
      </c>
      <c r="T99" s="61">
        <f t="shared" ca="1" si="25"/>
        <v>0</v>
      </c>
      <c r="U99" s="61">
        <f t="shared" ca="1" si="25"/>
        <v>1</v>
      </c>
      <c r="V99" s="61">
        <f t="shared" ca="1" si="25"/>
        <v>0</v>
      </c>
      <c r="W99" s="61">
        <f t="shared" ca="1" si="25"/>
        <v>0</v>
      </c>
      <c r="X99" s="61">
        <f t="shared" ca="1" si="25"/>
        <v>0</v>
      </c>
      <c r="Y99" s="168">
        <f>4/14</f>
        <v>0.2857142857142857</v>
      </c>
    </row>
    <row r="100" spans="2:25" ht="29" x14ac:dyDescent="0.35">
      <c r="B100" s="4" t="s">
        <v>494</v>
      </c>
      <c r="C100" s="6" t="s">
        <v>3660</v>
      </c>
      <c r="F100" s="77" t="s">
        <v>495</v>
      </c>
      <c r="G100" s="61">
        <f t="shared" ca="1" si="24"/>
        <v>0</v>
      </c>
      <c r="H100" s="61">
        <f t="shared" ca="1" si="24"/>
        <v>3</v>
      </c>
      <c r="I100" s="61">
        <f t="shared" ca="1" si="24"/>
        <v>3</v>
      </c>
      <c r="J100" s="61">
        <f t="shared" ca="1" si="24"/>
        <v>0</v>
      </c>
      <c r="K100" s="61">
        <f t="shared" ca="1" si="24"/>
        <v>0</v>
      </c>
      <c r="L100" s="61">
        <f t="shared" ca="1" si="24"/>
        <v>2</v>
      </c>
      <c r="M100" s="61">
        <f t="shared" ca="1" si="24"/>
        <v>1</v>
      </c>
      <c r="N100" s="61">
        <f t="shared" ca="1" si="24"/>
        <v>0</v>
      </c>
      <c r="O100" s="61">
        <f t="shared" ca="1" si="24"/>
        <v>1</v>
      </c>
      <c r="P100" s="61">
        <f t="shared" ca="1" si="24"/>
        <v>3</v>
      </c>
      <c r="Q100" s="61">
        <f t="shared" ca="1" si="24"/>
        <v>14</v>
      </c>
      <c r="R100" s="61">
        <f t="shared" ca="1" si="25"/>
        <v>14</v>
      </c>
      <c r="S100" s="61">
        <f t="shared" ca="1" si="25"/>
        <v>0</v>
      </c>
      <c r="T100" s="61">
        <f t="shared" ca="1" si="25"/>
        <v>0</v>
      </c>
      <c r="U100" s="61">
        <f t="shared" ca="1" si="25"/>
        <v>1</v>
      </c>
      <c r="V100" s="61">
        <f t="shared" ca="1" si="25"/>
        <v>3</v>
      </c>
      <c r="W100" s="61">
        <f t="shared" ca="1" si="25"/>
        <v>0</v>
      </c>
      <c r="X100" s="61">
        <f ca="1">SUMIF(INDIRECT($B$4&amp;$B$3),X$1,INDIRECT($B$4&amp;$C100))</f>
        <v>0</v>
      </c>
      <c r="Y100" s="168">
        <f>32/45</f>
        <v>0.71111111111111114</v>
      </c>
    </row>
    <row r="101" spans="2:25" x14ac:dyDescent="0.35">
      <c r="B101" s="4" t="s">
        <v>497</v>
      </c>
      <c r="C101" s="6" t="s">
        <v>3661</v>
      </c>
      <c r="F101" s="77" t="s">
        <v>498</v>
      </c>
      <c r="G101" s="61">
        <f t="shared" ca="1" si="24"/>
        <v>0</v>
      </c>
      <c r="H101" s="61">
        <f t="shared" ca="1" si="24"/>
        <v>3</v>
      </c>
      <c r="I101" s="61">
        <f t="shared" ca="1" si="24"/>
        <v>7</v>
      </c>
      <c r="J101" s="61">
        <f t="shared" ca="1" si="24"/>
        <v>0</v>
      </c>
      <c r="K101" s="61">
        <f t="shared" ca="1" si="24"/>
        <v>0</v>
      </c>
      <c r="L101" s="61">
        <f t="shared" ca="1" si="24"/>
        <v>2</v>
      </c>
      <c r="M101" s="61">
        <f t="shared" ca="1" si="24"/>
        <v>1</v>
      </c>
      <c r="N101" s="61">
        <f t="shared" ca="1" si="24"/>
        <v>3</v>
      </c>
      <c r="O101" s="61">
        <f t="shared" ca="1" si="24"/>
        <v>1</v>
      </c>
      <c r="P101" s="61">
        <f t="shared" ca="1" si="24"/>
        <v>3</v>
      </c>
      <c r="Q101" s="61">
        <f t="shared" ca="1" si="24"/>
        <v>0</v>
      </c>
      <c r="R101" s="61">
        <f t="shared" ca="1" si="25"/>
        <v>19</v>
      </c>
      <c r="S101" s="61">
        <f t="shared" ca="1" si="25"/>
        <v>0</v>
      </c>
      <c r="T101" s="61">
        <f t="shared" ca="1" si="25"/>
        <v>1</v>
      </c>
      <c r="U101" s="61">
        <f t="shared" ca="1" si="25"/>
        <v>1</v>
      </c>
      <c r="V101" s="61">
        <f t="shared" ca="1" si="25"/>
        <v>34</v>
      </c>
      <c r="W101" s="61">
        <f t="shared" ca="1" si="25"/>
        <v>0</v>
      </c>
      <c r="X101" s="61">
        <f t="shared" ca="1" si="25"/>
        <v>0</v>
      </c>
      <c r="Y101" s="168">
        <f>64/75</f>
        <v>0.85333333333333339</v>
      </c>
    </row>
    <row r="102" spans="2:25" ht="29" x14ac:dyDescent="0.35">
      <c r="B102" s="4" t="s">
        <v>500</v>
      </c>
      <c r="C102" s="6" t="s">
        <v>3662</v>
      </c>
      <c r="F102" s="77" t="s">
        <v>501</v>
      </c>
      <c r="G102" s="61">
        <f t="shared" ca="1" si="24"/>
        <v>0</v>
      </c>
      <c r="H102" s="61">
        <f t="shared" ca="1" si="24"/>
        <v>3</v>
      </c>
      <c r="I102" s="61">
        <f t="shared" ca="1" si="24"/>
        <v>0</v>
      </c>
      <c r="J102" s="61">
        <f t="shared" ca="1" si="24"/>
        <v>0</v>
      </c>
      <c r="K102" s="61">
        <f t="shared" ca="1" si="24"/>
        <v>0</v>
      </c>
      <c r="L102" s="61">
        <f t="shared" ca="1" si="24"/>
        <v>2</v>
      </c>
      <c r="M102" s="61">
        <f t="shared" ca="1" si="24"/>
        <v>0</v>
      </c>
      <c r="N102" s="61">
        <f t="shared" ca="1" si="24"/>
        <v>0</v>
      </c>
      <c r="O102" s="61">
        <f t="shared" ca="1" si="24"/>
        <v>0</v>
      </c>
      <c r="P102" s="61">
        <f t="shared" ca="1" si="24"/>
        <v>2</v>
      </c>
      <c r="Q102" s="61">
        <f t="shared" ca="1" si="24"/>
        <v>0</v>
      </c>
      <c r="R102" s="61">
        <f t="shared" ca="1" si="25"/>
        <v>8</v>
      </c>
      <c r="S102" s="61">
        <f t="shared" ca="1" si="25"/>
        <v>0</v>
      </c>
      <c r="T102" s="61">
        <f t="shared" ca="1" si="25"/>
        <v>0</v>
      </c>
      <c r="U102" s="61">
        <f t="shared" ca="1" si="25"/>
        <v>0</v>
      </c>
      <c r="V102" s="61">
        <f t="shared" ca="1" si="25"/>
        <v>1</v>
      </c>
      <c r="W102" s="61">
        <f t="shared" ca="1" si="25"/>
        <v>0</v>
      </c>
      <c r="X102" s="61">
        <f t="shared" ca="1" si="25"/>
        <v>0</v>
      </c>
      <c r="Y102" s="168">
        <f>3/16</f>
        <v>0.1875</v>
      </c>
    </row>
    <row r="103" spans="2:25" ht="43.5" x14ac:dyDescent="0.35">
      <c r="B103" s="4" t="s">
        <v>503</v>
      </c>
      <c r="C103" s="6" t="s">
        <v>3663</v>
      </c>
      <c r="F103" s="77" t="s">
        <v>504</v>
      </c>
      <c r="G103" s="61">
        <f t="shared" ca="1" si="24"/>
        <v>0</v>
      </c>
      <c r="H103" s="61">
        <f t="shared" ca="1" si="24"/>
        <v>0</v>
      </c>
      <c r="I103" s="61">
        <f t="shared" ca="1" si="24"/>
        <v>0</v>
      </c>
      <c r="J103" s="61">
        <f t="shared" ca="1" si="24"/>
        <v>0</v>
      </c>
      <c r="K103" s="61">
        <f t="shared" ca="1" si="24"/>
        <v>0</v>
      </c>
      <c r="L103" s="61">
        <f t="shared" ca="1" si="24"/>
        <v>0</v>
      </c>
      <c r="M103" s="61">
        <f t="shared" ca="1" si="24"/>
        <v>0</v>
      </c>
      <c r="N103" s="61">
        <f t="shared" ca="1" si="24"/>
        <v>0</v>
      </c>
      <c r="O103" s="61">
        <f t="shared" ca="1" si="24"/>
        <v>0</v>
      </c>
      <c r="P103" s="61">
        <f t="shared" ca="1" si="24"/>
        <v>1</v>
      </c>
      <c r="Q103" s="61">
        <f t="shared" ca="1" si="24"/>
        <v>0</v>
      </c>
      <c r="R103" s="61">
        <f t="shared" ca="1" si="25"/>
        <v>13</v>
      </c>
      <c r="S103" s="61">
        <f t="shared" ca="1" si="25"/>
        <v>0</v>
      </c>
      <c r="T103" s="61">
        <f t="shared" ca="1" si="25"/>
        <v>0</v>
      </c>
      <c r="U103" s="61">
        <f t="shared" ca="1" si="25"/>
        <v>0</v>
      </c>
      <c r="V103" s="61">
        <f t="shared" ca="1" si="25"/>
        <v>0</v>
      </c>
      <c r="W103" s="61">
        <f t="shared" ca="1" si="25"/>
        <v>0</v>
      </c>
      <c r="X103" s="61">
        <f t="shared" ca="1" si="25"/>
        <v>0</v>
      </c>
      <c r="Y103" s="168">
        <f>13/14</f>
        <v>0.9285714285714286</v>
      </c>
    </row>
    <row r="104" spans="2:25" x14ac:dyDescent="0.35">
      <c r="B104" s="4" t="s">
        <v>506</v>
      </c>
      <c r="C104" s="6" t="s">
        <v>3664</v>
      </c>
      <c r="F104" s="77" t="s">
        <v>507</v>
      </c>
      <c r="G104" s="61">
        <f t="shared" ca="1" si="24"/>
        <v>0</v>
      </c>
      <c r="H104" s="61">
        <f t="shared" ca="1" si="24"/>
        <v>0</v>
      </c>
      <c r="I104" s="61">
        <f t="shared" ca="1" si="24"/>
        <v>0</v>
      </c>
      <c r="J104" s="61">
        <f t="shared" ca="1" si="24"/>
        <v>0</v>
      </c>
      <c r="K104" s="61">
        <f t="shared" ca="1" si="24"/>
        <v>2</v>
      </c>
      <c r="L104" s="61">
        <f t="shared" ca="1" si="24"/>
        <v>2</v>
      </c>
      <c r="M104" s="61">
        <f t="shared" ca="1" si="24"/>
        <v>1</v>
      </c>
      <c r="N104" s="61">
        <f t="shared" ca="1" si="24"/>
        <v>0</v>
      </c>
      <c r="O104" s="61">
        <f t="shared" ca="1" si="24"/>
        <v>0</v>
      </c>
      <c r="P104" s="61">
        <f t="shared" ca="1" si="24"/>
        <v>1</v>
      </c>
      <c r="Q104" s="61">
        <f t="shared" ca="1" si="24"/>
        <v>0</v>
      </c>
      <c r="R104" s="61">
        <f t="shared" ca="1" si="25"/>
        <v>0</v>
      </c>
      <c r="S104" s="61">
        <f t="shared" ca="1" si="25"/>
        <v>1</v>
      </c>
      <c r="T104" s="61">
        <f t="shared" ca="1" si="25"/>
        <v>0</v>
      </c>
      <c r="U104" s="61">
        <f t="shared" ca="1" si="25"/>
        <v>2</v>
      </c>
      <c r="V104" s="61">
        <f t="shared" ca="1" si="25"/>
        <v>0</v>
      </c>
      <c r="W104" s="61">
        <f t="shared" ca="1" si="25"/>
        <v>0</v>
      </c>
      <c r="X104" s="61">
        <f t="shared" ca="1" si="25"/>
        <v>0</v>
      </c>
    </row>
    <row r="105" spans="2:25" x14ac:dyDescent="0.35">
      <c r="B105" s="4" t="s">
        <v>510</v>
      </c>
      <c r="C105" s="6" t="s">
        <v>3665</v>
      </c>
      <c r="F105" s="77" t="s">
        <v>511</v>
      </c>
      <c r="G105" s="61">
        <f t="shared" ca="1" si="24"/>
        <v>0</v>
      </c>
      <c r="H105" s="61">
        <f t="shared" ca="1" si="24"/>
        <v>0</v>
      </c>
      <c r="I105" s="61">
        <f t="shared" ca="1" si="24"/>
        <v>0</v>
      </c>
      <c r="J105" s="61">
        <f t="shared" ca="1" si="24"/>
        <v>0</v>
      </c>
      <c r="K105" s="61">
        <f t="shared" ca="1" si="24"/>
        <v>0</v>
      </c>
      <c r="L105" s="61">
        <f t="shared" ca="1" si="24"/>
        <v>0</v>
      </c>
      <c r="M105" s="61">
        <f t="shared" ca="1" si="24"/>
        <v>0</v>
      </c>
      <c r="N105" s="61">
        <f t="shared" ca="1" si="24"/>
        <v>0</v>
      </c>
      <c r="O105" s="61">
        <f t="shared" ca="1" si="24"/>
        <v>0</v>
      </c>
      <c r="P105" s="61">
        <f t="shared" ca="1" si="24"/>
        <v>0</v>
      </c>
      <c r="Q105" s="61">
        <f t="shared" ca="1" si="24"/>
        <v>0</v>
      </c>
      <c r="R105" s="61">
        <f t="shared" ca="1" si="25"/>
        <v>0</v>
      </c>
      <c r="S105" s="61">
        <f t="shared" ca="1" si="25"/>
        <v>0</v>
      </c>
      <c r="T105" s="61">
        <f t="shared" ca="1" si="25"/>
        <v>0</v>
      </c>
      <c r="U105" s="61">
        <f t="shared" ca="1" si="25"/>
        <v>0</v>
      </c>
      <c r="V105" s="61">
        <f t="shared" ca="1" si="25"/>
        <v>0</v>
      </c>
      <c r="W105" s="61">
        <f t="shared" ca="1" si="25"/>
        <v>0</v>
      </c>
      <c r="X105" s="61">
        <f t="shared" ca="1" si="25"/>
        <v>0</v>
      </c>
    </row>
    <row r="106" spans="2:25" x14ac:dyDescent="0.35">
      <c r="C106" s="4"/>
      <c r="D106" s="4"/>
      <c r="F106" s="78" t="s">
        <v>3666</v>
      </c>
      <c r="G106" s="62">
        <f t="shared" ref="G106:X106" ca="1" si="26">COUNTIF(INDIRECT($B$4&amp;$B$3),G$1)</f>
        <v>19</v>
      </c>
      <c r="H106" s="62">
        <f t="shared" ca="1" si="26"/>
        <v>3</v>
      </c>
      <c r="I106" s="62">
        <f t="shared" ca="1" si="26"/>
        <v>8</v>
      </c>
      <c r="J106" s="62">
        <f t="shared" ca="1" si="26"/>
        <v>16</v>
      </c>
      <c r="K106" s="62">
        <f t="shared" ca="1" si="26"/>
        <v>6</v>
      </c>
      <c r="L106" s="62">
        <f t="shared" ca="1" si="26"/>
        <v>10</v>
      </c>
      <c r="M106" s="62">
        <f t="shared" ca="1" si="26"/>
        <v>13</v>
      </c>
      <c r="N106" s="62">
        <f t="shared" ca="1" si="26"/>
        <v>11</v>
      </c>
      <c r="O106" s="62">
        <f t="shared" ca="1" si="26"/>
        <v>12</v>
      </c>
      <c r="P106" s="62">
        <f t="shared" ca="1" si="26"/>
        <v>22</v>
      </c>
      <c r="Q106" s="62">
        <f t="shared" ca="1" si="26"/>
        <v>14</v>
      </c>
      <c r="R106" s="62">
        <f t="shared" ca="1" si="26"/>
        <v>23</v>
      </c>
      <c r="S106" s="62">
        <f t="shared" ca="1" si="26"/>
        <v>9</v>
      </c>
      <c r="T106" s="62">
        <f t="shared" ca="1" si="26"/>
        <v>14</v>
      </c>
      <c r="U106" s="62">
        <f t="shared" ca="1" si="26"/>
        <v>2</v>
      </c>
      <c r="V106" s="62">
        <f t="shared" ca="1" si="26"/>
        <v>44</v>
      </c>
      <c r="W106" s="62">
        <f t="shared" ca="1" si="26"/>
        <v>0</v>
      </c>
      <c r="X106" s="62">
        <f t="shared" ca="1" si="26"/>
        <v>8</v>
      </c>
    </row>
    <row r="108" spans="2:25" x14ac:dyDescent="0.35">
      <c r="G108" s="4" t="s">
        <v>3554</v>
      </c>
      <c r="H108" s="71"/>
      <c r="I108" s="4" t="s">
        <v>3667</v>
      </c>
    </row>
    <row r="111" spans="2:25" x14ac:dyDescent="0.35">
      <c r="C111" s="4"/>
      <c r="D111" s="4"/>
      <c r="F111" s="9" t="s">
        <v>3449</v>
      </c>
    </row>
    <row r="112" spans="2:25" s="38" customFormat="1" x14ac:dyDescent="0.35">
      <c r="C112" s="73"/>
      <c r="D112" s="73"/>
      <c r="F112" s="73"/>
      <c r="G112" s="38" t="s">
        <v>3327</v>
      </c>
      <c r="I112" s="38" t="s">
        <v>3330</v>
      </c>
      <c r="L112" s="38" t="s">
        <v>3333</v>
      </c>
      <c r="T112" s="38" t="s">
        <v>3338</v>
      </c>
      <c r="U112" s="38" t="s">
        <v>3340</v>
      </c>
    </row>
    <row r="113" spans="2:24" ht="15.5" x14ac:dyDescent="0.35">
      <c r="B113" s="4" t="s">
        <v>424</v>
      </c>
      <c r="C113" s="4" t="s">
        <v>3668</v>
      </c>
      <c r="D113" s="4"/>
      <c r="E113" s="69" t="s">
        <v>3624</v>
      </c>
      <c r="F113" s="74" t="s">
        <v>3587</v>
      </c>
      <c r="G113" s="41" t="str">
        <f t="shared" ref="G113:Q122" ca="1" si="27">IF(COUNTIFS(INDIRECT($B$4&amp;$B$3),G$1,INDIRECT($B$4&amp;$C113),"*"&amp;$C$1&amp;"*")=0,"-",IF(COUNTIFS(INDIRECT($B$4&amp;$B$3),G$1,INDIRECT($B$4&amp;$C113),$C$2)&gt;=1%*COUNTIFS(INDIRECT($B$4&amp;$B$3),G$1,INDIRECT($B$4&amp;$C113),"*"&amp;$C$1&amp;"*"),$D$2,IF(COUNTIFS(INDIRECT($B$4&amp;$B$3),G$1,INDIRECT($B$4&amp;$C113),$C$3)&gt;=1%*COUNTIFS(INDIRECT($B$4&amp;$B$3),G$1,INDIRECT($B$4&amp;$C113),"*"&amp;$C$1&amp;"*"),$D$3,IF(COUNTIFS(INDIRECT($B$4&amp;$B$3),G$1,INDIRECT($B$4&amp;$C113),$C$4)&gt;=100%*COUNTIFS(INDIRECT($B$4&amp;$B$3),G$1,INDIRECT($B$4&amp;$C113),"*"&amp;$C$1&amp;"*"),$D$4,"F"))))</f>
        <v>Dispo</v>
      </c>
      <c r="H113" s="41" t="str">
        <f t="shared" ca="1" si="27"/>
        <v>Peu dispo</v>
      </c>
      <c r="I113" s="41" t="str">
        <f t="shared" ca="1" si="27"/>
        <v>Peu dispo</v>
      </c>
      <c r="J113" s="41" t="str">
        <f t="shared" ca="1" si="27"/>
        <v>Dispo</v>
      </c>
      <c r="K113" s="41" t="str">
        <f t="shared" ca="1" si="27"/>
        <v>Dispo</v>
      </c>
      <c r="L113" s="41" t="str">
        <f t="shared" ca="1" si="27"/>
        <v>Dispo</v>
      </c>
      <c r="M113" s="41" t="str">
        <f t="shared" ca="1" si="27"/>
        <v>Dispo</v>
      </c>
      <c r="N113" s="41" t="str">
        <f t="shared" ca="1" si="27"/>
        <v>Dispo</v>
      </c>
      <c r="O113" s="41" t="str">
        <f t="shared" ca="1" si="27"/>
        <v>-</v>
      </c>
      <c r="P113" s="41" t="str">
        <f t="shared" ca="1" si="27"/>
        <v>Dispo</v>
      </c>
      <c r="Q113" s="41" t="str">
        <f t="shared" ca="1" si="27"/>
        <v>Peu dispo</v>
      </c>
      <c r="R113" s="41" t="str">
        <f t="shared" ref="R113:X122" ca="1" si="28">IF(COUNTIFS(INDIRECT($B$4&amp;$B$3),R$1,INDIRECT($B$4&amp;$C113),"*"&amp;$C$1&amp;"*")=0,"-",IF(COUNTIFS(INDIRECT($B$4&amp;$B$3),R$1,INDIRECT($B$4&amp;$C113),$C$2)&gt;=1%*COUNTIFS(INDIRECT($B$4&amp;$B$3),R$1,INDIRECT($B$4&amp;$C113),"*"&amp;$C$1&amp;"*"),$D$2,IF(COUNTIFS(INDIRECT($B$4&amp;$B$3),R$1,INDIRECT($B$4&amp;$C113),$C$3)&gt;=1%*COUNTIFS(INDIRECT($B$4&amp;$B$3),R$1,INDIRECT($B$4&amp;$C113),"*"&amp;$C$1&amp;"*"),$D$3,IF(COUNTIFS(INDIRECT($B$4&amp;$B$3),R$1,INDIRECT($B$4&amp;$C113),$C$4)&gt;=100%*COUNTIFS(INDIRECT($B$4&amp;$B$3),R$1,INDIRECT($B$4&amp;$C113),"*"&amp;$C$1&amp;"*"),$D$4,"F"))))</f>
        <v>Dispo</v>
      </c>
      <c r="S113" s="41" t="str">
        <f t="shared" ca="1" si="28"/>
        <v>Dispo</v>
      </c>
      <c r="T113" s="41" t="str">
        <f t="shared" ca="1" si="28"/>
        <v>Dispo</v>
      </c>
      <c r="U113" s="41" t="str">
        <f t="shared" ca="1" si="28"/>
        <v>Peu dispo</v>
      </c>
      <c r="V113" s="41" t="str">
        <f t="shared" ca="1" si="28"/>
        <v>Dispo</v>
      </c>
      <c r="W113" s="41" t="str">
        <f t="shared" ca="1" si="28"/>
        <v>-</v>
      </c>
      <c r="X113" s="41" t="str">
        <f t="shared" ca="1" si="28"/>
        <v>Dispo</v>
      </c>
    </row>
    <row r="114" spans="2:24" x14ac:dyDescent="0.35">
      <c r="B114" s="4" t="s">
        <v>455</v>
      </c>
      <c r="C114" s="4" t="s">
        <v>3669</v>
      </c>
      <c r="D114" s="4"/>
      <c r="F114" s="74" t="s">
        <v>3588</v>
      </c>
      <c r="G114" s="41" t="str">
        <f t="shared" ca="1" si="27"/>
        <v>-</v>
      </c>
      <c r="H114" s="41" t="str">
        <f t="shared" ca="1" si="27"/>
        <v>Peu dispo</v>
      </c>
      <c r="I114" s="41" t="str">
        <f t="shared" ca="1" si="27"/>
        <v>-</v>
      </c>
      <c r="J114" s="41" t="str">
        <f t="shared" ca="1" si="27"/>
        <v>Dispo</v>
      </c>
      <c r="K114" s="41" t="str">
        <f t="shared" ca="1" si="27"/>
        <v>Dispo</v>
      </c>
      <c r="L114" s="41" t="str">
        <f t="shared" ca="1" si="27"/>
        <v>Dispo</v>
      </c>
      <c r="M114" s="41" t="str">
        <f t="shared" ca="1" si="27"/>
        <v>-</v>
      </c>
      <c r="N114" s="41" t="str">
        <f t="shared" ca="1" si="27"/>
        <v>Dispo</v>
      </c>
      <c r="O114" s="41" t="str">
        <f t="shared" ca="1" si="27"/>
        <v>-</v>
      </c>
      <c r="P114" s="41" t="str">
        <f t="shared" ca="1" si="27"/>
        <v>Dispo</v>
      </c>
      <c r="Q114" s="41" t="str">
        <f t="shared" ca="1" si="27"/>
        <v>-</v>
      </c>
      <c r="R114" s="41" t="str">
        <f t="shared" ca="1" si="28"/>
        <v>-</v>
      </c>
      <c r="S114" s="41" t="str">
        <f t="shared" ca="1" si="28"/>
        <v>-</v>
      </c>
      <c r="T114" s="41" t="str">
        <f t="shared" ca="1" si="28"/>
        <v>Dispo</v>
      </c>
      <c r="U114" s="41" t="str">
        <f t="shared" ca="1" si="28"/>
        <v>Peu dispo</v>
      </c>
      <c r="V114" s="41" t="str">
        <f t="shared" ca="1" si="28"/>
        <v>-</v>
      </c>
      <c r="W114" s="41" t="str">
        <f t="shared" ca="1" si="28"/>
        <v>-</v>
      </c>
      <c r="X114" s="41" t="str">
        <f t="shared" ca="1" si="28"/>
        <v>Dispo</v>
      </c>
    </row>
    <row r="115" spans="2:24" x14ac:dyDescent="0.35">
      <c r="B115" s="4" t="s">
        <v>3670</v>
      </c>
      <c r="C115" s="4" t="s">
        <v>3671</v>
      </c>
      <c r="D115" s="4"/>
      <c r="F115" s="74" t="s">
        <v>3589</v>
      </c>
      <c r="G115" s="41" t="str">
        <f t="shared" ca="1" si="27"/>
        <v>Dispo</v>
      </c>
      <c r="H115" s="41" t="str">
        <f t="shared" ca="1" si="27"/>
        <v>Peu dispo</v>
      </c>
      <c r="I115" s="41" t="str">
        <f t="shared" ca="1" si="27"/>
        <v>Dispo</v>
      </c>
      <c r="J115" s="41" t="str">
        <f t="shared" ca="1" si="27"/>
        <v>Dispo</v>
      </c>
      <c r="K115" s="41" t="str">
        <f t="shared" ca="1" si="27"/>
        <v>Dispo</v>
      </c>
      <c r="L115" s="41" t="str">
        <f t="shared" ca="1" si="27"/>
        <v>Dispo</v>
      </c>
      <c r="M115" s="41" t="str">
        <f t="shared" ca="1" si="27"/>
        <v>Dispo</v>
      </c>
      <c r="N115" s="41" t="str">
        <f t="shared" ca="1" si="27"/>
        <v>-</v>
      </c>
      <c r="O115" s="41" t="str">
        <f t="shared" ca="1" si="27"/>
        <v>Dispo</v>
      </c>
      <c r="P115" s="41" t="str">
        <f t="shared" ca="1" si="27"/>
        <v>Dispo</v>
      </c>
      <c r="Q115" s="41" t="str">
        <f t="shared" ca="1" si="27"/>
        <v>Peu dispo</v>
      </c>
      <c r="R115" s="41" t="str">
        <f t="shared" ca="1" si="28"/>
        <v>Dispo</v>
      </c>
      <c r="S115" s="41" t="str">
        <f t="shared" ca="1" si="28"/>
        <v>Dispo</v>
      </c>
      <c r="T115" s="41" t="str">
        <f t="shared" ca="1" si="28"/>
        <v>Dispo</v>
      </c>
      <c r="U115" s="41" t="str">
        <f t="shared" ca="1" si="28"/>
        <v>Non dispo</v>
      </c>
      <c r="V115" s="41" t="str">
        <f t="shared" ca="1" si="28"/>
        <v>Dispo</v>
      </c>
      <c r="W115" s="41" t="str">
        <f t="shared" ca="1" si="28"/>
        <v>-</v>
      </c>
      <c r="X115" s="41" t="str">
        <f t="shared" ca="1" si="28"/>
        <v>-</v>
      </c>
    </row>
    <row r="116" spans="2:24" ht="15.5" x14ac:dyDescent="0.35">
      <c r="B116" s="4" t="s">
        <v>541</v>
      </c>
      <c r="C116" s="4" t="s">
        <v>3672</v>
      </c>
      <c r="D116" s="4"/>
      <c r="E116" s="69" t="s">
        <v>3627</v>
      </c>
      <c r="F116" s="75" t="s">
        <v>3591</v>
      </c>
      <c r="G116" s="41" t="str">
        <f t="shared" ca="1" si="27"/>
        <v>Dispo</v>
      </c>
      <c r="H116" s="41" t="str">
        <f t="shared" ca="1" si="27"/>
        <v>Peu dispo</v>
      </c>
      <c r="I116" s="41" t="str">
        <f t="shared" ca="1" si="27"/>
        <v>-</v>
      </c>
      <c r="J116" s="41" t="str">
        <f t="shared" ca="1" si="27"/>
        <v>Dispo</v>
      </c>
      <c r="K116" s="41" t="str">
        <f t="shared" ca="1" si="27"/>
        <v>Dispo</v>
      </c>
      <c r="L116" s="41" t="str">
        <f t="shared" ca="1" si="27"/>
        <v>Dispo</v>
      </c>
      <c r="M116" s="41" t="str">
        <f t="shared" ca="1" si="27"/>
        <v>Dispo</v>
      </c>
      <c r="N116" s="41" t="str">
        <f t="shared" ca="1" si="27"/>
        <v>Dispo</v>
      </c>
      <c r="O116" s="41" t="str">
        <f t="shared" ca="1" si="27"/>
        <v>Dispo</v>
      </c>
      <c r="P116" s="41" t="str">
        <f t="shared" ca="1" si="27"/>
        <v>Dispo</v>
      </c>
      <c r="Q116" s="41" t="str">
        <f t="shared" ca="1" si="27"/>
        <v>Peu dispo</v>
      </c>
      <c r="R116" s="41" t="str">
        <f t="shared" ca="1" si="28"/>
        <v>Dispo</v>
      </c>
      <c r="S116" s="41" t="str">
        <f t="shared" ca="1" si="28"/>
        <v>Dispo</v>
      </c>
      <c r="T116" s="41" t="str">
        <f t="shared" ca="1" si="28"/>
        <v>Dispo</v>
      </c>
      <c r="U116" s="41" t="str">
        <f t="shared" ca="1" si="28"/>
        <v>Peu dispo</v>
      </c>
      <c r="V116" s="41" t="str">
        <f t="shared" ca="1" si="28"/>
        <v>Peu dispo</v>
      </c>
      <c r="W116" s="41" t="str">
        <f t="shared" ca="1" si="28"/>
        <v>-</v>
      </c>
      <c r="X116" s="41" t="str">
        <f t="shared" ca="1" si="28"/>
        <v>-</v>
      </c>
    </row>
    <row r="117" spans="2:24" x14ac:dyDescent="0.35">
      <c r="B117" s="4" t="s">
        <v>542</v>
      </c>
      <c r="C117" s="4" t="s">
        <v>3673</v>
      </c>
      <c r="D117" s="4"/>
      <c r="F117" s="75" t="s">
        <v>40</v>
      </c>
      <c r="G117" s="41" t="str">
        <f t="shared" ca="1" si="27"/>
        <v>-</v>
      </c>
      <c r="H117" s="41" t="str">
        <f t="shared" ca="1" si="27"/>
        <v>Peu dispo</v>
      </c>
      <c r="I117" s="41" t="str">
        <f t="shared" ca="1" si="27"/>
        <v>-</v>
      </c>
      <c r="J117" s="41" t="str">
        <f t="shared" ca="1" si="27"/>
        <v>Dispo</v>
      </c>
      <c r="K117" s="41" t="str">
        <f t="shared" ca="1" si="27"/>
        <v>Dispo</v>
      </c>
      <c r="L117" s="41" t="str">
        <f t="shared" ca="1" si="27"/>
        <v>Dispo</v>
      </c>
      <c r="M117" s="41" t="str">
        <f t="shared" ca="1" si="27"/>
        <v>Dispo</v>
      </c>
      <c r="N117" s="41" t="str">
        <f t="shared" ca="1" si="27"/>
        <v>-</v>
      </c>
      <c r="O117" s="41" t="str">
        <f t="shared" ca="1" si="27"/>
        <v>-</v>
      </c>
      <c r="P117" s="41" t="str">
        <f t="shared" ca="1" si="27"/>
        <v>Dispo</v>
      </c>
      <c r="Q117" s="41" t="str">
        <f t="shared" ca="1" si="27"/>
        <v>Peu dispo</v>
      </c>
      <c r="R117" s="41" t="str">
        <f t="shared" ca="1" si="28"/>
        <v>Dispo</v>
      </c>
      <c r="S117" s="41" t="str">
        <f t="shared" ca="1" si="28"/>
        <v>Dispo</v>
      </c>
      <c r="T117" s="41" t="str">
        <f t="shared" ca="1" si="28"/>
        <v>Dispo</v>
      </c>
      <c r="U117" s="41" t="str">
        <f t="shared" ca="1" si="28"/>
        <v>Peu dispo</v>
      </c>
      <c r="V117" s="41" t="str">
        <f t="shared" ca="1" si="28"/>
        <v>-</v>
      </c>
      <c r="W117" s="41" t="str">
        <f t="shared" ca="1" si="28"/>
        <v>-</v>
      </c>
      <c r="X117" s="41" t="str">
        <f t="shared" ca="1" si="28"/>
        <v>-</v>
      </c>
    </row>
    <row r="118" spans="2:24" x14ac:dyDescent="0.35">
      <c r="B118" s="4" t="s">
        <v>543</v>
      </c>
      <c r="C118" s="4" t="s">
        <v>3674</v>
      </c>
      <c r="D118" s="4"/>
      <c r="F118" s="75" t="s">
        <v>41</v>
      </c>
      <c r="G118" s="41" t="str">
        <f t="shared" ca="1" si="27"/>
        <v>Dispo</v>
      </c>
      <c r="H118" s="41" t="str">
        <f t="shared" ca="1" si="27"/>
        <v>Peu dispo</v>
      </c>
      <c r="I118" s="41" t="str">
        <f t="shared" ca="1" si="27"/>
        <v>-</v>
      </c>
      <c r="J118" s="41" t="str">
        <f t="shared" ca="1" si="27"/>
        <v>Dispo</v>
      </c>
      <c r="K118" s="41" t="str">
        <f t="shared" ca="1" si="27"/>
        <v>Dispo</v>
      </c>
      <c r="L118" s="41" t="str">
        <f t="shared" ca="1" si="27"/>
        <v>Dispo</v>
      </c>
      <c r="M118" s="41" t="str">
        <f t="shared" ca="1" si="27"/>
        <v>Dispo</v>
      </c>
      <c r="N118" s="41" t="str">
        <f t="shared" ca="1" si="27"/>
        <v>-</v>
      </c>
      <c r="O118" s="41" t="str">
        <f t="shared" ca="1" si="27"/>
        <v>Peu dispo</v>
      </c>
      <c r="P118" s="41" t="str">
        <f t="shared" ca="1" si="27"/>
        <v>Dispo</v>
      </c>
      <c r="Q118" s="41" t="str">
        <f t="shared" ca="1" si="27"/>
        <v>-</v>
      </c>
      <c r="R118" s="41" t="str">
        <f t="shared" ca="1" si="28"/>
        <v>Peu dispo</v>
      </c>
      <c r="S118" s="41" t="str">
        <f t="shared" ca="1" si="28"/>
        <v>Dispo</v>
      </c>
      <c r="T118" s="41" t="str">
        <f t="shared" ca="1" si="28"/>
        <v>Dispo</v>
      </c>
      <c r="U118" s="41" t="str">
        <f t="shared" ca="1" si="28"/>
        <v>Peu dispo</v>
      </c>
      <c r="V118" s="41" t="str">
        <f t="shared" ca="1" si="28"/>
        <v>Peu dispo</v>
      </c>
      <c r="W118" s="41" t="str">
        <f t="shared" ca="1" si="28"/>
        <v>-</v>
      </c>
      <c r="X118" s="41" t="str">
        <f t="shared" ca="1" si="28"/>
        <v>-</v>
      </c>
    </row>
    <row r="119" spans="2:24" x14ac:dyDescent="0.35">
      <c r="B119" s="4" t="s">
        <v>544</v>
      </c>
      <c r="C119" s="4" t="s">
        <v>3675</v>
      </c>
      <c r="D119" s="4"/>
      <c r="F119" s="75" t="s">
        <v>42</v>
      </c>
      <c r="G119" s="41" t="str">
        <f t="shared" ca="1" si="27"/>
        <v>Dispo</v>
      </c>
      <c r="H119" s="41" t="str">
        <f t="shared" ca="1" si="27"/>
        <v>Peu dispo</v>
      </c>
      <c r="I119" s="41" t="str">
        <f t="shared" ca="1" si="27"/>
        <v>-</v>
      </c>
      <c r="J119" s="41" t="str">
        <f t="shared" ca="1" si="27"/>
        <v>Dispo</v>
      </c>
      <c r="K119" s="41" t="str">
        <f t="shared" ca="1" si="27"/>
        <v>Dispo</v>
      </c>
      <c r="L119" s="41" t="str">
        <f t="shared" ca="1" si="27"/>
        <v>Dispo</v>
      </c>
      <c r="M119" s="41" t="str">
        <f t="shared" ca="1" si="27"/>
        <v>-</v>
      </c>
      <c r="N119" s="41" t="str">
        <f t="shared" ca="1" si="27"/>
        <v>-</v>
      </c>
      <c r="O119" s="41" t="str">
        <f t="shared" ca="1" si="27"/>
        <v>Peu dispo</v>
      </c>
      <c r="P119" s="41" t="str">
        <f t="shared" ca="1" si="27"/>
        <v>Dispo</v>
      </c>
      <c r="Q119" s="41" t="str">
        <f t="shared" ca="1" si="27"/>
        <v>Peu dispo</v>
      </c>
      <c r="R119" s="41" t="str">
        <f t="shared" ca="1" si="28"/>
        <v>Dispo</v>
      </c>
      <c r="S119" s="41" t="str">
        <f t="shared" ca="1" si="28"/>
        <v>Dispo</v>
      </c>
      <c r="T119" s="41" t="str">
        <f t="shared" ca="1" si="28"/>
        <v>Dispo</v>
      </c>
      <c r="U119" s="41" t="str">
        <f t="shared" ca="1" si="28"/>
        <v>Peu dispo</v>
      </c>
      <c r="V119" s="41" t="str">
        <f t="shared" ca="1" si="28"/>
        <v>Peu dispo</v>
      </c>
      <c r="W119" s="41" t="str">
        <f t="shared" ca="1" si="28"/>
        <v>-</v>
      </c>
      <c r="X119" s="41" t="str">
        <f t="shared" ca="1" si="28"/>
        <v>-</v>
      </c>
    </row>
    <row r="120" spans="2:24" ht="15.5" x14ac:dyDescent="0.35">
      <c r="B120" s="4" t="s">
        <v>545</v>
      </c>
      <c r="C120" s="4" t="s">
        <v>3676</v>
      </c>
      <c r="D120" s="4"/>
      <c r="E120" s="69" t="s">
        <v>3632</v>
      </c>
      <c r="F120" s="76" t="s">
        <v>62</v>
      </c>
      <c r="G120" s="41" t="str">
        <f t="shared" ca="1" si="27"/>
        <v>Dispo</v>
      </c>
      <c r="H120" s="41" t="str">
        <f t="shared" ca="1" si="27"/>
        <v>Peu dispo</v>
      </c>
      <c r="I120" s="41" t="str">
        <f t="shared" ca="1" si="27"/>
        <v>-</v>
      </c>
      <c r="J120" s="41" t="str">
        <f t="shared" ca="1" si="27"/>
        <v>Dispo</v>
      </c>
      <c r="K120" s="41" t="str">
        <f t="shared" ca="1" si="27"/>
        <v>-</v>
      </c>
      <c r="L120" s="41" t="str">
        <f t="shared" ca="1" si="27"/>
        <v>Peu dispo</v>
      </c>
      <c r="M120" s="41" t="str">
        <f t="shared" ca="1" si="27"/>
        <v>-</v>
      </c>
      <c r="N120" s="41" t="str">
        <f t="shared" ca="1" si="27"/>
        <v>-</v>
      </c>
      <c r="O120" s="41" t="str">
        <f t="shared" ca="1" si="27"/>
        <v>-</v>
      </c>
      <c r="P120" s="41" t="str">
        <f t="shared" ca="1" si="27"/>
        <v>Dispo</v>
      </c>
      <c r="Q120" s="41" t="str">
        <f t="shared" ca="1" si="27"/>
        <v>-</v>
      </c>
      <c r="R120" s="41" t="str">
        <f t="shared" ca="1" si="28"/>
        <v>Dispo</v>
      </c>
      <c r="S120" s="41" t="str">
        <f t="shared" ca="1" si="28"/>
        <v>-</v>
      </c>
      <c r="T120" s="41" t="str">
        <f t="shared" ca="1" si="28"/>
        <v>Dispo</v>
      </c>
      <c r="U120" s="41" t="str">
        <f t="shared" ca="1" si="28"/>
        <v>-</v>
      </c>
      <c r="V120" s="41" t="str">
        <f t="shared" ca="1" si="28"/>
        <v>-</v>
      </c>
      <c r="W120" s="41" t="str">
        <f t="shared" ca="1" si="28"/>
        <v>-</v>
      </c>
      <c r="X120" s="41" t="str">
        <f t="shared" ca="1" si="28"/>
        <v>Dispo</v>
      </c>
    </row>
    <row r="121" spans="2:24" x14ac:dyDescent="0.35">
      <c r="B121" s="4" t="s">
        <v>546</v>
      </c>
      <c r="C121" s="4" t="s">
        <v>3677</v>
      </c>
      <c r="D121" s="4"/>
      <c r="F121" s="76" t="s">
        <v>44</v>
      </c>
      <c r="G121" s="41" t="str">
        <f t="shared" ca="1" si="27"/>
        <v>Dispo</v>
      </c>
      <c r="H121" s="41" t="str">
        <f t="shared" ca="1" si="27"/>
        <v>Peu dispo</v>
      </c>
      <c r="I121" s="41" t="str">
        <f t="shared" ca="1" si="27"/>
        <v>-</v>
      </c>
      <c r="J121" s="41" t="str">
        <f t="shared" ca="1" si="27"/>
        <v>Dispo</v>
      </c>
      <c r="K121" s="41" t="str">
        <f t="shared" ca="1" si="27"/>
        <v>Dispo</v>
      </c>
      <c r="L121" s="41" t="str">
        <f t="shared" ca="1" si="27"/>
        <v>Peu dispo</v>
      </c>
      <c r="M121" s="41" t="str">
        <f t="shared" ca="1" si="27"/>
        <v>Dispo</v>
      </c>
      <c r="N121" s="41" t="str">
        <f t="shared" ca="1" si="27"/>
        <v>-</v>
      </c>
      <c r="O121" s="41" t="str">
        <f t="shared" ca="1" si="27"/>
        <v>-</v>
      </c>
      <c r="P121" s="41" t="str">
        <f t="shared" ca="1" si="27"/>
        <v>Dispo</v>
      </c>
      <c r="Q121" s="41" t="str">
        <f t="shared" ca="1" si="27"/>
        <v>-</v>
      </c>
      <c r="R121" s="41" t="str">
        <f t="shared" ca="1" si="28"/>
        <v>Dispo</v>
      </c>
      <c r="S121" s="41" t="str">
        <f t="shared" ca="1" si="28"/>
        <v>Peu dispo</v>
      </c>
      <c r="T121" s="41" t="str">
        <f t="shared" ca="1" si="28"/>
        <v>Dispo</v>
      </c>
      <c r="U121" s="41" t="str">
        <f t="shared" ca="1" si="28"/>
        <v>-</v>
      </c>
      <c r="V121" s="41" t="str">
        <f t="shared" ca="1" si="28"/>
        <v>-</v>
      </c>
      <c r="W121" s="41" t="str">
        <f t="shared" ca="1" si="28"/>
        <v>-</v>
      </c>
      <c r="X121" s="41" t="str">
        <f t="shared" ca="1" si="28"/>
        <v>Dispo</v>
      </c>
    </row>
    <row r="122" spans="2:24" x14ac:dyDescent="0.35">
      <c r="B122" s="4" t="s">
        <v>547</v>
      </c>
      <c r="C122" s="4" t="s">
        <v>3678</v>
      </c>
      <c r="D122" s="4"/>
      <c r="F122" s="76" t="s">
        <v>46</v>
      </c>
      <c r="G122" s="41" t="str">
        <f t="shared" ca="1" si="27"/>
        <v>Dispo</v>
      </c>
      <c r="H122" s="41" t="str">
        <f t="shared" ca="1" si="27"/>
        <v>Peu dispo</v>
      </c>
      <c r="I122" s="41" t="str">
        <f t="shared" ca="1" si="27"/>
        <v>-</v>
      </c>
      <c r="J122" s="41" t="str">
        <f t="shared" ca="1" si="27"/>
        <v>Dispo</v>
      </c>
      <c r="K122" s="41" t="str">
        <f t="shared" ca="1" si="27"/>
        <v>Dispo</v>
      </c>
      <c r="L122" s="41" t="str">
        <f t="shared" ca="1" si="27"/>
        <v>Dispo</v>
      </c>
      <c r="M122" s="41" t="str">
        <f t="shared" ca="1" si="27"/>
        <v>Dispo</v>
      </c>
      <c r="N122" s="41" t="str">
        <f t="shared" ca="1" si="27"/>
        <v>-</v>
      </c>
      <c r="O122" s="41" t="str">
        <f t="shared" ca="1" si="27"/>
        <v>Peu dispo</v>
      </c>
      <c r="P122" s="41" t="str">
        <f t="shared" ca="1" si="27"/>
        <v>Dispo</v>
      </c>
      <c r="Q122" s="41" t="str">
        <f t="shared" ca="1" si="27"/>
        <v>-</v>
      </c>
      <c r="R122" s="41" t="str">
        <f t="shared" ca="1" si="28"/>
        <v>Peu dispo</v>
      </c>
      <c r="S122" s="41" t="str">
        <f t="shared" ca="1" si="28"/>
        <v>Non dispo</v>
      </c>
      <c r="T122" s="41" t="str">
        <f t="shared" ca="1" si="28"/>
        <v>Dispo</v>
      </c>
      <c r="U122" s="41" t="str">
        <f t="shared" ca="1" si="28"/>
        <v>-</v>
      </c>
      <c r="V122" s="41" t="str">
        <f t="shared" ca="1" si="28"/>
        <v>-</v>
      </c>
      <c r="W122" s="41" t="str">
        <f t="shared" ca="1" si="28"/>
        <v>-</v>
      </c>
      <c r="X122" s="41" t="str">
        <f t="shared" ca="1" si="28"/>
        <v>-</v>
      </c>
    </row>
    <row r="123" spans="2:24" ht="15.5" x14ac:dyDescent="0.35">
      <c r="B123" s="4" t="s">
        <v>548</v>
      </c>
      <c r="C123" s="4" t="s">
        <v>3679</v>
      </c>
      <c r="D123" s="4"/>
      <c r="E123" s="69" t="s">
        <v>3636</v>
      </c>
      <c r="F123" s="79" t="s">
        <v>3603</v>
      </c>
      <c r="G123" s="41" t="str">
        <f t="shared" ref="G123:Q134" ca="1" si="29">IF(COUNTIFS(INDIRECT($B$4&amp;$B$3),G$1,INDIRECT($B$4&amp;$C123),"*"&amp;$C$1&amp;"*")=0,"-",IF(COUNTIFS(INDIRECT($B$4&amp;$B$3),G$1,INDIRECT($B$4&amp;$C123),$C$2)&gt;=1%*COUNTIFS(INDIRECT($B$4&amp;$B$3),G$1,INDIRECT($B$4&amp;$C123),"*"&amp;$C$1&amp;"*"),$D$2,IF(COUNTIFS(INDIRECT($B$4&amp;$B$3),G$1,INDIRECT($B$4&amp;$C123),$C$3)&gt;=1%*COUNTIFS(INDIRECT($B$4&amp;$B$3),G$1,INDIRECT($B$4&amp;$C123),"*"&amp;$C$1&amp;"*"),$D$3,IF(COUNTIFS(INDIRECT($B$4&amp;$B$3),G$1,INDIRECT($B$4&amp;$C123),$C$4)&gt;=100%*COUNTIFS(INDIRECT($B$4&amp;$B$3),G$1,INDIRECT($B$4&amp;$C123),"*"&amp;$C$1&amp;"*"),$D$4,"F"))))</f>
        <v>Dispo</v>
      </c>
      <c r="H123" s="41" t="str">
        <f t="shared" ca="1" si="29"/>
        <v>Peu dispo</v>
      </c>
      <c r="I123" s="41" t="str">
        <f t="shared" ca="1" si="29"/>
        <v>-</v>
      </c>
      <c r="J123" s="41" t="str">
        <f t="shared" ca="1" si="29"/>
        <v>Dispo</v>
      </c>
      <c r="K123" s="41" t="str">
        <f t="shared" ca="1" si="29"/>
        <v>Dispo</v>
      </c>
      <c r="L123" s="41" t="str">
        <f t="shared" ca="1" si="29"/>
        <v>Dispo</v>
      </c>
      <c r="M123" s="41" t="str">
        <f t="shared" ca="1" si="29"/>
        <v>Dispo</v>
      </c>
      <c r="N123" s="41" t="str">
        <f t="shared" ca="1" si="29"/>
        <v>-</v>
      </c>
      <c r="O123" s="41" t="str">
        <f t="shared" ca="1" si="29"/>
        <v>Peu dispo</v>
      </c>
      <c r="P123" s="41" t="str">
        <f t="shared" ca="1" si="29"/>
        <v>Dispo</v>
      </c>
      <c r="Q123" s="41" t="str">
        <f t="shared" ca="1" si="29"/>
        <v>-</v>
      </c>
      <c r="R123" s="41" t="str">
        <f t="shared" ref="R123:X134" ca="1" si="30">IF(COUNTIFS(INDIRECT($B$4&amp;$B$3),R$1,INDIRECT($B$4&amp;$C123),"*"&amp;$C$1&amp;"*")=0,"-",IF(COUNTIFS(INDIRECT($B$4&amp;$B$3),R$1,INDIRECT($B$4&amp;$C123),$C$2)&gt;=1%*COUNTIFS(INDIRECT($B$4&amp;$B$3),R$1,INDIRECT($B$4&amp;$C123),"*"&amp;$C$1&amp;"*"),$D$2,IF(COUNTIFS(INDIRECT($B$4&amp;$B$3),R$1,INDIRECT($B$4&amp;$C123),$C$3)&gt;=1%*COUNTIFS(INDIRECT($B$4&amp;$B$3),R$1,INDIRECT($B$4&amp;$C123),"*"&amp;$C$1&amp;"*"),$D$3,IF(COUNTIFS(INDIRECT($B$4&amp;$B$3),R$1,INDIRECT($B$4&amp;$C123),$C$4)&gt;=100%*COUNTIFS(INDIRECT($B$4&amp;$B$3),R$1,INDIRECT($B$4&amp;$C123),"*"&amp;$C$1&amp;"*"),$D$4,"F"))))</f>
        <v>Dispo</v>
      </c>
      <c r="S123" s="41" t="str">
        <f t="shared" ca="1" si="30"/>
        <v>Dispo</v>
      </c>
      <c r="T123" s="41" t="str">
        <f t="shared" ca="1" si="30"/>
        <v>Dispo</v>
      </c>
      <c r="U123" s="41" t="str">
        <f t="shared" ca="1" si="30"/>
        <v>Peu dispo</v>
      </c>
      <c r="V123" s="41" t="str">
        <f t="shared" ca="1" si="30"/>
        <v>-</v>
      </c>
      <c r="W123" s="41" t="str">
        <f t="shared" ca="1" si="30"/>
        <v>-</v>
      </c>
      <c r="X123" s="41" t="str">
        <f t="shared" ca="1" si="30"/>
        <v>-</v>
      </c>
    </row>
    <row r="124" spans="2:24" x14ac:dyDescent="0.35">
      <c r="B124" s="4" t="s">
        <v>549</v>
      </c>
      <c r="C124" s="4" t="s">
        <v>3680</v>
      </c>
      <c r="D124" s="4"/>
      <c r="F124" s="79" t="s">
        <v>3606</v>
      </c>
      <c r="G124" s="41" t="str">
        <f t="shared" ca="1" si="29"/>
        <v>Dispo</v>
      </c>
      <c r="H124" s="41" t="str">
        <f t="shared" ca="1" si="29"/>
        <v>Peu dispo</v>
      </c>
      <c r="I124" s="41" t="str">
        <f t="shared" ca="1" si="29"/>
        <v>-</v>
      </c>
      <c r="J124" s="41" t="str">
        <f t="shared" ca="1" si="29"/>
        <v>Dispo</v>
      </c>
      <c r="K124" s="41" t="str">
        <f t="shared" ca="1" si="29"/>
        <v>Dispo</v>
      </c>
      <c r="L124" s="41" t="str">
        <f t="shared" ca="1" si="29"/>
        <v>Dispo</v>
      </c>
      <c r="M124" s="41" t="str">
        <f t="shared" ca="1" si="29"/>
        <v>Dispo</v>
      </c>
      <c r="N124" s="41" t="str">
        <f t="shared" ca="1" si="29"/>
        <v>-</v>
      </c>
      <c r="O124" s="41" t="str">
        <f t="shared" ca="1" si="29"/>
        <v>Peu dispo</v>
      </c>
      <c r="P124" s="41" t="str">
        <f t="shared" ca="1" si="29"/>
        <v>Dispo</v>
      </c>
      <c r="Q124" s="41" t="str">
        <f t="shared" ca="1" si="29"/>
        <v>-</v>
      </c>
      <c r="R124" s="41" t="str">
        <f t="shared" ca="1" si="30"/>
        <v>Dispo</v>
      </c>
      <c r="S124" s="41" t="str">
        <f t="shared" ca="1" si="30"/>
        <v>Dispo</v>
      </c>
      <c r="T124" s="41" t="str">
        <f t="shared" ca="1" si="30"/>
        <v>Dispo</v>
      </c>
      <c r="U124" s="41" t="str">
        <f t="shared" ca="1" si="30"/>
        <v>Peu dispo</v>
      </c>
      <c r="V124" s="41" t="str">
        <f t="shared" ca="1" si="30"/>
        <v>Peu dispo</v>
      </c>
      <c r="W124" s="41" t="str">
        <f t="shared" ca="1" si="30"/>
        <v>-</v>
      </c>
      <c r="X124" s="41" t="str">
        <f t="shared" ca="1" si="30"/>
        <v>-</v>
      </c>
    </row>
    <row r="125" spans="2:24" x14ac:dyDescent="0.35">
      <c r="B125" s="4" t="s">
        <v>550</v>
      </c>
      <c r="C125" s="4" t="s">
        <v>3681</v>
      </c>
      <c r="D125" s="4"/>
      <c r="F125" s="79" t="s">
        <v>50</v>
      </c>
      <c r="G125" s="41" t="str">
        <f t="shared" ca="1" si="29"/>
        <v>Dispo</v>
      </c>
      <c r="H125" s="41" t="str">
        <f t="shared" ca="1" si="29"/>
        <v>Peu dispo</v>
      </c>
      <c r="I125" s="41" t="str">
        <f t="shared" ca="1" si="29"/>
        <v>Dispo</v>
      </c>
      <c r="J125" s="41" t="str">
        <f t="shared" ca="1" si="29"/>
        <v>Dispo</v>
      </c>
      <c r="K125" s="41" t="str">
        <f t="shared" ca="1" si="29"/>
        <v>Dispo</v>
      </c>
      <c r="L125" s="41" t="str">
        <f t="shared" ca="1" si="29"/>
        <v>Dispo</v>
      </c>
      <c r="M125" s="41" t="str">
        <f t="shared" ca="1" si="29"/>
        <v>Dispo</v>
      </c>
      <c r="N125" s="41" t="str">
        <f t="shared" ca="1" si="29"/>
        <v>-</v>
      </c>
      <c r="O125" s="41" t="str">
        <f t="shared" ca="1" si="29"/>
        <v>-</v>
      </c>
      <c r="P125" s="41" t="str">
        <f t="shared" ca="1" si="29"/>
        <v>Dispo</v>
      </c>
      <c r="Q125" s="41" t="str">
        <f t="shared" ca="1" si="29"/>
        <v>-</v>
      </c>
      <c r="R125" s="41" t="str">
        <f t="shared" ca="1" si="30"/>
        <v>Dispo</v>
      </c>
      <c r="S125" s="41" t="str">
        <f t="shared" ca="1" si="30"/>
        <v>Dispo</v>
      </c>
      <c r="T125" s="41" t="str">
        <f t="shared" ca="1" si="30"/>
        <v>Dispo</v>
      </c>
      <c r="U125" s="41" t="str">
        <f t="shared" ca="1" si="30"/>
        <v>Non dispo</v>
      </c>
      <c r="V125" s="41" t="str">
        <f t="shared" ca="1" si="30"/>
        <v>-</v>
      </c>
      <c r="W125" s="41" t="str">
        <f t="shared" ca="1" si="30"/>
        <v>-</v>
      </c>
      <c r="X125" s="41" t="str">
        <f t="shared" ca="1" si="30"/>
        <v>-</v>
      </c>
    </row>
    <row r="126" spans="2:24" ht="15.5" x14ac:dyDescent="0.35">
      <c r="B126" s="4" t="s">
        <v>551</v>
      </c>
      <c r="C126" s="4" t="s">
        <v>3682</v>
      </c>
      <c r="D126" s="4"/>
      <c r="E126" s="69"/>
      <c r="F126" s="79" t="s">
        <v>51</v>
      </c>
      <c r="G126" s="41" t="str">
        <f t="shared" ca="1" si="29"/>
        <v>Dispo</v>
      </c>
      <c r="H126" s="41" t="str">
        <f t="shared" ca="1" si="29"/>
        <v>Peu dispo</v>
      </c>
      <c r="I126" s="41" t="str">
        <f t="shared" ca="1" si="29"/>
        <v>Dispo</v>
      </c>
      <c r="J126" s="41" t="str">
        <f t="shared" ca="1" si="29"/>
        <v>Dispo</v>
      </c>
      <c r="K126" s="41" t="str">
        <f t="shared" ca="1" si="29"/>
        <v>Dispo</v>
      </c>
      <c r="L126" s="41" t="str">
        <f t="shared" ca="1" si="29"/>
        <v>Dispo</v>
      </c>
      <c r="M126" s="41" t="str">
        <f t="shared" ca="1" si="29"/>
        <v>Dispo</v>
      </c>
      <c r="N126" s="41" t="str">
        <f t="shared" ca="1" si="29"/>
        <v>-</v>
      </c>
      <c r="O126" s="41" t="str">
        <f t="shared" ca="1" si="29"/>
        <v>Dispo</v>
      </c>
      <c r="P126" s="41" t="str">
        <f t="shared" ca="1" si="29"/>
        <v>Dispo</v>
      </c>
      <c r="Q126" s="41" t="str">
        <f t="shared" ca="1" si="29"/>
        <v>Peu dispo</v>
      </c>
      <c r="R126" s="41" t="str">
        <f t="shared" ca="1" si="30"/>
        <v>Dispo</v>
      </c>
      <c r="S126" s="41" t="str">
        <f t="shared" ca="1" si="30"/>
        <v>Dispo</v>
      </c>
      <c r="T126" s="41" t="str">
        <f t="shared" ca="1" si="30"/>
        <v>Dispo</v>
      </c>
      <c r="U126" s="41" t="str">
        <f t="shared" ca="1" si="30"/>
        <v>Peu dispo</v>
      </c>
      <c r="V126" s="41" t="str">
        <f t="shared" ca="1" si="30"/>
        <v>Peu dispo</v>
      </c>
      <c r="W126" s="41" t="str">
        <f t="shared" ca="1" si="30"/>
        <v>-</v>
      </c>
      <c r="X126" s="41" t="str">
        <f t="shared" ca="1" si="30"/>
        <v>-</v>
      </c>
    </row>
    <row r="127" spans="2:24" x14ac:dyDescent="0.35">
      <c r="B127" s="4" t="s">
        <v>552</v>
      </c>
      <c r="C127" s="4" t="s">
        <v>3683</v>
      </c>
      <c r="D127" s="4"/>
      <c r="F127" s="79" t="s">
        <v>3612</v>
      </c>
      <c r="G127" s="41" t="str">
        <f t="shared" ca="1" si="29"/>
        <v>Dispo</v>
      </c>
      <c r="H127" s="41" t="str">
        <f t="shared" ca="1" si="29"/>
        <v>Peu dispo</v>
      </c>
      <c r="I127" s="41" t="str">
        <f t="shared" ca="1" si="29"/>
        <v>-</v>
      </c>
      <c r="J127" s="41" t="str">
        <f t="shared" ca="1" si="29"/>
        <v>Dispo</v>
      </c>
      <c r="K127" s="41" t="str">
        <f t="shared" ca="1" si="29"/>
        <v>Dispo</v>
      </c>
      <c r="L127" s="41" t="str">
        <f t="shared" ca="1" si="29"/>
        <v>Dispo</v>
      </c>
      <c r="M127" s="41" t="str">
        <f t="shared" ca="1" si="29"/>
        <v>Dispo</v>
      </c>
      <c r="N127" s="41" t="str">
        <f t="shared" ca="1" si="29"/>
        <v>-</v>
      </c>
      <c r="O127" s="41" t="str">
        <f t="shared" ca="1" si="29"/>
        <v>Dispo</v>
      </c>
      <c r="P127" s="41" t="str">
        <f t="shared" ca="1" si="29"/>
        <v>Dispo</v>
      </c>
      <c r="Q127" s="41" t="str">
        <f t="shared" ca="1" si="29"/>
        <v>-</v>
      </c>
      <c r="R127" s="41" t="str">
        <f t="shared" ca="1" si="30"/>
        <v>Dispo</v>
      </c>
      <c r="S127" s="41" t="str">
        <f t="shared" ca="1" si="30"/>
        <v>Dispo</v>
      </c>
      <c r="T127" s="41" t="str">
        <f t="shared" ca="1" si="30"/>
        <v>Dispo</v>
      </c>
      <c r="U127" s="41" t="str">
        <f t="shared" ca="1" si="30"/>
        <v>Non dispo</v>
      </c>
      <c r="V127" s="41" t="str">
        <f t="shared" ca="1" si="30"/>
        <v>-</v>
      </c>
      <c r="W127" s="41" t="str">
        <f t="shared" ca="1" si="30"/>
        <v>-</v>
      </c>
      <c r="X127" s="41" t="str">
        <f t="shared" ca="1" si="30"/>
        <v>-</v>
      </c>
    </row>
    <row r="128" spans="2:24" x14ac:dyDescent="0.35">
      <c r="B128" s="4" t="s">
        <v>553</v>
      </c>
      <c r="C128" s="4" t="s">
        <v>3684</v>
      </c>
      <c r="D128" s="4"/>
      <c r="F128" s="79" t="s">
        <v>55</v>
      </c>
      <c r="G128" s="41" t="str">
        <f t="shared" ca="1" si="29"/>
        <v>Dispo</v>
      </c>
      <c r="H128" s="41" t="str">
        <f t="shared" ca="1" si="29"/>
        <v>Peu dispo</v>
      </c>
      <c r="I128" s="41" t="str">
        <f t="shared" ca="1" si="29"/>
        <v>Dispo</v>
      </c>
      <c r="J128" s="41" t="str">
        <f t="shared" ca="1" si="29"/>
        <v>Dispo</v>
      </c>
      <c r="K128" s="41" t="str">
        <f t="shared" ca="1" si="29"/>
        <v>Dispo</v>
      </c>
      <c r="L128" s="41" t="str">
        <f t="shared" ca="1" si="29"/>
        <v>Dispo</v>
      </c>
      <c r="M128" s="41" t="str">
        <f t="shared" ca="1" si="29"/>
        <v>Dispo</v>
      </c>
      <c r="N128" s="41" t="str">
        <f t="shared" ca="1" si="29"/>
        <v>-</v>
      </c>
      <c r="O128" s="41" t="str">
        <f t="shared" ca="1" si="29"/>
        <v>Dispo</v>
      </c>
      <c r="P128" s="41" t="str">
        <f t="shared" ca="1" si="29"/>
        <v>Dispo</v>
      </c>
      <c r="Q128" s="41" t="str">
        <f t="shared" ca="1" si="29"/>
        <v>Peu dispo</v>
      </c>
      <c r="R128" s="41" t="str">
        <f t="shared" ca="1" si="30"/>
        <v>Non dispo</v>
      </c>
      <c r="S128" s="41" t="str">
        <f t="shared" ca="1" si="30"/>
        <v>Dispo</v>
      </c>
      <c r="T128" s="41" t="str">
        <f t="shared" ca="1" si="30"/>
        <v>Dispo</v>
      </c>
      <c r="U128" s="41" t="str">
        <f t="shared" ca="1" si="30"/>
        <v>Peu dispo</v>
      </c>
      <c r="V128" s="41" t="str">
        <f t="shared" ca="1" si="30"/>
        <v>Peu dispo</v>
      </c>
      <c r="W128" s="41" t="str">
        <f t="shared" ca="1" si="30"/>
        <v>-</v>
      </c>
      <c r="X128" s="41" t="str">
        <f t="shared" ca="1" si="30"/>
        <v>-</v>
      </c>
    </row>
    <row r="129" spans="2:24" x14ac:dyDescent="0.35">
      <c r="B129" s="4" t="s">
        <v>554</v>
      </c>
      <c r="C129" s="4" t="s">
        <v>3685</v>
      </c>
      <c r="D129" s="4"/>
      <c r="F129" s="79" t="s">
        <v>56</v>
      </c>
      <c r="G129" s="41" t="str">
        <f t="shared" ca="1" si="29"/>
        <v>Dispo</v>
      </c>
      <c r="H129" s="41" t="str">
        <f t="shared" ca="1" si="29"/>
        <v>Peu dispo</v>
      </c>
      <c r="I129" s="41" t="str">
        <f t="shared" ca="1" si="29"/>
        <v>Dispo</v>
      </c>
      <c r="J129" s="41" t="str">
        <f t="shared" ca="1" si="29"/>
        <v>Dispo</v>
      </c>
      <c r="K129" s="41" t="str">
        <f t="shared" ca="1" si="29"/>
        <v>Dispo</v>
      </c>
      <c r="L129" s="41" t="str">
        <f t="shared" ca="1" si="29"/>
        <v>Dispo</v>
      </c>
      <c r="M129" s="41" t="str">
        <f t="shared" ca="1" si="29"/>
        <v>Dispo</v>
      </c>
      <c r="N129" s="41" t="str">
        <f t="shared" ca="1" si="29"/>
        <v>Dispo</v>
      </c>
      <c r="O129" s="41" t="str">
        <f t="shared" ca="1" si="29"/>
        <v>Dispo</v>
      </c>
      <c r="P129" s="41" t="str">
        <f t="shared" ca="1" si="29"/>
        <v>Dispo</v>
      </c>
      <c r="Q129" s="41" t="str">
        <f t="shared" ca="1" si="29"/>
        <v>Peu dispo</v>
      </c>
      <c r="R129" s="41" t="str">
        <f t="shared" ca="1" si="30"/>
        <v>Dispo</v>
      </c>
      <c r="S129" s="41" t="str">
        <f t="shared" ca="1" si="30"/>
        <v>Dispo</v>
      </c>
      <c r="T129" s="41" t="str">
        <f t="shared" ca="1" si="30"/>
        <v>Dispo</v>
      </c>
      <c r="U129" s="41" t="str">
        <f t="shared" ca="1" si="30"/>
        <v>Peu dispo</v>
      </c>
      <c r="V129" s="41" t="str">
        <f t="shared" ca="1" si="30"/>
        <v>Peu dispo</v>
      </c>
      <c r="W129" s="41" t="str">
        <f t="shared" ca="1" si="30"/>
        <v>-</v>
      </c>
      <c r="X129" s="41" t="str">
        <f t="shared" ca="1" si="30"/>
        <v>-</v>
      </c>
    </row>
    <row r="130" spans="2:24" x14ac:dyDescent="0.35">
      <c r="B130" s="4" t="s">
        <v>555</v>
      </c>
      <c r="C130" s="4" t="s">
        <v>3686</v>
      </c>
      <c r="D130" s="4"/>
      <c r="F130" s="79" t="s">
        <v>57</v>
      </c>
      <c r="G130" s="41" t="str">
        <f t="shared" ca="1" si="29"/>
        <v>Dispo</v>
      </c>
      <c r="H130" s="41" t="str">
        <f t="shared" ca="1" si="29"/>
        <v>Peu dispo</v>
      </c>
      <c r="I130" s="41" t="str">
        <f t="shared" ca="1" si="29"/>
        <v>-</v>
      </c>
      <c r="J130" s="41" t="str">
        <f t="shared" ca="1" si="29"/>
        <v>Dispo</v>
      </c>
      <c r="K130" s="41" t="str">
        <f t="shared" ca="1" si="29"/>
        <v>Dispo</v>
      </c>
      <c r="L130" s="41" t="str">
        <f t="shared" ca="1" si="29"/>
        <v>Dispo</v>
      </c>
      <c r="M130" s="41" t="str">
        <f t="shared" ca="1" si="29"/>
        <v>Dispo</v>
      </c>
      <c r="N130" s="41" t="str">
        <f t="shared" ca="1" si="29"/>
        <v>-</v>
      </c>
      <c r="O130" s="41" t="str">
        <f t="shared" ca="1" si="29"/>
        <v>Dispo</v>
      </c>
      <c r="P130" s="41" t="str">
        <f t="shared" ca="1" si="29"/>
        <v>Dispo</v>
      </c>
      <c r="Q130" s="41" t="str">
        <f t="shared" ca="1" si="29"/>
        <v>Peu dispo</v>
      </c>
      <c r="R130" s="41" t="str">
        <f t="shared" ca="1" si="30"/>
        <v>Dispo</v>
      </c>
      <c r="S130" s="41" t="str">
        <f t="shared" ca="1" si="30"/>
        <v>Dispo</v>
      </c>
      <c r="T130" s="41" t="str">
        <f t="shared" ca="1" si="30"/>
        <v>Dispo</v>
      </c>
      <c r="U130" s="41" t="str">
        <f t="shared" ca="1" si="30"/>
        <v>Peu dispo</v>
      </c>
      <c r="V130" s="41" t="str">
        <f t="shared" ca="1" si="30"/>
        <v>Peu dispo</v>
      </c>
      <c r="W130" s="41" t="str">
        <f t="shared" ca="1" si="30"/>
        <v>-</v>
      </c>
      <c r="X130" s="41" t="str">
        <f t="shared" ca="1" si="30"/>
        <v>-</v>
      </c>
    </row>
    <row r="131" spans="2:24" x14ac:dyDescent="0.35">
      <c r="B131" s="4" t="s">
        <v>556</v>
      </c>
      <c r="C131" s="4" t="s">
        <v>3687</v>
      </c>
      <c r="D131" s="4"/>
      <c r="F131" s="79" t="s">
        <v>58</v>
      </c>
      <c r="G131" s="41" t="str">
        <f t="shared" ca="1" si="29"/>
        <v>Dispo</v>
      </c>
      <c r="H131" s="41" t="str">
        <f t="shared" ca="1" si="29"/>
        <v>Non dispo</v>
      </c>
      <c r="I131" s="41" t="str">
        <f t="shared" ca="1" si="29"/>
        <v>-</v>
      </c>
      <c r="J131" s="41" t="str">
        <f t="shared" ca="1" si="29"/>
        <v>Dispo</v>
      </c>
      <c r="K131" s="41" t="str">
        <f t="shared" ca="1" si="29"/>
        <v>Dispo</v>
      </c>
      <c r="L131" s="41" t="str">
        <f t="shared" ca="1" si="29"/>
        <v>Dispo</v>
      </c>
      <c r="M131" s="41" t="str">
        <f t="shared" ca="1" si="29"/>
        <v>-</v>
      </c>
      <c r="N131" s="41" t="str">
        <f t="shared" ca="1" si="29"/>
        <v>-</v>
      </c>
      <c r="O131" s="41" t="str">
        <f t="shared" ca="1" si="29"/>
        <v>-</v>
      </c>
      <c r="P131" s="41" t="str">
        <f t="shared" ca="1" si="29"/>
        <v>Dispo</v>
      </c>
      <c r="Q131" s="41" t="str">
        <f t="shared" ca="1" si="29"/>
        <v>Peu dispo</v>
      </c>
      <c r="R131" s="41" t="str">
        <f t="shared" ca="1" si="30"/>
        <v>Dispo</v>
      </c>
      <c r="S131" s="41" t="str">
        <f t="shared" ca="1" si="30"/>
        <v>-</v>
      </c>
      <c r="T131" s="41" t="str">
        <f t="shared" ca="1" si="30"/>
        <v>Dispo</v>
      </c>
      <c r="U131" s="41" t="str">
        <f t="shared" ca="1" si="30"/>
        <v>Non dispo</v>
      </c>
      <c r="V131" s="41" t="str">
        <f t="shared" ca="1" si="30"/>
        <v>-</v>
      </c>
      <c r="W131" s="41" t="str">
        <f t="shared" ca="1" si="30"/>
        <v>-</v>
      </c>
      <c r="X131" s="41" t="str">
        <f t="shared" ca="1" si="30"/>
        <v>-</v>
      </c>
    </row>
    <row r="132" spans="2:24" x14ac:dyDescent="0.35">
      <c r="B132" s="4" t="s">
        <v>557</v>
      </c>
      <c r="C132" s="4" t="s">
        <v>3688</v>
      </c>
      <c r="D132" s="4"/>
      <c r="F132" s="79" t="s">
        <v>59</v>
      </c>
      <c r="G132" s="41" t="str">
        <f t="shared" ca="1" si="29"/>
        <v>Dispo</v>
      </c>
      <c r="H132" s="41" t="str">
        <f t="shared" ca="1" si="29"/>
        <v>Peu dispo</v>
      </c>
      <c r="I132" s="41" t="str">
        <f t="shared" ca="1" si="29"/>
        <v>Dispo</v>
      </c>
      <c r="J132" s="41" t="str">
        <f t="shared" ca="1" si="29"/>
        <v>Dispo</v>
      </c>
      <c r="K132" s="41" t="str">
        <f t="shared" ca="1" si="29"/>
        <v>Dispo</v>
      </c>
      <c r="L132" s="41" t="str">
        <f t="shared" ca="1" si="29"/>
        <v>Dispo</v>
      </c>
      <c r="M132" s="41" t="str">
        <f t="shared" ca="1" si="29"/>
        <v>Dispo</v>
      </c>
      <c r="N132" s="41" t="str">
        <f t="shared" ca="1" si="29"/>
        <v>-</v>
      </c>
      <c r="O132" s="41" t="str">
        <f t="shared" ca="1" si="29"/>
        <v>Dispo</v>
      </c>
      <c r="P132" s="41" t="str">
        <f t="shared" ca="1" si="29"/>
        <v>Dispo</v>
      </c>
      <c r="Q132" s="41" t="str">
        <f t="shared" ca="1" si="29"/>
        <v>Peu dispo</v>
      </c>
      <c r="R132" s="41" t="str">
        <f t="shared" ca="1" si="30"/>
        <v>Dispo</v>
      </c>
      <c r="S132" s="41" t="str">
        <f t="shared" ca="1" si="30"/>
        <v>Dispo</v>
      </c>
      <c r="T132" s="41" t="str">
        <f t="shared" ca="1" si="30"/>
        <v>Dispo</v>
      </c>
      <c r="U132" s="41" t="str">
        <f t="shared" ca="1" si="30"/>
        <v>Peu dispo</v>
      </c>
      <c r="V132" s="41" t="str">
        <f t="shared" ca="1" si="30"/>
        <v>Peu dispo</v>
      </c>
      <c r="W132" s="41" t="str">
        <f t="shared" ca="1" si="30"/>
        <v>-</v>
      </c>
      <c r="X132" s="41" t="str">
        <f t="shared" ca="1" si="30"/>
        <v>Peu dispo</v>
      </c>
    </row>
    <row r="133" spans="2:24" x14ac:dyDescent="0.35">
      <c r="B133" s="4" t="s">
        <v>558</v>
      </c>
      <c r="C133" s="4" t="s">
        <v>3689</v>
      </c>
      <c r="D133" s="4"/>
      <c r="F133" s="79" t="s">
        <v>60</v>
      </c>
      <c r="G133" s="41" t="str">
        <f t="shared" ca="1" si="29"/>
        <v>Dispo</v>
      </c>
      <c r="H133" s="41" t="str">
        <f t="shared" ca="1" si="29"/>
        <v>Peu dispo</v>
      </c>
      <c r="I133" s="41" t="str">
        <f t="shared" ca="1" si="29"/>
        <v>Dispo</v>
      </c>
      <c r="J133" s="41" t="str">
        <f t="shared" ca="1" si="29"/>
        <v>Dispo</v>
      </c>
      <c r="K133" s="41" t="str">
        <f t="shared" ca="1" si="29"/>
        <v>Dispo</v>
      </c>
      <c r="L133" s="41" t="str">
        <f t="shared" ca="1" si="29"/>
        <v>Dispo</v>
      </c>
      <c r="M133" s="41" t="str">
        <f t="shared" ca="1" si="29"/>
        <v>Dispo</v>
      </c>
      <c r="N133" s="41" t="str">
        <f t="shared" ca="1" si="29"/>
        <v>-</v>
      </c>
      <c r="O133" s="41" t="str">
        <f t="shared" ca="1" si="29"/>
        <v>Dispo</v>
      </c>
      <c r="P133" s="41" t="str">
        <f t="shared" ca="1" si="29"/>
        <v>Dispo</v>
      </c>
      <c r="Q133" s="41" t="str">
        <f t="shared" ca="1" si="29"/>
        <v>Peu dispo</v>
      </c>
      <c r="R133" s="41" t="str">
        <f t="shared" ca="1" si="30"/>
        <v>Dispo</v>
      </c>
      <c r="S133" s="41" t="str">
        <f t="shared" ca="1" si="30"/>
        <v>Dispo</v>
      </c>
      <c r="T133" s="41" t="str">
        <f t="shared" ca="1" si="30"/>
        <v>Dispo</v>
      </c>
      <c r="U133" s="41" t="str">
        <f t="shared" ca="1" si="30"/>
        <v>Non dispo</v>
      </c>
      <c r="V133" s="41" t="str">
        <f t="shared" ca="1" si="30"/>
        <v>Peu dispo</v>
      </c>
      <c r="W133" s="41" t="str">
        <f t="shared" ca="1" si="30"/>
        <v>-</v>
      </c>
      <c r="X133" s="41" t="str">
        <f t="shared" ca="1" si="30"/>
        <v>-</v>
      </c>
    </row>
    <row r="134" spans="2:24" ht="15.5" x14ac:dyDescent="0.35">
      <c r="B134" s="4" t="s">
        <v>559</v>
      </c>
      <c r="C134" s="4" t="s">
        <v>3690</v>
      </c>
      <c r="D134" s="4"/>
      <c r="E134" s="69"/>
      <c r="F134" s="79" t="s">
        <v>61</v>
      </c>
      <c r="G134" s="41" t="str">
        <f t="shared" ca="1" si="29"/>
        <v>Dispo</v>
      </c>
      <c r="H134" s="41" t="str">
        <f t="shared" ca="1" si="29"/>
        <v>Peu dispo</v>
      </c>
      <c r="I134" s="41" t="str">
        <f t="shared" ca="1" si="29"/>
        <v>Dispo</v>
      </c>
      <c r="J134" s="41" t="str">
        <f t="shared" ca="1" si="29"/>
        <v>Dispo</v>
      </c>
      <c r="K134" s="41" t="str">
        <f t="shared" ca="1" si="29"/>
        <v>Dispo</v>
      </c>
      <c r="L134" s="41" t="str">
        <f t="shared" ca="1" si="29"/>
        <v>Dispo</v>
      </c>
      <c r="M134" s="41" t="str">
        <f t="shared" ca="1" si="29"/>
        <v>Dispo</v>
      </c>
      <c r="N134" s="41" t="str">
        <f t="shared" ca="1" si="29"/>
        <v>-</v>
      </c>
      <c r="O134" s="41" t="str">
        <f t="shared" ca="1" si="29"/>
        <v>Dispo</v>
      </c>
      <c r="P134" s="41" t="str">
        <f t="shared" ca="1" si="29"/>
        <v>Dispo</v>
      </c>
      <c r="Q134" s="41" t="str">
        <f t="shared" ca="1" si="29"/>
        <v>Peu dispo</v>
      </c>
      <c r="R134" s="41" t="str">
        <f t="shared" ca="1" si="30"/>
        <v>Dispo</v>
      </c>
      <c r="S134" s="41" t="str">
        <f t="shared" ca="1" si="30"/>
        <v>Dispo</v>
      </c>
      <c r="T134" s="41" t="str">
        <f t="shared" ca="1" si="30"/>
        <v>Dispo</v>
      </c>
      <c r="U134" s="41" t="str">
        <f t="shared" ca="1" si="30"/>
        <v>-</v>
      </c>
      <c r="V134" s="41" t="str">
        <f t="shared" ca="1" si="30"/>
        <v>-</v>
      </c>
      <c r="W134" s="41" t="str">
        <f t="shared" ca="1" si="30"/>
        <v>-</v>
      </c>
      <c r="X134" s="41" t="str">
        <f t="shared" ca="1" si="30"/>
        <v>Peu dispo</v>
      </c>
    </row>
    <row r="135" spans="2:24" x14ac:dyDescent="0.35">
      <c r="C135" s="4"/>
      <c r="D135" s="4"/>
      <c r="F135" s="70"/>
    </row>
    <row r="137" spans="2:24" x14ac:dyDescent="0.35">
      <c r="G137" s="4" t="s">
        <v>3554</v>
      </c>
      <c r="H137" s="41" t="s">
        <v>3443</v>
      </c>
      <c r="I137" s="4" t="s">
        <v>3557</v>
      </c>
    </row>
    <row r="138" spans="2:24" x14ac:dyDescent="0.35">
      <c r="H138" s="41" t="s">
        <v>3444</v>
      </c>
      <c r="I138" s="4" t="s">
        <v>3559</v>
      </c>
    </row>
    <row r="139" spans="2:24" x14ac:dyDescent="0.35">
      <c r="H139" s="41" t="s">
        <v>3445</v>
      </c>
      <c r="I139" s="4" t="s">
        <v>3561</v>
      </c>
    </row>
    <row r="140" spans="2:24" x14ac:dyDescent="0.35">
      <c r="H140" s="41" t="s">
        <v>3691</v>
      </c>
      <c r="I140" s="4" t="s">
        <v>3692</v>
      </c>
    </row>
  </sheetData>
  <conditionalFormatting sqref="G9:X30">
    <cfRule type="colorScale" priority="10">
      <colorScale>
        <cfvo type="num" val="7"/>
        <cfvo type="num" val="14"/>
        <cfvo type="num" val="28"/>
        <color theme="9"/>
        <color theme="7"/>
        <color theme="6"/>
      </colorScale>
    </cfRule>
  </conditionalFormatting>
  <conditionalFormatting sqref="G36:X57">
    <cfRule type="colorScale" priority="16">
      <colorScale>
        <cfvo type="num" val="3"/>
        <cfvo type="num" val="7"/>
        <cfvo type="num" val="40"/>
        <color theme="6"/>
        <color rgb="FFFCFCFF"/>
        <color theme="4"/>
      </colorScale>
    </cfRule>
  </conditionalFormatting>
  <conditionalFormatting sqref="G39:X46">
    <cfRule type="expression" dxfId="12" priority="3">
      <formula>AND(ISNUMBER(G39),G39&gt;0,G39&gt;=50%*G$106)</formula>
    </cfRule>
  </conditionalFormatting>
  <conditionalFormatting sqref="G63:X84">
    <cfRule type="containsText" dxfId="11" priority="1" operator="containsText" text="O">
      <formula>NOT(ISERROR(SEARCH("O",G63)))</formula>
    </cfRule>
    <cfRule type="containsText" dxfId="10" priority="2" operator="containsText" text="X">
      <formula>NOT(ISERROR(SEARCH("X",G63)))</formula>
    </cfRule>
  </conditionalFormatting>
  <conditionalFormatting sqref="G95:X105">
    <cfRule type="expression" dxfId="9" priority="12">
      <formula>AND(G95&gt;0,G95&gt;=50%*G$106)</formula>
    </cfRule>
  </conditionalFormatting>
  <conditionalFormatting sqref="G113:X134 H137:H140">
    <cfRule type="beginsWith" dxfId="8" priority="7" operator="beginsWith" text="Non dispo">
      <formula>LEFT(G113,LEN("Non dispo"))="Non dispo"</formula>
    </cfRule>
    <cfRule type="beginsWith" dxfId="7" priority="8" operator="beginsWith" text="Peu">
      <formula>LEFT(G113,LEN("Peu"))="Peu"</formula>
    </cfRule>
    <cfRule type="beginsWith" dxfId="6" priority="9" operator="beginsWith" text="Dispo">
      <formula>LEFT(G113,LEN("Dispo"))="Dispo"</formula>
    </cfRule>
  </conditionalFormatting>
  <pageMargins left="0.7" right="0.7" top="0.75" bottom="0.75" header="0.3" footer="0.3"/>
  <pageSetup scale="3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1D6DA-1219-4AA2-AAD5-1F4BD786295E}">
  <sheetPr>
    <tabColor theme="4"/>
  </sheetPr>
  <dimension ref="A1:AK51"/>
  <sheetViews>
    <sheetView view="pageBreakPreview" topLeftCell="C13" zoomScale="85" zoomScaleNormal="85" zoomScaleSheetLayoutView="85" workbookViewId="0">
      <selection activeCell="Y16" sqref="Y16"/>
    </sheetView>
  </sheetViews>
  <sheetFormatPr baseColWidth="10" defaultColWidth="10.81640625" defaultRowHeight="14.5" outlineLevelRow="1" outlineLevelCol="1" x14ac:dyDescent="0.35"/>
  <cols>
    <col min="1" max="1" width="2.26953125" style="4" customWidth="1" outlineLevel="1"/>
    <col min="2" max="2" width="18.54296875" style="4" customWidth="1" outlineLevel="1"/>
    <col min="3" max="3" width="11.54296875" style="6" customWidth="1" outlineLevel="1"/>
    <col min="4" max="4" width="10.1796875" style="6" customWidth="1" outlineLevel="1"/>
    <col min="5" max="5" width="8" style="4" bestFit="1" customWidth="1"/>
    <col min="6" max="6" width="47.81640625" style="4" customWidth="1"/>
    <col min="7" max="16384" width="10.81640625" style="4"/>
  </cols>
  <sheetData>
    <row r="1" spans="2:25" outlineLevel="1" x14ac:dyDescent="0.35">
      <c r="B1" s="4" t="s">
        <v>3439</v>
      </c>
      <c r="C1" s="4" t="s">
        <v>3442</v>
      </c>
      <c r="D1" s="4"/>
      <c r="F1" s="55"/>
      <c r="G1" s="4" t="s">
        <v>65</v>
      </c>
      <c r="H1" s="4" t="s">
        <v>71</v>
      </c>
      <c r="I1" s="4" t="s">
        <v>74</v>
      </c>
      <c r="J1" s="4" t="s">
        <v>77</v>
      </c>
      <c r="K1" s="4" t="s">
        <v>79</v>
      </c>
      <c r="L1" s="4" t="s">
        <v>82</v>
      </c>
      <c r="M1" s="4" t="s">
        <v>84</v>
      </c>
      <c r="N1" s="4" t="s">
        <v>2189</v>
      </c>
      <c r="O1" s="4" t="s">
        <v>86</v>
      </c>
      <c r="P1" s="4" t="s">
        <v>88</v>
      </c>
      <c r="Q1" s="4" t="s">
        <v>90</v>
      </c>
      <c r="R1" s="4" t="s">
        <v>92</v>
      </c>
      <c r="S1" s="4" t="s">
        <v>94</v>
      </c>
      <c r="T1" s="4" t="s">
        <v>97</v>
      </c>
      <c r="U1" s="4" t="s">
        <v>100</v>
      </c>
      <c r="V1" s="4" t="s">
        <v>102</v>
      </c>
      <c r="W1" s="4" t="s">
        <v>104</v>
      </c>
      <c r="X1" s="4" t="s">
        <v>106</v>
      </c>
    </row>
    <row r="2" spans="2:25" outlineLevel="1" x14ac:dyDescent="0.35">
      <c r="B2" s="8" t="s">
        <v>111</v>
      </c>
      <c r="C2" s="4" t="s">
        <v>2318</v>
      </c>
      <c r="D2" s="4" t="s">
        <v>3443</v>
      </c>
      <c r="F2" s="55"/>
      <c r="G2" s="4">
        <v>1</v>
      </c>
      <c r="H2" s="4">
        <v>1</v>
      </c>
      <c r="I2" s="4">
        <v>1</v>
      </c>
      <c r="J2" s="4">
        <v>1</v>
      </c>
      <c r="K2" s="4">
        <v>1</v>
      </c>
      <c r="L2" s="4">
        <v>1</v>
      </c>
      <c r="M2" s="4">
        <v>1</v>
      </c>
      <c r="N2" s="4">
        <v>1</v>
      </c>
      <c r="O2" s="4">
        <v>1</v>
      </c>
      <c r="P2" s="4">
        <v>1</v>
      </c>
      <c r="Q2" s="4">
        <v>1</v>
      </c>
      <c r="R2" s="4">
        <v>1</v>
      </c>
      <c r="S2" s="4">
        <v>1</v>
      </c>
      <c r="T2" s="4">
        <v>1</v>
      </c>
      <c r="U2" s="4">
        <v>1</v>
      </c>
      <c r="V2" s="4">
        <v>1</v>
      </c>
      <c r="W2" s="4">
        <v>1</v>
      </c>
      <c r="X2" s="4">
        <v>1</v>
      </c>
    </row>
    <row r="3" spans="2:25" outlineLevel="1" x14ac:dyDescent="0.35">
      <c r="B3" s="4" t="s">
        <v>3441</v>
      </c>
      <c r="C3" s="4" t="s">
        <v>2234</v>
      </c>
      <c r="D3" s="4" t="s">
        <v>3444</v>
      </c>
      <c r="F3" s="55"/>
    </row>
    <row r="4" spans="2:25" outlineLevel="1" x14ac:dyDescent="0.35">
      <c r="B4" s="4" t="s">
        <v>3440</v>
      </c>
      <c r="C4" s="4" t="s">
        <v>2561</v>
      </c>
      <c r="D4" s="4" t="s">
        <v>3445</v>
      </c>
      <c r="F4" s="55"/>
    </row>
    <row r="5" spans="2:25" outlineLevel="1" x14ac:dyDescent="0.35">
      <c r="C5" s="4"/>
      <c r="D5" s="4"/>
      <c r="F5" s="55"/>
    </row>
    <row r="6" spans="2:25" x14ac:dyDescent="0.35">
      <c r="C6" s="4"/>
      <c r="D6" s="4"/>
      <c r="F6" s="55"/>
    </row>
    <row r="7" spans="2:25" x14ac:dyDescent="0.35">
      <c r="C7" s="4"/>
      <c r="D7" s="4"/>
      <c r="F7" s="9" t="s">
        <v>3693</v>
      </c>
    </row>
    <row r="8" spans="2:25" s="38" customFormat="1" x14ac:dyDescent="0.35">
      <c r="C8" s="73"/>
      <c r="D8" s="73"/>
      <c r="F8" s="73"/>
      <c r="G8" s="38" t="s">
        <v>3327</v>
      </c>
      <c r="I8" s="38" t="s">
        <v>3330</v>
      </c>
      <c r="L8" s="38" t="s">
        <v>3333</v>
      </c>
      <c r="T8" s="38" t="s">
        <v>3338</v>
      </c>
      <c r="U8" s="38" t="s">
        <v>3340</v>
      </c>
    </row>
    <row r="9" spans="2:25" s="55" customFormat="1" x14ac:dyDescent="0.35">
      <c r="C9" s="4"/>
      <c r="D9" s="4"/>
      <c r="E9" s="4"/>
      <c r="F9" s="65" t="s">
        <v>3404</v>
      </c>
      <c r="G9" s="67" t="s">
        <v>63</v>
      </c>
      <c r="H9" s="67" t="s">
        <v>70</v>
      </c>
      <c r="I9" s="67" t="s">
        <v>72</v>
      </c>
      <c r="J9" s="67" t="s">
        <v>76</v>
      </c>
      <c r="K9" s="67" t="s">
        <v>78</v>
      </c>
      <c r="L9" s="67" t="s">
        <v>80</v>
      </c>
      <c r="M9" s="67" t="s">
        <v>83</v>
      </c>
      <c r="N9" s="67" t="s">
        <v>2188</v>
      </c>
      <c r="O9" s="67" t="s">
        <v>85</v>
      </c>
      <c r="P9" s="67" t="s">
        <v>87</v>
      </c>
      <c r="Q9" s="67" t="s">
        <v>89</v>
      </c>
      <c r="R9" s="67" t="s">
        <v>91</v>
      </c>
      <c r="S9" s="67" t="s">
        <v>93</v>
      </c>
      <c r="T9" s="67" t="s">
        <v>95</v>
      </c>
      <c r="U9" s="67" t="s">
        <v>98</v>
      </c>
      <c r="V9" s="67" t="s">
        <v>101</v>
      </c>
      <c r="W9" s="67" t="s">
        <v>103</v>
      </c>
      <c r="X9" s="67" t="s">
        <v>105</v>
      </c>
    </row>
    <row r="10" spans="2:25" x14ac:dyDescent="0.35">
      <c r="B10" s="39" t="s">
        <v>2232</v>
      </c>
      <c r="C10" s="4" t="s">
        <v>3677</v>
      </c>
      <c r="D10" s="4"/>
      <c r="E10" s="6"/>
      <c r="F10" s="66" t="s">
        <v>3694</v>
      </c>
      <c r="G10" s="63">
        <f ca="1">COUNTIFS(INDIRECT($B$2&amp;$B$1),G$1,INDIRECT($B$2&amp;$C10),$B10)</f>
        <v>13</v>
      </c>
      <c r="H10" s="63">
        <f t="shared" ref="H10:X13" ca="1" si="0">COUNTIFS(INDIRECT($B$2&amp;$B$1),H$1,INDIRECT($B$2&amp;$C10),$B10)</f>
        <v>0</v>
      </c>
      <c r="I10" s="63">
        <f t="shared" ca="1" si="0"/>
        <v>4</v>
      </c>
      <c r="J10" s="63">
        <f t="shared" ca="1" si="0"/>
        <v>16</v>
      </c>
      <c r="K10" s="63">
        <f t="shared" ca="1" si="0"/>
        <v>0</v>
      </c>
      <c r="L10" s="63">
        <f t="shared" ca="1" si="0"/>
        <v>2</v>
      </c>
      <c r="M10" s="63">
        <f t="shared" ca="1" si="0"/>
        <v>0</v>
      </c>
      <c r="N10" s="63">
        <f t="shared" ca="1" si="0"/>
        <v>9</v>
      </c>
      <c r="O10" s="63">
        <f t="shared" ca="1" si="0"/>
        <v>7</v>
      </c>
      <c r="P10" s="63">
        <f t="shared" ca="1" si="0"/>
        <v>17</v>
      </c>
      <c r="Q10" s="63">
        <f t="shared" ca="1" si="0"/>
        <v>14</v>
      </c>
      <c r="R10" s="63">
        <f t="shared" ca="1" si="0"/>
        <v>17</v>
      </c>
      <c r="S10" s="63">
        <f t="shared" ca="1" si="0"/>
        <v>3</v>
      </c>
      <c r="T10" s="63">
        <f t="shared" ca="1" si="0"/>
        <v>12</v>
      </c>
      <c r="U10" s="63">
        <f t="shared" ca="1" si="0"/>
        <v>2</v>
      </c>
      <c r="V10" s="63">
        <f t="shared" ca="1" si="0"/>
        <v>36</v>
      </c>
      <c r="W10" s="63">
        <f t="shared" ca="1" si="0"/>
        <v>0</v>
      </c>
      <c r="X10" s="63">
        <f t="shared" ca="1" si="0"/>
        <v>0</v>
      </c>
      <c r="Y10" s="167">
        <f>152/234</f>
        <v>0.6495726495726496</v>
      </c>
    </row>
    <row r="11" spans="2:25" x14ac:dyDescent="0.35">
      <c r="B11" s="39" t="s">
        <v>2306</v>
      </c>
      <c r="C11" s="4" t="s">
        <v>3677</v>
      </c>
      <c r="D11" s="4"/>
      <c r="E11" s="6"/>
      <c r="F11" s="66" t="s">
        <v>3695</v>
      </c>
      <c r="G11" s="63">
        <f ca="1">COUNTIFS(INDIRECT($B$2&amp;$B$1),G$1,INDIRECT($B$2&amp;$C11),$B11)</f>
        <v>6</v>
      </c>
      <c r="H11" s="63">
        <f t="shared" ca="1" si="0"/>
        <v>1</v>
      </c>
      <c r="I11" s="63">
        <f t="shared" ca="1" si="0"/>
        <v>4</v>
      </c>
      <c r="J11" s="63">
        <f t="shared" ca="1" si="0"/>
        <v>0</v>
      </c>
      <c r="K11" s="63">
        <f t="shared" ca="1" si="0"/>
        <v>2</v>
      </c>
      <c r="L11" s="63">
        <f t="shared" ca="1" si="0"/>
        <v>8</v>
      </c>
      <c r="M11" s="63">
        <f t="shared" ca="1" si="0"/>
        <v>0</v>
      </c>
      <c r="N11" s="63">
        <f t="shared" ca="1" si="0"/>
        <v>2</v>
      </c>
      <c r="O11" s="63">
        <f t="shared" ca="1" si="0"/>
        <v>5</v>
      </c>
      <c r="P11" s="63">
        <f t="shared" ca="1" si="0"/>
        <v>5</v>
      </c>
      <c r="Q11" s="63">
        <f t="shared" ca="1" si="0"/>
        <v>0</v>
      </c>
      <c r="R11" s="63">
        <f t="shared" ca="1" si="0"/>
        <v>0</v>
      </c>
      <c r="S11" s="63">
        <f t="shared" ca="1" si="0"/>
        <v>4</v>
      </c>
      <c r="T11" s="63">
        <f t="shared" ca="1" si="0"/>
        <v>2</v>
      </c>
      <c r="U11" s="63">
        <f t="shared" ca="1" si="0"/>
        <v>0</v>
      </c>
      <c r="V11" s="63">
        <f t="shared" ca="1" si="0"/>
        <v>8</v>
      </c>
      <c r="W11" s="63">
        <f t="shared" ca="1" si="0"/>
        <v>0</v>
      </c>
      <c r="X11" s="63">
        <f t="shared" ca="1" si="0"/>
        <v>0</v>
      </c>
      <c r="Y11" s="167">
        <f>47/234</f>
        <v>0.20085470085470086</v>
      </c>
    </row>
    <row r="12" spans="2:25" x14ac:dyDescent="0.35">
      <c r="B12" s="39" t="s">
        <v>2647</v>
      </c>
      <c r="C12" s="4" t="s">
        <v>3677</v>
      </c>
      <c r="D12" s="4"/>
      <c r="E12" s="6"/>
      <c r="F12" s="66" t="s">
        <v>3696</v>
      </c>
      <c r="G12" s="63">
        <f ca="1">COUNTIFS(INDIRECT($B$2&amp;$B$1),G$1,INDIRECT($B$2&amp;$C12),$B12)</f>
        <v>0</v>
      </c>
      <c r="H12" s="63">
        <f t="shared" ca="1" si="0"/>
        <v>2</v>
      </c>
      <c r="I12" s="63">
        <f t="shared" ca="1" si="0"/>
        <v>0</v>
      </c>
      <c r="J12" s="63">
        <f t="shared" ca="1" si="0"/>
        <v>0</v>
      </c>
      <c r="K12" s="63">
        <f t="shared" ca="1" si="0"/>
        <v>4</v>
      </c>
      <c r="L12" s="63">
        <f t="shared" ca="1" si="0"/>
        <v>0</v>
      </c>
      <c r="M12" s="63">
        <f t="shared" ca="1" si="0"/>
        <v>0</v>
      </c>
      <c r="N12" s="63">
        <f t="shared" ca="1" si="0"/>
        <v>0</v>
      </c>
      <c r="O12" s="63">
        <f t="shared" ca="1" si="0"/>
        <v>0</v>
      </c>
      <c r="P12" s="63">
        <f t="shared" ca="1" si="0"/>
        <v>0</v>
      </c>
      <c r="Q12" s="63">
        <f t="shared" ca="1" si="0"/>
        <v>0</v>
      </c>
      <c r="R12" s="63">
        <f t="shared" ca="1" si="0"/>
        <v>0</v>
      </c>
      <c r="S12" s="63">
        <f t="shared" ca="1" si="0"/>
        <v>1</v>
      </c>
      <c r="T12" s="63">
        <f t="shared" ca="1" si="0"/>
        <v>0</v>
      </c>
      <c r="U12" s="63">
        <f t="shared" ca="1" si="0"/>
        <v>0</v>
      </c>
      <c r="V12" s="63">
        <f t="shared" ca="1" si="0"/>
        <v>0</v>
      </c>
      <c r="W12" s="63">
        <f t="shared" ca="1" si="0"/>
        <v>0</v>
      </c>
      <c r="X12" s="63">
        <f t="shared" ca="1" si="0"/>
        <v>0</v>
      </c>
      <c r="Y12" s="167">
        <f>7/234</f>
        <v>2.9914529914529916E-2</v>
      </c>
    </row>
    <row r="13" spans="2:25" x14ac:dyDescent="0.35">
      <c r="B13" s="39" t="s">
        <v>510</v>
      </c>
      <c r="C13" s="4" t="s">
        <v>3677</v>
      </c>
      <c r="D13" s="4"/>
      <c r="E13" s="6"/>
      <c r="F13" s="66" t="s">
        <v>3697</v>
      </c>
      <c r="G13" s="63">
        <f ca="1">COUNTIFS(INDIRECT($B$2&amp;$B$1),G$1,INDIRECT($B$2&amp;$C13),$B13)</f>
        <v>0</v>
      </c>
      <c r="H13" s="63">
        <f t="shared" ca="1" si="0"/>
        <v>0</v>
      </c>
      <c r="I13" s="63">
        <f t="shared" ca="1" si="0"/>
        <v>0</v>
      </c>
      <c r="J13" s="63">
        <f t="shared" ca="1" si="0"/>
        <v>0</v>
      </c>
      <c r="K13" s="63">
        <f t="shared" ca="1" si="0"/>
        <v>0</v>
      </c>
      <c r="L13" s="63">
        <f t="shared" ca="1" si="0"/>
        <v>0</v>
      </c>
      <c r="M13" s="63">
        <f t="shared" ca="1" si="0"/>
        <v>13</v>
      </c>
      <c r="N13" s="63">
        <f t="shared" ca="1" si="0"/>
        <v>0</v>
      </c>
      <c r="O13" s="63">
        <f t="shared" ca="1" si="0"/>
        <v>0</v>
      </c>
      <c r="P13" s="63">
        <f t="shared" ca="1" si="0"/>
        <v>0</v>
      </c>
      <c r="Q13" s="63">
        <f t="shared" ca="1" si="0"/>
        <v>0</v>
      </c>
      <c r="R13" s="63">
        <f t="shared" ca="1" si="0"/>
        <v>6</v>
      </c>
      <c r="S13" s="63">
        <f t="shared" ca="1" si="0"/>
        <v>1</v>
      </c>
      <c r="T13" s="63">
        <f t="shared" ca="1" si="0"/>
        <v>0</v>
      </c>
      <c r="U13" s="63">
        <f t="shared" ca="1" si="0"/>
        <v>0</v>
      </c>
      <c r="V13" s="63">
        <f t="shared" ca="1" si="0"/>
        <v>0</v>
      </c>
      <c r="W13" s="63">
        <f t="shared" ca="1" si="0"/>
        <v>0</v>
      </c>
      <c r="X13" s="63">
        <f t="shared" ca="1" si="0"/>
        <v>8</v>
      </c>
      <c r="Y13" s="167">
        <f>28/234</f>
        <v>0.11965811965811966</v>
      </c>
    </row>
    <row r="14" spans="2:25" x14ac:dyDescent="0.35">
      <c r="C14" s="4"/>
      <c r="D14" s="4"/>
      <c r="F14" s="72" t="s">
        <v>3666</v>
      </c>
      <c r="G14" s="64">
        <f t="shared" ref="G14:X14" ca="1" si="1">COUNTIF(INDIRECT($B$4&amp;$B$3),G$1)</f>
        <v>19</v>
      </c>
      <c r="H14" s="64">
        <f t="shared" ca="1" si="1"/>
        <v>3</v>
      </c>
      <c r="I14" s="64">
        <f t="shared" ca="1" si="1"/>
        <v>8</v>
      </c>
      <c r="J14" s="64">
        <f t="shared" ca="1" si="1"/>
        <v>16</v>
      </c>
      <c r="K14" s="64">
        <f t="shared" ca="1" si="1"/>
        <v>6</v>
      </c>
      <c r="L14" s="64">
        <f t="shared" ca="1" si="1"/>
        <v>10</v>
      </c>
      <c r="M14" s="64">
        <f t="shared" ca="1" si="1"/>
        <v>13</v>
      </c>
      <c r="N14" s="64">
        <f t="shared" ca="1" si="1"/>
        <v>11</v>
      </c>
      <c r="O14" s="64">
        <f t="shared" ca="1" si="1"/>
        <v>12</v>
      </c>
      <c r="P14" s="64">
        <f t="shared" ca="1" si="1"/>
        <v>22</v>
      </c>
      <c r="Q14" s="64">
        <f t="shared" ca="1" si="1"/>
        <v>14</v>
      </c>
      <c r="R14" s="64">
        <f t="shared" ca="1" si="1"/>
        <v>23</v>
      </c>
      <c r="S14" s="64">
        <f t="shared" ca="1" si="1"/>
        <v>9</v>
      </c>
      <c r="T14" s="64">
        <f t="shared" ca="1" si="1"/>
        <v>14</v>
      </c>
      <c r="U14" s="64">
        <f t="shared" ca="1" si="1"/>
        <v>2</v>
      </c>
      <c r="V14" s="64">
        <f t="shared" ca="1" si="1"/>
        <v>44</v>
      </c>
      <c r="W14" s="64">
        <f t="shared" ca="1" si="1"/>
        <v>0</v>
      </c>
      <c r="X14" s="64">
        <f t="shared" ca="1" si="1"/>
        <v>8</v>
      </c>
      <c r="Y14" s="9"/>
    </row>
    <row r="15" spans="2:25" x14ac:dyDescent="0.35">
      <c r="C15" s="4"/>
      <c r="D15" s="4"/>
    </row>
    <row r="16" spans="2:25" x14ac:dyDescent="0.35">
      <c r="C16" s="4"/>
      <c r="D16" s="4"/>
    </row>
    <row r="17" spans="2:37" x14ac:dyDescent="0.35">
      <c r="F17" s="68" t="s">
        <v>3698</v>
      </c>
    </row>
    <row r="18" spans="2:37" s="38" customFormat="1" x14ac:dyDescent="0.35">
      <c r="C18" s="73"/>
      <c r="D18" s="73"/>
      <c r="F18" s="73"/>
      <c r="G18" s="38" t="s">
        <v>3327</v>
      </c>
      <c r="I18" s="38" t="s">
        <v>3330</v>
      </c>
      <c r="L18" s="38" t="s">
        <v>3333</v>
      </c>
      <c r="T18" s="38" t="s">
        <v>3338</v>
      </c>
      <c r="U18" s="38" t="s">
        <v>3340</v>
      </c>
    </row>
    <row r="19" spans="2:37" s="55" customFormat="1" x14ac:dyDescent="0.35">
      <c r="B19" s="4"/>
      <c r="C19" s="6"/>
      <c r="D19" s="6"/>
      <c r="E19" s="4"/>
      <c r="F19" s="65" t="s">
        <v>3404</v>
      </c>
      <c r="G19" s="67" t="s">
        <v>63</v>
      </c>
      <c r="H19" s="67" t="s">
        <v>70</v>
      </c>
      <c r="I19" s="67" t="s">
        <v>72</v>
      </c>
      <c r="J19" s="67" t="s">
        <v>76</v>
      </c>
      <c r="K19" s="67" t="s">
        <v>78</v>
      </c>
      <c r="L19" s="67" t="s">
        <v>80</v>
      </c>
      <c r="M19" s="67" t="s">
        <v>83</v>
      </c>
      <c r="N19" s="67" t="s">
        <v>2188</v>
      </c>
      <c r="O19" s="67" t="s">
        <v>85</v>
      </c>
      <c r="P19" s="67" t="s">
        <v>87</v>
      </c>
      <c r="Q19" s="67" t="s">
        <v>89</v>
      </c>
      <c r="R19" s="67" t="s">
        <v>91</v>
      </c>
      <c r="S19" s="67" t="s">
        <v>93</v>
      </c>
      <c r="T19" s="67" t="s">
        <v>95</v>
      </c>
      <c r="U19" s="67" t="s">
        <v>98</v>
      </c>
      <c r="V19" s="67" t="s">
        <v>101</v>
      </c>
      <c r="W19" s="67" t="s">
        <v>103</v>
      </c>
      <c r="X19" s="67" t="s">
        <v>105</v>
      </c>
      <c r="Z19" s="4"/>
      <c r="AA19" s="4"/>
      <c r="AB19" s="4"/>
      <c r="AC19" s="4"/>
      <c r="AD19" s="4"/>
      <c r="AE19" s="4"/>
      <c r="AF19" s="4"/>
      <c r="AG19" s="4"/>
      <c r="AH19" s="4"/>
      <c r="AI19" s="4"/>
      <c r="AJ19" s="4"/>
      <c r="AK19" s="4"/>
    </row>
    <row r="20" spans="2:37" ht="15.5" x14ac:dyDescent="0.35">
      <c r="B20" s="4" t="s">
        <v>2054</v>
      </c>
      <c r="C20" s="4" t="s">
        <v>3699</v>
      </c>
      <c r="E20" s="69"/>
      <c r="F20" s="66" t="s">
        <v>3700</v>
      </c>
      <c r="G20" s="63">
        <f ca="1">SUMIF(INDIRECT($B$2&amp;$B$1),G$1,INDIRECT($B$2&amp;$C20))</f>
        <v>8</v>
      </c>
      <c r="H20" s="63">
        <f t="shared" ref="H20:X30" ca="1" si="2">SUMIF(INDIRECT($B$2&amp;$B$1),H$1,INDIRECT($B$2&amp;$C20))</f>
        <v>2</v>
      </c>
      <c r="I20" s="63">
        <f t="shared" ca="1" si="2"/>
        <v>0</v>
      </c>
      <c r="J20" s="63">
        <f t="shared" ca="1" si="2"/>
        <v>0</v>
      </c>
      <c r="K20" s="63">
        <f t="shared" ca="1" si="2"/>
        <v>4</v>
      </c>
      <c r="L20" s="63">
        <f t="shared" ca="1" si="2"/>
        <v>1</v>
      </c>
      <c r="M20" s="63">
        <f t="shared" ca="1" si="2"/>
        <v>0</v>
      </c>
      <c r="N20" s="63">
        <f t="shared" ca="1" si="2"/>
        <v>0</v>
      </c>
      <c r="O20" s="63">
        <f t="shared" ca="1" si="2"/>
        <v>0</v>
      </c>
      <c r="P20" s="63">
        <f t="shared" ca="1" si="2"/>
        <v>17</v>
      </c>
      <c r="Q20" s="63">
        <f t="shared" ca="1" si="2"/>
        <v>0</v>
      </c>
      <c r="R20" s="63">
        <f t="shared" ca="1" si="2"/>
        <v>12</v>
      </c>
      <c r="S20" s="63">
        <f t="shared" ca="1" si="2"/>
        <v>0</v>
      </c>
      <c r="T20" s="63">
        <f t="shared" ca="1" si="2"/>
        <v>5</v>
      </c>
      <c r="U20" s="63">
        <f t="shared" ca="1" si="2"/>
        <v>2</v>
      </c>
      <c r="V20" s="63">
        <f t="shared" ca="1" si="2"/>
        <v>0</v>
      </c>
      <c r="W20" s="63">
        <f t="shared" ca="1" si="2"/>
        <v>0</v>
      </c>
      <c r="X20" s="63">
        <f t="shared" ca="1" si="2"/>
        <v>2</v>
      </c>
      <c r="Y20" s="168">
        <f>53/234</f>
        <v>0.2264957264957265</v>
      </c>
    </row>
    <row r="21" spans="2:37" x14ac:dyDescent="0.35">
      <c r="B21" s="4" t="s">
        <v>2055</v>
      </c>
      <c r="C21" s="4" t="s">
        <v>3701</v>
      </c>
      <c r="F21" s="66" t="s">
        <v>3702</v>
      </c>
      <c r="G21" s="63">
        <f t="shared" ref="G21:G30" ca="1" si="3">SUMIF(INDIRECT($B$2&amp;$B$1),G$1,INDIRECT($B$2&amp;$C21))</f>
        <v>0</v>
      </c>
      <c r="H21" s="63">
        <f t="shared" ca="1" si="2"/>
        <v>0</v>
      </c>
      <c r="I21" s="63">
        <f t="shared" ca="1" si="2"/>
        <v>0</v>
      </c>
      <c r="J21" s="63">
        <f t="shared" ca="1" si="2"/>
        <v>0</v>
      </c>
      <c r="K21" s="63">
        <f t="shared" ca="1" si="2"/>
        <v>2</v>
      </c>
      <c r="L21" s="63">
        <f t="shared" ca="1" si="2"/>
        <v>0</v>
      </c>
      <c r="M21" s="63">
        <f t="shared" ca="1" si="2"/>
        <v>0</v>
      </c>
      <c r="N21" s="63">
        <f t="shared" ca="1" si="2"/>
        <v>0</v>
      </c>
      <c r="O21" s="63">
        <f t="shared" ca="1" si="2"/>
        <v>0</v>
      </c>
      <c r="P21" s="63">
        <f t="shared" ca="1" si="2"/>
        <v>0</v>
      </c>
      <c r="Q21" s="63">
        <f t="shared" ca="1" si="2"/>
        <v>0</v>
      </c>
      <c r="R21" s="63">
        <f t="shared" ca="1" si="2"/>
        <v>1</v>
      </c>
      <c r="S21" s="63">
        <f t="shared" ca="1" si="2"/>
        <v>0</v>
      </c>
      <c r="T21" s="63">
        <f t="shared" ca="1" si="2"/>
        <v>1</v>
      </c>
      <c r="U21" s="63">
        <f t="shared" ca="1" si="2"/>
        <v>0</v>
      </c>
      <c r="V21" s="63">
        <f t="shared" ca="1" si="2"/>
        <v>0</v>
      </c>
      <c r="W21" s="63">
        <f t="shared" ca="1" si="2"/>
        <v>0</v>
      </c>
      <c r="X21" s="63">
        <f t="shared" ca="1" si="2"/>
        <v>0</v>
      </c>
      <c r="Y21" s="167">
        <f>4/234</f>
        <v>1.7094017094017096E-2</v>
      </c>
    </row>
    <row r="22" spans="2:37" x14ac:dyDescent="0.35">
      <c r="B22" s="4" t="s">
        <v>2056</v>
      </c>
      <c r="C22" s="4" t="s">
        <v>3703</v>
      </c>
      <c r="F22" s="66" t="s">
        <v>3704</v>
      </c>
      <c r="G22" s="63">
        <f t="shared" ca="1" si="3"/>
        <v>0</v>
      </c>
      <c r="H22" s="63">
        <f t="shared" ca="1" si="2"/>
        <v>3</v>
      </c>
      <c r="I22" s="63">
        <f t="shared" ca="1" si="2"/>
        <v>8</v>
      </c>
      <c r="J22" s="63">
        <f t="shared" ca="1" si="2"/>
        <v>1</v>
      </c>
      <c r="K22" s="63">
        <f t="shared" ca="1" si="2"/>
        <v>6</v>
      </c>
      <c r="L22" s="63">
        <f t="shared" ca="1" si="2"/>
        <v>10</v>
      </c>
      <c r="M22" s="63">
        <f t="shared" ca="1" si="2"/>
        <v>13</v>
      </c>
      <c r="N22" s="63">
        <f t="shared" ca="1" si="2"/>
        <v>6</v>
      </c>
      <c r="O22" s="63">
        <f t="shared" ca="1" si="2"/>
        <v>2</v>
      </c>
      <c r="P22" s="63">
        <f t="shared" ca="1" si="2"/>
        <v>14</v>
      </c>
      <c r="Q22" s="63">
        <f t="shared" ca="1" si="2"/>
        <v>0</v>
      </c>
      <c r="R22" s="63">
        <f t="shared" ca="1" si="2"/>
        <v>20</v>
      </c>
      <c r="S22" s="63">
        <f t="shared" ca="1" si="2"/>
        <v>9</v>
      </c>
      <c r="T22" s="63">
        <f t="shared" ca="1" si="2"/>
        <v>13</v>
      </c>
      <c r="U22" s="63">
        <f t="shared" ca="1" si="2"/>
        <v>2</v>
      </c>
      <c r="V22" s="63">
        <f t="shared" ca="1" si="2"/>
        <v>0</v>
      </c>
      <c r="W22" s="63">
        <f t="shared" ca="1" si="2"/>
        <v>0</v>
      </c>
      <c r="X22" s="63">
        <f t="shared" ca="1" si="2"/>
        <v>0</v>
      </c>
      <c r="Y22" s="168">
        <f>107/234</f>
        <v>0.45726495726495725</v>
      </c>
    </row>
    <row r="23" spans="2:37" ht="15.5" x14ac:dyDescent="0.35">
      <c r="B23" s="4" t="s">
        <v>2057</v>
      </c>
      <c r="C23" s="4" t="s">
        <v>3705</v>
      </c>
      <c r="E23" s="69"/>
      <c r="F23" s="66" t="s">
        <v>3706</v>
      </c>
      <c r="G23" s="63">
        <f t="shared" ca="1" si="3"/>
        <v>0</v>
      </c>
      <c r="H23" s="63">
        <f t="shared" ca="1" si="2"/>
        <v>3</v>
      </c>
      <c r="I23" s="63">
        <f t="shared" ca="1" si="2"/>
        <v>8</v>
      </c>
      <c r="J23" s="63">
        <f t="shared" ca="1" si="2"/>
        <v>15</v>
      </c>
      <c r="K23" s="63">
        <f t="shared" ca="1" si="2"/>
        <v>6</v>
      </c>
      <c r="L23" s="63">
        <f t="shared" ca="1" si="2"/>
        <v>10</v>
      </c>
      <c r="M23" s="63">
        <f t="shared" ca="1" si="2"/>
        <v>13</v>
      </c>
      <c r="N23" s="63">
        <f t="shared" ca="1" si="2"/>
        <v>5</v>
      </c>
      <c r="O23" s="63">
        <f t="shared" ca="1" si="2"/>
        <v>11</v>
      </c>
      <c r="P23" s="63">
        <f t="shared" ca="1" si="2"/>
        <v>7</v>
      </c>
      <c r="Q23" s="63">
        <f t="shared" ca="1" si="2"/>
        <v>14</v>
      </c>
      <c r="R23" s="63">
        <f t="shared" ca="1" si="2"/>
        <v>15</v>
      </c>
      <c r="S23" s="63">
        <f t="shared" ca="1" si="2"/>
        <v>9</v>
      </c>
      <c r="T23" s="63">
        <f t="shared" ca="1" si="2"/>
        <v>9</v>
      </c>
      <c r="U23" s="63">
        <f t="shared" ca="1" si="2"/>
        <v>0</v>
      </c>
      <c r="V23" s="63">
        <f t="shared" ca="1" si="2"/>
        <v>44</v>
      </c>
      <c r="W23" s="63">
        <f t="shared" ca="1" si="2"/>
        <v>0</v>
      </c>
      <c r="X23" s="63">
        <f t="shared" ca="1" si="2"/>
        <v>0</v>
      </c>
      <c r="Y23" s="168">
        <f>169/234</f>
        <v>0.72222222222222221</v>
      </c>
    </row>
    <row r="24" spans="2:37" x14ac:dyDescent="0.35">
      <c r="B24" s="4" t="s">
        <v>2058</v>
      </c>
      <c r="C24" s="4" t="s">
        <v>3707</v>
      </c>
      <c r="F24" s="66" t="s">
        <v>3708</v>
      </c>
      <c r="G24" s="63">
        <f t="shared" ca="1" si="3"/>
        <v>0</v>
      </c>
      <c r="H24" s="63">
        <f t="shared" ca="1" si="2"/>
        <v>0</v>
      </c>
      <c r="I24" s="63">
        <f t="shared" ca="1" si="2"/>
        <v>0</v>
      </c>
      <c r="J24" s="63">
        <f t="shared" ca="1" si="2"/>
        <v>0</v>
      </c>
      <c r="K24" s="63">
        <f t="shared" ca="1" si="2"/>
        <v>5</v>
      </c>
      <c r="L24" s="63">
        <f t="shared" ca="1" si="2"/>
        <v>1</v>
      </c>
      <c r="M24" s="63">
        <f t="shared" ca="1" si="2"/>
        <v>0</v>
      </c>
      <c r="N24" s="63">
        <f t="shared" ca="1" si="2"/>
        <v>0</v>
      </c>
      <c r="O24" s="63">
        <f t="shared" ca="1" si="2"/>
        <v>0</v>
      </c>
      <c r="P24" s="63">
        <f t="shared" ca="1" si="2"/>
        <v>0</v>
      </c>
      <c r="Q24" s="63">
        <f t="shared" ca="1" si="2"/>
        <v>0</v>
      </c>
      <c r="R24" s="63">
        <f t="shared" ca="1" si="2"/>
        <v>0</v>
      </c>
      <c r="S24" s="63">
        <f t="shared" ca="1" si="2"/>
        <v>0</v>
      </c>
      <c r="T24" s="63">
        <f t="shared" ca="1" si="2"/>
        <v>4</v>
      </c>
      <c r="U24" s="63">
        <f t="shared" ca="1" si="2"/>
        <v>0</v>
      </c>
      <c r="V24" s="63">
        <f t="shared" ca="1" si="2"/>
        <v>0</v>
      </c>
      <c r="W24" s="63">
        <f t="shared" ca="1" si="2"/>
        <v>0</v>
      </c>
      <c r="X24" s="63">
        <f t="shared" ca="1" si="2"/>
        <v>0</v>
      </c>
      <c r="Y24" s="168">
        <f>10/234</f>
        <v>4.2735042735042736E-2</v>
      </c>
    </row>
    <row r="25" spans="2:37" x14ac:dyDescent="0.35">
      <c r="B25" s="4" t="s">
        <v>2059</v>
      </c>
      <c r="C25" s="4" t="s">
        <v>3709</v>
      </c>
      <c r="F25" s="66" t="s">
        <v>3710</v>
      </c>
      <c r="G25" s="63">
        <f t="shared" ca="1" si="3"/>
        <v>0</v>
      </c>
      <c r="H25" s="63">
        <f t="shared" ca="1" si="2"/>
        <v>0</v>
      </c>
      <c r="I25" s="63">
        <f t="shared" ca="1" si="2"/>
        <v>0</v>
      </c>
      <c r="J25" s="63">
        <f t="shared" ca="1" si="2"/>
        <v>0</v>
      </c>
      <c r="K25" s="63">
        <f t="shared" ca="1" si="2"/>
        <v>6</v>
      </c>
      <c r="L25" s="63">
        <f t="shared" ca="1" si="2"/>
        <v>6</v>
      </c>
      <c r="M25" s="63">
        <f t="shared" ca="1" si="2"/>
        <v>0</v>
      </c>
      <c r="N25" s="63">
        <f t="shared" ca="1" si="2"/>
        <v>0</v>
      </c>
      <c r="O25" s="63">
        <f t="shared" ca="1" si="2"/>
        <v>0</v>
      </c>
      <c r="P25" s="63">
        <f t="shared" ca="1" si="2"/>
        <v>1</v>
      </c>
      <c r="Q25" s="63">
        <f t="shared" ca="1" si="2"/>
        <v>0</v>
      </c>
      <c r="R25" s="63">
        <f t="shared" ca="1" si="2"/>
        <v>0</v>
      </c>
      <c r="S25" s="63">
        <f t="shared" ca="1" si="2"/>
        <v>0</v>
      </c>
      <c r="T25" s="63">
        <f t="shared" ca="1" si="2"/>
        <v>1</v>
      </c>
      <c r="U25" s="63">
        <f t="shared" ca="1" si="2"/>
        <v>2</v>
      </c>
      <c r="V25" s="63">
        <f t="shared" ca="1" si="2"/>
        <v>0</v>
      </c>
      <c r="W25" s="63">
        <f t="shared" ca="1" si="2"/>
        <v>0</v>
      </c>
      <c r="X25" s="63">
        <f t="shared" ca="1" si="2"/>
        <v>0</v>
      </c>
      <c r="Y25" s="168">
        <f>16/234</f>
        <v>6.8376068376068383E-2</v>
      </c>
    </row>
    <row r="26" spans="2:37" x14ac:dyDescent="0.35">
      <c r="B26" s="4" t="s">
        <v>2060</v>
      </c>
      <c r="C26" s="4" t="s">
        <v>3711</v>
      </c>
      <c r="F26" s="66" t="s">
        <v>3712</v>
      </c>
      <c r="G26" s="63">
        <f t="shared" ca="1" si="3"/>
        <v>0</v>
      </c>
      <c r="H26" s="63">
        <f t="shared" ca="1" si="2"/>
        <v>1</v>
      </c>
      <c r="I26" s="63">
        <f t="shared" ca="1" si="2"/>
        <v>0</v>
      </c>
      <c r="J26" s="63">
        <f t="shared" ca="1" si="2"/>
        <v>0</v>
      </c>
      <c r="K26" s="63">
        <f t="shared" ca="1" si="2"/>
        <v>6</v>
      </c>
      <c r="L26" s="63">
        <f t="shared" ca="1" si="2"/>
        <v>0</v>
      </c>
      <c r="M26" s="63">
        <f t="shared" ca="1" si="2"/>
        <v>0</v>
      </c>
      <c r="N26" s="63">
        <f t="shared" ca="1" si="2"/>
        <v>0</v>
      </c>
      <c r="O26" s="63">
        <f t="shared" ca="1" si="2"/>
        <v>0</v>
      </c>
      <c r="P26" s="63">
        <f t="shared" ca="1" si="2"/>
        <v>0</v>
      </c>
      <c r="Q26" s="63">
        <f t="shared" ca="1" si="2"/>
        <v>0</v>
      </c>
      <c r="R26" s="63">
        <f t="shared" ca="1" si="2"/>
        <v>0</v>
      </c>
      <c r="S26" s="63">
        <f t="shared" ca="1" si="2"/>
        <v>0</v>
      </c>
      <c r="T26" s="63">
        <f t="shared" ca="1" si="2"/>
        <v>1</v>
      </c>
      <c r="U26" s="63">
        <f t="shared" ca="1" si="2"/>
        <v>0</v>
      </c>
      <c r="V26" s="63">
        <f t="shared" ca="1" si="2"/>
        <v>0</v>
      </c>
      <c r="W26" s="63">
        <f t="shared" ca="1" si="2"/>
        <v>0</v>
      </c>
      <c r="X26" s="63">
        <f t="shared" ca="1" si="2"/>
        <v>0</v>
      </c>
      <c r="Y26" s="167">
        <f>8/234</f>
        <v>3.4188034188034191E-2</v>
      </c>
    </row>
    <row r="27" spans="2:37" ht="15.5" x14ac:dyDescent="0.35">
      <c r="B27" s="4" t="s">
        <v>2061</v>
      </c>
      <c r="C27" s="4" t="s">
        <v>3713</v>
      </c>
      <c r="E27" s="69"/>
      <c r="F27" s="66" t="s">
        <v>3714</v>
      </c>
      <c r="G27" s="63">
        <f t="shared" ca="1" si="3"/>
        <v>0</v>
      </c>
      <c r="H27" s="63">
        <f t="shared" ca="1" si="2"/>
        <v>0</v>
      </c>
      <c r="I27" s="63">
        <f t="shared" ca="1" si="2"/>
        <v>0</v>
      </c>
      <c r="J27" s="63">
        <f t="shared" ca="1" si="2"/>
        <v>0</v>
      </c>
      <c r="K27" s="63">
        <f t="shared" ca="1" si="2"/>
        <v>0</v>
      </c>
      <c r="L27" s="63">
        <f t="shared" ca="1" si="2"/>
        <v>0</v>
      </c>
      <c r="M27" s="63">
        <f t="shared" ca="1" si="2"/>
        <v>0</v>
      </c>
      <c r="N27" s="63">
        <f t="shared" ca="1" si="2"/>
        <v>0</v>
      </c>
      <c r="O27" s="63">
        <f t="shared" ca="1" si="2"/>
        <v>0</v>
      </c>
      <c r="P27" s="63">
        <f t="shared" ca="1" si="2"/>
        <v>1</v>
      </c>
      <c r="Q27" s="63">
        <f t="shared" ca="1" si="2"/>
        <v>0</v>
      </c>
      <c r="R27" s="63">
        <f t="shared" ca="1" si="2"/>
        <v>0</v>
      </c>
      <c r="S27" s="63">
        <f t="shared" ca="1" si="2"/>
        <v>0</v>
      </c>
      <c r="T27" s="63">
        <f t="shared" ca="1" si="2"/>
        <v>0</v>
      </c>
      <c r="U27" s="63">
        <f t="shared" ca="1" si="2"/>
        <v>0</v>
      </c>
      <c r="V27" s="63">
        <f t="shared" ca="1" si="2"/>
        <v>0</v>
      </c>
      <c r="W27" s="63">
        <f t="shared" ca="1" si="2"/>
        <v>0</v>
      </c>
      <c r="X27" s="63">
        <f t="shared" ca="1" si="2"/>
        <v>0</v>
      </c>
      <c r="Y27" s="167">
        <f>1/234</f>
        <v>4.2735042735042739E-3</v>
      </c>
    </row>
    <row r="28" spans="2:37" x14ac:dyDescent="0.35">
      <c r="B28" s="4" t="s">
        <v>2062</v>
      </c>
      <c r="C28" s="4" t="s">
        <v>3715</v>
      </c>
      <c r="F28" s="66" t="s">
        <v>3716</v>
      </c>
      <c r="G28" s="63">
        <f t="shared" ca="1" si="3"/>
        <v>0</v>
      </c>
      <c r="H28" s="63">
        <f t="shared" ca="1" si="2"/>
        <v>0</v>
      </c>
      <c r="I28" s="63">
        <f t="shared" ca="1" si="2"/>
        <v>0</v>
      </c>
      <c r="J28" s="63">
        <f t="shared" ca="1" si="2"/>
        <v>0</v>
      </c>
      <c r="K28" s="63">
        <f t="shared" ca="1" si="2"/>
        <v>0</v>
      </c>
      <c r="L28" s="63">
        <f t="shared" ca="1" si="2"/>
        <v>0</v>
      </c>
      <c r="M28" s="63">
        <f t="shared" ca="1" si="2"/>
        <v>0</v>
      </c>
      <c r="N28" s="63">
        <f t="shared" ca="1" si="2"/>
        <v>0</v>
      </c>
      <c r="O28" s="63">
        <f t="shared" ca="1" si="2"/>
        <v>0</v>
      </c>
      <c r="P28" s="63">
        <f t="shared" ca="1" si="2"/>
        <v>0</v>
      </c>
      <c r="Q28" s="63">
        <f t="shared" ca="1" si="2"/>
        <v>0</v>
      </c>
      <c r="R28" s="63">
        <f t="shared" ca="1" si="2"/>
        <v>2</v>
      </c>
      <c r="S28" s="63">
        <f t="shared" ca="1" si="2"/>
        <v>0</v>
      </c>
      <c r="T28" s="63">
        <f t="shared" ca="1" si="2"/>
        <v>0</v>
      </c>
      <c r="U28" s="63">
        <f t="shared" ca="1" si="2"/>
        <v>0</v>
      </c>
      <c r="V28" s="63">
        <f t="shared" ca="1" si="2"/>
        <v>0</v>
      </c>
      <c r="W28" s="63">
        <f t="shared" ca="1" si="2"/>
        <v>0</v>
      </c>
      <c r="X28" s="63">
        <f t="shared" ca="1" si="2"/>
        <v>0</v>
      </c>
    </row>
    <row r="29" spans="2:37" x14ac:dyDescent="0.35">
      <c r="B29" s="4" t="s">
        <v>2064</v>
      </c>
      <c r="C29" s="4" t="s">
        <v>3717</v>
      </c>
      <c r="F29" s="66" t="s">
        <v>3697</v>
      </c>
      <c r="G29" s="63">
        <f t="shared" ca="1" si="3"/>
        <v>11</v>
      </c>
      <c r="H29" s="63">
        <f t="shared" ca="1" si="2"/>
        <v>0</v>
      </c>
      <c r="I29" s="63">
        <f t="shared" ca="1" si="2"/>
        <v>0</v>
      </c>
      <c r="J29" s="63">
        <f t="shared" ca="1" si="2"/>
        <v>0</v>
      </c>
      <c r="K29" s="63">
        <f t="shared" ca="1" si="2"/>
        <v>0</v>
      </c>
      <c r="L29" s="63">
        <f t="shared" ca="1" si="2"/>
        <v>0</v>
      </c>
      <c r="M29" s="63">
        <f t="shared" ca="1" si="2"/>
        <v>0</v>
      </c>
      <c r="N29" s="63">
        <f t="shared" ca="1" si="2"/>
        <v>0</v>
      </c>
      <c r="O29" s="63">
        <f t="shared" ca="1" si="2"/>
        <v>0</v>
      </c>
      <c r="P29" s="63">
        <f t="shared" ca="1" si="2"/>
        <v>1</v>
      </c>
      <c r="Q29" s="63">
        <f t="shared" ca="1" si="2"/>
        <v>0</v>
      </c>
      <c r="R29" s="63">
        <f t="shared" ca="1" si="2"/>
        <v>1</v>
      </c>
      <c r="S29" s="63">
        <f t="shared" ca="1" si="2"/>
        <v>0</v>
      </c>
      <c r="T29" s="63">
        <f t="shared" ca="1" si="2"/>
        <v>0</v>
      </c>
      <c r="U29" s="63">
        <f t="shared" ca="1" si="2"/>
        <v>0</v>
      </c>
      <c r="V29" s="63">
        <f t="shared" ca="1" si="2"/>
        <v>0</v>
      </c>
      <c r="W29" s="63">
        <f t="shared" ca="1" si="2"/>
        <v>0</v>
      </c>
      <c r="X29" s="63">
        <f t="shared" ca="1" si="2"/>
        <v>0</v>
      </c>
    </row>
    <row r="30" spans="2:37" ht="15.5" x14ac:dyDescent="0.35">
      <c r="B30" s="4" t="s">
        <v>2065</v>
      </c>
      <c r="C30" s="4" t="s">
        <v>3718</v>
      </c>
      <c r="E30" s="69"/>
      <c r="F30" s="66" t="s">
        <v>3719</v>
      </c>
      <c r="G30" s="63">
        <f t="shared" ca="1" si="3"/>
        <v>0</v>
      </c>
      <c r="H30" s="63">
        <f t="shared" ca="1" si="2"/>
        <v>0</v>
      </c>
      <c r="I30" s="63">
        <f t="shared" ca="1" si="2"/>
        <v>0</v>
      </c>
      <c r="J30" s="63">
        <f ca="1">SUMIF(INDIRECT($B$2&amp;$B$1),J$1,INDIRECT($B$2&amp;$C30))</f>
        <v>0</v>
      </c>
      <c r="K30" s="63">
        <f t="shared" ca="1" si="2"/>
        <v>0</v>
      </c>
      <c r="L30" s="63">
        <f t="shared" ca="1" si="2"/>
        <v>0</v>
      </c>
      <c r="M30" s="63">
        <f t="shared" ca="1" si="2"/>
        <v>0</v>
      </c>
      <c r="N30" s="63">
        <f t="shared" ca="1" si="2"/>
        <v>0</v>
      </c>
      <c r="O30" s="63">
        <f t="shared" ca="1" si="2"/>
        <v>0</v>
      </c>
      <c r="P30" s="63">
        <f t="shared" ca="1" si="2"/>
        <v>0</v>
      </c>
      <c r="Q30" s="63">
        <f t="shared" ca="1" si="2"/>
        <v>0</v>
      </c>
      <c r="R30" s="63">
        <f t="shared" ca="1" si="2"/>
        <v>1</v>
      </c>
      <c r="S30" s="63">
        <f t="shared" ca="1" si="2"/>
        <v>0</v>
      </c>
      <c r="T30" s="63">
        <f t="shared" ca="1" si="2"/>
        <v>0</v>
      </c>
      <c r="U30" s="63">
        <f t="shared" ca="1" si="2"/>
        <v>0</v>
      </c>
      <c r="V30" s="63">
        <f t="shared" ca="1" si="2"/>
        <v>0</v>
      </c>
      <c r="W30" s="63">
        <f t="shared" ca="1" si="2"/>
        <v>0</v>
      </c>
      <c r="X30" s="63">
        <f t="shared" ca="1" si="2"/>
        <v>6</v>
      </c>
    </row>
    <row r="31" spans="2:37" x14ac:dyDescent="0.35">
      <c r="C31" s="4"/>
      <c r="D31" s="4"/>
      <c r="F31" s="72" t="s">
        <v>3666</v>
      </c>
      <c r="G31" s="64">
        <f t="shared" ref="G31:X31" ca="1" si="4">COUNTIF(INDIRECT($B$4&amp;$B$3),G$1)</f>
        <v>19</v>
      </c>
      <c r="H31" s="64">
        <f t="shared" ca="1" si="4"/>
        <v>3</v>
      </c>
      <c r="I31" s="64">
        <f t="shared" ca="1" si="4"/>
        <v>8</v>
      </c>
      <c r="J31" s="64">
        <f t="shared" ca="1" si="4"/>
        <v>16</v>
      </c>
      <c r="K31" s="64">
        <f t="shared" ca="1" si="4"/>
        <v>6</v>
      </c>
      <c r="L31" s="64">
        <f t="shared" ca="1" si="4"/>
        <v>10</v>
      </c>
      <c r="M31" s="64">
        <f t="shared" ca="1" si="4"/>
        <v>13</v>
      </c>
      <c r="N31" s="64">
        <f t="shared" ca="1" si="4"/>
        <v>11</v>
      </c>
      <c r="O31" s="64">
        <f t="shared" ca="1" si="4"/>
        <v>12</v>
      </c>
      <c r="P31" s="64">
        <f t="shared" ca="1" si="4"/>
        <v>22</v>
      </c>
      <c r="Q31" s="64">
        <f t="shared" ca="1" si="4"/>
        <v>14</v>
      </c>
      <c r="R31" s="64">
        <f t="shared" ca="1" si="4"/>
        <v>23</v>
      </c>
      <c r="S31" s="64">
        <f t="shared" ca="1" si="4"/>
        <v>9</v>
      </c>
      <c r="T31" s="64">
        <f t="shared" ca="1" si="4"/>
        <v>14</v>
      </c>
      <c r="U31" s="64">
        <f t="shared" ca="1" si="4"/>
        <v>2</v>
      </c>
      <c r="V31" s="64">
        <f t="shared" ca="1" si="4"/>
        <v>44</v>
      </c>
      <c r="W31" s="64">
        <f t="shared" ca="1" si="4"/>
        <v>0</v>
      </c>
      <c r="X31" s="64">
        <f t="shared" ca="1" si="4"/>
        <v>8</v>
      </c>
      <c r="Y31" s="9"/>
    </row>
    <row r="32" spans="2:37" x14ac:dyDescent="0.35">
      <c r="F32" s="70"/>
    </row>
    <row r="34" spans="2:25" x14ac:dyDescent="0.35">
      <c r="F34" s="9" t="s">
        <v>3720</v>
      </c>
    </row>
    <row r="35" spans="2:25" s="38" customFormat="1" x14ac:dyDescent="0.35">
      <c r="C35" s="73"/>
      <c r="D35" s="73"/>
      <c r="F35" s="73"/>
      <c r="G35" s="38" t="s">
        <v>3327</v>
      </c>
      <c r="I35" s="38" t="s">
        <v>3330</v>
      </c>
      <c r="L35" s="38" t="s">
        <v>3333</v>
      </c>
      <c r="T35" s="38" t="s">
        <v>3338</v>
      </c>
      <c r="U35" s="38" t="s">
        <v>3340</v>
      </c>
    </row>
    <row r="36" spans="2:25" x14ac:dyDescent="0.35">
      <c r="F36" s="65" t="s">
        <v>3654</v>
      </c>
      <c r="G36" s="67" t="s">
        <v>63</v>
      </c>
      <c r="H36" s="67" t="s">
        <v>70</v>
      </c>
      <c r="I36" s="67" t="s">
        <v>72</v>
      </c>
      <c r="J36" s="67" t="s">
        <v>76</v>
      </c>
      <c r="K36" s="67" t="s">
        <v>78</v>
      </c>
      <c r="L36" s="67" t="s">
        <v>80</v>
      </c>
      <c r="M36" s="67" t="s">
        <v>83</v>
      </c>
      <c r="N36" s="67" t="s">
        <v>2188</v>
      </c>
      <c r="O36" s="67" t="s">
        <v>85</v>
      </c>
      <c r="P36" s="67" t="s">
        <v>87</v>
      </c>
      <c r="Q36" s="67" t="s">
        <v>89</v>
      </c>
      <c r="R36" s="67" t="s">
        <v>91</v>
      </c>
      <c r="S36" s="67" t="s">
        <v>93</v>
      </c>
      <c r="T36" s="67" t="s">
        <v>95</v>
      </c>
      <c r="U36" s="67" t="s">
        <v>98</v>
      </c>
      <c r="V36" s="67" t="s">
        <v>101</v>
      </c>
      <c r="W36" s="67" t="s">
        <v>103</v>
      </c>
      <c r="X36" s="67" t="s">
        <v>105</v>
      </c>
    </row>
    <row r="37" spans="2:25" x14ac:dyDescent="0.35">
      <c r="B37" s="4" t="s">
        <v>3313</v>
      </c>
      <c r="C37" s="4" t="s">
        <v>3586</v>
      </c>
      <c r="F37" s="66" t="s">
        <v>3721</v>
      </c>
      <c r="G37" s="61">
        <f t="shared" ref="G37:X37" ca="1" si="5">SUMIF(INDIRECT($B$4&amp;$B$3),G$1,INDIRECT($B$4&amp;$C37))</f>
        <v>0</v>
      </c>
      <c r="H37" s="61">
        <f t="shared" ca="1" si="5"/>
        <v>0</v>
      </c>
      <c r="I37" s="61">
        <f t="shared" ca="1" si="5"/>
        <v>0</v>
      </c>
      <c r="J37" s="61">
        <f t="shared" ca="1" si="5"/>
        <v>0</v>
      </c>
      <c r="K37" s="61">
        <f t="shared" ca="1" si="5"/>
        <v>0</v>
      </c>
      <c r="L37" s="61">
        <f t="shared" ca="1" si="5"/>
        <v>0</v>
      </c>
      <c r="M37" s="61">
        <f t="shared" ca="1" si="5"/>
        <v>0</v>
      </c>
      <c r="N37" s="61">
        <f t="shared" ca="1" si="5"/>
        <v>0</v>
      </c>
      <c r="O37" s="61">
        <f t="shared" ca="1" si="5"/>
        <v>0</v>
      </c>
      <c r="P37" s="61">
        <f t="shared" ca="1" si="5"/>
        <v>0</v>
      </c>
      <c r="Q37" s="61">
        <f t="shared" ca="1" si="5"/>
        <v>0</v>
      </c>
      <c r="R37" s="61">
        <f t="shared" ca="1" si="5"/>
        <v>0</v>
      </c>
      <c r="S37" s="61">
        <f t="shared" ca="1" si="5"/>
        <v>0</v>
      </c>
      <c r="T37" s="61">
        <f t="shared" ca="1" si="5"/>
        <v>0</v>
      </c>
      <c r="U37" s="61">
        <f t="shared" ca="1" si="5"/>
        <v>0</v>
      </c>
      <c r="V37" s="61">
        <f t="shared" ca="1" si="5"/>
        <v>0</v>
      </c>
      <c r="W37" s="61">
        <f t="shared" ca="1" si="5"/>
        <v>0</v>
      </c>
      <c r="X37" s="61">
        <f t="shared" ca="1" si="5"/>
        <v>0</v>
      </c>
    </row>
    <row r="38" spans="2:25" x14ac:dyDescent="0.35">
      <c r="B38" s="4" t="s">
        <v>3314</v>
      </c>
      <c r="C38" s="4" t="s">
        <v>3623</v>
      </c>
      <c r="F38" s="66" t="s">
        <v>3722</v>
      </c>
      <c r="G38" s="61">
        <f t="shared" ref="G38:W43" ca="1" si="6">SUMIF(INDIRECT($B$4&amp;$B$3),G$1,INDIRECT($B$4&amp;$C38))</f>
        <v>0</v>
      </c>
      <c r="H38" s="61">
        <f t="shared" ca="1" si="6"/>
        <v>3</v>
      </c>
      <c r="I38" s="61">
        <f t="shared" ca="1" si="6"/>
        <v>0</v>
      </c>
      <c r="J38" s="61">
        <f t="shared" ca="1" si="6"/>
        <v>0</v>
      </c>
      <c r="K38" s="61">
        <f t="shared" ca="1" si="6"/>
        <v>0</v>
      </c>
      <c r="L38" s="61">
        <f t="shared" ca="1" si="6"/>
        <v>0</v>
      </c>
      <c r="M38" s="61">
        <f t="shared" ca="1" si="6"/>
        <v>0</v>
      </c>
      <c r="N38" s="61">
        <f t="shared" ca="1" si="6"/>
        <v>0</v>
      </c>
      <c r="O38" s="61">
        <f t="shared" ca="1" si="6"/>
        <v>0</v>
      </c>
      <c r="P38" s="61">
        <f t="shared" ca="1" si="6"/>
        <v>4</v>
      </c>
      <c r="Q38" s="61">
        <f t="shared" ca="1" si="6"/>
        <v>0</v>
      </c>
      <c r="R38" s="61">
        <f t="shared" ca="1" si="6"/>
        <v>1</v>
      </c>
      <c r="S38" s="61">
        <f t="shared" ca="1" si="6"/>
        <v>0</v>
      </c>
      <c r="T38" s="61">
        <f t="shared" ca="1" si="6"/>
        <v>0</v>
      </c>
      <c r="U38" s="61">
        <f t="shared" ca="1" si="6"/>
        <v>1</v>
      </c>
      <c r="V38" s="61">
        <f t="shared" ca="1" si="6"/>
        <v>0</v>
      </c>
      <c r="W38" s="61">
        <f t="shared" ca="1" si="6"/>
        <v>0</v>
      </c>
      <c r="X38" s="61">
        <f ca="1">SUMIF(INDIRECT($B$4&amp;$B$3),X$1,INDIRECT($B$4&amp;$C38))</f>
        <v>0</v>
      </c>
      <c r="Y38" s="167">
        <f>4/9</f>
        <v>0.44444444444444442</v>
      </c>
    </row>
    <row r="39" spans="2:25" x14ac:dyDescent="0.35">
      <c r="B39" s="4" t="s">
        <v>3315</v>
      </c>
      <c r="C39" s="4" t="s">
        <v>3723</v>
      </c>
      <c r="F39" s="66" t="s">
        <v>3724</v>
      </c>
      <c r="G39" s="61">
        <f t="shared" ca="1" si="6"/>
        <v>0</v>
      </c>
      <c r="H39" s="61">
        <f t="shared" ca="1" si="6"/>
        <v>0</v>
      </c>
      <c r="I39" s="61">
        <f t="shared" ca="1" si="6"/>
        <v>0</v>
      </c>
      <c r="J39" s="61">
        <f t="shared" ca="1" si="6"/>
        <v>0</v>
      </c>
      <c r="K39" s="61">
        <f t="shared" ca="1" si="6"/>
        <v>0</v>
      </c>
      <c r="L39" s="61">
        <f t="shared" ca="1" si="6"/>
        <v>0</v>
      </c>
      <c r="M39" s="61">
        <f t="shared" ca="1" si="6"/>
        <v>0</v>
      </c>
      <c r="N39" s="61">
        <f t="shared" ca="1" si="6"/>
        <v>0</v>
      </c>
      <c r="O39" s="61">
        <f t="shared" ca="1" si="6"/>
        <v>0</v>
      </c>
      <c r="P39" s="61">
        <f t="shared" ca="1" si="6"/>
        <v>2</v>
      </c>
      <c r="Q39" s="61">
        <f t="shared" ca="1" si="6"/>
        <v>0</v>
      </c>
      <c r="R39" s="61">
        <f t="shared" ca="1" si="6"/>
        <v>5</v>
      </c>
      <c r="S39" s="61">
        <f t="shared" ca="1" si="6"/>
        <v>0</v>
      </c>
      <c r="T39" s="61">
        <f t="shared" ca="1" si="6"/>
        <v>0</v>
      </c>
      <c r="U39" s="61">
        <f t="shared" ca="1" si="6"/>
        <v>0</v>
      </c>
      <c r="V39" s="61">
        <f t="shared" ca="1" si="6"/>
        <v>0</v>
      </c>
      <c r="W39" s="61">
        <f t="shared" ca="1" si="6"/>
        <v>0</v>
      </c>
      <c r="X39" s="61">
        <f t="shared" ref="X39:X43" ca="1" si="7">SUMIF(INDIRECT($B$4&amp;$B$3),X$1,INDIRECT($B$4&amp;$C39))</f>
        <v>8</v>
      </c>
      <c r="Y39" s="168">
        <f>8/15</f>
        <v>0.53333333333333333</v>
      </c>
    </row>
    <row r="40" spans="2:25" x14ac:dyDescent="0.35">
      <c r="B40" s="4" t="s">
        <v>3316</v>
      </c>
      <c r="C40" s="4" t="s">
        <v>3725</v>
      </c>
      <c r="F40" s="66" t="s">
        <v>3726</v>
      </c>
      <c r="G40" s="61">
        <f t="shared" ca="1" si="6"/>
        <v>0</v>
      </c>
      <c r="H40" s="61">
        <f t="shared" ca="1" si="6"/>
        <v>0</v>
      </c>
      <c r="I40" s="61">
        <f t="shared" ca="1" si="6"/>
        <v>4</v>
      </c>
      <c r="J40" s="61">
        <f t="shared" ca="1" si="6"/>
        <v>0</v>
      </c>
      <c r="K40" s="61">
        <f t="shared" ca="1" si="6"/>
        <v>2</v>
      </c>
      <c r="L40" s="61">
        <f t="shared" ca="1" si="6"/>
        <v>1</v>
      </c>
      <c r="M40" s="61">
        <f t="shared" ca="1" si="6"/>
        <v>0</v>
      </c>
      <c r="N40" s="61">
        <f t="shared" ca="1" si="6"/>
        <v>9</v>
      </c>
      <c r="O40" s="61">
        <f t="shared" ca="1" si="6"/>
        <v>0</v>
      </c>
      <c r="P40" s="61">
        <f t="shared" ca="1" si="6"/>
        <v>2</v>
      </c>
      <c r="Q40" s="61">
        <f t="shared" ca="1" si="6"/>
        <v>14</v>
      </c>
      <c r="R40" s="61">
        <f t="shared" ca="1" si="6"/>
        <v>0</v>
      </c>
      <c r="S40" s="61">
        <f t="shared" ca="1" si="6"/>
        <v>0</v>
      </c>
      <c r="T40" s="61">
        <f t="shared" ca="1" si="6"/>
        <v>1</v>
      </c>
      <c r="U40" s="61">
        <f t="shared" ca="1" si="6"/>
        <v>0</v>
      </c>
      <c r="V40" s="61">
        <f t="shared" ca="1" si="6"/>
        <v>44</v>
      </c>
      <c r="W40" s="61">
        <f t="shared" ca="1" si="6"/>
        <v>0</v>
      </c>
      <c r="X40" s="61">
        <f t="shared" ca="1" si="7"/>
        <v>0</v>
      </c>
      <c r="Y40" s="168">
        <f>71/77</f>
        <v>0.92207792207792205</v>
      </c>
    </row>
    <row r="41" spans="2:25" x14ac:dyDescent="0.35">
      <c r="B41" s="4" t="s">
        <v>3317</v>
      </c>
      <c r="C41" s="4" t="s">
        <v>3727</v>
      </c>
      <c r="F41" s="66" t="s">
        <v>3728</v>
      </c>
      <c r="G41" s="61">
        <f t="shared" ca="1" si="6"/>
        <v>0</v>
      </c>
      <c r="H41" s="61">
        <f t="shared" ca="1" si="6"/>
        <v>1</v>
      </c>
      <c r="I41" s="61">
        <f t="shared" ca="1" si="6"/>
        <v>4</v>
      </c>
      <c r="J41" s="61">
        <f t="shared" ca="1" si="6"/>
        <v>0</v>
      </c>
      <c r="K41" s="61">
        <f t="shared" ca="1" si="6"/>
        <v>0</v>
      </c>
      <c r="L41" s="61">
        <f t="shared" ca="1" si="6"/>
        <v>0</v>
      </c>
      <c r="M41" s="61">
        <f t="shared" ca="1" si="6"/>
        <v>0</v>
      </c>
      <c r="N41" s="61">
        <f t="shared" ca="1" si="6"/>
        <v>0</v>
      </c>
      <c r="O41" s="61">
        <f t="shared" ca="1" si="6"/>
        <v>0</v>
      </c>
      <c r="P41" s="61">
        <f t="shared" ca="1" si="6"/>
        <v>2</v>
      </c>
      <c r="Q41" s="61">
        <f t="shared" ca="1" si="6"/>
        <v>0</v>
      </c>
      <c r="R41" s="61">
        <f t="shared" ca="1" si="6"/>
        <v>0</v>
      </c>
      <c r="S41" s="61">
        <f t="shared" ca="1" si="6"/>
        <v>0</v>
      </c>
      <c r="T41" s="61">
        <f t="shared" ca="1" si="6"/>
        <v>0</v>
      </c>
      <c r="U41" s="61">
        <f t="shared" ca="1" si="6"/>
        <v>2</v>
      </c>
      <c r="V41" s="61">
        <f t="shared" ca="1" si="6"/>
        <v>0</v>
      </c>
      <c r="W41" s="61">
        <f t="shared" ca="1" si="6"/>
        <v>0</v>
      </c>
      <c r="X41" s="61">
        <f t="shared" ca="1" si="7"/>
        <v>8</v>
      </c>
      <c r="Y41" s="168">
        <f>14/17</f>
        <v>0.82352941176470584</v>
      </c>
    </row>
    <row r="42" spans="2:25" x14ac:dyDescent="0.35">
      <c r="B42" s="4" t="s">
        <v>3318</v>
      </c>
      <c r="C42" s="4" t="s">
        <v>3729</v>
      </c>
      <c r="F42" s="66" t="s">
        <v>3730</v>
      </c>
      <c r="G42" s="61">
        <f t="shared" ca="1" si="6"/>
        <v>0</v>
      </c>
      <c r="H42" s="61">
        <f t="shared" ca="1" si="6"/>
        <v>1</v>
      </c>
      <c r="I42" s="61">
        <f t="shared" ca="1" si="6"/>
        <v>1</v>
      </c>
      <c r="J42" s="61">
        <f t="shared" ca="1" si="6"/>
        <v>0</v>
      </c>
      <c r="K42" s="61">
        <f t="shared" ca="1" si="6"/>
        <v>0</v>
      </c>
      <c r="L42" s="61">
        <f t="shared" ca="1" si="6"/>
        <v>0</v>
      </c>
      <c r="M42" s="61">
        <f t="shared" ca="1" si="6"/>
        <v>0</v>
      </c>
      <c r="N42" s="61">
        <f t="shared" ca="1" si="6"/>
        <v>0</v>
      </c>
      <c r="O42" s="61">
        <f t="shared" ca="1" si="6"/>
        <v>0</v>
      </c>
      <c r="P42" s="61">
        <f t="shared" ca="1" si="6"/>
        <v>3</v>
      </c>
      <c r="Q42" s="61">
        <f t="shared" ca="1" si="6"/>
        <v>0</v>
      </c>
      <c r="R42" s="61">
        <f t="shared" ca="1" si="6"/>
        <v>3</v>
      </c>
      <c r="S42" s="61">
        <f t="shared" ca="1" si="6"/>
        <v>0</v>
      </c>
      <c r="T42" s="61">
        <f t="shared" ca="1" si="6"/>
        <v>0</v>
      </c>
      <c r="U42" s="61">
        <f t="shared" ca="1" si="6"/>
        <v>0</v>
      </c>
      <c r="V42" s="61">
        <f t="shared" ca="1" si="6"/>
        <v>0</v>
      </c>
      <c r="W42" s="61">
        <f t="shared" ca="1" si="6"/>
        <v>0</v>
      </c>
      <c r="X42" s="61">
        <f ca="1">SUMIF(INDIRECT($B$4&amp;$B$3),X$1,INDIRECT($B$4&amp;$C42))</f>
        <v>7</v>
      </c>
      <c r="Y42" s="168">
        <f>7/15</f>
        <v>0.46666666666666667</v>
      </c>
    </row>
    <row r="43" spans="2:25" x14ac:dyDescent="0.35">
      <c r="B43" s="4" t="s">
        <v>3319</v>
      </c>
      <c r="C43" s="4" t="s">
        <v>3731</v>
      </c>
      <c r="F43" s="66" t="s">
        <v>3732</v>
      </c>
      <c r="G43" s="61">
        <f t="shared" ca="1" si="6"/>
        <v>0</v>
      </c>
      <c r="H43" s="61">
        <f t="shared" ca="1" si="6"/>
        <v>0</v>
      </c>
      <c r="I43" s="61">
        <f t="shared" ca="1" si="6"/>
        <v>4</v>
      </c>
      <c r="J43" s="61">
        <f t="shared" ca="1" si="6"/>
        <v>0</v>
      </c>
      <c r="K43" s="61">
        <f t="shared" ca="1" si="6"/>
        <v>1</v>
      </c>
      <c r="L43" s="61">
        <f t="shared" ca="1" si="6"/>
        <v>1</v>
      </c>
      <c r="M43" s="61">
        <f t="shared" ca="1" si="6"/>
        <v>0</v>
      </c>
      <c r="N43" s="61">
        <f t="shared" ca="1" si="6"/>
        <v>6</v>
      </c>
      <c r="O43" s="61">
        <f t="shared" ca="1" si="6"/>
        <v>0</v>
      </c>
      <c r="P43" s="61">
        <f t="shared" ca="1" si="6"/>
        <v>0</v>
      </c>
      <c r="Q43" s="61">
        <f t="shared" ca="1" si="6"/>
        <v>14</v>
      </c>
      <c r="R43" s="61">
        <f t="shared" ca="1" si="6"/>
        <v>4</v>
      </c>
      <c r="S43" s="61">
        <f t="shared" ca="1" si="6"/>
        <v>0</v>
      </c>
      <c r="T43" s="61">
        <f t="shared" ca="1" si="6"/>
        <v>0</v>
      </c>
      <c r="U43" s="61">
        <f t="shared" ca="1" si="6"/>
        <v>2</v>
      </c>
      <c r="V43" s="61">
        <f t="shared" ca="1" si="6"/>
        <v>34</v>
      </c>
      <c r="W43" s="61">
        <f t="shared" ca="1" si="6"/>
        <v>0</v>
      </c>
      <c r="X43" s="61">
        <f t="shared" ca="1" si="7"/>
        <v>1</v>
      </c>
      <c r="Y43" s="168">
        <f>60/67</f>
        <v>0.89552238805970152</v>
      </c>
    </row>
    <row r="44" spans="2:25" x14ac:dyDescent="0.35">
      <c r="C44" s="4"/>
      <c r="D44" s="4"/>
      <c r="F44" s="72" t="s">
        <v>3666</v>
      </c>
      <c r="G44" s="64">
        <f t="shared" ref="G44:X44" ca="1" si="8">COUNTIF(INDIRECT($B$4&amp;$B$3),G$1)</f>
        <v>19</v>
      </c>
      <c r="H44" s="64">
        <f t="shared" ca="1" si="8"/>
        <v>3</v>
      </c>
      <c r="I44" s="64">
        <f t="shared" ca="1" si="8"/>
        <v>8</v>
      </c>
      <c r="J44" s="64">
        <f t="shared" ca="1" si="8"/>
        <v>16</v>
      </c>
      <c r="K44" s="64">
        <f t="shared" ca="1" si="8"/>
        <v>6</v>
      </c>
      <c r="L44" s="64">
        <f t="shared" ca="1" si="8"/>
        <v>10</v>
      </c>
      <c r="M44" s="64">
        <f t="shared" ca="1" si="8"/>
        <v>13</v>
      </c>
      <c r="N44" s="64">
        <f t="shared" ca="1" si="8"/>
        <v>11</v>
      </c>
      <c r="O44" s="64">
        <f t="shared" ca="1" si="8"/>
        <v>12</v>
      </c>
      <c r="P44" s="64">
        <f t="shared" ca="1" si="8"/>
        <v>22</v>
      </c>
      <c r="Q44" s="64">
        <f t="shared" ca="1" si="8"/>
        <v>14</v>
      </c>
      <c r="R44" s="64">
        <f t="shared" ca="1" si="8"/>
        <v>23</v>
      </c>
      <c r="S44" s="64">
        <f t="shared" ca="1" si="8"/>
        <v>9</v>
      </c>
      <c r="T44" s="64">
        <f t="shared" ca="1" si="8"/>
        <v>14</v>
      </c>
      <c r="U44" s="64">
        <f t="shared" ca="1" si="8"/>
        <v>2</v>
      </c>
      <c r="V44" s="64">
        <f t="shared" ca="1" si="8"/>
        <v>44</v>
      </c>
      <c r="W44" s="64">
        <f t="shared" ca="1" si="8"/>
        <v>0</v>
      </c>
      <c r="X44" s="64">
        <f t="shared" ca="1" si="8"/>
        <v>8</v>
      </c>
      <c r="Y44" s="9"/>
    </row>
    <row r="46" spans="2:25" x14ac:dyDescent="0.35">
      <c r="G46" s="4" t="s">
        <v>3554</v>
      </c>
      <c r="H46" s="71"/>
      <c r="I46" s="4" t="s">
        <v>3733</v>
      </c>
    </row>
    <row r="51" spans="7:24" x14ac:dyDescent="0.35">
      <c r="G51" s="97"/>
      <c r="H51" s="97"/>
      <c r="I51" s="97"/>
      <c r="J51" s="97"/>
      <c r="K51" s="97"/>
      <c r="L51" s="97"/>
      <c r="M51" s="97"/>
      <c r="N51" s="97"/>
      <c r="O51" s="97"/>
      <c r="P51" s="97"/>
      <c r="Q51" s="97"/>
      <c r="R51" s="97"/>
      <c r="S51" s="97"/>
      <c r="T51" s="97"/>
      <c r="U51" s="97"/>
      <c r="V51" s="97"/>
      <c r="W51" s="97"/>
      <c r="X51" s="97">
        <f ca="1">SUM(X21:X26)</f>
        <v>0</v>
      </c>
    </row>
  </sheetData>
  <conditionalFormatting sqref="G37:X43">
    <cfRule type="expression" dxfId="5" priority="1">
      <formula>AND(G37&gt;0,G37&gt;=50%*G$44)</formula>
    </cfRule>
  </conditionalFormatting>
  <pageMargins left="0.7" right="0.7" top="0.75" bottom="0.75" header="0.3" footer="0.3"/>
  <pageSetup scale="3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56216-C9D6-49A9-A2D5-0AF980EEB0B8}">
  <sheetPr>
    <tabColor theme="4" tint="0.59999389629810485"/>
  </sheetPr>
  <dimension ref="A1:AK58"/>
  <sheetViews>
    <sheetView view="pageBreakPreview" zoomScale="70" zoomScaleNormal="85" zoomScaleSheetLayoutView="70" workbookViewId="0">
      <selection activeCell="V58" sqref="V58"/>
    </sheetView>
  </sheetViews>
  <sheetFormatPr baseColWidth="10" defaultColWidth="10.81640625" defaultRowHeight="14.5" outlineLevelRow="1" outlineLevelCol="1" x14ac:dyDescent="0.35"/>
  <cols>
    <col min="1" max="1" width="5" style="4" bestFit="1" customWidth="1" outlineLevel="1"/>
    <col min="2" max="2" width="18.54296875" style="4" customWidth="1" outlineLevel="1"/>
    <col min="3" max="3" width="11.54296875" style="6" customWidth="1" outlineLevel="1"/>
    <col min="4" max="4" width="10.1796875" style="6" customWidth="1" outlineLevel="1"/>
    <col min="5" max="5" width="8" style="4" bestFit="1" customWidth="1"/>
    <col min="6" max="7" width="8" style="4" customWidth="1"/>
    <col min="8" max="8" width="47.81640625" style="4" customWidth="1"/>
    <col min="9" max="16384" width="10.81640625" style="4"/>
  </cols>
  <sheetData>
    <row r="1" spans="2:25" outlineLevel="1" x14ac:dyDescent="0.35">
      <c r="B1" s="4" t="s">
        <v>3439</v>
      </c>
      <c r="C1" s="4" t="s">
        <v>3442</v>
      </c>
      <c r="D1" s="4"/>
      <c r="H1" s="55"/>
      <c r="I1" s="4" t="s">
        <v>74</v>
      </c>
      <c r="J1" s="4" t="s">
        <v>82</v>
      </c>
      <c r="K1" s="4" t="s">
        <v>77</v>
      </c>
      <c r="L1" s="4" t="s">
        <v>65</v>
      </c>
      <c r="M1" s="4" t="s">
        <v>84</v>
      </c>
      <c r="N1" s="4" t="s">
        <v>86</v>
      </c>
      <c r="O1" s="4" t="s">
        <v>100</v>
      </c>
      <c r="P1" s="4" t="s">
        <v>88</v>
      </c>
      <c r="Q1" s="4" t="s">
        <v>90</v>
      </c>
      <c r="R1" s="4" t="s">
        <v>102</v>
      </c>
      <c r="S1" s="4" t="s">
        <v>104</v>
      </c>
      <c r="T1" s="4" t="s">
        <v>79</v>
      </c>
      <c r="U1" s="4" t="s">
        <v>92</v>
      </c>
      <c r="V1" s="4" t="s">
        <v>97</v>
      </c>
      <c r="W1" s="4" t="s">
        <v>94</v>
      </c>
      <c r="X1" s="4" t="s">
        <v>71</v>
      </c>
    </row>
    <row r="2" spans="2:25" outlineLevel="1" x14ac:dyDescent="0.35">
      <c r="B2" s="8" t="s">
        <v>111</v>
      </c>
      <c r="C2" s="4" t="s">
        <v>2318</v>
      </c>
      <c r="D2" s="4" t="s">
        <v>3443</v>
      </c>
      <c r="H2" s="55"/>
      <c r="I2" s="4">
        <v>1</v>
      </c>
      <c r="J2" s="4">
        <v>1</v>
      </c>
      <c r="K2" s="4">
        <v>1</v>
      </c>
      <c r="L2" s="4">
        <v>1</v>
      </c>
      <c r="M2" s="4">
        <v>1</v>
      </c>
      <c r="N2" s="4">
        <v>1</v>
      </c>
      <c r="O2" s="4">
        <v>1</v>
      </c>
      <c r="P2" s="4">
        <v>1</v>
      </c>
      <c r="Q2" s="4">
        <v>1</v>
      </c>
      <c r="R2" s="4">
        <v>1</v>
      </c>
      <c r="S2" s="4">
        <v>1</v>
      </c>
      <c r="T2" s="4">
        <v>1</v>
      </c>
      <c r="U2" s="4">
        <v>1</v>
      </c>
      <c r="V2" s="4">
        <v>1</v>
      </c>
      <c r="W2" s="4">
        <v>1</v>
      </c>
      <c r="X2" s="4">
        <v>1</v>
      </c>
    </row>
    <row r="3" spans="2:25" outlineLevel="1" x14ac:dyDescent="0.35">
      <c r="B3" s="4" t="s">
        <v>3441</v>
      </c>
      <c r="C3" s="4" t="s">
        <v>2234</v>
      </c>
      <c r="D3" s="4" t="s">
        <v>3444</v>
      </c>
      <c r="H3" s="55"/>
    </row>
    <row r="4" spans="2:25" outlineLevel="1" x14ac:dyDescent="0.35">
      <c r="B4" s="4" t="s">
        <v>3440</v>
      </c>
      <c r="C4" s="4" t="s">
        <v>2561</v>
      </c>
      <c r="D4" s="4" t="s">
        <v>3445</v>
      </c>
      <c r="H4" s="55"/>
    </row>
    <row r="5" spans="2:25" outlineLevel="1" x14ac:dyDescent="0.35">
      <c r="C5" s="4"/>
      <c r="D5" s="4"/>
      <c r="H5" s="55"/>
    </row>
    <row r="6" spans="2:25" x14ac:dyDescent="0.35">
      <c r="C6" s="4"/>
      <c r="D6" s="4"/>
      <c r="H6" s="55"/>
    </row>
    <row r="7" spans="2:25" x14ac:dyDescent="0.35">
      <c r="C7" s="4"/>
      <c r="D7" s="4"/>
      <c r="H7" s="9" t="s">
        <v>3693</v>
      </c>
      <c r="I7"/>
      <c r="J7"/>
      <c r="K7"/>
      <c r="L7"/>
      <c r="M7"/>
      <c r="N7"/>
      <c r="O7"/>
      <c r="P7"/>
      <c r="Q7"/>
      <c r="R7"/>
      <c r="S7"/>
      <c r="T7"/>
      <c r="U7"/>
      <c r="V7"/>
      <c r="W7"/>
      <c r="X7"/>
    </row>
    <row r="8" spans="2:25" s="38" customFormat="1" x14ac:dyDescent="0.35">
      <c r="C8" s="73"/>
      <c r="D8" s="73"/>
      <c r="H8" s="73"/>
    </row>
    <row r="9" spans="2:25" s="55" customFormat="1" x14ac:dyDescent="0.35">
      <c r="C9" s="4"/>
      <c r="D9" s="4"/>
      <c r="E9" s="4"/>
      <c r="F9" s="4"/>
      <c r="G9" s="4"/>
      <c r="H9" s="65" t="s">
        <v>3404</v>
      </c>
      <c r="I9" s="67" t="s">
        <v>72</v>
      </c>
      <c r="J9" s="67" t="s">
        <v>80</v>
      </c>
      <c r="K9" s="67" t="s">
        <v>76</v>
      </c>
      <c r="L9" s="67" t="s">
        <v>63</v>
      </c>
      <c r="M9" s="67" t="s">
        <v>83</v>
      </c>
      <c r="N9" s="67" t="s">
        <v>85</v>
      </c>
      <c r="O9" s="67" t="s">
        <v>98</v>
      </c>
      <c r="P9" s="67" t="s">
        <v>87</v>
      </c>
      <c r="Q9" s="67" t="s">
        <v>89</v>
      </c>
      <c r="R9" s="67" t="s">
        <v>101</v>
      </c>
      <c r="S9" s="67" t="s">
        <v>103</v>
      </c>
      <c r="T9" s="67" t="s">
        <v>78</v>
      </c>
      <c r="U9" s="67" t="s">
        <v>91</v>
      </c>
      <c r="V9" s="67" t="s">
        <v>95</v>
      </c>
      <c r="W9" s="67" t="s">
        <v>93</v>
      </c>
      <c r="X9" s="67" t="s">
        <v>70</v>
      </c>
    </row>
    <row r="10" spans="2:25" x14ac:dyDescent="0.35">
      <c r="B10" s="39" t="s">
        <v>2232</v>
      </c>
      <c r="C10" s="4" t="s">
        <v>3677</v>
      </c>
      <c r="D10" s="4"/>
      <c r="E10" s="6"/>
      <c r="F10" s="6"/>
      <c r="G10" s="6"/>
      <c r="H10" s="66" t="s">
        <v>3694</v>
      </c>
      <c r="I10" s="63">
        <f t="shared" ref="I10:S10" ca="1" si="0">COUNTIFS(INDIRECT($B$2&amp;$B$1),I$1,INDIRECT($B$2&amp;$C10),$B10)</f>
        <v>4</v>
      </c>
      <c r="J10" s="63">
        <f t="shared" ca="1" si="0"/>
        <v>2</v>
      </c>
      <c r="K10" s="63">
        <f t="shared" ca="1" si="0"/>
        <v>16</v>
      </c>
      <c r="L10" s="63">
        <f t="shared" ca="1" si="0"/>
        <v>13</v>
      </c>
      <c r="M10" s="63">
        <f t="shared" ca="1" si="0"/>
        <v>0</v>
      </c>
      <c r="N10" s="63">
        <f t="shared" ca="1" si="0"/>
        <v>7</v>
      </c>
      <c r="O10" s="63">
        <f t="shared" ca="1" si="0"/>
        <v>2</v>
      </c>
      <c r="P10" s="63">
        <f t="shared" ca="1" si="0"/>
        <v>17</v>
      </c>
      <c r="Q10" s="63">
        <f t="shared" ca="1" si="0"/>
        <v>14</v>
      </c>
      <c r="R10" s="63">
        <f t="shared" ca="1" si="0"/>
        <v>36</v>
      </c>
      <c r="S10" s="63">
        <f t="shared" ca="1" si="0"/>
        <v>0</v>
      </c>
      <c r="T10" s="63">
        <f t="shared" ref="T10:W13" ca="1" si="1">COUNTIFS(INDIRECT($B$2&amp;$B$1),T$1,INDIRECT($B$2&amp;$C10),$B10)</f>
        <v>0</v>
      </c>
      <c r="U10" s="63">
        <f t="shared" ca="1" si="1"/>
        <v>17</v>
      </c>
      <c r="V10" s="63">
        <f ca="1">COUNTIFS(INDIRECT($B$2&amp;$B$1),V$1,INDIRECT($B$2&amp;$C10),$B10)</f>
        <v>12</v>
      </c>
      <c r="W10" s="63">
        <f t="shared" ca="1" si="1"/>
        <v>3</v>
      </c>
      <c r="X10" s="63">
        <f ca="1">COUNTIFS(INDIRECT($B$2&amp;$B$1),X$1,INDIRECT($B$2&amp;$C10),$B10)</f>
        <v>0</v>
      </c>
    </row>
    <row r="11" spans="2:25" x14ac:dyDescent="0.35">
      <c r="B11" s="39" t="s">
        <v>2306</v>
      </c>
      <c r="C11" s="4" t="s">
        <v>3677</v>
      </c>
      <c r="D11" s="4"/>
      <c r="E11" s="6"/>
      <c r="F11" s="6"/>
      <c r="G11" s="6"/>
      <c r="H11" s="66" t="s">
        <v>3695</v>
      </c>
      <c r="I11" s="63">
        <f t="shared" ref="I11:K13" ca="1" si="2">COUNTIFS(INDIRECT($B$2&amp;$B$1),I$1,INDIRECT($B$2&amp;$C11),$B11)</f>
        <v>4</v>
      </c>
      <c r="J11" s="63">
        <f t="shared" ca="1" si="2"/>
        <v>8</v>
      </c>
      <c r="K11" s="63">
        <f t="shared" ca="1" si="2"/>
        <v>0</v>
      </c>
      <c r="L11" s="63">
        <f ca="1">COUNTIFS(INDIRECT($B$2&amp;$B$1),L$1,INDIRECT($B$2&amp;$C11),$B11)</f>
        <v>6</v>
      </c>
      <c r="M11" s="63">
        <f t="shared" ref="M11:S13" ca="1" si="3">COUNTIFS(INDIRECT($B$2&amp;$B$1),M$1,INDIRECT($B$2&amp;$C11),$B11)</f>
        <v>0</v>
      </c>
      <c r="N11" s="63">
        <f t="shared" ca="1" si="3"/>
        <v>5</v>
      </c>
      <c r="O11" s="63">
        <f t="shared" ca="1" si="3"/>
        <v>0</v>
      </c>
      <c r="P11" s="63">
        <f t="shared" ca="1" si="3"/>
        <v>5</v>
      </c>
      <c r="Q11" s="63">
        <f t="shared" ca="1" si="3"/>
        <v>0</v>
      </c>
      <c r="R11" s="63">
        <f t="shared" ca="1" si="3"/>
        <v>8</v>
      </c>
      <c r="S11" s="63">
        <f t="shared" ca="1" si="3"/>
        <v>0</v>
      </c>
      <c r="T11" s="63">
        <f t="shared" ca="1" si="1"/>
        <v>2</v>
      </c>
      <c r="U11" s="63">
        <f t="shared" ca="1" si="1"/>
        <v>0</v>
      </c>
      <c r="V11" s="63">
        <f ca="1">COUNTIFS(INDIRECT($B$2&amp;$B$1),V$1,INDIRECT($B$2&amp;$C11),$B11)</f>
        <v>2</v>
      </c>
      <c r="W11" s="63">
        <f t="shared" ca="1" si="1"/>
        <v>4</v>
      </c>
      <c r="X11" s="63">
        <f ca="1">COUNTIFS(INDIRECT($B$2&amp;$B$1),X$1,INDIRECT($B$2&amp;$C11),$B11)</f>
        <v>1</v>
      </c>
    </row>
    <row r="12" spans="2:25" x14ac:dyDescent="0.35">
      <c r="B12" s="39" t="s">
        <v>2647</v>
      </c>
      <c r="C12" s="4" t="s">
        <v>3677</v>
      </c>
      <c r="D12" s="4"/>
      <c r="E12" s="6"/>
      <c r="F12" s="6"/>
      <c r="G12" s="6"/>
      <c r="H12" s="66" t="s">
        <v>3696</v>
      </c>
      <c r="I12" s="63">
        <f t="shared" ca="1" si="2"/>
        <v>0</v>
      </c>
      <c r="J12" s="63">
        <f t="shared" ca="1" si="2"/>
        <v>0</v>
      </c>
      <c r="K12" s="63">
        <f t="shared" ca="1" si="2"/>
        <v>0</v>
      </c>
      <c r="L12" s="63">
        <f ca="1">COUNTIFS(INDIRECT($B$2&amp;$B$1),L$1,INDIRECT($B$2&amp;$C12),$B12)</f>
        <v>0</v>
      </c>
      <c r="M12" s="63">
        <f t="shared" ca="1" si="3"/>
        <v>0</v>
      </c>
      <c r="N12" s="63">
        <f t="shared" ca="1" si="3"/>
        <v>0</v>
      </c>
      <c r="O12" s="63">
        <f t="shared" ca="1" si="3"/>
        <v>0</v>
      </c>
      <c r="P12" s="63">
        <f t="shared" ca="1" si="3"/>
        <v>0</v>
      </c>
      <c r="Q12" s="63">
        <f t="shared" ca="1" si="3"/>
        <v>0</v>
      </c>
      <c r="R12" s="63">
        <f t="shared" ca="1" si="3"/>
        <v>0</v>
      </c>
      <c r="S12" s="63">
        <f t="shared" ca="1" si="3"/>
        <v>0</v>
      </c>
      <c r="T12" s="63">
        <f t="shared" ca="1" si="1"/>
        <v>4</v>
      </c>
      <c r="U12" s="63">
        <f t="shared" ca="1" si="1"/>
        <v>0</v>
      </c>
      <c r="V12" s="63">
        <f ca="1">COUNTIFS(INDIRECT($B$2&amp;$B$1),V$1,INDIRECT($B$2&amp;$C12),$B12)</f>
        <v>0</v>
      </c>
      <c r="W12" s="63">
        <f t="shared" ca="1" si="1"/>
        <v>1</v>
      </c>
      <c r="X12" s="63">
        <f ca="1">COUNTIFS(INDIRECT($B$2&amp;$B$1),X$1,INDIRECT($B$2&amp;$C12),$B12)</f>
        <v>2</v>
      </c>
    </row>
    <row r="13" spans="2:25" x14ac:dyDescent="0.35">
      <c r="B13" s="39" t="s">
        <v>510</v>
      </c>
      <c r="C13" s="4" t="s">
        <v>3677</v>
      </c>
      <c r="D13" s="4"/>
      <c r="E13" s="6"/>
      <c r="F13" s="6"/>
      <c r="G13" s="6"/>
      <c r="H13" s="66" t="s">
        <v>3697</v>
      </c>
      <c r="I13" s="63">
        <f t="shared" ca="1" si="2"/>
        <v>0</v>
      </c>
      <c r="J13" s="63">
        <f t="shared" ca="1" si="2"/>
        <v>0</v>
      </c>
      <c r="K13" s="63">
        <f t="shared" ca="1" si="2"/>
        <v>0</v>
      </c>
      <c r="L13" s="63">
        <f ca="1">COUNTIFS(INDIRECT($B$2&amp;$B$1),L$1,INDIRECT($B$2&amp;$C13),$B13)</f>
        <v>0</v>
      </c>
      <c r="M13" s="63">
        <f t="shared" ca="1" si="3"/>
        <v>13</v>
      </c>
      <c r="N13" s="63">
        <f t="shared" ca="1" si="3"/>
        <v>0</v>
      </c>
      <c r="O13" s="63">
        <f t="shared" ca="1" si="3"/>
        <v>0</v>
      </c>
      <c r="P13" s="63">
        <f t="shared" ca="1" si="3"/>
        <v>0</v>
      </c>
      <c r="Q13" s="63">
        <f t="shared" ca="1" si="3"/>
        <v>0</v>
      </c>
      <c r="R13" s="63">
        <f t="shared" ca="1" si="3"/>
        <v>0</v>
      </c>
      <c r="S13" s="63">
        <f t="shared" ca="1" si="3"/>
        <v>0</v>
      </c>
      <c r="T13" s="63">
        <f t="shared" ca="1" si="1"/>
        <v>0</v>
      </c>
      <c r="U13" s="63">
        <f t="shared" ca="1" si="1"/>
        <v>6</v>
      </c>
      <c r="V13" s="63">
        <f ca="1">COUNTIFS(INDIRECT($B$2&amp;$B$1),V$1,INDIRECT($B$2&amp;$C13),$B13)</f>
        <v>0</v>
      </c>
      <c r="W13" s="63">
        <f t="shared" ca="1" si="1"/>
        <v>1</v>
      </c>
      <c r="X13" s="63">
        <f ca="1">COUNTIFS(INDIRECT($B$2&amp;$B$1),X$1,INDIRECT($B$2&amp;$C13),$B13)</f>
        <v>0</v>
      </c>
    </row>
    <row r="14" spans="2:25" x14ac:dyDescent="0.35">
      <c r="C14" s="4"/>
      <c r="D14" s="4"/>
      <c r="H14" s="72" t="s">
        <v>3666</v>
      </c>
      <c r="I14" s="64">
        <f ca="1">COUNTIF(INDIRECT($B$4&amp;$B$3),I$1)</f>
        <v>8</v>
      </c>
      <c r="J14" s="64">
        <f ca="1">COUNTIF(INDIRECT($B$4&amp;$B$3),J$1)</f>
        <v>10</v>
      </c>
      <c r="K14" s="64">
        <f ca="1">COUNTIF(INDIRECT($B$4&amp;$B$3),K$1)</f>
        <v>16</v>
      </c>
      <c r="L14" s="64">
        <f ca="1">COUNTIF(INDIRECT($B$4&amp;$B$3),L$1)</f>
        <v>19</v>
      </c>
      <c r="M14" s="64">
        <f t="shared" ref="M14:S14" ca="1" si="4">COUNTIF(INDIRECT($B$4&amp;$B$3),M$1)</f>
        <v>13</v>
      </c>
      <c r="N14" s="64">
        <f t="shared" ca="1" si="4"/>
        <v>12</v>
      </c>
      <c r="O14" s="64">
        <f t="shared" ca="1" si="4"/>
        <v>2</v>
      </c>
      <c r="P14" s="64">
        <f t="shared" ca="1" si="4"/>
        <v>22</v>
      </c>
      <c r="Q14" s="64">
        <f t="shared" ca="1" si="4"/>
        <v>14</v>
      </c>
      <c r="R14" s="64">
        <f t="shared" ca="1" si="4"/>
        <v>44</v>
      </c>
      <c r="S14" s="64">
        <f t="shared" ca="1" si="4"/>
        <v>0</v>
      </c>
      <c r="T14" s="64">
        <f ca="1">COUNTIF(INDIRECT($B$4&amp;$B$3),T$1)</f>
        <v>6</v>
      </c>
      <c r="U14" s="64">
        <f ca="1">COUNTIF(INDIRECT($B$4&amp;$B$3),U$1)</f>
        <v>23</v>
      </c>
      <c r="V14" s="64">
        <f ca="1">COUNTIF(INDIRECT($B$4&amp;$B$3),V$1)</f>
        <v>14</v>
      </c>
      <c r="W14" s="64">
        <f ca="1">COUNTIF(INDIRECT($B$4&amp;$B$3),W$1)</f>
        <v>9</v>
      </c>
      <c r="X14" s="64">
        <f ca="1">COUNTIF(INDIRECT($B$4&amp;$B$3),X$1)</f>
        <v>3</v>
      </c>
      <c r="Y14" s="9"/>
    </row>
    <row r="15" spans="2:25" x14ac:dyDescent="0.35">
      <c r="C15" s="4"/>
      <c r="D15" s="4"/>
    </row>
    <row r="16" spans="2:25" x14ac:dyDescent="0.35">
      <c r="C16" s="4"/>
      <c r="D16" s="4"/>
    </row>
    <row r="17" spans="2:37" x14ac:dyDescent="0.35">
      <c r="H17" s="68" t="s">
        <v>3698</v>
      </c>
    </row>
    <row r="18" spans="2:37" s="38" customFormat="1" x14ac:dyDescent="0.35">
      <c r="C18" s="73"/>
      <c r="D18" s="73"/>
      <c r="H18" s="73"/>
    </row>
    <row r="19" spans="2:37" s="55" customFormat="1" x14ac:dyDescent="0.35">
      <c r="B19" s="4"/>
      <c r="C19" s="6"/>
      <c r="D19" s="6"/>
      <c r="E19" s="4"/>
      <c r="F19" s="4"/>
      <c r="G19" s="4"/>
      <c r="H19" s="65" t="s">
        <v>3404</v>
      </c>
      <c r="I19" s="67" t="s">
        <v>72</v>
      </c>
      <c r="J19" s="67" t="s">
        <v>80</v>
      </c>
      <c r="K19" s="67" t="s">
        <v>76</v>
      </c>
      <c r="L19" s="67" t="s">
        <v>63</v>
      </c>
      <c r="M19" s="67" t="s">
        <v>83</v>
      </c>
      <c r="N19" s="67" t="s">
        <v>85</v>
      </c>
      <c r="O19" s="67" t="s">
        <v>98</v>
      </c>
      <c r="P19" s="67" t="s">
        <v>87</v>
      </c>
      <c r="Q19" s="67" t="s">
        <v>89</v>
      </c>
      <c r="R19" s="67" t="s">
        <v>101</v>
      </c>
      <c r="S19" s="67" t="s">
        <v>103</v>
      </c>
      <c r="T19" s="67" t="s">
        <v>78</v>
      </c>
      <c r="U19" s="67" t="s">
        <v>91</v>
      </c>
      <c r="V19" s="67" t="s">
        <v>95</v>
      </c>
      <c r="W19" s="67" t="s">
        <v>93</v>
      </c>
      <c r="X19" s="67" t="s">
        <v>70</v>
      </c>
      <c r="Z19" s="4"/>
      <c r="AA19" s="4"/>
      <c r="AB19" s="4"/>
      <c r="AC19" s="4"/>
      <c r="AD19" s="4"/>
      <c r="AE19" s="4"/>
      <c r="AF19" s="4"/>
      <c r="AG19" s="4"/>
      <c r="AH19" s="4"/>
      <c r="AI19" s="4"/>
      <c r="AJ19" s="4"/>
      <c r="AK19" s="4"/>
    </row>
    <row r="20" spans="2:37" ht="15.5" x14ac:dyDescent="0.35">
      <c r="B20" s="4" t="s">
        <v>2054</v>
      </c>
      <c r="C20" s="4" t="s">
        <v>3699</v>
      </c>
      <c r="E20" s="69"/>
      <c r="F20" s="69"/>
      <c r="G20" s="69"/>
      <c r="H20" s="66" t="s">
        <v>3700</v>
      </c>
      <c r="I20" s="63">
        <f t="shared" ref="I20:S20" ca="1" si="5">SUMIF(INDIRECT($B$2&amp;$B$1),I$1,INDIRECT($B$2&amp;$C20))</f>
        <v>0</v>
      </c>
      <c r="J20" s="63">
        <f t="shared" ca="1" si="5"/>
        <v>1</v>
      </c>
      <c r="K20" s="63">
        <f t="shared" ca="1" si="5"/>
        <v>0</v>
      </c>
      <c r="L20" s="63">
        <f t="shared" ca="1" si="5"/>
        <v>8</v>
      </c>
      <c r="M20" s="63">
        <f t="shared" ca="1" si="5"/>
        <v>0</v>
      </c>
      <c r="N20" s="63">
        <f t="shared" ca="1" si="5"/>
        <v>0</v>
      </c>
      <c r="O20" s="63">
        <f t="shared" ca="1" si="5"/>
        <v>2</v>
      </c>
      <c r="P20" s="63">
        <f t="shared" ca="1" si="5"/>
        <v>17</v>
      </c>
      <c r="Q20" s="63">
        <f t="shared" ca="1" si="5"/>
        <v>0</v>
      </c>
      <c r="R20" s="63">
        <f t="shared" ca="1" si="5"/>
        <v>0</v>
      </c>
      <c r="S20" s="63">
        <f t="shared" ca="1" si="5"/>
        <v>0</v>
      </c>
      <c r="T20" s="63">
        <f t="shared" ref="T20:W30" ca="1" si="6">SUMIF(INDIRECT($B$2&amp;$B$1),T$1,INDIRECT($B$2&amp;$C20))</f>
        <v>4</v>
      </c>
      <c r="U20" s="63">
        <f t="shared" ca="1" si="6"/>
        <v>12</v>
      </c>
      <c r="V20" s="63">
        <f t="shared" ref="V20:V30" ca="1" si="7">SUMIF(INDIRECT($B$2&amp;$B$1),V$1,INDIRECT($B$2&amp;$C20))</f>
        <v>5</v>
      </c>
      <c r="W20" s="63">
        <f t="shared" ca="1" si="6"/>
        <v>0</v>
      </c>
      <c r="X20" s="63">
        <f t="shared" ref="X20:X30" ca="1" si="8">SUMIF(INDIRECT($B$2&amp;$B$1),X$1,INDIRECT($B$2&amp;$C20))</f>
        <v>2</v>
      </c>
    </row>
    <row r="21" spans="2:37" x14ac:dyDescent="0.35">
      <c r="B21" s="4" t="s">
        <v>2055</v>
      </c>
      <c r="C21" s="4" t="s">
        <v>3701</v>
      </c>
      <c r="H21" s="66" t="s">
        <v>3702</v>
      </c>
      <c r="I21" s="63">
        <f t="shared" ref="I21:K30" ca="1" si="9">SUMIF(INDIRECT($B$2&amp;$B$1),I$1,INDIRECT($B$2&amp;$C21))</f>
        <v>0</v>
      </c>
      <c r="J21" s="63">
        <f t="shared" ca="1" si="9"/>
        <v>0</v>
      </c>
      <c r="K21" s="63">
        <f t="shared" ca="1" si="9"/>
        <v>0</v>
      </c>
      <c r="L21" s="63">
        <f t="shared" ref="L21:L30" ca="1" si="10">SUMIF(INDIRECT($B$2&amp;$B$1),L$1,INDIRECT($B$2&amp;$C21))</f>
        <v>0</v>
      </c>
      <c r="M21" s="63">
        <f t="shared" ref="M21:S30" ca="1" si="11">SUMIF(INDIRECT($B$2&amp;$B$1),M$1,INDIRECT($B$2&amp;$C21))</f>
        <v>0</v>
      </c>
      <c r="N21" s="63">
        <f t="shared" ca="1" si="11"/>
        <v>0</v>
      </c>
      <c r="O21" s="63">
        <f t="shared" ca="1" si="11"/>
        <v>0</v>
      </c>
      <c r="P21" s="63">
        <f t="shared" ca="1" si="11"/>
        <v>0</v>
      </c>
      <c r="Q21" s="63">
        <f t="shared" ca="1" si="11"/>
        <v>0</v>
      </c>
      <c r="R21" s="63">
        <f t="shared" ca="1" si="11"/>
        <v>0</v>
      </c>
      <c r="S21" s="63">
        <f t="shared" ca="1" si="11"/>
        <v>0</v>
      </c>
      <c r="T21" s="63">
        <f t="shared" ca="1" si="6"/>
        <v>2</v>
      </c>
      <c r="U21" s="63">
        <f t="shared" ca="1" si="6"/>
        <v>1</v>
      </c>
      <c r="V21" s="63">
        <f t="shared" ca="1" si="7"/>
        <v>1</v>
      </c>
      <c r="W21" s="63">
        <f t="shared" ca="1" si="6"/>
        <v>0</v>
      </c>
      <c r="X21" s="63">
        <f t="shared" ca="1" si="8"/>
        <v>0</v>
      </c>
    </row>
    <row r="22" spans="2:37" x14ac:dyDescent="0.35">
      <c r="B22" s="4" t="s">
        <v>2056</v>
      </c>
      <c r="C22" s="4" t="s">
        <v>3703</v>
      </c>
      <c r="H22" s="66" t="s">
        <v>3704</v>
      </c>
      <c r="I22" s="63">
        <f t="shared" ca="1" si="9"/>
        <v>8</v>
      </c>
      <c r="J22" s="63">
        <f t="shared" ca="1" si="9"/>
        <v>10</v>
      </c>
      <c r="K22" s="63">
        <f t="shared" ca="1" si="9"/>
        <v>1</v>
      </c>
      <c r="L22" s="63">
        <f t="shared" ca="1" si="10"/>
        <v>0</v>
      </c>
      <c r="M22" s="63">
        <f t="shared" ca="1" si="11"/>
        <v>13</v>
      </c>
      <c r="N22" s="63">
        <f t="shared" ca="1" si="11"/>
        <v>2</v>
      </c>
      <c r="O22" s="63">
        <f t="shared" ca="1" si="11"/>
        <v>2</v>
      </c>
      <c r="P22" s="63">
        <f t="shared" ca="1" si="11"/>
        <v>14</v>
      </c>
      <c r="Q22" s="63">
        <f t="shared" ca="1" si="11"/>
        <v>0</v>
      </c>
      <c r="R22" s="63">
        <f t="shared" ca="1" si="11"/>
        <v>0</v>
      </c>
      <c r="S22" s="63">
        <f t="shared" ca="1" si="11"/>
        <v>0</v>
      </c>
      <c r="T22" s="63">
        <f t="shared" ca="1" si="6"/>
        <v>6</v>
      </c>
      <c r="U22" s="63">
        <f t="shared" ca="1" si="6"/>
        <v>20</v>
      </c>
      <c r="V22" s="63">
        <f t="shared" ca="1" si="7"/>
        <v>13</v>
      </c>
      <c r="W22" s="63">
        <f t="shared" ca="1" si="6"/>
        <v>9</v>
      </c>
      <c r="X22" s="63">
        <f t="shared" ca="1" si="8"/>
        <v>3</v>
      </c>
    </row>
    <row r="23" spans="2:37" ht="15.5" x14ac:dyDescent="0.35">
      <c r="B23" s="4" t="s">
        <v>2057</v>
      </c>
      <c r="C23" s="4" t="s">
        <v>3705</v>
      </c>
      <c r="E23" s="69"/>
      <c r="F23" s="69"/>
      <c r="G23" s="69"/>
      <c r="H23" s="66" t="s">
        <v>3706</v>
      </c>
      <c r="I23" s="63">
        <f t="shared" ca="1" si="9"/>
        <v>8</v>
      </c>
      <c r="J23" s="63">
        <f t="shared" ca="1" si="9"/>
        <v>10</v>
      </c>
      <c r="K23" s="63">
        <f t="shared" ca="1" si="9"/>
        <v>15</v>
      </c>
      <c r="L23" s="63">
        <f t="shared" ca="1" si="10"/>
        <v>0</v>
      </c>
      <c r="M23" s="63">
        <f t="shared" ca="1" si="11"/>
        <v>13</v>
      </c>
      <c r="N23" s="63">
        <f t="shared" ca="1" si="11"/>
        <v>11</v>
      </c>
      <c r="O23" s="63">
        <f t="shared" ca="1" si="11"/>
        <v>0</v>
      </c>
      <c r="P23" s="63">
        <f t="shared" ca="1" si="11"/>
        <v>7</v>
      </c>
      <c r="Q23" s="63">
        <f t="shared" ca="1" si="11"/>
        <v>14</v>
      </c>
      <c r="R23" s="63">
        <f t="shared" ca="1" si="11"/>
        <v>44</v>
      </c>
      <c r="S23" s="63">
        <f t="shared" ca="1" si="11"/>
        <v>0</v>
      </c>
      <c r="T23" s="63">
        <f t="shared" ca="1" si="6"/>
        <v>6</v>
      </c>
      <c r="U23" s="63">
        <f t="shared" ca="1" si="6"/>
        <v>15</v>
      </c>
      <c r="V23" s="63">
        <f t="shared" ca="1" si="7"/>
        <v>9</v>
      </c>
      <c r="W23" s="63">
        <f t="shared" ca="1" si="6"/>
        <v>9</v>
      </c>
      <c r="X23" s="63">
        <f t="shared" ca="1" si="8"/>
        <v>3</v>
      </c>
    </row>
    <row r="24" spans="2:37" x14ac:dyDescent="0.35">
      <c r="B24" s="4" t="s">
        <v>2058</v>
      </c>
      <c r="C24" s="4" t="s">
        <v>3707</v>
      </c>
      <c r="H24" s="66" t="s">
        <v>3708</v>
      </c>
      <c r="I24" s="63">
        <f t="shared" ca="1" si="9"/>
        <v>0</v>
      </c>
      <c r="J24" s="63">
        <f t="shared" ca="1" si="9"/>
        <v>1</v>
      </c>
      <c r="K24" s="63">
        <f t="shared" ca="1" si="9"/>
        <v>0</v>
      </c>
      <c r="L24" s="63">
        <f t="shared" ca="1" si="10"/>
        <v>0</v>
      </c>
      <c r="M24" s="63">
        <f t="shared" ca="1" si="11"/>
        <v>0</v>
      </c>
      <c r="N24" s="63">
        <f t="shared" ca="1" si="11"/>
        <v>0</v>
      </c>
      <c r="O24" s="63">
        <f t="shared" ca="1" si="11"/>
        <v>0</v>
      </c>
      <c r="P24" s="63">
        <f t="shared" ca="1" si="11"/>
        <v>0</v>
      </c>
      <c r="Q24" s="63">
        <f t="shared" ca="1" si="11"/>
        <v>0</v>
      </c>
      <c r="R24" s="63">
        <f t="shared" ca="1" si="11"/>
        <v>0</v>
      </c>
      <c r="S24" s="63">
        <f t="shared" ca="1" si="11"/>
        <v>0</v>
      </c>
      <c r="T24" s="63">
        <f t="shared" ca="1" si="6"/>
        <v>5</v>
      </c>
      <c r="U24" s="63">
        <f t="shared" ca="1" si="6"/>
        <v>0</v>
      </c>
      <c r="V24" s="63">
        <f t="shared" ca="1" si="7"/>
        <v>4</v>
      </c>
      <c r="W24" s="63">
        <f t="shared" ca="1" si="6"/>
        <v>0</v>
      </c>
      <c r="X24" s="63">
        <f t="shared" ca="1" si="8"/>
        <v>0</v>
      </c>
    </row>
    <row r="25" spans="2:37" x14ac:dyDescent="0.35">
      <c r="B25" s="4" t="s">
        <v>2059</v>
      </c>
      <c r="C25" s="4" t="s">
        <v>3709</v>
      </c>
      <c r="H25" s="66" t="s">
        <v>3710</v>
      </c>
      <c r="I25" s="63">
        <f t="shared" ca="1" si="9"/>
        <v>0</v>
      </c>
      <c r="J25" s="63">
        <f t="shared" ca="1" si="9"/>
        <v>6</v>
      </c>
      <c r="K25" s="63">
        <f t="shared" ca="1" si="9"/>
        <v>0</v>
      </c>
      <c r="L25" s="63">
        <f t="shared" ca="1" si="10"/>
        <v>0</v>
      </c>
      <c r="M25" s="63">
        <f t="shared" ca="1" si="11"/>
        <v>0</v>
      </c>
      <c r="N25" s="63">
        <f t="shared" ca="1" si="11"/>
        <v>0</v>
      </c>
      <c r="O25" s="63">
        <f t="shared" ca="1" si="11"/>
        <v>2</v>
      </c>
      <c r="P25" s="63">
        <f t="shared" ca="1" si="11"/>
        <v>1</v>
      </c>
      <c r="Q25" s="63">
        <f t="shared" ca="1" si="11"/>
        <v>0</v>
      </c>
      <c r="R25" s="63">
        <f t="shared" ca="1" si="11"/>
        <v>0</v>
      </c>
      <c r="S25" s="63">
        <f t="shared" ca="1" si="11"/>
        <v>0</v>
      </c>
      <c r="T25" s="63">
        <f t="shared" ca="1" si="6"/>
        <v>6</v>
      </c>
      <c r="U25" s="63">
        <f t="shared" ca="1" si="6"/>
        <v>0</v>
      </c>
      <c r="V25" s="63">
        <f t="shared" ca="1" si="7"/>
        <v>1</v>
      </c>
      <c r="W25" s="63">
        <f t="shared" ca="1" si="6"/>
        <v>0</v>
      </c>
      <c r="X25" s="63">
        <f t="shared" ca="1" si="8"/>
        <v>0</v>
      </c>
    </row>
    <row r="26" spans="2:37" x14ac:dyDescent="0.35">
      <c r="B26" s="4" t="s">
        <v>2060</v>
      </c>
      <c r="C26" s="4" t="s">
        <v>3711</v>
      </c>
      <c r="H26" s="66" t="s">
        <v>3712</v>
      </c>
      <c r="I26" s="63">
        <f t="shared" ca="1" si="9"/>
        <v>0</v>
      </c>
      <c r="J26" s="63">
        <f t="shared" ca="1" si="9"/>
        <v>0</v>
      </c>
      <c r="K26" s="63">
        <f t="shared" ca="1" si="9"/>
        <v>0</v>
      </c>
      <c r="L26" s="63">
        <f t="shared" ca="1" si="10"/>
        <v>0</v>
      </c>
      <c r="M26" s="63">
        <f t="shared" ca="1" si="11"/>
        <v>0</v>
      </c>
      <c r="N26" s="63">
        <f t="shared" ca="1" si="11"/>
        <v>0</v>
      </c>
      <c r="O26" s="63">
        <f t="shared" ca="1" si="11"/>
        <v>0</v>
      </c>
      <c r="P26" s="63">
        <f t="shared" ca="1" si="11"/>
        <v>0</v>
      </c>
      <c r="Q26" s="63">
        <f t="shared" ca="1" si="11"/>
        <v>0</v>
      </c>
      <c r="R26" s="63">
        <f t="shared" ca="1" si="11"/>
        <v>0</v>
      </c>
      <c r="S26" s="63">
        <f t="shared" ca="1" si="11"/>
        <v>0</v>
      </c>
      <c r="T26" s="63">
        <f t="shared" ca="1" si="6"/>
        <v>6</v>
      </c>
      <c r="U26" s="63">
        <f t="shared" ca="1" si="6"/>
        <v>0</v>
      </c>
      <c r="V26" s="63">
        <f t="shared" ca="1" si="7"/>
        <v>1</v>
      </c>
      <c r="W26" s="63">
        <f t="shared" ca="1" si="6"/>
        <v>0</v>
      </c>
      <c r="X26" s="63">
        <f t="shared" ca="1" si="8"/>
        <v>1</v>
      </c>
    </row>
    <row r="27" spans="2:37" ht="15.5" x14ac:dyDescent="0.35">
      <c r="B27" s="4" t="s">
        <v>2061</v>
      </c>
      <c r="C27" s="4" t="s">
        <v>3713</v>
      </c>
      <c r="E27" s="69"/>
      <c r="F27" s="69"/>
      <c r="G27" s="69"/>
      <c r="H27" s="66" t="s">
        <v>3714</v>
      </c>
      <c r="I27" s="63">
        <f t="shared" ca="1" si="9"/>
        <v>0</v>
      </c>
      <c r="J27" s="63">
        <f t="shared" ca="1" si="9"/>
        <v>0</v>
      </c>
      <c r="K27" s="63">
        <f t="shared" ca="1" si="9"/>
        <v>0</v>
      </c>
      <c r="L27" s="63">
        <f t="shared" ca="1" si="10"/>
        <v>0</v>
      </c>
      <c r="M27" s="63">
        <f t="shared" ca="1" si="11"/>
        <v>0</v>
      </c>
      <c r="N27" s="63">
        <f t="shared" ca="1" si="11"/>
        <v>0</v>
      </c>
      <c r="O27" s="63">
        <f t="shared" ca="1" si="11"/>
        <v>0</v>
      </c>
      <c r="P27" s="63">
        <f t="shared" ca="1" si="11"/>
        <v>1</v>
      </c>
      <c r="Q27" s="63">
        <f t="shared" ca="1" si="11"/>
        <v>0</v>
      </c>
      <c r="R27" s="63">
        <f t="shared" ca="1" si="11"/>
        <v>0</v>
      </c>
      <c r="S27" s="63">
        <f t="shared" ca="1" si="11"/>
        <v>0</v>
      </c>
      <c r="T27" s="63">
        <f t="shared" ca="1" si="6"/>
        <v>0</v>
      </c>
      <c r="U27" s="63">
        <f t="shared" ca="1" si="6"/>
        <v>0</v>
      </c>
      <c r="V27" s="63">
        <f t="shared" ca="1" si="7"/>
        <v>0</v>
      </c>
      <c r="W27" s="63">
        <f t="shared" ca="1" si="6"/>
        <v>0</v>
      </c>
      <c r="X27" s="63">
        <f t="shared" ca="1" si="8"/>
        <v>0</v>
      </c>
    </row>
    <row r="28" spans="2:37" x14ac:dyDescent="0.35">
      <c r="B28" s="4" t="s">
        <v>2062</v>
      </c>
      <c r="C28" s="4" t="s">
        <v>3715</v>
      </c>
      <c r="H28" s="66" t="s">
        <v>3716</v>
      </c>
      <c r="I28" s="63">
        <f t="shared" ca="1" si="9"/>
        <v>0</v>
      </c>
      <c r="J28" s="63">
        <f t="shared" ca="1" si="9"/>
        <v>0</v>
      </c>
      <c r="K28" s="63">
        <f t="shared" ca="1" si="9"/>
        <v>0</v>
      </c>
      <c r="L28" s="63">
        <f t="shared" ca="1" si="10"/>
        <v>0</v>
      </c>
      <c r="M28" s="63">
        <f t="shared" ca="1" si="11"/>
        <v>0</v>
      </c>
      <c r="N28" s="63">
        <f t="shared" ca="1" si="11"/>
        <v>0</v>
      </c>
      <c r="O28" s="63">
        <f t="shared" ca="1" si="11"/>
        <v>0</v>
      </c>
      <c r="P28" s="63">
        <f t="shared" ca="1" si="11"/>
        <v>0</v>
      </c>
      <c r="Q28" s="63">
        <f t="shared" ca="1" si="11"/>
        <v>0</v>
      </c>
      <c r="R28" s="63">
        <f t="shared" ca="1" si="11"/>
        <v>0</v>
      </c>
      <c r="S28" s="63">
        <f t="shared" ca="1" si="11"/>
        <v>0</v>
      </c>
      <c r="T28" s="63">
        <f t="shared" ca="1" si="6"/>
        <v>0</v>
      </c>
      <c r="U28" s="63">
        <f t="shared" ca="1" si="6"/>
        <v>2</v>
      </c>
      <c r="V28" s="63">
        <f t="shared" ca="1" si="7"/>
        <v>0</v>
      </c>
      <c r="W28" s="63">
        <f t="shared" ca="1" si="6"/>
        <v>0</v>
      </c>
      <c r="X28" s="63">
        <f t="shared" ca="1" si="8"/>
        <v>0</v>
      </c>
    </row>
    <row r="29" spans="2:37" x14ac:dyDescent="0.35">
      <c r="B29" s="4" t="s">
        <v>2064</v>
      </c>
      <c r="C29" s="4" t="s">
        <v>3717</v>
      </c>
      <c r="H29" s="66" t="s">
        <v>3697</v>
      </c>
      <c r="I29" s="63">
        <f t="shared" ca="1" si="9"/>
        <v>0</v>
      </c>
      <c r="J29" s="63">
        <f t="shared" ca="1" si="9"/>
        <v>0</v>
      </c>
      <c r="K29" s="63">
        <f t="shared" ca="1" si="9"/>
        <v>0</v>
      </c>
      <c r="L29" s="63">
        <f t="shared" ca="1" si="10"/>
        <v>11</v>
      </c>
      <c r="M29" s="63">
        <f t="shared" ca="1" si="11"/>
        <v>0</v>
      </c>
      <c r="N29" s="63">
        <f t="shared" ca="1" si="11"/>
        <v>0</v>
      </c>
      <c r="O29" s="63">
        <f t="shared" ca="1" si="11"/>
        <v>0</v>
      </c>
      <c r="P29" s="63">
        <f t="shared" ca="1" si="11"/>
        <v>1</v>
      </c>
      <c r="Q29" s="63">
        <f t="shared" ca="1" si="11"/>
        <v>0</v>
      </c>
      <c r="R29" s="63">
        <f t="shared" ca="1" si="11"/>
        <v>0</v>
      </c>
      <c r="S29" s="63">
        <f t="shared" ca="1" si="11"/>
        <v>0</v>
      </c>
      <c r="T29" s="63">
        <f t="shared" ca="1" si="6"/>
        <v>0</v>
      </c>
      <c r="U29" s="63">
        <f t="shared" ca="1" si="6"/>
        <v>1</v>
      </c>
      <c r="V29" s="63">
        <f t="shared" ca="1" si="7"/>
        <v>0</v>
      </c>
      <c r="W29" s="63">
        <f t="shared" ca="1" si="6"/>
        <v>0</v>
      </c>
      <c r="X29" s="63">
        <f t="shared" ca="1" si="8"/>
        <v>0</v>
      </c>
    </row>
    <row r="30" spans="2:37" ht="15.5" x14ac:dyDescent="0.35">
      <c r="B30" s="4" t="s">
        <v>2065</v>
      </c>
      <c r="C30" s="4" t="s">
        <v>3718</v>
      </c>
      <c r="E30" s="69"/>
      <c r="F30" s="69"/>
      <c r="G30" s="69"/>
      <c r="H30" s="66" t="s">
        <v>3719</v>
      </c>
      <c r="I30" s="63">
        <f t="shared" ca="1" si="9"/>
        <v>0</v>
      </c>
      <c r="J30" s="63">
        <f t="shared" ca="1" si="9"/>
        <v>0</v>
      </c>
      <c r="K30" s="63">
        <f t="shared" ca="1" si="9"/>
        <v>0</v>
      </c>
      <c r="L30" s="63">
        <f t="shared" ca="1" si="10"/>
        <v>0</v>
      </c>
      <c r="M30" s="63">
        <f t="shared" ca="1" si="11"/>
        <v>0</v>
      </c>
      <c r="N30" s="63">
        <f t="shared" ca="1" si="11"/>
        <v>0</v>
      </c>
      <c r="O30" s="63">
        <f t="shared" ca="1" si="11"/>
        <v>0</v>
      </c>
      <c r="P30" s="63">
        <f t="shared" ca="1" si="11"/>
        <v>0</v>
      </c>
      <c r="Q30" s="63">
        <f t="shared" ca="1" si="11"/>
        <v>0</v>
      </c>
      <c r="R30" s="63">
        <f t="shared" ca="1" si="11"/>
        <v>0</v>
      </c>
      <c r="S30" s="63">
        <f t="shared" ca="1" si="11"/>
        <v>0</v>
      </c>
      <c r="T30" s="63">
        <f t="shared" ca="1" si="6"/>
        <v>0</v>
      </c>
      <c r="U30" s="63">
        <f t="shared" ca="1" si="6"/>
        <v>1</v>
      </c>
      <c r="V30" s="63">
        <f t="shared" ca="1" si="7"/>
        <v>0</v>
      </c>
      <c r="W30" s="63">
        <f t="shared" ca="1" si="6"/>
        <v>0</v>
      </c>
      <c r="X30" s="63">
        <f t="shared" ca="1" si="8"/>
        <v>0</v>
      </c>
    </row>
    <row r="31" spans="2:37" x14ac:dyDescent="0.35">
      <c r="C31" s="4"/>
      <c r="D31" s="4"/>
      <c r="H31" s="72" t="s">
        <v>3666</v>
      </c>
      <c r="I31" s="64">
        <f ca="1">COUNTIF(INDIRECT($B$4&amp;$B$3),I$1)</f>
        <v>8</v>
      </c>
      <c r="J31" s="64">
        <f ca="1">COUNTIF(INDIRECT($B$4&amp;$B$3),J$1)</f>
        <v>10</v>
      </c>
      <c r="K31" s="64">
        <f ca="1">COUNTIF(INDIRECT($B$4&amp;$B$3),K$1)</f>
        <v>16</v>
      </c>
      <c r="L31" s="64">
        <f ca="1">COUNTIF(INDIRECT($B$4&amp;$B$3),L$1)</f>
        <v>19</v>
      </c>
      <c r="M31" s="64">
        <f t="shared" ref="M31:S31" ca="1" si="12">COUNTIF(INDIRECT($B$4&amp;$B$3),M$1)</f>
        <v>13</v>
      </c>
      <c r="N31" s="64">
        <f t="shared" ca="1" si="12"/>
        <v>12</v>
      </c>
      <c r="O31" s="64">
        <f t="shared" ca="1" si="12"/>
        <v>2</v>
      </c>
      <c r="P31" s="64">
        <f t="shared" ca="1" si="12"/>
        <v>22</v>
      </c>
      <c r="Q31" s="64">
        <f t="shared" ca="1" si="12"/>
        <v>14</v>
      </c>
      <c r="R31" s="64">
        <f t="shared" ca="1" si="12"/>
        <v>44</v>
      </c>
      <c r="S31" s="64">
        <f t="shared" ca="1" si="12"/>
        <v>0</v>
      </c>
      <c r="T31" s="64">
        <f ca="1">COUNTIF(INDIRECT($B$4&amp;$B$3),T$1)</f>
        <v>6</v>
      </c>
      <c r="U31" s="64">
        <f ca="1">COUNTIF(INDIRECT($B$4&amp;$B$3),U$1)</f>
        <v>23</v>
      </c>
      <c r="V31" s="64">
        <f ca="1">COUNTIF(INDIRECT($B$4&amp;$B$3),V$1)</f>
        <v>14</v>
      </c>
      <c r="W31" s="64">
        <f ca="1">COUNTIF(INDIRECT($B$4&amp;$B$3),W$1)</f>
        <v>9</v>
      </c>
      <c r="X31" s="64">
        <f ca="1">COUNTIF(INDIRECT($B$4&amp;$B$3),X$1)</f>
        <v>3</v>
      </c>
      <c r="Y31" s="9"/>
    </row>
    <row r="32" spans="2:37" x14ac:dyDescent="0.35">
      <c r="H32" s="70"/>
    </row>
    <row r="34" spans="2:25" x14ac:dyDescent="0.35">
      <c r="H34" s="9" t="s">
        <v>3720</v>
      </c>
    </row>
    <row r="35" spans="2:25" s="38" customFormat="1" x14ac:dyDescent="0.35">
      <c r="C35" s="73"/>
      <c r="D35" s="73"/>
      <c r="H35" s="73"/>
    </row>
    <row r="36" spans="2:25" x14ac:dyDescent="0.35">
      <c r="H36" s="65" t="s">
        <v>3654</v>
      </c>
      <c r="I36" s="67" t="s">
        <v>72</v>
      </c>
      <c r="J36" s="67" t="s">
        <v>80</v>
      </c>
      <c r="K36" s="67" t="s">
        <v>76</v>
      </c>
      <c r="L36" s="67" t="s">
        <v>63</v>
      </c>
      <c r="M36" s="67" t="s">
        <v>83</v>
      </c>
      <c r="N36" s="67" t="s">
        <v>85</v>
      </c>
      <c r="O36" s="67" t="s">
        <v>98</v>
      </c>
      <c r="P36" s="67" t="s">
        <v>87</v>
      </c>
      <c r="Q36" s="67" t="s">
        <v>89</v>
      </c>
      <c r="R36" s="67" t="s">
        <v>101</v>
      </c>
      <c r="S36" s="67" t="s">
        <v>103</v>
      </c>
      <c r="T36" s="67" t="s">
        <v>78</v>
      </c>
      <c r="U36" s="67" t="s">
        <v>91</v>
      </c>
      <c r="V36" s="67" t="s">
        <v>95</v>
      </c>
      <c r="W36" s="67" t="s">
        <v>93</v>
      </c>
      <c r="X36" s="67" t="s">
        <v>70</v>
      </c>
    </row>
    <row r="37" spans="2:25" x14ac:dyDescent="0.35">
      <c r="B37" s="4" t="s">
        <v>3313</v>
      </c>
      <c r="C37" s="4" t="s">
        <v>3586</v>
      </c>
      <c r="H37" s="66" t="s">
        <v>3721</v>
      </c>
      <c r="I37" s="44">
        <f t="shared" ref="I37:X43" ca="1" si="13">SUMIF(INDIRECT($B$4&amp;$B$3),I$1,INDIRECT($B$4&amp;$C37))/I$44</f>
        <v>0</v>
      </c>
      <c r="J37" s="44">
        <f t="shared" ca="1" si="13"/>
        <v>0</v>
      </c>
      <c r="K37" s="44">
        <f t="shared" ca="1" si="13"/>
        <v>0</v>
      </c>
      <c r="L37" s="44">
        <f t="shared" ca="1" si="13"/>
        <v>0</v>
      </c>
      <c r="M37" s="44">
        <f t="shared" ca="1" si="13"/>
        <v>0</v>
      </c>
      <c r="N37" s="44">
        <f t="shared" ca="1" si="13"/>
        <v>0</v>
      </c>
      <c r="O37" s="44">
        <f t="shared" ca="1" si="13"/>
        <v>0</v>
      </c>
      <c r="P37" s="44">
        <f t="shared" ca="1" si="13"/>
        <v>0</v>
      </c>
      <c r="Q37" s="44">
        <f t="shared" ca="1" si="13"/>
        <v>0</v>
      </c>
      <c r="R37" s="44">
        <f t="shared" ca="1" si="13"/>
        <v>0</v>
      </c>
      <c r="S37" s="44" t="e">
        <f t="shared" ca="1" si="13"/>
        <v>#DIV/0!</v>
      </c>
      <c r="T37" s="44">
        <f t="shared" ca="1" si="13"/>
        <v>0</v>
      </c>
      <c r="U37" s="44">
        <f t="shared" ca="1" si="13"/>
        <v>0</v>
      </c>
      <c r="V37" s="44">
        <f t="shared" ca="1" si="13"/>
        <v>0</v>
      </c>
      <c r="W37" s="44">
        <f t="shared" ca="1" si="13"/>
        <v>0</v>
      </c>
      <c r="X37" s="44">
        <f t="shared" ca="1" si="13"/>
        <v>0</v>
      </c>
    </row>
    <row r="38" spans="2:25" x14ac:dyDescent="0.35">
      <c r="B38" s="4" t="s">
        <v>3315</v>
      </c>
      <c r="C38" s="4" t="s">
        <v>3723</v>
      </c>
      <c r="H38" s="66" t="s">
        <v>3724</v>
      </c>
      <c r="I38" s="44">
        <f t="shared" ca="1" si="13"/>
        <v>0</v>
      </c>
      <c r="J38" s="44">
        <f t="shared" ca="1" si="13"/>
        <v>0</v>
      </c>
      <c r="K38" s="44">
        <f t="shared" ca="1" si="13"/>
        <v>0</v>
      </c>
      <c r="L38" s="44">
        <f t="shared" ca="1" si="13"/>
        <v>0</v>
      </c>
      <c r="M38" s="44">
        <f t="shared" ca="1" si="13"/>
        <v>0</v>
      </c>
      <c r="N38" s="44">
        <f t="shared" ca="1" si="13"/>
        <v>0</v>
      </c>
      <c r="O38" s="44">
        <f t="shared" ca="1" si="13"/>
        <v>0</v>
      </c>
      <c r="P38" s="44">
        <f t="shared" ca="1" si="13"/>
        <v>9.0909090909090912E-2</v>
      </c>
      <c r="Q38" s="44">
        <f t="shared" ca="1" si="13"/>
        <v>0</v>
      </c>
      <c r="R38" s="44">
        <f t="shared" ca="1" si="13"/>
        <v>0</v>
      </c>
      <c r="S38" s="44" t="e">
        <f t="shared" ca="1" si="13"/>
        <v>#DIV/0!</v>
      </c>
      <c r="T38" s="44">
        <f t="shared" ca="1" si="13"/>
        <v>0</v>
      </c>
      <c r="U38" s="44">
        <f t="shared" ca="1" si="13"/>
        <v>0.21739130434782608</v>
      </c>
      <c r="V38" s="44">
        <f t="shared" ca="1" si="13"/>
        <v>0</v>
      </c>
      <c r="W38" s="44">
        <f t="shared" ca="1" si="13"/>
        <v>0</v>
      </c>
      <c r="X38" s="44">
        <f t="shared" ca="1" si="13"/>
        <v>0</v>
      </c>
    </row>
    <row r="39" spans="2:25" x14ac:dyDescent="0.35">
      <c r="B39" s="4" t="s">
        <v>3314</v>
      </c>
      <c r="C39" s="4" t="s">
        <v>3623</v>
      </c>
      <c r="H39" s="66" t="s">
        <v>3722</v>
      </c>
      <c r="I39" s="44">
        <f t="shared" ca="1" si="13"/>
        <v>0</v>
      </c>
      <c r="J39" s="44">
        <f t="shared" ca="1" si="13"/>
        <v>0</v>
      </c>
      <c r="K39" s="44">
        <f t="shared" ca="1" si="13"/>
        <v>0</v>
      </c>
      <c r="L39" s="44">
        <f t="shared" ca="1" si="13"/>
        <v>0</v>
      </c>
      <c r="M39" s="44">
        <f t="shared" ca="1" si="13"/>
        <v>0</v>
      </c>
      <c r="N39" s="44">
        <f t="shared" ca="1" si="13"/>
        <v>0</v>
      </c>
      <c r="O39" s="44">
        <f t="shared" ca="1" si="13"/>
        <v>0.5</v>
      </c>
      <c r="P39" s="44">
        <f t="shared" ca="1" si="13"/>
        <v>0.18181818181818182</v>
      </c>
      <c r="Q39" s="44">
        <f t="shared" ca="1" si="13"/>
        <v>0</v>
      </c>
      <c r="R39" s="44">
        <f t="shared" ca="1" si="13"/>
        <v>0</v>
      </c>
      <c r="S39" s="44" t="e">
        <f t="shared" ca="1" si="13"/>
        <v>#DIV/0!</v>
      </c>
      <c r="T39" s="44">
        <f t="shared" ca="1" si="13"/>
        <v>0</v>
      </c>
      <c r="U39" s="44">
        <f t="shared" ca="1" si="13"/>
        <v>4.3478260869565216E-2</v>
      </c>
      <c r="V39" s="44">
        <f t="shared" ca="1" si="13"/>
        <v>0</v>
      </c>
      <c r="W39" s="44">
        <f t="shared" ca="1" si="13"/>
        <v>0</v>
      </c>
      <c r="X39" s="44">
        <f t="shared" ca="1" si="13"/>
        <v>1</v>
      </c>
    </row>
    <row r="40" spans="2:25" x14ac:dyDescent="0.35">
      <c r="B40" s="4" t="s">
        <v>3317</v>
      </c>
      <c r="C40" s="4" t="s">
        <v>3727</v>
      </c>
      <c r="H40" s="66" t="s">
        <v>3728</v>
      </c>
      <c r="I40" s="44">
        <f t="shared" ca="1" si="13"/>
        <v>0.5</v>
      </c>
      <c r="J40" s="44">
        <f t="shared" ca="1" si="13"/>
        <v>0</v>
      </c>
      <c r="K40" s="44">
        <f t="shared" ca="1" si="13"/>
        <v>0</v>
      </c>
      <c r="L40" s="44">
        <f t="shared" ca="1" si="13"/>
        <v>0</v>
      </c>
      <c r="M40" s="44">
        <f t="shared" ca="1" si="13"/>
        <v>0</v>
      </c>
      <c r="N40" s="44">
        <f t="shared" ca="1" si="13"/>
        <v>0</v>
      </c>
      <c r="O40" s="44">
        <f t="shared" ca="1" si="13"/>
        <v>1</v>
      </c>
      <c r="P40" s="44">
        <f t="shared" ca="1" si="13"/>
        <v>9.0909090909090912E-2</v>
      </c>
      <c r="Q40" s="44">
        <f t="shared" ca="1" si="13"/>
        <v>0</v>
      </c>
      <c r="R40" s="44">
        <f t="shared" ca="1" si="13"/>
        <v>0</v>
      </c>
      <c r="S40" s="44" t="e">
        <f t="shared" ca="1" si="13"/>
        <v>#DIV/0!</v>
      </c>
      <c r="T40" s="44">
        <f t="shared" ca="1" si="13"/>
        <v>0</v>
      </c>
      <c r="U40" s="44">
        <f t="shared" ca="1" si="13"/>
        <v>0</v>
      </c>
      <c r="V40" s="44">
        <f t="shared" ca="1" si="13"/>
        <v>0</v>
      </c>
      <c r="W40" s="44">
        <f t="shared" ca="1" si="13"/>
        <v>0</v>
      </c>
      <c r="X40" s="44">
        <f t="shared" ca="1" si="13"/>
        <v>0.33333333333333331</v>
      </c>
    </row>
    <row r="41" spans="2:25" x14ac:dyDescent="0.35">
      <c r="B41" s="4" t="s">
        <v>3316</v>
      </c>
      <c r="C41" s="4" t="s">
        <v>3725</v>
      </c>
      <c r="H41" s="66" t="s">
        <v>3726</v>
      </c>
      <c r="I41" s="44">
        <f t="shared" ca="1" si="13"/>
        <v>0.5</v>
      </c>
      <c r="J41" s="44">
        <f t="shared" ca="1" si="13"/>
        <v>0.1</v>
      </c>
      <c r="K41" s="44">
        <f t="shared" ca="1" si="13"/>
        <v>0</v>
      </c>
      <c r="L41" s="44">
        <f t="shared" ca="1" si="13"/>
        <v>0</v>
      </c>
      <c r="M41" s="44">
        <f t="shared" ca="1" si="13"/>
        <v>0</v>
      </c>
      <c r="N41" s="44">
        <f t="shared" ca="1" si="13"/>
        <v>0</v>
      </c>
      <c r="O41" s="44">
        <f t="shared" ca="1" si="13"/>
        <v>0</v>
      </c>
      <c r="P41" s="44">
        <f t="shared" ca="1" si="13"/>
        <v>9.0909090909090912E-2</v>
      </c>
      <c r="Q41" s="44">
        <f t="shared" ca="1" si="13"/>
        <v>1</v>
      </c>
      <c r="R41" s="44">
        <f t="shared" ca="1" si="13"/>
        <v>1</v>
      </c>
      <c r="S41" s="44" t="e">
        <f t="shared" ca="1" si="13"/>
        <v>#DIV/0!</v>
      </c>
      <c r="T41" s="44">
        <f t="shared" ca="1" si="13"/>
        <v>0.33333333333333331</v>
      </c>
      <c r="U41" s="44">
        <f t="shared" ca="1" si="13"/>
        <v>0</v>
      </c>
      <c r="V41" s="44">
        <f t="shared" ca="1" si="13"/>
        <v>7.1428571428571425E-2</v>
      </c>
      <c r="W41" s="44">
        <f t="shared" ca="1" si="13"/>
        <v>0</v>
      </c>
      <c r="X41" s="44">
        <f t="shared" ca="1" si="13"/>
        <v>0</v>
      </c>
    </row>
    <row r="42" spans="2:25" x14ac:dyDescent="0.35">
      <c r="B42" s="4" t="s">
        <v>3318</v>
      </c>
      <c r="C42" s="4" t="s">
        <v>3729</v>
      </c>
      <c r="H42" s="66" t="s">
        <v>3730</v>
      </c>
      <c r="I42" s="44">
        <f t="shared" ca="1" si="13"/>
        <v>0.125</v>
      </c>
      <c r="J42" s="44">
        <f t="shared" ca="1" si="13"/>
        <v>0</v>
      </c>
      <c r="K42" s="44">
        <f t="shared" ca="1" si="13"/>
        <v>0</v>
      </c>
      <c r="L42" s="44">
        <f t="shared" ca="1" si="13"/>
        <v>0</v>
      </c>
      <c r="M42" s="44">
        <f t="shared" ca="1" si="13"/>
        <v>0</v>
      </c>
      <c r="N42" s="44">
        <f t="shared" ca="1" si="13"/>
        <v>0</v>
      </c>
      <c r="O42" s="44">
        <f t="shared" ca="1" si="13"/>
        <v>0</v>
      </c>
      <c r="P42" s="44">
        <f t="shared" ca="1" si="13"/>
        <v>0.13636363636363635</v>
      </c>
      <c r="Q42" s="44">
        <f t="shared" ca="1" si="13"/>
        <v>0</v>
      </c>
      <c r="R42" s="44">
        <f t="shared" ca="1" si="13"/>
        <v>0</v>
      </c>
      <c r="S42" s="44" t="e">
        <f t="shared" ca="1" si="13"/>
        <v>#DIV/0!</v>
      </c>
      <c r="T42" s="44">
        <f t="shared" ca="1" si="13"/>
        <v>0</v>
      </c>
      <c r="U42" s="44">
        <f t="shared" ca="1" si="13"/>
        <v>0.13043478260869565</v>
      </c>
      <c r="V42" s="44">
        <f t="shared" ca="1" si="13"/>
        <v>0</v>
      </c>
      <c r="W42" s="44">
        <f t="shared" ca="1" si="13"/>
        <v>0</v>
      </c>
      <c r="X42" s="44">
        <f t="shared" ca="1" si="13"/>
        <v>0.33333333333333331</v>
      </c>
    </row>
    <row r="43" spans="2:25" x14ac:dyDescent="0.35">
      <c r="B43" s="4" t="s">
        <v>3319</v>
      </c>
      <c r="C43" s="4" t="s">
        <v>3731</v>
      </c>
      <c r="H43" s="66" t="s">
        <v>3732</v>
      </c>
      <c r="I43" s="44">
        <f t="shared" ca="1" si="13"/>
        <v>0.5</v>
      </c>
      <c r="J43" s="44">
        <f t="shared" ca="1" si="13"/>
        <v>0.1</v>
      </c>
      <c r="K43" s="44">
        <f t="shared" ca="1" si="13"/>
        <v>0</v>
      </c>
      <c r="L43" s="44">
        <f t="shared" ca="1" si="13"/>
        <v>0</v>
      </c>
      <c r="M43" s="44">
        <f t="shared" ca="1" si="13"/>
        <v>0</v>
      </c>
      <c r="N43" s="44">
        <f t="shared" ca="1" si="13"/>
        <v>0</v>
      </c>
      <c r="O43" s="44">
        <f t="shared" ca="1" si="13"/>
        <v>1</v>
      </c>
      <c r="P43" s="44">
        <f t="shared" ca="1" si="13"/>
        <v>0</v>
      </c>
      <c r="Q43" s="44">
        <f t="shared" ca="1" si="13"/>
        <v>1</v>
      </c>
      <c r="R43" s="44">
        <f t="shared" ca="1" si="13"/>
        <v>0.77272727272727271</v>
      </c>
      <c r="S43" s="44" t="e">
        <f t="shared" ca="1" si="13"/>
        <v>#DIV/0!</v>
      </c>
      <c r="T43" s="44">
        <f t="shared" ca="1" si="13"/>
        <v>0.16666666666666666</v>
      </c>
      <c r="U43" s="44">
        <f t="shared" ca="1" si="13"/>
        <v>0.17391304347826086</v>
      </c>
      <c r="V43" s="44">
        <f t="shared" ca="1" si="13"/>
        <v>0</v>
      </c>
      <c r="W43" s="44">
        <f t="shared" ca="1" si="13"/>
        <v>0</v>
      </c>
      <c r="X43" s="44">
        <f t="shared" ca="1" si="13"/>
        <v>0</v>
      </c>
    </row>
    <row r="44" spans="2:25" x14ac:dyDescent="0.35">
      <c r="C44" s="4"/>
      <c r="D44" s="4"/>
      <c r="H44" s="72" t="s">
        <v>3666</v>
      </c>
      <c r="I44" s="64">
        <f ca="1">COUNTIF(INDIRECT($B$4&amp;$B$3),I$1)</f>
        <v>8</v>
      </c>
      <c r="J44" s="64">
        <f ca="1">COUNTIF(INDIRECT($B$4&amp;$B$3),J$1)</f>
        <v>10</v>
      </c>
      <c r="K44" s="64">
        <f ca="1">COUNTIF(INDIRECT($B$4&amp;$B$3),K$1)</f>
        <v>16</v>
      </c>
      <c r="L44" s="64">
        <f ca="1">COUNTIF(INDIRECT($B$4&amp;$B$3),L$1)</f>
        <v>19</v>
      </c>
      <c r="M44" s="64">
        <f t="shared" ref="M44:S44" ca="1" si="14">COUNTIF(INDIRECT($B$4&amp;$B$3),M$1)</f>
        <v>13</v>
      </c>
      <c r="N44" s="64">
        <f t="shared" ca="1" si="14"/>
        <v>12</v>
      </c>
      <c r="O44" s="64">
        <f t="shared" ca="1" si="14"/>
        <v>2</v>
      </c>
      <c r="P44" s="64">
        <f t="shared" ca="1" si="14"/>
        <v>22</v>
      </c>
      <c r="Q44" s="64">
        <f t="shared" ca="1" si="14"/>
        <v>14</v>
      </c>
      <c r="R44" s="64">
        <f t="shared" ca="1" si="14"/>
        <v>44</v>
      </c>
      <c r="S44" s="64">
        <f t="shared" ca="1" si="14"/>
        <v>0</v>
      </c>
      <c r="T44" s="64">
        <f ca="1">COUNTIF(INDIRECT($B$4&amp;$B$3),T$1)</f>
        <v>6</v>
      </c>
      <c r="U44" s="64">
        <f ca="1">COUNTIF(INDIRECT($B$4&amp;$B$3),U$1)</f>
        <v>23</v>
      </c>
      <c r="V44" s="64">
        <f ca="1">COUNTIF(INDIRECT($B$4&amp;$B$3),V$1)</f>
        <v>14</v>
      </c>
      <c r="W44" s="64">
        <f ca="1">COUNTIF(INDIRECT($B$4&amp;$B$3),W$1)</f>
        <v>9</v>
      </c>
      <c r="X44" s="64">
        <f ca="1">COUNTIF(INDIRECT($B$4&amp;$B$3),X$1)</f>
        <v>3</v>
      </c>
      <c r="Y44" s="9"/>
    </row>
    <row r="49" spans="1:24" x14ac:dyDescent="0.35">
      <c r="A49" s="94">
        <v>0</v>
      </c>
      <c r="B49" s="94">
        <v>0.05</v>
      </c>
      <c r="C49" s="95">
        <v>0.1</v>
      </c>
      <c r="D49" s="95">
        <v>0.2</v>
      </c>
      <c r="E49" s="94">
        <v>0.5</v>
      </c>
      <c r="F49" s="4">
        <v>1</v>
      </c>
      <c r="H49" s="65" t="s">
        <v>3734</v>
      </c>
      <c r="I49" s="67" t="s">
        <v>72</v>
      </c>
      <c r="J49" s="67" t="s">
        <v>80</v>
      </c>
      <c r="K49" s="67" t="s">
        <v>76</v>
      </c>
      <c r="L49" s="67" t="s">
        <v>63</v>
      </c>
      <c r="M49" s="67" t="s">
        <v>83</v>
      </c>
      <c r="N49" s="67" t="s">
        <v>85</v>
      </c>
      <c r="O49" s="67" t="s">
        <v>98</v>
      </c>
      <c r="P49" s="67" t="s">
        <v>87</v>
      </c>
      <c r="Q49" s="67" t="s">
        <v>89</v>
      </c>
      <c r="R49" s="67" t="s">
        <v>101</v>
      </c>
      <c r="S49" s="67" t="s">
        <v>103</v>
      </c>
      <c r="T49" s="67" t="s">
        <v>78</v>
      </c>
      <c r="U49" s="67" t="s">
        <v>91</v>
      </c>
      <c r="V49" s="67" t="s">
        <v>95</v>
      </c>
      <c r="W49" s="67" t="s">
        <v>93</v>
      </c>
      <c r="X49" s="67" t="s">
        <v>70</v>
      </c>
    </row>
    <row r="50" spans="1:24" ht="16.5" x14ac:dyDescent="0.45">
      <c r="A50" s="32">
        <v>1</v>
      </c>
      <c r="B50" s="32">
        <v>0.85</v>
      </c>
      <c r="C50" s="33">
        <v>0.7</v>
      </c>
      <c r="D50" s="33">
        <v>0.5</v>
      </c>
      <c r="E50" s="32">
        <v>0.25</v>
      </c>
      <c r="F50" s="32">
        <v>0</v>
      </c>
      <c r="G50" s="43" t="s">
        <v>3735</v>
      </c>
      <c r="H50" s="66" t="s">
        <v>3721</v>
      </c>
      <c r="I50" s="4" cm="1">
        <f t="array" aca="1" ref="I50" ca="1">_xlfn.IFS(I37=0%,$A50,I37&lt;5%,$B50,I37&lt;10%,$C50,I37&lt;20%,$D50,I37&lt;50%,$E50,I37&lt;=100%,$F50)</f>
        <v>1</v>
      </c>
      <c r="J50" s="4" cm="1">
        <f t="array" aca="1" ref="J50" ca="1">_xlfn.IFS(J37=0%,$A50,J37&lt;5%,$B50,J37&lt;10%,$C50,J37&lt;20%,$D50,J37&lt;50%,$E50,J37&lt;=100%,$F50)</f>
        <v>1</v>
      </c>
      <c r="K50" s="4" cm="1">
        <f t="array" aca="1" ref="K50" ca="1">_xlfn.IFS(K37=0%,$A50,K37&lt;5%,$B50,K37&lt;10%,$C50,K37&lt;20%,$D50,K37&lt;50%,$E50,K37&lt;=100%,$F50)</f>
        <v>1</v>
      </c>
      <c r="L50" s="4" cm="1">
        <f t="array" aca="1" ref="L50" ca="1">_xlfn.IFS(L37=0%,$A50,L37&lt;5%,$B50,L37&lt;10%,$C50,L37&lt;20%,$D50,L37&lt;50%,$E50,L37&lt;=100%,$F50)</f>
        <v>1</v>
      </c>
      <c r="M50" s="4" cm="1">
        <f t="array" aca="1" ref="M50" ca="1">_xlfn.IFS(M37=0%,$A50,M37&lt;5%,$B50,M37&lt;10%,$C50,M37&lt;20%,$D50,M37&lt;50%,$E50,M37&lt;=100%,$F50)</f>
        <v>1</v>
      </c>
      <c r="N50" s="4" cm="1">
        <f t="array" aca="1" ref="N50" ca="1">_xlfn.IFS(N37=0%,$A50,N37&lt;5%,$B50,N37&lt;10%,$C50,N37&lt;20%,$D50,N37&lt;50%,$E50,N37&lt;=100%,$F50)</f>
        <v>1</v>
      </c>
      <c r="O50" s="4" cm="1">
        <f t="array" aca="1" ref="O50" ca="1">_xlfn.IFS(O37=0%,$A50,O37&lt;5%,$B50,O37&lt;10%,$C50,O37&lt;20%,$D50,O37&lt;50%,$E50,O37&lt;=100%,$F50)</f>
        <v>1</v>
      </c>
      <c r="P50" s="4" cm="1">
        <f t="array" aca="1" ref="P50" ca="1">_xlfn.IFS(P37=0%,$A50,P37&lt;5%,$B50,P37&lt;10%,$C50,P37&lt;20%,$D50,P37&lt;50%,$E50,P37&lt;=100%,$F50)</f>
        <v>1</v>
      </c>
      <c r="Q50" s="4" cm="1">
        <f t="array" aca="1" ref="Q50" ca="1">_xlfn.IFS(Q37=0%,$A50,Q37&lt;5%,$B50,Q37&lt;10%,$C50,Q37&lt;20%,$D50,Q37&lt;50%,$E50,Q37&lt;=100%,$F50)</f>
        <v>1</v>
      </c>
      <c r="R50" s="4" cm="1">
        <f t="array" aca="1" ref="R50" ca="1">_xlfn.IFS(R37=0%,$A50,R37&lt;5%,$B50,R37&lt;10%,$C50,R37&lt;20%,$D50,R37&lt;50%,$E50,R37&lt;=100%,$F50)</f>
        <v>1</v>
      </c>
      <c r="S50" s="4" t="e" cm="1">
        <f t="array" aca="1" ref="S50" ca="1">_xlfn.IFS(S37=0%,$A50,S37&lt;5%,$B50,S37&lt;10%,$C50,S37&lt;20%,$D50,S37&lt;50%,$E50,S37&lt;=100%,$F50)</f>
        <v>#DIV/0!</v>
      </c>
      <c r="T50" s="4" cm="1">
        <f t="array" aca="1" ref="T50" ca="1">_xlfn.IFS(T37=0%,$A50,T37&lt;5%,$B50,T37&lt;10%,$C50,T37&lt;20%,$D50,T37&lt;50%,$E50,T37&lt;=100%,$F50)</f>
        <v>1</v>
      </c>
      <c r="U50" s="4" cm="1">
        <f t="array" aca="1" ref="U50" ca="1">_xlfn.IFS(U37=0%,$A50,U37&lt;5%,$B50,U37&lt;10%,$C50,U37&lt;20%,$D50,U37&lt;50%,$E50,U37&lt;=100%,$F50)</f>
        <v>1</v>
      </c>
      <c r="V50" s="4" cm="1">
        <f t="array" aca="1" ref="V50" ca="1">_xlfn.IFS(V37=0%,$A50,V37&lt;5%,$B50,V37&lt;10%,$C50,V37&lt;20%,$D50,V37&lt;50%,$E50,V37&lt;=100%,$F50)</f>
        <v>1</v>
      </c>
      <c r="W50" s="4" cm="1">
        <f t="array" aca="1" ref="W50" ca="1">_xlfn.IFS(W37=0%,$A50,W37&lt;5%,$B50,W37&lt;10%,$C50,W37&lt;20%,$D50,W37&lt;50%,$E50,W37&lt;=100%,$F50)</f>
        <v>1</v>
      </c>
      <c r="X50" s="4" cm="1">
        <f t="array" aca="1" ref="X50" ca="1">_xlfn.IFS(X37=0%,$A50,X37&lt;5%,$B50,X37&lt;10%,$C50,X37&lt;20%,$D50,X37&lt;50%,$E50,X37&lt;=100%,$F50)</f>
        <v>1</v>
      </c>
    </row>
    <row r="51" spans="1:24" ht="16.5" x14ac:dyDescent="0.45">
      <c r="A51" s="32">
        <v>1</v>
      </c>
      <c r="B51" s="32">
        <v>0.75</v>
      </c>
      <c r="C51" s="33">
        <v>0.5</v>
      </c>
      <c r="D51" s="33">
        <v>0.25</v>
      </c>
      <c r="E51" s="32">
        <v>0</v>
      </c>
      <c r="F51" s="32">
        <v>0</v>
      </c>
      <c r="G51" s="43"/>
      <c r="H51" s="66" t="s">
        <v>3724</v>
      </c>
      <c r="I51" s="4" cm="1">
        <f t="array" aca="1" ref="I51" ca="1">_xlfn.IFS(I38=0%,$A51,I38&lt;5%,$B51,I38&lt;10%,$C51,I38&lt;20%,$D51,I38&lt;50%,$E51,I38&lt;=100%,$F51)</f>
        <v>1</v>
      </c>
      <c r="J51" s="4" cm="1">
        <f t="array" aca="1" ref="J51" ca="1">_xlfn.IFS(J38=0%,$A51,J38&lt;5%,$B51,J38&lt;10%,$C51,J38&lt;20%,$D51,J38&lt;50%,$E51,J38&lt;=100%,$F51)</f>
        <v>1</v>
      </c>
      <c r="K51" s="4" cm="1">
        <f t="array" aca="1" ref="K51" ca="1">_xlfn.IFS(K38=0%,$A51,K38&lt;5%,$B51,K38&lt;10%,$C51,K38&lt;20%,$D51,K38&lt;50%,$E51,K38&lt;=100%,$F51)</f>
        <v>1</v>
      </c>
      <c r="L51" s="4" cm="1">
        <f t="array" aca="1" ref="L51" ca="1">_xlfn.IFS(L38=0%,$A51,L38&lt;5%,$B51,L38&lt;10%,$C51,L38&lt;20%,$D51,L38&lt;50%,$E51,L38&lt;=100%,$F51)</f>
        <v>1</v>
      </c>
      <c r="M51" s="4" cm="1">
        <f t="array" aca="1" ref="M51" ca="1">_xlfn.IFS(M38=0%,$A51,M38&lt;5%,$B51,M38&lt;10%,$C51,M38&lt;20%,$D51,M38&lt;50%,$E51,M38&lt;=100%,$F51)</f>
        <v>1</v>
      </c>
      <c r="N51" s="4" cm="1">
        <f t="array" aca="1" ref="N51" ca="1">_xlfn.IFS(N38=0%,$A51,N38&lt;5%,$B51,N38&lt;10%,$C51,N38&lt;20%,$D51,N38&lt;50%,$E51,N38&lt;=100%,$F51)</f>
        <v>1</v>
      </c>
      <c r="O51" s="4" cm="1">
        <f t="array" aca="1" ref="O51" ca="1">_xlfn.IFS(O38=0%,$A51,O38&lt;5%,$B51,O38&lt;10%,$C51,O38&lt;20%,$D51,O38&lt;50%,$E51,O38&lt;=100%,$F51)</f>
        <v>1</v>
      </c>
      <c r="P51" s="4" cm="1">
        <f t="array" aca="1" ref="P51" ca="1">_xlfn.IFS(P38=0%,$A51,P38&lt;5%,$B51,P38&lt;10%,$C51,P38&lt;20%,$D51,P38&lt;50%,$E51,P38&lt;=100%,$F51)</f>
        <v>0.5</v>
      </c>
      <c r="Q51" s="4" cm="1">
        <f t="array" aca="1" ref="Q51" ca="1">_xlfn.IFS(Q38=0%,$A51,Q38&lt;5%,$B51,Q38&lt;10%,$C51,Q38&lt;20%,$D51,Q38&lt;50%,$E51,Q38&lt;=100%,$F51)</f>
        <v>1</v>
      </c>
      <c r="R51" s="4" cm="1">
        <f t="array" aca="1" ref="R51" ca="1">_xlfn.IFS(R38=0%,$A51,R38&lt;5%,$B51,R38&lt;10%,$C51,R38&lt;20%,$D51,R38&lt;50%,$E51,R38&lt;=100%,$F51)</f>
        <v>1</v>
      </c>
      <c r="S51" s="4" t="e" cm="1">
        <f t="array" aca="1" ref="S51" ca="1">_xlfn.IFS(S38=0%,$A51,S38&lt;5%,$B51,S38&lt;10%,$C51,S38&lt;20%,$D51,S38&lt;50%,$E51,S38&lt;=100%,$F51)</f>
        <v>#DIV/0!</v>
      </c>
      <c r="T51" s="4" cm="1">
        <f t="array" aca="1" ref="T51" ca="1">_xlfn.IFS(T38=0%,$A51,T38&lt;5%,$B51,T38&lt;10%,$C51,T38&lt;20%,$D51,T38&lt;50%,$E51,T38&lt;=100%,$F51)</f>
        <v>1</v>
      </c>
      <c r="U51" s="4" cm="1">
        <f t="array" aca="1" ref="U51" ca="1">_xlfn.IFS(U38=0%,$A51,U38&lt;5%,$B51,U38&lt;10%,$C51,U38&lt;20%,$D51,U38&lt;50%,$E51,U38&lt;=100%,$F51)</f>
        <v>0</v>
      </c>
      <c r="V51" s="4" cm="1">
        <f t="array" aca="1" ref="V51" ca="1">_xlfn.IFS(V38=0%,$A51,V38&lt;5%,$B51,V38&lt;10%,$C51,V38&lt;20%,$D51,V38&lt;50%,$E51,V38&lt;=100%,$F51)</f>
        <v>1</v>
      </c>
      <c r="W51" s="4" cm="1">
        <f t="array" aca="1" ref="W51" ca="1">_xlfn.IFS(W38=0%,$A51,W38&lt;5%,$B51,W38&lt;10%,$C51,W38&lt;20%,$D51,W38&lt;50%,$E51,W38&lt;=100%,$F51)</f>
        <v>1</v>
      </c>
      <c r="X51" s="4" cm="1">
        <f t="array" aca="1" ref="X51" ca="1">_xlfn.IFS(X38=0%,$A51,X38&lt;5%,$B51,X38&lt;10%,$C51,X38&lt;20%,$D51,X38&lt;50%,$E51,X38&lt;=100%,$F51)</f>
        <v>1</v>
      </c>
    </row>
    <row r="52" spans="1:24" ht="16.5" x14ac:dyDescent="0.45">
      <c r="A52" s="32">
        <v>1</v>
      </c>
      <c r="B52" s="32">
        <v>0.75</v>
      </c>
      <c r="C52" s="33">
        <v>0.5</v>
      </c>
      <c r="D52" s="33">
        <v>0.25</v>
      </c>
      <c r="E52" s="32">
        <v>0</v>
      </c>
      <c r="F52" s="32">
        <v>0</v>
      </c>
      <c r="G52" s="43"/>
      <c r="H52" s="66" t="s">
        <v>3722</v>
      </c>
      <c r="I52" s="4" cm="1">
        <f t="array" aca="1" ref="I52" ca="1">_xlfn.IFS(I39=0%,$A52,I39&lt;5%,$B52,I39&lt;10%,$C52,I39&lt;20%,$D52,I39&lt;50%,$E52,I39&lt;=100%,$F52)</f>
        <v>1</v>
      </c>
      <c r="J52" s="4" cm="1">
        <f t="array" aca="1" ref="J52" ca="1">_xlfn.IFS(J39=0%,$A52,J39&lt;5%,$B52,J39&lt;10%,$C52,J39&lt;20%,$D52,J39&lt;50%,$E52,J39&lt;=100%,$F52)</f>
        <v>1</v>
      </c>
      <c r="K52" s="4" cm="1">
        <f t="array" aca="1" ref="K52" ca="1">_xlfn.IFS(K39=0%,$A52,K39&lt;5%,$B52,K39&lt;10%,$C52,K39&lt;20%,$D52,K39&lt;50%,$E52,K39&lt;=100%,$F52)</f>
        <v>1</v>
      </c>
      <c r="L52" s="4" cm="1">
        <f t="array" aca="1" ref="L52" ca="1">_xlfn.IFS(L39=0%,$A52,L39&lt;5%,$B52,L39&lt;10%,$C52,L39&lt;20%,$D52,L39&lt;50%,$E52,L39&lt;=100%,$F52)</f>
        <v>1</v>
      </c>
      <c r="M52" s="4" cm="1">
        <f t="array" aca="1" ref="M52" ca="1">_xlfn.IFS(M39=0%,$A52,M39&lt;5%,$B52,M39&lt;10%,$C52,M39&lt;20%,$D52,M39&lt;50%,$E52,M39&lt;=100%,$F52)</f>
        <v>1</v>
      </c>
      <c r="N52" s="4" cm="1">
        <f t="array" aca="1" ref="N52" ca="1">_xlfn.IFS(N39=0%,$A52,N39&lt;5%,$B52,N39&lt;10%,$C52,N39&lt;20%,$D52,N39&lt;50%,$E52,N39&lt;=100%,$F52)</f>
        <v>1</v>
      </c>
      <c r="O52" s="4" cm="1">
        <f t="array" aca="1" ref="O52" ca="1">_xlfn.IFS(O39=0%,$A52,O39&lt;5%,$B52,O39&lt;10%,$C52,O39&lt;20%,$D52,O39&lt;50%,$E52,O39&lt;=100%,$F52)</f>
        <v>0</v>
      </c>
      <c r="P52" s="4" cm="1">
        <f t="array" aca="1" ref="P52" ca="1">_xlfn.IFS(P39=0%,$A52,P39&lt;5%,$B52,P39&lt;10%,$C52,P39&lt;20%,$D52,P39&lt;50%,$E52,P39&lt;=100%,$F52)</f>
        <v>0.25</v>
      </c>
      <c r="Q52" s="4" cm="1">
        <f t="array" aca="1" ref="Q52" ca="1">_xlfn.IFS(Q39=0%,$A52,Q39&lt;5%,$B52,Q39&lt;10%,$C52,Q39&lt;20%,$D52,Q39&lt;50%,$E52,Q39&lt;=100%,$F52)</f>
        <v>1</v>
      </c>
      <c r="R52" s="4" cm="1">
        <f t="array" aca="1" ref="R52" ca="1">_xlfn.IFS(R39=0%,$A52,R39&lt;5%,$B52,R39&lt;10%,$C52,R39&lt;20%,$D52,R39&lt;50%,$E52,R39&lt;=100%,$F52)</f>
        <v>1</v>
      </c>
      <c r="S52" s="4" t="e" cm="1">
        <f t="array" aca="1" ref="S52" ca="1">_xlfn.IFS(S39=0%,$A52,S39&lt;5%,$B52,S39&lt;10%,$C52,S39&lt;20%,$D52,S39&lt;50%,$E52,S39&lt;=100%,$F52)</f>
        <v>#DIV/0!</v>
      </c>
      <c r="T52" s="4" cm="1">
        <f t="array" aca="1" ref="T52" ca="1">_xlfn.IFS(T39=0%,$A52,T39&lt;5%,$B52,T39&lt;10%,$C52,T39&lt;20%,$D52,T39&lt;50%,$E52,T39&lt;=100%,$F52)</f>
        <v>1</v>
      </c>
      <c r="U52" s="4" cm="1">
        <f t="array" aca="1" ref="U52" ca="1">_xlfn.IFS(U39=0%,$A52,U39&lt;5%,$B52,U39&lt;10%,$C52,U39&lt;20%,$D52,U39&lt;50%,$E52,U39&lt;=100%,$F52)</f>
        <v>0.75</v>
      </c>
      <c r="V52" s="4" cm="1">
        <f t="array" aca="1" ref="V52" ca="1">_xlfn.IFS(V39=0%,$A52,V39&lt;5%,$B52,V39&lt;10%,$C52,V39&lt;20%,$D52,V39&lt;50%,$E52,V39&lt;=100%,$F52)</f>
        <v>1</v>
      </c>
      <c r="W52" s="4" cm="1">
        <f t="array" aca="1" ref="W52" ca="1">_xlfn.IFS(W39=0%,$A52,W39&lt;5%,$B52,W39&lt;10%,$C52,W39&lt;20%,$D52,W39&lt;50%,$E52,W39&lt;=100%,$F52)</f>
        <v>1</v>
      </c>
      <c r="X52" s="4" cm="1">
        <f t="array" aca="1" ref="X52" ca="1">_xlfn.IFS(X39=0%,$A52,X39&lt;5%,$B52,X39&lt;10%,$C52,X39&lt;20%,$D52,X39&lt;50%,$E52,X39&lt;=100%,$F52)</f>
        <v>0</v>
      </c>
    </row>
    <row r="53" spans="1:24" ht="16.5" x14ac:dyDescent="0.45">
      <c r="A53" s="32">
        <v>1</v>
      </c>
      <c r="B53" s="32">
        <v>0.75</v>
      </c>
      <c r="C53" s="33">
        <v>0.5</v>
      </c>
      <c r="D53" s="33">
        <v>0.25</v>
      </c>
      <c r="E53" s="32">
        <v>0</v>
      </c>
      <c r="F53" s="32">
        <v>0</v>
      </c>
      <c r="G53" s="43" t="s">
        <v>3736</v>
      </c>
      <c r="H53" s="66" t="s">
        <v>3728</v>
      </c>
      <c r="I53" s="4" cm="1">
        <f t="array" aca="1" ref="I53" ca="1">_xlfn.IFS(I40=0%,$A53,I40&lt;5%,$B53,I40&lt;10%,$C53,I40&lt;20%,$D53,I40&lt;50%,$E53,I40&lt;=100%,$F53)</f>
        <v>0</v>
      </c>
      <c r="J53" s="4" cm="1">
        <f t="array" aca="1" ref="J53" ca="1">_xlfn.IFS(J40=0%,$A53,J40&lt;5%,$B53,J40&lt;10%,$C53,J40&lt;20%,$D53,J40&lt;50%,$E53,J40&lt;=100%,$F53)</f>
        <v>1</v>
      </c>
      <c r="K53" s="4" cm="1">
        <f t="array" aca="1" ref="K53" ca="1">_xlfn.IFS(K40=0%,$A53,K40&lt;5%,$B53,K40&lt;10%,$C53,K40&lt;20%,$D53,K40&lt;50%,$E53,K40&lt;=100%,$F53)</f>
        <v>1</v>
      </c>
      <c r="L53" s="4" cm="1">
        <f t="array" aca="1" ref="L53" ca="1">_xlfn.IFS(L40=0%,$A53,L40&lt;5%,$B53,L40&lt;10%,$C53,L40&lt;20%,$D53,L40&lt;50%,$E53,L40&lt;=100%,$F53)</f>
        <v>1</v>
      </c>
      <c r="M53" s="4" cm="1">
        <f t="array" aca="1" ref="M53" ca="1">_xlfn.IFS(M40=0%,$A53,M40&lt;5%,$B53,M40&lt;10%,$C53,M40&lt;20%,$D53,M40&lt;50%,$E53,M40&lt;=100%,$F53)</f>
        <v>1</v>
      </c>
      <c r="N53" s="4" cm="1">
        <f t="array" aca="1" ref="N53" ca="1">_xlfn.IFS(N40=0%,$A53,N40&lt;5%,$B53,N40&lt;10%,$C53,N40&lt;20%,$D53,N40&lt;50%,$E53,N40&lt;=100%,$F53)</f>
        <v>1</v>
      </c>
      <c r="O53" s="4" cm="1">
        <f t="array" aca="1" ref="O53" ca="1">_xlfn.IFS(O40=0%,$A53,O40&lt;5%,$B53,O40&lt;10%,$C53,O40&lt;20%,$D53,O40&lt;50%,$E53,O40&lt;=100%,$F53)</f>
        <v>0</v>
      </c>
      <c r="P53" s="4" cm="1">
        <f t="array" aca="1" ref="P53" ca="1">_xlfn.IFS(P40=0%,$A53,P40&lt;5%,$B53,P40&lt;10%,$C53,P40&lt;20%,$D53,P40&lt;50%,$E53,P40&lt;=100%,$F53)</f>
        <v>0.5</v>
      </c>
      <c r="Q53" s="4" cm="1">
        <f t="array" aca="1" ref="Q53" ca="1">_xlfn.IFS(Q40=0%,$A53,Q40&lt;5%,$B53,Q40&lt;10%,$C53,Q40&lt;20%,$D53,Q40&lt;50%,$E53,Q40&lt;=100%,$F53)</f>
        <v>1</v>
      </c>
      <c r="R53" s="4" cm="1">
        <f t="array" aca="1" ref="R53" ca="1">_xlfn.IFS(R40=0%,$A53,R40&lt;5%,$B53,R40&lt;10%,$C53,R40&lt;20%,$D53,R40&lt;50%,$E53,R40&lt;=100%,$F53)</f>
        <v>1</v>
      </c>
      <c r="S53" s="4" t="e" cm="1">
        <f t="array" aca="1" ref="S53" ca="1">_xlfn.IFS(S40=0%,$A53,S40&lt;5%,$B53,S40&lt;10%,$C53,S40&lt;20%,$D53,S40&lt;50%,$E53,S40&lt;=100%,$F53)</f>
        <v>#DIV/0!</v>
      </c>
      <c r="T53" s="4" cm="1">
        <f t="array" aca="1" ref="T53" ca="1">_xlfn.IFS(T40=0%,$A53,T40&lt;5%,$B53,T40&lt;10%,$C53,T40&lt;20%,$D53,T40&lt;50%,$E53,T40&lt;=100%,$F53)</f>
        <v>1</v>
      </c>
      <c r="U53" s="4" cm="1">
        <f t="array" aca="1" ref="U53" ca="1">_xlfn.IFS(U40=0%,$A53,U40&lt;5%,$B53,U40&lt;10%,$C53,U40&lt;20%,$D53,U40&lt;50%,$E53,U40&lt;=100%,$F53)</f>
        <v>1</v>
      </c>
      <c r="V53" s="4" cm="1">
        <f t="array" aca="1" ref="V53" ca="1">_xlfn.IFS(V40=0%,$A53,V40&lt;5%,$B53,V40&lt;10%,$C53,V40&lt;20%,$D53,V40&lt;50%,$E53,V40&lt;=100%,$F53)</f>
        <v>1</v>
      </c>
      <c r="W53" s="4" cm="1">
        <f t="array" aca="1" ref="W53" ca="1">_xlfn.IFS(W40=0%,$A53,W40&lt;5%,$B53,W40&lt;10%,$C53,W40&lt;20%,$D53,W40&lt;50%,$E53,W40&lt;=100%,$F53)</f>
        <v>1</v>
      </c>
      <c r="X53" s="4" cm="1">
        <f t="array" aca="1" ref="X53" ca="1">_xlfn.IFS(X40=0%,$A53,X40&lt;5%,$B53,X40&lt;10%,$C53,X40&lt;20%,$D53,X40&lt;50%,$E53,X40&lt;=100%,$F53)</f>
        <v>0</v>
      </c>
    </row>
    <row r="54" spans="1:24" ht="16.5" x14ac:dyDescent="0.45">
      <c r="A54" s="32">
        <v>1</v>
      </c>
      <c r="B54" s="32">
        <v>0.75</v>
      </c>
      <c r="C54" s="33">
        <v>0.5</v>
      </c>
      <c r="D54" s="33">
        <v>0.25</v>
      </c>
      <c r="E54" s="32">
        <v>0</v>
      </c>
      <c r="F54" s="32">
        <v>0</v>
      </c>
      <c r="G54" s="43"/>
      <c r="H54" s="66" t="s">
        <v>3726</v>
      </c>
      <c r="I54" s="4" cm="1">
        <f t="array" aca="1" ref="I54" ca="1">_xlfn.IFS(I41=0%,$A54,I41&lt;5%,$B54,I41&lt;10%,$C54,I41&lt;20%,$D54,I41&lt;50%,$E54,I41&lt;=100%,$F54)</f>
        <v>0</v>
      </c>
      <c r="J54" s="4" cm="1">
        <f t="array" aca="1" ref="J54" ca="1">_xlfn.IFS(J41=0%,$A54,J41&lt;5%,$B54,J41&lt;10%,$C54,J41&lt;20%,$D54,J41&lt;50%,$E54,J41&lt;=100%,$F54)</f>
        <v>0.25</v>
      </c>
      <c r="K54" s="4" cm="1">
        <f t="array" aca="1" ref="K54" ca="1">_xlfn.IFS(K41=0%,$A54,K41&lt;5%,$B54,K41&lt;10%,$C54,K41&lt;20%,$D54,K41&lt;50%,$E54,K41&lt;=100%,$F54)</f>
        <v>1</v>
      </c>
      <c r="L54" s="4" cm="1">
        <f t="array" aca="1" ref="L54" ca="1">_xlfn.IFS(L41=0%,$A54,L41&lt;5%,$B54,L41&lt;10%,$C54,L41&lt;20%,$D54,L41&lt;50%,$E54,L41&lt;=100%,$F54)</f>
        <v>1</v>
      </c>
      <c r="M54" s="4" cm="1">
        <f t="array" aca="1" ref="M54" ca="1">_xlfn.IFS(M41=0%,$A54,M41&lt;5%,$B54,M41&lt;10%,$C54,M41&lt;20%,$D54,M41&lt;50%,$E54,M41&lt;=100%,$F54)</f>
        <v>1</v>
      </c>
      <c r="N54" s="4" cm="1">
        <f t="array" aca="1" ref="N54" ca="1">_xlfn.IFS(N41=0%,$A54,N41&lt;5%,$B54,N41&lt;10%,$C54,N41&lt;20%,$D54,N41&lt;50%,$E54,N41&lt;=100%,$F54)</f>
        <v>1</v>
      </c>
      <c r="O54" s="4" cm="1">
        <f t="array" aca="1" ref="O54" ca="1">_xlfn.IFS(O41=0%,$A54,O41&lt;5%,$B54,O41&lt;10%,$C54,O41&lt;20%,$D54,O41&lt;50%,$E54,O41&lt;=100%,$F54)</f>
        <v>1</v>
      </c>
      <c r="P54" s="4" cm="1">
        <f t="array" aca="1" ref="P54" ca="1">_xlfn.IFS(P41=0%,$A54,P41&lt;5%,$B54,P41&lt;10%,$C54,P41&lt;20%,$D54,P41&lt;50%,$E54,P41&lt;=100%,$F54)</f>
        <v>0.5</v>
      </c>
      <c r="Q54" s="4" cm="1">
        <f t="array" aca="1" ref="Q54" ca="1">_xlfn.IFS(Q41=0%,$A54,Q41&lt;5%,$B54,Q41&lt;10%,$C54,Q41&lt;20%,$D54,Q41&lt;50%,$E54,Q41&lt;=100%,$F54)</f>
        <v>0</v>
      </c>
      <c r="R54" s="4" cm="1">
        <f t="array" aca="1" ref="R54" ca="1">_xlfn.IFS(R41=0%,$A54,R41&lt;5%,$B54,R41&lt;10%,$C54,R41&lt;20%,$D54,R41&lt;50%,$E54,R41&lt;=100%,$F54)</f>
        <v>0</v>
      </c>
      <c r="S54" s="4" t="e" cm="1">
        <f t="array" aca="1" ref="S54" ca="1">_xlfn.IFS(S41=0%,$A54,S41&lt;5%,$B54,S41&lt;10%,$C54,S41&lt;20%,$D54,S41&lt;50%,$E54,S41&lt;=100%,$F54)</f>
        <v>#DIV/0!</v>
      </c>
      <c r="T54" s="4" cm="1">
        <f t="array" aca="1" ref="T54" ca="1">_xlfn.IFS(T41=0%,$A54,T41&lt;5%,$B54,T41&lt;10%,$C54,T41&lt;20%,$D54,T41&lt;50%,$E54,T41&lt;=100%,$F54)</f>
        <v>0</v>
      </c>
      <c r="U54" s="4" cm="1">
        <f t="array" aca="1" ref="U54" ca="1">_xlfn.IFS(U41=0%,$A54,U41&lt;5%,$B54,U41&lt;10%,$C54,U41&lt;20%,$D54,U41&lt;50%,$E54,U41&lt;=100%,$F54)</f>
        <v>1</v>
      </c>
      <c r="V54" s="4" cm="1">
        <f t="array" aca="1" ref="V54" ca="1">_xlfn.IFS(V41=0%,$A54,V41&lt;5%,$B54,V41&lt;10%,$C54,V41&lt;20%,$D54,V41&lt;50%,$E54,V41&lt;=100%,$F54)</f>
        <v>0.5</v>
      </c>
      <c r="W54" s="4" cm="1">
        <f t="array" aca="1" ref="W54" ca="1">_xlfn.IFS(W41=0%,$A54,W41&lt;5%,$B54,W41&lt;10%,$C54,W41&lt;20%,$D54,W41&lt;50%,$E54,W41&lt;=100%,$F54)</f>
        <v>1</v>
      </c>
      <c r="X54" s="4" cm="1">
        <f t="array" aca="1" ref="X54" ca="1">_xlfn.IFS(X41=0%,$A54,X41&lt;5%,$B54,X41&lt;10%,$C54,X41&lt;20%,$D54,X41&lt;50%,$E54,X41&lt;=100%,$F54)</f>
        <v>1</v>
      </c>
    </row>
    <row r="55" spans="1:24" ht="16.5" x14ac:dyDescent="0.45">
      <c r="A55" s="32">
        <v>1</v>
      </c>
      <c r="B55" s="32">
        <v>0.85</v>
      </c>
      <c r="C55" s="33">
        <v>0.7</v>
      </c>
      <c r="D55" s="33">
        <v>0.5</v>
      </c>
      <c r="E55" s="32">
        <v>0.25</v>
      </c>
      <c r="F55" s="32">
        <v>0</v>
      </c>
      <c r="G55" s="43"/>
      <c r="H55" s="66" t="s">
        <v>3730</v>
      </c>
      <c r="I55" s="4" cm="1">
        <f t="array" aca="1" ref="I55" ca="1">_xlfn.IFS(I42=0%,$A55,I42&lt;5%,$B55,I42&lt;10%,$C55,I42&lt;20%,$D55,I42&lt;50%,$E55,I42&lt;=100%,$F55)</f>
        <v>0.5</v>
      </c>
      <c r="J55" s="4" cm="1">
        <f t="array" aca="1" ref="J55" ca="1">_xlfn.IFS(J42=0%,$A55,J42&lt;5%,$B55,J42&lt;10%,$C55,J42&lt;20%,$D55,J42&lt;50%,$E55,J42&lt;=100%,$F55)</f>
        <v>1</v>
      </c>
      <c r="K55" s="4" cm="1">
        <f t="array" aca="1" ref="K55" ca="1">_xlfn.IFS(K42=0%,$A55,K42&lt;5%,$B55,K42&lt;10%,$C55,K42&lt;20%,$D55,K42&lt;50%,$E55,K42&lt;=100%,$F55)</f>
        <v>1</v>
      </c>
      <c r="L55" s="4" cm="1">
        <f t="array" aca="1" ref="L55" ca="1">_xlfn.IFS(L42=0%,$A55,L42&lt;5%,$B55,L42&lt;10%,$C55,L42&lt;20%,$D55,L42&lt;50%,$E55,L42&lt;=100%,$F55)</f>
        <v>1</v>
      </c>
      <c r="M55" s="4" cm="1">
        <f t="array" aca="1" ref="M55" ca="1">_xlfn.IFS(M42=0%,$A55,M42&lt;5%,$B55,M42&lt;10%,$C55,M42&lt;20%,$D55,M42&lt;50%,$E55,M42&lt;=100%,$F55)</f>
        <v>1</v>
      </c>
      <c r="N55" s="4" cm="1">
        <f t="array" aca="1" ref="N55" ca="1">_xlfn.IFS(N42=0%,$A55,N42&lt;5%,$B55,N42&lt;10%,$C55,N42&lt;20%,$D55,N42&lt;50%,$E55,N42&lt;=100%,$F55)</f>
        <v>1</v>
      </c>
      <c r="O55" s="4" cm="1">
        <f t="array" aca="1" ref="O55" ca="1">_xlfn.IFS(O42=0%,$A55,O42&lt;5%,$B55,O42&lt;10%,$C55,O42&lt;20%,$D55,O42&lt;50%,$E55,O42&lt;=100%,$F55)</f>
        <v>1</v>
      </c>
      <c r="P55" s="4" cm="1">
        <f t="array" aca="1" ref="P55" ca="1">_xlfn.IFS(P42=0%,$A55,P42&lt;5%,$B55,P42&lt;10%,$C55,P42&lt;20%,$D55,P42&lt;50%,$E55,P42&lt;=100%,$F55)</f>
        <v>0.5</v>
      </c>
      <c r="Q55" s="4" cm="1">
        <f t="array" aca="1" ref="Q55" ca="1">_xlfn.IFS(Q42=0%,$A55,Q42&lt;5%,$B55,Q42&lt;10%,$C55,Q42&lt;20%,$D55,Q42&lt;50%,$E55,Q42&lt;=100%,$F55)</f>
        <v>1</v>
      </c>
      <c r="R55" s="4" cm="1">
        <f t="array" aca="1" ref="R55" ca="1">_xlfn.IFS(R42=0%,$A55,R42&lt;5%,$B55,R42&lt;10%,$C55,R42&lt;20%,$D55,R42&lt;50%,$E55,R42&lt;=100%,$F55)</f>
        <v>1</v>
      </c>
      <c r="S55" s="4" t="e" cm="1">
        <f t="array" aca="1" ref="S55" ca="1">_xlfn.IFS(S42=0%,$A55,S42&lt;5%,$B55,S42&lt;10%,$C55,S42&lt;20%,$D55,S42&lt;50%,$E55,S42&lt;=100%,$F55)</f>
        <v>#DIV/0!</v>
      </c>
      <c r="T55" s="4" cm="1">
        <f t="array" aca="1" ref="T55" ca="1">_xlfn.IFS(T42=0%,$A55,T42&lt;5%,$B55,T42&lt;10%,$C55,T42&lt;20%,$D55,T42&lt;50%,$E55,T42&lt;=100%,$F55)</f>
        <v>1</v>
      </c>
      <c r="U55" s="4" cm="1">
        <f t="array" aca="1" ref="U55" ca="1">_xlfn.IFS(U42=0%,$A55,U42&lt;5%,$B55,U42&lt;10%,$C55,U42&lt;20%,$D55,U42&lt;50%,$E55,U42&lt;=100%,$F55)</f>
        <v>0.5</v>
      </c>
      <c r="V55" s="4" cm="1">
        <f t="array" aca="1" ref="V55" ca="1">_xlfn.IFS(V42=0%,$A55,V42&lt;5%,$B55,V42&lt;10%,$C55,V42&lt;20%,$D55,V42&lt;50%,$E55,V42&lt;=100%,$F55)</f>
        <v>1</v>
      </c>
      <c r="W55" s="4" cm="1">
        <f t="array" aca="1" ref="W55" ca="1">_xlfn.IFS(W42=0%,$A55,W42&lt;5%,$B55,W42&lt;10%,$C55,W42&lt;20%,$D55,W42&lt;50%,$E55,W42&lt;=100%,$F55)</f>
        <v>1</v>
      </c>
      <c r="X55" s="4" cm="1">
        <f t="array" aca="1" ref="X55" ca="1">_xlfn.IFS(X42=0%,$A55,X42&lt;5%,$B55,X42&lt;10%,$C55,X42&lt;20%,$D55,X42&lt;50%,$E55,X42&lt;=100%,$F55)</f>
        <v>0.25</v>
      </c>
    </row>
    <row r="56" spans="1:24" ht="16.5" x14ac:dyDescent="0.45">
      <c r="A56" s="32">
        <v>1</v>
      </c>
      <c r="B56" s="32">
        <v>0.85</v>
      </c>
      <c r="C56" s="33">
        <v>0.7</v>
      </c>
      <c r="D56" s="33">
        <v>0.5</v>
      </c>
      <c r="E56" s="32">
        <v>0.25</v>
      </c>
      <c r="F56" s="32">
        <v>0</v>
      </c>
      <c r="G56" s="43"/>
      <c r="H56" s="66" t="s">
        <v>3732</v>
      </c>
      <c r="I56" s="4" cm="1">
        <f t="array" aca="1" ref="I56" ca="1">_xlfn.IFS(I43=0%,$A56,I43&lt;5%,$B56,I43&lt;10%,$C56,I43&lt;20%,$D56,I43&lt;50%,$E56,I43&lt;=100%,$F56)</f>
        <v>0</v>
      </c>
      <c r="J56" s="4" cm="1">
        <f t="array" aca="1" ref="J56" ca="1">_xlfn.IFS(J43=0%,$A56,J43&lt;5%,$B56,J43&lt;10%,$C56,J43&lt;20%,$D56,J43&lt;50%,$E56,J43&lt;=100%,$F56)</f>
        <v>0.5</v>
      </c>
      <c r="K56" s="4" cm="1">
        <f t="array" aca="1" ref="K56" ca="1">_xlfn.IFS(K43=0%,$A56,K43&lt;5%,$B56,K43&lt;10%,$C56,K43&lt;20%,$D56,K43&lt;50%,$E56,K43&lt;=100%,$F56)</f>
        <v>1</v>
      </c>
      <c r="L56" s="4" cm="1">
        <f t="array" aca="1" ref="L56" ca="1">_xlfn.IFS(L43=0%,$A56,L43&lt;5%,$B56,L43&lt;10%,$C56,L43&lt;20%,$D56,L43&lt;50%,$E56,L43&lt;=100%,$F56)</f>
        <v>1</v>
      </c>
      <c r="M56" s="4" cm="1">
        <f t="array" aca="1" ref="M56" ca="1">_xlfn.IFS(M43=0%,$A56,M43&lt;5%,$B56,M43&lt;10%,$C56,M43&lt;20%,$D56,M43&lt;50%,$E56,M43&lt;=100%,$F56)</f>
        <v>1</v>
      </c>
      <c r="N56" s="4" cm="1">
        <f t="array" aca="1" ref="N56" ca="1">_xlfn.IFS(N43=0%,$A56,N43&lt;5%,$B56,N43&lt;10%,$C56,N43&lt;20%,$D56,N43&lt;50%,$E56,N43&lt;=100%,$F56)</f>
        <v>1</v>
      </c>
      <c r="O56" s="4" cm="1">
        <f t="array" aca="1" ref="O56" ca="1">_xlfn.IFS(O43=0%,$A56,O43&lt;5%,$B56,O43&lt;10%,$C56,O43&lt;20%,$D56,O43&lt;50%,$E56,O43&lt;=100%,$F56)</f>
        <v>0</v>
      </c>
      <c r="P56" s="4" cm="1">
        <f t="array" aca="1" ref="P56" ca="1">_xlfn.IFS(P43=0%,$A56,P43&lt;5%,$B56,P43&lt;10%,$C56,P43&lt;20%,$D56,P43&lt;50%,$E56,P43&lt;=100%,$F56)</f>
        <v>1</v>
      </c>
      <c r="Q56" s="4" cm="1">
        <f t="array" aca="1" ref="Q56" ca="1">_xlfn.IFS(Q43=0%,$A56,Q43&lt;5%,$B56,Q43&lt;10%,$C56,Q43&lt;20%,$D56,Q43&lt;50%,$E56,Q43&lt;=100%,$F56)</f>
        <v>0</v>
      </c>
      <c r="R56" s="4" cm="1">
        <f t="array" aca="1" ref="R56" ca="1">_xlfn.IFS(R43=0%,$A56,R43&lt;5%,$B56,R43&lt;10%,$C56,R43&lt;20%,$D56,R43&lt;50%,$E56,R43&lt;=100%,$F56)</f>
        <v>0</v>
      </c>
      <c r="S56" s="4" t="e" cm="1">
        <f t="array" aca="1" ref="S56" ca="1">_xlfn.IFS(S43=0%,$A56,S43&lt;5%,$B56,S43&lt;10%,$C56,S43&lt;20%,$D56,S43&lt;50%,$E56,S43&lt;=100%,$F56)</f>
        <v>#DIV/0!</v>
      </c>
      <c r="T56" s="4" cm="1">
        <f t="array" aca="1" ref="T56" ca="1">_xlfn.IFS(T43=0%,$A56,T43&lt;5%,$B56,T43&lt;10%,$C56,T43&lt;20%,$D56,T43&lt;50%,$E56,T43&lt;=100%,$F56)</f>
        <v>0.5</v>
      </c>
      <c r="U56" s="4" cm="1">
        <f t="array" aca="1" ref="U56" ca="1">_xlfn.IFS(U43=0%,$A56,U43&lt;5%,$B56,U43&lt;10%,$C56,U43&lt;20%,$D56,U43&lt;50%,$E56,U43&lt;=100%,$F56)</f>
        <v>0.5</v>
      </c>
      <c r="V56" s="4" cm="1">
        <f t="array" aca="1" ref="V56" ca="1">_xlfn.IFS(V43=0%,$A56,V43&lt;5%,$B56,V43&lt;10%,$C56,V43&lt;20%,$D56,V43&lt;50%,$E56,V43&lt;=100%,$F56)</f>
        <v>1</v>
      </c>
      <c r="W56" s="4" cm="1">
        <f t="array" aca="1" ref="W56" ca="1">_xlfn.IFS(W43=0%,$A56,W43&lt;5%,$B56,W43&lt;10%,$C56,W43&lt;20%,$D56,W43&lt;50%,$E56,W43&lt;=100%,$F56)</f>
        <v>1</v>
      </c>
      <c r="X56" s="4" cm="1">
        <f t="array" aca="1" ref="X56" ca="1">_xlfn.IFS(X43=0%,$A56,X43&lt;5%,$B56,X43&lt;10%,$C56,X43&lt;20%,$D56,X43&lt;50%,$E56,X43&lt;=100%,$F56)</f>
        <v>1</v>
      </c>
    </row>
    <row r="57" spans="1:24" ht="16.5" x14ac:dyDescent="0.45">
      <c r="B57" s="4" t="s">
        <v>3555</v>
      </c>
      <c r="G57" s="43" t="s">
        <v>3737</v>
      </c>
      <c r="H57" s="96" t="s">
        <v>3738</v>
      </c>
      <c r="I57" s="4">
        <f ca="1">VLOOKUP($B57,'Appro&amp;Dispo'!$F$60:$Y$91,MATCH('Excel calc SFM'!I$49,'Appro&amp;Dispo'!$F$62:$X$62,0),FALSE)</f>
        <v>1</v>
      </c>
      <c r="J57" s="4">
        <f ca="1">VLOOKUP($B57,'Appro&amp;Dispo'!$F$60:$Y$91,MATCH('Excel calc SFM'!J$49,'Appro&amp;Dispo'!$F$62:$X$62,0),FALSE)</f>
        <v>0</v>
      </c>
      <c r="K57" s="4">
        <f ca="1">VLOOKUP($B57,'Appro&amp;Dispo'!$F$60:$Y$91,MATCH('Excel calc SFM'!K$49,'Appro&amp;Dispo'!$F$62:$X$62,0),FALSE)</f>
        <v>0</v>
      </c>
      <c r="L57" s="4">
        <f ca="1">VLOOKUP($B57,'Appro&amp;Dispo'!$F$60:$Y$91,MATCH('Excel calc SFM'!L$49,'Appro&amp;Dispo'!$F$62:$X$62,0),FALSE)</f>
        <v>0</v>
      </c>
      <c r="M57" s="4">
        <f ca="1">VLOOKUP($B57,'Appro&amp;Dispo'!$F$60:$Y$91,MATCH('Excel calc SFM'!M$49,'Appro&amp;Dispo'!$F$62:$X$62,0),FALSE)</f>
        <v>1</v>
      </c>
      <c r="N57" s="4">
        <f ca="1">VLOOKUP($B57,'Appro&amp;Dispo'!$F$60:$Y$91,MATCH('Excel calc SFM'!N$49,'Appro&amp;Dispo'!$F$62:$X$62,0),FALSE)</f>
        <v>0</v>
      </c>
      <c r="O57" s="4">
        <f ca="1">VLOOKUP($B57,'Appro&amp;Dispo'!$F$60:$Y$91,MATCH('Excel calc SFM'!O$49,'Appro&amp;Dispo'!$F$62:$X$62,0),FALSE)</f>
        <v>13</v>
      </c>
      <c r="P57" s="4">
        <f ca="1">VLOOKUP($B57,'Appro&amp;Dispo'!$F$60:$Y$91,MATCH('Excel calc SFM'!P$49,'Appro&amp;Dispo'!$F$62:$X$62,0),FALSE)</f>
        <v>0</v>
      </c>
      <c r="Q57" s="4">
        <f ca="1">VLOOKUP($B57,'Appro&amp;Dispo'!$F$60:$Y$91,MATCH('Excel calc SFM'!Q$49,'Appro&amp;Dispo'!$F$62:$X$62,0),FALSE)</f>
        <v>13</v>
      </c>
      <c r="R57" s="4">
        <f ca="1">VLOOKUP($B57,'Appro&amp;Dispo'!$F$60:$Y$91,MATCH('Excel calc SFM'!R$49,'Appro&amp;Dispo'!$F$62:$X$62,0),FALSE)</f>
        <v>11</v>
      </c>
      <c r="S57" s="4">
        <f ca="1">VLOOKUP($B57,'Appro&amp;Dispo'!$F$60:$Y$91,MATCH('Excel calc SFM'!S$49,'Appro&amp;Dispo'!$F$62:$X$62,0),FALSE)</f>
        <v>0</v>
      </c>
      <c r="T57" s="4">
        <f ca="1">VLOOKUP($B57,'Appro&amp;Dispo'!$F$60:$Y$91,MATCH('Excel calc SFM'!T$49,'Appro&amp;Dispo'!$F$62:$X$62,0),FALSE)</f>
        <v>0</v>
      </c>
      <c r="U57" s="4">
        <f ca="1">VLOOKUP($B57,'Appro&amp;Dispo'!$F$60:$Y$91,MATCH('Excel calc SFM'!U$49,'Appro&amp;Dispo'!$F$62:$X$62,0),FALSE)</f>
        <v>1</v>
      </c>
      <c r="V57" s="4">
        <f ca="1">VLOOKUP($B57,'Appro&amp;Dispo'!$F$60:$Y$91,MATCH('Excel calc SFM'!V$49,'Appro&amp;Dispo'!$F$62:$X$62,0),FALSE)</f>
        <v>0</v>
      </c>
      <c r="W57" s="4">
        <f ca="1">VLOOKUP($B57,'Appro&amp;Dispo'!$F$60:$Y$91,MATCH('Excel calc SFM'!W$49,'Appro&amp;Dispo'!$F$62:$X$62,0),FALSE)</f>
        <v>0</v>
      </c>
      <c r="X57" s="4">
        <f ca="1">VLOOKUP($B57,'Appro&amp;Dispo'!$F$60:$Y$91,MATCH('Excel calc SFM'!X$49,'Appro&amp;Dispo'!$F$62:$X$62,0),FALSE)</f>
        <v>1</v>
      </c>
    </row>
    <row r="58" spans="1:24" x14ac:dyDescent="0.35">
      <c r="B58" s="4" t="s">
        <v>3200</v>
      </c>
      <c r="H58" s="96" t="s">
        <v>3739</v>
      </c>
      <c r="I58" s="4">
        <f ca="1">VLOOKUP($B58,'Appro&amp;Dispo'!$F$60:$Y$91,MATCH('Excel calc SFM'!I$49,'Appro&amp;Dispo'!$F$62:$X$62,0),FALSE)</f>
        <v>2</v>
      </c>
      <c r="J58" s="4">
        <f ca="1">VLOOKUP($B58,'Appro&amp;Dispo'!$F$60:$Y$91,MATCH('Excel calc SFM'!J$49,'Appro&amp;Dispo'!$F$62:$X$62,0),FALSE)</f>
        <v>3</v>
      </c>
      <c r="K58" s="4">
        <f ca="1">VLOOKUP($B58,'Appro&amp;Dispo'!$F$60:$Y$91,MATCH('Excel calc SFM'!K$49,'Appro&amp;Dispo'!$F$62:$X$62,0),FALSE)</f>
        <v>0</v>
      </c>
      <c r="L58" s="4">
        <f ca="1">VLOOKUP($B58,'Appro&amp;Dispo'!$F$60:$Y$91,MATCH('Excel calc SFM'!L$49,'Appro&amp;Dispo'!$F$62:$X$62,0),FALSE)</f>
        <v>0</v>
      </c>
      <c r="M58" s="4">
        <f ca="1">VLOOKUP($B58,'Appro&amp;Dispo'!$F$60:$Y$91,MATCH('Excel calc SFM'!M$49,'Appro&amp;Dispo'!$F$62:$X$62,0),FALSE)</f>
        <v>0</v>
      </c>
      <c r="N58" s="4">
        <f ca="1">VLOOKUP($B58,'Appro&amp;Dispo'!$F$60:$Y$91,MATCH('Excel calc SFM'!N$49,'Appro&amp;Dispo'!$F$62:$X$62,0),FALSE)</f>
        <v>1</v>
      </c>
      <c r="O58" s="4">
        <f ca="1">VLOOKUP($B58,'Appro&amp;Dispo'!$F$60:$Y$91,MATCH('Excel calc SFM'!O$49,'Appro&amp;Dispo'!$F$62:$X$62,0),FALSE)</f>
        <v>0</v>
      </c>
      <c r="P58" s="4">
        <f ca="1">VLOOKUP($B58,'Appro&amp;Dispo'!$F$60:$Y$91,MATCH('Excel calc SFM'!P$49,'Appro&amp;Dispo'!$F$62:$X$62,0),FALSE)</f>
        <v>1</v>
      </c>
      <c r="Q58" s="4">
        <f ca="1">VLOOKUP($B58,'Appro&amp;Dispo'!$F$60:$Y$91,MATCH('Excel calc SFM'!Q$49,'Appro&amp;Dispo'!$F$62:$X$62,0),FALSE)</f>
        <v>0</v>
      </c>
      <c r="R58" s="4">
        <f ca="1">VLOOKUP($B58,'Appro&amp;Dispo'!$F$60:$Y$91,MATCH('Excel calc SFM'!R$49,'Appro&amp;Dispo'!$F$62:$X$62,0),FALSE)</f>
        <v>0</v>
      </c>
      <c r="S58" s="4">
        <f ca="1">VLOOKUP($B58,'Appro&amp;Dispo'!$F$60:$Y$91,MATCH('Excel calc SFM'!S$49,'Appro&amp;Dispo'!$F$62:$X$62,0),FALSE)</f>
        <v>0</v>
      </c>
      <c r="T58" s="4">
        <f ca="1">VLOOKUP($B58,'Appro&amp;Dispo'!$F$60:$Y$91,MATCH('Excel calc SFM'!T$49,'Appro&amp;Dispo'!$F$62:$X$62,0),FALSE)</f>
        <v>1</v>
      </c>
      <c r="U58" s="4">
        <f ca="1">VLOOKUP($B58,'Appro&amp;Dispo'!$F$60:$Y$91,MATCH('Excel calc SFM'!U$49,'Appro&amp;Dispo'!$F$62:$X$62,0),FALSE)</f>
        <v>7</v>
      </c>
      <c r="V58" s="4">
        <f ca="1">VLOOKUP($B58,'Appro&amp;Dispo'!$F$60:$Y$91,MATCH('Excel calc SFM'!V$49,'Appro&amp;Dispo'!$F$62:$X$62,0),FALSE)</f>
        <v>1</v>
      </c>
      <c r="W58" s="4">
        <f ca="1">VLOOKUP($B58,'Appro&amp;Dispo'!$F$60:$Y$91,MATCH('Excel calc SFM'!W$49,'Appro&amp;Dispo'!$F$62:$X$62,0),FALSE)</f>
        <v>1</v>
      </c>
      <c r="X58" s="4">
        <f ca="1">VLOOKUP($B58,'Appro&amp;Dispo'!$F$60:$Y$91,MATCH('Excel calc SFM'!X$49,'Appro&amp;Dispo'!$F$62:$X$62,0),FALSE)</f>
        <v>0</v>
      </c>
    </row>
  </sheetData>
  <conditionalFormatting sqref="I37:X43">
    <cfRule type="expression" dxfId="4" priority="1">
      <formula>I37&gt;0</formula>
    </cfRule>
  </conditionalFormatting>
  <pageMargins left="0.7" right="0.7" top="0.75" bottom="0.75" header="0.3" footer="0.3"/>
  <pageSetup scale="3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5AA44-AE0E-4BD4-9335-8B1AA344E442}">
  <dimension ref="A2:E30"/>
  <sheetViews>
    <sheetView zoomScale="70" zoomScaleNormal="70" workbookViewId="0">
      <selection activeCell="D35" sqref="D35"/>
    </sheetView>
  </sheetViews>
  <sheetFormatPr baseColWidth="10" defaultColWidth="8.81640625" defaultRowHeight="17.5" x14ac:dyDescent="0.45"/>
  <cols>
    <col min="1" max="1" width="14.54296875" style="99" customWidth="1"/>
    <col min="2" max="2" width="25.54296875" style="99" customWidth="1"/>
    <col min="3" max="3" width="14.81640625" style="99" customWidth="1"/>
    <col min="4" max="4" width="68.81640625" style="99" bestFit="1" customWidth="1"/>
    <col min="5" max="5" width="197.7265625" style="99" bestFit="1" customWidth="1"/>
    <col min="6" max="16384" width="8.81640625" style="99"/>
  </cols>
  <sheetData>
    <row r="2" spans="1:5" x14ac:dyDescent="0.45">
      <c r="A2" s="98" t="s">
        <v>3740</v>
      </c>
      <c r="B2" s="98"/>
      <c r="C2" s="98"/>
    </row>
    <row r="4" spans="1:5" ht="17.5" customHeight="1" x14ac:dyDescent="0.45">
      <c r="A4" s="175" t="s">
        <v>3741</v>
      </c>
      <c r="B4" s="176"/>
      <c r="C4" s="176"/>
      <c r="D4" s="176"/>
      <c r="E4" s="176"/>
    </row>
    <row r="6" spans="1:5" x14ac:dyDescent="0.45">
      <c r="A6" s="98" t="s">
        <v>3742</v>
      </c>
      <c r="B6" s="98"/>
      <c r="C6" s="98"/>
    </row>
    <row r="9" spans="1:5" ht="35" x14ac:dyDescent="0.45">
      <c r="A9" s="100" t="s">
        <v>3743</v>
      </c>
      <c r="B9" s="100" t="s">
        <v>3744</v>
      </c>
      <c r="C9" s="101" t="s">
        <v>3745</v>
      </c>
      <c r="D9" s="102" t="s">
        <v>3746</v>
      </c>
      <c r="E9" s="100" t="s">
        <v>3747</v>
      </c>
    </row>
    <row r="10" spans="1:5" ht="24" customHeight="1" x14ac:dyDescent="0.45">
      <c r="A10" s="177">
        <v>0.3</v>
      </c>
      <c r="B10" s="178" t="s">
        <v>3748</v>
      </c>
      <c r="C10" s="179">
        <v>1</v>
      </c>
      <c r="D10" s="159" t="s">
        <v>3749</v>
      </c>
      <c r="E10" s="160" t="s">
        <v>3750</v>
      </c>
    </row>
    <row r="11" spans="1:5" ht="24" customHeight="1" x14ac:dyDescent="0.45">
      <c r="A11" s="177"/>
      <c r="B11" s="178"/>
      <c r="C11" s="179"/>
      <c r="D11" s="159" t="s">
        <v>3751</v>
      </c>
      <c r="E11" s="160" t="s">
        <v>3752</v>
      </c>
    </row>
    <row r="12" spans="1:5" ht="17.5" customHeight="1" x14ac:dyDescent="0.45">
      <c r="A12" s="177">
        <v>0.15</v>
      </c>
      <c r="B12" s="178" t="s">
        <v>3753</v>
      </c>
      <c r="C12" s="180">
        <v>0.66666666666666663</v>
      </c>
      <c r="D12" s="159" t="s">
        <v>3754</v>
      </c>
      <c r="E12" s="160" t="s">
        <v>3755</v>
      </c>
    </row>
    <row r="13" spans="1:5" x14ac:dyDescent="0.45">
      <c r="A13" s="177"/>
      <c r="B13" s="178"/>
      <c r="C13" s="181"/>
      <c r="D13" s="159" t="s">
        <v>3751</v>
      </c>
      <c r="E13" s="160" t="s">
        <v>3756</v>
      </c>
    </row>
    <row r="14" spans="1:5" x14ac:dyDescent="0.45">
      <c r="A14" s="177"/>
      <c r="B14" s="178"/>
      <c r="C14" s="181"/>
      <c r="D14" s="159" t="s">
        <v>3757</v>
      </c>
      <c r="E14" s="160" t="s">
        <v>3758</v>
      </c>
    </row>
    <row r="15" spans="1:5" x14ac:dyDescent="0.45">
      <c r="A15" s="177"/>
      <c r="B15" s="178"/>
      <c r="C15" s="182"/>
      <c r="D15" s="159" t="s">
        <v>3749</v>
      </c>
      <c r="E15" s="160" t="s">
        <v>3759</v>
      </c>
    </row>
    <row r="16" spans="1:5" x14ac:dyDescent="0.45">
      <c r="A16" s="177"/>
      <c r="B16" s="178"/>
      <c r="C16" s="158">
        <v>0.16666666666666666</v>
      </c>
      <c r="D16" s="103" t="s">
        <v>3760</v>
      </c>
      <c r="E16" s="161" t="s">
        <v>3761</v>
      </c>
    </row>
    <row r="17" spans="1:5" x14ac:dyDescent="0.45">
      <c r="A17" s="177"/>
      <c r="B17" s="178"/>
      <c r="C17" s="158">
        <v>0.16666666666666666</v>
      </c>
      <c r="D17" s="103" t="s">
        <v>3760</v>
      </c>
      <c r="E17" s="161" t="s">
        <v>3762</v>
      </c>
    </row>
    <row r="18" spans="1:5" ht="17.5" customHeight="1" x14ac:dyDescent="0.45">
      <c r="A18" s="177">
        <v>0.1</v>
      </c>
      <c r="B18" s="178" t="s">
        <v>3763</v>
      </c>
      <c r="C18" s="158">
        <v>0.5</v>
      </c>
      <c r="D18" s="103" t="s">
        <v>3764</v>
      </c>
      <c r="E18" s="160" t="s">
        <v>3765</v>
      </c>
    </row>
    <row r="19" spans="1:5" x14ac:dyDescent="0.45">
      <c r="A19" s="177"/>
      <c r="B19" s="178"/>
      <c r="C19" s="158">
        <v>0.25</v>
      </c>
      <c r="D19" s="103" t="s">
        <v>3766</v>
      </c>
      <c r="E19" s="160" t="s">
        <v>3767</v>
      </c>
    </row>
    <row r="20" spans="1:5" x14ac:dyDescent="0.45">
      <c r="A20" s="177"/>
      <c r="B20" s="178"/>
      <c r="C20" s="158">
        <v>0.25</v>
      </c>
      <c r="D20" s="103" t="s">
        <v>3766</v>
      </c>
      <c r="E20" s="160" t="s">
        <v>3768</v>
      </c>
    </row>
    <row r="21" spans="1:5" ht="17.5" customHeight="1" x14ac:dyDescent="0.45">
      <c r="A21" s="177">
        <v>0.15</v>
      </c>
      <c r="B21" s="178" t="s">
        <v>3769</v>
      </c>
      <c r="C21" s="158">
        <v>0.25</v>
      </c>
      <c r="D21" s="103" t="s">
        <v>3766</v>
      </c>
      <c r="E21" s="160" t="s">
        <v>3770</v>
      </c>
    </row>
    <row r="22" spans="1:5" x14ac:dyDescent="0.45">
      <c r="A22" s="177"/>
      <c r="B22" s="178"/>
      <c r="C22" s="158">
        <v>0.25</v>
      </c>
      <c r="D22" s="103" t="s">
        <v>3766</v>
      </c>
      <c r="E22" s="160" t="s">
        <v>3771</v>
      </c>
    </row>
    <row r="23" spans="1:5" x14ac:dyDescent="0.45">
      <c r="A23" s="177"/>
      <c r="B23" s="178"/>
      <c r="C23" s="158">
        <v>0.25</v>
      </c>
      <c r="D23" s="103" t="s">
        <v>3764</v>
      </c>
      <c r="E23" s="160" t="s">
        <v>3772</v>
      </c>
    </row>
    <row r="24" spans="1:5" x14ac:dyDescent="0.45">
      <c r="A24" s="177"/>
      <c r="B24" s="178"/>
      <c r="C24" s="158">
        <v>0.25</v>
      </c>
      <c r="D24" s="103" t="s">
        <v>3764</v>
      </c>
      <c r="E24" s="160" t="s">
        <v>3773</v>
      </c>
    </row>
    <row r="25" spans="1:5" x14ac:dyDescent="0.45">
      <c r="A25" s="177">
        <v>0.2</v>
      </c>
      <c r="B25" s="178" t="s">
        <v>3774</v>
      </c>
      <c r="C25" s="179">
        <v>0.5</v>
      </c>
      <c r="D25" s="159" t="s">
        <v>3749</v>
      </c>
      <c r="E25" s="160" t="s">
        <v>3775</v>
      </c>
    </row>
    <row r="26" spans="1:5" x14ac:dyDescent="0.45">
      <c r="A26" s="177"/>
      <c r="B26" s="178"/>
      <c r="C26" s="179"/>
      <c r="D26" s="159" t="s">
        <v>3751</v>
      </c>
      <c r="E26" s="160" t="s">
        <v>3776</v>
      </c>
    </row>
    <row r="27" spans="1:5" x14ac:dyDescent="0.45">
      <c r="A27" s="177"/>
      <c r="B27" s="178"/>
      <c r="C27" s="158">
        <v>0.5</v>
      </c>
      <c r="D27" s="103" t="s">
        <v>3764</v>
      </c>
      <c r="E27" s="160" t="s">
        <v>3777</v>
      </c>
    </row>
    <row r="28" spans="1:5" ht="17.5" customHeight="1" x14ac:dyDescent="0.45">
      <c r="A28" s="169">
        <v>0.1</v>
      </c>
      <c r="B28" s="172" t="s">
        <v>3778</v>
      </c>
      <c r="C28" s="162">
        <v>0.5</v>
      </c>
      <c r="D28" s="103" t="s">
        <v>3779</v>
      </c>
      <c r="E28" s="160" t="s">
        <v>3780</v>
      </c>
    </row>
    <row r="29" spans="1:5" x14ac:dyDescent="0.45">
      <c r="A29" s="170"/>
      <c r="B29" s="173"/>
      <c r="C29" s="162">
        <v>0.25</v>
      </c>
      <c r="D29" s="103" t="s">
        <v>3779</v>
      </c>
      <c r="E29" s="160" t="s">
        <v>3781</v>
      </c>
    </row>
    <row r="30" spans="1:5" x14ac:dyDescent="0.45">
      <c r="A30" s="171"/>
      <c r="B30" s="174"/>
      <c r="C30" s="163">
        <v>0.25</v>
      </c>
      <c r="D30" s="164" t="s">
        <v>3779</v>
      </c>
      <c r="E30" s="165" t="s">
        <v>3782</v>
      </c>
    </row>
  </sheetData>
  <mergeCells count="16">
    <mergeCell ref="A28:A30"/>
    <mergeCell ref="B28:B30"/>
    <mergeCell ref="A4:E4"/>
    <mergeCell ref="A10:A11"/>
    <mergeCell ref="B10:B11"/>
    <mergeCell ref="C10:C11"/>
    <mergeCell ref="A12:A17"/>
    <mergeCell ref="B12:B17"/>
    <mergeCell ref="C12:C15"/>
    <mergeCell ref="C25:C26"/>
    <mergeCell ref="A18:A20"/>
    <mergeCell ref="B18:B20"/>
    <mergeCell ref="A21:A24"/>
    <mergeCell ref="B21:B24"/>
    <mergeCell ref="A25:A27"/>
    <mergeCell ref="B25:B27"/>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45132-5C72-4A65-8E8D-059FF0E192D9}">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2137.5</v>
      </c>
      <c r="G5" s="7">
        <v>1050</v>
      </c>
      <c r="H5" s="7">
        <v>475</v>
      </c>
      <c r="I5" s="7">
        <v>275</v>
      </c>
      <c r="J5" s="7">
        <v>5000</v>
      </c>
      <c r="K5" s="7">
        <v>9000</v>
      </c>
      <c r="L5" s="7">
        <v>1000</v>
      </c>
      <c r="M5" s="7">
        <v>2000</v>
      </c>
      <c r="N5" s="7">
        <v>7687.5</v>
      </c>
      <c r="O5" s="7">
        <v>100</v>
      </c>
      <c r="P5" s="7">
        <v>16000</v>
      </c>
      <c r="Q5" s="7">
        <v>27375</v>
      </c>
      <c r="R5" s="7">
        <v>32500</v>
      </c>
      <c r="S5" s="7">
        <v>6750</v>
      </c>
      <c r="T5" s="7">
        <v>5250</v>
      </c>
      <c r="U5" s="7">
        <v>500</v>
      </c>
      <c r="V5" s="7">
        <v>137.5</v>
      </c>
      <c r="W5" s="7">
        <v>525</v>
      </c>
      <c r="X5" s="7">
        <v>800</v>
      </c>
      <c r="Y5" s="7">
        <v>1175</v>
      </c>
      <c r="Z5" s="7">
        <v>1587.5</v>
      </c>
      <c r="AA5" s="7">
        <v>3000</v>
      </c>
      <c r="AB5" s="7">
        <v>2500</v>
      </c>
      <c r="AC5" s="7">
        <v>2000</v>
      </c>
      <c r="AD5" s="7">
        <v>1750</v>
      </c>
      <c r="AE5" s="7">
        <v>5000</v>
      </c>
      <c r="AF5" s="7">
        <v>275</v>
      </c>
      <c r="AG5" s="7">
        <v>500</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t="s">
        <v>33</v>
      </c>
      <c r="G9" s="7" t="s">
        <v>33</v>
      </c>
      <c r="H9" s="7">
        <v>450</v>
      </c>
      <c r="I9" s="7">
        <v>275</v>
      </c>
      <c r="J9" s="7">
        <v>5000</v>
      </c>
      <c r="K9" s="7" t="s">
        <v>33</v>
      </c>
      <c r="L9" s="7">
        <v>1125</v>
      </c>
      <c r="M9" s="7">
        <v>2000</v>
      </c>
      <c r="N9" s="7" t="s">
        <v>33</v>
      </c>
      <c r="O9" s="7">
        <v>100</v>
      </c>
      <c r="P9" s="7" t="s">
        <v>33</v>
      </c>
      <c r="Q9" s="7" t="s">
        <v>33</v>
      </c>
      <c r="R9" s="7" t="s">
        <v>33</v>
      </c>
      <c r="S9" s="7">
        <v>7500</v>
      </c>
      <c r="T9" s="7">
        <v>5250</v>
      </c>
      <c r="U9" s="7">
        <v>400</v>
      </c>
      <c r="V9" s="7">
        <v>125</v>
      </c>
      <c r="W9" s="7">
        <v>550</v>
      </c>
      <c r="X9" s="7">
        <v>775</v>
      </c>
      <c r="Y9" s="7">
        <v>1150</v>
      </c>
      <c r="Z9" s="7">
        <v>2000</v>
      </c>
      <c r="AA9" s="7">
        <v>3000</v>
      </c>
      <c r="AB9" s="7">
        <v>2500</v>
      </c>
      <c r="AC9" s="7" t="s">
        <v>33</v>
      </c>
      <c r="AD9" s="7">
        <v>1500</v>
      </c>
      <c r="AE9" s="7">
        <v>2250</v>
      </c>
      <c r="AF9" s="7">
        <v>250</v>
      </c>
      <c r="AG9" s="7" t="s">
        <v>33</v>
      </c>
      <c r="AJ9" s="5"/>
      <c r="AK9" s="5"/>
      <c r="AL9" s="5"/>
      <c r="AM9" s="5"/>
      <c r="AN9" s="5"/>
    </row>
    <row r="10" spans="1:40" x14ac:dyDescent="0.35">
      <c r="A10" s="4" t="s">
        <v>64</v>
      </c>
      <c r="B10" s="4" t="s">
        <v>65</v>
      </c>
      <c r="C10" s="4" t="s">
        <v>66</v>
      </c>
      <c r="E10" s="7">
        <v>1000</v>
      </c>
      <c r="F10" s="7" t="s">
        <v>67</v>
      </c>
      <c r="G10" s="7" t="s">
        <v>67</v>
      </c>
      <c r="H10" s="7">
        <v>450</v>
      </c>
      <c r="I10" s="7">
        <v>250</v>
      </c>
      <c r="J10" s="7">
        <v>5000</v>
      </c>
      <c r="K10" s="7" t="s">
        <v>67</v>
      </c>
      <c r="L10" s="7">
        <v>1000</v>
      </c>
      <c r="M10" s="7">
        <v>1500</v>
      </c>
      <c r="N10" s="7" t="s">
        <v>67</v>
      </c>
      <c r="O10" s="7">
        <v>100</v>
      </c>
      <c r="P10" s="7" t="s">
        <v>67</v>
      </c>
      <c r="Q10" s="7" t="s">
        <v>67</v>
      </c>
      <c r="R10" s="7" t="s">
        <v>67</v>
      </c>
      <c r="S10" s="7">
        <v>7000</v>
      </c>
      <c r="T10" s="7">
        <v>5000</v>
      </c>
      <c r="U10" s="7">
        <v>300</v>
      </c>
      <c r="V10" s="7">
        <v>100</v>
      </c>
      <c r="W10" s="7">
        <v>500</v>
      </c>
      <c r="X10" s="7">
        <v>750</v>
      </c>
      <c r="Y10" s="7">
        <v>1000</v>
      </c>
      <c r="Z10" s="7">
        <v>1500</v>
      </c>
      <c r="AA10" s="7">
        <v>3000</v>
      </c>
      <c r="AB10" s="7">
        <v>2500</v>
      </c>
      <c r="AC10" s="7" t="s">
        <v>67</v>
      </c>
      <c r="AD10" s="7">
        <v>1500</v>
      </c>
      <c r="AE10" s="7">
        <v>2250</v>
      </c>
      <c r="AF10" s="7">
        <v>225</v>
      </c>
      <c r="AG10" s="7" t="s">
        <v>67</v>
      </c>
    </row>
    <row r="11" spans="1:40" x14ac:dyDescent="0.35">
      <c r="A11" s="4" t="s">
        <v>64</v>
      </c>
      <c r="B11" s="4" t="s">
        <v>65</v>
      </c>
      <c r="C11" s="4" t="s">
        <v>68</v>
      </c>
      <c r="E11" s="7">
        <v>1100</v>
      </c>
      <c r="F11" s="7" t="s">
        <v>67</v>
      </c>
      <c r="G11" s="7" t="s">
        <v>67</v>
      </c>
      <c r="H11" s="7">
        <v>450</v>
      </c>
      <c r="I11" s="7">
        <v>300</v>
      </c>
      <c r="J11" s="7">
        <v>5000</v>
      </c>
      <c r="K11" s="7" t="s">
        <v>67</v>
      </c>
      <c r="L11" s="7">
        <v>1500</v>
      </c>
      <c r="M11" s="7">
        <v>2000</v>
      </c>
      <c r="N11" s="7" t="s">
        <v>67</v>
      </c>
      <c r="O11" s="7">
        <v>100</v>
      </c>
      <c r="P11" s="7" t="s">
        <v>67</v>
      </c>
      <c r="Q11" s="7" t="s">
        <v>67</v>
      </c>
      <c r="R11" s="7" t="s">
        <v>67</v>
      </c>
      <c r="S11" s="7">
        <v>8500</v>
      </c>
      <c r="T11" s="7">
        <v>6000</v>
      </c>
      <c r="U11" s="7">
        <v>500</v>
      </c>
      <c r="V11" s="7">
        <v>125</v>
      </c>
      <c r="W11" s="7">
        <v>600</v>
      </c>
      <c r="X11" s="7">
        <v>1000</v>
      </c>
      <c r="Y11" s="7">
        <v>1250</v>
      </c>
      <c r="Z11" s="7">
        <v>5000</v>
      </c>
      <c r="AA11" s="7">
        <v>3000</v>
      </c>
      <c r="AB11" s="7">
        <v>2500</v>
      </c>
      <c r="AC11" s="7" t="s">
        <v>67</v>
      </c>
      <c r="AD11" s="7">
        <v>1500</v>
      </c>
      <c r="AE11" s="7">
        <v>2250</v>
      </c>
      <c r="AF11" s="7">
        <v>250</v>
      </c>
      <c r="AG11" s="7" t="s">
        <v>67</v>
      </c>
    </row>
    <row r="12" spans="1:40" x14ac:dyDescent="0.35">
      <c r="E12" s="7" t="s">
        <v>67</v>
      </c>
      <c r="F12" s="7" t="s">
        <v>67</v>
      </c>
      <c r="G12" s="7" t="s">
        <v>67</v>
      </c>
      <c r="H12" s="7" t="s">
        <v>67</v>
      </c>
      <c r="I12" s="7" t="s">
        <v>67</v>
      </c>
      <c r="J12" s="7" t="s">
        <v>67</v>
      </c>
      <c r="K12" s="7" t="s">
        <v>67</v>
      </c>
      <c r="L12" s="7" t="s">
        <v>69</v>
      </c>
      <c r="M12" s="7" t="s">
        <v>69</v>
      </c>
      <c r="N12" s="7" t="s">
        <v>67</v>
      </c>
      <c r="O12" s="7" t="s">
        <v>67</v>
      </c>
      <c r="P12" s="7" t="s">
        <v>67</v>
      </c>
      <c r="Q12" s="7" t="s">
        <v>67</v>
      </c>
      <c r="R12" s="7" t="s">
        <v>67</v>
      </c>
      <c r="S12" s="7" t="s">
        <v>67</v>
      </c>
      <c r="T12" s="7" t="s">
        <v>67</v>
      </c>
      <c r="U12" s="7" t="s">
        <v>69</v>
      </c>
      <c r="V12" s="7" t="s">
        <v>69</v>
      </c>
      <c r="W12" s="7" t="s">
        <v>67</v>
      </c>
      <c r="X12" s="7" t="s">
        <v>69</v>
      </c>
      <c r="Y12" s="7" t="s">
        <v>69</v>
      </c>
      <c r="Z12" s="7" t="s">
        <v>69</v>
      </c>
      <c r="AA12" s="7" t="s">
        <v>67</v>
      </c>
      <c r="AB12" s="7" t="s">
        <v>67</v>
      </c>
      <c r="AC12" s="7" t="s">
        <v>67</v>
      </c>
      <c r="AD12" s="7" t="s">
        <v>67</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t="s">
        <v>75</v>
      </c>
      <c r="F15" s="7" t="s">
        <v>75</v>
      </c>
      <c r="G15" s="7" t="s">
        <v>75</v>
      </c>
      <c r="H15" s="7" t="s">
        <v>75</v>
      </c>
      <c r="I15" s="7" t="s">
        <v>75</v>
      </c>
      <c r="J15" s="7" t="s">
        <v>75</v>
      </c>
      <c r="K15" s="7" t="s">
        <v>75</v>
      </c>
      <c r="L15" s="7" t="s">
        <v>75</v>
      </c>
      <c r="M15" s="7" t="s">
        <v>75</v>
      </c>
      <c r="N15" s="7" t="s">
        <v>75</v>
      </c>
      <c r="O15" s="7" t="s">
        <v>75</v>
      </c>
      <c r="P15" s="7" t="s">
        <v>75</v>
      </c>
      <c r="Q15" s="7" t="s">
        <v>75</v>
      </c>
      <c r="R15" s="7" t="s">
        <v>75</v>
      </c>
      <c r="S15" s="7" t="s">
        <v>75</v>
      </c>
      <c r="T15" s="7" t="s">
        <v>75</v>
      </c>
      <c r="U15" s="7" t="s">
        <v>75</v>
      </c>
      <c r="V15" s="7" t="s">
        <v>75</v>
      </c>
      <c r="W15" s="7" t="s">
        <v>75</v>
      </c>
      <c r="X15" s="7" t="s">
        <v>75</v>
      </c>
      <c r="Y15" s="7" t="s">
        <v>75</v>
      </c>
      <c r="Z15" s="7" t="s">
        <v>75</v>
      </c>
      <c r="AA15" s="7" t="s">
        <v>75</v>
      </c>
      <c r="AB15" s="7" t="s">
        <v>75</v>
      </c>
      <c r="AC15" s="7" t="s">
        <v>75</v>
      </c>
      <c r="AD15" s="7" t="s">
        <v>75</v>
      </c>
      <c r="AE15" s="7" t="s">
        <v>75</v>
      </c>
      <c r="AF15" s="7" t="s">
        <v>75</v>
      </c>
      <c r="AG15" s="7" t="s">
        <v>75</v>
      </c>
    </row>
    <row r="16" spans="1:40" x14ac:dyDescent="0.35">
      <c r="A16" s="4" t="s">
        <v>64</v>
      </c>
      <c r="B16" s="4" t="s">
        <v>71</v>
      </c>
      <c r="C16" s="4" t="s">
        <v>66</v>
      </c>
      <c r="E16" s="7" t="s">
        <v>67</v>
      </c>
      <c r="F16" s="7" t="s">
        <v>67</v>
      </c>
      <c r="G16" s="7" t="s">
        <v>67</v>
      </c>
      <c r="H16" s="7" t="s">
        <v>67</v>
      </c>
      <c r="I16" s="7" t="s">
        <v>67</v>
      </c>
      <c r="J16" s="7" t="s">
        <v>67</v>
      </c>
      <c r="K16" s="7" t="s">
        <v>67</v>
      </c>
      <c r="L16" s="7" t="s">
        <v>67</v>
      </c>
      <c r="M16" s="7" t="s">
        <v>67</v>
      </c>
      <c r="N16" s="7" t="s">
        <v>67</v>
      </c>
      <c r="O16" s="7" t="s">
        <v>67</v>
      </c>
      <c r="P16" s="7" t="s">
        <v>67</v>
      </c>
      <c r="Q16" s="7" t="s">
        <v>67</v>
      </c>
      <c r="R16" s="7" t="s">
        <v>67</v>
      </c>
      <c r="S16" s="7" t="s">
        <v>67</v>
      </c>
      <c r="T16" s="7" t="s">
        <v>67</v>
      </c>
      <c r="U16" s="7" t="s">
        <v>67</v>
      </c>
      <c r="V16" s="7" t="s">
        <v>67</v>
      </c>
      <c r="W16" s="7" t="s">
        <v>67</v>
      </c>
      <c r="X16" s="7" t="s">
        <v>67</v>
      </c>
      <c r="Y16" s="7" t="s">
        <v>67</v>
      </c>
      <c r="Z16" s="7" t="s">
        <v>67</v>
      </c>
      <c r="AA16" s="7" t="s">
        <v>67</v>
      </c>
      <c r="AB16" s="7" t="s">
        <v>67</v>
      </c>
      <c r="AC16" s="7" t="s">
        <v>67</v>
      </c>
      <c r="AD16" s="7" t="s">
        <v>67</v>
      </c>
      <c r="AE16" s="7" t="s">
        <v>67</v>
      </c>
      <c r="AF16" s="7" t="s">
        <v>67</v>
      </c>
      <c r="AG16" s="7" t="s">
        <v>67</v>
      </c>
    </row>
    <row r="17" spans="1:33" x14ac:dyDescent="0.35">
      <c r="A17" s="4" t="s">
        <v>64</v>
      </c>
      <c r="B17" s="4" t="s">
        <v>71</v>
      </c>
      <c r="C17" s="4" t="s">
        <v>68</v>
      </c>
      <c r="E17" s="7" t="s">
        <v>67</v>
      </c>
      <c r="F17" s="7" t="s">
        <v>67</v>
      </c>
      <c r="G17" s="7" t="s">
        <v>67</v>
      </c>
      <c r="H17" s="7" t="s">
        <v>67</v>
      </c>
      <c r="I17" s="7" t="s">
        <v>67</v>
      </c>
      <c r="J17" s="7" t="s">
        <v>67</v>
      </c>
      <c r="K17" s="7" t="s">
        <v>67</v>
      </c>
      <c r="L17" s="7" t="s">
        <v>67</v>
      </c>
      <c r="M17" s="7" t="s">
        <v>67</v>
      </c>
      <c r="N17" s="7" t="s">
        <v>67</v>
      </c>
      <c r="O17" s="7" t="s">
        <v>67</v>
      </c>
      <c r="P17" s="7" t="s">
        <v>67</v>
      </c>
      <c r="Q17" s="7" t="s">
        <v>67</v>
      </c>
      <c r="R17" s="7" t="s">
        <v>67</v>
      </c>
      <c r="S17" s="7" t="s">
        <v>67</v>
      </c>
      <c r="T17" s="7" t="s">
        <v>67</v>
      </c>
      <c r="U17" s="7" t="s">
        <v>67</v>
      </c>
      <c r="V17" s="7" t="s">
        <v>67</v>
      </c>
      <c r="W17" s="7" t="s">
        <v>67</v>
      </c>
      <c r="X17" s="7" t="s">
        <v>67</v>
      </c>
      <c r="Y17" s="7" t="s">
        <v>67</v>
      </c>
      <c r="Z17" s="7" t="s">
        <v>67</v>
      </c>
      <c r="AA17" s="7" t="s">
        <v>67</v>
      </c>
      <c r="AB17" s="7" t="s">
        <v>67</v>
      </c>
      <c r="AC17" s="7" t="s">
        <v>67</v>
      </c>
      <c r="AD17" s="7" t="s">
        <v>67</v>
      </c>
      <c r="AE17" s="7" t="s">
        <v>67</v>
      </c>
      <c r="AF17" s="7" t="s">
        <v>67</v>
      </c>
      <c r="AG17" s="7" t="s">
        <v>67</v>
      </c>
    </row>
    <row r="18" spans="1:33" x14ac:dyDescent="0.35">
      <c r="E18" s="7" t="s">
        <v>67</v>
      </c>
      <c r="F18" s="7" t="s">
        <v>67</v>
      </c>
      <c r="G18" s="7" t="s">
        <v>67</v>
      </c>
      <c r="H18" s="7" t="s">
        <v>67</v>
      </c>
      <c r="I18" s="7" t="s">
        <v>67</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1125</v>
      </c>
      <c r="F27" s="7">
        <v>775</v>
      </c>
      <c r="G27" s="7">
        <v>1050</v>
      </c>
      <c r="H27" s="7">
        <v>500</v>
      </c>
      <c r="I27" s="7">
        <v>262.5</v>
      </c>
      <c r="J27" s="7">
        <v>6375</v>
      </c>
      <c r="K27" s="7">
        <v>9000</v>
      </c>
      <c r="L27" s="7">
        <v>2000</v>
      </c>
      <c r="M27" s="7">
        <v>1725</v>
      </c>
      <c r="N27" s="7">
        <v>8875</v>
      </c>
      <c r="O27" s="7">
        <v>100</v>
      </c>
      <c r="P27" s="7" t="s">
        <v>33</v>
      </c>
      <c r="Q27" s="7">
        <v>27250</v>
      </c>
      <c r="R27" s="7">
        <v>46300</v>
      </c>
      <c r="S27" s="7">
        <v>6000</v>
      </c>
      <c r="T27" s="7">
        <v>5000</v>
      </c>
      <c r="U27" s="7">
        <v>350</v>
      </c>
      <c r="V27" s="7">
        <v>137.5</v>
      </c>
      <c r="W27" s="7">
        <v>300</v>
      </c>
      <c r="X27" s="7">
        <v>575</v>
      </c>
      <c r="Y27" s="7">
        <v>1100</v>
      </c>
      <c r="Z27" s="7">
        <v>1675</v>
      </c>
      <c r="AA27" s="7">
        <v>4125</v>
      </c>
      <c r="AB27" s="7">
        <v>2750</v>
      </c>
      <c r="AC27" s="7">
        <v>2500</v>
      </c>
      <c r="AD27" s="7">
        <v>2125</v>
      </c>
      <c r="AE27" s="7">
        <v>6000</v>
      </c>
      <c r="AF27" s="7">
        <v>300</v>
      </c>
      <c r="AG27" s="7">
        <v>500</v>
      </c>
    </row>
    <row r="28" spans="1:33" x14ac:dyDescent="0.35">
      <c r="A28" s="4" t="s">
        <v>73</v>
      </c>
      <c r="B28" s="4" t="s">
        <v>77</v>
      </c>
      <c r="C28" s="4" t="s">
        <v>66</v>
      </c>
      <c r="E28" s="7">
        <v>1000</v>
      </c>
      <c r="F28" s="7">
        <v>700</v>
      </c>
      <c r="G28" s="7">
        <v>1000</v>
      </c>
      <c r="H28" s="7">
        <v>450</v>
      </c>
      <c r="I28" s="7">
        <v>250</v>
      </c>
      <c r="J28" s="7">
        <v>6000</v>
      </c>
      <c r="K28" s="7">
        <v>8500</v>
      </c>
      <c r="L28" s="7">
        <v>2000</v>
      </c>
      <c r="M28" s="7">
        <v>1500</v>
      </c>
      <c r="N28" s="7">
        <v>8600</v>
      </c>
      <c r="O28" s="7">
        <v>100</v>
      </c>
      <c r="P28" s="7" t="s">
        <v>67</v>
      </c>
      <c r="Q28" s="7">
        <v>27000</v>
      </c>
      <c r="R28" s="7">
        <v>45000</v>
      </c>
      <c r="S28" s="7">
        <v>6000</v>
      </c>
      <c r="T28" s="7">
        <v>4750</v>
      </c>
      <c r="U28" s="7">
        <v>300</v>
      </c>
      <c r="V28" s="7">
        <v>125</v>
      </c>
      <c r="W28" s="7">
        <v>300</v>
      </c>
      <c r="X28" s="7">
        <v>450</v>
      </c>
      <c r="Y28" s="7">
        <v>1000</v>
      </c>
      <c r="Z28" s="7">
        <v>1600</v>
      </c>
      <c r="AA28" s="7">
        <v>4000</v>
      </c>
      <c r="AB28" s="7">
        <v>2500</v>
      </c>
      <c r="AC28" s="7">
        <v>2250</v>
      </c>
      <c r="AD28" s="7">
        <v>2000</v>
      </c>
      <c r="AE28" s="7">
        <v>6000</v>
      </c>
      <c r="AF28" s="7">
        <v>300</v>
      </c>
      <c r="AG28" s="7">
        <v>500</v>
      </c>
    </row>
    <row r="29" spans="1:33" x14ac:dyDescent="0.35">
      <c r="A29" s="4" t="s">
        <v>73</v>
      </c>
      <c r="B29" s="4" t="s">
        <v>77</v>
      </c>
      <c r="C29" s="4" t="s">
        <v>68</v>
      </c>
      <c r="E29" s="7">
        <v>1250</v>
      </c>
      <c r="F29" s="7">
        <v>800</v>
      </c>
      <c r="G29" s="7">
        <v>1100</v>
      </c>
      <c r="H29" s="7">
        <v>550</v>
      </c>
      <c r="I29" s="7">
        <v>275</v>
      </c>
      <c r="J29" s="7">
        <v>6500</v>
      </c>
      <c r="K29" s="7">
        <v>9250</v>
      </c>
      <c r="L29" s="7">
        <v>2200</v>
      </c>
      <c r="M29" s="7">
        <v>1800</v>
      </c>
      <c r="N29" s="7">
        <v>9000</v>
      </c>
      <c r="O29" s="7">
        <v>100</v>
      </c>
      <c r="P29" s="7" t="s">
        <v>67</v>
      </c>
      <c r="Q29" s="7">
        <v>27500</v>
      </c>
      <c r="R29" s="7">
        <v>48500</v>
      </c>
      <c r="S29" s="7">
        <v>6250</v>
      </c>
      <c r="T29" s="7">
        <v>5200</v>
      </c>
      <c r="U29" s="7">
        <v>400</v>
      </c>
      <c r="V29" s="7">
        <v>150</v>
      </c>
      <c r="W29" s="7">
        <v>350</v>
      </c>
      <c r="X29" s="7">
        <v>750</v>
      </c>
      <c r="Y29" s="7">
        <v>1250</v>
      </c>
      <c r="Z29" s="7">
        <v>1750</v>
      </c>
      <c r="AA29" s="7">
        <v>4250</v>
      </c>
      <c r="AB29" s="7">
        <v>3250</v>
      </c>
      <c r="AC29" s="7">
        <v>2750</v>
      </c>
      <c r="AD29" s="7">
        <v>2500</v>
      </c>
      <c r="AE29" s="7">
        <v>6250</v>
      </c>
      <c r="AF29" s="7">
        <v>300</v>
      </c>
      <c r="AG29" s="7">
        <v>500</v>
      </c>
    </row>
    <row r="30" spans="1:33" x14ac:dyDescent="0.35">
      <c r="E30" s="7" t="s">
        <v>69</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69</v>
      </c>
      <c r="Y30" s="7" t="s">
        <v>69</v>
      </c>
      <c r="Z30" s="7" t="s">
        <v>67</v>
      </c>
      <c r="AA30" s="7" t="s">
        <v>67</v>
      </c>
      <c r="AB30" s="7" t="s">
        <v>69</v>
      </c>
      <c r="AC30" s="7" t="s">
        <v>67</v>
      </c>
      <c r="AD30" s="7" t="s">
        <v>69</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3500</v>
      </c>
      <c r="G57" s="7" t="s">
        <v>33</v>
      </c>
      <c r="H57" s="7" t="s">
        <v>33</v>
      </c>
      <c r="I57" s="7">
        <v>275</v>
      </c>
      <c r="J57" s="7">
        <v>5000</v>
      </c>
      <c r="K57" s="7">
        <v>10000</v>
      </c>
      <c r="L57" s="7">
        <v>1000</v>
      </c>
      <c r="M57" s="7">
        <v>2000</v>
      </c>
      <c r="N57" s="7">
        <v>6500</v>
      </c>
      <c r="O57" s="7">
        <v>100</v>
      </c>
      <c r="P57" s="7" t="s">
        <v>33</v>
      </c>
      <c r="Q57" s="7">
        <v>27500</v>
      </c>
      <c r="R57" s="7" t="s">
        <v>33</v>
      </c>
      <c r="S57" s="7">
        <v>6750</v>
      </c>
      <c r="T57" s="7">
        <v>5250</v>
      </c>
      <c r="U57" s="7">
        <v>1750</v>
      </c>
      <c r="V57" s="7">
        <v>125</v>
      </c>
      <c r="W57" s="7">
        <v>750</v>
      </c>
      <c r="X57" s="7">
        <v>1000</v>
      </c>
      <c r="Y57" s="7">
        <v>1250</v>
      </c>
      <c r="Z57" s="7">
        <v>1500</v>
      </c>
      <c r="AA57" s="7">
        <v>3000</v>
      </c>
      <c r="AB57" s="7">
        <v>2500</v>
      </c>
      <c r="AC57" s="7">
        <v>2000</v>
      </c>
      <c r="AD57" s="7">
        <v>2000</v>
      </c>
      <c r="AE57" s="7">
        <v>5000</v>
      </c>
      <c r="AF57" s="7">
        <v>300</v>
      </c>
      <c r="AG57" s="7">
        <v>500</v>
      </c>
    </row>
    <row r="58" spans="1:33" x14ac:dyDescent="0.35">
      <c r="A58" s="4" t="s">
        <v>81</v>
      </c>
      <c r="B58" s="4" t="s">
        <v>88</v>
      </c>
      <c r="C58" s="4" t="s">
        <v>66</v>
      </c>
      <c r="E58" s="7">
        <v>1000</v>
      </c>
      <c r="F58" s="7">
        <v>2500</v>
      </c>
      <c r="G58" s="7" t="s">
        <v>67</v>
      </c>
      <c r="H58" s="7" t="s">
        <v>67</v>
      </c>
      <c r="I58" s="7">
        <v>275</v>
      </c>
      <c r="J58" s="7">
        <v>4000</v>
      </c>
      <c r="K58" s="7">
        <v>10000</v>
      </c>
      <c r="L58" s="7">
        <v>1000</v>
      </c>
      <c r="M58" s="7">
        <v>1750</v>
      </c>
      <c r="N58" s="7">
        <v>6000</v>
      </c>
      <c r="O58" s="7">
        <v>100</v>
      </c>
      <c r="P58" s="7" t="s">
        <v>67</v>
      </c>
      <c r="Q58" s="7">
        <v>27000</v>
      </c>
      <c r="R58" s="7" t="s">
        <v>67</v>
      </c>
      <c r="S58" s="7">
        <v>6000</v>
      </c>
      <c r="T58" s="7">
        <v>5000</v>
      </c>
      <c r="U58" s="7">
        <v>1000</v>
      </c>
      <c r="V58" s="7">
        <v>125</v>
      </c>
      <c r="W58" s="7">
        <v>500</v>
      </c>
      <c r="X58" s="7">
        <v>750</v>
      </c>
      <c r="Y58" s="7">
        <v>1000</v>
      </c>
      <c r="Z58" s="7">
        <v>1500</v>
      </c>
      <c r="AA58" s="7">
        <v>2750</v>
      </c>
      <c r="AB58" s="7">
        <v>2000</v>
      </c>
      <c r="AC58" s="7">
        <v>1750</v>
      </c>
      <c r="AD58" s="7">
        <v>1500</v>
      </c>
      <c r="AE58" s="7">
        <v>5000</v>
      </c>
      <c r="AF58" s="7">
        <v>200</v>
      </c>
      <c r="AG58" s="7">
        <v>500</v>
      </c>
    </row>
    <row r="59" spans="1:33" x14ac:dyDescent="0.35">
      <c r="A59" s="4" t="s">
        <v>81</v>
      </c>
      <c r="B59" s="4" t="s">
        <v>88</v>
      </c>
      <c r="C59" s="4" t="s">
        <v>68</v>
      </c>
      <c r="E59" s="7">
        <v>1000</v>
      </c>
      <c r="F59" s="7">
        <v>4000</v>
      </c>
      <c r="G59" s="7" t="s">
        <v>67</v>
      </c>
      <c r="H59" s="7" t="s">
        <v>67</v>
      </c>
      <c r="I59" s="7">
        <v>300</v>
      </c>
      <c r="J59" s="7">
        <v>6000</v>
      </c>
      <c r="K59" s="7">
        <v>11000</v>
      </c>
      <c r="L59" s="7">
        <v>1500</v>
      </c>
      <c r="M59" s="7">
        <v>3000</v>
      </c>
      <c r="N59" s="7">
        <v>6500</v>
      </c>
      <c r="O59" s="7">
        <v>100</v>
      </c>
      <c r="P59" s="7" t="s">
        <v>67</v>
      </c>
      <c r="Q59" s="7">
        <v>30000</v>
      </c>
      <c r="R59" s="7" t="s">
        <v>67</v>
      </c>
      <c r="S59" s="7">
        <v>7000</v>
      </c>
      <c r="T59" s="7">
        <v>5500</v>
      </c>
      <c r="U59" s="7">
        <v>2500</v>
      </c>
      <c r="V59" s="7">
        <v>150</v>
      </c>
      <c r="W59" s="7">
        <v>1000</v>
      </c>
      <c r="X59" s="7">
        <v>1500</v>
      </c>
      <c r="Y59" s="7">
        <v>2000</v>
      </c>
      <c r="Z59" s="7">
        <v>2000</v>
      </c>
      <c r="AA59" s="7">
        <v>3500</v>
      </c>
      <c r="AB59" s="7">
        <v>6000</v>
      </c>
      <c r="AC59" s="7">
        <v>2500</v>
      </c>
      <c r="AD59" s="7">
        <v>3000</v>
      </c>
      <c r="AE59" s="7">
        <v>5000</v>
      </c>
      <c r="AF59" s="7">
        <v>500</v>
      </c>
      <c r="AG59" s="7">
        <v>500</v>
      </c>
    </row>
    <row r="60" spans="1:33" x14ac:dyDescent="0.35">
      <c r="E60" s="7" t="s">
        <v>67</v>
      </c>
      <c r="F60" s="7" t="s">
        <v>69</v>
      </c>
      <c r="G60" s="7" t="s">
        <v>67</v>
      </c>
      <c r="H60" s="7" t="s">
        <v>67</v>
      </c>
      <c r="I60" s="7" t="s">
        <v>67</v>
      </c>
      <c r="J60" s="7" t="s">
        <v>69</v>
      </c>
      <c r="K60" s="7" t="s">
        <v>67</v>
      </c>
      <c r="L60" s="7" t="s">
        <v>69</v>
      </c>
      <c r="M60" s="7" t="s">
        <v>69</v>
      </c>
      <c r="N60" s="7" t="s">
        <v>67</v>
      </c>
      <c r="O60" s="7" t="s">
        <v>67</v>
      </c>
      <c r="P60" s="7" t="s">
        <v>67</v>
      </c>
      <c r="Q60" s="7" t="s">
        <v>67</v>
      </c>
      <c r="R60" s="7" t="s">
        <v>67</v>
      </c>
      <c r="S60" s="7" t="s">
        <v>67</v>
      </c>
      <c r="T60" s="7" t="s">
        <v>67</v>
      </c>
      <c r="U60" s="7" t="s">
        <v>69</v>
      </c>
      <c r="V60" s="7" t="s">
        <v>67</v>
      </c>
      <c r="W60" s="7" t="s">
        <v>69</v>
      </c>
      <c r="X60" s="7" t="s">
        <v>69</v>
      </c>
      <c r="Y60" s="7" t="s">
        <v>69</v>
      </c>
      <c r="Z60" s="7" t="s">
        <v>69</v>
      </c>
      <c r="AA60" s="7" t="s">
        <v>69</v>
      </c>
      <c r="AB60" s="7" t="s">
        <v>69</v>
      </c>
      <c r="AC60" s="7" t="s">
        <v>69</v>
      </c>
      <c r="AD60" s="7" t="s">
        <v>69</v>
      </c>
      <c r="AE60" s="7" t="s">
        <v>67</v>
      </c>
      <c r="AF60" s="7" t="s">
        <v>69</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t="s">
        <v>33</v>
      </c>
      <c r="G81" s="7" t="s">
        <v>33</v>
      </c>
      <c r="H81" s="7">
        <v>450</v>
      </c>
      <c r="I81" s="7">
        <v>300</v>
      </c>
      <c r="J81" s="7">
        <v>7500</v>
      </c>
      <c r="K81" s="7">
        <v>6500</v>
      </c>
      <c r="L81" s="7">
        <v>1000</v>
      </c>
      <c r="M81" s="7">
        <v>1750</v>
      </c>
      <c r="N81" s="7">
        <v>9750</v>
      </c>
      <c r="O81" s="7">
        <v>150</v>
      </c>
      <c r="P81" s="7">
        <v>16000</v>
      </c>
      <c r="Q81" s="7">
        <v>30000</v>
      </c>
      <c r="R81" s="7">
        <v>32500</v>
      </c>
      <c r="S81" s="7">
        <v>5500</v>
      </c>
      <c r="T81" s="7">
        <v>5000</v>
      </c>
      <c r="U81" s="7">
        <v>1000</v>
      </c>
      <c r="V81" s="7">
        <v>175</v>
      </c>
      <c r="W81" s="7">
        <v>500</v>
      </c>
      <c r="X81" s="7">
        <v>800</v>
      </c>
      <c r="Y81" s="7">
        <v>1175</v>
      </c>
      <c r="Z81" s="7">
        <v>1000</v>
      </c>
      <c r="AA81" s="7">
        <v>3000</v>
      </c>
      <c r="AB81" s="7">
        <v>2000</v>
      </c>
      <c r="AC81" s="7">
        <v>2000</v>
      </c>
      <c r="AD81" s="7">
        <v>1250</v>
      </c>
      <c r="AE81" s="7">
        <v>3000</v>
      </c>
      <c r="AF81" s="7">
        <v>200</v>
      </c>
      <c r="AG81" s="7">
        <v>300</v>
      </c>
    </row>
    <row r="82" spans="1:33" x14ac:dyDescent="0.35">
      <c r="A82" s="4" t="s">
        <v>96</v>
      </c>
      <c r="B82" s="4" t="s">
        <v>97</v>
      </c>
      <c r="C82" s="4" t="s">
        <v>66</v>
      </c>
      <c r="E82" s="7">
        <v>800</v>
      </c>
      <c r="F82" s="7" t="s">
        <v>67</v>
      </c>
      <c r="G82" s="7" t="s">
        <v>67</v>
      </c>
      <c r="H82" s="7">
        <v>450</v>
      </c>
      <c r="I82" s="7">
        <v>300</v>
      </c>
      <c r="J82" s="7">
        <v>4000</v>
      </c>
      <c r="K82" s="7">
        <v>5000</v>
      </c>
      <c r="L82" s="7">
        <v>1000</v>
      </c>
      <c r="M82" s="7">
        <v>1250</v>
      </c>
      <c r="N82" s="7">
        <v>8500</v>
      </c>
      <c r="O82" s="7">
        <v>100</v>
      </c>
      <c r="P82" s="7">
        <v>15000</v>
      </c>
      <c r="Q82" s="7">
        <v>27500</v>
      </c>
      <c r="R82" s="7">
        <v>29000</v>
      </c>
      <c r="S82" s="7">
        <v>5000</v>
      </c>
      <c r="T82" s="7">
        <v>4500</v>
      </c>
      <c r="U82" s="7">
        <v>800</v>
      </c>
      <c r="V82" s="7">
        <v>150</v>
      </c>
      <c r="W82" s="7">
        <v>500</v>
      </c>
      <c r="X82" s="7">
        <v>750</v>
      </c>
      <c r="Y82" s="7">
        <v>1100</v>
      </c>
      <c r="Z82" s="7">
        <v>900</v>
      </c>
      <c r="AA82" s="7">
        <v>3000</v>
      </c>
      <c r="AB82" s="7">
        <v>2000</v>
      </c>
      <c r="AC82" s="7">
        <v>2000</v>
      </c>
      <c r="AD82" s="7">
        <v>750</v>
      </c>
      <c r="AE82" s="7">
        <v>3000</v>
      </c>
      <c r="AF82" s="7">
        <v>200</v>
      </c>
      <c r="AG82" s="7">
        <v>250</v>
      </c>
    </row>
    <row r="83" spans="1:33" x14ac:dyDescent="0.35">
      <c r="A83" s="4" t="s">
        <v>96</v>
      </c>
      <c r="B83" s="4" t="s">
        <v>97</v>
      </c>
      <c r="C83" s="4" t="s">
        <v>68</v>
      </c>
      <c r="E83" s="7">
        <v>1300</v>
      </c>
      <c r="F83" s="7" t="s">
        <v>67</v>
      </c>
      <c r="G83" s="7" t="s">
        <v>67</v>
      </c>
      <c r="H83" s="7">
        <v>475</v>
      </c>
      <c r="I83" s="7">
        <v>300</v>
      </c>
      <c r="J83" s="7">
        <v>8750</v>
      </c>
      <c r="K83" s="7">
        <v>14000</v>
      </c>
      <c r="L83" s="7">
        <v>1750</v>
      </c>
      <c r="M83" s="7">
        <v>2000</v>
      </c>
      <c r="N83" s="7">
        <v>10000</v>
      </c>
      <c r="O83" s="7">
        <v>200</v>
      </c>
      <c r="P83" s="7">
        <v>16000</v>
      </c>
      <c r="Q83" s="7">
        <v>32500</v>
      </c>
      <c r="R83" s="7">
        <v>35000</v>
      </c>
      <c r="S83" s="7">
        <v>6750</v>
      </c>
      <c r="T83" s="7">
        <v>5750</v>
      </c>
      <c r="U83" s="7">
        <v>1250</v>
      </c>
      <c r="V83" s="7">
        <v>225</v>
      </c>
      <c r="W83" s="7">
        <v>750</v>
      </c>
      <c r="X83" s="7">
        <v>1000</v>
      </c>
      <c r="Y83" s="7">
        <v>1500</v>
      </c>
      <c r="Z83" s="7">
        <v>1250</v>
      </c>
      <c r="AA83" s="7">
        <v>3000</v>
      </c>
      <c r="AB83" s="7">
        <v>2000</v>
      </c>
      <c r="AC83" s="7">
        <v>2200</v>
      </c>
      <c r="AD83" s="7">
        <v>1750</v>
      </c>
      <c r="AE83" s="7">
        <v>3000</v>
      </c>
      <c r="AF83" s="7">
        <v>250</v>
      </c>
      <c r="AG83" s="7">
        <v>350</v>
      </c>
    </row>
    <row r="84" spans="1:33" x14ac:dyDescent="0.35">
      <c r="E84" s="7" t="s">
        <v>69</v>
      </c>
      <c r="F84" s="7" t="s">
        <v>67</v>
      </c>
      <c r="G84" s="7" t="s">
        <v>67</v>
      </c>
      <c r="H84" s="7" t="s">
        <v>67</v>
      </c>
      <c r="I84" s="7" t="s">
        <v>67</v>
      </c>
      <c r="J84" s="7" t="s">
        <v>69</v>
      </c>
      <c r="K84" s="7" t="s">
        <v>69</v>
      </c>
      <c r="L84" s="7" t="s">
        <v>69</v>
      </c>
      <c r="M84" s="7" t="s">
        <v>69</v>
      </c>
      <c r="N84" s="7" t="s">
        <v>67</v>
      </c>
      <c r="O84" s="7" t="s">
        <v>67</v>
      </c>
      <c r="P84" s="7" t="s">
        <v>67</v>
      </c>
      <c r="Q84" s="7" t="s">
        <v>67</v>
      </c>
      <c r="R84" s="7" t="s">
        <v>67</v>
      </c>
      <c r="S84" s="7" t="s">
        <v>69</v>
      </c>
      <c r="T84" s="7" t="s">
        <v>69</v>
      </c>
      <c r="U84" s="7" t="s">
        <v>69</v>
      </c>
      <c r="V84" s="7" t="s">
        <v>67</v>
      </c>
      <c r="W84" s="7" t="s">
        <v>69</v>
      </c>
      <c r="X84" s="7" t="s">
        <v>69</v>
      </c>
      <c r="Y84" s="7" t="s">
        <v>69</v>
      </c>
      <c r="Z84" s="7" t="s">
        <v>69</v>
      </c>
      <c r="AA84" s="7" t="s">
        <v>67</v>
      </c>
      <c r="AB84" s="7" t="s">
        <v>67</v>
      </c>
      <c r="AC84" s="7" t="s">
        <v>67</v>
      </c>
      <c r="AD84" s="7" t="s">
        <v>69</v>
      </c>
      <c r="AE84" s="7" t="s">
        <v>67</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33</v>
      </c>
      <c r="F111" s="7" t="s">
        <v>33</v>
      </c>
      <c r="G111" s="7" t="s">
        <v>33</v>
      </c>
      <c r="H111" s="7">
        <v>500</v>
      </c>
      <c r="I111" s="7">
        <v>282.5</v>
      </c>
      <c r="J111" s="7">
        <v>5000</v>
      </c>
      <c r="K111" s="7" t="s">
        <v>33</v>
      </c>
      <c r="L111" s="7">
        <v>1000</v>
      </c>
      <c r="M111" s="7">
        <v>2500</v>
      </c>
      <c r="N111" s="7">
        <v>6500</v>
      </c>
      <c r="O111" s="7">
        <v>100</v>
      </c>
      <c r="P111" s="7" t="s">
        <v>33</v>
      </c>
      <c r="Q111" s="7">
        <v>15750</v>
      </c>
      <c r="R111" s="7">
        <v>22500</v>
      </c>
      <c r="S111" s="7">
        <v>7500</v>
      </c>
      <c r="T111" s="7">
        <v>6500</v>
      </c>
      <c r="U111" s="7">
        <v>500</v>
      </c>
      <c r="V111" s="7">
        <v>200</v>
      </c>
      <c r="W111" s="7" t="s">
        <v>33</v>
      </c>
      <c r="X111" s="7">
        <v>1500</v>
      </c>
      <c r="Y111" s="7">
        <v>2000</v>
      </c>
      <c r="Z111" s="7" t="s">
        <v>33</v>
      </c>
      <c r="AA111" s="7" t="s">
        <v>33</v>
      </c>
      <c r="AB111" s="7" t="s">
        <v>33</v>
      </c>
      <c r="AC111" s="7" t="s">
        <v>33</v>
      </c>
      <c r="AD111" s="7" t="s">
        <v>33</v>
      </c>
      <c r="AE111" s="7">
        <v>5000</v>
      </c>
      <c r="AF111" s="7" t="s">
        <v>33</v>
      </c>
      <c r="AG111" s="7">
        <v>1000</v>
      </c>
    </row>
    <row r="112" spans="1:33" x14ac:dyDescent="0.35">
      <c r="A112" s="4" t="s">
        <v>108</v>
      </c>
      <c r="B112" s="4" t="s">
        <v>109</v>
      </c>
      <c r="C112" s="4" t="s">
        <v>66</v>
      </c>
      <c r="E112" s="7" t="s">
        <v>67</v>
      </c>
      <c r="F112" s="7" t="s">
        <v>67</v>
      </c>
      <c r="G112" s="7" t="s">
        <v>67</v>
      </c>
      <c r="H112" s="7">
        <v>375</v>
      </c>
      <c r="I112" s="7">
        <v>250</v>
      </c>
      <c r="J112" s="7">
        <v>4500</v>
      </c>
      <c r="K112" s="7" t="s">
        <v>67</v>
      </c>
      <c r="L112" s="7">
        <v>1000</v>
      </c>
      <c r="M112" s="7">
        <v>2500</v>
      </c>
      <c r="N112" s="7">
        <v>5000</v>
      </c>
      <c r="O112" s="7">
        <v>100</v>
      </c>
      <c r="P112" s="7" t="s">
        <v>67</v>
      </c>
      <c r="Q112" s="7">
        <v>15750</v>
      </c>
      <c r="R112" s="7">
        <v>22500</v>
      </c>
      <c r="S112" s="7">
        <v>7000</v>
      </c>
      <c r="T112" s="7">
        <v>6000</v>
      </c>
      <c r="U112" s="7">
        <v>450</v>
      </c>
      <c r="V112" s="7">
        <v>125</v>
      </c>
      <c r="W112" s="7" t="s">
        <v>67</v>
      </c>
      <c r="X112" s="7">
        <v>1250</v>
      </c>
      <c r="Y112" s="7">
        <v>1750</v>
      </c>
      <c r="Z112" s="7" t="s">
        <v>67</v>
      </c>
      <c r="AA112" s="7" t="s">
        <v>67</v>
      </c>
      <c r="AB112" s="7" t="s">
        <v>67</v>
      </c>
      <c r="AC112" s="7" t="s">
        <v>67</v>
      </c>
      <c r="AD112" s="7" t="s">
        <v>67</v>
      </c>
      <c r="AE112" s="7">
        <v>4500</v>
      </c>
      <c r="AF112" s="7" t="s">
        <v>67</v>
      </c>
      <c r="AG112" s="7">
        <v>500</v>
      </c>
    </row>
    <row r="113" spans="1:33" x14ac:dyDescent="0.35">
      <c r="A113" s="4" t="s">
        <v>108</v>
      </c>
      <c r="B113" s="4" t="s">
        <v>109</v>
      </c>
      <c r="C113" s="4" t="s">
        <v>68</v>
      </c>
      <c r="E113" s="7" t="s">
        <v>67</v>
      </c>
      <c r="F113" s="7" t="s">
        <v>67</v>
      </c>
      <c r="G113" s="7" t="s">
        <v>67</v>
      </c>
      <c r="H113" s="7">
        <v>500</v>
      </c>
      <c r="I113" s="7">
        <v>300</v>
      </c>
      <c r="J113" s="7">
        <v>5000</v>
      </c>
      <c r="K113" s="7" t="s">
        <v>67</v>
      </c>
      <c r="L113" s="7">
        <v>1500</v>
      </c>
      <c r="M113" s="7">
        <v>3000</v>
      </c>
      <c r="N113" s="7">
        <v>7000</v>
      </c>
      <c r="O113" s="7">
        <v>100</v>
      </c>
      <c r="P113" s="7" t="s">
        <v>67</v>
      </c>
      <c r="Q113" s="7">
        <v>15750</v>
      </c>
      <c r="R113" s="7">
        <v>22500</v>
      </c>
      <c r="S113" s="7">
        <v>8000</v>
      </c>
      <c r="T113" s="7">
        <v>7000</v>
      </c>
      <c r="U113" s="7">
        <v>500</v>
      </c>
      <c r="V113" s="7">
        <v>200</v>
      </c>
      <c r="W113" s="7" t="s">
        <v>67</v>
      </c>
      <c r="X113" s="7">
        <v>2500</v>
      </c>
      <c r="Y113" s="7">
        <v>3000</v>
      </c>
      <c r="Z113" s="7" t="s">
        <v>67</v>
      </c>
      <c r="AA113" s="7" t="s">
        <v>67</v>
      </c>
      <c r="AB113" s="7" t="s">
        <v>67</v>
      </c>
      <c r="AC113" s="7" t="s">
        <v>67</v>
      </c>
      <c r="AD113" s="7" t="s">
        <v>67</v>
      </c>
      <c r="AE113" s="7">
        <v>5000</v>
      </c>
      <c r="AF113" s="7" t="s">
        <v>67</v>
      </c>
      <c r="AG113" s="7">
        <v>1000</v>
      </c>
    </row>
    <row r="114" spans="1:33" x14ac:dyDescent="0.35">
      <c r="E114" s="7" t="s">
        <v>67</v>
      </c>
      <c r="F114" s="7" t="s">
        <v>67</v>
      </c>
      <c r="G114" s="7" t="s">
        <v>67</v>
      </c>
      <c r="H114" s="7" t="s">
        <v>67</v>
      </c>
      <c r="I114" s="7" t="s">
        <v>67</v>
      </c>
      <c r="J114" s="7" t="s">
        <v>67</v>
      </c>
      <c r="K114" s="7" t="s">
        <v>67</v>
      </c>
      <c r="L114" s="7" t="s">
        <v>69</v>
      </c>
      <c r="M114" s="7" t="s">
        <v>67</v>
      </c>
      <c r="N114" s="7" t="s">
        <v>69</v>
      </c>
      <c r="O114" s="7" t="s">
        <v>67</v>
      </c>
      <c r="P114" s="7" t="s">
        <v>67</v>
      </c>
      <c r="Q114" s="7" t="s">
        <v>67</v>
      </c>
      <c r="R114" s="7" t="s">
        <v>67</v>
      </c>
      <c r="S114" s="7" t="s">
        <v>67</v>
      </c>
      <c r="T114" s="7" t="s">
        <v>67</v>
      </c>
      <c r="U114" s="7" t="s">
        <v>67</v>
      </c>
      <c r="V114" s="7" t="s">
        <v>67</v>
      </c>
      <c r="W114" s="7" t="s">
        <v>67</v>
      </c>
      <c r="X114" s="7" t="s">
        <v>69</v>
      </c>
      <c r="Y114" s="7" t="s">
        <v>69</v>
      </c>
      <c r="Z114" s="7" t="s">
        <v>67</v>
      </c>
      <c r="AA114" s="7" t="s">
        <v>67</v>
      </c>
      <c r="AB114" s="7" t="s">
        <v>67</v>
      </c>
      <c r="AC114" s="7" t="s">
        <v>67</v>
      </c>
      <c r="AD114" s="7" t="s">
        <v>67</v>
      </c>
      <c r="AE114" s="7" t="s">
        <v>67</v>
      </c>
      <c r="AF114" s="7" t="s">
        <v>67</v>
      </c>
      <c r="AG114" s="7" t="s">
        <v>69</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4BBB2-FED5-4E6B-930E-23BE39CB0CAD}">
  <sheetPr>
    <tabColor theme="4"/>
  </sheetPr>
  <dimension ref="A1:BS26"/>
  <sheetViews>
    <sheetView topLeftCell="A2" zoomScale="80" zoomScaleNormal="80" workbookViewId="0">
      <selection activeCell="G15" sqref="G15"/>
    </sheetView>
  </sheetViews>
  <sheetFormatPr baseColWidth="10" defaultColWidth="8.81640625" defaultRowHeight="14.5" outlineLevelCol="1" x14ac:dyDescent="0.35"/>
  <cols>
    <col min="1" max="1" width="25.54296875" style="136" customWidth="1"/>
    <col min="2" max="2" width="106.81640625" style="136" customWidth="1"/>
    <col min="3" max="3" width="6.1796875" style="135" bestFit="1" customWidth="1"/>
    <col min="4" max="8" width="6.54296875" style="136" customWidth="1"/>
    <col min="9" max="11" width="6.1796875" style="135" bestFit="1" customWidth="1"/>
    <col min="12" max="18" width="8.81640625" style="108"/>
    <col min="19" max="19" width="50.81640625" style="136" bestFit="1" customWidth="1" outlineLevel="1"/>
    <col min="20" max="20" width="20.54296875" style="136" customWidth="1"/>
    <col min="21" max="26" width="6.54296875" style="136" customWidth="1"/>
    <col min="27" max="27" width="6.81640625" style="136" customWidth="1"/>
    <col min="28" max="33" width="8.1796875" style="136" customWidth="1"/>
    <col min="34" max="34" width="8.7265625" style="136" bestFit="1" customWidth="1"/>
    <col min="35" max="35" width="8.1796875" style="136" customWidth="1"/>
    <col min="36" max="36" width="7.453125" style="136" customWidth="1"/>
    <col min="37" max="37" width="25.54296875" style="136" customWidth="1"/>
    <col min="38" max="38" width="8.36328125" style="136" customWidth="1"/>
    <col min="39" max="39" width="6.54296875" style="136" customWidth="1"/>
    <col min="40" max="46" width="8.26953125" style="136" bestFit="1" customWidth="1"/>
    <col min="47" max="47" width="5.54296875" style="136" customWidth="1"/>
    <col min="48" max="51" width="8.26953125" style="136" bestFit="1" customWidth="1"/>
    <col min="52" max="53" width="8.26953125" style="136" customWidth="1"/>
    <col min="54" max="54" width="8.54296875" style="136" customWidth="1"/>
    <col min="55" max="55" width="5.453125" style="137" bestFit="1" customWidth="1"/>
    <col min="56" max="60" width="6.54296875" style="136" customWidth="1"/>
    <col min="61" max="63" width="5.453125" style="137" bestFit="1" customWidth="1"/>
    <col min="64" max="70" width="6.54296875" style="136" customWidth="1"/>
    <col min="71" max="71" width="15.54296875" style="136" customWidth="1" outlineLevel="1"/>
    <col min="72" max="16384" width="8.81640625" style="108"/>
  </cols>
  <sheetData>
    <row r="1" spans="1:71" s="42" customFormat="1" ht="38.5" customHeight="1" x14ac:dyDescent="0.35">
      <c r="A1" s="183" t="s">
        <v>3783</v>
      </c>
      <c r="B1" s="183"/>
      <c r="C1" s="183"/>
      <c r="D1" s="183"/>
      <c r="E1" s="183"/>
      <c r="F1" s="183"/>
      <c r="G1" s="183"/>
      <c r="H1" s="183"/>
      <c r="I1" s="183"/>
      <c r="J1" s="183"/>
      <c r="K1" s="183"/>
      <c r="L1" s="183"/>
      <c r="M1" s="183"/>
      <c r="N1" s="183"/>
      <c r="O1" s="183"/>
      <c r="P1" s="183"/>
      <c r="Q1" s="183"/>
      <c r="R1" s="183"/>
      <c r="S1" s="183"/>
      <c r="T1" s="184" t="s">
        <v>3784</v>
      </c>
      <c r="U1" s="184"/>
      <c r="V1" s="184"/>
      <c r="W1" s="184"/>
      <c r="X1" s="184"/>
      <c r="Y1" s="184"/>
      <c r="Z1" s="184"/>
      <c r="AA1" s="184"/>
      <c r="AB1" s="184"/>
      <c r="AC1" s="184"/>
      <c r="AD1" s="184"/>
      <c r="AE1" s="184"/>
      <c r="AF1" s="184"/>
      <c r="AG1" s="184"/>
      <c r="AH1" s="184"/>
      <c r="AI1" s="184"/>
      <c r="AJ1" s="184"/>
      <c r="AK1" s="185"/>
      <c r="AL1" s="186" t="s">
        <v>3785</v>
      </c>
      <c r="AM1" s="184"/>
      <c r="AN1" s="184"/>
      <c r="AO1" s="184"/>
      <c r="AP1" s="184"/>
      <c r="AQ1" s="184"/>
      <c r="AR1" s="184"/>
      <c r="AS1" s="184"/>
      <c r="AT1" s="184"/>
      <c r="AU1" s="184"/>
      <c r="AV1" s="184"/>
      <c r="AW1" s="184"/>
      <c r="AX1" s="184"/>
      <c r="AY1" s="184"/>
      <c r="AZ1" s="107"/>
      <c r="BA1" s="107"/>
      <c r="BB1" s="183" t="s">
        <v>3786</v>
      </c>
      <c r="BC1" s="183"/>
      <c r="BD1" s="183"/>
      <c r="BE1" s="183"/>
      <c r="BF1" s="183"/>
      <c r="BG1" s="183"/>
      <c r="BH1" s="183"/>
      <c r="BI1" s="183"/>
      <c r="BJ1" s="183"/>
      <c r="BK1" s="183"/>
      <c r="BL1" s="183"/>
      <c r="BM1" s="183"/>
      <c r="BN1" s="183"/>
      <c r="BO1" s="183"/>
      <c r="BP1" s="183"/>
      <c r="BQ1" s="183"/>
      <c r="BR1" s="183"/>
      <c r="BS1" s="183"/>
    </row>
    <row r="2" spans="1:71" ht="90.65" customHeight="1" x14ac:dyDescent="0.35">
      <c r="A2" s="187" t="s">
        <v>3787</v>
      </c>
      <c r="B2" s="189" t="s">
        <v>3788</v>
      </c>
      <c r="C2" s="108"/>
      <c r="D2" s="108"/>
      <c r="E2" s="108"/>
      <c r="F2" s="108"/>
      <c r="G2" s="108"/>
      <c r="H2" s="108"/>
      <c r="I2" s="108"/>
      <c r="J2" s="108"/>
      <c r="K2" s="108"/>
      <c r="S2" s="191" t="s">
        <v>3789</v>
      </c>
      <c r="T2" s="193" t="s">
        <v>3790</v>
      </c>
      <c r="U2" s="194"/>
      <c r="V2" s="194"/>
      <c r="W2" s="194"/>
      <c r="X2" s="194"/>
      <c r="Y2" s="194"/>
      <c r="Z2" s="194"/>
      <c r="AA2" s="194"/>
      <c r="AB2" s="194"/>
      <c r="AC2" s="109"/>
      <c r="AD2" s="109"/>
      <c r="AE2" s="109"/>
      <c r="AF2" s="109"/>
      <c r="AG2" s="109"/>
      <c r="AH2" s="109"/>
      <c r="AI2" s="109"/>
      <c r="AJ2" s="195" t="s">
        <v>3743</v>
      </c>
      <c r="AK2" s="188" t="s">
        <v>3787</v>
      </c>
      <c r="AL2" s="193" t="s">
        <v>3791</v>
      </c>
      <c r="AM2" s="194"/>
      <c r="AN2" s="194"/>
      <c r="AO2" s="194"/>
      <c r="AP2" s="194"/>
      <c r="AQ2" s="194"/>
      <c r="AR2" s="194"/>
      <c r="AS2" s="194"/>
      <c r="AT2" s="194"/>
      <c r="AU2" s="110"/>
      <c r="AV2" s="110"/>
      <c r="AW2" s="110"/>
      <c r="AX2" s="110"/>
      <c r="AY2" s="110"/>
      <c r="AZ2" s="110"/>
      <c r="BA2" s="110"/>
      <c r="BB2" s="196" t="s">
        <v>3745</v>
      </c>
      <c r="BC2" s="193" t="s">
        <v>3792</v>
      </c>
      <c r="BD2" s="194"/>
      <c r="BE2" s="194"/>
      <c r="BF2" s="194"/>
      <c r="BG2" s="194"/>
      <c r="BH2" s="194"/>
      <c r="BI2" s="194"/>
      <c r="BJ2" s="194"/>
      <c r="BK2" s="194"/>
      <c r="BL2" s="109"/>
      <c r="BM2" s="109"/>
      <c r="BN2" s="109"/>
      <c r="BO2" s="109"/>
      <c r="BP2" s="109"/>
      <c r="BQ2" s="110"/>
      <c r="BR2" s="110"/>
      <c r="BS2" s="196" t="s">
        <v>3793</v>
      </c>
    </row>
    <row r="3" spans="1:71" ht="71.5" customHeight="1" x14ac:dyDescent="0.35">
      <c r="A3" s="188"/>
      <c r="B3" s="190"/>
      <c r="C3" s="111" t="s">
        <v>74</v>
      </c>
      <c r="D3" s="111" t="s">
        <v>82</v>
      </c>
      <c r="E3" s="111" t="s">
        <v>77</v>
      </c>
      <c r="F3" s="111" t="s">
        <v>65</v>
      </c>
      <c r="G3" s="111" t="s">
        <v>84</v>
      </c>
      <c r="H3" s="111" t="s">
        <v>2189</v>
      </c>
      <c r="I3" s="111" t="s">
        <v>86</v>
      </c>
      <c r="J3" s="111" t="s">
        <v>88</v>
      </c>
      <c r="K3" s="111" t="s">
        <v>90</v>
      </c>
      <c r="L3" s="111" t="s">
        <v>102</v>
      </c>
      <c r="M3" s="111" t="s">
        <v>79</v>
      </c>
      <c r="N3" s="111" t="s">
        <v>92</v>
      </c>
      <c r="O3" s="111" t="s">
        <v>97</v>
      </c>
      <c r="P3" s="111" t="s">
        <v>106</v>
      </c>
      <c r="Q3" s="111" t="s">
        <v>94</v>
      </c>
      <c r="R3" s="111" t="s">
        <v>71</v>
      </c>
      <c r="S3" s="192"/>
      <c r="T3" s="111" t="s">
        <v>74</v>
      </c>
      <c r="U3" s="111" t="s">
        <v>82</v>
      </c>
      <c r="V3" s="111" t="s">
        <v>77</v>
      </c>
      <c r="W3" s="111" t="s">
        <v>65</v>
      </c>
      <c r="X3" s="111" t="s">
        <v>84</v>
      </c>
      <c r="Y3" s="111" t="s">
        <v>2189</v>
      </c>
      <c r="Z3" s="112" t="s">
        <v>86</v>
      </c>
      <c r="AA3" s="111" t="s">
        <v>88</v>
      </c>
      <c r="AB3" s="111" t="s">
        <v>90</v>
      </c>
      <c r="AC3" s="111" t="s">
        <v>102</v>
      </c>
      <c r="AD3" s="111" t="s">
        <v>79</v>
      </c>
      <c r="AE3" s="111" t="s">
        <v>92</v>
      </c>
      <c r="AF3" s="111" t="s">
        <v>97</v>
      </c>
      <c r="AG3" s="111" t="s">
        <v>106</v>
      </c>
      <c r="AH3" s="111" t="s">
        <v>94</v>
      </c>
      <c r="AI3" s="111" t="s">
        <v>71</v>
      </c>
      <c r="AJ3" s="195"/>
      <c r="AK3" s="188"/>
      <c r="AL3" s="111" t="s">
        <v>74</v>
      </c>
      <c r="AM3" s="111" t="s">
        <v>82</v>
      </c>
      <c r="AN3" s="111" t="s">
        <v>77</v>
      </c>
      <c r="AO3" s="111" t="s">
        <v>65</v>
      </c>
      <c r="AP3" s="111" t="s">
        <v>84</v>
      </c>
      <c r="AQ3" s="111" t="s">
        <v>2189</v>
      </c>
      <c r="AR3" s="112" t="s">
        <v>86</v>
      </c>
      <c r="AS3" s="111" t="s">
        <v>88</v>
      </c>
      <c r="AT3" s="111" t="s">
        <v>90</v>
      </c>
      <c r="AU3" s="111" t="s">
        <v>102</v>
      </c>
      <c r="AV3" s="111" t="s">
        <v>79</v>
      </c>
      <c r="AW3" s="111" t="s">
        <v>92</v>
      </c>
      <c r="AX3" s="111" t="s">
        <v>97</v>
      </c>
      <c r="AY3" s="111" t="s">
        <v>106</v>
      </c>
      <c r="AZ3" s="111" t="s">
        <v>94</v>
      </c>
      <c r="BA3" s="111" t="s">
        <v>71</v>
      </c>
      <c r="BB3" s="197"/>
      <c r="BC3" s="111" t="s">
        <v>74</v>
      </c>
      <c r="BD3" s="111" t="s">
        <v>82</v>
      </c>
      <c r="BE3" s="111" t="s">
        <v>77</v>
      </c>
      <c r="BF3" s="111" t="s">
        <v>65</v>
      </c>
      <c r="BG3" s="111" t="s">
        <v>84</v>
      </c>
      <c r="BH3" s="111" t="s">
        <v>2189</v>
      </c>
      <c r="BI3" s="112" t="s">
        <v>86</v>
      </c>
      <c r="BJ3" s="111" t="s">
        <v>88</v>
      </c>
      <c r="BK3" s="111" t="s">
        <v>90</v>
      </c>
      <c r="BL3" s="111" t="s">
        <v>102</v>
      </c>
      <c r="BM3" s="111" t="s">
        <v>79</v>
      </c>
      <c r="BN3" s="111" t="s">
        <v>92</v>
      </c>
      <c r="BO3" s="111" t="s">
        <v>97</v>
      </c>
      <c r="BP3" s="111" t="s">
        <v>106</v>
      </c>
      <c r="BQ3" s="111" t="s">
        <v>94</v>
      </c>
      <c r="BR3" s="111" t="s">
        <v>71</v>
      </c>
      <c r="BS3" s="197"/>
    </row>
    <row r="4" spans="1:71" s="117" customFormat="1" ht="25.5" customHeight="1" x14ac:dyDescent="0.35">
      <c r="A4" s="113"/>
      <c r="B4" s="114" t="s">
        <v>3794</v>
      </c>
      <c r="C4" s="115">
        <v>9</v>
      </c>
      <c r="D4" s="115">
        <v>22</v>
      </c>
      <c r="E4" s="115">
        <v>22</v>
      </c>
      <c r="F4" s="115">
        <v>20</v>
      </c>
      <c r="G4" s="115">
        <v>18</v>
      </c>
      <c r="H4" s="115">
        <v>4</v>
      </c>
      <c r="I4" s="115">
        <v>15</v>
      </c>
      <c r="J4" s="115">
        <v>22</v>
      </c>
      <c r="K4" s="115">
        <v>13</v>
      </c>
      <c r="L4" s="116">
        <v>12</v>
      </c>
      <c r="M4" s="116">
        <v>21</v>
      </c>
      <c r="N4" s="116">
        <v>20</v>
      </c>
      <c r="O4" s="116">
        <v>22</v>
      </c>
      <c r="P4" s="116">
        <v>6</v>
      </c>
      <c r="Q4" s="116">
        <v>18</v>
      </c>
      <c r="R4" s="116">
        <v>21</v>
      </c>
      <c r="T4" s="118"/>
      <c r="U4" s="118"/>
      <c r="V4" s="118"/>
      <c r="W4" s="118"/>
      <c r="X4" s="118"/>
      <c r="Y4" s="118"/>
      <c r="Z4" s="119"/>
      <c r="AA4" s="118"/>
      <c r="AB4" s="118"/>
      <c r="AC4" s="118"/>
      <c r="AD4" s="118"/>
      <c r="AE4" s="118"/>
      <c r="AF4" s="118"/>
      <c r="AG4" s="118"/>
      <c r="AH4" s="118"/>
      <c r="AI4" s="118"/>
      <c r="AJ4" s="120"/>
      <c r="AK4" s="113"/>
      <c r="AL4" s="118"/>
      <c r="AM4" s="118"/>
      <c r="AN4" s="118"/>
      <c r="AO4" s="118"/>
      <c r="AP4" s="118"/>
      <c r="AQ4" s="118"/>
      <c r="AR4" s="119"/>
      <c r="AS4" s="118"/>
      <c r="AT4" s="118"/>
      <c r="AU4" s="119"/>
      <c r="AV4" s="118"/>
      <c r="AW4" s="118"/>
      <c r="AX4" s="118"/>
      <c r="AY4" s="118"/>
      <c r="AZ4" s="121"/>
      <c r="BA4" s="121"/>
      <c r="BB4" s="122"/>
      <c r="BC4" s="118"/>
      <c r="BD4" s="118"/>
      <c r="BE4" s="118"/>
      <c r="BF4" s="118"/>
      <c r="BG4" s="118"/>
      <c r="BH4" s="118"/>
      <c r="BI4" s="119"/>
      <c r="BJ4" s="118"/>
      <c r="BK4" s="118"/>
      <c r="BL4" s="118"/>
      <c r="BM4" s="118"/>
      <c r="BN4" s="118"/>
      <c r="BO4" s="118"/>
      <c r="BP4" s="118"/>
      <c r="BQ4" s="118"/>
      <c r="BR4" s="118"/>
      <c r="BS4" s="120"/>
    </row>
    <row r="5" spans="1:71" ht="25" customHeight="1" x14ac:dyDescent="0.35">
      <c r="A5" s="198" t="s">
        <v>3748</v>
      </c>
      <c r="B5" s="123" t="s">
        <v>3795</v>
      </c>
      <c r="C5" s="115">
        <v>13</v>
      </c>
      <c r="D5" s="115">
        <v>0</v>
      </c>
      <c r="E5" s="115">
        <v>0</v>
      </c>
      <c r="F5" s="115">
        <v>2</v>
      </c>
      <c r="G5" s="115">
        <v>4</v>
      </c>
      <c r="H5" s="115">
        <v>18</v>
      </c>
      <c r="I5" s="115">
        <v>7</v>
      </c>
      <c r="J5" s="115">
        <v>0</v>
      </c>
      <c r="K5" s="115">
        <v>9</v>
      </c>
      <c r="L5" s="124">
        <v>10</v>
      </c>
      <c r="M5" s="124">
        <v>1</v>
      </c>
      <c r="N5" s="124">
        <v>2</v>
      </c>
      <c r="O5" s="124">
        <v>0</v>
      </c>
      <c r="P5" s="124">
        <v>16</v>
      </c>
      <c r="Q5" s="124">
        <v>4</v>
      </c>
      <c r="R5" s="124">
        <v>1</v>
      </c>
      <c r="S5" s="104" t="s">
        <v>3749</v>
      </c>
      <c r="T5" s="199">
        <f t="shared" ref="T5:AI5" si="0">1-1/22*C5-0.5/22*C6</f>
        <v>0.38636363636363635</v>
      </c>
      <c r="U5" s="199">
        <f t="shared" si="0"/>
        <v>0.95454545454545459</v>
      </c>
      <c r="V5" s="199">
        <f t="shared" si="0"/>
        <v>1</v>
      </c>
      <c r="W5" s="199">
        <f t="shared" si="0"/>
        <v>0.90909090909090906</v>
      </c>
      <c r="X5" s="199">
        <f t="shared" si="0"/>
        <v>0.81818181818181812</v>
      </c>
      <c r="Y5" s="199">
        <f t="shared" si="0"/>
        <v>0.18181818181818177</v>
      </c>
      <c r="Z5" s="199">
        <f t="shared" si="0"/>
        <v>0.56818181818181823</v>
      </c>
      <c r="AA5" s="199">
        <f t="shared" si="0"/>
        <v>1</v>
      </c>
      <c r="AB5" s="199">
        <f t="shared" si="0"/>
        <v>0.29545454545454536</v>
      </c>
      <c r="AC5" s="199">
        <f t="shared" si="0"/>
        <v>0.31818181818181812</v>
      </c>
      <c r="AD5" s="199">
        <f t="shared" si="0"/>
        <v>0.95454545454545459</v>
      </c>
      <c r="AE5" s="199">
        <f t="shared" si="0"/>
        <v>0.86363636363636365</v>
      </c>
      <c r="AF5" s="199">
        <f t="shared" si="0"/>
        <v>1</v>
      </c>
      <c r="AG5" s="199">
        <f t="shared" si="0"/>
        <v>0.22727272727272724</v>
      </c>
      <c r="AH5" s="199">
        <f t="shared" si="0"/>
        <v>0.79545454545454541</v>
      </c>
      <c r="AI5" s="199">
        <f t="shared" si="0"/>
        <v>0.47727272727272729</v>
      </c>
      <c r="AJ5" s="201">
        <v>0.3</v>
      </c>
      <c r="AK5" s="198" t="s">
        <v>3748</v>
      </c>
      <c r="AL5" s="200">
        <f t="shared" ref="AL5:BA5" si="1">T5</f>
        <v>0.38636363636363635</v>
      </c>
      <c r="AM5" s="200">
        <f t="shared" si="1"/>
        <v>0.95454545454545459</v>
      </c>
      <c r="AN5" s="200">
        <f t="shared" si="1"/>
        <v>1</v>
      </c>
      <c r="AO5" s="200">
        <f t="shared" si="1"/>
        <v>0.90909090909090906</v>
      </c>
      <c r="AP5" s="200">
        <f t="shared" si="1"/>
        <v>0.81818181818181812</v>
      </c>
      <c r="AQ5" s="200">
        <f t="shared" si="1"/>
        <v>0.18181818181818177</v>
      </c>
      <c r="AR5" s="200">
        <f t="shared" si="1"/>
        <v>0.56818181818181823</v>
      </c>
      <c r="AS5" s="200">
        <f t="shared" si="1"/>
        <v>1</v>
      </c>
      <c r="AT5" s="200">
        <f t="shared" si="1"/>
        <v>0.29545454545454536</v>
      </c>
      <c r="AU5" s="200">
        <f t="shared" si="1"/>
        <v>0.31818181818181812</v>
      </c>
      <c r="AV5" s="200">
        <f t="shared" si="1"/>
        <v>0.95454545454545459</v>
      </c>
      <c r="AW5" s="200">
        <f t="shared" si="1"/>
        <v>0.86363636363636365</v>
      </c>
      <c r="AX5" s="200">
        <f t="shared" si="1"/>
        <v>1</v>
      </c>
      <c r="AY5" s="200">
        <f t="shared" si="1"/>
        <v>0.22727272727272724</v>
      </c>
      <c r="AZ5" s="200">
        <f t="shared" si="1"/>
        <v>0.79545454545454541</v>
      </c>
      <c r="BA5" s="200">
        <f t="shared" si="1"/>
        <v>0.47727272727272729</v>
      </c>
      <c r="BB5" s="207">
        <v>1</v>
      </c>
      <c r="BC5" s="202">
        <f t="shared" ref="BC5:BI5" si="2">$AJ5*AL5+$AJ7*AL7+$AJ13*AL13+$AJ14*AL14+$AJ18*AL18+$AJ21*AL21</f>
        <v>0.52424242424242429</v>
      </c>
      <c r="BD5" s="202">
        <f t="shared" si="2"/>
        <v>0.71231060606060614</v>
      </c>
      <c r="BE5" s="202">
        <f t="shared" si="2"/>
        <v>0.99772727272727268</v>
      </c>
      <c r="BF5" s="202">
        <f t="shared" si="2"/>
        <v>0.89772727272727271</v>
      </c>
      <c r="BG5" s="202">
        <f t="shared" si="2"/>
        <v>0.81767676767676767</v>
      </c>
      <c r="BH5" s="202">
        <f t="shared" si="2"/>
        <v>0.24954545454545454</v>
      </c>
      <c r="BI5" s="202">
        <f t="shared" si="2"/>
        <v>0.79420454545454555</v>
      </c>
      <c r="BJ5" s="202">
        <f t="shared" ref="BJ5:BR5" si="3">$AJ5*AS5+$AJ7*AS7+$AJ13*AS13+$AJ14*AS14+$AJ18*AS18+$AJ21*AS21</f>
        <v>0.79138257575757587</v>
      </c>
      <c r="BK5" s="202">
        <f t="shared" si="3"/>
        <v>0.33652097902097899</v>
      </c>
      <c r="BL5" s="202">
        <f t="shared" si="3"/>
        <v>0.38920454545454553</v>
      </c>
      <c r="BM5" s="202">
        <f t="shared" si="3"/>
        <v>0.78070887445887449</v>
      </c>
      <c r="BN5" s="202">
        <f t="shared" si="3"/>
        <v>0.67367424242424245</v>
      </c>
      <c r="BO5" s="202">
        <f t="shared" si="3"/>
        <v>0.89549242424242426</v>
      </c>
      <c r="BP5" s="202">
        <f t="shared" si="3"/>
        <v>0.49109848484848478</v>
      </c>
      <c r="BQ5" s="202">
        <f t="shared" si="3"/>
        <v>0.84419191919191927</v>
      </c>
      <c r="BR5" s="202">
        <f t="shared" si="3"/>
        <v>0.66580086580086584</v>
      </c>
      <c r="BS5" s="127" t="s">
        <v>3796</v>
      </c>
    </row>
    <row r="6" spans="1:71" ht="25" customHeight="1" x14ac:dyDescent="0.35">
      <c r="A6" s="198"/>
      <c r="B6" s="123" t="s">
        <v>3797</v>
      </c>
      <c r="C6" s="115">
        <v>1</v>
      </c>
      <c r="D6" s="115">
        <v>2</v>
      </c>
      <c r="E6" s="115">
        <v>0</v>
      </c>
      <c r="F6" s="115">
        <v>0</v>
      </c>
      <c r="G6" s="115">
        <v>0</v>
      </c>
      <c r="H6" s="115">
        <v>0</v>
      </c>
      <c r="I6" s="115">
        <v>5</v>
      </c>
      <c r="J6" s="115">
        <v>0</v>
      </c>
      <c r="K6" s="115">
        <v>13</v>
      </c>
      <c r="L6" s="124">
        <v>10</v>
      </c>
      <c r="M6" s="124">
        <v>0</v>
      </c>
      <c r="N6" s="124">
        <v>2</v>
      </c>
      <c r="O6" s="124">
        <v>0</v>
      </c>
      <c r="P6" s="124">
        <v>2</v>
      </c>
      <c r="Q6" s="124">
        <v>1</v>
      </c>
      <c r="R6" s="124">
        <v>21</v>
      </c>
      <c r="S6" s="104" t="s">
        <v>3751</v>
      </c>
      <c r="T6" s="199"/>
      <c r="U6" s="199"/>
      <c r="V6" s="199"/>
      <c r="W6" s="199"/>
      <c r="X6" s="199"/>
      <c r="Y6" s="199"/>
      <c r="Z6" s="199"/>
      <c r="AA6" s="199"/>
      <c r="AB6" s="199"/>
      <c r="AC6" s="199"/>
      <c r="AD6" s="199"/>
      <c r="AE6" s="199"/>
      <c r="AF6" s="199"/>
      <c r="AG6" s="199"/>
      <c r="AH6" s="199"/>
      <c r="AI6" s="199"/>
      <c r="AJ6" s="201"/>
      <c r="AK6" s="198"/>
      <c r="AL6" s="200"/>
      <c r="AM6" s="200"/>
      <c r="AN6" s="200"/>
      <c r="AO6" s="200"/>
      <c r="AP6" s="200"/>
      <c r="AQ6" s="200"/>
      <c r="AR6" s="200"/>
      <c r="AS6" s="200"/>
      <c r="AT6" s="200"/>
      <c r="AU6" s="200"/>
      <c r="AV6" s="200"/>
      <c r="AW6" s="200"/>
      <c r="AX6" s="200"/>
      <c r="AY6" s="200"/>
      <c r="AZ6" s="200"/>
      <c r="BA6" s="200"/>
      <c r="BB6" s="207"/>
      <c r="BC6" s="203"/>
      <c r="BD6" s="203"/>
      <c r="BE6" s="203"/>
      <c r="BF6" s="203"/>
      <c r="BG6" s="203"/>
      <c r="BH6" s="203"/>
      <c r="BI6" s="203"/>
      <c r="BJ6" s="203"/>
      <c r="BK6" s="203"/>
      <c r="BL6" s="203"/>
      <c r="BM6" s="203"/>
      <c r="BN6" s="203"/>
      <c r="BO6" s="203"/>
      <c r="BP6" s="203"/>
      <c r="BQ6" s="203"/>
      <c r="BR6" s="203"/>
      <c r="BS6" s="127" t="s">
        <v>3798</v>
      </c>
    </row>
    <row r="7" spans="1:71" ht="51.65" customHeight="1" x14ac:dyDescent="0.35">
      <c r="A7" s="198" t="s">
        <v>3753</v>
      </c>
      <c r="B7" s="123" t="s">
        <v>3755</v>
      </c>
      <c r="C7" s="115">
        <v>0</v>
      </c>
      <c r="D7" s="115">
        <v>5</v>
      </c>
      <c r="E7" s="115">
        <v>0</v>
      </c>
      <c r="F7" s="115">
        <v>2</v>
      </c>
      <c r="G7" s="115">
        <v>1</v>
      </c>
      <c r="H7" s="115">
        <v>1</v>
      </c>
      <c r="I7" s="115">
        <v>2</v>
      </c>
      <c r="J7" s="115">
        <v>3</v>
      </c>
      <c r="K7" s="115">
        <v>1</v>
      </c>
      <c r="L7" s="124">
        <v>4</v>
      </c>
      <c r="M7" s="124">
        <v>5</v>
      </c>
      <c r="N7" s="124">
        <v>2</v>
      </c>
      <c r="O7" s="124">
        <v>2</v>
      </c>
      <c r="P7" s="124">
        <v>2</v>
      </c>
      <c r="Q7" s="124">
        <v>0</v>
      </c>
      <c r="R7" s="124">
        <v>4</v>
      </c>
      <c r="S7" s="204" t="s">
        <v>3799</v>
      </c>
      <c r="T7" s="199">
        <f t="shared" ref="T7:AI7" si="4">IFERROR(1-0.25/C$4*C7-0.5/C$4*C8-0.75/C$4*C9-1/C$4*C10," ")</f>
        <v>0.55555555555555558</v>
      </c>
      <c r="U7" s="199">
        <f t="shared" si="4"/>
        <v>0.68181818181818188</v>
      </c>
      <c r="V7" s="199">
        <f t="shared" si="4"/>
        <v>0.97727272727272729</v>
      </c>
      <c r="W7" s="199">
        <f t="shared" si="4"/>
        <v>0.8125</v>
      </c>
      <c r="X7" s="199">
        <f t="shared" si="4"/>
        <v>0.77777777777777779</v>
      </c>
      <c r="Y7" s="199">
        <f t="shared" si="4"/>
        <v>0.5</v>
      </c>
      <c r="Z7" s="199">
        <f t="shared" si="4"/>
        <v>0.83333333333333337</v>
      </c>
      <c r="AA7" s="199">
        <f t="shared" si="4"/>
        <v>0.73863636363636376</v>
      </c>
      <c r="AB7" s="199">
        <f t="shared" si="4"/>
        <v>0.90384615384615374</v>
      </c>
      <c r="AC7" s="199">
        <f t="shared" si="4"/>
        <v>0.60416666666666663</v>
      </c>
      <c r="AD7" s="199">
        <f t="shared" si="4"/>
        <v>0.65476190476190477</v>
      </c>
      <c r="AE7" s="199">
        <f t="shared" si="4"/>
        <v>0.77499999999999991</v>
      </c>
      <c r="AF7" s="199">
        <f t="shared" si="4"/>
        <v>0.80681818181818188</v>
      </c>
      <c r="AG7" s="199">
        <f t="shared" si="4"/>
        <v>0.33333333333333326</v>
      </c>
      <c r="AH7" s="199">
        <f t="shared" si="4"/>
        <v>0.75</v>
      </c>
      <c r="AI7" s="199">
        <f t="shared" si="4"/>
        <v>0.52380952380952372</v>
      </c>
      <c r="AJ7" s="201">
        <v>0.15</v>
      </c>
      <c r="AK7" s="198" t="s">
        <v>3753</v>
      </c>
      <c r="AL7" s="200">
        <f>$BB7*T7+($BB11+$BB12)*T11</f>
        <v>0.37037037037037057</v>
      </c>
      <c r="AM7" s="200">
        <f>$BB7*U7+$BB11*U11+$BB12*U12</f>
        <v>0.67676767676767702</v>
      </c>
      <c r="AN7" s="200">
        <f>$BB7*V7+($BB11+$BB12)*V11</f>
        <v>0.98484848484848508</v>
      </c>
      <c r="AO7" s="208">
        <f>$BB7*W7+$BB11*W11+$BB12*W12</f>
        <v>0.87500000000000022</v>
      </c>
      <c r="AP7" s="200">
        <f>$BB7*X7+($BB11+$BB12)*X11</f>
        <v>0.51851851851851871</v>
      </c>
      <c r="AQ7" s="200">
        <f>$BB7*Y7+($BB11+$BB12)*Y11</f>
        <v>0.33333333333333348</v>
      </c>
      <c r="AR7" s="200">
        <f>$BB7*Z7+($BB11+$BB12)*Z11</f>
        <v>0.5555555555555558</v>
      </c>
      <c r="AS7" s="200">
        <f>$BB7*AA7+$BB11*AA11+$BB12*AA12</f>
        <v>0.60353535353535381</v>
      </c>
      <c r="AT7" s="200">
        <f>$BB7*AB7+($BB11+$BB12)*AB11</f>
        <v>0.60256410256410275</v>
      </c>
      <c r="AU7" s="200">
        <f>$BB7*AC7+($BB11+$BB12)*AC11</f>
        <v>0.40277777777777796</v>
      </c>
      <c r="AV7" s="200">
        <f>$BB7*AD7+$BB11*AD11+$BB12*AD12</f>
        <v>0.76984126984126999</v>
      </c>
      <c r="AW7" s="200">
        <f>$BB7*AE7+$BB11*AE11+$BB12*AE12</f>
        <v>0.57222222222222241</v>
      </c>
      <c r="AX7" s="200">
        <f>$BB7*AF7+$BB11*AF11+$BB12*AF12</f>
        <v>0.76010101010101039</v>
      </c>
      <c r="AY7" s="200">
        <f>$BB7*AG7+($BB11+$BB12)*AG11</f>
        <v>0.55555555555555558</v>
      </c>
      <c r="AZ7" s="200">
        <f>$BB7*AH7+($BB11+$BB12)*AH11</f>
        <v>0.72222222222222243</v>
      </c>
      <c r="BA7" s="200">
        <f>$BB7*AI7+$BB11*AI11+$BB12*AI12</f>
        <v>0.51587301587301593</v>
      </c>
      <c r="BB7" s="207">
        <v>0.66666666666666696</v>
      </c>
      <c r="BC7" s="203"/>
      <c r="BD7" s="203"/>
      <c r="BE7" s="203"/>
      <c r="BF7" s="203"/>
      <c r="BG7" s="203"/>
      <c r="BH7" s="203"/>
      <c r="BI7" s="203"/>
      <c r="BJ7" s="203"/>
      <c r="BK7" s="203"/>
      <c r="BL7" s="203"/>
      <c r="BM7" s="203"/>
      <c r="BN7" s="203"/>
      <c r="BO7" s="203"/>
      <c r="BP7" s="203"/>
      <c r="BQ7" s="203"/>
      <c r="BR7" s="203"/>
      <c r="BS7" s="127" t="s">
        <v>3800</v>
      </c>
    </row>
    <row r="8" spans="1:71" ht="56.5" customHeight="1" x14ac:dyDescent="0.35">
      <c r="A8" s="198"/>
      <c r="B8" s="123" t="s">
        <v>3756</v>
      </c>
      <c r="C8" s="115">
        <v>1</v>
      </c>
      <c r="D8" s="115">
        <v>2</v>
      </c>
      <c r="E8" s="115">
        <v>1</v>
      </c>
      <c r="F8" s="115">
        <v>1</v>
      </c>
      <c r="G8" s="115">
        <v>1</v>
      </c>
      <c r="H8" s="115">
        <v>2</v>
      </c>
      <c r="I8" s="115">
        <v>2</v>
      </c>
      <c r="J8" s="115">
        <v>2</v>
      </c>
      <c r="K8" s="115">
        <v>0</v>
      </c>
      <c r="L8" s="124">
        <v>0</v>
      </c>
      <c r="M8" s="124">
        <v>1</v>
      </c>
      <c r="N8" s="124">
        <v>2</v>
      </c>
      <c r="O8" s="124">
        <v>2</v>
      </c>
      <c r="P8" s="124">
        <v>1</v>
      </c>
      <c r="Q8" s="124">
        <v>2</v>
      </c>
      <c r="R8" s="124">
        <v>1</v>
      </c>
      <c r="S8" s="205"/>
      <c r="T8" s="199"/>
      <c r="U8" s="199"/>
      <c r="V8" s="199"/>
      <c r="W8" s="199"/>
      <c r="X8" s="199"/>
      <c r="Y8" s="199"/>
      <c r="Z8" s="199"/>
      <c r="AA8" s="199"/>
      <c r="AB8" s="199"/>
      <c r="AC8" s="199"/>
      <c r="AD8" s="199"/>
      <c r="AE8" s="199"/>
      <c r="AF8" s="199"/>
      <c r="AG8" s="199"/>
      <c r="AH8" s="199"/>
      <c r="AI8" s="199"/>
      <c r="AJ8" s="201"/>
      <c r="AK8" s="198"/>
      <c r="AL8" s="200"/>
      <c r="AM8" s="200"/>
      <c r="AN8" s="200"/>
      <c r="AO8" s="208"/>
      <c r="AP8" s="200"/>
      <c r="AQ8" s="200"/>
      <c r="AR8" s="200"/>
      <c r="AS8" s="200"/>
      <c r="AT8" s="200"/>
      <c r="AU8" s="200"/>
      <c r="AV8" s="200"/>
      <c r="AW8" s="200"/>
      <c r="AX8" s="200"/>
      <c r="AY8" s="200"/>
      <c r="AZ8" s="200"/>
      <c r="BA8" s="200"/>
      <c r="BB8" s="207"/>
      <c r="BC8" s="203"/>
      <c r="BD8" s="203"/>
      <c r="BE8" s="203"/>
      <c r="BF8" s="203"/>
      <c r="BG8" s="203"/>
      <c r="BH8" s="203"/>
      <c r="BI8" s="203"/>
      <c r="BJ8" s="203"/>
      <c r="BK8" s="203"/>
      <c r="BL8" s="203"/>
      <c r="BM8" s="203"/>
      <c r="BN8" s="203"/>
      <c r="BO8" s="203"/>
      <c r="BP8" s="203"/>
      <c r="BQ8" s="203"/>
      <c r="BR8" s="203"/>
      <c r="BS8" s="127" t="s">
        <v>3801</v>
      </c>
    </row>
    <row r="9" spans="1:71" ht="46" customHeight="1" x14ac:dyDescent="0.35">
      <c r="A9" s="198"/>
      <c r="B9" s="123" t="s">
        <v>3758</v>
      </c>
      <c r="C9" s="115">
        <v>2</v>
      </c>
      <c r="D9" s="115">
        <v>1</v>
      </c>
      <c r="E9" s="115">
        <v>0</v>
      </c>
      <c r="F9" s="115">
        <v>1</v>
      </c>
      <c r="G9" s="115">
        <v>3</v>
      </c>
      <c r="H9" s="115">
        <v>1</v>
      </c>
      <c r="I9" s="115">
        <v>0</v>
      </c>
      <c r="J9" s="115">
        <v>0</v>
      </c>
      <c r="K9" s="115">
        <v>0</v>
      </c>
      <c r="L9" s="124">
        <v>1</v>
      </c>
      <c r="M9" s="124">
        <v>2</v>
      </c>
      <c r="N9" s="124">
        <v>0</v>
      </c>
      <c r="O9" s="124">
        <v>1</v>
      </c>
      <c r="P9" s="124">
        <v>0</v>
      </c>
      <c r="Q9" s="124">
        <v>2</v>
      </c>
      <c r="R9" s="124">
        <v>2</v>
      </c>
      <c r="S9" s="205"/>
      <c r="T9" s="199"/>
      <c r="U9" s="199"/>
      <c r="V9" s="199"/>
      <c r="W9" s="199"/>
      <c r="X9" s="199"/>
      <c r="Y9" s="199"/>
      <c r="Z9" s="199"/>
      <c r="AA9" s="199"/>
      <c r="AB9" s="199"/>
      <c r="AC9" s="199"/>
      <c r="AD9" s="199"/>
      <c r="AE9" s="199"/>
      <c r="AF9" s="199"/>
      <c r="AG9" s="199"/>
      <c r="AH9" s="199"/>
      <c r="AI9" s="199"/>
      <c r="AJ9" s="201"/>
      <c r="AK9" s="198"/>
      <c r="AL9" s="200"/>
      <c r="AM9" s="200"/>
      <c r="AN9" s="200"/>
      <c r="AO9" s="208"/>
      <c r="AP9" s="200"/>
      <c r="AQ9" s="200"/>
      <c r="AR9" s="200"/>
      <c r="AS9" s="200"/>
      <c r="AT9" s="200"/>
      <c r="AU9" s="200"/>
      <c r="AV9" s="200"/>
      <c r="AW9" s="200"/>
      <c r="AX9" s="200"/>
      <c r="AY9" s="200"/>
      <c r="AZ9" s="200"/>
      <c r="BA9" s="200"/>
      <c r="BB9" s="207"/>
      <c r="BC9" s="203"/>
      <c r="BD9" s="203"/>
      <c r="BE9" s="203"/>
      <c r="BF9" s="203"/>
      <c r="BG9" s="203"/>
      <c r="BH9" s="203"/>
      <c r="BI9" s="203"/>
      <c r="BJ9" s="203"/>
      <c r="BK9" s="203"/>
      <c r="BL9" s="203"/>
      <c r="BM9" s="203"/>
      <c r="BN9" s="203"/>
      <c r="BO9" s="203"/>
      <c r="BP9" s="203"/>
      <c r="BQ9" s="203"/>
      <c r="BR9" s="203"/>
      <c r="BS9" s="127" t="s">
        <v>3802</v>
      </c>
    </row>
    <row r="10" spans="1:71" ht="49" customHeight="1" x14ac:dyDescent="0.35">
      <c r="A10" s="198"/>
      <c r="B10" s="123" t="s">
        <v>3759</v>
      </c>
      <c r="C10" s="115">
        <v>2</v>
      </c>
      <c r="D10" s="115">
        <v>4</v>
      </c>
      <c r="E10" s="115">
        <v>0</v>
      </c>
      <c r="F10" s="115">
        <v>2</v>
      </c>
      <c r="G10" s="115">
        <v>1</v>
      </c>
      <c r="H10" s="115">
        <v>0</v>
      </c>
      <c r="I10" s="115">
        <v>1</v>
      </c>
      <c r="J10" s="115">
        <v>4</v>
      </c>
      <c r="K10" s="115">
        <v>1</v>
      </c>
      <c r="L10" s="124">
        <v>3</v>
      </c>
      <c r="M10" s="124">
        <v>4</v>
      </c>
      <c r="N10" s="124">
        <v>3</v>
      </c>
      <c r="O10" s="124">
        <v>2</v>
      </c>
      <c r="P10" s="124">
        <v>3</v>
      </c>
      <c r="Q10" s="124">
        <v>2</v>
      </c>
      <c r="R10" s="124">
        <v>7</v>
      </c>
      <c r="S10" s="206"/>
      <c r="T10" s="199"/>
      <c r="U10" s="199"/>
      <c r="V10" s="199"/>
      <c r="W10" s="199"/>
      <c r="X10" s="199"/>
      <c r="Y10" s="199"/>
      <c r="Z10" s="199"/>
      <c r="AA10" s="199"/>
      <c r="AB10" s="199"/>
      <c r="AC10" s="199"/>
      <c r="AD10" s="199"/>
      <c r="AE10" s="199"/>
      <c r="AF10" s="199"/>
      <c r="AG10" s="199"/>
      <c r="AH10" s="199"/>
      <c r="AI10" s="199"/>
      <c r="AJ10" s="201"/>
      <c r="AK10" s="198"/>
      <c r="AL10" s="200"/>
      <c r="AM10" s="200"/>
      <c r="AN10" s="200"/>
      <c r="AO10" s="208"/>
      <c r="AP10" s="200"/>
      <c r="AQ10" s="200"/>
      <c r="AR10" s="200"/>
      <c r="AS10" s="200"/>
      <c r="AT10" s="200"/>
      <c r="AU10" s="200"/>
      <c r="AV10" s="200"/>
      <c r="AW10" s="200"/>
      <c r="AX10" s="200"/>
      <c r="AY10" s="200"/>
      <c r="AZ10" s="200"/>
      <c r="BA10" s="200"/>
      <c r="BB10" s="207"/>
      <c r="BC10" s="203"/>
      <c r="BD10" s="203"/>
      <c r="BE10" s="203"/>
      <c r="BF10" s="203"/>
      <c r="BG10" s="203"/>
      <c r="BH10" s="203"/>
      <c r="BI10" s="203"/>
      <c r="BJ10" s="203"/>
      <c r="BK10" s="203"/>
      <c r="BL10" s="203"/>
      <c r="BM10" s="203"/>
      <c r="BN10" s="203"/>
      <c r="BO10" s="203"/>
      <c r="BP10" s="203"/>
      <c r="BQ10" s="203"/>
      <c r="BR10" s="203"/>
      <c r="BS10" s="127" t="s">
        <v>3803</v>
      </c>
    </row>
    <row r="11" spans="1:71" ht="39.5" customHeight="1" x14ac:dyDescent="0.35">
      <c r="A11" s="198"/>
      <c r="B11" s="123" t="s">
        <v>3761</v>
      </c>
      <c r="C11" s="128">
        <v>0.75</v>
      </c>
      <c r="D11" s="128">
        <v>0.4</v>
      </c>
      <c r="E11" s="128">
        <v>6.25E-2</v>
      </c>
      <c r="F11" s="128">
        <v>0</v>
      </c>
      <c r="G11" s="128">
        <v>1</v>
      </c>
      <c r="H11" s="128">
        <v>1</v>
      </c>
      <c r="I11" s="128">
        <v>0.75</v>
      </c>
      <c r="J11" s="128">
        <v>0.31818181818181801</v>
      </c>
      <c r="K11" s="128">
        <v>1</v>
      </c>
      <c r="L11" s="129">
        <v>1</v>
      </c>
      <c r="M11" s="129">
        <v>0</v>
      </c>
      <c r="N11" s="129">
        <v>0.65217391304347805</v>
      </c>
      <c r="O11" s="129">
        <v>0.35714285714285698</v>
      </c>
      <c r="P11" s="129"/>
      <c r="Q11" s="129">
        <v>0.11111111111111099</v>
      </c>
      <c r="R11" s="129">
        <v>0</v>
      </c>
      <c r="S11" s="105" t="s">
        <v>3804</v>
      </c>
      <c r="T11" s="125">
        <f t="shared" ref="T11:AI11" si="5">IF(AND(C11&lt;0.5,C11&gt;=0.25),1/3,IF(AND(C11&lt;0.25,C11&gt;=0.1),2/3,IF(AND(C11&lt;0.1),1,0)))</f>
        <v>0</v>
      </c>
      <c r="U11" s="125">
        <f t="shared" si="5"/>
        <v>0.33333333333333331</v>
      </c>
      <c r="V11" s="125">
        <f t="shared" si="5"/>
        <v>1</v>
      </c>
      <c r="W11" s="125">
        <f t="shared" si="5"/>
        <v>1</v>
      </c>
      <c r="X11" s="125">
        <f t="shared" si="5"/>
        <v>0</v>
      </c>
      <c r="Y11" s="125">
        <f t="shared" si="5"/>
        <v>0</v>
      </c>
      <c r="Z11" s="125">
        <f t="shared" si="5"/>
        <v>0</v>
      </c>
      <c r="AA11" s="125">
        <f t="shared" si="5"/>
        <v>0.33333333333333331</v>
      </c>
      <c r="AB11" s="125">
        <f t="shared" si="5"/>
        <v>0</v>
      </c>
      <c r="AC11" s="125">
        <f t="shared" si="5"/>
        <v>0</v>
      </c>
      <c r="AD11" s="125">
        <f t="shared" si="5"/>
        <v>1</v>
      </c>
      <c r="AE11" s="125">
        <f t="shared" si="5"/>
        <v>0</v>
      </c>
      <c r="AF11" s="125">
        <f t="shared" si="5"/>
        <v>0.33333333333333331</v>
      </c>
      <c r="AG11" s="125">
        <f t="shared" si="5"/>
        <v>1</v>
      </c>
      <c r="AH11" s="125">
        <f t="shared" si="5"/>
        <v>0.66666666666666663</v>
      </c>
      <c r="AI11" s="125">
        <f t="shared" si="5"/>
        <v>1</v>
      </c>
      <c r="AJ11" s="201"/>
      <c r="AK11" s="198"/>
      <c r="AL11" s="200"/>
      <c r="AM11" s="200"/>
      <c r="AN11" s="200"/>
      <c r="AO11" s="208"/>
      <c r="AP11" s="200"/>
      <c r="AQ11" s="200"/>
      <c r="AR11" s="200"/>
      <c r="AS11" s="200"/>
      <c r="AT11" s="200"/>
      <c r="AU11" s="200"/>
      <c r="AV11" s="200"/>
      <c r="AW11" s="200"/>
      <c r="AX11" s="200"/>
      <c r="AY11" s="200"/>
      <c r="AZ11" s="200"/>
      <c r="BA11" s="200"/>
      <c r="BB11" s="126">
        <v>0.16666666666666666</v>
      </c>
      <c r="BC11" s="203"/>
      <c r="BD11" s="203"/>
      <c r="BE11" s="203"/>
      <c r="BF11" s="203"/>
      <c r="BG11" s="203"/>
      <c r="BH11" s="203"/>
      <c r="BI11" s="203"/>
      <c r="BJ11" s="203"/>
      <c r="BK11" s="203"/>
      <c r="BL11" s="203"/>
      <c r="BM11" s="203"/>
      <c r="BN11" s="203"/>
      <c r="BO11" s="203"/>
      <c r="BP11" s="203"/>
      <c r="BQ11" s="203"/>
      <c r="BR11" s="203"/>
      <c r="BS11" s="127" t="s">
        <v>3805</v>
      </c>
    </row>
    <row r="12" spans="1:71" ht="38.5" customHeight="1" x14ac:dyDescent="0.35">
      <c r="A12" s="198"/>
      <c r="B12" s="123" t="s">
        <v>3762</v>
      </c>
      <c r="C12" s="128"/>
      <c r="D12" s="128">
        <v>0</v>
      </c>
      <c r="E12" s="128"/>
      <c r="F12" s="128">
        <v>0</v>
      </c>
      <c r="G12" s="128"/>
      <c r="H12" s="128"/>
      <c r="I12" s="128"/>
      <c r="J12" s="128">
        <v>0.29411764705882398</v>
      </c>
      <c r="K12" s="128"/>
      <c r="L12" s="129"/>
      <c r="M12" s="129">
        <v>0</v>
      </c>
      <c r="N12" s="129">
        <v>0.33333333333333298</v>
      </c>
      <c r="O12" s="129">
        <v>0</v>
      </c>
      <c r="P12" s="129"/>
      <c r="Q12" s="129"/>
      <c r="R12" s="129">
        <v>0.5</v>
      </c>
      <c r="S12" s="105" t="s">
        <v>3806</v>
      </c>
      <c r="T12" s="125" t="str">
        <f t="shared" ref="T12:AI12" si="6">IF(C12 = "","NA", IF(AND(C12&lt;0.5,C12&gt;=0.25),1/3,IF(AND(C12&lt;0.25,C12&gt;=0.1),2/3,IF(AND(C12&lt;0.1),1,0))))</f>
        <v>NA</v>
      </c>
      <c r="U12" s="125">
        <f t="shared" si="6"/>
        <v>1</v>
      </c>
      <c r="V12" s="125" t="str">
        <f t="shared" si="6"/>
        <v>NA</v>
      </c>
      <c r="W12" s="125">
        <f t="shared" si="6"/>
        <v>1</v>
      </c>
      <c r="X12" s="125" t="str">
        <f t="shared" si="6"/>
        <v>NA</v>
      </c>
      <c r="Y12" s="125" t="str">
        <f t="shared" si="6"/>
        <v>NA</v>
      </c>
      <c r="Z12" s="125" t="str">
        <f t="shared" si="6"/>
        <v>NA</v>
      </c>
      <c r="AA12" s="125">
        <f t="shared" si="6"/>
        <v>0.33333333333333331</v>
      </c>
      <c r="AB12" s="125" t="str">
        <f t="shared" si="6"/>
        <v>NA</v>
      </c>
      <c r="AC12" s="125" t="str">
        <f t="shared" si="6"/>
        <v>NA</v>
      </c>
      <c r="AD12" s="125">
        <f t="shared" si="6"/>
        <v>1</v>
      </c>
      <c r="AE12" s="125">
        <f t="shared" si="6"/>
        <v>0.33333333333333331</v>
      </c>
      <c r="AF12" s="125">
        <f t="shared" si="6"/>
        <v>1</v>
      </c>
      <c r="AG12" s="125" t="str">
        <f t="shared" si="6"/>
        <v>NA</v>
      </c>
      <c r="AH12" s="125" t="str">
        <f t="shared" si="6"/>
        <v>NA</v>
      </c>
      <c r="AI12" s="125">
        <f t="shared" si="6"/>
        <v>0</v>
      </c>
      <c r="AJ12" s="201"/>
      <c r="AK12" s="198"/>
      <c r="AL12" s="200"/>
      <c r="AM12" s="200"/>
      <c r="AN12" s="200"/>
      <c r="AO12" s="208"/>
      <c r="AP12" s="200"/>
      <c r="AQ12" s="200"/>
      <c r="AR12" s="200"/>
      <c r="AS12" s="200"/>
      <c r="AT12" s="200"/>
      <c r="AU12" s="200"/>
      <c r="AV12" s="200"/>
      <c r="AW12" s="200"/>
      <c r="AX12" s="200"/>
      <c r="AY12" s="200"/>
      <c r="AZ12" s="200"/>
      <c r="BA12" s="200"/>
      <c r="BB12" s="126">
        <v>0.16666666666666666</v>
      </c>
      <c r="BC12" s="203"/>
      <c r="BD12" s="203"/>
      <c r="BE12" s="203"/>
      <c r="BF12" s="203"/>
      <c r="BG12" s="203"/>
      <c r="BH12" s="203"/>
      <c r="BI12" s="203"/>
      <c r="BJ12" s="203"/>
      <c r="BK12" s="203"/>
      <c r="BL12" s="203"/>
      <c r="BM12" s="203"/>
      <c r="BN12" s="203"/>
      <c r="BO12" s="203"/>
      <c r="BP12" s="203"/>
      <c r="BQ12" s="203"/>
      <c r="BR12" s="203"/>
      <c r="BS12" s="127" t="s">
        <v>3807</v>
      </c>
    </row>
    <row r="13" spans="1:71" ht="25" customHeight="1" x14ac:dyDescent="0.35">
      <c r="A13" s="130" t="s">
        <v>3763</v>
      </c>
      <c r="B13" s="123" t="s">
        <v>3765</v>
      </c>
      <c r="C13" s="128">
        <v>0</v>
      </c>
      <c r="D13" s="128">
        <v>0</v>
      </c>
      <c r="E13" s="128">
        <v>0</v>
      </c>
      <c r="F13" s="128">
        <v>0</v>
      </c>
      <c r="G13" s="128">
        <v>0</v>
      </c>
      <c r="H13" s="128">
        <v>1</v>
      </c>
      <c r="I13" s="128">
        <v>0</v>
      </c>
      <c r="J13" s="128">
        <v>0</v>
      </c>
      <c r="K13" s="128">
        <v>1</v>
      </c>
      <c r="L13" s="129">
        <v>0.11363636363636399</v>
      </c>
      <c r="M13" s="129">
        <v>0</v>
      </c>
      <c r="N13" s="129">
        <v>0</v>
      </c>
      <c r="O13" s="129">
        <v>7.1428571428571397E-2</v>
      </c>
      <c r="P13" s="129">
        <v>0</v>
      </c>
      <c r="Q13" s="129">
        <v>0</v>
      </c>
      <c r="R13" s="129">
        <v>0</v>
      </c>
      <c r="S13" s="105" t="s">
        <v>3764</v>
      </c>
      <c r="T13" s="125">
        <f t="shared" ref="T13:AI13" si="7">IF(C13=0,1,IF(C13&lt;0.05,0.85,IF(C13&lt;0.1,0.7,IF(C13&lt;0.2,0.5,IF(C13&lt;0.5,0.25,0)))))</f>
        <v>1</v>
      </c>
      <c r="U13" s="125">
        <f t="shared" si="7"/>
        <v>1</v>
      </c>
      <c r="V13" s="125">
        <f t="shared" si="7"/>
        <v>1</v>
      </c>
      <c r="W13" s="125">
        <f t="shared" si="7"/>
        <v>1</v>
      </c>
      <c r="X13" s="125">
        <f t="shared" si="7"/>
        <v>1</v>
      </c>
      <c r="Y13" s="125">
        <f t="shared" si="7"/>
        <v>0</v>
      </c>
      <c r="Z13" s="125">
        <f t="shared" si="7"/>
        <v>1</v>
      </c>
      <c r="AA13" s="125">
        <f t="shared" si="7"/>
        <v>1</v>
      </c>
      <c r="AB13" s="125">
        <f t="shared" si="7"/>
        <v>0</v>
      </c>
      <c r="AC13" s="125">
        <f t="shared" si="7"/>
        <v>0.5</v>
      </c>
      <c r="AD13" s="125">
        <f t="shared" si="7"/>
        <v>1</v>
      </c>
      <c r="AE13" s="125">
        <f t="shared" si="7"/>
        <v>1</v>
      </c>
      <c r="AF13" s="125">
        <f t="shared" si="7"/>
        <v>0.7</v>
      </c>
      <c r="AG13" s="125">
        <f t="shared" si="7"/>
        <v>1</v>
      </c>
      <c r="AH13" s="125">
        <f t="shared" si="7"/>
        <v>1</v>
      </c>
      <c r="AI13" s="125">
        <f t="shared" si="7"/>
        <v>1</v>
      </c>
      <c r="AJ13" s="131">
        <v>0.1</v>
      </c>
      <c r="AK13" s="130" t="s">
        <v>3763</v>
      </c>
      <c r="AL13" s="132">
        <f t="shared" ref="AL13:BA13" si="8">$BB13*T13</f>
        <v>1</v>
      </c>
      <c r="AM13" s="132">
        <f t="shared" si="8"/>
        <v>1</v>
      </c>
      <c r="AN13" s="132">
        <f t="shared" si="8"/>
        <v>1</v>
      </c>
      <c r="AO13" s="132">
        <f t="shared" si="8"/>
        <v>1</v>
      </c>
      <c r="AP13" s="132">
        <f t="shared" si="8"/>
        <v>1</v>
      </c>
      <c r="AQ13" s="132">
        <f t="shared" si="8"/>
        <v>0</v>
      </c>
      <c r="AR13" s="132">
        <f t="shared" si="8"/>
        <v>1</v>
      </c>
      <c r="AS13" s="132">
        <f t="shared" si="8"/>
        <v>1</v>
      </c>
      <c r="AT13" s="132">
        <f t="shared" si="8"/>
        <v>0</v>
      </c>
      <c r="AU13" s="132">
        <f t="shared" si="8"/>
        <v>0.5</v>
      </c>
      <c r="AV13" s="132">
        <f t="shared" si="8"/>
        <v>1</v>
      </c>
      <c r="AW13" s="132">
        <f t="shared" si="8"/>
        <v>1</v>
      </c>
      <c r="AX13" s="132">
        <f t="shared" si="8"/>
        <v>0.7</v>
      </c>
      <c r="AY13" s="132">
        <f t="shared" si="8"/>
        <v>1</v>
      </c>
      <c r="AZ13" s="132">
        <f t="shared" si="8"/>
        <v>1</v>
      </c>
      <c r="BA13" s="132">
        <f t="shared" si="8"/>
        <v>1</v>
      </c>
      <c r="BB13" s="126">
        <v>1</v>
      </c>
      <c r="BC13" s="203"/>
      <c r="BD13" s="203"/>
      <c r="BE13" s="203"/>
      <c r="BF13" s="203"/>
      <c r="BG13" s="203"/>
      <c r="BH13" s="203"/>
      <c r="BI13" s="203"/>
      <c r="BJ13" s="203"/>
      <c r="BK13" s="203"/>
      <c r="BL13" s="203"/>
      <c r="BM13" s="203"/>
      <c r="BN13" s="203"/>
      <c r="BO13" s="203"/>
      <c r="BP13" s="203"/>
      <c r="BQ13" s="203"/>
      <c r="BR13" s="203"/>
      <c r="BS13" s="126" t="s">
        <v>3808</v>
      </c>
    </row>
    <row r="14" spans="1:71" ht="25" customHeight="1" x14ac:dyDescent="0.35">
      <c r="A14" s="198" t="s">
        <v>3769</v>
      </c>
      <c r="B14" s="123" t="s">
        <v>3770</v>
      </c>
      <c r="C14" s="128">
        <v>0.5</v>
      </c>
      <c r="D14" s="128">
        <v>0.1</v>
      </c>
      <c r="E14" s="128">
        <v>0</v>
      </c>
      <c r="F14" s="128">
        <v>0</v>
      </c>
      <c r="G14" s="128">
        <v>0</v>
      </c>
      <c r="H14" s="128">
        <v>0.81818181818181801</v>
      </c>
      <c r="I14" s="128">
        <v>0</v>
      </c>
      <c r="J14" s="128">
        <v>9.0909090909090898E-2</v>
      </c>
      <c r="K14" s="128">
        <v>1</v>
      </c>
      <c r="L14" s="129">
        <v>1</v>
      </c>
      <c r="M14" s="129">
        <v>0.33333333333333298</v>
      </c>
      <c r="N14" s="129">
        <v>0</v>
      </c>
      <c r="O14" s="129">
        <v>7.1428571428571397E-2</v>
      </c>
      <c r="P14" s="129">
        <v>0</v>
      </c>
      <c r="Q14" s="129">
        <v>0</v>
      </c>
      <c r="R14" s="129">
        <v>0</v>
      </c>
      <c r="S14" s="105" t="s">
        <v>3766</v>
      </c>
      <c r="T14" s="125">
        <f t="shared" ref="T14:AI15" si="9">IF(C14=0,1,IF(C14&lt;0.05,0.75,IF(C14&lt;0.1,0.5,IF(C14&lt;0.2,0.25,0))))</f>
        <v>0</v>
      </c>
      <c r="U14" s="125">
        <f t="shared" si="9"/>
        <v>0.25</v>
      </c>
      <c r="V14" s="125">
        <f t="shared" si="9"/>
        <v>1</v>
      </c>
      <c r="W14" s="125">
        <f t="shared" si="9"/>
        <v>1</v>
      </c>
      <c r="X14" s="125">
        <f t="shared" si="9"/>
        <v>1</v>
      </c>
      <c r="Y14" s="125">
        <f t="shared" si="9"/>
        <v>0</v>
      </c>
      <c r="Z14" s="125">
        <f t="shared" si="9"/>
        <v>1</v>
      </c>
      <c r="AA14" s="125">
        <f t="shared" si="9"/>
        <v>0.5</v>
      </c>
      <c r="AB14" s="125">
        <f t="shared" si="9"/>
        <v>0</v>
      </c>
      <c r="AC14" s="125">
        <f t="shared" si="9"/>
        <v>0</v>
      </c>
      <c r="AD14" s="125">
        <f t="shared" si="9"/>
        <v>0</v>
      </c>
      <c r="AE14" s="125">
        <f t="shared" si="9"/>
        <v>1</v>
      </c>
      <c r="AF14" s="125">
        <f t="shared" si="9"/>
        <v>0.5</v>
      </c>
      <c r="AG14" s="125">
        <f t="shared" si="9"/>
        <v>1</v>
      </c>
      <c r="AH14" s="125">
        <f t="shared" si="9"/>
        <v>1</v>
      </c>
      <c r="AI14" s="125">
        <f t="shared" si="9"/>
        <v>1</v>
      </c>
      <c r="AJ14" s="201">
        <v>0.15</v>
      </c>
      <c r="AK14" s="198" t="s">
        <v>3769</v>
      </c>
      <c r="AL14" s="200">
        <f t="shared" ref="AL14:BA14" si="10">$BB14*T14+$BB15*T15+$BB16*T16+$BB17*T17</f>
        <v>0.5</v>
      </c>
      <c r="AM14" s="200">
        <f t="shared" si="10"/>
        <v>0.375</v>
      </c>
      <c r="AN14" s="200">
        <f t="shared" si="10"/>
        <v>1</v>
      </c>
      <c r="AO14" s="200">
        <f t="shared" si="10"/>
        <v>1</v>
      </c>
      <c r="AP14" s="200">
        <f t="shared" si="10"/>
        <v>1</v>
      </c>
      <c r="AQ14" s="200">
        <f t="shared" si="10"/>
        <v>0.3</v>
      </c>
      <c r="AR14" s="200">
        <f t="shared" si="10"/>
        <v>1</v>
      </c>
      <c r="AS14" s="200">
        <f t="shared" si="10"/>
        <v>0.6875</v>
      </c>
      <c r="AT14" s="200">
        <f t="shared" si="10"/>
        <v>0.42499999999999999</v>
      </c>
      <c r="AU14" s="200">
        <f t="shared" si="10"/>
        <v>0.5</v>
      </c>
      <c r="AV14" s="200">
        <f t="shared" si="10"/>
        <v>0.375</v>
      </c>
      <c r="AW14" s="200">
        <f t="shared" si="10"/>
        <v>0.5</v>
      </c>
      <c r="AX14" s="200">
        <f t="shared" si="10"/>
        <v>0.8</v>
      </c>
      <c r="AY14" s="200">
        <f t="shared" si="10"/>
        <v>0.875</v>
      </c>
      <c r="AZ14" s="200">
        <f t="shared" si="10"/>
        <v>1</v>
      </c>
      <c r="BA14" s="200">
        <f t="shared" si="10"/>
        <v>1</v>
      </c>
      <c r="BB14" s="126">
        <v>0.25</v>
      </c>
      <c r="BC14" s="203"/>
      <c r="BD14" s="203"/>
      <c r="BE14" s="203"/>
      <c r="BF14" s="203"/>
      <c r="BG14" s="203"/>
      <c r="BH14" s="203"/>
      <c r="BI14" s="203"/>
      <c r="BJ14" s="203"/>
      <c r="BK14" s="203"/>
      <c r="BL14" s="203"/>
      <c r="BM14" s="203"/>
      <c r="BN14" s="203"/>
      <c r="BO14" s="203"/>
      <c r="BP14" s="203"/>
      <c r="BQ14" s="203"/>
      <c r="BR14" s="203"/>
      <c r="BS14" s="126" t="s">
        <v>3809</v>
      </c>
    </row>
    <row r="15" spans="1:71" ht="25" customHeight="1" x14ac:dyDescent="0.35">
      <c r="A15" s="198"/>
      <c r="B15" s="123" t="s">
        <v>3771</v>
      </c>
      <c r="C15" s="128">
        <v>0</v>
      </c>
      <c r="D15" s="128">
        <v>0.1</v>
      </c>
      <c r="E15" s="128">
        <v>0</v>
      </c>
      <c r="F15" s="128">
        <v>0</v>
      </c>
      <c r="G15" s="128">
        <v>0</v>
      </c>
      <c r="H15" s="128">
        <v>9.0909090909090898E-2</v>
      </c>
      <c r="I15" s="128">
        <v>0</v>
      </c>
      <c r="J15" s="128">
        <v>0.18181818181818199</v>
      </c>
      <c r="K15" s="128">
        <v>0</v>
      </c>
      <c r="L15" s="129">
        <v>0</v>
      </c>
      <c r="M15" s="129">
        <v>0.83333333333333304</v>
      </c>
      <c r="N15" s="129">
        <v>0.30434782608695699</v>
      </c>
      <c r="O15" s="129">
        <v>0</v>
      </c>
      <c r="P15" s="129">
        <v>0</v>
      </c>
      <c r="Q15" s="129">
        <v>0</v>
      </c>
      <c r="R15" s="129">
        <v>0</v>
      </c>
      <c r="S15" s="105" t="s">
        <v>3766</v>
      </c>
      <c r="T15" s="125">
        <f t="shared" si="9"/>
        <v>1</v>
      </c>
      <c r="U15" s="125">
        <f t="shared" si="9"/>
        <v>0.25</v>
      </c>
      <c r="V15" s="125">
        <f t="shared" si="9"/>
        <v>1</v>
      </c>
      <c r="W15" s="125">
        <f t="shared" si="9"/>
        <v>1</v>
      </c>
      <c r="X15" s="125">
        <f t="shared" si="9"/>
        <v>1</v>
      </c>
      <c r="Y15" s="125">
        <f t="shared" si="9"/>
        <v>0.5</v>
      </c>
      <c r="Z15" s="125">
        <f t="shared" si="9"/>
        <v>1</v>
      </c>
      <c r="AA15" s="125">
        <f t="shared" si="9"/>
        <v>0.25</v>
      </c>
      <c r="AB15" s="125">
        <f t="shared" si="9"/>
        <v>1</v>
      </c>
      <c r="AC15" s="125">
        <f t="shared" si="9"/>
        <v>1</v>
      </c>
      <c r="AD15" s="125">
        <f t="shared" si="9"/>
        <v>0</v>
      </c>
      <c r="AE15" s="125">
        <f t="shared" si="9"/>
        <v>0</v>
      </c>
      <c r="AF15" s="125">
        <f t="shared" si="9"/>
        <v>1</v>
      </c>
      <c r="AG15" s="125">
        <f t="shared" si="9"/>
        <v>1</v>
      </c>
      <c r="AH15" s="125">
        <f t="shared" si="9"/>
        <v>1</v>
      </c>
      <c r="AI15" s="125">
        <f t="shared" si="9"/>
        <v>1</v>
      </c>
      <c r="AJ15" s="201"/>
      <c r="AK15" s="198"/>
      <c r="AL15" s="200"/>
      <c r="AM15" s="200"/>
      <c r="AN15" s="200"/>
      <c r="AO15" s="200"/>
      <c r="AP15" s="200"/>
      <c r="AQ15" s="200"/>
      <c r="AR15" s="200"/>
      <c r="AS15" s="200"/>
      <c r="AT15" s="200"/>
      <c r="AU15" s="200"/>
      <c r="AV15" s="200"/>
      <c r="AW15" s="200"/>
      <c r="AX15" s="200"/>
      <c r="AY15" s="200"/>
      <c r="AZ15" s="200"/>
      <c r="BA15" s="200"/>
      <c r="BB15" s="126">
        <v>0.25</v>
      </c>
      <c r="BC15" s="203"/>
      <c r="BD15" s="203"/>
      <c r="BE15" s="203"/>
      <c r="BF15" s="203"/>
      <c r="BG15" s="203"/>
      <c r="BH15" s="203"/>
      <c r="BI15" s="203"/>
      <c r="BJ15" s="203"/>
      <c r="BK15" s="203"/>
      <c r="BL15" s="203"/>
      <c r="BM15" s="203"/>
      <c r="BN15" s="203"/>
      <c r="BO15" s="203"/>
      <c r="BP15" s="203"/>
      <c r="BQ15" s="203"/>
      <c r="BR15" s="203"/>
      <c r="BS15" s="126" t="s">
        <v>3810</v>
      </c>
    </row>
    <row r="16" spans="1:71" ht="25" customHeight="1" x14ac:dyDescent="0.35">
      <c r="A16" s="198"/>
      <c r="B16" s="123" t="s">
        <v>3772</v>
      </c>
      <c r="C16" s="128">
        <v>0.5</v>
      </c>
      <c r="D16" s="128">
        <v>0.1</v>
      </c>
      <c r="E16" s="128">
        <v>0</v>
      </c>
      <c r="F16" s="128">
        <v>0</v>
      </c>
      <c r="G16" s="128">
        <v>0</v>
      </c>
      <c r="H16" s="128">
        <v>0.54545454545454497</v>
      </c>
      <c r="I16" s="128">
        <v>0</v>
      </c>
      <c r="J16" s="128">
        <v>0</v>
      </c>
      <c r="K16" s="128">
        <v>1</v>
      </c>
      <c r="L16" s="129">
        <v>0.77272727272727304</v>
      </c>
      <c r="M16" s="129">
        <v>0.16666666666666699</v>
      </c>
      <c r="N16" s="129">
        <v>0.173913043478261</v>
      </c>
      <c r="O16" s="129">
        <v>0</v>
      </c>
      <c r="P16" s="129">
        <v>0.125</v>
      </c>
      <c r="Q16" s="129">
        <v>0</v>
      </c>
      <c r="R16" s="129">
        <v>0</v>
      </c>
      <c r="S16" s="105" t="s">
        <v>3764</v>
      </c>
      <c r="T16" s="125">
        <f t="shared" ref="T16:AI17" si="11">IF(C16=0,1,IF(C16&lt;0.05,0.85,IF(C16&lt;0.1,0.7,IF(C16&lt;0.2,0.5,IF(C16&lt;0.5,0.25,0)))))</f>
        <v>0</v>
      </c>
      <c r="U16" s="125">
        <f t="shared" si="11"/>
        <v>0.5</v>
      </c>
      <c r="V16" s="125">
        <f t="shared" si="11"/>
        <v>1</v>
      </c>
      <c r="W16" s="125">
        <f t="shared" si="11"/>
        <v>1</v>
      </c>
      <c r="X16" s="125">
        <f t="shared" si="11"/>
        <v>1</v>
      </c>
      <c r="Y16" s="125">
        <f t="shared" si="11"/>
        <v>0</v>
      </c>
      <c r="Z16" s="125">
        <f t="shared" si="11"/>
        <v>1</v>
      </c>
      <c r="AA16" s="125">
        <f t="shared" si="11"/>
        <v>1</v>
      </c>
      <c r="AB16" s="125">
        <f t="shared" si="11"/>
        <v>0</v>
      </c>
      <c r="AC16" s="125">
        <f t="shared" si="11"/>
        <v>0</v>
      </c>
      <c r="AD16" s="125">
        <f t="shared" si="11"/>
        <v>0.5</v>
      </c>
      <c r="AE16" s="125">
        <f t="shared" si="11"/>
        <v>0.5</v>
      </c>
      <c r="AF16" s="125">
        <f t="shared" si="11"/>
        <v>1</v>
      </c>
      <c r="AG16" s="125">
        <f t="shared" si="11"/>
        <v>0.5</v>
      </c>
      <c r="AH16" s="125">
        <f t="shared" si="11"/>
        <v>1</v>
      </c>
      <c r="AI16" s="125">
        <f t="shared" si="11"/>
        <v>1</v>
      </c>
      <c r="AJ16" s="201"/>
      <c r="AK16" s="198"/>
      <c r="AL16" s="200"/>
      <c r="AM16" s="200"/>
      <c r="AN16" s="200"/>
      <c r="AO16" s="200"/>
      <c r="AP16" s="200"/>
      <c r="AQ16" s="200"/>
      <c r="AR16" s="200"/>
      <c r="AS16" s="200"/>
      <c r="AT16" s="200"/>
      <c r="AU16" s="200"/>
      <c r="AV16" s="200"/>
      <c r="AW16" s="200"/>
      <c r="AX16" s="200"/>
      <c r="AY16" s="200"/>
      <c r="AZ16" s="200"/>
      <c r="BA16" s="200"/>
      <c r="BB16" s="126">
        <v>0.25</v>
      </c>
      <c r="BC16" s="203"/>
      <c r="BD16" s="203"/>
      <c r="BE16" s="203"/>
      <c r="BF16" s="203"/>
      <c r="BG16" s="203"/>
      <c r="BH16" s="203"/>
      <c r="BI16" s="203"/>
      <c r="BJ16" s="203"/>
      <c r="BK16" s="203"/>
      <c r="BL16" s="203"/>
      <c r="BM16" s="203"/>
      <c r="BN16" s="203"/>
      <c r="BO16" s="203"/>
      <c r="BP16" s="203"/>
      <c r="BQ16" s="203"/>
      <c r="BR16" s="203"/>
      <c r="BS16" s="126" t="s">
        <v>3811</v>
      </c>
    </row>
    <row r="17" spans="1:71" ht="25" customHeight="1" x14ac:dyDescent="0.35">
      <c r="A17" s="198"/>
      <c r="B17" s="123" t="s">
        <v>3773</v>
      </c>
      <c r="C17" s="128">
        <v>0</v>
      </c>
      <c r="D17" s="128">
        <v>0.1</v>
      </c>
      <c r="E17" s="128">
        <v>0</v>
      </c>
      <c r="F17" s="128">
        <v>0</v>
      </c>
      <c r="G17" s="128">
        <v>0</v>
      </c>
      <c r="H17" s="128">
        <v>0.09</v>
      </c>
      <c r="I17" s="128">
        <v>0</v>
      </c>
      <c r="J17" s="128">
        <v>0</v>
      </c>
      <c r="K17" s="128">
        <v>7.0000000000000007E-2</v>
      </c>
      <c r="L17" s="129">
        <v>0</v>
      </c>
      <c r="M17" s="129">
        <v>0</v>
      </c>
      <c r="N17" s="129">
        <v>0.13</v>
      </c>
      <c r="O17" s="129">
        <v>7.0000000000000007E-2</v>
      </c>
      <c r="P17" s="129">
        <v>0</v>
      </c>
      <c r="Q17" s="129">
        <v>0</v>
      </c>
      <c r="R17" s="129">
        <v>0</v>
      </c>
      <c r="S17" s="105" t="s">
        <v>3764</v>
      </c>
      <c r="T17" s="125">
        <f t="shared" si="11"/>
        <v>1</v>
      </c>
      <c r="U17" s="125">
        <f t="shared" si="11"/>
        <v>0.5</v>
      </c>
      <c r="V17" s="125">
        <f t="shared" si="11"/>
        <v>1</v>
      </c>
      <c r="W17" s="125">
        <f t="shared" si="11"/>
        <v>1</v>
      </c>
      <c r="X17" s="125">
        <f t="shared" si="11"/>
        <v>1</v>
      </c>
      <c r="Y17" s="125">
        <f t="shared" si="11"/>
        <v>0.7</v>
      </c>
      <c r="Z17" s="125">
        <f t="shared" si="11"/>
        <v>1</v>
      </c>
      <c r="AA17" s="125">
        <f t="shared" si="11"/>
        <v>1</v>
      </c>
      <c r="AB17" s="125">
        <f t="shared" si="11"/>
        <v>0.7</v>
      </c>
      <c r="AC17" s="125">
        <f t="shared" si="11"/>
        <v>1</v>
      </c>
      <c r="AD17" s="125">
        <f t="shared" si="11"/>
        <v>1</v>
      </c>
      <c r="AE17" s="125">
        <f t="shared" si="11"/>
        <v>0.5</v>
      </c>
      <c r="AF17" s="125">
        <f t="shared" si="11"/>
        <v>0.7</v>
      </c>
      <c r="AG17" s="125">
        <f t="shared" si="11"/>
        <v>1</v>
      </c>
      <c r="AH17" s="125">
        <f t="shared" si="11"/>
        <v>1</v>
      </c>
      <c r="AI17" s="125">
        <f t="shared" si="11"/>
        <v>1</v>
      </c>
      <c r="AJ17" s="201"/>
      <c r="AK17" s="198"/>
      <c r="AL17" s="200"/>
      <c r="AM17" s="200"/>
      <c r="AN17" s="200"/>
      <c r="AO17" s="200"/>
      <c r="AP17" s="200"/>
      <c r="AQ17" s="200"/>
      <c r="AR17" s="200"/>
      <c r="AS17" s="200"/>
      <c r="AT17" s="200"/>
      <c r="AU17" s="200"/>
      <c r="AV17" s="200"/>
      <c r="AW17" s="200"/>
      <c r="AX17" s="200"/>
      <c r="AY17" s="200"/>
      <c r="AZ17" s="200"/>
      <c r="BA17" s="200"/>
      <c r="BB17" s="126">
        <v>0.25</v>
      </c>
      <c r="BC17" s="203"/>
      <c r="BD17" s="203"/>
      <c r="BE17" s="203"/>
      <c r="BF17" s="203"/>
      <c r="BG17" s="203"/>
      <c r="BH17" s="203"/>
      <c r="BI17" s="203"/>
      <c r="BJ17" s="203"/>
      <c r="BK17" s="203"/>
      <c r="BL17" s="203"/>
      <c r="BM17" s="203"/>
      <c r="BN17" s="203"/>
      <c r="BO17" s="203"/>
      <c r="BP17" s="203"/>
      <c r="BQ17" s="203"/>
      <c r="BR17" s="203"/>
      <c r="BS17" s="126" t="s">
        <v>3812</v>
      </c>
    </row>
    <row r="18" spans="1:71" ht="53.15" customHeight="1" x14ac:dyDescent="0.35">
      <c r="A18" s="198" t="s">
        <v>3774</v>
      </c>
      <c r="B18" s="123" t="s">
        <v>3775</v>
      </c>
      <c r="C18" s="115">
        <v>1</v>
      </c>
      <c r="D18" s="115">
        <v>0</v>
      </c>
      <c r="E18" s="115">
        <v>0</v>
      </c>
      <c r="F18" s="115">
        <v>0</v>
      </c>
      <c r="G18" s="115">
        <v>1</v>
      </c>
      <c r="H18" s="115">
        <v>4</v>
      </c>
      <c r="I18" s="115">
        <v>0</v>
      </c>
      <c r="J18" s="115">
        <v>0</v>
      </c>
      <c r="K18" s="115">
        <v>13</v>
      </c>
      <c r="L18" s="124">
        <v>11</v>
      </c>
      <c r="M18" s="124">
        <v>0</v>
      </c>
      <c r="N18" s="124">
        <v>1</v>
      </c>
      <c r="O18" s="124">
        <v>0</v>
      </c>
      <c r="P18" s="124">
        <v>4</v>
      </c>
      <c r="Q18" s="124">
        <v>0</v>
      </c>
      <c r="R18" s="124">
        <v>1</v>
      </c>
      <c r="S18" s="104" t="s">
        <v>3813</v>
      </c>
      <c r="T18" s="209">
        <f t="shared" ref="T18:AI18" si="12">IFERROR(1-1/C4*C18-0.5/C4*C19," ")</f>
        <v>0.77777777777777768</v>
      </c>
      <c r="U18" s="209">
        <f t="shared" si="12"/>
        <v>0.93181818181818188</v>
      </c>
      <c r="V18" s="209">
        <f t="shared" si="12"/>
        <v>1</v>
      </c>
      <c r="W18" s="209">
        <f t="shared" si="12"/>
        <v>1</v>
      </c>
      <c r="X18" s="209">
        <f t="shared" si="12"/>
        <v>0.94444444444444442</v>
      </c>
      <c r="Y18" s="209">
        <f t="shared" si="12"/>
        <v>0</v>
      </c>
      <c r="Z18" s="209">
        <f t="shared" si="12"/>
        <v>0.96666666666666667</v>
      </c>
      <c r="AA18" s="209">
        <f t="shared" si="12"/>
        <v>0.97727272727272729</v>
      </c>
      <c r="AB18" s="209">
        <f t="shared" si="12"/>
        <v>0</v>
      </c>
      <c r="AC18" s="209">
        <f t="shared" si="12"/>
        <v>8.333333333333337E-2</v>
      </c>
      <c r="AD18" s="209">
        <f t="shared" si="12"/>
        <v>0.97619047619047616</v>
      </c>
      <c r="AE18" s="209">
        <f t="shared" si="12"/>
        <v>0.72499999999999998</v>
      </c>
      <c r="AF18" s="209">
        <f t="shared" si="12"/>
        <v>0.97727272727272729</v>
      </c>
      <c r="AG18" s="209">
        <f t="shared" si="12"/>
        <v>0.33333333333333337</v>
      </c>
      <c r="AH18" s="209">
        <f t="shared" si="12"/>
        <v>0.97222222222222221</v>
      </c>
      <c r="AI18" s="209">
        <f t="shared" si="12"/>
        <v>0.95238095238095233</v>
      </c>
      <c r="AJ18" s="201">
        <v>0.2</v>
      </c>
      <c r="AK18" s="198" t="s">
        <v>3774</v>
      </c>
      <c r="AL18" s="200">
        <f t="shared" ref="AL18:BA18" si="13">$BB18*T18+$BB20*T20</f>
        <v>0.38888888888888884</v>
      </c>
      <c r="AM18" s="200">
        <f t="shared" si="13"/>
        <v>0.46590909090909094</v>
      </c>
      <c r="AN18" s="200">
        <f t="shared" si="13"/>
        <v>1</v>
      </c>
      <c r="AO18" s="200">
        <f t="shared" si="13"/>
        <v>1</v>
      </c>
      <c r="AP18" s="200">
        <f t="shared" si="13"/>
        <v>0.72222222222222221</v>
      </c>
      <c r="AQ18" s="200">
        <f t="shared" si="13"/>
        <v>0</v>
      </c>
      <c r="AR18" s="200">
        <f t="shared" si="13"/>
        <v>0.98333333333333339</v>
      </c>
      <c r="AS18" s="200">
        <f t="shared" si="13"/>
        <v>0.61363636363636365</v>
      </c>
      <c r="AT18" s="200">
        <f t="shared" si="13"/>
        <v>0</v>
      </c>
      <c r="AU18" s="200">
        <f t="shared" si="13"/>
        <v>4.1666666666666685E-2</v>
      </c>
      <c r="AV18" s="200">
        <f t="shared" si="13"/>
        <v>0.61309523809523814</v>
      </c>
      <c r="AW18" s="200">
        <f t="shared" si="13"/>
        <v>0.36249999999999999</v>
      </c>
      <c r="AX18" s="200">
        <f t="shared" si="13"/>
        <v>0.98863636363636365</v>
      </c>
      <c r="AY18" s="200">
        <f t="shared" si="13"/>
        <v>0.29166666666666669</v>
      </c>
      <c r="AZ18" s="200">
        <f t="shared" si="13"/>
        <v>0.73611111111111116</v>
      </c>
      <c r="BA18" s="200">
        <f t="shared" si="13"/>
        <v>0.47619047619047616</v>
      </c>
      <c r="BB18" s="207">
        <v>0.5</v>
      </c>
      <c r="BC18" s="203"/>
      <c r="BD18" s="203"/>
      <c r="BE18" s="203"/>
      <c r="BF18" s="203"/>
      <c r="BG18" s="203"/>
      <c r="BH18" s="203"/>
      <c r="BI18" s="203"/>
      <c r="BJ18" s="203"/>
      <c r="BK18" s="203"/>
      <c r="BL18" s="203"/>
      <c r="BM18" s="203"/>
      <c r="BN18" s="203"/>
      <c r="BO18" s="203"/>
      <c r="BP18" s="203"/>
      <c r="BQ18" s="203"/>
      <c r="BR18" s="203"/>
      <c r="BS18" s="127" t="s">
        <v>3814</v>
      </c>
    </row>
    <row r="19" spans="1:71" ht="60.65" customHeight="1" x14ac:dyDescent="0.35">
      <c r="A19" s="198"/>
      <c r="B19" s="123" t="s">
        <v>3776</v>
      </c>
      <c r="C19" s="115">
        <v>2</v>
      </c>
      <c r="D19" s="115">
        <v>3</v>
      </c>
      <c r="E19" s="115">
        <v>0</v>
      </c>
      <c r="F19" s="115">
        <v>0</v>
      </c>
      <c r="G19" s="115">
        <v>0</v>
      </c>
      <c r="H19" s="115">
        <v>0</v>
      </c>
      <c r="I19" s="115">
        <v>1</v>
      </c>
      <c r="J19" s="115">
        <v>1</v>
      </c>
      <c r="K19" s="115">
        <v>0</v>
      </c>
      <c r="L19" s="124">
        <v>0</v>
      </c>
      <c r="M19" s="124">
        <v>1</v>
      </c>
      <c r="N19" s="124">
        <v>9</v>
      </c>
      <c r="O19" s="124">
        <v>1</v>
      </c>
      <c r="P19" s="124">
        <v>0</v>
      </c>
      <c r="Q19" s="124">
        <v>1</v>
      </c>
      <c r="R19" s="124">
        <v>0</v>
      </c>
      <c r="S19" s="104" t="s">
        <v>3815</v>
      </c>
      <c r="T19" s="210"/>
      <c r="U19" s="210"/>
      <c r="V19" s="210"/>
      <c r="W19" s="210"/>
      <c r="X19" s="210"/>
      <c r="Y19" s="210"/>
      <c r="Z19" s="210"/>
      <c r="AA19" s="210"/>
      <c r="AB19" s="210"/>
      <c r="AC19" s="210"/>
      <c r="AD19" s="210"/>
      <c r="AE19" s="210"/>
      <c r="AF19" s="210"/>
      <c r="AG19" s="210"/>
      <c r="AH19" s="210"/>
      <c r="AI19" s="210"/>
      <c r="AJ19" s="201"/>
      <c r="AK19" s="198"/>
      <c r="AL19" s="200"/>
      <c r="AM19" s="200"/>
      <c r="AN19" s="200"/>
      <c r="AO19" s="200"/>
      <c r="AP19" s="200"/>
      <c r="AQ19" s="200"/>
      <c r="AR19" s="200"/>
      <c r="AS19" s="200"/>
      <c r="AT19" s="200"/>
      <c r="AU19" s="200"/>
      <c r="AV19" s="200"/>
      <c r="AW19" s="200"/>
      <c r="AX19" s="200"/>
      <c r="AY19" s="200"/>
      <c r="AZ19" s="200"/>
      <c r="BA19" s="200"/>
      <c r="BB19" s="211"/>
      <c r="BC19" s="203"/>
      <c r="BD19" s="203"/>
      <c r="BE19" s="203"/>
      <c r="BF19" s="203"/>
      <c r="BG19" s="203"/>
      <c r="BH19" s="203"/>
      <c r="BI19" s="203"/>
      <c r="BJ19" s="203"/>
      <c r="BK19" s="203"/>
      <c r="BL19" s="203"/>
      <c r="BM19" s="203"/>
      <c r="BN19" s="203"/>
      <c r="BO19" s="203"/>
      <c r="BP19" s="203"/>
      <c r="BQ19" s="203"/>
      <c r="BR19" s="203"/>
      <c r="BS19" s="127" t="s">
        <v>3816</v>
      </c>
    </row>
    <row r="20" spans="1:71" ht="25" customHeight="1" x14ac:dyDescent="0.35">
      <c r="A20" s="198"/>
      <c r="B20" s="123" t="s">
        <v>3777</v>
      </c>
      <c r="C20" s="128">
        <v>0.625</v>
      </c>
      <c r="D20" s="128">
        <v>0.5</v>
      </c>
      <c r="E20" s="128">
        <v>0</v>
      </c>
      <c r="F20" s="128">
        <v>0</v>
      </c>
      <c r="G20" s="128">
        <v>0.15384615384615399</v>
      </c>
      <c r="H20" s="128">
        <v>0.90909090909090895</v>
      </c>
      <c r="I20" s="128">
        <v>0</v>
      </c>
      <c r="J20" s="128">
        <v>0.45454545454545497</v>
      </c>
      <c r="K20" s="128">
        <v>1</v>
      </c>
      <c r="L20" s="129">
        <v>1</v>
      </c>
      <c r="M20" s="129">
        <v>0.33333333333333298</v>
      </c>
      <c r="N20" s="129">
        <v>0.565217391304348</v>
      </c>
      <c r="O20" s="129">
        <v>0</v>
      </c>
      <c r="P20" s="129">
        <v>0.375</v>
      </c>
      <c r="Q20" s="129">
        <v>0.11111111111111099</v>
      </c>
      <c r="R20" s="129">
        <v>1</v>
      </c>
      <c r="S20" s="104" t="s">
        <v>3764</v>
      </c>
      <c r="T20" s="125">
        <f t="shared" ref="T20:AI20" si="14">IF(C20=0,1,IF(C20&lt;0.05,0.85,IF(C20&lt;0.1,0.7,IF(C20&lt;0.2,0.5,IF(C20&lt;0.5,0.25,0)))))</f>
        <v>0</v>
      </c>
      <c r="U20" s="125">
        <f t="shared" si="14"/>
        <v>0</v>
      </c>
      <c r="V20" s="125">
        <f t="shared" si="14"/>
        <v>1</v>
      </c>
      <c r="W20" s="125">
        <f t="shared" si="14"/>
        <v>1</v>
      </c>
      <c r="X20" s="125">
        <f t="shared" si="14"/>
        <v>0.5</v>
      </c>
      <c r="Y20" s="125">
        <f t="shared" si="14"/>
        <v>0</v>
      </c>
      <c r="Z20" s="125">
        <f t="shared" si="14"/>
        <v>1</v>
      </c>
      <c r="AA20" s="125">
        <f t="shared" si="14"/>
        <v>0.25</v>
      </c>
      <c r="AB20" s="125">
        <f t="shared" si="14"/>
        <v>0</v>
      </c>
      <c r="AC20" s="125">
        <f t="shared" si="14"/>
        <v>0</v>
      </c>
      <c r="AD20" s="125">
        <f t="shared" si="14"/>
        <v>0.25</v>
      </c>
      <c r="AE20" s="125">
        <f t="shared" si="14"/>
        <v>0</v>
      </c>
      <c r="AF20" s="125">
        <f t="shared" si="14"/>
        <v>1</v>
      </c>
      <c r="AG20" s="125">
        <f t="shared" si="14"/>
        <v>0.25</v>
      </c>
      <c r="AH20" s="125">
        <f t="shared" si="14"/>
        <v>0.5</v>
      </c>
      <c r="AI20" s="125">
        <f t="shared" si="14"/>
        <v>0</v>
      </c>
      <c r="AJ20" s="201"/>
      <c r="AK20" s="198"/>
      <c r="AL20" s="200"/>
      <c r="AM20" s="200"/>
      <c r="AN20" s="200"/>
      <c r="AO20" s="200"/>
      <c r="AP20" s="200"/>
      <c r="AQ20" s="200"/>
      <c r="AR20" s="200"/>
      <c r="AS20" s="200"/>
      <c r="AT20" s="200"/>
      <c r="AU20" s="200"/>
      <c r="AV20" s="200"/>
      <c r="AW20" s="200"/>
      <c r="AX20" s="200"/>
      <c r="AY20" s="200"/>
      <c r="AZ20" s="200"/>
      <c r="BA20" s="200"/>
      <c r="BB20" s="126">
        <v>0.5</v>
      </c>
      <c r="BC20" s="203"/>
      <c r="BD20" s="203"/>
      <c r="BE20" s="203"/>
      <c r="BF20" s="203"/>
      <c r="BG20" s="203"/>
      <c r="BH20" s="203"/>
      <c r="BI20" s="203"/>
      <c r="BJ20" s="203"/>
      <c r="BK20" s="203"/>
      <c r="BL20" s="203"/>
      <c r="BM20" s="203"/>
      <c r="BN20" s="203"/>
      <c r="BO20" s="203"/>
      <c r="BP20" s="203"/>
      <c r="BQ20" s="203"/>
      <c r="BR20" s="203"/>
      <c r="BS20" s="127" t="s">
        <v>3817</v>
      </c>
    </row>
    <row r="21" spans="1:71" ht="25" customHeight="1" x14ac:dyDescent="0.35">
      <c r="A21" s="198" t="s">
        <v>3778</v>
      </c>
      <c r="B21" s="123" t="s">
        <v>3780</v>
      </c>
      <c r="C21" s="128">
        <v>1</v>
      </c>
      <c r="D21" s="128">
        <v>1</v>
      </c>
      <c r="E21" s="128">
        <v>1</v>
      </c>
      <c r="F21" s="128">
        <v>0</v>
      </c>
      <c r="G21" s="128">
        <v>1</v>
      </c>
      <c r="H21" s="128">
        <v>1</v>
      </c>
      <c r="I21" s="128">
        <v>1</v>
      </c>
      <c r="J21" s="128">
        <v>0.63636363636363602</v>
      </c>
      <c r="K21" s="128">
        <v>1</v>
      </c>
      <c r="L21" s="129">
        <v>1</v>
      </c>
      <c r="M21" s="129">
        <v>1</v>
      </c>
      <c r="N21" s="129">
        <v>0.86956521739130399</v>
      </c>
      <c r="O21" s="129">
        <v>1</v>
      </c>
      <c r="P21" s="129">
        <v>0</v>
      </c>
      <c r="Q21" s="129">
        <v>1</v>
      </c>
      <c r="R21" s="129">
        <v>1</v>
      </c>
      <c r="S21" s="105" t="s">
        <v>3779</v>
      </c>
      <c r="T21" s="125">
        <f t="shared" ref="T21:AI23" si="15">IF(C21&lt;0.1,0,IF(C21&lt;0.25,0.25,IF(C21&lt;0.5,0.5,IF(C21&lt;0.75,0.75,1))))</f>
        <v>1</v>
      </c>
      <c r="U21" s="125">
        <f t="shared" si="15"/>
        <v>1</v>
      </c>
      <c r="V21" s="125">
        <f t="shared" si="15"/>
        <v>1</v>
      </c>
      <c r="W21" s="125">
        <f t="shared" si="15"/>
        <v>0</v>
      </c>
      <c r="X21" s="125">
        <f t="shared" si="15"/>
        <v>1</v>
      </c>
      <c r="Y21" s="125">
        <f t="shared" si="15"/>
        <v>1</v>
      </c>
      <c r="Z21" s="125">
        <f t="shared" si="15"/>
        <v>1</v>
      </c>
      <c r="AA21" s="125">
        <f t="shared" si="15"/>
        <v>0.75</v>
      </c>
      <c r="AB21" s="125">
        <f t="shared" si="15"/>
        <v>1</v>
      </c>
      <c r="AC21" s="125">
        <f t="shared" si="15"/>
        <v>1</v>
      </c>
      <c r="AD21" s="125">
        <f t="shared" si="15"/>
        <v>1</v>
      </c>
      <c r="AE21" s="125">
        <f t="shared" si="15"/>
        <v>1</v>
      </c>
      <c r="AF21" s="125">
        <f t="shared" si="15"/>
        <v>1</v>
      </c>
      <c r="AG21" s="125">
        <f t="shared" si="15"/>
        <v>0</v>
      </c>
      <c r="AH21" s="125">
        <f t="shared" si="15"/>
        <v>1</v>
      </c>
      <c r="AI21" s="125">
        <f t="shared" si="15"/>
        <v>1</v>
      </c>
      <c r="AJ21" s="201">
        <v>0.1</v>
      </c>
      <c r="AK21" s="198" t="s">
        <v>3778</v>
      </c>
      <c r="AL21" s="212">
        <f t="shared" ref="AL21:BA21" si="16">$BB21*T21+$BB22*T22 +$BB23*T23</f>
        <v>1</v>
      </c>
      <c r="AM21" s="212">
        <f t="shared" si="16"/>
        <v>0.75</v>
      </c>
      <c r="AN21" s="212">
        <f t="shared" si="16"/>
        <v>1</v>
      </c>
      <c r="AO21" s="212">
        <f t="shared" si="16"/>
        <v>0.4375</v>
      </c>
      <c r="AP21" s="212">
        <f t="shared" si="16"/>
        <v>1</v>
      </c>
      <c r="AQ21" s="212">
        <f t="shared" si="16"/>
        <v>1</v>
      </c>
      <c r="AR21" s="212">
        <f t="shared" si="16"/>
        <v>0.9375</v>
      </c>
      <c r="AS21" s="212">
        <f t="shared" si="16"/>
        <v>0.75</v>
      </c>
      <c r="AT21" s="212">
        <f t="shared" si="16"/>
        <v>0.9375</v>
      </c>
      <c r="AU21" s="212">
        <f t="shared" si="16"/>
        <v>1</v>
      </c>
      <c r="AV21" s="212">
        <f t="shared" si="16"/>
        <v>1</v>
      </c>
      <c r="AW21" s="212">
        <f t="shared" si="16"/>
        <v>0.8125</v>
      </c>
      <c r="AX21" s="212">
        <f t="shared" si="16"/>
        <v>0.9375</v>
      </c>
      <c r="AY21" s="212">
        <f t="shared" si="16"/>
        <v>0.5</v>
      </c>
      <c r="AZ21" s="212">
        <f t="shared" si="16"/>
        <v>1</v>
      </c>
      <c r="BA21" s="212">
        <f t="shared" si="16"/>
        <v>1</v>
      </c>
      <c r="BB21" s="126">
        <v>0.5</v>
      </c>
      <c r="BC21" s="203"/>
      <c r="BD21" s="203"/>
      <c r="BE21" s="203"/>
      <c r="BF21" s="203"/>
      <c r="BG21" s="203"/>
      <c r="BH21" s="203"/>
      <c r="BI21" s="203"/>
      <c r="BJ21" s="203"/>
      <c r="BK21" s="203"/>
      <c r="BL21" s="203"/>
      <c r="BM21" s="203"/>
      <c r="BN21" s="203"/>
      <c r="BO21" s="203"/>
      <c r="BP21" s="203"/>
      <c r="BQ21" s="203"/>
      <c r="BR21" s="203"/>
      <c r="BS21" s="126" t="s">
        <v>3818</v>
      </c>
    </row>
    <row r="22" spans="1:71" ht="25" customHeight="1" x14ac:dyDescent="0.35">
      <c r="A22" s="198"/>
      <c r="B22" s="123" t="s">
        <v>3781</v>
      </c>
      <c r="C22" s="128">
        <v>0.75</v>
      </c>
      <c r="D22" s="128">
        <v>0.2</v>
      </c>
      <c r="E22" s="128">
        <v>0.9375</v>
      </c>
      <c r="F22" s="128">
        <v>0.84210526315789502</v>
      </c>
      <c r="G22" s="128">
        <v>0.92307692307692302</v>
      </c>
      <c r="H22" s="128">
        <v>1</v>
      </c>
      <c r="I22" s="128">
        <v>0.66666666666666696</v>
      </c>
      <c r="J22" s="128">
        <v>0.63636363636363602</v>
      </c>
      <c r="K22" s="128">
        <v>0.71428571428571397</v>
      </c>
      <c r="L22" s="129">
        <v>0.97727272727272696</v>
      </c>
      <c r="M22" s="129">
        <v>1</v>
      </c>
      <c r="N22" s="129">
        <v>0.47826086956521702</v>
      </c>
      <c r="O22" s="129">
        <v>0.78571428571428603</v>
      </c>
      <c r="P22" s="129">
        <v>0.875</v>
      </c>
      <c r="Q22" s="129">
        <v>1</v>
      </c>
      <c r="R22" s="129">
        <v>1</v>
      </c>
      <c r="S22" s="105" t="s">
        <v>3779</v>
      </c>
      <c r="T22" s="125">
        <f t="shared" si="15"/>
        <v>1</v>
      </c>
      <c r="U22" s="125">
        <f t="shared" si="15"/>
        <v>0.25</v>
      </c>
      <c r="V22" s="125">
        <f t="shared" si="15"/>
        <v>1</v>
      </c>
      <c r="W22" s="125">
        <f t="shared" si="15"/>
        <v>1</v>
      </c>
      <c r="X22" s="125">
        <f t="shared" si="15"/>
        <v>1</v>
      </c>
      <c r="Y22" s="125">
        <f t="shared" si="15"/>
        <v>1</v>
      </c>
      <c r="Z22" s="125">
        <f t="shared" si="15"/>
        <v>0.75</v>
      </c>
      <c r="AA22" s="125">
        <f t="shared" si="15"/>
        <v>0.75</v>
      </c>
      <c r="AB22" s="125">
        <f t="shared" si="15"/>
        <v>0.75</v>
      </c>
      <c r="AC22" s="125">
        <f t="shared" si="15"/>
        <v>1</v>
      </c>
      <c r="AD22" s="125">
        <f t="shared" si="15"/>
        <v>1</v>
      </c>
      <c r="AE22" s="125">
        <f t="shared" si="15"/>
        <v>0.5</v>
      </c>
      <c r="AF22" s="125">
        <f t="shared" si="15"/>
        <v>1</v>
      </c>
      <c r="AG22" s="125">
        <f t="shared" si="15"/>
        <v>1</v>
      </c>
      <c r="AH22" s="125">
        <f t="shared" si="15"/>
        <v>1</v>
      </c>
      <c r="AI22" s="125">
        <f t="shared" si="15"/>
        <v>1</v>
      </c>
      <c r="AJ22" s="201"/>
      <c r="AK22" s="198"/>
      <c r="AL22" s="213"/>
      <c r="AM22" s="213"/>
      <c r="AN22" s="213"/>
      <c r="AO22" s="213"/>
      <c r="AP22" s="213"/>
      <c r="AQ22" s="213"/>
      <c r="AR22" s="213"/>
      <c r="AS22" s="213"/>
      <c r="AT22" s="213"/>
      <c r="AU22" s="213"/>
      <c r="AV22" s="213"/>
      <c r="AW22" s="213"/>
      <c r="AX22" s="213"/>
      <c r="AY22" s="213"/>
      <c r="AZ22" s="213"/>
      <c r="BA22" s="213"/>
      <c r="BB22" s="126">
        <v>0.25</v>
      </c>
      <c r="BC22" s="203"/>
      <c r="BD22" s="203"/>
      <c r="BE22" s="203"/>
      <c r="BF22" s="203"/>
      <c r="BG22" s="203"/>
      <c r="BH22" s="203"/>
      <c r="BI22" s="203"/>
      <c r="BJ22" s="203"/>
      <c r="BK22" s="203"/>
      <c r="BL22" s="203"/>
      <c r="BM22" s="203"/>
      <c r="BN22" s="203"/>
      <c r="BO22" s="203"/>
      <c r="BP22" s="203"/>
      <c r="BQ22" s="203"/>
      <c r="BR22" s="203"/>
      <c r="BS22" s="126" t="s">
        <v>3819</v>
      </c>
    </row>
    <row r="23" spans="1:71" ht="25" customHeight="1" x14ac:dyDescent="0.35">
      <c r="A23" s="198"/>
      <c r="B23" s="123" t="s">
        <v>3782</v>
      </c>
      <c r="C23" s="128">
        <v>0.75</v>
      </c>
      <c r="D23" s="128">
        <v>0.6</v>
      </c>
      <c r="E23" s="128">
        <v>1</v>
      </c>
      <c r="F23" s="128">
        <v>0.73684210526315796</v>
      </c>
      <c r="G23" s="128">
        <v>0.84615384615384603</v>
      </c>
      <c r="H23" s="128">
        <v>1</v>
      </c>
      <c r="I23" s="128">
        <v>0.75</v>
      </c>
      <c r="J23" s="128">
        <v>0.5</v>
      </c>
      <c r="K23" s="128">
        <v>1</v>
      </c>
      <c r="L23" s="129">
        <v>0.90909090909090895</v>
      </c>
      <c r="M23" s="129">
        <v>1</v>
      </c>
      <c r="N23" s="129">
        <v>0.65217391304347805</v>
      </c>
      <c r="O23" s="129">
        <v>0.64285714285714302</v>
      </c>
      <c r="P23" s="129">
        <v>1</v>
      </c>
      <c r="Q23" s="129">
        <v>1</v>
      </c>
      <c r="R23" s="129">
        <v>1</v>
      </c>
      <c r="S23" s="133" t="s">
        <v>3779</v>
      </c>
      <c r="T23" s="125">
        <f t="shared" si="15"/>
        <v>1</v>
      </c>
      <c r="U23" s="125">
        <f t="shared" si="15"/>
        <v>0.75</v>
      </c>
      <c r="V23" s="125">
        <f t="shared" si="15"/>
        <v>1</v>
      </c>
      <c r="W23" s="125">
        <f t="shared" si="15"/>
        <v>0.75</v>
      </c>
      <c r="X23" s="125">
        <f t="shared" si="15"/>
        <v>1</v>
      </c>
      <c r="Y23" s="125">
        <f t="shared" si="15"/>
        <v>1</v>
      </c>
      <c r="Z23" s="125">
        <f t="shared" si="15"/>
        <v>1</v>
      </c>
      <c r="AA23" s="125">
        <f t="shared" si="15"/>
        <v>0.75</v>
      </c>
      <c r="AB23" s="125">
        <f t="shared" si="15"/>
        <v>1</v>
      </c>
      <c r="AC23" s="125">
        <f t="shared" si="15"/>
        <v>1</v>
      </c>
      <c r="AD23" s="125">
        <f t="shared" si="15"/>
        <v>1</v>
      </c>
      <c r="AE23" s="125">
        <f t="shared" si="15"/>
        <v>0.75</v>
      </c>
      <c r="AF23" s="125">
        <f t="shared" si="15"/>
        <v>0.75</v>
      </c>
      <c r="AG23" s="125">
        <f t="shared" si="15"/>
        <v>1</v>
      </c>
      <c r="AH23" s="125">
        <f t="shared" si="15"/>
        <v>1</v>
      </c>
      <c r="AI23" s="125">
        <f t="shared" si="15"/>
        <v>1</v>
      </c>
      <c r="AJ23" s="201"/>
      <c r="AK23" s="198"/>
      <c r="AL23" s="214"/>
      <c r="AM23" s="214"/>
      <c r="AN23" s="214"/>
      <c r="AO23" s="214"/>
      <c r="AP23" s="214"/>
      <c r="AQ23" s="214"/>
      <c r="AR23" s="214"/>
      <c r="AS23" s="214"/>
      <c r="AT23" s="214"/>
      <c r="AU23" s="214"/>
      <c r="AV23" s="214"/>
      <c r="AW23" s="214"/>
      <c r="AX23" s="214"/>
      <c r="AY23" s="214"/>
      <c r="AZ23" s="214"/>
      <c r="BA23" s="214"/>
      <c r="BB23" s="126">
        <v>0.25</v>
      </c>
      <c r="BC23" s="203"/>
      <c r="BD23" s="203"/>
      <c r="BE23" s="203"/>
      <c r="BF23" s="203"/>
      <c r="BG23" s="203"/>
      <c r="BH23" s="203"/>
      <c r="BI23" s="203"/>
      <c r="BJ23" s="203"/>
      <c r="BK23" s="203"/>
      <c r="BL23" s="203"/>
      <c r="BM23" s="203"/>
      <c r="BN23" s="203"/>
      <c r="BO23" s="203"/>
      <c r="BP23" s="203"/>
      <c r="BQ23" s="203"/>
      <c r="BR23" s="203"/>
      <c r="BS23" s="126" t="s">
        <v>3820</v>
      </c>
    </row>
    <row r="24" spans="1:71" x14ac:dyDescent="0.35">
      <c r="A24" s="134"/>
      <c r="B24" s="134"/>
      <c r="D24" s="134"/>
      <c r="E24" s="134"/>
      <c r="F24" s="134"/>
      <c r="G24" s="134"/>
      <c r="H24" s="134"/>
      <c r="S24" s="134"/>
      <c r="T24" s="134"/>
      <c r="U24" s="134"/>
      <c r="V24" s="134"/>
      <c r="W24" s="134"/>
      <c r="X24" s="134"/>
      <c r="Y24" s="134"/>
      <c r="Z24" s="134"/>
      <c r="AA24" s="134"/>
      <c r="AB24" s="134"/>
      <c r="AC24" s="134"/>
      <c r="AD24" s="134"/>
      <c r="AE24" s="134"/>
      <c r="AF24" s="134"/>
      <c r="AG24" s="134"/>
      <c r="AH24" s="134"/>
      <c r="AI24" s="134"/>
      <c r="AJ24" s="134"/>
      <c r="AK24" s="134"/>
      <c r="AM24" s="134"/>
      <c r="AN24" s="134"/>
      <c r="AO24" s="134"/>
      <c r="AP24" s="134"/>
      <c r="AQ24" s="134"/>
      <c r="BB24" s="134"/>
      <c r="BD24" s="134"/>
      <c r="BE24" s="134"/>
      <c r="BF24" s="134"/>
      <c r="BG24" s="134"/>
      <c r="BH24" s="134"/>
      <c r="BL24" s="134"/>
      <c r="BM24" s="134"/>
      <c r="BN24" s="134"/>
      <c r="BO24" s="134"/>
      <c r="BP24" s="134"/>
      <c r="BQ24" s="134"/>
      <c r="BR24" s="134"/>
      <c r="BS24" s="134"/>
    </row>
    <row r="25" spans="1:71" x14ac:dyDescent="0.35">
      <c r="F25" s="136" t="s">
        <v>3831</v>
      </c>
      <c r="AL25" s="108"/>
      <c r="AR25" s="108"/>
      <c r="AS25" s="108"/>
      <c r="AT25" s="108"/>
      <c r="AU25" s="108"/>
      <c r="AV25" s="108"/>
      <c r="AW25" s="108"/>
      <c r="AX25" s="108"/>
      <c r="AY25" s="108"/>
      <c r="AZ25" s="108"/>
      <c r="BA25" s="108"/>
    </row>
    <row r="26" spans="1:71" x14ac:dyDescent="0.35">
      <c r="AL26" s="138"/>
      <c r="AR26" s="138"/>
      <c r="AS26" s="138"/>
      <c r="AT26" s="138"/>
      <c r="AU26" s="138"/>
      <c r="AV26" s="138"/>
      <c r="AW26" s="138"/>
      <c r="AX26" s="138"/>
      <c r="AY26" s="138"/>
      <c r="AZ26" s="138"/>
      <c r="BA26" s="138"/>
    </row>
  </sheetData>
  <mergeCells count="177">
    <mergeCell ref="AO21:AO23"/>
    <mergeCell ref="AP21:AP23"/>
    <mergeCell ref="AQ21:AQ23"/>
    <mergeCell ref="AR21:AR23"/>
    <mergeCell ref="AS21:AS23"/>
    <mergeCell ref="AP18:AP20"/>
    <mergeCell ref="AQ18:AQ20"/>
    <mergeCell ref="A21:A23"/>
    <mergeCell ref="AJ21:AJ23"/>
    <mergeCell ref="AK21:AK23"/>
    <mergeCell ref="AL21:AL23"/>
    <mergeCell ref="AM21:AM23"/>
    <mergeCell ref="AN21:AN23"/>
    <mergeCell ref="AW18:AW20"/>
    <mergeCell ref="AF18:AF19"/>
    <mergeCell ref="AG18:AG19"/>
    <mergeCell ref="AH18:AH19"/>
    <mergeCell ref="AI18:AI19"/>
    <mergeCell ref="AJ18:AJ20"/>
    <mergeCell ref="AK18:AK20"/>
    <mergeCell ref="AA18:AA19"/>
    <mergeCell ref="AB18:AB19"/>
    <mergeCell ref="AC18:AC19"/>
    <mergeCell ref="AD18:AD19"/>
    <mergeCell ref="AE18:AE19"/>
    <mergeCell ref="AT21:AT23"/>
    <mergeCell ref="AU21:AU23"/>
    <mergeCell ref="AV21:AV23"/>
    <mergeCell ref="AW21:AW23"/>
    <mergeCell ref="A18:A20"/>
    <mergeCell ref="T18:T19"/>
    <mergeCell ref="U18:U19"/>
    <mergeCell ref="V18:V19"/>
    <mergeCell ref="W18:W19"/>
    <mergeCell ref="X18:X19"/>
    <mergeCell ref="Y18:Y19"/>
    <mergeCell ref="Z18:Z19"/>
    <mergeCell ref="AT14:AT17"/>
    <mergeCell ref="AO14:AO17"/>
    <mergeCell ref="AP14:AP17"/>
    <mergeCell ref="AQ14:AQ17"/>
    <mergeCell ref="AR14:AR17"/>
    <mergeCell ref="AS14:AS17"/>
    <mergeCell ref="A14:A17"/>
    <mergeCell ref="AJ14:AJ17"/>
    <mergeCell ref="AK14:AK17"/>
    <mergeCell ref="AR18:AR20"/>
    <mergeCell ref="AS18:AS20"/>
    <mergeCell ref="AT18:AT20"/>
    <mergeCell ref="AL18:AL20"/>
    <mergeCell ref="AM18:AM20"/>
    <mergeCell ref="AN18:AN20"/>
    <mergeCell ref="AO18:AO20"/>
    <mergeCell ref="AL14:AL17"/>
    <mergeCell ref="AM14:AM17"/>
    <mergeCell ref="AN14:AN17"/>
    <mergeCell ref="AW7:AW12"/>
    <mergeCell ref="AX7:AX12"/>
    <mergeCell ref="AY7:AY12"/>
    <mergeCell ref="AZ7:AZ12"/>
    <mergeCell ref="BA7:BA12"/>
    <mergeCell ref="BB7:BB10"/>
    <mergeCell ref="AR7:AR12"/>
    <mergeCell ref="AS7:AS12"/>
    <mergeCell ref="AT7:AT12"/>
    <mergeCell ref="AU7:AU12"/>
    <mergeCell ref="AV7:AV12"/>
    <mergeCell ref="AL7:AL12"/>
    <mergeCell ref="AM7:AM12"/>
    <mergeCell ref="AN7:AN12"/>
    <mergeCell ref="AO7:AO12"/>
    <mergeCell ref="AP7:AP12"/>
    <mergeCell ref="AQ7:AQ12"/>
    <mergeCell ref="AZ14:AZ17"/>
    <mergeCell ref="BA14:BA17"/>
    <mergeCell ref="AU14:AU17"/>
    <mergeCell ref="AV14:AV17"/>
    <mergeCell ref="AF7:AF10"/>
    <mergeCell ref="AG7:AG10"/>
    <mergeCell ref="AH7:AH10"/>
    <mergeCell ref="AI7:AI10"/>
    <mergeCell ref="AJ7:AJ12"/>
    <mergeCell ref="AK7:AK12"/>
    <mergeCell ref="AA7:AA10"/>
    <mergeCell ref="AB7:AB10"/>
    <mergeCell ref="AC7:AC10"/>
    <mergeCell ref="AD7:AD10"/>
    <mergeCell ref="AE7:AE10"/>
    <mergeCell ref="BR5:BR23"/>
    <mergeCell ref="A7:A12"/>
    <mergeCell ref="S7:S10"/>
    <mergeCell ref="T7:T10"/>
    <mergeCell ref="U7:U10"/>
    <mergeCell ref="V7:V10"/>
    <mergeCell ref="W7:W10"/>
    <mergeCell ref="X7:X10"/>
    <mergeCell ref="Y7:Y10"/>
    <mergeCell ref="Z7:Z10"/>
    <mergeCell ref="BL5:BL23"/>
    <mergeCell ref="BM5:BM23"/>
    <mergeCell ref="BN5:BN23"/>
    <mergeCell ref="BO5:BO23"/>
    <mergeCell ref="BP5:BP23"/>
    <mergeCell ref="BQ5:BQ23"/>
    <mergeCell ref="BG5:BG23"/>
    <mergeCell ref="BH5:BH23"/>
    <mergeCell ref="BI5:BI23"/>
    <mergeCell ref="BJ5:BJ23"/>
    <mergeCell ref="BK5:BK23"/>
    <mergeCell ref="BA5:BA6"/>
    <mergeCell ref="BB5:BB6"/>
    <mergeCell ref="BC5:BC23"/>
    <mergeCell ref="BD5:BD23"/>
    <mergeCell ref="BE5:BE23"/>
    <mergeCell ref="BF5:BF23"/>
    <mergeCell ref="AU5:AU6"/>
    <mergeCell ref="AV5:AV6"/>
    <mergeCell ref="AW5:AW6"/>
    <mergeCell ref="AX5:AX6"/>
    <mergeCell ref="AY5:AY6"/>
    <mergeCell ref="AZ5:AZ6"/>
    <mergeCell ref="AW14:AW17"/>
    <mergeCell ref="AX14:AX17"/>
    <mergeCell ref="AY14:AY17"/>
    <mergeCell ref="AZ18:AZ20"/>
    <mergeCell ref="BA18:BA20"/>
    <mergeCell ref="BB18:BB19"/>
    <mergeCell ref="AU18:AU20"/>
    <mergeCell ref="AV18:AV20"/>
    <mergeCell ref="AX18:AX20"/>
    <mergeCell ref="AY18:AY20"/>
    <mergeCell ref="AZ21:AZ23"/>
    <mergeCell ref="BA21:BA23"/>
    <mergeCell ref="AX21:AX23"/>
    <mergeCell ref="AY21:AY23"/>
    <mergeCell ref="AQ5:AQ6"/>
    <mergeCell ref="AR5:AR6"/>
    <mergeCell ref="AS5:AS6"/>
    <mergeCell ref="AT5:AT6"/>
    <mergeCell ref="AJ5:AJ6"/>
    <mergeCell ref="AK5:AK6"/>
    <mergeCell ref="AL5:AL6"/>
    <mergeCell ref="AM5:AM6"/>
    <mergeCell ref="AN5:AN6"/>
    <mergeCell ref="AO5:AO6"/>
    <mergeCell ref="AG5:AG6"/>
    <mergeCell ref="AH5:AH6"/>
    <mergeCell ref="AI5:AI6"/>
    <mergeCell ref="Y5:Y6"/>
    <mergeCell ref="Z5:Z6"/>
    <mergeCell ref="AA5:AA6"/>
    <mergeCell ref="AB5:AB6"/>
    <mergeCell ref="AC5:AC6"/>
    <mergeCell ref="AP5:AP6"/>
    <mergeCell ref="A5:A6"/>
    <mergeCell ref="T5:T6"/>
    <mergeCell ref="U5:U6"/>
    <mergeCell ref="V5:V6"/>
    <mergeCell ref="W5:W6"/>
    <mergeCell ref="X5:X6"/>
    <mergeCell ref="AD5:AD6"/>
    <mergeCell ref="AE5:AE6"/>
    <mergeCell ref="AF5:AF6"/>
    <mergeCell ref="A1:S1"/>
    <mergeCell ref="T1:AK1"/>
    <mergeCell ref="AL1:AY1"/>
    <mergeCell ref="BB1:BS1"/>
    <mergeCell ref="A2:A3"/>
    <mergeCell ref="B2:B3"/>
    <mergeCell ref="S2:S3"/>
    <mergeCell ref="T2:AB2"/>
    <mergeCell ref="AJ2:AJ3"/>
    <mergeCell ref="AK2:AK3"/>
    <mergeCell ref="AL2:AT2"/>
    <mergeCell ref="BB2:BB3"/>
    <mergeCell ref="BC2:BK2"/>
    <mergeCell ref="BS2:BS3"/>
  </mergeCells>
  <conditionalFormatting sqref="AL5:BA21">
    <cfRule type="colorScale" priority="17">
      <colorScale>
        <cfvo type="min"/>
        <cfvo type="percentile" val="50"/>
        <cfvo type="max"/>
        <color rgb="FFEE5859"/>
        <color rgb="FFE6F2E0"/>
        <color rgb="FFB0D3AB"/>
      </colorScale>
    </cfRule>
  </conditionalFormatting>
  <conditionalFormatting sqref="BC5:BR5">
    <cfRule type="colorScale" priority="18">
      <colorScale>
        <cfvo type="min"/>
        <cfvo type="percentile" val="50"/>
        <cfvo type="max"/>
        <color rgb="FFEE5859"/>
        <color rgb="FFE6F2E0"/>
        <color rgb="FFB0D3AB"/>
      </colorScale>
    </cfRule>
    <cfRule type="colorScale" priority="19">
      <colorScale>
        <cfvo type="min"/>
        <cfvo type="percentile" val="50"/>
        <cfvo type="max"/>
        <color rgb="FFEE5859"/>
        <color rgb="FFE6F2E0"/>
        <color rgb="FFB0D3AB"/>
      </colorScale>
    </cfRule>
  </conditionalFormatting>
  <pageMargins left="0.7" right="0.7" top="0.75" bottom="0.75" header="0.3" footer="0.3"/>
  <pageSetup paperSize="9"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91EB6-A0FB-4EC1-8CF5-DF9799254131}">
  <sheetPr>
    <tabColor theme="4" tint="0.79998168889431442"/>
  </sheetPr>
  <dimension ref="A1:K27"/>
  <sheetViews>
    <sheetView tabSelected="1" workbookViewId="0">
      <selection activeCell="L15" sqref="L15"/>
    </sheetView>
  </sheetViews>
  <sheetFormatPr baseColWidth="10" defaultColWidth="11.453125" defaultRowHeight="14.5" x14ac:dyDescent="0.35"/>
  <cols>
    <col min="1" max="1" width="20.453125" bestFit="1" customWidth="1"/>
    <col min="2" max="3" width="4.453125" customWidth="1"/>
    <col min="4" max="4" width="19.54296875" bestFit="1" customWidth="1"/>
  </cols>
  <sheetData>
    <row r="1" spans="1:11" x14ac:dyDescent="0.35">
      <c r="E1" t="s">
        <v>3821</v>
      </c>
      <c r="F1" t="s">
        <v>3822</v>
      </c>
      <c r="G1" t="s">
        <v>3823</v>
      </c>
      <c r="H1" t="s">
        <v>3735</v>
      </c>
      <c r="I1" t="s">
        <v>3736</v>
      </c>
      <c r="J1" t="s">
        <v>3737</v>
      </c>
      <c r="K1" t="s">
        <v>3778</v>
      </c>
    </row>
    <row r="2" spans="1:11" ht="15" thickBot="1" x14ac:dyDescent="0.4"/>
    <row r="3" spans="1:11" ht="58.5" thickBot="1" x14ac:dyDescent="0.4">
      <c r="D3" s="56"/>
      <c r="E3" s="45" t="s">
        <v>3821</v>
      </c>
      <c r="F3" s="58" t="s">
        <v>3822</v>
      </c>
      <c r="G3" s="46" t="s">
        <v>3824</v>
      </c>
      <c r="H3" s="46" t="s">
        <v>3825</v>
      </c>
      <c r="I3" s="46" t="s">
        <v>3826</v>
      </c>
      <c r="J3" s="46" t="s">
        <v>3827</v>
      </c>
      <c r="K3" s="47" t="s">
        <v>3778</v>
      </c>
    </row>
    <row r="4" spans="1:11" x14ac:dyDescent="0.35">
      <c r="D4" s="50" t="s">
        <v>3828</v>
      </c>
      <c r="E4" s="139"/>
      <c r="F4" s="140">
        <v>0.3</v>
      </c>
      <c r="G4" s="141">
        <v>0.15</v>
      </c>
      <c r="H4" s="141">
        <v>0.1</v>
      </c>
      <c r="I4" s="141">
        <v>0.15</v>
      </c>
      <c r="J4" s="141">
        <v>0.2</v>
      </c>
      <c r="K4" s="142">
        <v>0.1</v>
      </c>
    </row>
    <row r="5" spans="1:11" x14ac:dyDescent="0.35">
      <c r="D5" s="48" t="s">
        <v>3327</v>
      </c>
      <c r="E5" s="143"/>
      <c r="F5" s="144"/>
      <c r="G5" s="145"/>
      <c r="H5" s="145"/>
      <c r="I5" s="145"/>
      <c r="J5" s="145"/>
      <c r="K5" s="146"/>
    </row>
    <row r="6" spans="1:11" x14ac:dyDescent="0.35">
      <c r="A6" t="s">
        <v>65</v>
      </c>
      <c r="D6" s="49" t="s">
        <v>63</v>
      </c>
      <c r="E6" s="147">
        <v>0.9</v>
      </c>
      <c r="F6" s="148">
        <v>0.91</v>
      </c>
      <c r="G6" s="149">
        <v>0.88</v>
      </c>
      <c r="H6" s="149">
        <v>1</v>
      </c>
      <c r="I6" s="149">
        <v>1</v>
      </c>
      <c r="J6" s="149">
        <v>1</v>
      </c>
      <c r="K6" s="150">
        <v>0.44</v>
      </c>
    </row>
    <row r="7" spans="1:11" x14ac:dyDescent="0.35">
      <c r="A7" t="s">
        <v>71</v>
      </c>
      <c r="D7" s="49" t="s">
        <v>70</v>
      </c>
      <c r="E7" s="147">
        <v>0.67</v>
      </c>
      <c r="F7" s="148">
        <v>0.48</v>
      </c>
      <c r="G7" s="149">
        <v>0.52</v>
      </c>
      <c r="H7" s="149">
        <v>1</v>
      </c>
      <c r="I7" s="149">
        <v>1</v>
      </c>
      <c r="J7" s="149">
        <v>0.48</v>
      </c>
      <c r="K7" s="150">
        <v>1</v>
      </c>
    </row>
    <row r="8" spans="1:11" x14ac:dyDescent="0.35">
      <c r="D8" s="48" t="s">
        <v>3330</v>
      </c>
      <c r="E8" s="151"/>
      <c r="F8" s="152"/>
      <c r="G8" s="153"/>
      <c r="H8" s="153"/>
      <c r="I8" s="153"/>
      <c r="J8" s="153"/>
      <c r="K8" s="154"/>
    </row>
    <row r="9" spans="1:11" x14ac:dyDescent="0.35">
      <c r="A9" t="s">
        <v>74</v>
      </c>
      <c r="D9" s="49" t="s">
        <v>72</v>
      </c>
      <c r="E9" s="147">
        <v>0.52</v>
      </c>
      <c r="F9" s="148">
        <v>0.39</v>
      </c>
      <c r="G9" s="149">
        <v>0.37</v>
      </c>
      <c r="H9" s="149">
        <v>1</v>
      </c>
      <c r="I9" s="149">
        <v>0.5</v>
      </c>
      <c r="J9" s="149">
        <v>0.39</v>
      </c>
      <c r="K9" s="150">
        <v>1</v>
      </c>
    </row>
    <row r="10" spans="1:11" x14ac:dyDescent="0.35">
      <c r="A10" t="s">
        <v>77</v>
      </c>
      <c r="D10" s="49" t="s">
        <v>76</v>
      </c>
      <c r="E10" s="147">
        <v>1</v>
      </c>
      <c r="F10" s="148">
        <v>1</v>
      </c>
      <c r="G10" s="149">
        <v>0.98</v>
      </c>
      <c r="H10" s="149">
        <v>1</v>
      </c>
      <c r="I10" s="149">
        <v>1</v>
      </c>
      <c r="J10" s="149">
        <v>1</v>
      </c>
      <c r="K10" s="150">
        <v>1</v>
      </c>
    </row>
    <row r="11" spans="1:11" x14ac:dyDescent="0.35">
      <c r="A11" t="s">
        <v>79</v>
      </c>
      <c r="D11" s="49" t="s">
        <v>78</v>
      </c>
      <c r="E11" s="147">
        <v>0.78</v>
      </c>
      <c r="F11" s="148">
        <v>0.95</v>
      </c>
      <c r="G11" s="149">
        <v>0.77</v>
      </c>
      <c r="H11" s="149">
        <v>1</v>
      </c>
      <c r="I11" s="149">
        <v>0.38</v>
      </c>
      <c r="J11" s="149">
        <v>0.61</v>
      </c>
      <c r="K11" s="150">
        <v>1</v>
      </c>
    </row>
    <row r="12" spans="1:11" x14ac:dyDescent="0.35">
      <c r="D12" s="48" t="s">
        <v>3333</v>
      </c>
      <c r="E12" s="151"/>
      <c r="F12" s="152"/>
      <c r="G12" s="153"/>
      <c r="H12" s="153"/>
      <c r="I12" s="153"/>
      <c r="J12" s="153"/>
      <c r="K12" s="154"/>
    </row>
    <row r="13" spans="1:11" x14ac:dyDescent="0.35">
      <c r="A13" t="s">
        <v>82</v>
      </c>
      <c r="D13" s="49" t="s">
        <v>80</v>
      </c>
      <c r="E13" s="147">
        <v>0.71</v>
      </c>
      <c r="F13" s="148">
        <v>0.95</v>
      </c>
      <c r="G13" s="149">
        <v>0.68</v>
      </c>
      <c r="H13" s="149">
        <v>1</v>
      </c>
      <c r="I13" s="149">
        <v>0.38</v>
      </c>
      <c r="J13" s="149">
        <v>0.47</v>
      </c>
      <c r="K13" s="150">
        <v>0.75</v>
      </c>
    </row>
    <row r="14" spans="1:11" x14ac:dyDescent="0.35">
      <c r="A14" t="s">
        <v>84</v>
      </c>
      <c r="D14" s="49" t="s">
        <v>83</v>
      </c>
      <c r="E14" s="147">
        <v>0.82</v>
      </c>
      <c r="F14" s="148">
        <v>0.7</v>
      </c>
      <c r="G14" s="149">
        <v>0.52</v>
      </c>
      <c r="H14" s="149">
        <v>1</v>
      </c>
      <c r="I14" s="149">
        <v>1</v>
      </c>
      <c r="J14" s="149">
        <v>0.72</v>
      </c>
      <c r="K14" s="150">
        <v>1</v>
      </c>
    </row>
    <row r="15" spans="1:11" x14ac:dyDescent="0.35">
      <c r="A15" t="s">
        <v>3829</v>
      </c>
      <c r="D15" s="49" t="s">
        <v>2188</v>
      </c>
      <c r="E15" s="147">
        <v>0.25</v>
      </c>
      <c r="F15" s="148">
        <v>0.18</v>
      </c>
      <c r="G15" s="149">
        <v>0.33</v>
      </c>
      <c r="H15" s="149"/>
      <c r="I15" s="149">
        <v>0.3</v>
      </c>
      <c r="J15" s="149"/>
      <c r="K15" s="150">
        <v>1</v>
      </c>
    </row>
    <row r="16" spans="1:11" x14ac:dyDescent="0.35">
      <c r="A16" t="s">
        <v>86</v>
      </c>
      <c r="D16" s="49" t="s">
        <v>85</v>
      </c>
      <c r="E16" s="147">
        <v>0.79</v>
      </c>
      <c r="F16" s="148">
        <v>0.68</v>
      </c>
      <c r="G16" s="149">
        <v>0.56000000000000005</v>
      </c>
      <c r="H16" s="149">
        <v>1</v>
      </c>
      <c r="I16" s="149">
        <v>1</v>
      </c>
      <c r="J16" s="149">
        <v>0.98</v>
      </c>
      <c r="K16" s="150">
        <v>0.94</v>
      </c>
    </row>
    <row r="17" spans="1:11" x14ac:dyDescent="0.35">
      <c r="A17" t="s">
        <v>88</v>
      </c>
      <c r="D17" s="49" t="s">
        <v>87</v>
      </c>
      <c r="E17" s="147">
        <v>0.79</v>
      </c>
      <c r="F17" s="148">
        <v>0.98</v>
      </c>
      <c r="G17" s="149">
        <v>0.6</v>
      </c>
      <c r="H17" s="149">
        <v>0.25</v>
      </c>
      <c r="I17" s="149">
        <v>0.69</v>
      </c>
      <c r="J17" s="149">
        <v>0.61</v>
      </c>
      <c r="K17" s="150">
        <v>0.75</v>
      </c>
    </row>
    <row r="18" spans="1:11" x14ac:dyDescent="0.35">
      <c r="A18" t="s">
        <v>90</v>
      </c>
      <c r="D18" s="49" t="s">
        <v>89</v>
      </c>
      <c r="E18" s="147">
        <v>0.34</v>
      </c>
      <c r="F18" s="148">
        <v>0.3</v>
      </c>
      <c r="G18" s="149">
        <v>0.6</v>
      </c>
      <c r="H18" s="149"/>
      <c r="I18" s="149">
        <v>0.43</v>
      </c>
      <c r="J18" s="149"/>
      <c r="K18" s="150">
        <v>0.94</v>
      </c>
    </row>
    <row r="19" spans="1:11" x14ac:dyDescent="0.35">
      <c r="A19" t="s">
        <v>3830</v>
      </c>
      <c r="D19" s="49" t="s">
        <v>91</v>
      </c>
      <c r="E19" s="147">
        <v>0.67</v>
      </c>
      <c r="F19" s="148">
        <v>0.86</v>
      </c>
      <c r="G19" s="149">
        <v>0.56999999999999995</v>
      </c>
      <c r="H19" s="149">
        <v>1</v>
      </c>
      <c r="I19" s="149">
        <v>0.5</v>
      </c>
      <c r="J19" s="149">
        <v>0.36</v>
      </c>
      <c r="K19" s="150">
        <v>0.81</v>
      </c>
    </row>
    <row r="20" spans="1:11" x14ac:dyDescent="0.35">
      <c r="A20" t="s">
        <v>94</v>
      </c>
      <c r="D20" s="49" t="s">
        <v>93</v>
      </c>
      <c r="E20" s="147">
        <v>0.84</v>
      </c>
      <c r="F20" s="148">
        <v>0.8</v>
      </c>
      <c r="G20" s="149">
        <v>0.72</v>
      </c>
      <c r="H20" s="149">
        <v>1</v>
      </c>
      <c r="I20" s="149">
        <v>1</v>
      </c>
      <c r="J20" s="149">
        <v>0.74</v>
      </c>
      <c r="K20" s="150">
        <v>1</v>
      </c>
    </row>
    <row r="21" spans="1:11" x14ac:dyDescent="0.35">
      <c r="D21" s="48" t="s">
        <v>3338</v>
      </c>
      <c r="E21" s="151"/>
      <c r="F21" s="152"/>
      <c r="G21" s="153"/>
      <c r="H21" s="153"/>
      <c r="I21" s="153"/>
      <c r="J21" s="153"/>
      <c r="K21" s="154"/>
    </row>
    <row r="22" spans="1:11" x14ac:dyDescent="0.35">
      <c r="A22" t="s">
        <v>97</v>
      </c>
      <c r="D22" s="49" t="s">
        <v>95</v>
      </c>
      <c r="E22" s="147">
        <v>0.9</v>
      </c>
      <c r="F22" s="148">
        <v>1</v>
      </c>
      <c r="G22" s="149">
        <v>0.76</v>
      </c>
      <c r="H22" s="149">
        <v>0.7</v>
      </c>
      <c r="I22" s="149">
        <v>0.8</v>
      </c>
      <c r="J22" s="149">
        <v>0.99</v>
      </c>
      <c r="K22" s="150">
        <v>0.94</v>
      </c>
    </row>
    <row r="23" spans="1:11" x14ac:dyDescent="0.35">
      <c r="D23" s="48" t="s">
        <v>3340</v>
      </c>
      <c r="E23" s="151"/>
      <c r="F23" s="152"/>
      <c r="G23" s="153"/>
      <c r="H23" s="153"/>
      <c r="I23" s="153"/>
      <c r="J23" s="153"/>
      <c r="K23" s="154"/>
    </row>
    <row r="24" spans="1:11" x14ac:dyDescent="0.35">
      <c r="A24" t="s">
        <v>100</v>
      </c>
      <c r="D24" s="49" t="s">
        <v>98</v>
      </c>
      <c r="E24" s="147"/>
      <c r="F24" s="148"/>
      <c r="G24" s="149"/>
      <c r="H24" s="149"/>
      <c r="I24" s="149"/>
      <c r="J24" s="149"/>
      <c r="K24" s="150"/>
    </row>
    <row r="25" spans="1:11" x14ac:dyDescent="0.35">
      <c r="A25" t="s">
        <v>102</v>
      </c>
      <c r="D25" s="49" t="s">
        <v>101</v>
      </c>
      <c r="E25" s="147">
        <v>0.39</v>
      </c>
      <c r="F25" s="148">
        <v>0.32</v>
      </c>
      <c r="G25" s="149">
        <v>0.32</v>
      </c>
      <c r="H25" s="149">
        <v>0.5</v>
      </c>
      <c r="I25" s="149">
        <v>0.5</v>
      </c>
      <c r="J25" s="149">
        <v>0.04</v>
      </c>
      <c r="K25" s="150">
        <v>1</v>
      </c>
    </row>
    <row r="26" spans="1:11" x14ac:dyDescent="0.35">
      <c r="A26" t="s">
        <v>104</v>
      </c>
      <c r="D26" s="49" t="s">
        <v>103</v>
      </c>
      <c r="E26" s="147"/>
      <c r="F26" s="148"/>
      <c r="G26" s="149"/>
      <c r="H26" s="149"/>
      <c r="I26" s="149"/>
      <c r="J26" s="149"/>
      <c r="K26" s="150"/>
    </row>
    <row r="27" spans="1:11" x14ac:dyDescent="0.35">
      <c r="A27" t="s">
        <v>106</v>
      </c>
      <c r="D27" s="57" t="s">
        <v>105</v>
      </c>
      <c r="E27" s="147">
        <v>0.49</v>
      </c>
      <c r="F27" s="148">
        <v>0.23</v>
      </c>
      <c r="G27" s="149">
        <v>0.56000000000000005</v>
      </c>
      <c r="H27" s="149">
        <v>1</v>
      </c>
      <c r="I27" s="149">
        <v>0.88</v>
      </c>
      <c r="J27" s="149">
        <v>0.28999999999999998</v>
      </c>
      <c r="K27" s="150">
        <v>0.5</v>
      </c>
    </row>
  </sheetData>
  <conditionalFormatting sqref="E6:K27">
    <cfRule type="cellIs" dxfId="3" priority="1" operator="between">
      <formula>0.7</formula>
      <formula>1</formula>
    </cfRule>
    <cfRule type="cellIs" dxfId="2" priority="2" operator="between">
      <formula>0.6</formula>
      <formula>0.69999999</formula>
    </cfRule>
    <cfRule type="cellIs" dxfId="1" priority="3" operator="between">
      <formula>0.5</formula>
      <formula>0.5999999</formula>
    </cfRule>
    <cfRule type="cellIs" dxfId="0" priority="4" operator="between">
      <formula>0.00001</formula>
      <formula>0.4999999</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22559-A675-43E6-A48B-F87002D5E423}">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1050</v>
      </c>
      <c r="F5" s="7">
        <v>800</v>
      </c>
      <c r="G5" s="7">
        <v>1000</v>
      </c>
      <c r="H5" s="7">
        <v>500</v>
      </c>
      <c r="I5" s="7">
        <v>300</v>
      </c>
      <c r="J5" s="7">
        <v>5000</v>
      </c>
      <c r="K5" s="7">
        <v>4750</v>
      </c>
      <c r="L5" s="7">
        <v>1000</v>
      </c>
      <c r="M5" s="7">
        <v>2000</v>
      </c>
      <c r="N5" s="7">
        <v>7250</v>
      </c>
      <c r="O5" s="7">
        <v>100</v>
      </c>
      <c r="P5" s="7">
        <v>15000</v>
      </c>
      <c r="Q5" s="7">
        <v>27500</v>
      </c>
      <c r="R5" s="7">
        <v>30000</v>
      </c>
      <c r="S5" s="7">
        <v>6750</v>
      </c>
      <c r="T5" s="7">
        <v>5250</v>
      </c>
      <c r="U5" s="7">
        <v>500</v>
      </c>
      <c r="V5" s="7">
        <v>200</v>
      </c>
      <c r="W5" s="7">
        <v>625</v>
      </c>
      <c r="X5" s="7">
        <v>775</v>
      </c>
      <c r="Y5" s="7">
        <v>1200</v>
      </c>
      <c r="Z5" s="7">
        <v>1750</v>
      </c>
      <c r="AA5" s="7">
        <v>3000</v>
      </c>
      <c r="AB5" s="7">
        <v>2000</v>
      </c>
      <c r="AC5" s="7">
        <v>2000</v>
      </c>
      <c r="AD5" s="7">
        <v>1500</v>
      </c>
      <c r="AE5" s="7">
        <v>3000</v>
      </c>
      <c r="AF5" s="7">
        <v>250</v>
      </c>
      <c r="AG5" s="7">
        <v>500</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t="s">
        <v>33</v>
      </c>
      <c r="G9" s="7" t="s">
        <v>33</v>
      </c>
      <c r="H9" s="7">
        <v>450</v>
      </c>
      <c r="I9" s="7">
        <v>300</v>
      </c>
      <c r="J9" s="7">
        <v>5000</v>
      </c>
      <c r="K9" s="7" t="s">
        <v>33</v>
      </c>
      <c r="L9" s="7">
        <v>1000</v>
      </c>
      <c r="M9" s="7">
        <v>1750</v>
      </c>
      <c r="N9" s="7" t="s">
        <v>33</v>
      </c>
      <c r="O9" s="7">
        <v>100</v>
      </c>
      <c r="P9" s="7" t="s">
        <v>33</v>
      </c>
      <c r="Q9" s="7" t="s">
        <v>33</v>
      </c>
      <c r="R9" s="7" t="s">
        <v>33</v>
      </c>
      <c r="S9" s="7">
        <v>7000</v>
      </c>
      <c r="T9" s="7">
        <v>5500</v>
      </c>
      <c r="U9" s="7">
        <v>400</v>
      </c>
      <c r="V9" s="7">
        <v>125</v>
      </c>
      <c r="W9" s="7">
        <v>600</v>
      </c>
      <c r="X9" s="7">
        <v>750</v>
      </c>
      <c r="Y9" s="7">
        <v>1200</v>
      </c>
      <c r="Z9" s="7">
        <v>2250</v>
      </c>
      <c r="AA9" s="7">
        <v>3000</v>
      </c>
      <c r="AB9" s="7">
        <v>2500</v>
      </c>
      <c r="AC9" s="7" t="s">
        <v>33</v>
      </c>
      <c r="AD9" s="7">
        <v>1500</v>
      </c>
      <c r="AE9" s="7">
        <v>2250</v>
      </c>
      <c r="AF9" s="7">
        <v>250</v>
      </c>
      <c r="AG9" s="7">
        <v>500</v>
      </c>
      <c r="AJ9" s="5"/>
      <c r="AK9" s="5"/>
      <c r="AL9" s="5"/>
      <c r="AM9" s="5"/>
      <c r="AN9" s="5"/>
    </row>
    <row r="10" spans="1:40" x14ac:dyDescent="0.35">
      <c r="A10" s="4" t="s">
        <v>64</v>
      </c>
      <c r="B10" s="4" t="s">
        <v>65</v>
      </c>
      <c r="C10" s="4" t="s">
        <v>66</v>
      </c>
      <c r="E10" s="7">
        <v>1000</v>
      </c>
      <c r="F10" s="7" t="s">
        <v>67</v>
      </c>
      <c r="G10" s="7" t="s">
        <v>67</v>
      </c>
      <c r="H10" s="7">
        <v>450</v>
      </c>
      <c r="I10" s="7">
        <v>300</v>
      </c>
      <c r="J10" s="7">
        <v>5000</v>
      </c>
      <c r="K10" s="7" t="s">
        <v>67</v>
      </c>
      <c r="L10" s="7">
        <v>1000</v>
      </c>
      <c r="M10" s="7">
        <v>1500</v>
      </c>
      <c r="N10" s="7" t="s">
        <v>67</v>
      </c>
      <c r="O10" s="7">
        <v>100</v>
      </c>
      <c r="P10" s="7" t="s">
        <v>67</v>
      </c>
      <c r="Q10" s="7" t="s">
        <v>67</v>
      </c>
      <c r="R10" s="7" t="s">
        <v>67</v>
      </c>
      <c r="S10" s="7">
        <v>7000</v>
      </c>
      <c r="T10" s="7">
        <v>5500</v>
      </c>
      <c r="U10" s="7">
        <v>400</v>
      </c>
      <c r="V10" s="7">
        <v>125</v>
      </c>
      <c r="W10" s="7">
        <v>500</v>
      </c>
      <c r="X10" s="7">
        <v>750</v>
      </c>
      <c r="Y10" s="7">
        <v>1000</v>
      </c>
      <c r="Z10" s="7">
        <v>2000</v>
      </c>
      <c r="AA10" s="7">
        <v>3000</v>
      </c>
      <c r="AB10" s="7">
        <v>2500</v>
      </c>
      <c r="AC10" s="7" t="s">
        <v>67</v>
      </c>
      <c r="AD10" s="7">
        <v>1500</v>
      </c>
      <c r="AE10" s="7">
        <v>2250</v>
      </c>
      <c r="AF10" s="7">
        <v>225</v>
      </c>
      <c r="AG10" s="7">
        <v>200</v>
      </c>
    </row>
    <row r="11" spans="1:40" x14ac:dyDescent="0.35">
      <c r="A11" s="4" t="s">
        <v>64</v>
      </c>
      <c r="B11" s="4" t="s">
        <v>65</v>
      </c>
      <c r="C11" s="4" t="s">
        <v>68</v>
      </c>
      <c r="E11" s="7">
        <v>1100</v>
      </c>
      <c r="F11" s="7" t="s">
        <v>67</v>
      </c>
      <c r="G11" s="7" t="s">
        <v>67</v>
      </c>
      <c r="H11" s="7">
        <v>450</v>
      </c>
      <c r="I11" s="7">
        <v>300</v>
      </c>
      <c r="J11" s="7">
        <v>5000</v>
      </c>
      <c r="K11" s="7" t="s">
        <v>67</v>
      </c>
      <c r="L11" s="7">
        <v>1000</v>
      </c>
      <c r="M11" s="7">
        <v>2000</v>
      </c>
      <c r="N11" s="7" t="s">
        <v>67</v>
      </c>
      <c r="O11" s="7">
        <v>100</v>
      </c>
      <c r="P11" s="7" t="s">
        <v>67</v>
      </c>
      <c r="Q11" s="7" t="s">
        <v>67</v>
      </c>
      <c r="R11" s="7" t="s">
        <v>67</v>
      </c>
      <c r="S11" s="7">
        <v>7000</v>
      </c>
      <c r="T11" s="7">
        <v>6000</v>
      </c>
      <c r="U11" s="7">
        <v>400</v>
      </c>
      <c r="V11" s="7">
        <v>125</v>
      </c>
      <c r="W11" s="7">
        <v>600</v>
      </c>
      <c r="X11" s="7">
        <v>750</v>
      </c>
      <c r="Y11" s="7">
        <v>1200</v>
      </c>
      <c r="Z11" s="7">
        <v>5000</v>
      </c>
      <c r="AA11" s="7">
        <v>3000</v>
      </c>
      <c r="AB11" s="7">
        <v>3000</v>
      </c>
      <c r="AC11" s="7" t="s">
        <v>67</v>
      </c>
      <c r="AD11" s="7">
        <v>1500</v>
      </c>
      <c r="AE11" s="7">
        <v>2250</v>
      </c>
      <c r="AF11" s="7">
        <v>250</v>
      </c>
      <c r="AG11" s="7">
        <v>500</v>
      </c>
    </row>
    <row r="12" spans="1:40" x14ac:dyDescent="0.35">
      <c r="E12" s="7" t="s">
        <v>67</v>
      </c>
      <c r="F12" s="7" t="s">
        <v>67</v>
      </c>
      <c r="G12" s="7" t="s">
        <v>67</v>
      </c>
      <c r="H12" s="7" t="s">
        <v>67</v>
      </c>
      <c r="I12" s="7" t="s">
        <v>67</v>
      </c>
      <c r="J12" s="7" t="s">
        <v>67</v>
      </c>
      <c r="K12" s="7" t="s">
        <v>67</v>
      </c>
      <c r="L12" s="7" t="s">
        <v>67</v>
      </c>
      <c r="M12" s="7" t="s">
        <v>69</v>
      </c>
      <c r="N12" s="7" t="s">
        <v>67</v>
      </c>
      <c r="O12" s="7" t="s">
        <v>67</v>
      </c>
      <c r="P12" s="7" t="s">
        <v>67</v>
      </c>
      <c r="Q12" s="7" t="s">
        <v>67</v>
      </c>
      <c r="R12" s="7" t="s">
        <v>67</v>
      </c>
      <c r="S12" s="7" t="s">
        <v>67</v>
      </c>
      <c r="T12" s="7" t="s">
        <v>67</v>
      </c>
      <c r="U12" s="7" t="s">
        <v>67</v>
      </c>
      <c r="V12" s="7" t="s">
        <v>67</v>
      </c>
      <c r="W12" s="7" t="s">
        <v>67</v>
      </c>
      <c r="X12" s="7" t="s">
        <v>67</v>
      </c>
      <c r="Y12" s="7" t="s">
        <v>67</v>
      </c>
      <c r="Z12" s="7" t="s">
        <v>69</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t="s">
        <v>75</v>
      </c>
      <c r="F15" s="7" t="s">
        <v>75</v>
      </c>
      <c r="G15" s="7" t="s">
        <v>75</v>
      </c>
      <c r="H15" s="7" t="s">
        <v>75</v>
      </c>
      <c r="I15" s="7" t="s">
        <v>75</v>
      </c>
      <c r="J15" s="7" t="s">
        <v>75</v>
      </c>
      <c r="K15" s="7" t="s">
        <v>75</v>
      </c>
      <c r="L15" s="7" t="s">
        <v>75</v>
      </c>
      <c r="M15" s="7" t="s">
        <v>75</v>
      </c>
      <c r="N15" s="7" t="s">
        <v>75</v>
      </c>
      <c r="O15" s="7" t="s">
        <v>75</v>
      </c>
      <c r="P15" s="7" t="s">
        <v>75</v>
      </c>
      <c r="Q15" s="7" t="s">
        <v>75</v>
      </c>
      <c r="R15" s="7" t="s">
        <v>75</v>
      </c>
      <c r="S15" s="7" t="s">
        <v>75</v>
      </c>
      <c r="T15" s="7" t="s">
        <v>75</v>
      </c>
      <c r="U15" s="7" t="s">
        <v>75</v>
      </c>
      <c r="V15" s="7" t="s">
        <v>75</v>
      </c>
      <c r="W15" s="7" t="s">
        <v>75</v>
      </c>
      <c r="X15" s="7" t="s">
        <v>75</v>
      </c>
      <c r="Y15" s="7" t="s">
        <v>75</v>
      </c>
      <c r="Z15" s="7" t="s">
        <v>75</v>
      </c>
      <c r="AA15" s="7" t="s">
        <v>75</v>
      </c>
      <c r="AB15" s="7" t="s">
        <v>75</v>
      </c>
      <c r="AC15" s="7" t="s">
        <v>75</v>
      </c>
      <c r="AD15" s="7" t="s">
        <v>75</v>
      </c>
      <c r="AE15" s="7" t="s">
        <v>75</v>
      </c>
      <c r="AF15" s="7" t="s">
        <v>75</v>
      </c>
      <c r="AG15" s="7" t="s">
        <v>75</v>
      </c>
    </row>
    <row r="16" spans="1:40" x14ac:dyDescent="0.35">
      <c r="A16" s="4" t="s">
        <v>64</v>
      </c>
      <c r="B16" s="4" t="s">
        <v>71</v>
      </c>
      <c r="C16" s="4" t="s">
        <v>66</v>
      </c>
      <c r="E16" s="7" t="s">
        <v>67</v>
      </c>
      <c r="F16" s="7" t="s">
        <v>67</v>
      </c>
      <c r="G16" s="7" t="s">
        <v>67</v>
      </c>
      <c r="H16" s="7" t="s">
        <v>67</v>
      </c>
      <c r="I16" s="7" t="s">
        <v>67</v>
      </c>
      <c r="J16" s="7" t="s">
        <v>67</v>
      </c>
      <c r="K16" s="7" t="s">
        <v>67</v>
      </c>
      <c r="L16" s="7" t="s">
        <v>67</v>
      </c>
      <c r="M16" s="7" t="s">
        <v>67</v>
      </c>
      <c r="N16" s="7" t="s">
        <v>67</v>
      </c>
      <c r="O16" s="7" t="s">
        <v>67</v>
      </c>
      <c r="P16" s="7" t="s">
        <v>67</v>
      </c>
      <c r="Q16" s="7" t="s">
        <v>67</v>
      </c>
      <c r="R16" s="7" t="s">
        <v>67</v>
      </c>
      <c r="S16" s="7" t="s">
        <v>67</v>
      </c>
      <c r="T16" s="7" t="s">
        <v>67</v>
      </c>
      <c r="U16" s="7" t="s">
        <v>67</v>
      </c>
      <c r="V16" s="7" t="s">
        <v>67</v>
      </c>
      <c r="W16" s="7" t="s">
        <v>67</v>
      </c>
      <c r="X16" s="7" t="s">
        <v>67</v>
      </c>
      <c r="Y16" s="7" t="s">
        <v>67</v>
      </c>
      <c r="Z16" s="7" t="s">
        <v>67</v>
      </c>
      <c r="AA16" s="7" t="s">
        <v>67</v>
      </c>
      <c r="AB16" s="7" t="s">
        <v>67</v>
      </c>
      <c r="AC16" s="7" t="s">
        <v>67</v>
      </c>
      <c r="AD16" s="7" t="s">
        <v>67</v>
      </c>
      <c r="AE16" s="7" t="s">
        <v>67</v>
      </c>
      <c r="AF16" s="7" t="s">
        <v>67</v>
      </c>
      <c r="AG16" s="7" t="s">
        <v>67</v>
      </c>
    </row>
    <row r="17" spans="1:33" x14ac:dyDescent="0.35">
      <c r="A17" s="4" t="s">
        <v>64</v>
      </c>
      <c r="B17" s="4" t="s">
        <v>71</v>
      </c>
      <c r="C17" s="4" t="s">
        <v>68</v>
      </c>
      <c r="E17" s="7" t="s">
        <v>67</v>
      </c>
      <c r="F17" s="7" t="s">
        <v>67</v>
      </c>
      <c r="G17" s="7" t="s">
        <v>67</v>
      </c>
      <c r="H17" s="7" t="s">
        <v>67</v>
      </c>
      <c r="I17" s="7" t="s">
        <v>67</v>
      </c>
      <c r="J17" s="7" t="s">
        <v>67</v>
      </c>
      <c r="K17" s="7" t="s">
        <v>67</v>
      </c>
      <c r="L17" s="7" t="s">
        <v>67</v>
      </c>
      <c r="M17" s="7" t="s">
        <v>67</v>
      </c>
      <c r="N17" s="7" t="s">
        <v>67</v>
      </c>
      <c r="O17" s="7" t="s">
        <v>67</v>
      </c>
      <c r="P17" s="7" t="s">
        <v>67</v>
      </c>
      <c r="Q17" s="7" t="s">
        <v>67</v>
      </c>
      <c r="R17" s="7" t="s">
        <v>67</v>
      </c>
      <c r="S17" s="7" t="s">
        <v>67</v>
      </c>
      <c r="T17" s="7" t="s">
        <v>67</v>
      </c>
      <c r="U17" s="7" t="s">
        <v>67</v>
      </c>
      <c r="V17" s="7" t="s">
        <v>67</v>
      </c>
      <c r="W17" s="7" t="s">
        <v>67</v>
      </c>
      <c r="X17" s="7" t="s">
        <v>67</v>
      </c>
      <c r="Y17" s="7" t="s">
        <v>67</v>
      </c>
      <c r="Z17" s="7" t="s">
        <v>67</v>
      </c>
      <c r="AA17" s="7" t="s">
        <v>67</v>
      </c>
      <c r="AB17" s="7" t="s">
        <v>67</v>
      </c>
      <c r="AC17" s="7" t="s">
        <v>67</v>
      </c>
      <c r="AD17" s="7" t="s">
        <v>67</v>
      </c>
      <c r="AE17" s="7" t="s">
        <v>67</v>
      </c>
      <c r="AF17" s="7" t="s">
        <v>67</v>
      </c>
      <c r="AG17" s="7" t="s">
        <v>67</v>
      </c>
    </row>
    <row r="18" spans="1:33" x14ac:dyDescent="0.35">
      <c r="E18" s="7" t="s">
        <v>67</v>
      </c>
      <c r="F18" s="7" t="s">
        <v>67</v>
      </c>
      <c r="G18" s="7" t="s">
        <v>67</v>
      </c>
      <c r="H18" s="7" t="s">
        <v>67</v>
      </c>
      <c r="I18" s="7" t="s">
        <v>67</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1100</v>
      </c>
      <c r="F27" s="7">
        <v>800</v>
      </c>
      <c r="G27" s="7">
        <v>1000</v>
      </c>
      <c r="H27" s="7">
        <v>500</v>
      </c>
      <c r="I27" s="7">
        <v>250</v>
      </c>
      <c r="J27" s="7">
        <v>6000</v>
      </c>
      <c r="K27" s="7">
        <v>9000</v>
      </c>
      <c r="L27" s="7">
        <v>2000</v>
      </c>
      <c r="M27" s="7">
        <v>1750</v>
      </c>
      <c r="N27" s="7">
        <v>8250</v>
      </c>
      <c r="O27" s="7">
        <v>100</v>
      </c>
      <c r="P27" s="7" t="s">
        <v>33</v>
      </c>
      <c r="Q27" s="7">
        <v>27500</v>
      </c>
      <c r="R27" s="7">
        <v>45000</v>
      </c>
      <c r="S27" s="7">
        <v>6000</v>
      </c>
      <c r="T27" s="7">
        <v>5000</v>
      </c>
      <c r="U27" s="7">
        <v>300</v>
      </c>
      <c r="V27" s="7">
        <v>137.5</v>
      </c>
      <c r="W27" s="7">
        <v>300</v>
      </c>
      <c r="X27" s="7">
        <v>500</v>
      </c>
      <c r="Y27" s="7">
        <v>1000</v>
      </c>
      <c r="Z27" s="7">
        <v>1500</v>
      </c>
      <c r="AA27" s="7">
        <v>3500</v>
      </c>
      <c r="AB27" s="7">
        <v>2000</v>
      </c>
      <c r="AC27" s="7">
        <v>2000</v>
      </c>
      <c r="AD27" s="7">
        <v>2000</v>
      </c>
      <c r="AE27" s="7">
        <v>3000</v>
      </c>
      <c r="AF27" s="7">
        <v>300</v>
      </c>
      <c r="AG27" s="7">
        <v>500</v>
      </c>
    </row>
    <row r="28" spans="1:33" x14ac:dyDescent="0.35">
      <c r="A28" s="4" t="s">
        <v>73</v>
      </c>
      <c r="B28" s="4" t="s">
        <v>77</v>
      </c>
      <c r="C28" s="4" t="s">
        <v>66</v>
      </c>
      <c r="E28" s="7">
        <v>1100</v>
      </c>
      <c r="F28" s="7">
        <v>800</v>
      </c>
      <c r="G28" s="7">
        <v>1000</v>
      </c>
      <c r="H28" s="7">
        <v>500</v>
      </c>
      <c r="I28" s="7">
        <v>250</v>
      </c>
      <c r="J28" s="7">
        <v>6000</v>
      </c>
      <c r="K28" s="7">
        <v>9000</v>
      </c>
      <c r="L28" s="7">
        <v>2000</v>
      </c>
      <c r="M28" s="7">
        <v>1750</v>
      </c>
      <c r="N28" s="7">
        <v>8000</v>
      </c>
      <c r="O28" s="7">
        <v>100</v>
      </c>
      <c r="P28" s="7" t="s">
        <v>67</v>
      </c>
      <c r="Q28" s="7">
        <v>27500</v>
      </c>
      <c r="R28" s="7">
        <v>45000</v>
      </c>
      <c r="S28" s="7">
        <v>6000</v>
      </c>
      <c r="T28" s="7">
        <v>5000</v>
      </c>
      <c r="U28" s="7">
        <v>300</v>
      </c>
      <c r="V28" s="7">
        <v>125</v>
      </c>
      <c r="W28" s="7">
        <v>300</v>
      </c>
      <c r="X28" s="7">
        <v>500</v>
      </c>
      <c r="Y28" s="7">
        <v>1000</v>
      </c>
      <c r="Z28" s="7">
        <v>1500</v>
      </c>
      <c r="AA28" s="7">
        <v>3500</v>
      </c>
      <c r="AB28" s="7">
        <v>2000</v>
      </c>
      <c r="AC28" s="7">
        <v>2000</v>
      </c>
      <c r="AD28" s="7">
        <v>2000</v>
      </c>
      <c r="AE28" s="7">
        <v>3000</v>
      </c>
      <c r="AF28" s="7">
        <v>300</v>
      </c>
      <c r="AG28" s="7">
        <v>500</v>
      </c>
    </row>
    <row r="29" spans="1:33" x14ac:dyDescent="0.35">
      <c r="A29" s="4" t="s">
        <v>73</v>
      </c>
      <c r="B29" s="4" t="s">
        <v>77</v>
      </c>
      <c r="C29" s="4" t="s">
        <v>68</v>
      </c>
      <c r="E29" s="7">
        <v>1100</v>
      </c>
      <c r="F29" s="7">
        <v>800</v>
      </c>
      <c r="G29" s="7">
        <v>1000</v>
      </c>
      <c r="H29" s="7">
        <v>500</v>
      </c>
      <c r="I29" s="7">
        <v>250</v>
      </c>
      <c r="J29" s="7">
        <v>6000</v>
      </c>
      <c r="K29" s="7">
        <v>9000</v>
      </c>
      <c r="L29" s="7">
        <v>2000</v>
      </c>
      <c r="M29" s="7">
        <v>1750</v>
      </c>
      <c r="N29" s="7">
        <v>8500</v>
      </c>
      <c r="O29" s="7">
        <v>100</v>
      </c>
      <c r="P29" s="7" t="s">
        <v>67</v>
      </c>
      <c r="Q29" s="7">
        <v>27500</v>
      </c>
      <c r="R29" s="7">
        <v>45000</v>
      </c>
      <c r="S29" s="7">
        <v>6000</v>
      </c>
      <c r="T29" s="7">
        <v>5000</v>
      </c>
      <c r="U29" s="7">
        <v>300</v>
      </c>
      <c r="V29" s="7">
        <v>300</v>
      </c>
      <c r="W29" s="7">
        <v>300</v>
      </c>
      <c r="X29" s="7">
        <v>500</v>
      </c>
      <c r="Y29" s="7">
        <v>1000</v>
      </c>
      <c r="Z29" s="7">
        <v>1500</v>
      </c>
      <c r="AA29" s="7">
        <v>3500</v>
      </c>
      <c r="AB29" s="7">
        <v>2000</v>
      </c>
      <c r="AC29" s="7">
        <v>2000</v>
      </c>
      <c r="AD29" s="7">
        <v>2000</v>
      </c>
      <c r="AE29" s="7">
        <v>3000</v>
      </c>
      <c r="AF29" s="7">
        <v>300</v>
      </c>
      <c r="AG29" s="7">
        <v>500</v>
      </c>
    </row>
    <row r="30" spans="1:33" x14ac:dyDescent="0.35">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67</v>
      </c>
      <c r="AC30" s="7" t="s">
        <v>67</v>
      </c>
      <c r="AD30" s="7" t="s">
        <v>67</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1200</v>
      </c>
      <c r="F57" s="7" t="s">
        <v>33</v>
      </c>
      <c r="G57" s="7" t="s">
        <v>33</v>
      </c>
      <c r="H57" s="7">
        <v>500</v>
      </c>
      <c r="I57" s="7">
        <v>350</v>
      </c>
      <c r="J57" s="7">
        <v>5000</v>
      </c>
      <c r="K57" s="7">
        <v>3250</v>
      </c>
      <c r="L57" s="7">
        <v>1000</v>
      </c>
      <c r="M57" s="7">
        <v>2250</v>
      </c>
      <c r="N57" s="7">
        <v>6000</v>
      </c>
      <c r="O57" s="7">
        <v>100</v>
      </c>
      <c r="P57" s="7" t="s">
        <v>33</v>
      </c>
      <c r="Q57" s="7">
        <v>28000</v>
      </c>
      <c r="R57" s="7" t="s">
        <v>33</v>
      </c>
      <c r="S57" s="7">
        <v>6750</v>
      </c>
      <c r="T57" s="7">
        <v>5250</v>
      </c>
      <c r="U57" s="7">
        <v>1000</v>
      </c>
      <c r="V57" s="7">
        <v>200</v>
      </c>
      <c r="W57" s="7">
        <v>750</v>
      </c>
      <c r="X57" s="7">
        <v>1000</v>
      </c>
      <c r="Y57" s="7">
        <v>1250</v>
      </c>
      <c r="Z57" s="7">
        <v>2000</v>
      </c>
      <c r="AA57" s="7">
        <v>3000</v>
      </c>
      <c r="AB57" s="7">
        <v>2000</v>
      </c>
      <c r="AC57" s="7" t="s">
        <v>33</v>
      </c>
      <c r="AD57" s="7">
        <v>1500</v>
      </c>
      <c r="AE57" s="7">
        <v>5000</v>
      </c>
      <c r="AF57" s="7" t="s">
        <v>33</v>
      </c>
      <c r="AG57" s="7">
        <v>500</v>
      </c>
    </row>
    <row r="58" spans="1:33" x14ac:dyDescent="0.35">
      <c r="A58" s="4" t="s">
        <v>81</v>
      </c>
      <c r="B58" s="4" t="s">
        <v>88</v>
      </c>
      <c r="C58" s="4" t="s">
        <v>66</v>
      </c>
      <c r="E58" s="7">
        <v>1000</v>
      </c>
      <c r="F58" s="7" t="s">
        <v>67</v>
      </c>
      <c r="G58" s="7" t="s">
        <v>67</v>
      </c>
      <c r="H58" s="7">
        <v>500</v>
      </c>
      <c r="I58" s="7">
        <v>350</v>
      </c>
      <c r="J58" s="7">
        <v>4250</v>
      </c>
      <c r="K58" s="7">
        <v>3000</v>
      </c>
      <c r="L58" s="7">
        <v>1000</v>
      </c>
      <c r="M58" s="7">
        <v>1500</v>
      </c>
      <c r="N58" s="7">
        <v>6000</v>
      </c>
      <c r="O58" s="7">
        <v>100</v>
      </c>
      <c r="P58" s="7" t="s">
        <v>67</v>
      </c>
      <c r="Q58" s="7">
        <v>26500</v>
      </c>
      <c r="R58" s="7" t="s">
        <v>67</v>
      </c>
      <c r="S58" s="7">
        <v>6000</v>
      </c>
      <c r="T58" s="7">
        <v>5000</v>
      </c>
      <c r="U58" s="7">
        <v>1000</v>
      </c>
      <c r="V58" s="7">
        <v>150</v>
      </c>
      <c r="W58" s="7">
        <v>500</v>
      </c>
      <c r="X58" s="7">
        <v>750</v>
      </c>
      <c r="Y58" s="7">
        <v>1000</v>
      </c>
      <c r="Z58" s="7">
        <v>1500</v>
      </c>
      <c r="AA58" s="7">
        <v>2750</v>
      </c>
      <c r="AB58" s="7">
        <v>2000</v>
      </c>
      <c r="AC58" s="7" t="s">
        <v>67</v>
      </c>
      <c r="AD58" s="7">
        <v>1000</v>
      </c>
      <c r="AE58" s="7">
        <v>4500</v>
      </c>
      <c r="AF58" s="7" t="s">
        <v>67</v>
      </c>
      <c r="AG58" s="7">
        <v>500</v>
      </c>
    </row>
    <row r="59" spans="1:33" x14ac:dyDescent="0.35">
      <c r="A59" s="4" t="s">
        <v>81</v>
      </c>
      <c r="B59" s="4" t="s">
        <v>88</v>
      </c>
      <c r="C59" s="4" t="s">
        <v>68</v>
      </c>
      <c r="E59" s="7">
        <v>1500</v>
      </c>
      <c r="F59" s="7" t="s">
        <v>67</v>
      </c>
      <c r="G59" s="7" t="s">
        <v>67</v>
      </c>
      <c r="H59" s="7">
        <v>500</v>
      </c>
      <c r="I59" s="7">
        <v>350</v>
      </c>
      <c r="J59" s="7">
        <v>5000</v>
      </c>
      <c r="K59" s="7">
        <v>8000</v>
      </c>
      <c r="L59" s="7">
        <v>1500</v>
      </c>
      <c r="M59" s="7">
        <v>2500</v>
      </c>
      <c r="N59" s="7">
        <v>6500</v>
      </c>
      <c r="O59" s="7">
        <v>100</v>
      </c>
      <c r="P59" s="7" t="s">
        <v>67</v>
      </c>
      <c r="Q59" s="7">
        <v>28000</v>
      </c>
      <c r="R59" s="7" t="s">
        <v>67</v>
      </c>
      <c r="S59" s="7">
        <v>7000</v>
      </c>
      <c r="T59" s="7">
        <v>6000</v>
      </c>
      <c r="U59" s="7">
        <v>1000</v>
      </c>
      <c r="V59" s="7">
        <v>200</v>
      </c>
      <c r="W59" s="7">
        <v>1000</v>
      </c>
      <c r="X59" s="7">
        <v>1000</v>
      </c>
      <c r="Y59" s="7">
        <v>1500</v>
      </c>
      <c r="Z59" s="7">
        <v>3000</v>
      </c>
      <c r="AA59" s="7">
        <v>3000</v>
      </c>
      <c r="AB59" s="7">
        <v>2500</v>
      </c>
      <c r="AC59" s="7" t="s">
        <v>67</v>
      </c>
      <c r="AD59" s="7">
        <v>2000</v>
      </c>
      <c r="AE59" s="7">
        <v>5000</v>
      </c>
      <c r="AF59" s="7" t="s">
        <v>67</v>
      </c>
      <c r="AG59" s="7">
        <v>500</v>
      </c>
    </row>
    <row r="60" spans="1:33" x14ac:dyDescent="0.35">
      <c r="E60" s="7" t="s">
        <v>69</v>
      </c>
      <c r="F60" s="7" t="s">
        <v>67</v>
      </c>
      <c r="G60" s="7" t="s">
        <v>67</v>
      </c>
      <c r="H60" s="7" t="s">
        <v>67</v>
      </c>
      <c r="I60" s="7" t="s">
        <v>67</v>
      </c>
      <c r="J60" s="7" t="s">
        <v>67</v>
      </c>
      <c r="K60" s="7" t="s">
        <v>69</v>
      </c>
      <c r="L60" s="7" t="s">
        <v>69</v>
      </c>
      <c r="M60" s="7" t="s">
        <v>69</v>
      </c>
      <c r="N60" s="7" t="s">
        <v>67</v>
      </c>
      <c r="O60" s="7" t="s">
        <v>67</v>
      </c>
      <c r="P60" s="7" t="s">
        <v>67</v>
      </c>
      <c r="Q60" s="7" t="s">
        <v>67</v>
      </c>
      <c r="R60" s="7" t="s">
        <v>67</v>
      </c>
      <c r="S60" s="7" t="s">
        <v>67</v>
      </c>
      <c r="T60" s="7" t="s">
        <v>67</v>
      </c>
      <c r="U60" s="7" t="s">
        <v>67</v>
      </c>
      <c r="V60" s="7" t="s">
        <v>67</v>
      </c>
      <c r="W60" s="7" t="s">
        <v>69</v>
      </c>
      <c r="X60" s="7" t="s">
        <v>69</v>
      </c>
      <c r="Y60" s="7" t="s">
        <v>69</v>
      </c>
      <c r="Z60" s="7" t="s">
        <v>69</v>
      </c>
      <c r="AA60" s="7" t="s">
        <v>67</v>
      </c>
      <c r="AB60" s="7" t="s">
        <v>69</v>
      </c>
      <c r="AC60" s="7" t="s">
        <v>67</v>
      </c>
      <c r="AD60" s="7" t="s">
        <v>69</v>
      </c>
      <c r="AE60" s="7" t="s">
        <v>67</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900</v>
      </c>
      <c r="F81" s="7" t="s">
        <v>33</v>
      </c>
      <c r="G81" s="7" t="s">
        <v>33</v>
      </c>
      <c r="H81" s="7">
        <v>450</v>
      </c>
      <c r="I81" s="7">
        <v>350</v>
      </c>
      <c r="J81" s="7">
        <v>6250</v>
      </c>
      <c r="K81" s="7">
        <v>4750</v>
      </c>
      <c r="L81" s="7">
        <v>1050</v>
      </c>
      <c r="M81" s="7">
        <v>2000</v>
      </c>
      <c r="N81" s="7">
        <v>9500</v>
      </c>
      <c r="O81" s="7">
        <v>150</v>
      </c>
      <c r="P81" s="7">
        <v>15000</v>
      </c>
      <c r="Q81" s="7">
        <v>27500</v>
      </c>
      <c r="R81" s="7">
        <v>30000</v>
      </c>
      <c r="S81" s="7">
        <v>6000</v>
      </c>
      <c r="T81" s="7">
        <v>5000</v>
      </c>
      <c r="U81" s="7">
        <v>1250</v>
      </c>
      <c r="V81" s="7">
        <v>200</v>
      </c>
      <c r="W81" s="7">
        <v>650</v>
      </c>
      <c r="X81" s="7">
        <v>775</v>
      </c>
      <c r="Y81" s="7">
        <v>1100</v>
      </c>
      <c r="Z81" s="7">
        <v>925</v>
      </c>
      <c r="AA81" s="7">
        <v>3000</v>
      </c>
      <c r="AB81" s="7">
        <v>2000</v>
      </c>
      <c r="AC81" s="7">
        <v>2000</v>
      </c>
      <c r="AD81" s="7">
        <v>1200</v>
      </c>
      <c r="AE81" s="7">
        <v>3000</v>
      </c>
      <c r="AF81" s="7">
        <v>250</v>
      </c>
      <c r="AG81" s="7">
        <v>300</v>
      </c>
    </row>
    <row r="82" spans="1:33" x14ac:dyDescent="0.35">
      <c r="A82" s="4" t="s">
        <v>96</v>
      </c>
      <c r="B82" s="4" t="s">
        <v>97</v>
      </c>
      <c r="C82" s="4" t="s">
        <v>66</v>
      </c>
      <c r="E82" s="7">
        <v>600</v>
      </c>
      <c r="F82" s="7" t="s">
        <v>67</v>
      </c>
      <c r="G82" s="7" t="s">
        <v>67</v>
      </c>
      <c r="H82" s="7">
        <v>400</v>
      </c>
      <c r="I82" s="7">
        <v>300</v>
      </c>
      <c r="J82" s="7">
        <v>4000</v>
      </c>
      <c r="K82" s="7">
        <v>3000</v>
      </c>
      <c r="L82" s="7">
        <v>1000</v>
      </c>
      <c r="M82" s="7">
        <v>2000</v>
      </c>
      <c r="N82" s="7">
        <v>8000</v>
      </c>
      <c r="O82" s="7">
        <v>100</v>
      </c>
      <c r="P82" s="7">
        <v>15000</v>
      </c>
      <c r="Q82" s="7">
        <v>27000</v>
      </c>
      <c r="R82" s="7">
        <v>30000</v>
      </c>
      <c r="S82" s="7">
        <v>5000</v>
      </c>
      <c r="T82" s="7">
        <v>4500</v>
      </c>
      <c r="U82" s="7">
        <v>800</v>
      </c>
      <c r="V82" s="7">
        <v>150</v>
      </c>
      <c r="W82" s="7">
        <v>600</v>
      </c>
      <c r="X82" s="7">
        <v>700</v>
      </c>
      <c r="Y82" s="7">
        <v>900</v>
      </c>
      <c r="Z82" s="7">
        <v>900</v>
      </c>
      <c r="AA82" s="7">
        <v>3000</v>
      </c>
      <c r="AB82" s="7">
        <v>2000</v>
      </c>
      <c r="AC82" s="7">
        <v>2000</v>
      </c>
      <c r="AD82" s="7">
        <v>600</v>
      </c>
      <c r="AE82" s="7">
        <v>3000</v>
      </c>
      <c r="AF82" s="7">
        <v>200</v>
      </c>
      <c r="AG82" s="7">
        <v>300</v>
      </c>
    </row>
    <row r="83" spans="1:33" x14ac:dyDescent="0.35">
      <c r="A83" s="4" t="s">
        <v>96</v>
      </c>
      <c r="B83" s="4" t="s">
        <v>97</v>
      </c>
      <c r="C83" s="4" t="s">
        <v>68</v>
      </c>
      <c r="E83" s="7">
        <v>1000</v>
      </c>
      <c r="F83" s="7" t="s">
        <v>67</v>
      </c>
      <c r="G83" s="7" t="s">
        <v>67</v>
      </c>
      <c r="H83" s="7">
        <v>500</v>
      </c>
      <c r="I83" s="7">
        <v>375</v>
      </c>
      <c r="J83" s="7">
        <v>7500</v>
      </c>
      <c r="K83" s="7">
        <v>5250</v>
      </c>
      <c r="L83" s="7">
        <v>1250</v>
      </c>
      <c r="M83" s="7">
        <v>2000</v>
      </c>
      <c r="N83" s="7">
        <v>9500</v>
      </c>
      <c r="O83" s="7">
        <v>200</v>
      </c>
      <c r="P83" s="7">
        <v>16000</v>
      </c>
      <c r="Q83" s="7">
        <v>27500</v>
      </c>
      <c r="R83" s="7">
        <v>32000</v>
      </c>
      <c r="S83" s="7">
        <v>6250</v>
      </c>
      <c r="T83" s="7">
        <v>5500</v>
      </c>
      <c r="U83" s="7">
        <v>1250</v>
      </c>
      <c r="V83" s="7">
        <v>200</v>
      </c>
      <c r="W83" s="7">
        <v>750</v>
      </c>
      <c r="X83" s="7">
        <v>1000</v>
      </c>
      <c r="Y83" s="7">
        <v>1250</v>
      </c>
      <c r="Z83" s="7">
        <v>1000</v>
      </c>
      <c r="AA83" s="7">
        <v>3000</v>
      </c>
      <c r="AB83" s="7">
        <v>2000</v>
      </c>
      <c r="AC83" s="7">
        <v>2000</v>
      </c>
      <c r="AD83" s="7">
        <v>1250</v>
      </c>
      <c r="AE83" s="7">
        <v>3000</v>
      </c>
      <c r="AF83" s="7">
        <v>275</v>
      </c>
      <c r="AG83" s="7">
        <v>300</v>
      </c>
    </row>
    <row r="84" spans="1:33" x14ac:dyDescent="0.35">
      <c r="E84" s="7" t="s">
        <v>69</v>
      </c>
      <c r="F84" s="7" t="s">
        <v>67</v>
      </c>
      <c r="G84" s="7" t="s">
        <v>67</v>
      </c>
      <c r="H84" s="7" t="s">
        <v>67</v>
      </c>
      <c r="I84" s="7" t="s">
        <v>67</v>
      </c>
      <c r="J84" s="7" t="s">
        <v>69</v>
      </c>
      <c r="K84" s="7" t="s">
        <v>69</v>
      </c>
      <c r="L84" s="7" t="s">
        <v>69</v>
      </c>
      <c r="M84" s="7" t="s">
        <v>67</v>
      </c>
      <c r="N84" s="7" t="s">
        <v>67</v>
      </c>
      <c r="O84" s="7" t="s">
        <v>67</v>
      </c>
      <c r="P84" s="7" t="s">
        <v>67</v>
      </c>
      <c r="Q84" s="7" t="s">
        <v>67</v>
      </c>
      <c r="R84" s="7" t="s">
        <v>67</v>
      </c>
      <c r="S84" s="7" t="s">
        <v>69</v>
      </c>
      <c r="T84" s="7" t="s">
        <v>67</v>
      </c>
      <c r="U84" s="7" t="s">
        <v>69</v>
      </c>
      <c r="V84" s="7" t="s">
        <v>67</v>
      </c>
      <c r="W84" s="7" t="s">
        <v>67</v>
      </c>
      <c r="X84" s="7" t="s">
        <v>69</v>
      </c>
      <c r="Y84" s="7" t="s">
        <v>69</v>
      </c>
      <c r="Z84" s="7" t="s">
        <v>67</v>
      </c>
      <c r="AA84" s="7" t="s">
        <v>67</v>
      </c>
      <c r="AB84" s="7" t="s">
        <v>67</v>
      </c>
      <c r="AC84" s="7" t="s">
        <v>67</v>
      </c>
      <c r="AD84" s="7" t="s">
        <v>69</v>
      </c>
      <c r="AE84" s="7" t="s">
        <v>67</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33</v>
      </c>
      <c r="F111" s="7" t="s">
        <v>33</v>
      </c>
      <c r="G111" s="7" t="s">
        <v>33</v>
      </c>
      <c r="H111" s="7">
        <v>500</v>
      </c>
      <c r="I111" s="7">
        <v>265</v>
      </c>
      <c r="J111" s="7">
        <v>5000</v>
      </c>
      <c r="K111" s="7" t="s">
        <v>33</v>
      </c>
      <c r="L111" s="7">
        <v>1000</v>
      </c>
      <c r="M111" s="7">
        <v>2500</v>
      </c>
      <c r="N111" s="7">
        <v>6250</v>
      </c>
      <c r="O111" s="7">
        <v>100</v>
      </c>
      <c r="P111" s="7" t="s">
        <v>33</v>
      </c>
      <c r="Q111" s="7">
        <v>16750</v>
      </c>
      <c r="R111" s="7">
        <v>23000</v>
      </c>
      <c r="S111" s="7">
        <v>8000</v>
      </c>
      <c r="T111" s="7">
        <v>7000</v>
      </c>
      <c r="U111" s="7">
        <v>500</v>
      </c>
      <c r="V111" s="7">
        <v>200</v>
      </c>
      <c r="W111" s="7" t="s">
        <v>33</v>
      </c>
      <c r="X111" s="7">
        <v>1500</v>
      </c>
      <c r="Y111" s="7">
        <v>2000</v>
      </c>
      <c r="Z111" s="7" t="s">
        <v>33</v>
      </c>
      <c r="AA111" s="7" t="s">
        <v>33</v>
      </c>
      <c r="AB111" s="7" t="s">
        <v>33</v>
      </c>
      <c r="AC111" s="7" t="s">
        <v>33</v>
      </c>
      <c r="AD111" s="7" t="s">
        <v>33</v>
      </c>
      <c r="AE111" s="7">
        <v>5000</v>
      </c>
      <c r="AF111" s="7" t="s">
        <v>33</v>
      </c>
      <c r="AG111" s="7" t="s">
        <v>33</v>
      </c>
    </row>
    <row r="112" spans="1:33" x14ac:dyDescent="0.35">
      <c r="A112" s="4" t="s">
        <v>108</v>
      </c>
      <c r="B112" s="4" t="s">
        <v>109</v>
      </c>
      <c r="C112" s="4" t="s">
        <v>66</v>
      </c>
      <c r="E112" s="7" t="s">
        <v>67</v>
      </c>
      <c r="F112" s="7" t="s">
        <v>67</v>
      </c>
      <c r="G112" s="7" t="s">
        <v>67</v>
      </c>
      <c r="H112" s="7">
        <v>375</v>
      </c>
      <c r="I112" s="7">
        <v>250</v>
      </c>
      <c r="J112" s="7">
        <v>4500</v>
      </c>
      <c r="K112" s="7" t="s">
        <v>67</v>
      </c>
      <c r="L112" s="7">
        <v>1000</v>
      </c>
      <c r="M112" s="7">
        <v>2500</v>
      </c>
      <c r="N112" s="7">
        <v>5000</v>
      </c>
      <c r="O112" s="7">
        <v>100</v>
      </c>
      <c r="P112" s="7" t="s">
        <v>67</v>
      </c>
      <c r="Q112" s="7">
        <v>15800</v>
      </c>
      <c r="R112" s="7">
        <v>22500</v>
      </c>
      <c r="S112" s="7">
        <v>7000</v>
      </c>
      <c r="T112" s="7">
        <v>6000</v>
      </c>
      <c r="U112" s="7">
        <v>450</v>
      </c>
      <c r="V112" s="7">
        <v>125</v>
      </c>
      <c r="W112" s="7" t="s">
        <v>67</v>
      </c>
      <c r="X112" s="7">
        <v>1250</v>
      </c>
      <c r="Y112" s="7">
        <v>1750</v>
      </c>
      <c r="Z112" s="7" t="s">
        <v>67</v>
      </c>
      <c r="AA112" s="7" t="s">
        <v>67</v>
      </c>
      <c r="AB112" s="7" t="s">
        <v>67</v>
      </c>
      <c r="AC112" s="7" t="s">
        <v>67</v>
      </c>
      <c r="AD112" s="7" t="s">
        <v>67</v>
      </c>
      <c r="AE112" s="7">
        <v>5000</v>
      </c>
      <c r="AF112" s="7" t="s">
        <v>67</v>
      </c>
      <c r="AG112" s="7" t="s">
        <v>67</v>
      </c>
    </row>
    <row r="113" spans="1:33" x14ac:dyDescent="0.35">
      <c r="A113" s="4" t="s">
        <v>108</v>
      </c>
      <c r="B113" s="4" t="s">
        <v>109</v>
      </c>
      <c r="C113" s="4" t="s">
        <v>68</v>
      </c>
      <c r="E113" s="7" t="s">
        <v>67</v>
      </c>
      <c r="F113" s="7" t="s">
        <v>67</v>
      </c>
      <c r="G113" s="7" t="s">
        <v>67</v>
      </c>
      <c r="H113" s="7">
        <v>500</v>
      </c>
      <c r="I113" s="7">
        <v>300</v>
      </c>
      <c r="J113" s="7">
        <v>5000</v>
      </c>
      <c r="K113" s="7" t="s">
        <v>67</v>
      </c>
      <c r="L113" s="7">
        <v>1500</v>
      </c>
      <c r="M113" s="7">
        <v>3000</v>
      </c>
      <c r="N113" s="7">
        <v>7000</v>
      </c>
      <c r="O113" s="7">
        <v>100</v>
      </c>
      <c r="P113" s="7" t="s">
        <v>67</v>
      </c>
      <c r="Q113" s="7">
        <v>18500</v>
      </c>
      <c r="R113" s="7">
        <v>29000</v>
      </c>
      <c r="S113" s="7">
        <v>8000</v>
      </c>
      <c r="T113" s="7">
        <v>7000</v>
      </c>
      <c r="U113" s="7">
        <v>500</v>
      </c>
      <c r="V113" s="7">
        <v>200</v>
      </c>
      <c r="W113" s="7" t="s">
        <v>67</v>
      </c>
      <c r="X113" s="7">
        <v>2500</v>
      </c>
      <c r="Y113" s="7">
        <v>3000</v>
      </c>
      <c r="Z113" s="7" t="s">
        <v>67</v>
      </c>
      <c r="AA113" s="7" t="s">
        <v>67</v>
      </c>
      <c r="AB113" s="7" t="s">
        <v>67</v>
      </c>
      <c r="AC113" s="7" t="s">
        <v>67</v>
      </c>
      <c r="AD113" s="7" t="s">
        <v>67</v>
      </c>
      <c r="AE113" s="7">
        <v>6000</v>
      </c>
      <c r="AF113" s="7" t="s">
        <v>67</v>
      </c>
      <c r="AG113" s="7" t="s">
        <v>67</v>
      </c>
    </row>
    <row r="114" spans="1:33" x14ac:dyDescent="0.35">
      <c r="E114" s="7" t="s">
        <v>67</v>
      </c>
      <c r="F114" s="7" t="s">
        <v>67</v>
      </c>
      <c r="G114" s="7" t="s">
        <v>67</v>
      </c>
      <c r="H114" s="7" t="s">
        <v>67</v>
      </c>
      <c r="I114" s="7" t="s">
        <v>67</v>
      </c>
      <c r="J114" s="7" t="s">
        <v>67</v>
      </c>
      <c r="K114" s="7" t="s">
        <v>67</v>
      </c>
      <c r="L114" s="7" t="s">
        <v>69</v>
      </c>
      <c r="M114" s="7" t="s">
        <v>67</v>
      </c>
      <c r="N114" s="7" t="s">
        <v>69</v>
      </c>
      <c r="O114" s="7" t="s">
        <v>67</v>
      </c>
      <c r="P114" s="7" t="s">
        <v>67</v>
      </c>
      <c r="Q114" s="7" t="s">
        <v>67</v>
      </c>
      <c r="R114" s="7" t="s">
        <v>69</v>
      </c>
      <c r="S114" s="7" t="s">
        <v>67</v>
      </c>
      <c r="T114" s="7" t="s">
        <v>67</v>
      </c>
      <c r="U114" s="7" t="s">
        <v>67</v>
      </c>
      <c r="V114" s="7" t="s">
        <v>67</v>
      </c>
      <c r="W114" s="7" t="s">
        <v>67</v>
      </c>
      <c r="X114" s="7" t="s">
        <v>69</v>
      </c>
      <c r="Y114" s="7" t="s">
        <v>69</v>
      </c>
      <c r="Z114" s="7" t="s">
        <v>67</v>
      </c>
      <c r="AA114" s="7" t="s">
        <v>67</v>
      </c>
      <c r="AB114" s="7" t="s">
        <v>67</v>
      </c>
      <c r="AC114" s="7" t="s">
        <v>67</v>
      </c>
      <c r="AD114" s="7" t="s">
        <v>67</v>
      </c>
      <c r="AE114" s="7" t="s">
        <v>67</v>
      </c>
      <c r="AF114" s="7" t="s">
        <v>67</v>
      </c>
      <c r="AG114" s="7" t="s">
        <v>67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4785D-ED92-4BA8-A24C-61F0189D56F3}">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3000</v>
      </c>
      <c r="G5" s="7" t="s">
        <v>33</v>
      </c>
      <c r="H5" s="7">
        <v>500</v>
      </c>
      <c r="I5" s="7">
        <v>300</v>
      </c>
      <c r="J5" s="7">
        <v>5000</v>
      </c>
      <c r="K5" s="7">
        <v>4562.5</v>
      </c>
      <c r="L5" s="7">
        <v>1000</v>
      </c>
      <c r="M5" s="7">
        <v>1800</v>
      </c>
      <c r="N5" s="7">
        <v>6500</v>
      </c>
      <c r="O5" s="7">
        <v>100</v>
      </c>
      <c r="P5" s="7">
        <v>15500</v>
      </c>
      <c r="Q5" s="7">
        <v>25375</v>
      </c>
      <c r="R5" s="7">
        <v>33250</v>
      </c>
      <c r="S5" s="7">
        <v>7000</v>
      </c>
      <c r="T5" s="7">
        <v>5000</v>
      </c>
      <c r="U5" s="7">
        <v>400</v>
      </c>
      <c r="V5" s="7">
        <v>137.5</v>
      </c>
      <c r="W5" s="7">
        <v>600</v>
      </c>
      <c r="X5" s="7">
        <v>700</v>
      </c>
      <c r="Y5" s="7">
        <v>1200</v>
      </c>
      <c r="Z5" s="7">
        <v>1500</v>
      </c>
      <c r="AA5" s="7">
        <v>3000</v>
      </c>
      <c r="AB5" s="7">
        <v>2000</v>
      </c>
      <c r="AC5" s="7">
        <v>2000</v>
      </c>
      <c r="AD5" s="7">
        <v>1500</v>
      </c>
      <c r="AE5" s="7">
        <v>3750</v>
      </c>
      <c r="AF5" s="7">
        <v>275</v>
      </c>
      <c r="AG5" s="7">
        <v>375</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t="s">
        <v>33</v>
      </c>
      <c r="G9" s="7" t="s">
        <v>33</v>
      </c>
      <c r="H9" s="7">
        <v>500</v>
      </c>
      <c r="I9" s="7">
        <v>300</v>
      </c>
      <c r="J9" s="7">
        <v>5000</v>
      </c>
      <c r="K9" s="7" t="s">
        <v>33</v>
      </c>
      <c r="L9" s="7">
        <v>1500</v>
      </c>
      <c r="M9" s="7">
        <v>2000</v>
      </c>
      <c r="N9" s="7">
        <v>4000</v>
      </c>
      <c r="O9" s="7">
        <v>100</v>
      </c>
      <c r="P9" s="7" t="s">
        <v>33</v>
      </c>
      <c r="Q9" s="7">
        <v>32500</v>
      </c>
      <c r="R9" s="7">
        <v>37500</v>
      </c>
      <c r="S9" s="7">
        <v>7000</v>
      </c>
      <c r="T9" s="7">
        <v>5250</v>
      </c>
      <c r="U9" s="7">
        <v>400</v>
      </c>
      <c r="V9" s="7">
        <v>125</v>
      </c>
      <c r="W9" s="7">
        <v>600</v>
      </c>
      <c r="X9" s="7">
        <v>800</v>
      </c>
      <c r="Y9" s="7">
        <v>1200</v>
      </c>
      <c r="Z9" s="7" t="s">
        <v>33</v>
      </c>
      <c r="AA9" s="7">
        <v>3000</v>
      </c>
      <c r="AB9" s="7" t="s">
        <v>33</v>
      </c>
      <c r="AC9" s="7" t="s">
        <v>33</v>
      </c>
      <c r="AD9" s="7">
        <v>1500</v>
      </c>
      <c r="AE9" s="7">
        <v>2250</v>
      </c>
      <c r="AF9" s="7">
        <v>250</v>
      </c>
      <c r="AG9" s="7">
        <v>200</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1500</v>
      </c>
      <c r="M10" s="7">
        <v>2000</v>
      </c>
      <c r="N10" s="7">
        <v>4000</v>
      </c>
      <c r="O10" s="7">
        <v>100</v>
      </c>
      <c r="P10" s="7" t="s">
        <v>67</v>
      </c>
      <c r="Q10" s="7">
        <v>32500</v>
      </c>
      <c r="R10" s="7">
        <v>37000</v>
      </c>
      <c r="S10" s="7">
        <v>7000</v>
      </c>
      <c r="T10" s="7">
        <v>5000</v>
      </c>
      <c r="U10" s="7">
        <v>400</v>
      </c>
      <c r="V10" s="7">
        <v>125</v>
      </c>
      <c r="W10" s="7">
        <v>500</v>
      </c>
      <c r="X10" s="7">
        <v>750</v>
      </c>
      <c r="Y10" s="7">
        <v>1200</v>
      </c>
      <c r="Z10" s="7" t="s">
        <v>67</v>
      </c>
      <c r="AA10" s="7">
        <v>3000</v>
      </c>
      <c r="AB10" s="7" t="s">
        <v>67</v>
      </c>
      <c r="AC10" s="7" t="s">
        <v>67</v>
      </c>
      <c r="AD10" s="7">
        <v>1250</v>
      </c>
      <c r="AE10" s="7">
        <v>2250</v>
      </c>
      <c r="AF10" s="7">
        <v>250</v>
      </c>
      <c r="AG10" s="7">
        <v>200</v>
      </c>
    </row>
    <row r="11" spans="1:40" x14ac:dyDescent="0.35">
      <c r="A11" s="4" t="s">
        <v>64</v>
      </c>
      <c r="B11" s="4" t="s">
        <v>65</v>
      </c>
      <c r="C11" s="4" t="s">
        <v>68</v>
      </c>
      <c r="E11" s="7">
        <v>1000</v>
      </c>
      <c r="F11" s="7" t="s">
        <v>67</v>
      </c>
      <c r="G11" s="7" t="s">
        <v>67</v>
      </c>
      <c r="H11" s="7">
        <v>500</v>
      </c>
      <c r="I11" s="7">
        <v>300</v>
      </c>
      <c r="J11" s="7">
        <v>5000</v>
      </c>
      <c r="K11" s="7" t="s">
        <v>67</v>
      </c>
      <c r="L11" s="7">
        <v>1500</v>
      </c>
      <c r="M11" s="7">
        <v>2500</v>
      </c>
      <c r="N11" s="7">
        <v>5000</v>
      </c>
      <c r="O11" s="7">
        <v>100</v>
      </c>
      <c r="P11" s="7" t="s">
        <v>67</v>
      </c>
      <c r="Q11" s="7">
        <v>35000</v>
      </c>
      <c r="R11" s="7">
        <v>37500</v>
      </c>
      <c r="S11" s="7">
        <v>7000</v>
      </c>
      <c r="T11" s="7">
        <v>5500</v>
      </c>
      <c r="U11" s="7">
        <v>400</v>
      </c>
      <c r="V11" s="7">
        <v>125</v>
      </c>
      <c r="W11" s="7">
        <v>650</v>
      </c>
      <c r="X11" s="7">
        <v>850</v>
      </c>
      <c r="Y11" s="7">
        <v>1200</v>
      </c>
      <c r="Z11" s="7" t="s">
        <v>67</v>
      </c>
      <c r="AA11" s="7">
        <v>3000</v>
      </c>
      <c r="AB11" s="7" t="s">
        <v>67</v>
      </c>
      <c r="AC11" s="7" t="s">
        <v>67</v>
      </c>
      <c r="AD11" s="7">
        <v>1500</v>
      </c>
      <c r="AE11" s="7">
        <v>2250</v>
      </c>
      <c r="AF11" s="7">
        <v>250</v>
      </c>
      <c r="AG11" s="7">
        <v>500</v>
      </c>
    </row>
    <row r="12" spans="1:40" x14ac:dyDescent="0.35">
      <c r="E12" s="7" t="s">
        <v>67</v>
      </c>
      <c r="F12" s="7" t="s">
        <v>67</v>
      </c>
      <c r="G12" s="7" t="s">
        <v>67</v>
      </c>
      <c r="H12" s="7" t="s">
        <v>67</v>
      </c>
      <c r="I12" s="7" t="s">
        <v>67</v>
      </c>
      <c r="J12" s="7" t="s">
        <v>67</v>
      </c>
      <c r="K12" s="7" t="s">
        <v>67</v>
      </c>
      <c r="L12" s="7" t="s">
        <v>67</v>
      </c>
      <c r="M12" s="7" t="s">
        <v>69</v>
      </c>
      <c r="N12" s="7" t="s">
        <v>69</v>
      </c>
      <c r="O12" s="7" t="s">
        <v>67</v>
      </c>
      <c r="P12" s="7" t="s">
        <v>67</v>
      </c>
      <c r="Q12" s="7" t="s">
        <v>67</v>
      </c>
      <c r="R12" s="7" t="s">
        <v>67</v>
      </c>
      <c r="S12" s="7" t="s">
        <v>67</v>
      </c>
      <c r="T12" s="7" t="s">
        <v>67</v>
      </c>
      <c r="U12" s="7" t="s">
        <v>67</v>
      </c>
      <c r="V12" s="7" t="s">
        <v>67</v>
      </c>
      <c r="W12" s="7" t="s">
        <v>69</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1050</v>
      </c>
      <c r="F15" s="7" t="s">
        <v>33</v>
      </c>
      <c r="G15" s="7" t="s">
        <v>33</v>
      </c>
      <c r="H15" s="7">
        <v>500</v>
      </c>
      <c r="I15" s="7">
        <v>300</v>
      </c>
      <c r="J15" s="7">
        <v>5500</v>
      </c>
      <c r="K15" s="7">
        <v>4625</v>
      </c>
      <c r="L15" s="7">
        <v>1000</v>
      </c>
      <c r="M15" s="7">
        <v>1875</v>
      </c>
      <c r="N15" s="7" t="s">
        <v>33</v>
      </c>
      <c r="O15" s="7" t="s">
        <v>33</v>
      </c>
      <c r="P15" s="7" t="s">
        <v>33</v>
      </c>
      <c r="Q15" s="7" t="s">
        <v>33</v>
      </c>
      <c r="R15" s="7" t="s">
        <v>33</v>
      </c>
      <c r="S15" s="7">
        <v>7500</v>
      </c>
      <c r="T15" s="7">
        <v>6500</v>
      </c>
      <c r="U15" s="7">
        <v>400</v>
      </c>
      <c r="V15" s="7">
        <v>150</v>
      </c>
      <c r="W15" s="7" t="s">
        <v>33</v>
      </c>
      <c r="X15" s="7">
        <v>600</v>
      </c>
      <c r="Y15" s="7">
        <v>925</v>
      </c>
      <c r="Z15" s="7">
        <v>1500</v>
      </c>
      <c r="AA15" s="7">
        <v>3500</v>
      </c>
      <c r="AB15" s="7" t="s">
        <v>33</v>
      </c>
      <c r="AC15" s="7" t="s">
        <v>33</v>
      </c>
      <c r="AD15" s="7">
        <v>1500</v>
      </c>
      <c r="AE15" s="7" t="s">
        <v>33</v>
      </c>
      <c r="AF15" s="7">
        <v>200</v>
      </c>
      <c r="AG15" s="7" t="s">
        <v>33</v>
      </c>
    </row>
    <row r="16" spans="1:40" x14ac:dyDescent="0.35">
      <c r="A16" s="4" t="s">
        <v>64</v>
      </c>
      <c r="B16" s="4" t="s">
        <v>71</v>
      </c>
      <c r="C16" s="4" t="s">
        <v>66</v>
      </c>
      <c r="E16" s="7">
        <v>1000</v>
      </c>
      <c r="F16" s="7" t="s">
        <v>67</v>
      </c>
      <c r="G16" s="7" t="s">
        <v>67</v>
      </c>
      <c r="H16" s="7">
        <v>500</v>
      </c>
      <c r="I16" s="7">
        <v>300</v>
      </c>
      <c r="J16" s="7">
        <v>5000</v>
      </c>
      <c r="K16" s="7">
        <v>4500</v>
      </c>
      <c r="L16" s="7">
        <v>1000</v>
      </c>
      <c r="M16" s="7">
        <v>1750</v>
      </c>
      <c r="N16" s="7" t="s">
        <v>67</v>
      </c>
      <c r="O16" s="7" t="s">
        <v>67</v>
      </c>
      <c r="P16" s="7" t="s">
        <v>67</v>
      </c>
      <c r="Q16" s="7" t="s">
        <v>67</v>
      </c>
      <c r="R16" s="7" t="s">
        <v>67</v>
      </c>
      <c r="S16" s="7">
        <v>7000</v>
      </c>
      <c r="T16" s="7">
        <v>6000</v>
      </c>
      <c r="U16" s="7">
        <v>400</v>
      </c>
      <c r="V16" s="7">
        <v>125</v>
      </c>
      <c r="W16" s="7" t="s">
        <v>67</v>
      </c>
      <c r="X16" s="7">
        <v>600</v>
      </c>
      <c r="Y16" s="7">
        <v>800</v>
      </c>
      <c r="Z16" s="7">
        <v>1500</v>
      </c>
      <c r="AA16" s="7">
        <v>3000</v>
      </c>
      <c r="AB16" s="7" t="s">
        <v>67</v>
      </c>
      <c r="AC16" s="7" t="s">
        <v>67</v>
      </c>
      <c r="AD16" s="7">
        <v>1500</v>
      </c>
      <c r="AE16" s="7" t="s">
        <v>67</v>
      </c>
      <c r="AF16" s="7">
        <v>200</v>
      </c>
      <c r="AG16" s="7" t="s">
        <v>67</v>
      </c>
    </row>
    <row r="17" spans="1:33" x14ac:dyDescent="0.35">
      <c r="A17" s="4" t="s">
        <v>64</v>
      </c>
      <c r="B17" s="4" t="s">
        <v>71</v>
      </c>
      <c r="C17" s="4" t="s">
        <v>68</v>
      </c>
      <c r="E17" s="7">
        <v>1200</v>
      </c>
      <c r="F17" s="7" t="s">
        <v>67</v>
      </c>
      <c r="G17" s="7" t="s">
        <v>67</v>
      </c>
      <c r="H17" s="7">
        <v>500</v>
      </c>
      <c r="I17" s="7">
        <v>300</v>
      </c>
      <c r="J17" s="7">
        <v>7500</v>
      </c>
      <c r="K17" s="7">
        <v>5250</v>
      </c>
      <c r="L17" s="7">
        <v>1000</v>
      </c>
      <c r="M17" s="7">
        <v>2000</v>
      </c>
      <c r="N17" s="7" t="s">
        <v>67</v>
      </c>
      <c r="O17" s="7" t="s">
        <v>67</v>
      </c>
      <c r="P17" s="7" t="s">
        <v>67</v>
      </c>
      <c r="Q17" s="7" t="s">
        <v>67</v>
      </c>
      <c r="R17" s="7" t="s">
        <v>67</v>
      </c>
      <c r="S17" s="7">
        <v>7500</v>
      </c>
      <c r="T17" s="7">
        <v>6500</v>
      </c>
      <c r="U17" s="7">
        <v>800</v>
      </c>
      <c r="V17" s="7">
        <v>150</v>
      </c>
      <c r="W17" s="7" t="s">
        <v>67</v>
      </c>
      <c r="X17" s="7">
        <v>700</v>
      </c>
      <c r="Y17" s="7">
        <v>1500</v>
      </c>
      <c r="Z17" s="7">
        <v>2000</v>
      </c>
      <c r="AA17" s="7">
        <v>3500</v>
      </c>
      <c r="AB17" s="7" t="s">
        <v>67</v>
      </c>
      <c r="AC17" s="7" t="s">
        <v>67</v>
      </c>
      <c r="AD17" s="7">
        <v>1500</v>
      </c>
      <c r="AE17" s="7" t="s">
        <v>67</v>
      </c>
      <c r="AF17" s="7">
        <v>200</v>
      </c>
      <c r="AG17" s="7" t="s">
        <v>67</v>
      </c>
    </row>
    <row r="18" spans="1:33" x14ac:dyDescent="0.35">
      <c r="E18" s="7" t="s">
        <v>67</v>
      </c>
      <c r="F18" s="7" t="s">
        <v>67</v>
      </c>
      <c r="G18" s="7" t="s">
        <v>67</v>
      </c>
      <c r="H18" s="7" t="s">
        <v>67</v>
      </c>
      <c r="I18" s="7" t="s">
        <v>67</v>
      </c>
      <c r="J18" s="7" t="s">
        <v>69</v>
      </c>
      <c r="K18" s="7" t="s">
        <v>67</v>
      </c>
      <c r="L18" s="7" t="s">
        <v>67</v>
      </c>
      <c r="M18" s="7" t="s">
        <v>67</v>
      </c>
      <c r="N18" s="7" t="s">
        <v>67</v>
      </c>
      <c r="O18" s="7" t="s">
        <v>67</v>
      </c>
      <c r="P18" s="7" t="s">
        <v>67</v>
      </c>
      <c r="Q18" s="7" t="s">
        <v>67</v>
      </c>
      <c r="R18" s="7" t="s">
        <v>67</v>
      </c>
      <c r="S18" s="7" t="s">
        <v>67</v>
      </c>
      <c r="T18" s="7" t="s">
        <v>67</v>
      </c>
      <c r="U18" s="7" t="s">
        <v>69</v>
      </c>
      <c r="V18" s="7" t="s">
        <v>67</v>
      </c>
      <c r="W18" s="7" t="s">
        <v>67</v>
      </c>
      <c r="X18" s="7" t="s">
        <v>67</v>
      </c>
      <c r="Y18" s="7" t="s">
        <v>69</v>
      </c>
      <c r="Z18" s="7" t="s">
        <v>69</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1000</v>
      </c>
      <c r="F27" s="7">
        <v>1000</v>
      </c>
      <c r="G27" s="7" t="s">
        <v>33</v>
      </c>
      <c r="H27" s="7">
        <v>525</v>
      </c>
      <c r="I27" s="7">
        <v>300</v>
      </c>
      <c r="J27" s="7">
        <v>4250</v>
      </c>
      <c r="K27" s="7">
        <v>4500</v>
      </c>
      <c r="L27" s="7">
        <v>1000</v>
      </c>
      <c r="M27" s="7">
        <v>1500</v>
      </c>
      <c r="N27" s="7">
        <v>7000</v>
      </c>
      <c r="O27" s="7">
        <v>100</v>
      </c>
      <c r="P27" s="7" t="s">
        <v>33</v>
      </c>
      <c r="Q27" s="7">
        <v>27500</v>
      </c>
      <c r="R27" s="7">
        <v>45000</v>
      </c>
      <c r="S27" s="7">
        <v>6500</v>
      </c>
      <c r="T27" s="7">
        <v>4500</v>
      </c>
      <c r="U27" s="7">
        <v>325</v>
      </c>
      <c r="V27" s="7">
        <v>175</v>
      </c>
      <c r="W27" s="7">
        <v>250</v>
      </c>
      <c r="X27" s="7">
        <v>325</v>
      </c>
      <c r="Y27" s="7">
        <v>400</v>
      </c>
      <c r="Z27" s="7">
        <v>1400</v>
      </c>
      <c r="AA27" s="7">
        <v>3125</v>
      </c>
      <c r="AB27" s="7">
        <v>2250</v>
      </c>
      <c r="AC27" s="7" t="s">
        <v>33</v>
      </c>
      <c r="AD27" s="7">
        <v>1250</v>
      </c>
      <c r="AE27" s="7">
        <v>4500</v>
      </c>
      <c r="AF27" s="7">
        <v>275</v>
      </c>
      <c r="AG27" s="7">
        <v>500</v>
      </c>
    </row>
    <row r="28" spans="1:33" x14ac:dyDescent="0.35">
      <c r="A28" s="4" t="s">
        <v>73</v>
      </c>
      <c r="B28" s="4" t="s">
        <v>77</v>
      </c>
      <c r="C28" s="4" t="s">
        <v>66</v>
      </c>
      <c r="E28" s="7">
        <v>750</v>
      </c>
      <c r="F28" s="7">
        <v>900</v>
      </c>
      <c r="G28" s="7" t="s">
        <v>67</v>
      </c>
      <c r="H28" s="7">
        <v>500</v>
      </c>
      <c r="I28" s="7">
        <v>300</v>
      </c>
      <c r="J28" s="7">
        <v>4000</v>
      </c>
      <c r="K28" s="7">
        <v>4500</v>
      </c>
      <c r="L28" s="7">
        <v>1000</v>
      </c>
      <c r="M28" s="7">
        <v>1250</v>
      </c>
      <c r="N28" s="7">
        <v>6500</v>
      </c>
      <c r="O28" s="7">
        <v>100</v>
      </c>
      <c r="P28" s="7" t="s">
        <v>67</v>
      </c>
      <c r="Q28" s="7">
        <v>27500</v>
      </c>
      <c r="R28" s="7">
        <v>45000</v>
      </c>
      <c r="S28" s="7">
        <v>6000</v>
      </c>
      <c r="T28" s="7">
        <v>3500</v>
      </c>
      <c r="U28" s="7">
        <v>200</v>
      </c>
      <c r="V28" s="7">
        <v>100</v>
      </c>
      <c r="W28" s="7">
        <v>100</v>
      </c>
      <c r="X28" s="7">
        <v>125</v>
      </c>
      <c r="Y28" s="7">
        <v>3</v>
      </c>
      <c r="Z28" s="7">
        <v>1000</v>
      </c>
      <c r="AA28" s="7">
        <v>2250</v>
      </c>
      <c r="AB28" s="7">
        <v>2000</v>
      </c>
      <c r="AC28" s="7" t="s">
        <v>67</v>
      </c>
      <c r="AD28" s="7">
        <v>400</v>
      </c>
      <c r="AE28" s="7">
        <v>4500</v>
      </c>
      <c r="AF28" s="7">
        <v>250</v>
      </c>
      <c r="AG28" s="7">
        <v>500</v>
      </c>
    </row>
    <row r="29" spans="1:33" x14ac:dyDescent="0.35">
      <c r="A29" s="4" t="s">
        <v>73</v>
      </c>
      <c r="B29" s="4" t="s">
        <v>77</v>
      </c>
      <c r="C29" s="4" t="s">
        <v>68</v>
      </c>
      <c r="E29" s="7">
        <v>1250</v>
      </c>
      <c r="F29" s="7">
        <v>1000</v>
      </c>
      <c r="G29" s="7" t="s">
        <v>67</v>
      </c>
      <c r="H29" s="7">
        <v>550</v>
      </c>
      <c r="I29" s="7">
        <v>325</v>
      </c>
      <c r="J29" s="7">
        <v>6000</v>
      </c>
      <c r="K29" s="7">
        <v>16500</v>
      </c>
      <c r="L29" s="7">
        <v>1500</v>
      </c>
      <c r="M29" s="7">
        <v>1600</v>
      </c>
      <c r="N29" s="7">
        <v>7000</v>
      </c>
      <c r="O29" s="7">
        <v>100</v>
      </c>
      <c r="P29" s="7" t="s">
        <v>67</v>
      </c>
      <c r="Q29" s="7">
        <v>27500</v>
      </c>
      <c r="R29" s="7">
        <v>45000</v>
      </c>
      <c r="S29" s="7">
        <v>6500</v>
      </c>
      <c r="T29" s="7">
        <v>5000</v>
      </c>
      <c r="U29" s="7">
        <v>650</v>
      </c>
      <c r="V29" s="7">
        <v>250</v>
      </c>
      <c r="W29" s="7">
        <v>3000</v>
      </c>
      <c r="X29" s="7">
        <v>500</v>
      </c>
      <c r="Y29" s="7">
        <v>600</v>
      </c>
      <c r="Z29" s="7">
        <v>1700</v>
      </c>
      <c r="AA29" s="7">
        <v>3750</v>
      </c>
      <c r="AB29" s="7">
        <v>3000</v>
      </c>
      <c r="AC29" s="7" t="s">
        <v>67</v>
      </c>
      <c r="AD29" s="7">
        <v>1500</v>
      </c>
      <c r="AE29" s="7">
        <v>5000</v>
      </c>
      <c r="AF29" s="7">
        <v>500</v>
      </c>
      <c r="AG29" s="7">
        <v>500</v>
      </c>
    </row>
    <row r="30" spans="1:33" x14ac:dyDescent="0.35">
      <c r="E30" s="7" t="s">
        <v>69</v>
      </c>
      <c r="F30" s="7" t="s">
        <v>67</v>
      </c>
      <c r="G30" s="7" t="s">
        <v>67</v>
      </c>
      <c r="H30" s="7" t="s">
        <v>67</v>
      </c>
      <c r="I30" s="7" t="s">
        <v>67</v>
      </c>
      <c r="J30" s="7" t="s">
        <v>69</v>
      </c>
      <c r="K30" s="7" t="s">
        <v>69</v>
      </c>
      <c r="L30" s="7" t="s">
        <v>69</v>
      </c>
      <c r="M30" s="7" t="s">
        <v>69</v>
      </c>
      <c r="N30" s="7" t="s">
        <v>67</v>
      </c>
      <c r="O30" s="7" t="s">
        <v>67</v>
      </c>
      <c r="P30" s="7" t="s">
        <v>67</v>
      </c>
      <c r="Q30" s="7" t="s">
        <v>67</v>
      </c>
      <c r="R30" s="7" t="s">
        <v>67</v>
      </c>
      <c r="S30" s="7" t="s">
        <v>67</v>
      </c>
      <c r="T30" s="7" t="s">
        <v>69</v>
      </c>
      <c r="U30" s="7" t="s">
        <v>69</v>
      </c>
      <c r="V30" s="7" t="s">
        <v>67</v>
      </c>
      <c r="W30" s="7" t="s">
        <v>69</v>
      </c>
      <c r="X30" s="7" t="s">
        <v>69</v>
      </c>
      <c r="Y30" s="7" t="s">
        <v>69</v>
      </c>
      <c r="Z30" s="7" t="s">
        <v>69</v>
      </c>
      <c r="AA30" s="7" t="s">
        <v>69</v>
      </c>
      <c r="AB30" s="7" t="s">
        <v>69</v>
      </c>
      <c r="AC30" s="7" t="s">
        <v>67</v>
      </c>
      <c r="AD30" s="7" t="s">
        <v>69</v>
      </c>
      <c r="AE30" s="7" t="s">
        <v>67</v>
      </c>
      <c r="AF30" s="7" t="s">
        <v>69</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3000</v>
      </c>
      <c r="G57" s="7" t="s">
        <v>33</v>
      </c>
      <c r="H57" s="7">
        <v>450</v>
      </c>
      <c r="I57" s="7">
        <v>350</v>
      </c>
      <c r="J57" s="7">
        <v>5000</v>
      </c>
      <c r="K57" s="7">
        <v>30000</v>
      </c>
      <c r="L57" s="7">
        <v>1000</v>
      </c>
      <c r="M57" s="7">
        <v>1500</v>
      </c>
      <c r="N57" s="7">
        <v>6000</v>
      </c>
      <c r="O57" s="7">
        <v>100</v>
      </c>
      <c r="P57" s="7" t="s">
        <v>33</v>
      </c>
      <c r="Q57" s="7">
        <v>23250</v>
      </c>
      <c r="R57" s="7">
        <v>29000</v>
      </c>
      <c r="S57" s="7">
        <v>7000</v>
      </c>
      <c r="T57" s="7">
        <v>5000</v>
      </c>
      <c r="U57" s="7">
        <v>500</v>
      </c>
      <c r="V57" s="7">
        <v>125</v>
      </c>
      <c r="W57" s="7" t="s">
        <v>33</v>
      </c>
      <c r="X57" s="7">
        <v>1000</v>
      </c>
      <c r="Y57" s="7">
        <v>1250</v>
      </c>
      <c r="Z57" s="7">
        <v>1500</v>
      </c>
      <c r="AA57" s="7">
        <v>2800</v>
      </c>
      <c r="AB57" s="7">
        <v>2000</v>
      </c>
      <c r="AC57" s="7">
        <v>2000</v>
      </c>
      <c r="AD57" s="7">
        <v>1500</v>
      </c>
      <c r="AE57" s="7">
        <v>3000</v>
      </c>
      <c r="AF57" s="7">
        <v>275</v>
      </c>
      <c r="AG57" s="7">
        <v>500</v>
      </c>
    </row>
    <row r="58" spans="1:33" x14ac:dyDescent="0.35">
      <c r="A58" s="4" t="s">
        <v>81</v>
      </c>
      <c r="B58" s="4" t="s">
        <v>88</v>
      </c>
      <c r="C58" s="4" t="s">
        <v>66</v>
      </c>
      <c r="E58" s="7">
        <v>750</v>
      </c>
      <c r="F58" s="7">
        <v>1500</v>
      </c>
      <c r="G58" s="7" t="s">
        <v>67</v>
      </c>
      <c r="H58" s="7">
        <v>450</v>
      </c>
      <c r="I58" s="7">
        <v>300</v>
      </c>
      <c r="J58" s="7">
        <v>3000</v>
      </c>
      <c r="K58" s="7">
        <v>30000</v>
      </c>
      <c r="L58" s="7">
        <v>1000</v>
      </c>
      <c r="M58" s="7">
        <v>1000</v>
      </c>
      <c r="N58" s="7">
        <v>6000</v>
      </c>
      <c r="O58" s="7">
        <v>100</v>
      </c>
      <c r="P58" s="7" t="s">
        <v>67</v>
      </c>
      <c r="Q58" s="7">
        <v>22000</v>
      </c>
      <c r="R58" s="7">
        <v>29000</v>
      </c>
      <c r="S58" s="7">
        <v>6500</v>
      </c>
      <c r="T58" s="7">
        <v>5000</v>
      </c>
      <c r="U58" s="7">
        <v>500</v>
      </c>
      <c r="V58" s="7">
        <v>100</v>
      </c>
      <c r="W58" s="7" t="s">
        <v>67</v>
      </c>
      <c r="X58" s="7">
        <v>1000</v>
      </c>
      <c r="Y58" s="7">
        <v>1000</v>
      </c>
      <c r="Z58" s="7">
        <v>1250</v>
      </c>
      <c r="AA58" s="7">
        <v>2500</v>
      </c>
      <c r="AB58" s="7">
        <v>2000</v>
      </c>
      <c r="AC58" s="7">
        <v>2000</v>
      </c>
      <c r="AD58" s="7">
        <v>1250</v>
      </c>
      <c r="AE58" s="7">
        <v>3000</v>
      </c>
      <c r="AF58" s="7">
        <v>250</v>
      </c>
      <c r="AG58" s="7">
        <v>500</v>
      </c>
    </row>
    <row r="59" spans="1:33" x14ac:dyDescent="0.35">
      <c r="A59" s="4" t="s">
        <v>81</v>
      </c>
      <c r="B59" s="4" t="s">
        <v>88</v>
      </c>
      <c r="C59" s="4" t="s">
        <v>68</v>
      </c>
      <c r="E59" s="7">
        <v>1000</v>
      </c>
      <c r="F59" s="7">
        <v>3500</v>
      </c>
      <c r="G59" s="7" t="s">
        <v>67</v>
      </c>
      <c r="H59" s="7">
        <v>450</v>
      </c>
      <c r="I59" s="7">
        <v>350</v>
      </c>
      <c r="J59" s="7">
        <v>6000</v>
      </c>
      <c r="K59" s="7">
        <v>30000</v>
      </c>
      <c r="L59" s="7">
        <v>1000</v>
      </c>
      <c r="M59" s="7">
        <v>2000</v>
      </c>
      <c r="N59" s="7">
        <v>6000</v>
      </c>
      <c r="O59" s="7">
        <v>100</v>
      </c>
      <c r="P59" s="7" t="s">
        <v>67</v>
      </c>
      <c r="Q59" s="7">
        <v>27000</v>
      </c>
      <c r="R59" s="7">
        <v>35000</v>
      </c>
      <c r="S59" s="7">
        <v>7000</v>
      </c>
      <c r="T59" s="7">
        <v>5000</v>
      </c>
      <c r="U59" s="7">
        <v>500</v>
      </c>
      <c r="V59" s="7">
        <v>150</v>
      </c>
      <c r="W59" s="7" t="s">
        <v>67</v>
      </c>
      <c r="X59" s="7">
        <v>1000</v>
      </c>
      <c r="Y59" s="7">
        <v>1500</v>
      </c>
      <c r="Z59" s="7">
        <v>2000</v>
      </c>
      <c r="AA59" s="7">
        <v>3000</v>
      </c>
      <c r="AB59" s="7">
        <v>2000</v>
      </c>
      <c r="AC59" s="7">
        <v>2000</v>
      </c>
      <c r="AD59" s="7">
        <v>2000</v>
      </c>
      <c r="AE59" s="7">
        <v>4500</v>
      </c>
      <c r="AF59" s="7">
        <v>300</v>
      </c>
      <c r="AG59" s="7">
        <v>500</v>
      </c>
    </row>
    <row r="60" spans="1:33" x14ac:dyDescent="0.35">
      <c r="E60" s="7" t="s">
        <v>69</v>
      </c>
      <c r="F60" s="7" t="s">
        <v>69</v>
      </c>
      <c r="G60" s="7" t="s">
        <v>67</v>
      </c>
      <c r="H60" s="7" t="s">
        <v>67</v>
      </c>
      <c r="I60" s="7" t="s">
        <v>67</v>
      </c>
      <c r="J60" s="7" t="s">
        <v>69</v>
      </c>
      <c r="K60" s="7" t="s">
        <v>67</v>
      </c>
      <c r="L60" s="7" t="s">
        <v>67</v>
      </c>
      <c r="M60" s="7" t="s">
        <v>69</v>
      </c>
      <c r="N60" s="7" t="s">
        <v>67</v>
      </c>
      <c r="O60" s="7" t="s">
        <v>67</v>
      </c>
      <c r="P60" s="7" t="s">
        <v>67</v>
      </c>
      <c r="Q60" s="7" t="s">
        <v>67</v>
      </c>
      <c r="R60" s="7" t="s">
        <v>67</v>
      </c>
      <c r="S60" s="7" t="s">
        <v>67</v>
      </c>
      <c r="T60" s="7" t="s">
        <v>67</v>
      </c>
      <c r="U60" s="7" t="s">
        <v>67</v>
      </c>
      <c r="V60" s="7" t="s">
        <v>67</v>
      </c>
      <c r="W60" s="7" t="s">
        <v>67</v>
      </c>
      <c r="X60" s="7" t="s">
        <v>67</v>
      </c>
      <c r="Y60" s="7" t="s">
        <v>69</v>
      </c>
      <c r="Z60" s="7" t="s">
        <v>69</v>
      </c>
      <c r="AA60" s="7" t="s">
        <v>67</v>
      </c>
      <c r="AB60" s="7" t="s">
        <v>67</v>
      </c>
      <c r="AC60" s="7" t="s">
        <v>67</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1025</v>
      </c>
      <c r="F81" s="7">
        <v>5000</v>
      </c>
      <c r="G81" s="7" t="s">
        <v>33</v>
      </c>
      <c r="H81" s="7">
        <v>500</v>
      </c>
      <c r="I81" s="7">
        <v>300</v>
      </c>
      <c r="J81" s="7">
        <v>4125</v>
      </c>
      <c r="K81" s="7">
        <v>3750</v>
      </c>
      <c r="L81" s="7" t="s">
        <v>33</v>
      </c>
      <c r="M81" s="7">
        <v>1800</v>
      </c>
      <c r="N81" s="7">
        <v>8875</v>
      </c>
      <c r="O81" s="7">
        <v>100</v>
      </c>
      <c r="P81" s="7">
        <v>15500</v>
      </c>
      <c r="Q81" s="7">
        <v>22500</v>
      </c>
      <c r="R81" s="7">
        <v>25000</v>
      </c>
      <c r="S81" s="7">
        <v>6250</v>
      </c>
      <c r="T81" s="7">
        <v>4125</v>
      </c>
      <c r="U81" s="7">
        <v>825</v>
      </c>
      <c r="V81" s="7">
        <v>137.5</v>
      </c>
      <c r="W81" s="7">
        <v>625</v>
      </c>
      <c r="X81" s="7" t="s">
        <v>33</v>
      </c>
      <c r="Y81" s="7">
        <v>2250</v>
      </c>
      <c r="Z81" s="7">
        <v>2125</v>
      </c>
      <c r="AA81" s="7">
        <v>2750</v>
      </c>
      <c r="AB81" s="7">
        <v>1875</v>
      </c>
      <c r="AC81" s="7">
        <v>2000</v>
      </c>
      <c r="AD81" s="7">
        <v>2500</v>
      </c>
      <c r="AE81" s="7">
        <v>4500</v>
      </c>
      <c r="AF81" s="7">
        <v>375</v>
      </c>
      <c r="AG81" s="7">
        <v>250</v>
      </c>
    </row>
    <row r="82" spans="1:33" x14ac:dyDescent="0.35">
      <c r="A82" s="4" t="s">
        <v>96</v>
      </c>
      <c r="B82" s="4" t="s">
        <v>97</v>
      </c>
      <c r="C82" s="4" t="s">
        <v>66</v>
      </c>
      <c r="E82" s="7">
        <v>700</v>
      </c>
      <c r="F82" s="7">
        <v>5000</v>
      </c>
      <c r="G82" s="7" t="s">
        <v>67</v>
      </c>
      <c r="H82" s="7">
        <v>500</v>
      </c>
      <c r="I82" s="7">
        <v>300</v>
      </c>
      <c r="J82" s="7">
        <v>4000</v>
      </c>
      <c r="K82" s="7">
        <v>3750</v>
      </c>
      <c r="L82" s="7" t="s">
        <v>67</v>
      </c>
      <c r="M82" s="7">
        <v>1800</v>
      </c>
      <c r="N82" s="7">
        <v>7500</v>
      </c>
      <c r="O82" s="7">
        <v>100</v>
      </c>
      <c r="P82" s="7">
        <v>15000</v>
      </c>
      <c r="Q82" s="7">
        <v>22500</v>
      </c>
      <c r="R82" s="7">
        <v>25000</v>
      </c>
      <c r="S82" s="7">
        <v>4000</v>
      </c>
      <c r="T82" s="7">
        <v>4000</v>
      </c>
      <c r="U82" s="7">
        <v>600</v>
      </c>
      <c r="V82" s="7">
        <v>100</v>
      </c>
      <c r="W82" s="7">
        <v>500</v>
      </c>
      <c r="X82" s="7" t="s">
        <v>67</v>
      </c>
      <c r="Y82" s="7">
        <v>2000</v>
      </c>
      <c r="Z82" s="7">
        <v>2000</v>
      </c>
      <c r="AA82" s="7">
        <v>2500</v>
      </c>
      <c r="AB82" s="7">
        <v>1750</v>
      </c>
      <c r="AC82" s="7">
        <v>2000</v>
      </c>
      <c r="AD82" s="7">
        <v>750</v>
      </c>
      <c r="AE82" s="7">
        <v>3000</v>
      </c>
      <c r="AF82" s="7">
        <v>250</v>
      </c>
      <c r="AG82" s="7">
        <v>250</v>
      </c>
    </row>
    <row r="83" spans="1:33" x14ac:dyDescent="0.35">
      <c r="A83" s="4" t="s">
        <v>96</v>
      </c>
      <c r="B83" s="4" t="s">
        <v>97</v>
      </c>
      <c r="C83" s="4" t="s">
        <v>68</v>
      </c>
      <c r="E83" s="7">
        <v>1300</v>
      </c>
      <c r="F83" s="7">
        <v>5000</v>
      </c>
      <c r="G83" s="7" t="s">
        <v>67</v>
      </c>
      <c r="H83" s="7">
        <v>500</v>
      </c>
      <c r="I83" s="7">
        <v>300</v>
      </c>
      <c r="J83" s="7">
        <v>5500</v>
      </c>
      <c r="K83" s="7">
        <v>12500</v>
      </c>
      <c r="L83" s="7" t="s">
        <v>67</v>
      </c>
      <c r="M83" s="7">
        <v>1850</v>
      </c>
      <c r="N83" s="7">
        <v>9500</v>
      </c>
      <c r="O83" s="7">
        <v>100</v>
      </c>
      <c r="P83" s="7">
        <v>16500</v>
      </c>
      <c r="Q83" s="7">
        <v>25000</v>
      </c>
      <c r="R83" s="7">
        <v>30000</v>
      </c>
      <c r="S83" s="7">
        <v>9000</v>
      </c>
      <c r="T83" s="7">
        <v>7000</v>
      </c>
      <c r="U83" s="7">
        <v>4000</v>
      </c>
      <c r="V83" s="7">
        <v>300</v>
      </c>
      <c r="W83" s="7">
        <v>1000</v>
      </c>
      <c r="X83" s="7" t="s">
        <v>67</v>
      </c>
      <c r="Y83" s="7">
        <v>2750</v>
      </c>
      <c r="Z83" s="7">
        <v>6000</v>
      </c>
      <c r="AA83" s="7">
        <v>3000</v>
      </c>
      <c r="AB83" s="7">
        <v>2000</v>
      </c>
      <c r="AC83" s="7">
        <v>2000</v>
      </c>
      <c r="AD83" s="7">
        <v>4500</v>
      </c>
      <c r="AE83" s="7">
        <v>4500</v>
      </c>
      <c r="AF83" s="7">
        <v>500</v>
      </c>
      <c r="AG83" s="7">
        <v>250</v>
      </c>
    </row>
    <row r="84" spans="1:33" x14ac:dyDescent="0.35">
      <c r="E84" s="7" t="s">
        <v>69</v>
      </c>
      <c r="F84" s="7" t="s">
        <v>67</v>
      </c>
      <c r="G84" s="7" t="s">
        <v>67</v>
      </c>
      <c r="H84" s="7" t="s">
        <v>67</v>
      </c>
      <c r="I84" s="7" t="s">
        <v>67</v>
      </c>
      <c r="J84" s="7" t="s">
        <v>69</v>
      </c>
      <c r="K84" s="7" t="s">
        <v>69</v>
      </c>
      <c r="L84" s="7" t="s">
        <v>67</v>
      </c>
      <c r="M84" s="7" t="s">
        <v>67</v>
      </c>
      <c r="N84" s="7" t="s">
        <v>69</v>
      </c>
      <c r="O84" s="7" t="s">
        <v>67</v>
      </c>
      <c r="P84" s="7" t="s">
        <v>67</v>
      </c>
      <c r="Q84" s="7" t="s">
        <v>67</v>
      </c>
      <c r="R84" s="7" t="s">
        <v>67</v>
      </c>
      <c r="S84" s="7" t="s">
        <v>69</v>
      </c>
      <c r="T84" s="7" t="s">
        <v>69</v>
      </c>
      <c r="U84" s="7" t="s">
        <v>69</v>
      </c>
      <c r="V84" s="7" t="s">
        <v>67</v>
      </c>
      <c r="W84" s="7" t="s">
        <v>69</v>
      </c>
      <c r="X84" s="7" t="s">
        <v>67</v>
      </c>
      <c r="Y84" s="7" t="s">
        <v>69</v>
      </c>
      <c r="Z84" s="7" t="s">
        <v>69</v>
      </c>
      <c r="AA84" s="7" t="s">
        <v>67</v>
      </c>
      <c r="AB84" s="7" t="s">
        <v>67</v>
      </c>
      <c r="AC84" s="7" t="s">
        <v>67</v>
      </c>
      <c r="AD84" s="7" t="s">
        <v>69</v>
      </c>
      <c r="AE84" s="7" t="s">
        <v>69</v>
      </c>
      <c r="AF84" s="7" t="s">
        <v>69</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3"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873D2-D3BF-40B4-A563-390B6C2A9A63}">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2125</v>
      </c>
      <c r="G5" s="7">
        <v>2500</v>
      </c>
      <c r="H5" s="7">
        <v>500</v>
      </c>
      <c r="I5" s="7">
        <v>300</v>
      </c>
      <c r="J5" s="7">
        <v>5250</v>
      </c>
      <c r="K5" s="7">
        <v>4750</v>
      </c>
      <c r="L5" s="7">
        <v>1937.5</v>
      </c>
      <c r="M5" s="7">
        <v>2062.5</v>
      </c>
      <c r="N5" s="7">
        <v>8000</v>
      </c>
      <c r="O5" s="7">
        <v>100</v>
      </c>
      <c r="P5" s="7">
        <v>14000</v>
      </c>
      <c r="Q5" s="7">
        <v>27625</v>
      </c>
      <c r="R5" s="7">
        <v>36750</v>
      </c>
      <c r="S5" s="7">
        <v>7500</v>
      </c>
      <c r="T5" s="7">
        <v>6500</v>
      </c>
      <c r="U5" s="7">
        <v>600</v>
      </c>
      <c r="V5" s="7">
        <v>150</v>
      </c>
      <c r="W5" s="7">
        <v>500</v>
      </c>
      <c r="X5" s="7">
        <v>1000</v>
      </c>
      <c r="Y5" s="7">
        <v>1500</v>
      </c>
      <c r="Z5" s="7">
        <v>1500</v>
      </c>
      <c r="AA5" s="7">
        <v>3000</v>
      </c>
      <c r="AB5" s="7">
        <v>2500</v>
      </c>
      <c r="AC5" s="7">
        <v>2250</v>
      </c>
      <c r="AD5" s="7">
        <v>1500</v>
      </c>
      <c r="AE5" s="7">
        <v>3750</v>
      </c>
      <c r="AF5" s="7">
        <v>275</v>
      </c>
      <c r="AG5" s="7">
        <v>362.5</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t="s">
        <v>33</v>
      </c>
      <c r="F9" s="7" t="s">
        <v>33</v>
      </c>
      <c r="G9" s="7" t="s">
        <v>33</v>
      </c>
      <c r="H9" s="7" t="s">
        <v>33</v>
      </c>
      <c r="I9" s="7" t="s">
        <v>33</v>
      </c>
      <c r="J9" s="7">
        <v>5000</v>
      </c>
      <c r="K9" s="7" t="s">
        <v>33</v>
      </c>
      <c r="L9" s="7" t="s">
        <v>33</v>
      </c>
      <c r="M9" s="7" t="s">
        <v>33</v>
      </c>
      <c r="N9" s="7" t="s">
        <v>33</v>
      </c>
      <c r="O9" s="7">
        <v>100</v>
      </c>
      <c r="P9" s="7" t="s">
        <v>33</v>
      </c>
      <c r="Q9" s="7">
        <v>32500</v>
      </c>
      <c r="R9" s="7">
        <v>37500</v>
      </c>
      <c r="S9" s="7" t="s">
        <v>33</v>
      </c>
      <c r="T9" s="7" t="s">
        <v>33</v>
      </c>
      <c r="U9" s="7" t="s">
        <v>33</v>
      </c>
      <c r="V9" s="7" t="s">
        <v>33</v>
      </c>
      <c r="W9" s="7" t="s">
        <v>33</v>
      </c>
      <c r="X9" s="7" t="s">
        <v>33</v>
      </c>
      <c r="Y9" s="7" t="s">
        <v>33</v>
      </c>
      <c r="Z9" s="7" t="s">
        <v>33</v>
      </c>
      <c r="AA9" s="7" t="s">
        <v>33</v>
      </c>
      <c r="AB9" s="7" t="s">
        <v>33</v>
      </c>
      <c r="AC9" s="7" t="s">
        <v>33</v>
      </c>
      <c r="AD9" s="7" t="s">
        <v>33</v>
      </c>
      <c r="AE9" s="7">
        <v>2250</v>
      </c>
      <c r="AF9" s="7">
        <v>250</v>
      </c>
      <c r="AG9" s="7">
        <v>200</v>
      </c>
      <c r="AJ9" s="5"/>
      <c r="AK9" s="5"/>
      <c r="AL9" s="5"/>
      <c r="AM9" s="5"/>
      <c r="AN9" s="5"/>
    </row>
    <row r="10" spans="1:40" x14ac:dyDescent="0.35">
      <c r="A10" s="4" t="s">
        <v>64</v>
      </c>
      <c r="B10" s="4" t="s">
        <v>65</v>
      </c>
      <c r="C10" s="4" t="s">
        <v>66</v>
      </c>
      <c r="E10" s="7" t="s">
        <v>67</v>
      </c>
      <c r="F10" s="7" t="s">
        <v>67</v>
      </c>
      <c r="G10" s="7" t="s">
        <v>67</v>
      </c>
      <c r="H10" s="7" t="s">
        <v>67</v>
      </c>
      <c r="I10" s="7" t="s">
        <v>67</v>
      </c>
      <c r="J10" s="7">
        <v>5000</v>
      </c>
      <c r="K10" s="7" t="s">
        <v>67</v>
      </c>
      <c r="L10" s="7" t="s">
        <v>67</v>
      </c>
      <c r="M10" s="7" t="s">
        <v>67</v>
      </c>
      <c r="N10" s="7" t="s">
        <v>67</v>
      </c>
      <c r="O10" s="7">
        <v>100</v>
      </c>
      <c r="P10" s="7" t="s">
        <v>67</v>
      </c>
      <c r="Q10" s="7">
        <v>32500</v>
      </c>
      <c r="R10" s="7">
        <v>37500</v>
      </c>
      <c r="S10" s="7" t="s">
        <v>67</v>
      </c>
      <c r="T10" s="7" t="s">
        <v>67</v>
      </c>
      <c r="U10" s="7" t="s">
        <v>67</v>
      </c>
      <c r="V10" s="7" t="s">
        <v>67</v>
      </c>
      <c r="W10" s="7" t="s">
        <v>67</v>
      </c>
      <c r="X10" s="7" t="s">
        <v>67</v>
      </c>
      <c r="Y10" s="7" t="s">
        <v>67</v>
      </c>
      <c r="Z10" s="7" t="s">
        <v>67</v>
      </c>
      <c r="AA10" s="7" t="s">
        <v>67</v>
      </c>
      <c r="AB10" s="7" t="s">
        <v>67</v>
      </c>
      <c r="AC10" s="7" t="s">
        <v>67</v>
      </c>
      <c r="AD10" s="7" t="s">
        <v>67</v>
      </c>
      <c r="AE10" s="7">
        <v>2250</v>
      </c>
      <c r="AF10" s="7">
        <v>250</v>
      </c>
      <c r="AG10" s="7">
        <v>200</v>
      </c>
    </row>
    <row r="11" spans="1:40" x14ac:dyDescent="0.35">
      <c r="A11" s="4" t="s">
        <v>64</v>
      </c>
      <c r="B11" s="4" t="s">
        <v>65</v>
      </c>
      <c r="C11" s="4" t="s">
        <v>68</v>
      </c>
      <c r="E11" s="7" t="s">
        <v>67</v>
      </c>
      <c r="F11" s="7" t="s">
        <v>67</v>
      </c>
      <c r="G11" s="7" t="s">
        <v>67</v>
      </c>
      <c r="H11" s="7" t="s">
        <v>67</v>
      </c>
      <c r="I11" s="7" t="s">
        <v>67</v>
      </c>
      <c r="J11" s="7">
        <v>5000</v>
      </c>
      <c r="K11" s="7" t="s">
        <v>67</v>
      </c>
      <c r="L11" s="7" t="s">
        <v>67</v>
      </c>
      <c r="M11" s="7" t="s">
        <v>67</v>
      </c>
      <c r="N11" s="7" t="s">
        <v>67</v>
      </c>
      <c r="O11" s="7">
        <v>100</v>
      </c>
      <c r="P11" s="7" t="s">
        <v>67</v>
      </c>
      <c r="Q11" s="7">
        <v>32500</v>
      </c>
      <c r="R11" s="7">
        <v>37500</v>
      </c>
      <c r="S11" s="7" t="s">
        <v>67</v>
      </c>
      <c r="T11" s="7" t="s">
        <v>67</v>
      </c>
      <c r="U11" s="7" t="s">
        <v>67</v>
      </c>
      <c r="V11" s="7" t="s">
        <v>67</v>
      </c>
      <c r="W11" s="7" t="s">
        <v>67</v>
      </c>
      <c r="X11" s="7" t="s">
        <v>67</v>
      </c>
      <c r="Y11" s="7" t="s">
        <v>67</v>
      </c>
      <c r="Z11" s="7" t="s">
        <v>67</v>
      </c>
      <c r="AA11" s="7" t="s">
        <v>67</v>
      </c>
      <c r="AB11" s="7" t="s">
        <v>67</v>
      </c>
      <c r="AC11" s="7" t="s">
        <v>67</v>
      </c>
      <c r="AD11" s="7" t="s">
        <v>67</v>
      </c>
      <c r="AE11" s="7">
        <v>2250</v>
      </c>
      <c r="AF11" s="7">
        <v>250</v>
      </c>
      <c r="AG11" s="7">
        <v>500</v>
      </c>
    </row>
    <row r="12" spans="1:40" x14ac:dyDescent="0.35">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t="s">
        <v>33</v>
      </c>
      <c r="G15" s="7" t="s">
        <v>33</v>
      </c>
      <c r="H15" s="7">
        <v>500</v>
      </c>
      <c r="I15" s="7">
        <v>300</v>
      </c>
      <c r="J15" s="7">
        <v>5000</v>
      </c>
      <c r="K15" s="7">
        <v>4500</v>
      </c>
      <c r="L15" s="7">
        <v>1000</v>
      </c>
      <c r="M15" s="7">
        <v>1750</v>
      </c>
      <c r="N15" s="7">
        <v>8000</v>
      </c>
      <c r="O15" s="7">
        <v>200</v>
      </c>
      <c r="P15" s="7" t="s">
        <v>33</v>
      </c>
      <c r="Q15" s="7">
        <v>32000</v>
      </c>
      <c r="R15" s="7">
        <v>36000</v>
      </c>
      <c r="S15" s="7">
        <v>7500</v>
      </c>
      <c r="T15" s="7">
        <v>6500</v>
      </c>
      <c r="U15" s="7">
        <v>450</v>
      </c>
      <c r="V15" s="7">
        <v>150</v>
      </c>
      <c r="W15" s="7" t="s">
        <v>33</v>
      </c>
      <c r="X15" s="7">
        <v>675</v>
      </c>
      <c r="Y15" s="7">
        <v>875</v>
      </c>
      <c r="Z15" s="7">
        <v>1500</v>
      </c>
      <c r="AA15" s="7">
        <v>3000</v>
      </c>
      <c r="AB15" s="7">
        <v>2500</v>
      </c>
      <c r="AC15" s="7">
        <v>2500</v>
      </c>
      <c r="AD15" s="7">
        <v>2000</v>
      </c>
      <c r="AE15" s="7">
        <v>6500</v>
      </c>
      <c r="AF15" s="7">
        <v>200</v>
      </c>
      <c r="AG15" s="7" t="s">
        <v>33</v>
      </c>
    </row>
    <row r="16" spans="1:40" x14ac:dyDescent="0.35">
      <c r="A16" s="4" t="s">
        <v>64</v>
      </c>
      <c r="B16" s="4" t="s">
        <v>71</v>
      </c>
      <c r="C16" s="4" t="s">
        <v>66</v>
      </c>
      <c r="E16" s="7">
        <v>1000</v>
      </c>
      <c r="F16" s="7" t="s">
        <v>67</v>
      </c>
      <c r="G16" s="7" t="s">
        <v>67</v>
      </c>
      <c r="H16" s="7">
        <v>500</v>
      </c>
      <c r="I16" s="7">
        <v>300</v>
      </c>
      <c r="J16" s="7">
        <v>5000</v>
      </c>
      <c r="K16" s="7">
        <v>4500</v>
      </c>
      <c r="L16" s="7">
        <v>1000</v>
      </c>
      <c r="M16" s="7">
        <v>1750</v>
      </c>
      <c r="N16" s="7">
        <v>8000</v>
      </c>
      <c r="O16" s="7">
        <v>200</v>
      </c>
      <c r="P16" s="7" t="s">
        <v>67</v>
      </c>
      <c r="Q16" s="7">
        <v>31500</v>
      </c>
      <c r="R16" s="7">
        <v>35000</v>
      </c>
      <c r="S16" s="7">
        <v>7500</v>
      </c>
      <c r="T16" s="7">
        <v>6500</v>
      </c>
      <c r="U16" s="7">
        <v>400</v>
      </c>
      <c r="V16" s="7">
        <v>150</v>
      </c>
      <c r="W16" s="7" t="s">
        <v>67</v>
      </c>
      <c r="X16" s="7">
        <v>650</v>
      </c>
      <c r="Y16" s="7">
        <v>800</v>
      </c>
      <c r="Z16" s="7">
        <v>1250</v>
      </c>
      <c r="AA16" s="7">
        <v>3000</v>
      </c>
      <c r="AB16" s="7">
        <v>2500</v>
      </c>
      <c r="AC16" s="7">
        <v>2500</v>
      </c>
      <c r="AD16" s="7">
        <v>2000</v>
      </c>
      <c r="AE16" s="7">
        <v>6500</v>
      </c>
      <c r="AF16" s="7">
        <v>200</v>
      </c>
      <c r="AG16" s="7" t="s">
        <v>67</v>
      </c>
    </row>
    <row r="17" spans="1:33" x14ac:dyDescent="0.35">
      <c r="A17" s="4" t="s">
        <v>64</v>
      </c>
      <c r="B17" s="4" t="s">
        <v>71</v>
      </c>
      <c r="C17" s="4" t="s">
        <v>68</v>
      </c>
      <c r="E17" s="7">
        <v>1050</v>
      </c>
      <c r="F17" s="7" t="s">
        <v>67</v>
      </c>
      <c r="G17" s="7" t="s">
        <v>67</v>
      </c>
      <c r="H17" s="7">
        <v>500</v>
      </c>
      <c r="I17" s="7">
        <v>300</v>
      </c>
      <c r="J17" s="7">
        <v>7500</v>
      </c>
      <c r="K17" s="7">
        <v>5250</v>
      </c>
      <c r="L17" s="7">
        <v>1000</v>
      </c>
      <c r="M17" s="7">
        <v>2000</v>
      </c>
      <c r="N17" s="7">
        <v>8000</v>
      </c>
      <c r="O17" s="7">
        <v>200</v>
      </c>
      <c r="P17" s="7" t="s">
        <v>67</v>
      </c>
      <c r="Q17" s="7">
        <v>33000</v>
      </c>
      <c r="R17" s="7">
        <v>37000</v>
      </c>
      <c r="S17" s="7">
        <v>7500</v>
      </c>
      <c r="T17" s="7">
        <v>6750</v>
      </c>
      <c r="U17" s="7">
        <v>450</v>
      </c>
      <c r="V17" s="7">
        <v>150</v>
      </c>
      <c r="W17" s="7" t="s">
        <v>67</v>
      </c>
      <c r="X17" s="7">
        <v>750</v>
      </c>
      <c r="Y17" s="7">
        <v>1000</v>
      </c>
      <c r="Z17" s="7">
        <v>1500</v>
      </c>
      <c r="AA17" s="7">
        <v>3500</v>
      </c>
      <c r="AB17" s="7">
        <v>2500</v>
      </c>
      <c r="AC17" s="7">
        <v>2500</v>
      </c>
      <c r="AD17" s="7">
        <v>2000</v>
      </c>
      <c r="AE17" s="7">
        <v>6500</v>
      </c>
      <c r="AF17" s="7">
        <v>200</v>
      </c>
      <c r="AG17" s="7" t="s">
        <v>67</v>
      </c>
    </row>
    <row r="18" spans="1:33" x14ac:dyDescent="0.35">
      <c r="E18" s="7" t="s">
        <v>67</v>
      </c>
      <c r="F18" s="7" t="s">
        <v>67</v>
      </c>
      <c r="G18" s="7" t="s">
        <v>67</v>
      </c>
      <c r="H18" s="7" t="s">
        <v>67</v>
      </c>
      <c r="I18" s="7" t="s">
        <v>67</v>
      </c>
      <c r="J18" s="7" t="s">
        <v>69</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1100</v>
      </c>
      <c r="F27" s="7">
        <v>800</v>
      </c>
      <c r="G27" s="7">
        <v>1000</v>
      </c>
      <c r="H27" s="7">
        <v>500</v>
      </c>
      <c r="I27" s="7">
        <v>250</v>
      </c>
      <c r="J27" s="7">
        <v>6000</v>
      </c>
      <c r="K27" s="7">
        <v>9000</v>
      </c>
      <c r="L27" s="7">
        <v>2000</v>
      </c>
      <c r="M27" s="7">
        <v>1750</v>
      </c>
      <c r="N27" s="7">
        <v>9000</v>
      </c>
      <c r="O27" s="7">
        <v>100</v>
      </c>
      <c r="P27" s="7" t="s">
        <v>33</v>
      </c>
      <c r="Q27" s="7">
        <v>27500</v>
      </c>
      <c r="R27" s="7">
        <v>45000</v>
      </c>
      <c r="S27" s="7">
        <v>6000</v>
      </c>
      <c r="T27" s="7">
        <v>5000</v>
      </c>
      <c r="U27" s="7">
        <v>300</v>
      </c>
      <c r="V27" s="7">
        <v>150</v>
      </c>
      <c r="W27" s="7">
        <v>300</v>
      </c>
      <c r="X27" s="7">
        <v>600</v>
      </c>
      <c r="Y27" s="7">
        <v>1000</v>
      </c>
      <c r="Z27" s="7">
        <v>1500</v>
      </c>
      <c r="AA27" s="7">
        <v>3500</v>
      </c>
      <c r="AB27" s="7">
        <v>2000</v>
      </c>
      <c r="AC27" s="7">
        <v>2000</v>
      </c>
      <c r="AD27" s="7">
        <v>2000</v>
      </c>
      <c r="AE27" s="7">
        <v>3000</v>
      </c>
      <c r="AF27" s="7">
        <v>300</v>
      </c>
      <c r="AG27" s="7">
        <v>500</v>
      </c>
    </row>
    <row r="28" spans="1:33" x14ac:dyDescent="0.35">
      <c r="A28" s="4" t="s">
        <v>73</v>
      </c>
      <c r="B28" s="4" t="s">
        <v>77</v>
      </c>
      <c r="C28" s="4" t="s">
        <v>66</v>
      </c>
      <c r="E28" s="7">
        <v>1000</v>
      </c>
      <c r="F28" s="7">
        <v>800</v>
      </c>
      <c r="G28" s="7">
        <v>1000</v>
      </c>
      <c r="H28" s="7">
        <v>500</v>
      </c>
      <c r="I28" s="7">
        <v>250</v>
      </c>
      <c r="J28" s="7">
        <v>6000</v>
      </c>
      <c r="K28" s="7">
        <v>500</v>
      </c>
      <c r="L28" s="7">
        <v>1500</v>
      </c>
      <c r="M28" s="7">
        <v>500</v>
      </c>
      <c r="N28" s="7">
        <v>9000</v>
      </c>
      <c r="O28" s="7">
        <v>100</v>
      </c>
      <c r="P28" s="7" t="s">
        <v>67</v>
      </c>
      <c r="Q28" s="7">
        <v>27500</v>
      </c>
      <c r="R28" s="7">
        <v>45000</v>
      </c>
      <c r="S28" s="7">
        <v>6000</v>
      </c>
      <c r="T28" s="7">
        <v>5000</v>
      </c>
      <c r="U28" s="7">
        <v>300</v>
      </c>
      <c r="V28" s="7">
        <v>150</v>
      </c>
      <c r="W28" s="7">
        <v>300</v>
      </c>
      <c r="X28" s="7">
        <v>600</v>
      </c>
      <c r="Y28" s="7">
        <v>1000</v>
      </c>
      <c r="Z28" s="7">
        <v>1500</v>
      </c>
      <c r="AA28" s="7">
        <v>2000</v>
      </c>
      <c r="AB28" s="7">
        <v>2000</v>
      </c>
      <c r="AC28" s="7">
        <v>2000</v>
      </c>
      <c r="AD28" s="7">
        <v>2000</v>
      </c>
      <c r="AE28" s="7">
        <v>3000</v>
      </c>
      <c r="AF28" s="7">
        <v>300</v>
      </c>
      <c r="AG28" s="7">
        <v>500</v>
      </c>
    </row>
    <row r="29" spans="1:33" x14ac:dyDescent="0.35">
      <c r="A29" s="4" t="s">
        <v>73</v>
      </c>
      <c r="B29" s="4" t="s">
        <v>77</v>
      </c>
      <c r="C29" s="4" t="s">
        <v>68</v>
      </c>
      <c r="E29" s="7">
        <v>1100</v>
      </c>
      <c r="F29" s="7">
        <v>800</v>
      </c>
      <c r="G29" s="7">
        <v>1000</v>
      </c>
      <c r="H29" s="7">
        <v>500</v>
      </c>
      <c r="I29" s="7">
        <v>250</v>
      </c>
      <c r="J29" s="7">
        <v>8000</v>
      </c>
      <c r="K29" s="7">
        <v>9000</v>
      </c>
      <c r="L29" s="7">
        <v>2000</v>
      </c>
      <c r="M29" s="7">
        <v>2000</v>
      </c>
      <c r="N29" s="7">
        <v>9000</v>
      </c>
      <c r="O29" s="7">
        <v>100</v>
      </c>
      <c r="P29" s="7" t="s">
        <v>67</v>
      </c>
      <c r="Q29" s="7">
        <v>27500</v>
      </c>
      <c r="R29" s="7">
        <v>45000</v>
      </c>
      <c r="S29" s="7">
        <v>6000</v>
      </c>
      <c r="T29" s="7">
        <v>5000</v>
      </c>
      <c r="U29" s="7">
        <v>300</v>
      </c>
      <c r="V29" s="7">
        <v>150</v>
      </c>
      <c r="W29" s="7">
        <v>300</v>
      </c>
      <c r="X29" s="7">
        <v>600</v>
      </c>
      <c r="Y29" s="7">
        <v>1000</v>
      </c>
      <c r="Z29" s="7">
        <v>1500</v>
      </c>
      <c r="AA29" s="7">
        <v>3500</v>
      </c>
      <c r="AB29" s="7">
        <v>3200</v>
      </c>
      <c r="AC29" s="7">
        <v>2000</v>
      </c>
      <c r="AD29" s="7">
        <v>2000</v>
      </c>
      <c r="AE29" s="7">
        <v>3000</v>
      </c>
      <c r="AF29" s="7">
        <v>300</v>
      </c>
      <c r="AG29" s="7">
        <v>500</v>
      </c>
    </row>
    <row r="30" spans="1:33" x14ac:dyDescent="0.35">
      <c r="E30" s="7" t="s">
        <v>67</v>
      </c>
      <c r="F30" s="7" t="s">
        <v>67</v>
      </c>
      <c r="G30" s="7" t="s">
        <v>67</v>
      </c>
      <c r="H30" s="7" t="s">
        <v>67</v>
      </c>
      <c r="I30" s="7" t="s">
        <v>67</v>
      </c>
      <c r="J30" s="7" t="s">
        <v>69</v>
      </c>
      <c r="K30" s="7" t="s">
        <v>69</v>
      </c>
      <c r="L30" s="7" t="s">
        <v>69</v>
      </c>
      <c r="M30" s="7" t="s">
        <v>69</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69</v>
      </c>
      <c r="AB30" s="7" t="s">
        <v>69</v>
      </c>
      <c r="AC30" s="7" t="s">
        <v>67</v>
      </c>
      <c r="AD30" s="7" t="s">
        <v>67</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3250</v>
      </c>
      <c r="G57" s="7">
        <v>4000</v>
      </c>
      <c r="H57" s="7">
        <v>400</v>
      </c>
      <c r="I57" s="7">
        <v>300</v>
      </c>
      <c r="J57" s="7">
        <v>5000</v>
      </c>
      <c r="K57" s="7">
        <v>15000</v>
      </c>
      <c r="L57" s="7">
        <v>1875</v>
      </c>
      <c r="M57" s="7">
        <v>2500</v>
      </c>
      <c r="N57" s="7" t="s">
        <v>33</v>
      </c>
      <c r="O57" s="7" t="s">
        <v>33</v>
      </c>
      <c r="P57" s="7" t="s">
        <v>33</v>
      </c>
      <c r="Q57" s="7">
        <v>27750</v>
      </c>
      <c r="R57" s="7">
        <v>34250</v>
      </c>
      <c r="S57" s="7">
        <v>7000</v>
      </c>
      <c r="T57" s="7">
        <v>5500</v>
      </c>
      <c r="U57" s="7">
        <v>600</v>
      </c>
      <c r="V57" s="7">
        <v>150</v>
      </c>
      <c r="W57" s="7">
        <v>500</v>
      </c>
      <c r="X57" s="7">
        <v>1200</v>
      </c>
      <c r="Y57" s="7">
        <v>1500</v>
      </c>
      <c r="Z57" s="7">
        <v>1500</v>
      </c>
      <c r="AA57" s="7">
        <v>2875</v>
      </c>
      <c r="AB57" s="7">
        <v>2000</v>
      </c>
      <c r="AC57" s="7">
        <v>2000</v>
      </c>
      <c r="AD57" s="7">
        <v>1500</v>
      </c>
      <c r="AE57" s="7">
        <v>6000</v>
      </c>
      <c r="AF57" s="7">
        <v>350</v>
      </c>
      <c r="AG57" s="7" t="s">
        <v>33</v>
      </c>
    </row>
    <row r="58" spans="1:33" x14ac:dyDescent="0.35">
      <c r="A58" s="4" t="s">
        <v>81</v>
      </c>
      <c r="B58" s="4" t="s">
        <v>88</v>
      </c>
      <c r="C58" s="4" t="s">
        <v>66</v>
      </c>
      <c r="E58" s="7">
        <v>1000</v>
      </c>
      <c r="F58" s="7">
        <v>3000</v>
      </c>
      <c r="G58" s="7">
        <v>4000</v>
      </c>
      <c r="H58" s="7">
        <v>300</v>
      </c>
      <c r="I58" s="7">
        <v>250</v>
      </c>
      <c r="J58" s="7">
        <v>5000</v>
      </c>
      <c r="K58" s="7">
        <v>5000</v>
      </c>
      <c r="L58" s="7">
        <v>1000</v>
      </c>
      <c r="M58" s="7">
        <v>1500</v>
      </c>
      <c r="N58" s="7" t="s">
        <v>67</v>
      </c>
      <c r="O58" s="7" t="s">
        <v>67</v>
      </c>
      <c r="P58" s="7" t="s">
        <v>67</v>
      </c>
      <c r="Q58" s="7">
        <v>27500</v>
      </c>
      <c r="R58" s="7">
        <v>32500</v>
      </c>
      <c r="S58" s="7">
        <v>6000</v>
      </c>
      <c r="T58" s="7">
        <v>5000</v>
      </c>
      <c r="U58" s="7">
        <v>300</v>
      </c>
      <c r="V58" s="7">
        <v>125</v>
      </c>
      <c r="W58" s="7">
        <v>500</v>
      </c>
      <c r="X58" s="7">
        <v>750</v>
      </c>
      <c r="Y58" s="7">
        <v>1000</v>
      </c>
      <c r="Z58" s="7">
        <v>1500</v>
      </c>
      <c r="AA58" s="7">
        <v>2000</v>
      </c>
      <c r="AB58" s="7">
        <v>2000</v>
      </c>
      <c r="AC58" s="7">
        <v>2000</v>
      </c>
      <c r="AD58" s="7">
        <v>1500</v>
      </c>
      <c r="AE58" s="7">
        <v>5000</v>
      </c>
      <c r="AF58" s="7">
        <v>300</v>
      </c>
      <c r="AG58" s="7" t="s">
        <v>67</v>
      </c>
    </row>
    <row r="59" spans="1:33" x14ac:dyDescent="0.35">
      <c r="A59" s="4" t="s">
        <v>81</v>
      </c>
      <c r="B59" s="4" t="s">
        <v>88</v>
      </c>
      <c r="C59" s="4" t="s">
        <v>68</v>
      </c>
      <c r="E59" s="7">
        <v>1100</v>
      </c>
      <c r="F59" s="7">
        <v>3500</v>
      </c>
      <c r="G59" s="7">
        <v>4500</v>
      </c>
      <c r="H59" s="7">
        <v>500</v>
      </c>
      <c r="I59" s="7">
        <v>400</v>
      </c>
      <c r="J59" s="7">
        <v>5000</v>
      </c>
      <c r="K59" s="7">
        <v>15000</v>
      </c>
      <c r="L59" s="7">
        <v>2000</v>
      </c>
      <c r="M59" s="7">
        <v>2500</v>
      </c>
      <c r="N59" s="7" t="s">
        <v>67</v>
      </c>
      <c r="O59" s="7" t="s">
        <v>67</v>
      </c>
      <c r="P59" s="7" t="s">
        <v>67</v>
      </c>
      <c r="Q59" s="7">
        <v>33000</v>
      </c>
      <c r="R59" s="7">
        <v>37000</v>
      </c>
      <c r="S59" s="7">
        <v>7500</v>
      </c>
      <c r="T59" s="7">
        <v>6000</v>
      </c>
      <c r="U59" s="7">
        <v>1500</v>
      </c>
      <c r="V59" s="7">
        <v>500</v>
      </c>
      <c r="W59" s="7">
        <v>1500</v>
      </c>
      <c r="X59" s="7">
        <v>1500</v>
      </c>
      <c r="Y59" s="7">
        <v>2000</v>
      </c>
      <c r="Z59" s="7">
        <v>2000</v>
      </c>
      <c r="AA59" s="7">
        <v>3000</v>
      </c>
      <c r="AB59" s="7">
        <v>2500</v>
      </c>
      <c r="AC59" s="7">
        <v>2250</v>
      </c>
      <c r="AD59" s="7">
        <v>2000</v>
      </c>
      <c r="AE59" s="7">
        <v>7000</v>
      </c>
      <c r="AF59" s="7">
        <v>500</v>
      </c>
      <c r="AG59" s="7" t="s">
        <v>67</v>
      </c>
    </row>
    <row r="60" spans="1:33" x14ac:dyDescent="0.35">
      <c r="E60" s="7" t="s">
        <v>67</v>
      </c>
      <c r="F60" s="7" t="s">
        <v>67</v>
      </c>
      <c r="G60" s="7" t="s">
        <v>67</v>
      </c>
      <c r="H60" s="7" t="s">
        <v>67</v>
      </c>
      <c r="I60" s="7" t="s">
        <v>67</v>
      </c>
      <c r="J60" s="7" t="s">
        <v>67</v>
      </c>
      <c r="K60" s="7" t="s">
        <v>69</v>
      </c>
      <c r="L60" s="7" t="s">
        <v>69</v>
      </c>
      <c r="M60" s="7" t="s">
        <v>69</v>
      </c>
      <c r="N60" s="7" t="s">
        <v>67</v>
      </c>
      <c r="O60" s="7" t="s">
        <v>67</v>
      </c>
      <c r="P60" s="7" t="s">
        <v>67</v>
      </c>
      <c r="Q60" s="7" t="s">
        <v>67</v>
      </c>
      <c r="R60" s="7" t="s">
        <v>67</v>
      </c>
      <c r="S60" s="7" t="s">
        <v>69</v>
      </c>
      <c r="T60" s="7" t="s">
        <v>67</v>
      </c>
      <c r="U60" s="7" t="s">
        <v>69</v>
      </c>
      <c r="V60" s="7" t="s">
        <v>69</v>
      </c>
      <c r="W60" s="7" t="s">
        <v>69</v>
      </c>
      <c r="X60" s="7" t="s">
        <v>69</v>
      </c>
      <c r="Y60" s="7" t="s">
        <v>69</v>
      </c>
      <c r="Z60" s="7" t="s">
        <v>69</v>
      </c>
      <c r="AA60" s="7" t="s">
        <v>69</v>
      </c>
      <c r="AB60" s="7" t="s">
        <v>69</v>
      </c>
      <c r="AC60" s="7" t="s">
        <v>67</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v>5000</v>
      </c>
      <c r="G81" s="7" t="s">
        <v>33</v>
      </c>
      <c r="H81" s="7">
        <v>500</v>
      </c>
      <c r="I81" s="7">
        <v>300</v>
      </c>
      <c r="J81" s="7">
        <v>5500</v>
      </c>
      <c r="K81" s="7">
        <v>3375</v>
      </c>
      <c r="L81" s="7">
        <v>2075</v>
      </c>
      <c r="M81" s="7">
        <v>2375</v>
      </c>
      <c r="N81" s="7">
        <v>8000</v>
      </c>
      <c r="O81" s="7">
        <v>100</v>
      </c>
      <c r="P81" s="7">
        <v>14000</v>
      </c>
      <c r="Q81" s="7">
        <v>25250</v>
      </c>
      <c r="R81" s="7">
        <v>41000</v>
      </c>
      <c r="S81" s="7">
        <v>7500</v>
      </c>
      <c r="T81" s="7">
        <v>6500</v>
      </c>
      <c r="U81" s="7">
        <v>1750</v>
      </c>
      <c r="V81" s="7">
        <v>150</v>
      </c>
      <c r="W81" s="7">
        <v>500</v>
      </c>
      <c r="X81" s="7">
        <v>1100</v>
      </c>
      <c r="Y81" s="7">
        <v>1875</v>
      </c>
      <c r="Z81" s="7">
        <v>2000</v>
      </c>
      <c r="AA81" s="7">
        <v>2350</v>
      </c>
      <c r="AB81" s="7">
        <v>2875</v>
      </c>
      <c r="AC81" s="7">
        <v>4500</v>
      </c>
      <c r="AD81" s="7">
        <v>1250</v>
      </c>
      <c r="AE81" s="7">
        <v>3750</v>
      </c>
      <c r="AF81" s="7">
        <v>275</v>
      </c>
      <c r="AG81" s="7">
        <v>225</v>
      </c>
    </row>
    <row r="82" spans="1:33" x14ac:dyDescent="0.35">
      <c r="A82" s="4" t="s">
        <v>96</v>
      </c>
      <c r="B82" s="4" t="s">
        <v>97</v>
      </c>
      <c r="C82" s="4" t="s">
        <v>66</v>
      </c>
      <c r="E82" s="7">
        <v>1000</v>
      </c>
      <c r="F82" s="7">
        <v>5000</v>
      </c>
      <c r="G82" s="7" t="s">
        <v>67</v>
      </c>
      <c r="H82" s="7">
        <v>500</v>
      </c>
      <c r="I82" s="7">
        <v>300</v>
      </c>
      <c r="J82" s="7">
        <v>4000</v>
      </c>
      <c r="K82" s="7">
        <v>3000</v>
      </c>
      <c r="L82" s="7">
        <v>1500</v>
      </c>
      <c r="M82" s="7">
        <v>2000</v>
      </c>
      <c r="N82" s="7">
        <v>7500</v>
      </c>
      <c r="O82" s="7">
        <v>100</v>
      </c>
      <c r="P82" s="7">
        <v>13500</v>
      </c>
      <c r="Q82" s="7">
        <v>25000</v>
      </c>
      <c r="R82" s="7">
        <v>38000</v>
      </c>
      <c r="S82" s="7">
        <v>5750</v>
      </c>
      <c r="T82" s="7">
        <v>4000</v>
      </c>
      <c r="U82" s="7">
        <v>1500</v>
      </c>
      <c r="V82" s="7">
        <v>125</v>
      </c>
      <c r="W82" s="7">
        <v>500</v>
      </c>
      <c r="X82" s="7">
        <v>750</v>
      </c>
      <c r="Y82" s="7">
        <v>1250</v>
      </c>
      <c r="Z82" s="7">
        <v>1500</v>
      </c>
      <c r="AA82" s="7">
        <v>2000</v>
      </c>
      <c r="AB82" s="7">
        <v>2000</v>
      </c>
      <c r="AC82" s="7">
        <v>3000</v>
      </c>
      <c r="AD82" s="7">
        <v>1000</v>
      </c>
      <c r="AE82" s="7">
        <v>3000</v>
      </c>
      <c r="AF82" s="7">
        <v>200</v>
      </c>
      <c r="AG82" s="7">
        <v>200</v>
      </c>
    </row>
    <row r="83" spans="1:33" x14ac:dyDescent="0.35">
      <c r="A83" s="4" t="s">
        <v>96</v>
      </c>
      <c r="B83" s="4" t="s">
        <v>97</v>
      </c>
      <c r="C83" s="4" t="s">
        <v>68</v>
      </c>
      <c r="E83" s="7">
        <v>1150</v>
      </c>
      <c r="F83" s="7">
        <v>5500</v>
      </c>
      <c r="G83" s="7" t="s">
        <v>67</v>
      </c>
      <c r="H83" s="7">
        <v>600</v>
      </c>
      <c r="I83" s="7">
        <v>325</v>
      </c>
      <c r="J83" s="7">
        <v>7800</v>
      </c>
      <c r="K83" s="7">
        <v>6500</v>
      </c>
      <c r="L83" s="7">
        <v>2200</v>
      </c>
      <c r="M83" s="7">
        <v>2750</v>
      </c>
      <c r="N83" s="7">
        <v>9000</v>
      </c>
      <c r="O83" s="7">
        <v>100</v>
      </c>
      <c r="P83" s="7">
        <v>15000</v>
      </c>
      <c r="Q83" s="7">
        <v>25500</v>
      </c>
      <c r="R83" s="7">
        <v>41250</v>
      </c>
      <c r="S83" s="7">
        <v>9500</v>
      </c>
      <c r="T83" s="7">
        <v>7200</v>
      </c>
      <c r="U83" s="7">
        <v>2000</v>
      </c>
      <c r="V83" s="7">
        <v>225</v>
      </c>
      <c r="W83" s="7">
        <v>1250</v>
      </c>
      <c r="X83" s="7">
        <v>2250</v>
      </c>
      <c r="Y83" s="7">
        <v>3250</v>
      </c>
      <c r="Z83" s="7">
        <v>4750</v>
      </c>
      <c r="AA83" s="7">
        <v>3000</v>
      </c>
      <c r="AB83" s="7">
        <v>5250</v>
      </c>
      <c r="AC83" s="7">
        <v>5000</v>
      </c>
      <c r="AD83" s="7">
        <v>1600</v>
      </c>
      <c r="AE83" s="7">
        <v>4550</v>
      </c>
      <c r="AF83" s="7">
        <v>400</v>
      </c>
      <c r="AG83" s="7">
        <v>250</v>
      </c>
    </row>
    <row r="84" spans="1:33" x14ac:dyDescent="0.35">
      <c r="E84" s="7" t="s">
        <v>67</v>
      </c>
      <c r="F84" s="7" t="s">
        <v>67</v>
      </c>
      <c r="G84" s="7" t="s">
        <v>67</v>
      </c>
      <c r="H84" s="7" t="s">
        <v>67</v>
      </c>
      <c r="I84" s="7" t="s">
        <v>67</v>
      </c>
      <c r="J84" s="7" t="s">
        <v>69</v>
      </c>
      <c r="K84" s="7" t="s">
        <v>69</v>
      </c>
      <c r="L84" s="7" t="s">
        <v>69</v>
      </c>
      <c r="M84" s="7" t="s">
        <v>69</v>
      </c>
      <c r="N84" s="7" t="s">
        <v>67</v>
      </c>
      <c r="O84" s="7" t="s">
        <v>67</v>
      </c>
      <c r="P84" s="7" t="s">
        <v>67</v>
      </c>
      <c r="Q84" s="7" t="s">
        <v>67</v>
      </c>
      <c r="R84" s="7" t="s">
        <v>67</v>
      </c>
      <c r="S84" s="7" t="s">
        <v>69</v>
      </c>
      <c r="T84" s="7" t="s">
        <v>69</v>
      </c>
      <c r="U84" s="7" t="s">
        <v>69</v>
      </c>
      <c r="V84" s="7" t="s">
        <v>67</v>
      </c>
      <c r="W84" s="7" t="s">
        <v>69</v>
      </c>
      <c r="X84" s="7" t="s">
        <v>69</v>
      </c>
      <c r="Y84" s="7" t="s">
        <v>69</v>
      </c>
      <c r="Z84" s="7" t="s">
        <v>69</v>
      </c>
      <c r="AA84" s="7" t="s">
        <v>69</v>
      </c>
      <c r="AB84" s="7" t="s">
        <v>69</v>
      </c>
      <c r="AC84" s="7" t="s">
        <v>69</v>
      </c>
      <c r="AD84" s="7" t="s">
        <v>69</v>
      </c>
      <c r="AE84" s="7" t="s">
        <v>69</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v>1100</v>
      </c>
      <c r="F111" s="7">
        <v>1000</v>
      </c>
      <c r="G111" s="7" t="s">
        <v>33</v>
      </c>
      <c r="H111" s="7">
        <v>500</v>
      </c>
      <c r="I111" s="7">
        <v>300</v>
      </c>
      <c r="J111" s="7">
        <v>5500</v>
      </c>
      <c r="K111" s="7">
        <v>4750</v>
      </c>
      <c r="L111" s="7" t="s">
        <v>33</v>
      </c>
      <c r="M111" s="7" t="s">
        <v>33</v>
      </c>
      <c r="N111" s="7">
        <v>7000</v>
      </c>
      <c r="O111" s="7">
        <v>100</v>
      </c>
      <c r="P111" s="7" t="s">
        <v>33</v>
      </c>
      <c r="Q111" s="7">
        <v>16400</v>
      </c>
      <c r="R111" s="7">
        <v>22500</v>
      </c>
      <c r="S111" s="7">
        <v>8000</v>
      </c>
      <c r="T111" s="7">
        <v>7000</v>
      </c>
      <c r="U111" s="7">
        <v>1000</v>
      </c>
      <c r="V111" s="7">
        <v>150</v>
      </c>
      <c r="W111" s="7" t="s">
        <v>33</v>
      </c>
      <c r="X111" s="7">
        <v>1000</v>
      </c>
      <c r="Y111" s="7">
        <v>1500</v>
      </c>
      <c r="Z111" s="7" t="s">
        <v>33</v>
      </c>
      <c r="AA111" s="7">
        <v>3000</v>
      </c>
      <c r="AB111" s="7">
        <v>2500</v>
      </c>
      <c r="AC111" s="7" t="s">
        <v>33</v>
      </c>
      <c r="AD111" s="7">
        <v>500</v>
      </c>
      <c r="AE111" s="7" t="s">
        <v>33</v>
      </c>
      <c r="AF111" s="7" t="s">
        <v>33</v>
      </c>
      <c r="AG111" s="7">
        <v>1000</v>
      </c>
    </row>
    <row r="112" spans="1:33" x14ac:dyDescent="0.35">
      <c r="A112" s="4" t="s">
        <v>108</v>
      </c>
      <c r="B112" s="4" t="s">
        <v>109</v>
      </c>
      <c r="C112" s="4" t="s">
        <v>66</v>
      </c>
      <c r="E112" s="7">
        <v>1000</v>
      </c>
      <c r="F112" s="7">
        <v>1000</v>
      </c>
      <c r="G112" s="7" t="s">
        <v>67</v>
      </c>
      <c r="H112" s="7">
        <v>500</v>
      </c>
      <c r="I112" s="7">
        <v>300</v>
      </c>
      <c r="J112" s="7">
        <v>5000</v>
      </c>
      <c r="K112" s="7">
        <v>3500</v>
      </c>
      <c r="L112" s="7" t="s">
        <v>67</v>
      </c>
      <c r="M112" s="7" t="s">
        <v>67</v>
      </c>
      <c r="N112" s="7">
        <v>6000</v>
      </c>
      <c r="O112" s="7">
        <v>100</v>
      </c>
      <c r="P112" s="7" t="s">
        <v>67</v>
      </c>
      <c r="Q112" s="7">
        <v>15340</v>
      </c>
      <c r="R112" s="7">
        <v>22400</v>
      </c>
      <c r="S112" s="7">
        <v>7500</v>
      </c>
      <c r="T112" s="7">
        <v>6500</v>
      </c>
      <c r="U112" s="7">
        <v>700</v>
      </c>
      <c r="V112" s="7">
        <v>125</v>
      </c>
      <c r="W112" s="7" t="s">
        <v>67</v>
      </c>
      <c r="X112" s="7">
        <v>1000</v>
      </c>
      <c r="Y112" s="7">
        <v>1400</v>
      </c>
      <c r="Z112" s="7" t="s">
        <v>67</v>
      </c>
      <c r="AA112" s="7">
        <v>2000</v>
      </c>
      <c r="AB112" s="7">
        <v>2000</v>
      </c>
      <c r="AC112" s="7" t="s">
        <v>67</v>
      </c>
      <c r="AD112" s="7">
        <v>400</v>
      </c>
      <c r="AE112" s="7" t="s">
        <v>67</v>
      </c>
      <c r="AF112" s="7" t="s">
        <v>67</v>
      </c>
      <c r="AG112" s="7">
        <v>500</v>
      </c>
    </row>
    <row r="113" spans="1:33" x14ac:dyDescent="0.35">
      <c r="A113" s="4" t="s">
        <v>108</v>
      </c>
      <c r="B113" s="4" t="s">
        <v>109</v>
      </c>
      <c r="C113" s="4" t="s">
        <v>68</v>
      </c>
      <c r="E113" s="7">
        <v>1500</v>
      </c>
      <c r="F113" s="7">
        <v>1250</v>
      </c>
      <c r="G113" s="7" t="s">
        <v>67</v>
      </c>
      <c r="H113" s="7">
        <v>500</v>
      </c>
      <c r="I113" s="7">
        <v>300</v>
      </c>
      <c r="J113" s="7">
        <v>6000</v>
      </c>
      <c r="K113" s="7">
        <v>6000</v>
      </c>
      <c r="L113" s="7" t="s">
        <v>67</v>
      </c>
      <c r="M113" s="7" t="s">
        <v>67</v>
      </c>
      <c r="N113" s="7">
        <v>7500</v>
      </c>
      <c r="O113" s="7">
        <v>100</v>
      </c>
      <c r="P113" s="7" t="s">
        <v>67</v>
      </c>
      <c r="Q113" s="7">
        <v>17500</v>
      </c>
      <c r="R113" s="7">
        <v>25000</v>
      </c>
      <c r="S113" s="7">
        <v>8500</v>
      </c>
      <c r="T113" s="7">
        <v>7000</v>
      </c>
      <c r="U113" s="7">
        <v>1500</v>
      </c>
      <c r="V113" s="7">
        <v>200</v>
      </c>
      <c r="W113" s="7" t="s">
        <v>67</v>
      </c>
      <c r="X113" s="7">
        <v>1500</v>
      </c>
      <c r="Y113" s="7">
        <v>2000</v>
      </c>
      <c r="Z113" s="7" t="s">
        <v>67</v>
      </c>
      <c r="AA113" s="7">
        <v>3500</v>
      </c>
      <c r="AB113" s="7">
        <v>3600</v>
      </c>
      <c r="AC113" s="7" t="s">
        <v>67</v>
      </c>
      <c r="AD113" s="7">
        <v>1000</v>
      </c>
      <c r="AE113" s="7" t="s">
        <v>67</v>
      </c>
      <c r="AF113" s="7" t="s">
        <v>67</v>
      </c>
      <c r="AG113" s="7">
        <v>1000</v>
      </c>
    </row>
    <row r="114" spans="1:33" x14ac:dyDescent="0.35">
      <c r="E114" s="7" t="s">
        <v>69</v>
      </c>
      <c r="F114" s="7" t="s">
        <v>69</v>
      </c>
      <c r="G114" s="7" t="s">
        <v>67</v>
      </c>
      <c r="H114" s="7" t="s">
        <v>67</v>
      </c>
      <c r="I114" s="7" t="s">
        <v>67</v>
      </c>
      <c r="J114" s="7" t="s">
        <v>67</v>
      </c>
      <c r="K114" s="7" t="s">
        <v>69</v>
      </c>
      <c r="L114" s="7" t="s">
        <v>67</v>
      </c>
      <c r="M114" s="7" t="s">
        <v>67</v>
      </c>
      <c r="N114" s="7" t="s">
        <v>69</v>
      </c>
      <c r="O114" s="7" t="s">
        <v>67</v>
      </c>
      <c r="P114" s="7" t="s">
        <v>67</v>
      </c>
      <c r="Q114" s="7" t="s">
        <v>67</v>
      </c>
      <c r="R114" s="7" t="s">
        <v>67</v>
      </c>
      <c r="S114" s="7" t="s">
        <v>67</v>
      </c>
      <c r="T114" s="7" t="s">
        <v>67</v>
      </c>
      <c r="U114" s="7" t="s">
        <v>69</v>
      </c>
      <c r="V114" s="7" t="s">
        <v>67</v>
      </c>
      <c r="W114" s="7" t="s">
        <v>67</v>
      </c>
      <c r="X114" s="7" t="s">
        <v>69</v>
      </c>
      <c r="Y114" s="7" t="s">
        <v>69</v>
      </c>
      <c r="Z114" s="7" t="s">
        <v>67</v>
      </c>
      <c r="AA114" s="7" t="s">
        <v>69</v>
      </c>
      <c r="AB114" s="7" t="s">
        <v>69</v>
      </c>
      <c r="AC114" s="7" t="s">
        <v>67</v>
      </c>
      <c r="AD114" s="7" t="s">
        <v>69</v>
      </c>
      <c r="AE114" s="7" t="s">
        <v>67</v>
      </c>
      <c r="AF114" s="7" t="s">
        <v>67</v>
      </c>
      <c r="AG114" s="7" t="s">
        <v>69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4AE2A-A7A8-45BF-BED8-1E6F2A6A1930}">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1200</v>
      </c>
      <c r="F5" s="7">
        <v>1600</v>
      </c>
      <c r="G5" s="7">
        <v>2000</v>
      </c>
      <c r="H5" s="7">
        <v>500</v>
      </c>
      <c r="I5" s="7">
        <v>325</v>
      </c>
      <c r="J5" s="7">
        <v>5125</v>
      </c>
      <c r="K5" s="7">
        <v>5000</v>
      </c>
      <c r="L5" s="7">
        <v>1375</v>
      </c>
      <c r="M5" s="7">
        <v>2050</v>
      </c>
      <c r="N5" s="7">
        <v>7375</v>
      </c>
      <c r="O5" s="7">
        <v>100</v>
      </c>
      <c r="P5" s="7">
        <v>15000</v>
      </c>
      <c r="Q5" s="7">
        <v>28750</v>
      </c>
      <c r="R5" s="7">
        <v>34875</v>
      </c>
      <c r="S5" s="7">
        <v>7500</v>
      </c>
      <c r="T5" s="7">
        <v>5500</v>
      </c>
      <c r="U5" s="7">
        <v>500</v>
      </c>
      <c r="V5" s="7">
        <v>162.5</v>
      </c>
      <c r="W5" s="7">
        <v>875</v>
      </c>
      <c r="X5" s="7">
        <v>1025</v>
      </c>
      <c r="Y5" s="7">
        <v>1500</v>
      </c>
      <c r="Z5" s="7">
        <v>1500</v>
      </c>
      <c r="AA5" s="7">
        <v>3000</v>
      </c>
      <c r="AB5" s="7">
        <v>2500</v>
      </c>
      <c r="AC5" s="7">
        <v>2500</v>
      </c>
      <c r="AD5" s="7">
        <v>1500</v>
      </c>
      <c r="AE5" s="7">
        <v>3500</v>
      </c>
      <c r="AF5" s="7">
        <v>312.5</v>
      </c>
      <c r="AG5" s="7">
        <v>500</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1150</v>
      </c>
      <c r="F9" s="7" t="s">
        <v>33</v>
      </c>
      <c r="G9" s="7" t="s">
        <v>33</v>
      </c>
      <c r="H9" s="7">
        <v>500</v>
      </c>
      <c r="I9" s="7">
        <v>325</v>
      </c>
      <c r="J9" s="7">
        <v>5000</v>
      </c>
      <c r="K9" s="7" t="s">
        <v>33</v>
      </c>
      <c r="L9" s="7">
        <v>1375</v>
      </c>
      <c r="M9" s="7">
        <v>2000</v>
      </c>
      <c r="N9" s="7">
        <v>5000</v>
      </c>
      <c r="O9" s="7">
        <v>100</v>
      </c>
      <c r="P9" s="7" t="s">
        <v>33</v>
      </c>
      <c r="Q9" s="7">
        <v>32500</v>
      </c>
      <c r="R9" s="7">
        <v>37500</v>
      </c>
      <c r="S9" s="7">
        <v>7500</v>
      </c>
      <c r="T9" s="7">
        <v>5500</v>
      </c>
      <c r="U9" s="7">
        <v>400</v>
      </c>
      <c r="V9" s="7">
        <v>125</v>
      </c>
      <c r="W9" s="7" t="s">
        <v>33</v>
      </c>
      <c r="X9" s="7">
        <v>800</v>
      </c>
      <c r="Y9" s="7">
        <v>1300</v>
      </c>
      <c r="Z9" s="7">
        <v>2125</v>
      </c>
      <c r="AA9" s="7">
        <v>3000</v>
      </c>
      <c r="AB9" s="7" t="s">
        <v>33</v>
      </c>
      <c r="AC9" s="7" t="s">
        <v>33</v>
      </c>
      <c r="AD9" s="7" t="s">
        <v>33</v>
      </c>
      <c r="AE9" s="7">
        <v>2625</v>
      </c>
      <c r="AF9" s="7">
        <v>250</v>
      </c>
      <c r="AG9" s="7">
        <v>200</v>
      </c>
      <c r="AJ9" s="5"/>
      <c r="AK9" s="5"/>
      <c r="AL9" s="5"/>
      <c r="AM9" s="5"/>
      <c r="AN9" s="5"/>
    </row>
    <row r="10" spans="1:40" x14ac:dyDescent="0.35">
      <c r="A10" s="4" t="s">
        <v>64</v>
      </c>
      <c r="B10" s="4" t="s">
        <v>65</v>
      </c>
      <c r="C10" s="4" t="s">
        <v>66</v>
      </c>
      <c r="E10" s="7">
        <v>1100</v>
      </c>
      <c r="F10" s="7" t="s">
        <v>67</v>
      </c>
      <c r="G10" s="7" t="s">
        <v>67</v>
      </c>
      <c r="H10" s="7">
        <v>500</v>
      </c>
      <c r="I10" s="7">
        <v>300</v>
      </c>
      <c r="J10" s="7">
        <v>5000</v>
      </c>
      <c r="K10" s="7" t="s">
        <v>67</v>
      </c>
      <c r="L10" s="7">
        <v>1250</v>
      </c>
      <c r="M10" s="7">
        <v>2000</v>
      </c>
      <c r="N10" s="7">
        <v>4000</v>
      </c>
      <c r="O10" s="7">
        <v>100</v>
      </c>
      <c r="P10" s="7" t="s">
        <v>67</v>
      </c>
      <c r="Q10" s="7">
        <v>30000</v>
      </c>
      <c r="R10" s="7">
        <v>35000</v>
      </c>
      <c r="S10" s="7">
        <v>7500</v>
      </c>
      <c r="T10" s="7">
        <v>5500</v>
      </c>
      <c r="U10" s="7">
        <v>400</v>
      </c>
      <c r="V10" s="7">
        <v>125</v>
      </c>
      <c r="W10" s="7" t="s">
        <v>67</v>
      </c>
      <c r="X10" s="7">
        <v>800</v>
      </c>
      <c r="Y10" s="7">
        <v>1250</v>
      </c>
      <c r="Z10" s="7">
        <v>2000</v>
      </c>
      <c r="AA10" s="7">
        <v>3000</v>
      </c>
      <c r="AB10" s="7" t="s">
        <v>67</v>
      </c>
      <c r="AC10" s="7" t="s">
        <v>67</v>
      </c>
      <c r="AD10" s="7" t="s">
        <v>67</v>
      </c>
      <c r="AE10" s="7">
        <v>2250</v>
      </c>
      <c r="AF10" s="7">
        <v>250</v>
      </c>
      <c r="AG10" s="7">
        <v>200</v>
      </c>
    </row>
    <row r="11" spans="1:40" x14ac:dyDescent="0.35">
      <c r="A11" s="4" t="s">
        <v>64</v>
      </c>
      <c r="B11" s="4" t="s">
        <v>65</v>
      </c>
      <c r="C11" s="4" t="s">
        <v>68</v>
      </c>
      <c r="E11" s="7">
        <v>1250</v>
      </c>
      <c r="F11" s="7" t="s">
        <v>67</v>
      </c>
      <c r="G11" s="7" t="s">
        <v>67</v>
      </c>
      <c r="H11" s="7">
        <v>500</v>
      </c>
      <c r="I11" s="7">
        <v>350</v>
      </c>
      <c r="J11" s="7">
        <v>5000</v>
      </c>
      <c r="K11" s="7" t="s">
        <v>67</v>
      </c>
      <c r="L11" s="7">
        <v>1500</v>
      </c>
      <c r="M11" s="7">
        <v>2250</v>
      </c>
      <c r="N11" s="7">
        <v>5000</v>
      </c>
      <c r="O11" s="7">
        <v>100</v>
      </c>
      <c r="P11" s="7" t="s">
        <v>67</v>
      </c>
      <c r="Q11" s="7">
        <v>32500</v>
      </c>
      <c r="R11" s="7">
        <v>37500</v>
      </c>
      <c r="S11" s="7">
        <v>7500</v>
      </c>
      <c r="T11" s="7">
        <v>5500</v>
      </c>
      <c r="U11" s="7">
        <v>500</v>
      </c>
      <c r="V11" s="7">
        <v>125</v>
      </c>
      <c r="W11" s="7" t="s">
        <v>67</v>
      </c>
      <c r="X11" s="7">
        <v>850</v>
      </c>
      <c r="Y11" s="7">
        <v>1300</v>
      </c>
      <c r="Z11" s="7">
        <v>2250</v>
      </c>
      <c r="AA11" s="7">
        <v>3500</v>
      </c>
      <c r="AB11" s="7" t="s">
        <v>67</v>
      </c>
      <c r="AC11" s="7" t="s">
        <v>67</v>
      </c>
      <c r="AD11" s="7" t="s">
        <v>67</v>
      </c>
      <c r="AE11" s="7">
        <v>3000</v>
      </c>
      <c r="AF11" s="7">
        <v>250</v>
      </c>
      <c r="AG11" s="7">
        <v>500</v>
      </c>
    </row>
    <row r="12" spans="1:40" x14ac:dyDescent="0.35">
      <c r="E12" s="7" t="s">
        <v>67</v>
      </c>
      <c r="F12" s="7" t="s">
        <v>67</v>
      </c>
      <c r="G12" s="7" t="s">
        <v>67</v>
      </c>
      <c r="H12" s="7" t="s">
        <v>67</v>
      </c>
      <c r="I12" s="7" t="s">
        <v>67</v>
      </c>
      <c r="J12" s="7" t="s">
        <v>67</v>
      </c>
      <c r="K12" s="7" t="s">
        <v>67</v>
      </c>
      <c r="L12" s="7" t="s">
        <v>67</v>
      </c>
      <c r="M12" s="7" t="s">
        <v>67</v>
      </c>
      <c r="N12" s="7" t="s">
        <v>69</v>
      </c>
      <c r="O12" s="7" t="s">
        <v>67</v>
      </c>
      <c r="P12" s="7" t="s">
        <v>67</v>
      </c>
      <c r="Q12" s="7" t="s">
        <v>67</v>
      </c>
      <c r="R12" s="7" t="s">
        <v>67</v>
      </c>
      <c r="S12" s="7" t="s">
        <v>67</v>
      </c>
      <c r="T12" s="7" t="s">
        <v>67</v>
      </c>
      <c r="U12" s="7" t="s">
        <v>69</v>
      </c>
      <c r="V12" s="7" t="s">
        <v>67</v>
      </c>
      <c r="W12" s="7" t="s">
        <v>67</v>
      </c>
      <c r="X12" s="7" t="s">
        <v>67</v>
      </c>
      <c r="Y12" s="7" t="s">
        <v>67</v>
      </c>
      <c r="Z12" s="7" t="s">
        <v>67</v>
      </c>
      <c r="AA12" s="7" t="s">
        <v>67</v>
      </c>
      <c r="AB12" s="7" t="s">
        <v>67</v>
      </c>
      <c r="AC12" s="7" t="s">
        <v>67</v>
      </c>
      <c r="AD12" s="7" t="s">
        <v>67</v>
      </c>
      <c r="AE12" s="7" t="s">
        <v>69</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t="s">
        <v>33</v>
      </c>
      <c r="G15" s="7" t="s">
        <v>33</v>
      </c>
      <c r="H15" s="7">
        <v>462.5</v>
      </c>
      <c r="I15" s="7">
        <v>300</v>
      </c>
      <c r="J15" s="7">
        <v>5250</v>
      </c>
      <c r="K15" s="7">
        <v>5000</v>
      </c>
      <c r="L15" s="7">
        <v>1000</v>
      </c>
      <c r="M15" s="7">
        <v>1875</v>
      </c>
      <c r="N15" s="7">
        <v>7500</v>
      </c>
      <c r="O15" s="7">
        <v>200</v>
      </c>
      <c r="P15" s="7" t="s">
        <v>33</v>
      </c>
      <c r="Q15" s="7">
        <v>31750</v>
      </c>
      <c r="R15" s="7">
        <v>34750</v>
      </c>
      <c r="S15" s="7">
        <v>7500</v>
      </c>
      <c r="T15" s="7">
        <v>6250</v>
      </c>
      <c r="U15" s="7">
        <v>425</v>
      </c>
      <c r="V15" s="7">
        <v>150</v>
      </c>
      <c r="W15" s="7" t="s">
        <v>33</v>
      </c>
      <c r="X15" s="7">
        <v>625</v>
      </c>
      <c r="Y15" s="7">
        <v>825</v>
      </c>
      <c r="Z15" s="7">
        <v>1500</v>
      </c>
      <c r="AA15" s="7">
        <v>3000</v>
      </c>
      <c r="AB15" s="7">
        <v>2500</v>
      </c>
      <c r="AC15" s="7">
        <v>2500</v>
      </c>
      <c r="AD15" s="7">
        <v>1500</v>
      </c>
      <c r="AE15" s="7">
        <v>6500</v>
      </c>
      <c r="AF15" s="7">
        <v>200</v>
      </c>
      <c r="AG15" s="7" t="s">
        <v>33</v>
      </c>
    </row>
    <row r="16" spans="1:40" x14ac:dyDescent="0.35">
      <c r="A16" s="4" t="s">
        <v>64</v>
      </c>
      <c r="B16" s="4" t="s">
        <v>71</v>
      </c>
      <c r="C16" s="4" t="s">
        <v>66</v>
      </c>
      <c r="E16" s="7">
        <v>1000</v>
      </c>
      <c r="F16" s="7" t="s">
        <v>67</v>
      </c>
      <c r="G16" s="7" t="s">
        <v>67</v>
      </c>
      <c r="H16" s="7">
        <v>450</v>
      </c>
      <c r="I16" s="7">
        <v>275</v>
      </c>
      <c r="J16" s="7">
        <v>5000</v>
      </c>
      <c r="K16" s="7">
        <v>2000</v>
      </c>
      <c r="L16" s="7">
        <v>1000</v>
      </c>
      <c r="M16" s="7">
        <v>1500</v>
      </c>
      <c r="N16" s="7">
        <v>7000</v>
      </c>
      <c r="O16" s="7">
        <v>200</v>
      </c>
      <c r="P16" s="7" t="s">
        <v>67</v>
      </c>
      <c r="Q16" s="7">
        <v>28000</v>
      </c>
      <c r="R16" s="7">
        <v>29000</v>
      </c>
      <c r="S16" s="7">
        <v>7000</v>
      </c>
      <c r="T16" s="7">
        <v>6000</v>
      </c>
      <c r="U16" s="7">
        <v>400</v>
      </c>
      <c r="V16" s="7">
        <v>150</v>
      </c>
      <c r="W16" s="7" t="s">
        <v>67</v>
      </c>
      <c r="X16" s="7">
        <v>600</v>
      </c>
      <c r="Y16" s="7">
        <v>800</v>
      </c>
      <c r="Z16" s="7">
        <v>1250</v>
      </c>
      <c r="AA16" s="7">
        <v>3000</v>
      </c>
      <c r="AB16" s="7">
        <v>2500</v>
      </c>
      <c r="AC16" s="7">
        <v>2500</v>
      </c>
      <c r="AD16" s="7">
        <v>1500</v>
      </c>
      <c r="AE16" s="7">
        <v>6250</v>
      </c>
      <c r="AF16" s="7">
        <v>200</v>
      </c>
      <c r="AG16" s="7" t="s">
        <v>67</v>
      </c>
    </row>
    <row r="17" spans="1:33" x14ac:dyDescent="0.35">
      <c r="A17" s="4" t="s">
        <v>64</v>
      </c>
      <c r="B17" s="4" t="s">
        <v>71</v>
      </c>
      <c r="C17" s="4" t="s">
        <v>68</v>
      </c>
      <c r="E17" s="7">
        <v>1100</v>
      </c>
      <c r="F17" s="7" t="s">
        <v>67</v>
      </c>
      <c r="G17" s="7" t="s">
        <v>67</v>
      </c>
      <c r="H17" s="7">
        <v>500</v>
      </c>
      <c r="I17" s="7">
        <v>300</v>
      </c>
      <c r="J17" s="7">
        <v>7000</v>
      </c>
      <c r="K17" s="7">
        <v>5000</v>
      </c>
      <c r="L17" s="7">
        <v>1000</v>
      </c>
      <c r="M17" s="7">
        <v>2000</v>
      </c>
      <c r="N17" s="7">
        <v>8000</v>
      </c>
      <c r="O17" s="7">
        <v>200</v>
      </c>
      <c r="P17" s="7" t="s">
        <v>67</v>
      </c>
      <c r="Q17" s="7">
        <v>32500</v>
      </c>
      <c r="R17" s="7">
        <v>37500</v>
      </c>
      <c r="S17" s="7">
        <v>7500</v>
      </c>
      <c r="T17" s="7">
        <v>10000</v>
      </c>
      <c r="U17" s="7">
        <v>450</v>
      </c>
      <c r="V17" s="7">
        <v>150</v>
      </c>
      <c r="W17" s="7" t="s">
        <v>67</v>
      </c>
      <c r="X17" s="7">
        <v>650</v>
      </c>
      <c r="Y17" s="7">
        <v>850</v>
      </c>
      <c r="Z17" s="7">
        <v>1500</v>
      </c>
      <c r="AA17" s="7">
        <v>3200</v>
      </c>
      <c r="AB17" s="7">
        <v>2750</v>
      </c>
      <c r="AC17" s="7">
        <v>2500</v>
      </c>
      <c r="AD17" s="7">
        <v>1500</v>
      </c>
      <c r="AE17" s="7">
        <v>7000</v>
      </c>
      <c r="AF17" s="7">
        <v>200</v>
      </c>
      <c r="AG17" s="7" t="s">
        <v>67</v>
      </c>
    </row>
    <row r="18" spans="1:33" x14ac:dyDescent="0.35">
      <c r="E18" s="7" t="s">
        <v>67</v>
      </c>
      <c r="F18" s="7" t="s">
        <v>67</v>
      </c>
      <c r="G18" s="7" t="s">
        <v>67</v>
      </c>
      <c r="H18" s="7" t="s">
        <v>67</v>
      </c>
      <c r="I18" s="7" t="s">
        <v>67</v>
      </c>
      <c r="J18" s="7" t="s">
        <v>69</v>
      </c>
      <c r="K18" s="7" t="s">
        <v>69</v>
      </c>
      <c r="L18" s="7" t="s">
        <v>67</v>
      </c>
      <c r="M18" s="7" t="s">
        <v>69</v>
      </c>
      <c r="N18" s="7" t="s">
        <v>67</v>
      </c>
      <c r="O18" s="7" t="s">
        <v>67</v>
      </c>
      <c r="P18" s="7" t="s">
        <v>67</v>
      </c>
      <c r="Q18" s="7" t="s">
        <v>67</v>
      </c>
      <c r="R18" s="7" t="s">
        <v>69</v>
      </c>
      <c r="S18" s="7" t="s">
        <v>67</v>
      </c>
      <c r="T18" s="7" t="s">
        <v>69</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900</v>
      </c>
      <c r="F27" s="7">
        <v>1250</v>
      </c>
      <c r="G27" s="7" t="s">
        <v>33</v>
      </c>
      <c r="H27" s="7">
        <v>500</v>
      </c>
      <c r="I27" s="7">
        <v>300</v>
      </c>
      <c r="J27" s="7">
        <v>5000</v>
      </c>
      <c r="K27" s="7">
        <v>5000</v>
      </c>
      <c r="L27" s="7">
        <v>2000</v>
      </c>
      <c r="M27" s="7">
        <v>1500</v>
      </c>
      <c r="N27" s="7">
        <v>7500</v>
      </c>
      <c r="O27" s="7">
        <v>100</v>
      </c>
      <c r="P27" s="7" t="s">
        <v>33</v>
      </c>
      <c r="Q27" s="7">
        <v>25000</v>
      </c>
      <c r="R27" s="7">
        <v>6000</v>
      </c>
      <c r="S27" s="7">
        <v>4500</v>
      </c>
      <c r="T27" s="7">
        <v>3500</v>
      </c>
      <c r="U27" s="7">
        <v>300</v>
      </c>
      <c r="V27" s="7">
        <v>175</v>
      </c>
      <c r="W27" s="7" t="s">
        <v>33</v>
      </c>
      <c r="X27" s="7" t="s">
        <v>33</v>
      </c>
      <c r="Y27" s="7">
        <v>500</v>
      </c>
      <c r="Z27" s="7">
        <v>2875</v>
      </c>
      <c r="AA27" s="7">
        <v>3125</v>
      </c>
      <c r="AB27" s="7">
        <v>2000</v>
      </c>
      <c r="AC27" s="7">
        <v>2000</v>
      </c>
      <c r="AD27" s="7">
        <v>775</v>
      </c>
      <c r="AE27" s="7">
        <v>6000</v>
      </c>
      <c r="AF27" s="7">
        <v>500</v>
      </c>
      <c r="AG27" s="7">
        <v>500</v>
      </c>
    </row>
    <row r="28" spans="1:33" x14ac:dyDescent="0.35">
      <c r="A28" s="4" t="s">
        <v>73</v>
      </c>
      <c r="B28" s="4" t="s">
        <v>77</v>
      </c>
      <c r="C28" s="4" t="s">
        <v>66</v>
      </c>
      <c r="E28" s="7">
        <v>750</v>
      </c>
      <c r="F28" s="7">
        <v>1250</v>
      </c>
      <c r="G28" s="7" t="s">
        <v>67</v>
      </c>
      <c r="H28" s="7">
        <v>500</v>
      </c>
      <c r="I28" s="7">
        <v>300</v>
      </c>
      <c r="J28" s="7">
        <v>4500</v>
      </c>
      <c r="K28" s="7">
        <v>5000</v>
      </c>
      <c r="L28" s="7">
        <v>2000</v>
      </c>
      <c r="M28" s="7">
        <v>1500</v>
      </c>
      <c r="N28" s="7">
        <v>7500</v>
      </c>
      <c r="O28" s="7">
        <v>100</v>
      </c>
      <c r="P28" s="7" t="s">
        <v>67</v>
      </c>
      <c r="Q28" s="7">
        <v>25000</v>
      </c>
      <c r="R28" s="7">
        <v>6000</v>
      </c>
      <c r="S28" s="7">
        <v>4500</v>
      </c>
      <c r="T28" s="7">
        <v>3500</v>
      </c>
      <c r="U28" s="7">
        <v>300</v>
      </c>
      <c r="V28" s="7">
        <v>100</v>
      </c>
      <c r="W28" s="7" t="s">
        <v>67</v>
      </c>
      <c r="X28" s="7" t="s">
        <v>67</v>
      </c>
      <c r="Y28" s="7">
        <v>500</v>
      </c>
      <c r="Z28" s="7">
        <v>2500</v>
      </c>
      <c r="AA28" s="7">
        <v>3000</v>
      </c>
      <c r="AB28" s="7">
        <v>2000</v>
      </c>
      <c r="AC28" s="7">
        <v>2000</v>
      </c>
      <c r="AD28" s="7">
        <v>750</v>
      </c>
      <c r="AE28" s="7">
        <v>6000</v>
      </c>
      <c r="AF28" s="7">
        <v>450</v>
      </c>
      <c r="AG28" s="7">
        <v>500</v>
      </c>
    </row>
    <row r="29" spans="1:33" x14ac:dyDescent="0.35">
      <c r="A29" s="4" t="s">
        <v>73</v>
      </c>
      <c r="B29" s="4" t="s">
        <v>77</v>
      </c>
      <c r="C29" s="4" t="s">
        <v>68</v>
      </c>
      <c r="E29" s="7">
        <v>950</v>
      </c>
      <c r="F29" s="7">
        <v>1250</v>
      </c>
      <c r="G29" s="7" t="s">
        <v>67</v>
      </c>
      <c r="H29" s="7">
        <v>500</v>
      </c>
      <c r="I29" s="7">
        <v>300</v>
      </c>
      <c r="J29" s="7">
        <v>5000</v>
      </c>
      <c r="K29" s="7">
        <v>5000</v>
      </c>
      <c r="L29" s="7">
        <v>2000</v>
      </c>
      <c r="M29" s="7">
        <v>1500</v>
      </c>
      <c r="N29" s="7">
        <v>8000</v>
      </c>
      <c r="O29" s="7">
        <v>100</v>
      </c>
      <c r="P29" s="7" t="s">
        <v>67</v>
      </c>
      <c r="Q29" s="7">
        <v>25000</v>
      </c>
      <c r="R29" s="7">
        <v>6000</v>
      </c>
      <c r="S29" s="7">
        <v>4500</v>
      </c>
      <c r="T29" s="7">
        <v>3500</v>
      </c>
      <c r="U29" s="7">
        <v>500</v>
      </c>
      <c r="V29" s="7">
        <v>200</v>
      </c>
      <c r="W29" s="7" t="s">
        <v>67</v>
      </c>
      <c r="X29" s="7" t="s">
        <v>67</v>
      </c>
      <c r="Y29" s="7">
        <v>500</v>
      </c>
      <c r="Z29" s="7">
        <v>3100</v>
      </c>
      <c r="AA29" s="7">
        <v>3500</v>
      </c>
      <c r="AB29" s="7">
        <v>2000</v>
      </c>
      <c r="AC29" s="7">
        <v>2000</v>
      </c>
      <c r="AD29" s="7">
        <v>1000</v>
      </c>
      <c r="AE29" s="7">
        <v>6000</v>
      </c>
      <c r="AF29" s="7">
        <v>500</v>
      </c>
      <c r="AG29" s="7">
        <v>500</v>
      </c>
    </row>
    <row r="30" spans="1:33" x14ac:dyDescent="0.35">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67</v>
      </c>
      <c r="AC30" s="7" t="s">
        <v>67</v>
      </c>
      <c r="AD30" s="7" t="s">
        <v>69</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1250</v>
      </c>
      <c r="F57" s="7">
        <v>1450</v>
      </c>
      <c r="G57" s="7">
        <v>1750</v>
      </c>
      <c r="H57" s="7">
        <v>650</v>
      </c>
      <c r="I57" s="7">
        <v>325</v>
      </c>
      <c r="J57" s="7">
        <v>5000</v>
      </c>
      <c r="K57" s="7">
        <v>35000</v>
      </c>
      <c r="L57" s="7">
        <v>1700</v>
      </c>
      <c r="M57" s="7">
        <v>2100</v>
      </c>
      <c r="N57" s="7">
        <v>6000</v>
      </c>
      <c r="O57" s="7">
        <v>100</v>
      </c>
      <c r="P57" s="7" t="s">
        <v>33</v>
      </c>
      <c r="Q57" s="7">
        <v>28750</v>
      </c>
      <c r="R57" s="7" t="s">
        <v>33</v>
      </c>
      <c r="S57" s="7">
        <v>6600</v>
      </c>
      <c r="T57" s="7">
        <v>5250</v>
      </c>
      <c r="U57" s="7">
        <v>300</v>
      </c>
      <c r="V57" s="7">
        <v>150</v>
      </c>
      <c r="W57" s="7" t="s">
        <v>33</v>
      </c>
      <c r="X57" s="7" t="s">
        <v>33</v>
      </c>
      <c r="Y57" s="7">
        <v>1500</v>
      </c>
      <c r="Z57" s="7">
        <v>1100</v>
      </c>
      <c r="AA57" s="7">
        <v>3000</v>
      </c>
      <c r="AB57" s="7">
        <v>2000</v>
      </c>
      <c r="AC57" s="7">
        <v>2000</v>
      </c>
      <c r="AD57" s="7">
        <v>1500</v>
      </c>
      <c r="AE57" s="7">
        <v>3000</v>
      </c>
      <c r="AF57" s="7">
        <v>300</v>
      </c>
      <c r="AG57" s="7">
        <v>500</v>
      </c>
    </row>
    <row r="58" spans="1:33" x14ac:dyDescent="0.35">
      <c r="A58" s="4" t="s">
        <v>81</v>
      </c>
      <c r="B58" s="4" t="s">
        <v>88</v>
      </c>
      <c r="C58" s="4" t="s">
        <v>66</v>
      </c>
      <c r="E58" s="7">
        <v>1000</v>
      </c>
      <c r="F58" s="7">
        <v>1250</v>
      </c>
      <c r="G58" s="7">
        <v>1500</v>
      </c>
      <c r="H58" s="7">
        <v>450</v>
      </c>
      <c r="I58" s="7">
        <v>300</v>
      </c>
      <c r="J58" s="7">
        <v>5000</v>
      </c>
      <c r="K58" s="7">
        <v>35000</v>
      </c>
      <c r="L58" s="7">
        <v>1700</v>
      </c>
      <c r="M58" s="7">
        <v>2000</v>
      </c>
      <c r="N58" s="7">
        <v>5500</v>
      </c>
      <c r="O58" s="7">
        <v>100</v>
      </c>
      <c r="P58" s="7" t="s">
        <v>67</v>
      </c>
      <c r="Q58" s="7">
        <v>27500</v>
      </c>
      <c r="R58" s="7" t="s">
        <v>67</v>
      </c>
      <c r="S58" s="7">
        <v>6500</v>
      </c>
      <c r="T58" s="7">
        <v>5000</v>
      </c>
      <c r="U58" s="7">
        <v>300</v>
      </c>
      <c r="V58" s="7">
        <v>150</v>
      </c>
      <c r="W58" s="7" t="s">
        <v>67</v>
      </c>
      <c r="X58" s="7" t="s">
        <v>67</v>
      </c>
      <c r="Y58" s="7">
        <v>1500</v>
      </c>
      <c r="Z58" s="7">
        <v>1000</v>
      </c>
      <c r="AA58" s="7">
        <v>3000</v>
      </c>
      <c r="AB58" s="7">
        <v>2000</v>
      </c>
      <c r="AC58" s="7">
        <v>2000</v>
      </c>
      <c r="AD58" s="7">
        <v>1250</v>
      </c>
      <c r="AE58" s="7">
        <v>3000</v>
      </c>
      <c r="AF58" s="7">
        <v>300</v>
      </c>
      <c r="AG58" s="7">
        <v>500</v>
      </c>
    </row>
    <row r="59" spans="1:33" x14ac:dyDescent="0.35">
      <c r="A59" s="4" t="s">
        <v>81</v>
      </c>
      <c r="B59" s="4" t="s">
        <v>88</v>
      </c>
      <c r="C59" s="4" t="s">
        <v>68</v>
      </c>
      <c r="E59" s="7">
        <v>1300</v>
      </c>
      <c r="F59" s="7">
        <v>1500</v>
      </c>
      <c r="G59" s="7">
        <v>1800</v>
      </c>
      <c r="H59" s="7">
        <v>900</v>
      </c>
      <c r="I59" s="7">
        <v>350</v>
      </c>
      <c r="J59" s="7">
        <v>5500</v>
      </c>
      <c r="K59" s="7">
        <v>37500</v>
      </c>
      <c r="L59" s="7">
        <v>1750</v>
      </c>
      <c r="M59" s="7">
        <v>2500</v>
      </c>
      <c r="N59" s="7">
        <v>6000</v>
      </c>
      <c r="O59" s="7">
        <v>300</v>
      </c>
      <c r="P59" s="7" t="s">
        <v>67</v>
      </c>
      <c r="Q59" s="7">
        <v>30000</v>
      </c>
      <c r="R59" s="7" t="s">
        <v>67</v>
      </c>
      <c r="S59" s="7">
        <v>7000</v>
      </c>
      <c r="T59" s="7">
        <v>5500</v>
      </c>
      <c r="U59" s="7">
        <v>350</v>
      </c>
      <c r="V59" s="7">
        <v>200</v>
      </c>
      <c r="W59" s="7" t="s">
        <v>67</v>
      </c>
      <c r="X59" s="7" t="s">
        <v>67</v>
      </c>
      <c r="Y59" s="7">
        <v>1750</v>
      </c>
      <c r="Z59" s="7">
        <v>1200</v>
      </c>
      <c r="AA59" s="7">
        <v>3200</v>
      </c>
      <c r="AB59" s="7">
        <v>2000</v>
      </c>
      <c r="AC59" s="7">
        <v>2000</v>
      </c>
      <c r="AD59" s="7">
        <v>1700</v>
      </c>
      <c r="AE59" s="7">
        <v>3000</v>
      </c>
      <c r="AF59" s="7">
        <v>350</v>
      </c>
      <c r="AG59" s="7">
        <v>500</v>
      </c>
    </row>
    <row r="60" spans="1:33" x14ac:dyDescent="0.35">
      <c r="E60" s="7" t="s">
        <v>69</v>
      </c>
      <c r="F60" s="7" t="s">
        <v>67</v>
      </c>
      <c r="G60" s="7" t="s">
        <v>67</v>
      </c>
      <c r="H60" s="7" t="s">
        <v>69</v>
      </c>
      <c r="I60" s="7" t="s">
        <v>67</v>
      </c>
      <c r="J60" s="7" t="s">
        <v>67</v>
      </c>
      <c r="K60" s="7" t="s">
        <v>67</v>
      </c>
      <c r="L60" s="7" t="s">
        <v>67</v>
      </c>
      <c r="M60" s="7" t="s">
        <v>69</v>
      </c>
      <c r="N60" s="7" t="s">
        <v>67</v>
      </c>
      <c r="O60" s="7" t="s">
        <v>67</v>
      </c>
      <c r="P60" s="7" t="s">
        <v>67</v>
      </c>
      <c r="Q60" s="7" t="s">
        <v>67</v>
      </c>
      <c r="R60" s="7" t="s">
        <v>67</v>
      </c>
      <c r="S60" s="7" t="s">
        <v>67</v>
      </c>
      <c r="T60" s="7" t="s">
        <v>67</v>
      </c>
      <c r="U60" s="7" t="s">
        <v>67</v>
      </c>
      <c r="V60" s="7" t="s">
        <v>67</v>
      </c>
      <c r="W60" s="7" t="s">
        <v>67</v>
      </c>
      <c r="X60" s="7" t="s">
        <v>67</v>
      </c>
      <c r="Y60" s="7" t="s">
        <v>67</v>
      </c>
      <c r="Z60" s="7" t="s">
        <v>67</v>
      </c>
      <c r="AA60" s="7" t="s">
        <v>67</v>
      </c>
      <c r="AB60" s="7" t="s">
        <v>67</v>
      </c>
      <c r="AC60" s="7" t="s">
        <v>67</v>
      </c>
      <c r="AD60" s="7" t="s">
        <v>69</v>
      </c>
      <c r="AE60" s="7" t="s">
        <v>67</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v>1000</v>
      </c>
      <c r="F63" s="7" t="s">
        <v>33</v>
      </c>
      <c r="G63" s="7" t="s">
        <v>33</v>
      </c>
      <c r="H63" s="7">
        <v>600</v>
      </c>
      <c r="I63" s="7">
        <v>500</v>
      </c>
      <c r="J63" s="7">
        <v>7500</v>
      </c>
      <c r="K63" s="7">
        <v>12500</v>
      </c>
      <c r="L63" s="7" t="s">
        <v>33</v>
      </c>
      <c r="M63" s="7">
        <v>5000</v>
      </c>
      <c r="N63" s="7" t="s">
        <v>33</v>
      </c>
      <c r="O63" s="7" t="s">
        <v>33</v>
      </c>
      <c r="P63" s="7" t="s">
        <v>33</v>
      </c>
      <c r="Q63" s="7" t="s">
        <v>33</v>
      </c>
      <c r="R63" s="7" t="s">
        <v>33</v>
      </c>
      <c r="S63" s="7" t="s">
        <v>33</v>
      </c>
      <c r="T63" s="7" t="s">
        <v>33</v>
      </c>
      <c r="U63" s="7">
        <v>500</v>
      </c>
      <c r="V63" s="7">
        <v>175</v>
      </c>
      <c r="W63" s="7" t="s">
        <v>33</v>
      </c>
      <c r="X63" s="7" t="s">
        <v>33</v>
      </c>
      <c r="Y63" s="7" t="s">
        <v>33</v>
      </c>
      <c r="Z63" s="7" t="s">
        <v>33</v>
      </c>
      <c r="AA63" s="7">
        <v>3000</v>
      </c>
      <c r="AB63" s="7">
        <v>2375</v>
      </c>
      <c r="AC63" s="7" t="s">
        <v>33</v>
      </c>
      <c r="AD63" s="7">
        <v>2000</v>
      </c>
      <c r="AE63" s="7">
        <v>1500</v>
      </c>
      <c r="AF63" s="7">
        <v>325</v>
      </c>
      <c r="AG63" s="7" t="s">
        <v>33</v>
      </c>
    </row>
    <row r="64" spans="1:33" x14ac:dyDescent="0.35">
      <c r="A64" s="4" t="s">
        <v>81</v>
      </c>
      <c r="B64" s="4" t="s">
        <v>90</v>
      </c>
      <c r="C64" s="4" t="s">
        <v>66</v>
      </c>
      <c r="E64" s="7">
        <v>1000</v>
      </c>
      <c r="F64" s="7" t="s">
        <v>67</v>
      </c>
      <c r="G64" s="7" t="s">
        <v>67</v>
      </c>
      <c r="H64" s="7">
        <v>600</v>
      </c>
      <c r="I64" s="7">
        <v>500</v>
      </c>
      <c r="J64" s="7">
        <v>5000</v>
      </c>
      <c r="K64" s="7">
        <v>10000</v>
      </c>
      <c r="L64" s="7" t="s">
        <v>67</v>
      </c>
      <c r="M64" s="7">
        <v>5000</v>
      </c>
      <c r="N64" s="7" t="s">
        <v>67</v>
      </c>
      <c r="O64" s="7" t="s">
        <v>67</v>
      </c>
      <c r="P64" s="7" t="s">
        <v>67</v>
      </c>
      <c r="Q64" s="7" t="s">
        <v>67</v>
      </c>
      <c r="R64" s="7" t="s">
        <v>67</v>
      </c>
      <c r="S64" s="7" t="s">
        <v>67</v>
      </c>
      <c r="T64" s="7" t="s">
        <v>67</v>
      </c>
      <c r="U64" s="7">
        <v>500</v>
      </c>
      <c r="V64" s="7">
        <v>150</v>
      </c>
      <c r="W64" s="7" t="s">
        <v>67</v>
      </c>
      <c r="X64" s="7" t="s">
        <v>67</v>
      </c>
      <c r="Y64" s="7" t="s">
        <v>67</v>
      </c>
      <c r="Z64" s="7" t="s">
        <v>67</v>
      </c>
      <c r="AA64" s="7">
        <v>3000</v>
      </c>
      <c r="AB64" s="7">
        <v>2250</v>
      </c>
      <c r="AC64" s="7" t="s">
        <v>67</v>
      </c>
      <c r="AD64" s="7">
        <v>2000</v>
      </c>
      <c r="AE64" s="7">
        <v>1500</v>
      </c>
      <c r="AF64" s="7">
        <v>300</v>
      </c>
      <c r="AG64" s="7" t="s">
        <v>67</v>
      </c>
    </row>
    <row r="65" spans="1:33" x14ac:dyDescent="0.35">
      <c r="A65" s="4" t="s">
        <v>81</v>
      </c>
      <c r="B65" s="4" t="s">
        <v>90</v>
      </c>
      <c r="C65" s="4" t="s">
        <v>68</v>
      </c>
      <c r="E65" s="7">
        <v>1250</v>
      </c>
      <c r="F65" s="7" t="s">
        <v>67</v>
      </c>
      <c r="G65" s="7" t="s">
        <v>67</v>
      </c>
      <c r="H65" s="7">
        <v>700</v>
      </c>
      <c r="I65" s="7">
        <v>500</v>
      </c>
      <c r="J65" s="7">
        <v>10000</v>
      </c>
      <c r="K65" s="7">
        <v>12500</v>
      </c>
      <c r="L65" s="7" t="s">
        <v>67</v>
      </c>
      <c r="M65" s="7">
        <v>5000</v>
      </c>
      <c r="N65" s="7" t="s">
        <v>67</v>
      </c>
      <c r="O65" s="7" t="s">
        <v>67</v>
      </c>
      <c r="P65" s="7" t="s">
        <v>67</v>
      </c>
      <c r="Q65" s="7" t="s">
        <v>67</v>
      </c>
      <c r="R65" s="7" t="s">
        <v>67</v>
      </c>
      <c r="S65" s="7" t="s">
        <v>67</v>
      </c>
      <c r="T65" s="7" t="s">
        <v>67</v>
      </c>
      <c r="U65" s="7">
        <v>500</v>
      </c>
      <c r="V65" s="7">
        <v>200</v>
      </c>
      <c r="W65" s="7" t="s">
        <v>67</v>
      </c>
      <c r="X65" s="7" t="s">
        <v>67</v>
      </c>
      <c r="Y65" s="7" t="s">
        <v>67</v>
      </c>
      <c r="Z65" s="7" t="s">
        <v>67</v>
      </c>
      <c r="AA65" s="7">
        <v>3000</v>
      </c>
      <c r="AB65" s="7">
        <v>2500</v>
      </c>
      <c r="AC65" s="7" t="s">
        <v>67</v>
      </c>
      <c r="AD65" s="7">
        <v>2500</v>
      </c>
      <c r="AE65" s="7">
        <v>1500</v>
      </c>
      <c r="AF65" s="7">
        <v>350</v>
      </c>
      <c r="AG65" s="7" t="s">
        <v>67</v>
      </c>
    </row>
    <row r="66" spans="1:33" x14ac:dyDescent="0.35">
      <c r="E66" s="7" t="s">
        <v>69</v>
      </c>
      <c r="F66" s="7" t="s">
        <v>67</v>
      </c>
      <c r="G66" s="7" t="s">
        <v>67</v>
      </c>
      <c r="H66" s="7" t="s">
        <v>67</v>
      </c>
      <c r="I66" s="7" t="s">
        <v>67</v>
      </c>
      <c r="J66" s="7" t="s">
        <v>69</v>
      </c>
      <c r="K66" s="7" t="s">
        <v>69</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69</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v>1250</v>
      </c>
      <c r="F69" s="7" t="s">
        <v>33</v>
      </c>
      <c r="G69" s="7" t="s">
        <v>33</v>
      </c>
      <c r="H69" s="7" t="s">
        <v>33</v>
      </c>
      <c r="I69" s="7" t="s">
        <v>33</v>
      </c>
      <c r="J69" s="7" t="s">
        <v>33</v>
      </c>
      <c r="K69" s="7" t="s">
        <v>33</v>
      </c>
      <c r="L69" s="7" t="s">
        <v>33</v>
      </c>
      <c r="M69" s="7" t="s">
        <v>33</v>
      </c>
      <c r="N69" s="7" t="s">
        <v>33</v>
      </c>
      <c r="O69" s="7" t="s">
        <v>33</v>
      </c>
      <c r="P69" s="7" t="s">
        <v>33</v>
      </c>
      <c r="Q69" s="7" t="s">
        <v>33</v>
      </c>
      <c r="R69" s="7" t="s">
        <v>33</v>
      </c>
      <c r="S69" s="7">
        <v>8000</v>
      </c>
      <c r="T69" s="7">
        <v>6500</v>
      </c>
      <c r="U69" s="7">
        <v>500</v>
      </c>
      <c r="V69" s="7" t="s">
        <v>33</v>
      </c>
      <c r="W69" s="7" t="s">
        <v>33</v>
      </c>
      <c r="X69" s="7" t="s">
        <v>33</v>
      </c>
      <c r="Y69" s="7" t="s">
        <v>33</v>
      </c>
      <c r="Z69" s="7" t="s">
        <v>33</v>
      </c>
      <c r="AA69" s="7" t="s">
        <v>33</v>
      </c>
      <c r="AB69" s="7" t="s">
        <v>33</v>
      </c>
      <c r="AC69" s="7" t="s">
        <v>33</v>
      </c>
      <c r="AD69" s="7" t="s">
        <v>33</v>
      </c>
      <c r="AE69" s="7" t="s">
        <v>33</v>
      </c>
      <c r="AF69" s="7" t="s">
        <v>33</v>
      </c>
      <c r="AG69" s="7" t="s">
        <v>33</v>
      </c>
    </row>
    <row r="70" spans="1:33" x14ac:dyDescent="0.35">
      <c r="A70" s="4" t="s">
        <v>81</v>
      </c>
      <c r="B70" s="4" t="s">
        <v>92</v>
      </c>
      <c r="C70" s="4" t="s">
        <v>66</v>
      </c>
      <c r="E70" s="7">
        <v>1250</v>
      </c>
      <c r="F70" s="7" t="s">
        <v>67</v>
      </c>
      <c r="G70" s="7" t="s">
        <v>67</v>
      </c>
      <c r="H70" s="7" t="s">
        <v>67</v>
      </c>
      <c r="I70" s="7" t="s">
        <v>67</v>
      </c>
      <c r="J70" s="7" t="s">
        <v>67</v>
      </c>
      <c r="K70" s="7" t="s">
        <v>67</v>
      </c>
      <c r="L70" s="7" t="s">
        <v>67</v>
      </c>
      <c r="M70" s="7" t="s">
        <v>67</v>
      </c>
      <c r="N70" s="7" t="s">
        <v>67</v>
      </c>
      <c r="O70" s="7" t="s">
        <v>67</v>
      </c>
      <c r="P70" s="7" t="s">
        <v>67</v>
      </c>
      <c r="Q70" s="7" t="s">
        <v>67</v>
      </c>
      <c r="R70" s="7" t="s">
        <v>67</v>
      </c>
      <c r="S70" s="7">
        <v>7500</v>
      </c>
      <c r="T70" s="7">
        <v>6000</v>
      </c>
      <c r="U70" s="7">
        <v>300</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v>1500</v>
      </c>
      <c r="F71" s="7" t="s">
        <v>67</v>
      </c>
      <c r="G71" s="7" t="s">
        <v>67</v>
      </c>
      <c r="H71" s="7" t="s">
        <v>67</v>
      </c>
      <c r="I71" s="7" t="s">
        <v>67</v>
      </c>
      <c r="J71" s="7" t="s">
        <v>67</v>
      </c>
      <c r="K71" s="7" t="s">
        <v>67</v>
      </c>
      <c r="L71" s="7" t="s">
        <v>67</v>
      </c>
      <c r="M71" s="7" t="s">
        <v>67</v>
      </c>
      <c r="N71" s="7" t="s">
        <v>67</v>
      </c>
      <c r="O71" s="7" t="s">
        <v>67</v>
      </c>
      <c r="P71" s="7" t="s">
        <v>67</v>
      </c>
      <c r="Q71" s="7" t="s">
        <v>67</v>
      </c>
      <c r="R71" s="7" t="s">
        <v>67</v>
      </c>
      <c r="S71" s="7">
        <v>8500</v>
      </c>
      <c r="T71" s="7">
        <v>6500</v>
      </c>
      <c r="U71" s="7">
        <v>500</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t="s">
        <v>33</v>
      </c>
      <c r="G81" s="7" t="s">
        <v>33</v>
      </c>
      <c r="H81" s="7">
        <v>500</v>
      </c>
      <c r="I81" s="7">
        <v>350</v>
      </c>
      <c r="J81" s="7">
        <v>5000</v>
      </c>
      <c r="K81" s="7">
        <v>3000</v>
      </c>
      <c r="L81" s="7">
        <v>1375</v>
      </c>
      <c r="M81" s="7">
        <v>2250</v>
      </c>
      <c r="N81" s="7">
        <v>7250</v>
      </c>
      <c r="O81" s="7">
        <v>100</v>
      </c>
      <c r="P81" s="7">
        <v>15000</v>
      </c>
      <c r="Q81" s="7">
        <v>28000</v>
      </c>
      <c r="R81" s="7">
        <v>35000</v>
      </c>
      <c r="S81" s="7">
        <v>5500</v>
      </c>
      <c r="T81" s="7">
        <v>4000</v>
      </c>
      <c r="U81" s="7">
        <v>2000</v>
      </c>
      <c r="V81" s="7">
        <v>150</v>
      </c>
      <c r="W81" s="7">
        <v>875</v>
      </c>
      <c r="X81" s="7">
        <v>1250</v>
      </c>
      <c r="Y81" s="7">
        <v>2125</v>
      </c>
      <c r="Z81" s="7">
        <v>2000</v>
      </c>
      <c r="AA81" s="7">
        <v>3000</v>
      </c>
      <c r="AB81" s="7">
        <v>2500</v>
      </c>
      <c r="AC81" s="7">
        <v>5000</v>
      </c>
      <c r="AD81" s="7">
        <v>1000</v>
      </c>
      <c r="AE81" s="7">
        <v>3500</v>
      </c>
      <c r="AF81" s="7">
        <v>200</v>
      </c>
      <c r="AG81" s="7">
        <v>375</v>
      </c>
    </row>
    <row r="82" spans="1:33" x14ac:dyDescent="0.35">
      <c r="A82" s="4" t="s">
        <v>96</v>
      </c>
      <c r="B82" s="4" t="s">
        <v>97</v>
      </c>
      <c r="C82" s="4" t="s">
        <v>66</v>
      </c>
      <c r="E82" s="7">
        <v>800</v>
      </c>
      <c r="F82" s="7" t="s">
        <v>67</v>
      </c>
      <c r="G82" s="7" t="s">
        <v>67</v>
      </c>
      <c r="H82" s="7">
        <v>300</v>
      </c>
      <c r="I82" s="7">
        <v>300</v>
      </c>
      <c r="J82" s="7">
        <v>4500</v>
      </c>
      <c r="K82" s="7">
        <v>3000</v>
      </c>
      <c r="L82" s="7">
        <v>1000</v>
      </c>
      <c r="M82" s="7">
        <v>2000</v>
      </c>
      <c r="N82" s="7">
        <v>7000</v>
      </c>
      <c r="O82" s="7">
        <v>100</v>
      </c>
      <c r="P82" s="7">
        <v>15000</v>
      </c>
      <c r="Q82" s="7">
        <v>28000</v>
      </c>
      <c r="R82" s="7">
        <v>35000</v>
      </c>
      <c r="S82" s="7">
        <v>5500</v>
      </c>
      <c r="T82" s="7">
        <v>3500</v>
      </c>
      <c r="U82" s="7">
        <v>800</v>
      </c>
      <c r="V82" s="7">
        <v>125</v>
      </c>
      <c r="W82" s="7">
        <v>650</v>
      </c>
      <c r="X82" s="7">
        <v>1000</v>
      </c>
      <c r="Y82" s="7">
        <v>1250</v>
      </c>
      <c r="Z82" s="7">
        <v>1750</v>
      </c>
      <c r="AA82" s="7">
        <v>3000</v>
      </c>
      <c r="AB82" s="7">
        <v>1500</v>
      </c>
      <c r="AC82" s="7">
        <v>1750</v>
      </c>
      <c r="AD82" s="7">
        <v>750</v>
      </c>
      <c r="AE82" s="7">
        <v>3000</v>
      </c>
      <c r="AF82" s="7">
        <v>200</v>
      </c>
      <c r="AG82" s="7">
        <v>250</v>
      </c>
    </row>
    <row r="83" spans="1:33" x14ac:dyDescent="0.35">
      <c r="A83" s="4" t="s">
        <v>96</v>
      </c>
      <c r="B83" s="4" t="s">
        <v>97</v>
      </c>
      <c r="C83" s="4" t="s">
        <v>68</v>
      </c>
      <c r="E83" s="7">
        <v>1250</v>
      </c>
      <c r="F83" s="7" t="s">
        <v>67</v>
      </c>
      <c r="G83" s="7" t="s">
        <v>67</v>
      </c>
      <c r="H83" s="7">
        <v>500</v>
      </c>
      <c r="I83" s="7">
        <v>500</v>
      </c>
      <c r="J83" s="7">
        <v>12500</v>
      </c>
      <c r="K83" s="7">
        <v>3000</v>
      </c>
      <c r="L83" s="7">
        <v>1500</v>
      </c>
      <c r="M83" s="7">
        <v>2500</v>
      </c>
      <c r="N83" s="7">
        <v>9000</v>
      </c>
      <c r="O83" s="7">
        <v>100</v>
      </c>
      <c r="P83" s="7">
        <v>16000</v>
      </c>
      <c r="Q83" s="7">
        <v>28000</v>
      </c>
      <c r="R83" s="7">
        <v>35000</v>
      </c>
      <c r="S83" s="7">
        <v>9500</v>
      </c>
      <c r="T83" s="7">
        <v>7500</v>
      </c>
      <c r="U83" s="7">
        <v>2000</v>
      </c>
      <c r="V83" s="7">
        <v>200</v>
      </c>
      <c r="W83" s="7">
        <v>1200</v>
      </c>
      <c r="X83" s="7">
        <v>1750</v>
      </c>
      <c r="Y83" s="7">
        <v>2750</v>
      </c>
      <c r="Z83" s="7">
        <v>2250</v>
      </c>
      <c r="AA83" s="7">
        <v>3500</v>
      </c>
      <c r="AB83" s="7">
        <v>4000</v>
      </c>
      <c r="AC83" s="7">
        <v>5000</v>
      </c>
      <c r="AD83" s="7">
        <v>1250</v>
      </c>
      <c r="AE83" s="7">
        <v>4500</v>
      </c>
      <c r="AF83" s="7">
        <v>250</v>
      </c>
      <c r="AG83" s="7">
        <v>500</v>
      </c>
    </row>
    <row r="84" spans="1:33" x14ac:dyDescent="0.35">
      <c r="E84" s="7" t="s">
        <v>69</v>
      </c>
      <c r="F84" s="7" t="s">
        <v>67</v>
      </c>
      <c r="G84" s="7" t="s">
        <v>67</v>
      </c>
      <c r="H84" s="7" t="s">
        <v>67</v>
      </c>
      <c r="I84" s="7" t="s">
        <v>67</v>
      </c>
      <c r="J84" s="7" t="s">
        <v>69</v>
      </c>
      <c r="K84" s="7" t="s">
        <v>67</v>
      </c>
      <c r="L84" s="7" t="s">
        <v>69</v>
      </c>
      <c r="M84" s="7" t="s">
        <v>69</v>
      </c>
      <c r="N84" s="7" t="s">
        <v>69</v>
      </c>
      <c r="O84" s="7" t="s">
        <v>67</v>
      </c>
      <c r="P84" s="7" t="s">
        <v>67</v>
      </c>
      <c r="Q84" s="7" t="s">
        <v>67</v>
      </c>
      <c r="R84" s="7" t="s">
        <v>67</v>
      </c>
      <c r="S84" s="7" t="s">
        <v>69</v>
      </c>
      <c r="T84" s="7" t="s">
        <v>69</v>
      </c>
      <c r="U84" s="7" t="s">
        <v>69</v>
      </c>
      <c r="V84" s="7" t="s">
        <v>67</v>
      </c>
      <c r="W84" s="7" t="s">
        <v>69</v>
      </c>
      <c r="X84" s="7" t="s">
        <v>69</v>
      </c>
      <c r="Y84" s="7" t="s">
        <v>69</v>
      </c>
      <c r="Z84" s="7" t="s">
        <v>69</v>
      </c>
      <c r="AA84" s="7" t="s">
        <v>67</v>
      </c>
      <c r="AB84" s="7" t="s">
        <v>69</v>
      </c>
      <c r="AC84" s="7" t="s">
        <v>69</v>
      </c>
      <c r="AD84" s="7" t="s">
        <v>69</v>
      </c>
      <c r="AE84" s="7" t="s">
        <v>69</v>
      </c>
      <c r="AF84" s="7" t="s">
        <v>67</v>
      </c>
      <c r="AG84" s="7" t="s">
        <v>69</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v>1250</v>
      </c>
      <c r="F93" s="7">
        <v>3250</v>
      </c>
      <c r="G93" s="7" t="s">
        <v>33</v>
      </c>
      <c r="H93" s="7" t="s">
        <v>33</v>
      </c>
      <c r="I93" s="7" t="s">
        <v>33</v>
      </c>
      <c r="J93" s="7">
        <v>7000</v>
      </c>
      <c r="K93" s="7">
        <v>5000</v>
      </c>
      <c r="L93" s="7">
        <v>1000</v>
      </c>
      <c r="M93" s="7">
        <v>1250</v>
      </c>
      <c r="N93" s="7" t="s">
        <v>33</v>
      </c>
      <c r="O93" s="7" t="s">
        <v>33</v>
      </c>
      <c r="P93" s="7" t="s">
        <v>33</v>
      </c>
      <c r="Q93" s="7" t="s">
        <v>33</v>
      </c>
      <c r="R93" s="7" t="s">
        <v>33</v>
      </c>
      <c r="S93" s="7" t="s">
        <v>33</v>
      </c>
      <c r="T93" s="7" t="s">
        <v>33</v>
      </c>
      <c r="U93" s="7">
        <v>1000</v>
      </c>
      <c r="V93" s="7">
        <v>200</v>
      </c>
      <c r="W93" s="7">
        <v>875</v>
      </c>
      <c r="X93" s="7">
        <v>1500</v>
      </c>
      <c r="Y93" s="7">
        <v>2000</v>
      </c>
      <c r="Z93" s="7">
        <v>1000</v>
      </c>
      <c r="AA93" s="7">
        <v>4000</v>
      </c>
      <c r="AB93" s="7">
        <v>2500</v>
      </c>
      <c r="AC93" s="7">
        <v>2500</v>
      </c>
      <c r="AD93" s="7">
        <v>1500</v>
      </c>
      <c r="AE93" s="7" t="s">
        <v>33</v>
      </c>
      <c r="AF93" s="7" t="s">
        <v>33</v>
      </c>
      <c r="AG93" s="7" t="s">
        <v>33</v>
      </c>
    </row>
    <row r="94" spans="1:33" x14ac:dyDescent="0.35">
      <c r="A94" s="4" t="s">
        <v>99</v>
      </c>
      <c r="B94" s="4" t="s">
        <v>102</v>
      </c>
      <c r="C94" s="4" t="s">
        <v>66</v>
      </c>
      <c r="E94" s="7">
        <v>1000</v>
      </c>
      <c r="F94" s="7">
        <v>3250</v>
      </c>
      <c r="G94" s="7" t="s">
        <v>67</v>
      </c>
      <c r="H94" s="7" t="s">
        <v>67</v>
      </c>
      <c r="I94" s="7" t="s">
        <v>67</v>
      </c>
      <c r="J94" s="7">
        <v>5000</v>
      </c>
      <c r="K94" s="7">
        <v>3000</v>
      </c>
      <c r="L94" s="7">
        <v>1000</v>
      </c>
      <c r="M94" s="7">
        <v>1250</v>
      </c>
      <c r="N94" s="7" t="s">
        <v>67</v>
      </c>
      <c r="O94" s="7" t="s">
        <v>67</v>
      </c>
      <c r="P94" s="7" t="s">
        <v>67</v>
      </c>
      <c r="Q94" s="7" t="s">
        <v>67</v>
      </c>
      <c r="R94" s="7" t="s">
        <v>67</v>
      </c>
      <c r="S94" s="7" t="s">
        <v>67</v>
      </c>
      <c r="T94" s="7" t="s">
        <v>67</v>
      </c>
      <c r="U94" s="7">
        <v>500</v>
      </c>
      <c r="V94" s="7">
        <v>100</v>
      </c>
      <c r="W94" s="7">
        <v>500</v>
      </c>
      <c r="X94" s="7">
        <v>750</v>
      </c>
      <c r="Y94" s="7">
        <v>2000</v>
      </c>
      <c r="Z94" s="7">
        <v>1000</v>
      </c>
      <c r="AA94" s="7">
        <v>3500</v>
      </c>
      <c r="AB94" s="7">
        <v>2500</v>
      </c>
      <c r="AC94" s="7">
        <v>2000</v>
      </c>
      <c r="AD94" s="7">
        <v>1250</v>
      </c>
      <c r="AE94" s="7" t="s">
        <v>67</v>
      </c>
      <c r="AF94" s="7" t="s">
        <v>67</v>
      </c>
      <c r="AG94" s="7" t="s">
        <v>67</v>
      </c>
    </row>
    <row r="95" spans="1:33" x14ac:dyDescent="0.35">
      <c r="A95" s="4" t="s">
        <v>99</v>
      </c>
      <c r="B95" s="4" t="s">
        <v>102</v>
      </c>
      <c r="C95" s="4" t="s">
        <v>68</v>
      </c>
      <c r="E95" s="7">
        <v>1750</v>
      </c>
      <c r="F95" s="7">
        <v>3250</v>
      </c>
      <c r="G95" s="7" t="s">
        <v>67</v>
      </c>
      <c r="H95" s="7" t="s">
        <v>67</v>
      </c>
      <c r="I95" s="7" t="s">
        <v>67</v>
      </c>
      <c r="J95" s="7">
        <v>25000</v>
      </c>
      <c r="K95" s="7">
        <v>14000</v>
      </c>
      <c r="L95" s="7">
        <v>1500</v>
      </c>
      <c r="M95" s="7">
        <v>1500</v>
      </c>
      <c r="N95" s="7" t="s">
        <v>67</v>
      </c>
      <c r="O95" s="7" t="s">
        <v>67</v>
      </c>
      <c r="P95" s="7" t="s">
        <v>67</v>
      </c>
      <c r="Q95" s="7" t="s">
        <v>67</v>
      </c>
      <c r="R95" s="7" t="s">
        <v>67</v>
      </c>
      <c r="S95" s="7" t="s">
        <v>67</v>
      </c>
      <c r="T95" s="7" t="s">
        <v>67</v>
      </c>
      <c r="U95" s="7">
        <v>3500</v>
      </c>
      <c r="V95" s="7">
        <v>250</v>
      </c>
      <c r="W95" s="7">
        <v>1000</v>
      </c>
      <c r="X95" s="7">
        <v>1500</v>
      </c>
      <c r="Y95" s="7">
        <v>2500</v>
      </c>
      <c r="Z95" s="7">
        <v>2000</v>
      </c>
      <c r="AA95" s="7">
        <v>4000</v>
      </c>
      <c r="AB95" s="7">
        <v>2500</v>
      </c>
      <c r="AC95" s="7">
        <v>2500</v>
      </c>
      <c r="AD95" s="7">
        <v>1750</v>
      </c>
      <c r="AE95" s="7" t="s">
        <v>67</v>
      </c>
      <c r="AF95" s="7" t="s">
        <v>67</v>
      </c>
      <c r="AG95" s="7" t="s">
        <v>67</v>
      </c>
    </row>
    <row r="96" spans="1:33" x14ac:dyDescent="0.35">
      <c r="E96" s="7" t="s">
        <v>69</v>
      </c>
      <c r="F96" s="7" t="s">
        <v>67</v>
      </c>
      <c r="G96" s="7" t="s">
        <v>67</v>
      </c>
      <c r="H96" s="7" t="s">
        <v>67</v>
      </c>
      <c r="I96" s="7" t="s">
        <v>67</v>
      </c>
      <c r="J96" s="7" t="s">
        <v>69</v>
      </c>
      <c r="K96" s="7" t="s">
        <v>69</v>
      </c>
      <c r="L96" s="7" t="s">
        <v>69</v>
      </c>
      <c r="M96" s="7" t="s">
        <v>67</v>
      </c>
      <c r="N96" s="7" t="s">
        <v>67</v>
      </c>
      <c r="O96" s="7" t="s">
        <v>67</v>
      </c>
      <c r="P96" s="7" t="s">
        <v>67</v>
      </c>
      <c r="Q96" s="7" t="s">
        <v>67</v>
      </c>
      <c r="R96" s="7" t="s">
        <v>67</v>
      </c>
      <c r="S96" s="7" t="s">
        <v>67</v>
      </c>
      <c r="T96" s="7" t="s">
        <v>67</v>
      </c>
      <c r="U96" s="7" t="s">
        <v>69</v>
      </c>
      <c r="V96" s="7" t="s">
        <v>67</v>
      </c>
      <c r="W96" s="7" t="s">
        <v>69</v>
      </c>
      <c r="X96" s="7" t="s">
        <v>69</v>
      </c>
      <c r="Y96" s="7" t="s">
        <v>69</v>
      </c>
      <c r="Z96" s="7" t="s">
        <v>69</v>
      </c>
      <c r="AA96" s="7" t="s">
        <v>67</v>
      </c>
      <c r="AB96" s="7" t="s">
        <v>67</v>
      </c>
      <c r="AC96" s="7" t="s">
        <v>69</v>
      </c>
      <c r="AD96" s="7" t="s">
        <v>69</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v>1375</v>
      </c>
      <c r="F99" s="7">
        <v>4500</v>
      </c>
      <c r="G99" s="7">
        <v>5000</v>
      </c>
      <c r="H99" s="7">
        <v>500</v>
      </c>
      <c r="I99" s="7">
        <v>350</v>
      </c>
      <c r="J99" s="7">
        <v>7000</v>
      </c>
      <c r="K99" s="7">
        <v>15000</v>
      </c>
      <c r="L99" s="7">
        <v>1000</v>
      </c>
      <c r="M99" s="7">
        <v>3500</v>
      </c>
      <c r="N99" s="7" t="s">
        <v>33</v>
      </c>
      <c r="O99" s="7" t="s">
        <v>33</v>
      </c>
      <c r="P99" s="7" t="s">
        <v>33</v>
      </c>
      <c r="Q99" s="7" t="s">
        <v>33</v>
      </c>
      <c r="R99" s="7" t="s">
        <v>33</v>
      </c>
      <c r="S99" s="7">
        <v>8500</v>
      </c>
      <c r="T99" s="7">
        <v>6750</v>
      </c>
      <c r="U99" s="7">
        <v>1750</v>
      </c>
      <c r="V99" s="7">
        <v>200</v>
      </c>
      <c r="W99" s="7" t="s">
        <v>33</v>
      </c>
      <c r="X99" s="7" t="s">
        <v>33</v>
      </c>
      <c r="Y99" s="7">
        <v>1500</v>
      </c>
      <c r="Z99" s="7">
        <v>1500</v>
      </c>
      <c r="AA99" s="7">
        <v>3500</v>
      </c>
      <c r="AB99" s="7">
        <v>3000</v>
      </c>
      <c r="AC99" s="7">
        <v>3500</v>
      </c>
      <c r="AD99" s="7">
        <v>6000</v>
      </c>
      <c r="AE99" s="7">
        <v>7000</v>
      </c>
      <c r="AF99" s="7">
        <v>500</v>
      </c>
      <c r="AG99" s="7" t="s">
        <v>33</v>
      </c>
    </row>
    <row r="100" spans="1:33" x14ac:dyDescent="0.35">
      <c r="A100" s="4" t="s">
        <v>99</v>
      </c>
      <c r="B100" s="4" t="s">
        <v>104</v>
      </c>
      <c r="C100" s="4" t="s">
        <v>66</v>
      </c>
      <c r="E100" s="7">
        <v>1150</v>
      </c>
      <c r="F100" s="7">
        <v>4000</v>
      </c>
      <c r="G100" s="7">
        <v>4500</v>
      </c>
      <c r="H100" s="7">
        <v>500</v>
      </c>
      <c r="I100" s="7">
        <v>350</v>
      </c>
      <c r="J100" s="7">
        <v>3500</v>
      </c>
      <c r="K100" s="7">
        <v>15000</v>
      </c>
      <c r="L100" s="7">
        <v>1000</v>
      </c>
      <c r="M100" s="7">
        <v>2500</v>
      </c>
      <c r="N100" s="7" t="s">
        <v>67</v>
      </c>
      <c r="O100" s="7" t="s">
        <v>67</v>
      </c>
      <c r="P100" s="7" t="s">
        <v>67</v>
      </c>
      <c r="Q100" s="7" t="s">
        <v>67</v>
      </c>
      <c r="R100" s="7" t="s">
        <v>67</v>
      </c>
      <c r="S100" s="7">
        <v>8000</v>
      </c>
      <c r="T100" s="7">
        <v>6400</v>
      </c>
      <c r="U100" s="7">
        <v>1400</v>
      </c>
      <c r="V100" s="7">
        <v>150</v>
      </c>
      <c r="W100" s="7" t="s">
        <v>67</v>
      </c>
      <c r="X100" s="7" t="s">
        <v>67</v>
      </c>
      <c r="Y100" s="7">
        <v>1250</v>
      </c>
      <c r="Z100" s="7">
        <v>1500</v>
      </c>
      <c r="AA100" s="7">
        <v>3500</v>
      </c>
      <c r="AB100" s="7">
        <v>3000</v>
      </c>
      <c r="AC100" s="7">
        <v>3000</v>
      </c>
      <c r="AD100" s="7">
        <v>3500</v>
      </c>
      <c r="AE100" s="7">
        <v>6500</v>
      </c>
      <c r="AF100" s="7">
        <v>500</v>
      </c>
      <c r="AG100" s="7" t="s">
        <v>67</v>
      </c>
    </row>
    <row r="101" spans="1:33" x14ac:dyDescent="0.35">
      <c r="A101" s="4" t="s">
        <v>99</v>
      </c>
      <c r="B101" s="4" t="s">
        <v>104</v>
      </c>
      <c r="C101" s="4" t="s">
        <v>68</v>
      </c>
      <c r="E101" s="7">
        <v>1500</v>
      </c>
      <c r="F101" s="7">
        <v>4500</v>
      </c>
      <c r="G101" s="7">
        <v>5000</v>
      </c>
      <c r="H101" s="7">
        <v>600</v>
      </c>
      <c r="I101" s="7">
        <v>350</v>
      </c>
      <c r="J101" s="7">
        <v>7500</v>
      </c>
      <c r="K101" s="7">
        <v>15000</v>
      </c>
      <c r="L101" s="7">
        <v>1500</v>
      </c>
      <c r="M101" s="7">
        <v>3500</v>
      </c>
      <c r="N101" s="7" t="s">
        <v>67</v>
      </c>
      <c r="O101" s="7" t="s">
        <v>67</v>
      </c>
      <c r="P101" s="7" t="s">
        <v>67</v>
      </c>
      <c r="Q101" s="7" t="s">
        <v>67</v>
      </c>
      <c r="R101" s="7" t="s">
        <v>67</v>
      </c>
      <c r="S101" s="7">
        <v>8500</v>
      </c>
      <c r="T101" s="7">
        <v>7000</v>
      </c>
      <c r="U101" s="7">
        <v>2500</v>
      </c>
      <c r="V101" s="7">
        <v>300</v>
      </c>
      <c r="W101" s="7" t="s">
        <v>67</v>
      </c>
      <c r="X101" s="7" t="s">
        <v>67</v>
      </c>
      <c r="Y101" s="7">
        <v>2250</v>
      </c>
      <c r="Z101" s="7">
        <v>2000</v>
      </c>
      <c r="AA101" s="7">
        <v>4000</v>
      </c>
      <c r="AB101" s="7">
        <v>3000</v>
      </c>
      <c r="AC101" s="7">
        <v>3500</v>
      </c>
      <c r="AD101" s="7">
        <v>7000</v>
      </c>
      <c r="AE101" s="7">
        <v>7000</v>
      </c>
      <c r="AF101" s="7">
        <v>500</v>
      </c>
      <c r="AG101" s="7" t="s">
        <v>67</v>
      </c>
    </row>
    <row r="102" spans="1:33" x14ac:dyDescent="0.35">
      <c r="E102" s="7" t="s">
        <v>69</v>
      </c>
      <c r="F102" s="7" t="s">
        <v>67</v>
      </c>
      <c r="G102" s="7" t="s">
        <v>67</v>
      </c>
      <c r="H102" s="7" t="s">
        <v>67</v>
      </c>
      <c r="I102" s="7" t="s">
        <v>67</v>
      </c>
      <c r="J102" s="7" t="s">
        <v>69</v>
      </c>
      <c r="K102" s="7" t="s">
        <v>67</v>
      </c>
      <c r="L102" s="7" t="s">
        <v>69</v>
      </c>
      <c r="M102" s="7" t="s">
        <v>69</v>
      </c>
      <c r="N102" s="7" t="s">
        <v>67</v>
      </c>
      <c r="O102" s="7" t="s">
        <v>67</v>
      </c>
      <c r="P102" s="7" t="s">
        <v>67</v>
      </c>
      <c r="Q102" s="7" t="s">
        <v>67</v>
      </c>
      <c r="R102" s="7" t="s">
        <v>67</v>
      </c>
      <c r="S102" s="7" t="s">
        <v>67</v>
      </c>
      <c r="T102" s="7" t="s">
        <v>67</v>
      </c>
      <c r="U102" s="7" t="s">
        <v>69</v>
      </c>
      <c r="V102" s="7" t="s">
        <v>67</v>
      </c>
      <c r="W102" s="7" t="s">
        <v>67</v>
      </c>
      <c r="X102" s="7" t="s">
        <v>67</v>
      </c>
      <c r="Y102" s="7" t="s">
        <v>69</v>
      </c>
      <c r="Z102" s="7" t="s">
        <v>69</v>
      </c>
      <c r="AA102" s="7" t="s">
        <v>67</v>
      </c>
      <c r="AB102" s="7" t="s">
        <v>67</v>
      </c>
      <c r="AC102" s="7" t="s">
        <v>67</v>
      </c>
      <c r="AD102" s="7" t="s">
        <v>69</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v>3250</v>
      </c>
      <c r="F105" s="7">
        <v>1600</v>
      </c>
      <c r="G105" s="7">
        <v>2000</v>
      </c>
      <c r="H105" s="7">
        <v>1500</v>
      </c>
      <c r="I105" s="7" t="s">
        <v>33</v>
      </c>
      <c r="J105" s="7" t="s">
        <v>33</v>
      </c>
      <c r="K105" s="7" t="s">
        <v>33</v>
      </c>
      <c r="L105" s="7" t="s">
        <v>33</v>
      </c>
      <c r="M105" s="7" t="s">
        <v>33</v>
      </c>
      <c r="N105" s="7">
        <v>7750</v>
      </c>
      <c r="O105" s="7" t="s">
        <v>33</v>
      </c>
      <c r="P105" s="7" t="s">
        <v>33</v>
      </c>
      <c r="Q105" s="7" t="s">
        <v>33</v>
      </c>
      <c r="R105" s="7" t="s">
        <v>33</v>
      </c>
      <c r="S105" s="7" t="s">
        <v>33</v>
      </c>
      <c r="T105" s="7" t="s">
        <v>33</v>
      </c>
      <c r="U105" s="7" t="s">
        <v>33</v>
      </c>
      <c r="V105" s="7" t="s">
        <v>33</v>
      </c>
      <c r="W105" s="7" t="s">
        <v>33</v>
      </c>
      <c r="X105" s="7" t="s">
        <v>33</v>
      </c>
      <c r="Y105" s="7" t="s">
        <v>33</v>
      </c>
      <c r="Z105" s="7" t="s">
        <v>33</v>
      </c>
      <c r="AA105" s="7" t="s">
        <v>33</v>
      </c>
      <c r="AB105" s="7" t="s">
        <v>33</v>
      </c>
      <c r="AC105" s="7" t="s">
        <v>33</v>
      </c>
      <c r="AD105" s="7">
        <v>1750</v>
      </c>
      <c r="AE105" s="7" t="s">
        <v>33</v>
      </c>
      <c r="AF105" s="7">
        <v>1000</v>
      </c>
      <c r="AG105" s="7">
        <v>875</v>
      </c>
    </row>
    <row r="106" spans="1:33" x14ac:dyDescent="0.35">
      <c r="A106" s="4" t="s">
        <v>99</v>
      </c>
      <c r="B106" s="4" t="s">
        <v>106</v>
      </c>
      <c r="C106" s="4" t="s">
        <v>66</v>
      </c>
      <c r="E106" s="7">
        <v>2500</v>
      </c>
      <c r="F106" s="7">
        <v>1250</v>
      </c>
      <c r="G106" s="7">
        <v>1500</v>
      </c>
      <c r="H106" s="7">
        <v>1400</v>
      </c>
      <c r="I106" s="7" t="s">
        <v>67</v>
      </c>
      <c r="J106" s="7" t="s">
        <v>67</v>
      </c>
      <c r="K106" s="7" t="s">
        <v>67</v>
      </c>
      <c r="L106" s="7" t="s">
        <v>67</v>
      </c>
      <c r="M106" s="7" t="s">
        <v>67</v>
      </c>
      <c r="N106" s="7">
        <v>7000</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v>750</v>
      </c>
      <c r="AE106" s="7" t="s">
        <v>67</v>
      </c>
      <c r="AF106" s="7">
        <v>600</v>
      </c>
      <c r="AG106" s="7">
        <v>500</v>
      </c>
    </row>
    <row r="107" spans="1:33" x14ac:dyDescent="0.35">
      <c r="A107" s="4" t="s">
        <v>99</v>
      </c>
      <c r="B107" s="4" t="s">
        <v>106</v>
      </c>
      <c r="C107" s="4" t="s">
        <v>68</v>
      </c>
      <c r="E107" s="7">
        <v>3750</v>
      </c>
      <c r="F107" s="7">
        <v>2000</v>
      </c>
      <c r="G107" s="7">
        <v>2500</v>
      </c>
      <c r="H107" s="7">
        <v>2500</v>
      </c>
      <c r="I107" s="7" t="s">
        <v>67</v>
      </c>
      <c r="J107" s="7" t="s">
        <v>67</v>
      </c>
      <c r="K107" s="7" t="s">
        <v>67</v>
      </c>
      <c r="L107" s="7" t="s">
        <v>67</v>
      </c>
      <c r="M107" s="7" t="s">
        <v>67</v>
      </c>
      <c r="N107" s="7">
        <v>9000</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v>2500</v>
      </c>
      <c r="AE107" s="7" t="s">
        <v>67</v>
      </c>
      <c r="AF107" s="7">
        <v>1250</v>
      </c>
      <c r="AG107" s="7">
        <v>1000</v>
      </c>
    </row>
    <row r="108" spans="1:33" x14ac:dyDescent="0.35">
      <c r="E108" s="7" t="s">
        <v>69</v>
      </c>
      <c r="F108" s="7" t="s">
        <v>69</v>
      </c>
      <c r="G108" s="7" t="s">
        <v>69</v>
      </c>
      <c r="H108" s="7" t="s">
        <v>69</v>
      </c>
      <c r="I108" s="7" t="s">
        <v>67</v>
      </c>
      <c r="J108" s="7" t="s">
        <v>67</v>
      </c>
      <c r="K108" s="7" t="s">
        <v>67</v>
      </c>
      <c r="L108" s="7" t="s">
        <v>67</v>
      </c>
      <c r="M108" s="7" t="s">
        <v>67</v>
      </c>
      <c r="N108" s="7" t="s">
        <v>69</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69</v>
      </c>
      <c r="AE108" s="7" t="s">
        <v>67</v>
      </c>
      <c r="AF108" s="7" t="s">
        <v>69</v>
      </c>
      <c r="AG108" s="7" t="s">
        <v>69</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F3DA-C7BB-446E-AF58-E033C7069548}">
  <sheetPr>
    <tabColor theme="2"/>
  </sheetPr>
  <dimension ref="A1:AN114"/>
  <sheetViews>
    <sheetView zoomScale="70" zoomScaleNormal="70" workbookViewId="0">
      <selection activeCell="N15" sqref="N15"/>
    </sheetView>
  </sheetViews>
  <sheetFormatPr baseColWidth="10" defaultColWidth="10.81640625" defaultRowHeight="14.5" x14ac:dyDescent="0.35"/>
  <cols>
    <col min="1" max="2" width="10.81640625" style="4"/>
    <col min="3" max="3" width="13.81640625" style="4" bestFit="1" customWidth="1"/>
    <col min="4"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4" spans="1:40" x14ac:dyDescent="0.35">
      <c r="D4" s="55"/>
    </row>
    <row r="5" spans="1:40" x14ac:dyDescent="0.35">
      <c r="A5" s="4" t="s">
        <v>31</v>
      </c>
      <c r="B5" s="4" t="s">
        <v>141</v>
      </c>
      <c r="C5" s="4" t="s">
        <v>32</v>
      </c>
      <c r="D5" s="55"/>
      <c r="E5" s="7">
        <v>1100</v>
      </c>
      <c r="F5" s="7">
        <v>2500</v>
      </c>
      <c r="G5" s="7">
        <v>2000</v>
      </c>
      <c r="H5" s="7">
        <v>500</v>
      </c>
      <c r="I5" s="7">
        <v>312.5</v>
      </c>
      <c r="J5" s="7">
        <v>5500</v>
      </c>
      <c r="K5" s="7">
        <v>12750</v>
      </c>
      <c r="L5" s="7">
        <v>1500</v>
      </c>
      <c r="M5" s="7">
        <v>2500</v>
      </c>
      <c r="N5" s="7">
        <v>6750</v>
      </c>
      <c r="O5" s="7">
        <v>100</v>
      </c>
      <c r="P5" s="7" t="s">
        <v>33</v>
      </c>
      <c r="Q5" s="7">
        <v>28500</v>
      </c>
      <c r="R5" s="7">
        <v>35250</v>
      </c>
      <c r="S5" s="7">
        <v>7000</v>
      </c>
      <c r="T5" s="7">
        <v>5000</v>
      </c>
      <c r="U5" s="7">
        <v>800</v>
      </c>
      <c r="V5" s="7">
        <v>200</v>
      </c>
      <c r="W5" s="7">
        <v>650</v>
      </c>
      <c r="X5" s="7">
        <v>1000</v>
      </c>
      <c r="Y5" s="7">
        <v>1500</v>
      </c>
      <c r="Z5" s="7">
        <v>2250</v>
      </c>
      <c r="AA5" s="7">
        <v>3000</v>
      </c>
      <c r="AB5" s="7">
        <v>3000</v>
      </c>
      <c r="AC5" s="7">
        <v>2750</v>
      </c>
      <c r="AD5" s="7">
        <v>1375</v>
      </c>
      <c r="AE5" s="7">
        <v>3000</v>
      </c>
      <c r="AF5" s="7">
        <v>275</v>
      </c>
      <c r="AG5" s="7">
        <v>350</v>
      </c>
    </row>
    <row r="6" spans="1:40" x14ac:dyDescent="0.35">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143</v>
      </c>
    </row>
    <row r="8" spans="1:40" x14ac:dyDescent="0.35">
      <c r="C8" s="4" t="s">
        <v>63</v>
      </c>
    </row>
    <row r="9" spans="1:40" x14ac:dyDescent="0.35">
      <c r="A9" s="4" t="s">
        <v>64</v>
      </c>
      <c r="B9" s="4" t="s">
        <v>65</v>
      </c>
      <c r="C9" s="4" t="s">
        <v>31</v>
      </c>
      <c r="D9" s="6" t="s">
        <v>144</v>
      </c>
      <c r="E9" s="7">
        <v>1050</v>
      </c>
      <c r="F9" s="7" t="s">
        <v>33</v>
      </c>
      <c r="G9" s="7" t="s">
        <v>33</v>
      </c>
      <c r="H9" s="7">
        <v>500</v>
      </c>
      <c r="I9" s="7">
        <v>337.5</v>
      </c>
      <c r="J9" s="7">
        <v>5500</v>
      </c>
      <c r="K9" s="7" t="s">
        <v>33</v>
      </c>
      <c r="L9" s="7">
        <v>1250</v>
      </c>
      <c r="M9" s="7">
        <v>2375</v>
      </c>
      <c r="N9" s="7">
        <v>5750</v>
      </c>
      <c r="O9" s="7">
        <v>100</v>
      </c>
      <c r="P9" s="7" t="s">
        <v>33</v>
      </c>
      <c r="Q9" s="7">
        <v>31750</v>
      </c>
      <c r="R9" s="7">
        <v>36250</v>
      </c>
      <c r="S9" s="7">
        <v>7500</v>
      </c>
      <c r="T9" s="7">
        <v>5500</v>
      </c>
      <c r="U9" s="7">
        <v>400</v>
      </c>
      <c r="V9" s="7">
        <v>100</v>
      </c>
      <c r="W9" s="7">
        <v>750</v>
      </c>
      <c r="X9" s="7">
        <v>1000</v>
      </c>
      <c r="Y9" s="7">
        <v>1500</v>
      </c>
      <c r="Z9" s="7">
        <v>2000</v>
      </c>
      <c r="AA9" s="7">
        <v>3000</v>
      </c>
      <c r="AB9" s="7">
        <v>3000</v>
      </c>
      <c r="AC9" s="7">
        <v>2500</v>
      </c>
      <c r="AD9" s="7">
        <v>1375</v>
      </c>
      <c r="AE9" s="7">
        <v>2250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1000</v>
      </c>
      <c r="M10" s="7">
        <v>2000</v>
      </c>
      <c r="N10" s="7">
        <v>5500</v>
      </c>
      <c r="O10" s="7">
        <v>100</v>
      </c>
      <c r="P10" s="7" t="s">
        <v>67</v>
      </c>
      <c r="Q10" s="7">
        <v>30000</v>
      </c>
      <c r="R10" s="7">
        <v>35000</v>
      </c>
      <c r="S10" s="7">
        <v>7500</v>
      </c>
      <c r="T10" s="7">
        <v>5000</v>
      </c>
      <c r="U10" s="7">
        <v>400</v>
      </c>
      <c r="V10" s="7">
        <v>100</v>
      </c>
      <c r="W10" s="7">
        <v>700</v>
      </c>
      <c r="X10" s="7">
        <v>850</v>
      </c>
      <c r="Y10" s="7">
        <v>1400</v>
      </c>
      <c r="Z10" s="7">
        <v>2000</v>
      </c>
      <c r="AA10" s="7">
        <v>3000</v>
      </c>
      <c r="AB10" s="7">
        <v>3000</v>
      </c>
      <c r="AC10" s="7">
        <v>2500</v>
      </c>
      <c r="AD10" s="7">
        <v>1250</v>
      </c>
      <c r="AE10" s="7">
        <v>2250</v>
      </c>
      <c r="AF10" s="7">
        <v>250</v>
      </c>
      <c r="AG10" s="7">
        <v>200</v>
      </c>
    </row>
    <row r="11" spans="1:40" x14ac:dyDescent="0.35">
      <c r="A11" s="4" t="s">
        <v>64</v>
      </c>
      <c r="B11" s="4" t="s">
        <v>65</v>
      </c>
      <c r="C11" s="4" t="s">
        <v>68</v>
      </c>
      <c r="E11" s="7">
        <v>1200</v>
      </c>
      <c r="F11" s="7" t="s">
        <v>67</v>
      </c>
      <c r="G11" s="7" t="s">
        <v>67</v>
      </c>
      <c r="H11" s="7">
        <v>500</v>
      </c>
      <c r="I11" s="7">
        <v>350</v>
      </c>
      <c r="J11" s="7">
        <v>6000</v>
      </c>
      <c r="K11" s="7" t="s">
        <v>67</v>
      </c>
      <c r="L11" s="7">
        <v>1250</v>
      </c>
      <c r="M11" s="7">
        <v>2500</v>
      </c>
      <c r="N11" s="7">
        <v>6000</v>
      </c>
      <c r="O11" s="7">
        <v>100</v>
      </c>
      <c r="P11" s="7" t="s">
        <v>67</v>
      </c>
      <c r="Q11" s="7">
        <v>32500</v>
      </c>
      <c r="R11" s="7">
        <v>37500</v>
      </c>
      <c r="S11" s="7">
        <v>7500</v>
      </c>
      <c r="T11" s="7">
        <v>5500</v>
      </c>
      <c r="U11" s="7">
        <v>500</v>
      </c>
      <c r="V11" s="7">
        <v>100</v>
      </c>
      <c r="W11" s="7">
        <v>800</v>
      </c>
      <c r="X11" s="7">
        <v>1000</v>
      </c>
      <c r="Y11" s="7">
        <v>1500</v>
      </c>
      <c r="Z11" s="7">
        <v>2000</v>
      </c>
      <c r="AA11" s="7">
        <v>3000</v>
      </c>
      <c r="AB11" s="7">
        <v>3000</v>
      </c>
      <c r="AC11" s="7">
        <v>2750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v>1000</v>
      </c>
      <c r="F15" s="7">
        <v>3050</v>
      </c>
      <c r="G15" s="7" t="s">
        <v>33</v>
      </c>
      <c r="H15" s="7">
        <v>500</v>
      </c>
      <c r="I15" s="7">
        <v>300</v>
      </c>
      <c r="J15" s="7">
        <v>5000</v>
      </c>
      <c r="K15" s="7">
        <v>12750</v>
      </c>
      <c r="L15" s="7">
        <v>1000</v>
      </c>
      <c r="M15" s="7">
        <v>2900</v>
      </c>
      <c r="N15" s="7">
        <v>8500</v>
      </c>
      <c r="O15" s="7" t="s">
        <v>33</v>
      </c>
      <c r="P15" s="7" t="s">
        <v>33</v>
      </c>
      <c r="Q15" s="7">
        <v>32500</v>
      </c>
      <c r="R15" s="7">
        <v>45000</v>
      </c>
      <c r="S15" s="7" t="s">
        <v>33</v>
      </c>
      <c r="T15" s="7" t="s">
        <v>33</v>
      </c>
      <c r="U15" s="7">
        <v>800</v>
      </c>
      <c r="V15" s="7">
        <v>200</v>
      </c>
      <c r="W15" s="7" t="s">
        <v>33</v>
      </c>
      <c r="X15" s="7">
        <v>1000</v>
      </c>
      <c r="Y15" s="7">
        <v>1500</v>
      </c>
      <c r="Z15" s="7">
        <v>2500</v>
      </c>
      <c r="AA15" s="7" t="s">
        <v>33</v>
      </c>
      <c r="AB15" s="7" t="s">
        <v>33</v>
      </c>
      <c r="AC15" s="7" t="s">
        <v>33</v>
      </c>
      <c r="AD15" s="7" t="s">
        <v>33</v>
      </c>
      <c r="AE15" s="7" t="s">
        <v>33</v>
      </c>
      <c r="AF15" s="7" t="s">
        <v>33</v>
      </c>
      <c r="AG15" s="7">
        <v>400</v>
      </c>
      <c r="AI15" s="5">
        <v>12</v>
      </c>
    </row>
    <row r="16" spans="1:40" x14ac:dyDescent="0.35">
      <c r="A16" s="4" t="s">
        <v>64</v>
      </c>
      <c r="B16" s="4" t="s">
        <v>71</v>
      </c>
      <c r="C16" s="4" t="s">
        <v>66</v>
      </c>
      <c r="E16" s="7">
        <v>950</v>
      </c>
      <c r="F16" s="7">
        <v>3000</v>
      </c>
      <c r="G16" s="7" t="s">
        <v>67</v>
      </c>
      <c r="H16" s="7">
        <v>450</v>
      </c>
      <c r="I16" s="7">
        <v>275</v>
      </c>
      <c r="J16" s="7">
        <v>4500</v>
      </c>
      <c r="K16" s="7">
        <v>7500</v>
      </c>
      <c r="L16" s="7">
        <v>900</v>
      </c>
      <c r="M16" s="7">
        <v>2500</v>
      </c>
      <c r="N16" s="7">
        <v>8000</v>
      </c>
      <c r="O16" s="7" t="s">
        <v>67</v>
      </c>
      <c r="P16" s="7" t="s">
        <v>67</v>
      </c>
      <c r="Q16" s="7">
        <v>32500</v>
      </c>
      <c r="R16" s="7">
        <v>45000</v>
      </c>
      <c r="S16" s="7" t="s">
        <v>67</v>
      </c>
      <c r="T16" s="7" t="s">
        <v>67</v>
      </c>
      <c r="U16" s="7">
        <v>350</v>
      </c>
      <c r="V16" s="7">
        <v>150</v>
      </c>
      <c r="W16" s="7" t="s">
        <v>67</v>
      </c>
      <c r="X16" s="7">
        <v>600</v>
      </c>
      <c r="Y16" s="7">
        <v>1100</v>
      </c>
      <c r="Z16" s="7">
        <v>2100</v>
      </c>
      <c r="AA16" s="7" t="s">
        <v>67</v>
      </c>
      <c r="AB16" s="7" t="s">
        <v>67</v>
      </c>
      <c r="AC16" s="7" t="s">
        <v>67</v>
      </c>
      <c r="AD16" s="7" t="s">
        <v>67</v>
      </c>
      <c r="AE16" s="7" t="s">
        <v>67</v>
      </c>
      <c r="AF16" s="7" t="s">
        <v>67</v>
      </c>
      <c r="AG16" s="7">
        <v>350</v>
      </c>
    </row>
    <row r="17" spans="1:35" x14ac:dyDescent="0.35">
      <c r="A17" s="4" t="s">
        <v>64</v>
      </c>
      <c r="B17" s="4" t="s">
        <v>71</v>
      </c>
      <c r="C17" s="4" t="s">
        <v>68</v>
      </c>
      <c r="E17" s="7">
        <v>1500</v>
      </c>
      <c r="F17" s="7">
        <v>3300</v>
      </c>
      <c r="G17" s="7" t="s">
        <v>67</v>
      </c>
      <c r="H17" s="7">
        <v>500</v>
      </c>
      <c r="I17" s="7">
        <v>350</v>
      </c>
      <c r="J17" s="7">
        <v>5500</v>
      </c>
      <c r="K17" s="7">
        <v>15000</v>
      </c>
      <c r="L17" s="7">
        <v>1500</v>
      </c>
      <c r="M17" s="7">
        <v>3000</v>
      </c>
      <c r="N17" s="7">
        <v>10000</v>
      </c>
      <c r="O17" s="7" t="s">
        <v>67</v>
      </c>
      <c r="P17" s="7" t="s">
        <v>67</v>
      </c>
      <c r="Q17" s="7">
        <v>32500</v>
      </c>
      <c r="R17" s="7">
        <v>45000</v>
      </c>
      <c r="S17" s="7" t="s">
        <v>67</v>
      </c>
      <c r="T17" s="7" t="s">
        <v>67</v>
      </c>
      <c r="U17" s="7">
        <v>1100</v>
      </c>
      <c r="V17" s="7">
        <v>200</v>
      </c>
      <c r="W17" s="7" t="s">
        <v>67</v>
      </c>
      <c r="X17" s="7">
        <v>1250</v>
      </c>
      <c r="Y17" s="7">
        <v>2000</v>
      </c>
      <c r="Z17" s="7">
        <v>2500</v>
      </c>
      <c r="AA17" s="7" t="s">
        <v>67</v>
      </c>
      <c r="AB17" s="7" t="s">
        <v>67</v>
      </c>
      <c r="AC17" s="7" t="s">
        <v>67</v>
      </c>
      <c r="AD17" s="7" t="s">
        <v>67</v>
      </c>
      <c r="AE17" s="7" t="s">
        <v>67</v>
      </c>
      <c r="AF17" s="7" t="s">
        <v>67</v>
      </c>
      <c r="AG17" s="7">
        <v>500</v>
      </c>
    </row>
    <row r="18" spans="1:35" x14ac:dyDescent="0.35">
      <c r="C18" s="38" t="s">
        <v>145</v>
      </c>
      <c r="E18" s="7" t="s">
        <v>69</v>
      </c>
      <c r="F18" s="7" t="s">
        <v>67</v>
      </c>
      <c r="G18" s="7" t="s">
        <v>67</v>
      </c>
      <c r="H18" s="7" t="s">
        <v>67</v>
      </c>
      <c r="I18" s="7" t="s">
        <v>67</v>
      </c>
      <c r="J18" s="7" t="s">
        <v>67</v>
      </c>
      <c r="K18" s="7" t="s">
        <v>69</v>
      </c>
      <c r="L18" s="7" t="s">
        <v>69</v>
      </c>
      <c r="M18" s="7" t="s">
        <v>67</v>
      </c>
      <c r="N18" s="7" t="s">
        <v>67</v>
      </c>
      <c r="O18" s="7" t="s">
        <v>67</v>
      </c>
      <c r="P18" s="7" t="s">
        <v>67</v>
      </c>
      <c r="Q18" s="7" t="s">
        <v>67</v>
      </c>
      <c r="R18" s="7" t="s">
        <v>67</v>
      </c>
      <c r="S18" s="7" t="s">
        <v>67</v>
      </c>
      <c r="T18" s="7" t="s">
        <v>67</v>
      </c>
      <c r="U18" s="7" t="s">
        <v>69</v>
      </c>
      <c r="V18" s="7" t="s">
        <v>67</v>
      </c>
      <c r="W18" s="7" t="s">
        <v>67</v>
      </c>
      <c r="X18" s="7" t="s">
        <v>69</v>
      </c>
      <c r="Y18" s="7" t="s">
        <v>69</v>
      </c>
      <c r="Z18" s="7" t="s">
        <v>67</v>
      </c>
      <c r="AA18" s="7" t="s">
        <v>67</v>
      </c>
      <c r="AB18" s="7" t="s">
        <v>67</v>
      </c>
      <c r="AC18" s="7" t="s">
        <v>67</v>
      </c>
      <c r="AD18" s="7" t="s">
        <v>67</v>
      </c>
      <c r="AE18" s="7" t="s">
        <v>67</v>
      </c>
      <c r="AF18" s="7" t="s">
        <v>67</v>
      </c>
      <c r="AG18" s="7" t="s">
        <v>69</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1150</v>
      </c>
      <c r="F21" s="7" t="s">
        <v>33</v>
      </c>
      <c r="G21" s="7" t="s">
        <v>33</v>
      </c>
      <c r="H21" s="7" t="s">
        <v>33</v>
      </c>
      <c r="I21" s="7">
        <v>525</v>
      </c>
      <c r="J21" s="7">
        <v>5500</v>
      </c>
      <c r="K21" s="7">
        <v>16000</v>
      </c>
      <c r="L21" s="7">
        <v>1500</v>
      </c>
      <c r="M21" s="7">
        <v>2750</v>
      </c>
      <c r="N21" s="7" t="s">
        <v>33</v>
      </c>
      <c r="O21" s="7" t="s">
        <v>33</v>
      </c>
      <c r="P21" s="7" t="s">
        <v>33</v>
      </c>
      <c r="Q21" s="7" t="s">
        <v>33</v>
      </c>
      <c r="R21" s="7" t="s">
        <v>33</v>
      </c>
      <c r="S21" s="7" t="s">
        <v>33</v>
      </c>
      <c r="T21" s="7" t="s">
        <v>33</v>
      </c>
      <c r="U21" s="7">
        <v>475</v>
      </c>
      <c r="V21" s="7" t="s">
        <v>33</v>
      </c>
      <c r="W21" s="7" t="s">
        <v>33</v>
      </c>
      <c r="X21" s="7" t="s">
        <v>33</v>
      </c>
      <c r="Y21" s="7" t="s">
        <v>33</v>
      </c>
      <c r="Z21" s="7" t="s">
        <v>33</v>
      </c>
      <c r="AA21" s="7" t="s">
        <v>33</v>
      </c>
      <c r="AB21" s="7" t="s">
        <v>33</v>
      </c>
      <c r="AC21" s="7" t="s">
        <v>33</v>
      </c>
      <c r="AD21" s="7">
        <v>1500</v>
      </c>
      <c r="AE21" s="7" t="s">
        <v>33</v>
      </c>
      <c r="AF21" s="7" t="s">
        <v>33</v>
      </c>
      <c r="AG21" s="7" t="s">
        <v>33</v>
      </c>
      <c r="AI21" s="5">
        <v>21</v>
      </c>
    </row>
    <row r="22" spans="1:35" x14ac:dyDescent="0.35">
      <c r="A22" s="4" t="s">
        <v>73</v>
      </c>
      <c r="B22" s="4" t="s">
        <v>74</v>
      </c>
      <c r="C22" s="4" t="s">
        <v>66</v>
      </c>
      <c r="E22" s="7">
        <v>1000</v>
      </c>
      <c r="F22" s="7" t="s">
        <v>67</v>
      </c>
      <c r="G22" s="7" t="s">
        <v>67</v>
      </c>
      <c r="H22" s="7" t="s">
        <v>67</v>
      </c>
      <c r="I22" s="7">
        <v>500</v>
      </c>
      <c r="J22" s="7">
        <v>5000</v>
      </c>
      <c r="K22" s="7">
        <v>15000</v>
      </c>
      <c r="L22" s="7">
        <v>1000</v>
      </c>
      <c r="M22" s="7">
        <v>2000</v>
      </c>
      <c r="N22" s="7" t="s">
        <v>67</v>
      </c>
      <c r="O22" s="7" t="s">
        <v>67</v>
      </c>
      <c r="P22" s="7" t="s">
        <v>67</v>
      </c>
      <c r="Q22" s="7" t="s">
        <v>67</v>
      </c>
      <c r="R22" s="7" t="s">
        <v>67</v>
      </c>
      <c r="S22" s="7" t="s">
        <v>67</v>
      </c>
      <c r="T22" s="7" t="s">
        <v>67</v>
      </c>
      <c r="U22" s="7">
        <v>400</v>
      </c>
      <c r="V22" s="7" t="s">
        <v>67</v>
      </c>
      <c r="W22" s="7" t="s">
        <v>67</v>
      </c>
      <c r="X22" s="7" t="s">
        <v>67</v>
      </c>
      <c r="Y22" s="7" t="s">
        <v>67</v>
      </c>
      <c r="Z22" s="7" t="s">
        <v>67</v>
      </c>
      <c r="AA22" s="7" t="s">
        <v>67</v>
      </c>
      <c r="AB22" s="7" t="s">
        <v>67</v>
      </c>
      <c r="AC22" s="7" t="s">
        <v>67</v>
      </c>
      <c r="AD22" s="7">
        <v>850</v>
      </c>
      <c r="AE22" s="7" t="s">
        <v>67</v>
      </c>
      <c r="AF22" s="7" t="s">
        <v>67</v>
      </c>
      <c r="AG22" s="7" t="s">
        <v>67</v>
      </c>
    </row>
    <row r="23" spans="1:35" x14ac:dyDescent="0.35">
      <c r="A23" s="4" t="s">
        <v>73</v>
      </c>
      <c r="B23" s="4" t="s">
        <v>74</v>
      </c>
      <c r="C23" s="4" t="s">
        <v>68</v>
      </c>
      <c r="E23" s="7">
        <v>1250</v>
      </c>
      <c r="F23" s="7" t="s">
        <v>67</v>
      </c>
      <c r="G23" s="7" t="s">
        <v>67</v>
      </c>
      <c r="H23" s="7" t="s">
        <v>67</v>
      </c>
      <c r="I23" s="7">
        <v>550</v>
      </c>
      <c r="J23" s="7">
        <v>7000</v>
      </c>
      <c r="K23" s="7">
        <v>17500</v>
      </c>
      <c r="L23" s="7">
        <v>2000</v>
      </c>
      <c r="M23" s="7">
        <v>3000</v>
      </c>
      <c r="N23" s="7" t="s">
        <v>67</v>
      </c>
      <c r="O23" s="7" t="s">
        <v>67</v>
      </c>
      <c r="P23" s="7" t="s">
        <v>67</v>
      </c>
      <c r="Q23" s="7" t="s">
        <v>67</v>
      </c>
      <c r="R23" s="7" t="s">
        <v>67</v>
      </c>
      <c r="S23" s="7" t="s">
        <v>67</v>
      </c>
      <c r="T23" s="7" t="s">
        <v>67</v>
      </c>
      <c r="U23" s="7">
        <v>1000</v>
      </c>
      <c r="V23" s="7" t="s">
        <v>67</v>
      </c>
      <c r="W23" s="7" t="s">
        <v>67</v>
      </c>
      <c r="X23" s="7" t="s">
        <v>67</v>
      </c>
      <c r="Y23" s="7" t="s">
        <v>67</v>
      </c>
      <c r="Z23" s="7" t="s">
        <v>67</v>
      </c>
      <c r="AA23" s="7" t="s">
        <v>67</v>
      </c>
      <c r="AB23" s="7" t="s">
        <v>67</v>
      </c>
      <c r="AC23" s="7" t="s">
        <v>67</v>
      </c>
      <c r="AD23" s="7">
        <v>1750</v>
      </c>
      <c r="AE23" s="7" t="s">
        <v>67</v>
      </c>
      <c r="AF23" s="7" t="s">
        <v>67</v>
      </c>
      <c r="AG23" s="7" t="s">
        <v>67</v>
      </c>
    </row>
    <row r="24" spans="1:35" x14ac:dyDescent="0.35">
      <c r="C24" s="38" t="s">
        <v>145</v>
      </c>
      <c r="E24" s="7" t="s">
        <v>67</v>
      </c>
      <c r="F24" s="7" t="s">
        <v>67</v>
      </c>
      <c r="G24" s="7" t="s">
        <v>67</v>
      </c>
      <c r="H24" s="7" t="s">
        <v>67</v>
      </c>
      <c r="I24" s="7" t="s">
        <v>67</v>
      </c>
      <c r="J24" s="7" t="s">
        <v>69</v>
      </c>
      <c r="K24" s="7" t="s">
        <v>67</v>
      </c>
      <c r="L24" s="7" t="s">
        <v>69</v>
      </c>
      <c r="M24" s="7" t="s">
        <v>69</v>
      </c>
      <c r="N24" s="7" t="s">
        <v>67</v>
      </c>
      <c r="O24" s="7" t="s">
        <v>67</v>
      </c>
      <c r="P24" s="7" t="s">
        <v>67</v>
      </c>
      <c r="Q24" s="7" t="s">
        <v>67</v>
      </c>
      <c r="R24" s="7" t="s">
        <v>67</v>
      </c>
      <c r="S24" s="7" t="s">
        <v>67</v>
      </c>
      <c r="T24" s="7" t="s">
        <v>67</v>
      </c>
      <c r="U24" s="7" t="s">
        <v>69</v>
      </c>
      <c r="V24" s="7" t="s">
        <v>67</v>
      </c>
      <c r="W24" s="7" t="s">
        <v>67</v>
      </c>
      <c r="X24" s="7" t="s">
        <v>67</v>
      </c>
      <c r="Y24" s="7" t="s">
        <v>67</v>
      </c>
      <c r="Z24" s="7" t="s">
        <v>67</v>
      </c>
      <c r="AA24" s="7" t="s">
        <v>67</v>
      </c>
      <c r="AB24" s="7" t="s">
        <v>67</v>
      </c>
      <c r="AC24" s="7" t="s">
        <v>67</v>
      </c>
      <c r="AD24" s="7" t="s">
        <v>69</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800</v>
      </c>
      <c r="F27" s="7">
        <v>1250</v>
      </c>
      <c r="G27" s="7" t="s">
        <v>33</v>
      </c>
      <c r="H27" s="7">
        <v>500</v>
      </c>
      <c r="I27" s="7">
        <v>300</v>
      </c>
      <c r="J27" s="7">
        <v>5000</v>
      </c>
      <c r="K27" s="7">
        <v>15000</v>
      </c>
      <c r="L27" s="7">
        <v>725</v>
      </c>
      <c r="M27" s="7">
        <v>1500</v>
      </c>
      <c r="N27" s="7">
        <v>6750</v>
      </c>
      <c r="O27" s="7">
        <v>100</v>
      </c>
      <c r="P27" s="7" t="s">
        <v>33</v>
      </c>
      <c r="Q27" s="7">
        <v>25000</v>
      </c>
      <c r="R27" s="7">
        <v>35000</v>
      </c>
      <c r="S27" s="7">
        <v>4500</v>
      </c>
      <c r="T27" s="7">
        <v>3500</v>
      </c>
      <c r="U27" s="7">
        <v>550</v>
      </c>
      <c r="V27" s="7">
        <v>100</v>
      </c>
      <c r="W27" s="7">
        <v>200</v>
      </c>
      <c r="X27" s="7">
        <v>300</v>
      </c>
      <c r="Y27" s="7">
        <v>550</v>
      </c>
      <c r="Z27" s="7">
        <v>3000</v>
      </c>
      <c r="AA27" s="7">
        <v>2375</v>
      </c>
      <c r="AB27" s="7">
        <v>2000</v>
      </c>
      <c r="AC27" s="7">
        <v>2000</v>
      </c>
      <c r="AD27" s="7">
        <v>1125</v>
      </c>
      <c r="AE27" s="7">
        <v>3000</v>
      </c>
      <c r="AF27" s="7">
        <v>475</v>
      </c>
      <c r="AG27" s="7">
        <v>500</v>
      </c>
      <c r="AI27" s="5">
        <v>2</v>
      </c>
    </row>
    <row r="28" spans="1:35" x14ac:dyDescent="0.35">
      <c r="A28" s="4" t="s">
        <v>73</v>
      </c>
      <c r="B28" s="4" t="s">
        <v>77</v>
      </c>
      <c r="C28" s="4" t="s">
        <v>66</v>
      </c>
      <c r="E28" s="7">
        <v>650</v>
      </c>
      <c r="F28" s="7">
        <v>1250</v>
      </c>
      <c r="G28" s="7" t="s">
        <v>67</v>
      </c>
      <c r="H28" s="7">
        <v>500</v>
      </c>
      <c r="I28" s="7">
        <v>300</v>
      </c>
      <c r="J28" s="7">
        <v>5000</v>
      </c>
      <c r="K28" s="7">
        <v>15000</v>
      </c>
      <c r="L28" s="7">
        <v>700</v>
      </c>
      <c r="M28" s="7">
        <v>1500</v>
      </c>
      <c r="N28" s="7">
        <v>6000</v>
      </c>
      <c r="O28" s="7">
        <v>100</v>
      </c>
      <c r="P28" s="7" t="s">
        <v>67</v>
      </c>
      <c r="Q28" s="7">
        <v>25000</v>
      </c>
      <c r="R28" s="7">
        <v>35000</v>
      </c>
      <c r="S28" s="7">
        <v>4500</v>
      </c>
      <c r="T28" s="7">
        <v>3500</v>
      </c>
      <c r="U28" s="7">
        <v>500</v>
      </c>
      <c r="V28" s="7">
        <v>100</v>
      </c>
      <c r="W28" s="7">
        <v>200</v>
      </c>
      <c r="X28" s="7">
        <v>300</v>
      </c>
      <c r="Y28" s="7">
        <v>500</v>
      </c>
      <c r="Z28" s="7">
        <v>2500</v>
      </c>
      <c r="AA28" s="7">
        <v>2250</v>
      </c>
      <c r="AB28" s="7">
        <v>2000</v>
      </c>
      <c r="AC28" s="7">
        <v>2000</v>
      </c>
      <c r="AD28" s="7">
        <v>750</v>
      </c>
      <c r="AE28" s="7">
        <v>3000</v>
      </c>
      <c r="AF28" s="7">
        <v>400</v>
      </c>
      <c r="AG28" s="7">
        <v>500</v>
      </c>
    </row>
    <row r="29" spans="1:35" x14ac:dyDescent="0.35">
      <c r="A29" s="4" t="s">
        <v>73</v>
      </c>
      <c r="B29" s="4" t="s">
        <v>77</v>
      </c>
      <c r="C29" s="4" t="s">
        <v>68</v>
      </c>
      <c r="E29" s="7">
        <v>900</v>
      </c>
      <c r="F29" s="7">
        <v>1250</v>
      </c>
      <c r="G29" s="7" t="s">
        <v>67</v>
      </c>
      <c r="H29" s="7">
        <v>500</v>
      </c>
      <c r="I29" s="7">
        <v>300</v>
      </c>
      <c r="J29" s="7">
        <v>5500</v>
      </c>
      <c r="K29" s="7">
        <v>16000</v>
      </c>
      <c r="L29" s="7">
        <v>750</v>
      </c>
      <c r="M29" s="7">
        <v>1500</v>
      </c>
      <c r="N29" s="7">
        <v>7500</v>
      </c>
      <c r="O29" s="7">
        <v>100</v>
      </c>
      <c r="P29" s="7" t="s">
        <v>67</v>
      </c>
      <c r="Q29" s="7">
        <v>25000</v>
      </c>
      <c r="R29" s="7">
        <v>35000</v>
      </c>
      <c r="S29" s="7">
        <v>5000</v>
      </c>
      <c r="T29" s="7">
        <v>4000</v>
      </c>
      <c r="U29" s="7">
        <v>600</v>
      </c>
      <c r="V29" s="7">
        <v>100</v>
      </c>
      <c r="W29" s="7">
        <v>200</v>
      </c>
      <c r="X29" s="7">
        <v>350</v>
      </c>
      <c r="Y29" s="7">
        <v>700</v>
      </c>
      <c r="Z29" s="7">
        <v>3000</v>
      </c>
      <c r="AA29" s="7">
        <v>2500</v>
      </c>
      <c r="AB29" s="7">
        <v>2000</v>
      </c>
      <c r="AC29" s="7">
        <v>2000</v>
      </c>
      <c r="AD29" s="7">
        <v>1500</v>
      </c>
      <c r="AE29" s="7">
        <v>3000</v>
      </c>
      <c r="AF29" s="7">
        <v>500</v>
      </c>
      <c r="AG29" s="7">
        <v>500</v>
      </c>
    </row>
    <row r="30" spans="1:35" x14ac:dyDescent="0.35">
      <c r="C30" s="38" t="s">
        <v>145</v>
      </c>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69</v>
      </c>
      <c r="Z30" s="7" t="s">
        <v>67</v>
      </c>
      <c r="AA30" s="7" t="s">
        <v>67</v>
      </c>
      <c r="AB30" s="7" t="s">
        <v>67</v>
      </c>
      <c r="AC30" s="7" t="s">
        <v>67</v>
      </c>
      <c r="AD30" s="7" t="s">
        <v>69</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1000</v>
      </c>
      <c r="F33" s="7">
        <v>3500</v>
      </c>
      <c r="G33" s="7" t="s">
        <v>33</v>
      </c>
      <c r="H33" s="7">
        <v>500</v>
      </c>
      <c r="I33" s="7">
        <v>300</v>
      </c>
      <c r="J33" s="7">
        <v>6500</v>
      </c>
      <c r="K33" s="7">
        <v>8000</v>
      </c>
      <c r="L33" s="7">
        <v>1500</v>
      </c>
      <c r="M33" s="7">
        <v>2000</v>
      </c>
      <c r="N33" s="7">
        <v>8000</v>
      </c>
      <c r="O33" s="7">
        <v>100</v>
      </c>
      <c r="P33" s="7" t="s">
        <v>33</v>
      </c>
      <c r="Q33" s="7">
        <v>25000</v>
      </c>
      <c r="R33" s="7">
        <v>40000</v>
      </c>
      <c r="S33" s="7">
        <v>7000</v>
      </c>
      <c r="T33" s="7">
        <v>6000</v>
      </c>
      <c r="U33" s="7">
        <v>1500</v>
      </c>
      <c r="V33" s="7">
        <v>200</v>
      </c>
      <c r="W33" s="7" t="s">
        <v>33</v>
      </c>
      <c r="X33" s="7" t="s">
        <v>33</v>
      </c>
      <c r="Y33" s="7">
        <v>2500</v>
      </c>
      <c r="Z33" s="7">
        <v>2000</v>
      </c>
      <c r="AA33" s="7">
        <v>3500</v>
      </c>
      <c r="AB33" s="7">
        <v>2500</v>
      </c>
      <c r="AC33" s="7">
        <v>3500</v>
      </c>
      <c r="AD33" s="7">
        <v>1875</v>
      </c>
      <c r="AE33" s="7">
        <v>6000</v>
      </c>
      <c r="AF33" s="7">
        <v>275</v>
      </c>
      <c r="AG33" s="7" t="s">
        <v>33</v>
      </c>
      <c r="AI33" s="5">
        <v>5</v>
      </c>
    </row>
    <row r="34" spans="1:35" x14ac:dyDescent="0.35">
      <c r="A34" s="4" t="s">
        <v>73</v>
      </c>
      <c r="B34" s="4" t="s">
        <v>79</v>
      </c>
      <c r="C34" s="4" t="s">
        <v>66</v>
      </c>
      <c r="E34" s="7">
        <v>1000</v>
      </c>
      <c r="F34" s="7">
        <v>3250</v>
      </c>
      <c r="G34" s="7" t="s">
        <v>67</v>
      </c>
      <c r="H34" s="7">
        <v>500</v>
      </c>
      <c r="I34" s="7">
        <v>300</v>
      </c>
      <c r="J34" s="7">
        <v>5000</v>
      </c>
      <c r="K34" s="7">
        <v>7500</v>
      </c>
      <c r="L34" s="7">
        <v>1500</v>
      </c>
      <c r="M34" s="7">
        <v>2000</v>
      </c>
      <c r="N34" s="7">
        <v>8000</v>
      </c>
      <c r="O34" s="7">
        <v>100</v>
      </c>
      <c r="P34" s="7" t="s">
        <v>67</v>
      </c>
      <c r="Q34" s="7">
        <v>25000</v>
      </c>
      <c r="R34" s="7">
        <v>35000</v>
      </c>
      <c r="S34" s="7">
        <v>6000</v>
      </c>
      <c r="T34" s="7">
        <v>5000</v>
      </c>
      <c r="U34" s="7">
        <v>1250</v>
      </c>
      <c r="V34" s="7">
        <v>150</v>
      </c>
      <c r="W34" s="7" t="s">
        <v>67</v>
      </c>
      <c r="X34" s="7" t="s">
        <v>67</v>
      </c>
      <c r="Y34" s="7">
        <v>1750</v>
      </c>
      <c r="Z34" s="7">
        <v>1500</v>
      </c>
      <c r="AA34" s="7">
        <v>3000</v>
      </c>
      <c r="AB34" s="7">
        <v>2000</v>
      </c>
      <c r="AC34" s="7">
        <v>3500</v>
      </c>
      <c r="AD34" s="7">
        <v>1500</v>
      </c>
      <c r="AE34" s="7">
        <v>4500</v>
      </c>
      <c r="AF34" s="7">
        <v>200</v>
      </c>
      <c r="AG34" s="7" t="s">
        <v>67</v>
      </c>
    </row>
    <row r="35" spans="1:35" x14ac:dyDescent="0.35">
      <c r="A35" s="4" t="s">
        <v>73</v>
      </c>
      <c r="B35" s="4" t="s">
        <v>79</v>
      </c>
      <c r="C35" s="4" t="s">
        <v>68</v>
      </c>
      <c r="E35" s="7">
        <v>1750</v>
      </c>
      <c r="F35" s="7">
        <v>5000</v>
      </c>
      <c r="G35" s="7" t="s">
        <v>67</v>
      </c>
      <c r="H35" s="7">
        <v>600</v>
      </c>
      <c r="I35" s="7">
        <v>350</v>
      </c>
      <c r="J35" s="7">
        <v>6500</v>
      </c>
      <c r="K35" s="7">
        <v>10000</v>
      </c>
      <c r="L35" s="7">
        <v>1750</v>
      </c>
      <c r="M35" s="7">
        <v>2000</v>
      </c>
      <c r="N35" s="7">
        <v>8500</v>
      </c>
      <c r="O35" s="7">
        <v>100</v>
      </c>
      <c r="P35" s="7" t="s">
        <v>67</v>
      </c>
      <c r="Q35" s="7">
        <v>30000</v>
      </c>
      <c r="R35" s="7">
        <v>40000</v>
      </c>
      <c r="S35" s="7">
        <v>7000</v>
      </c>
      <c r="T35" s="7">
        <v>6500</v>
      </c>
      <c r="U35" s="7">
        <v>2000</v>
      </c>
      <c r="V35" s="7">
        <v>250</v>
      </c>
      <c r="W35" s="7" t="s">
        <v>67</v>
      </c>
      <c r="X35" s="7" t="s">
        <v>67</v>
      </c>
      <c r="Y35" s="7">
        <v>2500</v>
      </c>
      <c r="Z35" s="7">
        <v>6500</v>
      </c>
      <c r="AA35" s="7">
        <v>4000</v>
      </c>
      <c r="AB35" s="7">
        <v>2500</v>
      </c>
      <c r="AC35" s="7">
        <v>3500</v>
      </c>
      <c r="AD35" s="7">
        <v>3000</v>
      </c>
      <c r="AE35" s="7">
        <v>8500</v>
      </c>
      <c r="AF35" s="7">
        <v>500</v>
      </c>
      <c r="AG35" s="7" t="s">
        <v>67</v>
      </c>
    </row>
    <row r="36" spans="1:35" x14ac:dyDescent="0.35">
      <c r="C36" s="38" t="s">
        <v>145</v>
      </c>
      <c r="E36" s="7" t="s">
        <v>69</v>
      </c>
      <c r="F36" s="7" t="s">
        <v>69</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69</v>
      </c>
      <c r="V36" s="7" t="s">
        <v>69</v>
      </c>
      <c r="W36" s="7" t="s">
        <v>67</v>
      </c>
      <c r="X36" s="7" t="s">
        <v>67</v>
      </c>
      <c r="Y36" s="7" t="s">
        <v>69</v>
      </c>
      <c r="Z36" s="7" t="s">
        <v>69</v>
      </c>
      <c r="AA36" s="7" t="s">
        <v>67</v>
      </c>
      <c r="AB36" s="7" t="s">
        <v>67</v>
      </c>
      <c r="AC36" s="7" t="s">
        <v>67</v>
      </c>
      <c r="AD36" s="7" t="s">
        <v>69</v>
      </c>
      <c r="AE36" s="7" t="s">
        <v>69</v>
      </c>
      <c r="AF36" s="7" t="s">
        <v>69</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1000</v>
      </c>
      <c r="F39" s="7">
        <v>1100</v>
      </c>
      <c r="G39" s="7">
        <v>1275</v>
      </c>
      <c r="H39" s="7">
        <v>475</v>
      </c>
      <c r="I39" s="7">
        <v>325</v>
      </c>
      <c r="J39" s="7">
        <v>6000</v>
      </c>
      <c r="K39" s="7">
        <v>12750</v>
      </c>
      <c r="L39" s="7">
        <v>4300</v>
      </c>
      <c r="M39" s="7">
        <v>2750</v>
      </c>
      <c r="N39" s="7">
        <v>6250</v>
      </c>
      <c r="O39" s="7">
        <v>100</v>
      </c>
      <c r="P39" s="7" t="s">
        <v>33</v>
      </c>
      <c r="Q39" s="7">
        <v>30000</v>
      </c>
      <c r="R39" s="7">
        <v>32000</v>
      </c>
      <c r="S39" s="7">
        <v>6000</v>
      </c>
      <c r="T39" s="7">
        <v>5000</v>
      </c>
      <c r="U39" s="7">
        <v>800</v>
      </c>
      <c r="V39" s="7">
        <v>550</v>
      </c>
      <c r="W39" s="7" t="s">
        <v>33</v>
      </c>
      <c r="X39" s="7">
        <v>1100</v>
      </c>
      <c r="Y39" s="7">
        <v>1800</v>
      </c>
      <c r="Z39" s="7">
        <v>5500</v>
      </c>
      <c r="AA39" s="7">
        <v>3750</v>
      </c>
      <c r="AB39" s="7">
        <v>6500</v>
      </c>
      <c r="AC39" s="7">
        <v>3250</v>
      </c>
      <c r="AD39" s="7">
        <v>1250</v>
      </c>
      <c r="AE39" s="7" t="s">
        <v>33</v>
      </c>
      <c r="AF39" s="7">
        <v>275</v>
      </c>
      <c r="AG39" s="7" t="s">
        <v>33</v>
      </c>
      <c r="AI39" s="5">
        <v>4</v>
      </c>
    </row>
    <row r="40" spans="1:35" x14ac:dyDescent="0.35">
      <c r="A40" s="4" t="s">
        <v>81</v>
      </c>
      <c r="B40" s="4" t="s">
        <v>82</v>
      </c>
      <c r="C40" s="4" t="s">
        <v>66</v>
      </c>
      <c r="E40" s="7">
        <v>900</v>
      </c>
      <c r="F40" s="7">
        <v>900</v>
      </c>
      <c r="G40" s="7">
        <v>1250</v>
      </c>
      <c r="H40" s="7">
        <v>400</v>
      </c>
      <c r="I40" s="7">
        <v>300</v>
      </c>
      <c r="J40" s="7">
        <v>5500</v>
      </c>
      <c r="K40" s="7">
        <v>7500</v>
      </c>
      <c r="L40" s="7">
        <v>1500</v>
      </c>
      <c r="M40" s="7">
        <v>1600</v>
      </c>
      <c r="N40" s="7">
        <v>6000</v>
      </c>
      <c r="O40" s="7">
        <v>100</v>
      </c>
      <c r="P40" s="7" t="s">
        <v>67</v>
      </c>
      <c r="Q40" s="7">
        <v>30000</v>
      </c>
      <c r="R40" s="7">
        <v>31000</v>
      </c>
      <c r="S40" s="7">
        <v>5000</v>
      </c>
      <c r="T40" s="7">
        <v>4500</v>
      </c>
      <c r="U40" s="7">
        <v>600</v>
      </c>
      <c r="V40" s="7">
        <v>450</v>
      </c>
      <c r="W40" s="7" t="s">
        <v>67</v>
      </c>
      <c r="X40" s="7">
        <v>1000</v>
      </c>
      <c r="Y40" s="7">
        <v>1200</v>
      </c>
      <c r="Z40" s="7">
        <v>2000</v>
      </c>
      <c r="AA40" s="7">
        <v>2500</v>
      </c>
      <c r="AB40" s="7">
        <v>3000</v>
      </c>
      <c r="AC40" s="7">
        <v>2000</v>
      </c>
      <c r="AD40" s="7">
        <v>1000</v>
      </c>
      <c r="AE40" s="7" t="s">
        <v>67</v>
      </c>
      <c r="AF40" s="7">
        <v>250</v>
      </c>
      <c r="AG40" s="7" t="s">
        <v>67</v>
      </c>
    </row>
    <row r="41" spans="1:35" x14ac:dyDescent="0.35">
      <c r="A41" s="4" t="s">
        <v>81</v>
      </c>
      <c r="B41" s="4" t="s">
        <v>82</v>
      </c>
      <c r="C41" s="4" t="s">
        <v>68</v>
      </c>
      <c r="E41" s="7">
        <v>1200</v>
      </c>
      <c r="F41" s="7">
        <v>1250</v>
      </c>
      <c r="G41" s="7">
        <v>1500</v>
      </c>
      <c r="H41" s="7">
        <v>500</v>
      </c>
      <c r="I41" s="7">
        <v>350</v>
      </c>
      <c r="J41" s="7">
        <v>6500</v>
      </c>
      <c r="K41" s="7">
        <v>16000</v>
      </c>
      <c r="L41" s="7">
        <v>6000</v>
      </c>
      <c r="M41" s="7">
        <v>5000</v>
      </c>
      <c r="N41" s="7">
        <v>6500</v>
      </c>
      <c r="O41" s="7">
        <v>150</v>
      </c>
      <c r="P41" s="7" t="s">
        <v>67</v>
      </c>
      <c r="Q41" s="7">
        <v>30000</v>
      </c>
      <c r="R41" s="7">
        <v>32000</v>
      </c>
      <c r="S41" s="7">
        <v>8500</v>
      </c>
      <c r="T41" s="7">
        <v>5000</v>
      </c>
      <c r="U41" s="7">
        <v>1000</v>
      </c>
      <c r="V41" s="7">
        <v>800</v>
      </c>
      <c r="W41" s="7" t="s">
        <v>67</v>
      </c>
      <c r="X41" s="7">
        <v>2500</v>
      </c>
      <c r="Y41" s="7">
        <v>3000</v>
      </c>
      <c r="Z41" s="7">
        <v>7500</v>
      </c>
      <c r="AA41" s="7">
        <v>5000</v>
      </c>
      <c r="AB41" s="7">
        <v>8000</v>
      </c>
      <c r="AC41" s="7">
        <v>4000</v>
      </c>
      <c r="AD41" s="7">
        <v>2500</v>
      </c>
      <c r="AE41" s="7" t="s">
        <v>67</v>
      </c>
      <c r="AF41" s="7">
        <v>300</v>
      </c>
      <c r="AG41" s="7" t="s">
        <v>67</v>
      </c>
    </row>
    <row r="42" spans="1:35" x14ac:dyDescent="0.35">
      <c r="C42" s="38" t="s">
        <v>145</v>
      </c>
      <c r="E42" s="7" t="s">
        <v>67</v>
      </c>
      <c r="F42" s="7" t="s">
        <v>67</v>
      </c>
      <c r="G42" s="7" t="s">
        <v>67</v>
      </c>
      <c r="H42" s="7" t="s">
        <v>67</v>
      </c>
      <c r="I42" s="7" t="s">
        <v>67</v>
      </c>
      <c r="J42" s="7" t="s">
        <v>67</v>
      </c>
      <c r="K42" s="7" t="s">
        <v>69</v>
      </c>
      <c r="L42" s="7" t="s">
        <v>69</v>
      </c>
      <c r="M42" s="7" t="s">
        <v>69</v>
      </c>
      <c r="N42" s="7" t="s">
        <v>67</v>
      </c>
      <c r="O42" s="7" t="s">
        <v>69</v>
      </c>
      <c r="P42" s="7" t="s">
        <v>67</v>
      </c>
      <c r="Q42" s="7" t="s">
        <v>67</v>
      </c>
      <c r="R42" s="7" t="s">
        <v>67</v>
      </c>
      <c r="S42" s="7" t="s">
        <v>69</v>
      </c>
      <c r="T42" s="7" t="s">
        <v>67</v>
      </c>
      <c r="U42" s="7" t="s">
        <v>69</v>
      </c>
      <c r="V42" s="7" t="s">
        <v>69</v>
      </c>
      <c r="W42" s="7" t="s">
        <v>67</v>
      </c>
      <c r="X42" s="7" t="s">
        <v>69</v>
      </c>
      <c r="Y42" s="7" t="s">
        <v>69</v>
      </c>
      <c r="Z42" s="7" t="s">
        <v>69</v>
      </c>
      <c r="AA42" s="7" t="s">
        <v>69</v>
      </c>
      <c r="AB42" s="7" t="s">
        <v>69</v>
      </c>
      <c r="AC42" s="7" t="s">
        <v>69</v>
      </c>
      <c r="AD42" s="7" t="s">
        <v>69</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146</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c r="AI45" s="5">
        <v>29</v>
      </c>
    </row>
    <row r="46" spans="1:35"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5"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86</v>
      </c>
      <c r="C51" s="4" t="s">
        <v>31</v>
      </c>
      <c r="D51" s="6" t="s">
        <v>144</v>
      </c>
      <c r="E51" s="7" t="s">
        <v>33</v>
      </c>
      <c r="F51" s="7" t="s">
        <v>33</v>
      </c>
      <c r="G51" s="7" t="s">
        <v>33</v>
      </c>
      <c r="H51" s="7" t="s">
        <v>33</v>
      </c>
      <c r="I51" s="7" t="s">
        <v>33</v>
      </c>
      <c r="J51" s="7" t="s">
        <v>33</v>
      </c>
      <c r="K51" s="7" t="s">
        <v>33</v>
      </c>
      <c r="L51" s="7" t="s">
        <v>33</v>
      </c>
      <c r="M51" s="7" t="s">
        <v>33</v>
      </c>
      <c r="N51" s="7" t="s">
        <v>33</v>
      </c>
      <c r="O51" s="7" t="s">
        <v>33</v>
      </c>
      <c r="P51" s="7" t="s">
        <v>33</v>
      </c>
      <c r="Q51" s="7" t="s">
        <v>33</v>
      </c>
      <c r="R51" s="7" t="s">
        <v>33</v>
      </c>
      <c r="S51" s="7" t="s">
        <v>33</v>
      </c>
      <c r="T51" s="7" t="s">
        <v>33</v>
      </c>
      <c r="U51" s="7" t="s">
        <v>33</v>
      </c>
      <c r="V51" s="7" t="s">
        <v>33</v>
      </c>
      <c r="W51" s="7" t="s">
        <v>33</v>
      </c>
      <c r="X51" s="7" t="s">
        <v>33</v>
      </c>
      <c r="Y51" s="7" t="s">
        <v>33</v>
      </c>
      <c r="Z51" s="7" t="s">
        <v>33</v>
      </c>
      <c r="AA51" s="7" t="s">
        <v>33</v>
      </c>
      <c r="AB51" s="7" t="s">
        <v>33</v>
      </c>
      <c r="AC51" s="7" t="s">
        <v>33</v>
      </c>
      <c r="AD51" s="7" t="s">
        <v>33</v>
      </c>
      <c r="AE51" s="7" t="s">
        <v>33</v>
      </c>
      <c r="AF51" s="7" t="s">
        <v>33</v>
      </c>
      <c r="AG51" s="7" t="s">
        <v>33</v>
      </c>
      <c r="AI51" s="5">
        <v>29</v>
      </c>
    </row>
    <row r="52" spans="1:35"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5"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88</v>
      </c>
      <c r="C57" s="4" t="s">
        <v>31</v>
      </c>
      <c r="D57" s="6" t="s">
        <v>144</v>
      </c>
      <c r="E57" s="7">
        <v>1000</v>
      </c>
      <c r="F57" s="7">
        <v>2500</v>
      </c>
      <c r="G57" s="7" t="s">
        <v>33</v>
      </c>
      <c r="H57" s="7">
        <v>600</v>
      </c>
      <c r="I57" s="7">
        <v>300</v>
      </c>
      <c r="J57" s="7">
        <v>4750</v>
      </c>
      <c r="K57" s="7">
        <v>21000</v>
      </c>
      <c r="L57" s="7">
        <v>1000</v>
      </c>
      <c r="M57" s="7">
        <v>2000</v>
      </c>
      <c r="N57" s="7">
        <v>6000</v>
      </c>
      <c r="O57" s="7">
        <v>100</v>
      </c>
      <c r="P57" s="7" t="s">
        <v>33</v>
      </c>
      <c r="Q57" s="7">
        <v>25000</v>
      </c>
      <c r="R57" s="7">
        <v>32000</v>
      </c>
      <c r="S57" s="7">
        <v>7000</v>
      </c>
      <c r="T57" s="7">
        <v>4750</v>
      </c>
      <c r="U57" s="7">
        <v>225</v>
      </c>
      <c r="V57" s="7">
        <v>137.5</v>
      </c>
      <c r="W57" s="7" t="s">
        <v>33</v>
      </c>
      <c r="X57" s="7" t="s">
        <v>33</v>
      </c>
      <c r="Y57" s="7">
        <v>1000</v>
      </c>
      <c r="Z57" s="7">
        <v>1125</v>
      </c>
      <c r="AA57" s="7">
        <v>2750</v>
      </c>
      <c r="AB57" s="7">
        <v>2000</v>
      </c>
      <c r="AC57" s="7">
        <v>2000</v>
      </c>
      <c r="AD57" s="7">
        <v>1250</v>
      </c>
      <c r="AE57" s="7">
        <v>2500</v>
      </c>
      <c r="AF57" s="7">
        <v>250</v>
      </c>
      <c r="AG57" s="7">
        <v>350</v>
      </c>
      <c r="AI57" s="5">
        <v>4</v>
      </c>
    </row>
    <row r="58" spans="1:35" x14ac:dyDescent="0.35">
      <c r="A58" s="4" t="s">
        <v>81</v>
      </c>
      <c r="B58" s="4" t="s">
        <v>88</v>
      </c>
      <c r="C58" s="4" t="s">
        <v>66</v>
      </c>
      <c r="E58" s="7">
        <v>1000</v>
      </c>
      <c r="F58" s="7">
        <v>1500</v>
      </c>
      <c r="G58" s="7" t="s">
        <v>67</v>
      </c>
      <c r="H58" s="7">
        <v>500</v>
      </c>
      <c r="I58" s="7">
        <v>250</v>
      </c>
      <c r="J58" s="7">
        <v>4000</v>
      </c>
      <c r="K58" s="7">
        <v>20000</v>
      </c>
      <c r="L58" s="7">
        <v>1000</v>
      </c>
      <c r="M58" s="7">
        <v>1500</v>
      </c>
      <c r="N58" s="7">
        <v>6000</v>
      </c>
      <c r="O58" s="7">
        <v>100</v>
      </c>
      <c r="P58" s="7" t="s">
        <v>67</v>
      </c>
      <c r="Q58" s="7">
        <v>24000</v>
      </c>
      <c r="R58" s="7">
        <v>32000</v>
      </c>
      <c r="S58" s="7">
        <v>6000</v>
      </c>
      <c r="T58" s="7">
        <v>4000</v>
      </c>
      <c r="U58" s="7">
        <v>200</v>
      </c>
      <c r="V58" s="7">
        <v>125</v>
      </c>
      <c r="W58" s="7" t="s">
        <v>67</v>
      </c>
      <c r="X58" s="7" t="s">
        <v>67</v>
      </c>
      <c r="Y58" s="7">
        <v>1000</v>
      </c>
      <c r="Z58" s="7">
        <v>1000</v>
      </c>
      <c r="AA58" s="7">
        <v>2500</v>
      </c>
      <c r="AB58" s="7">
        <v>2000</v>
      </c>
      <c r="AC58" s="7">
        <v>2000</v>
      </c>
      <c r="AD58" s="7">
        <v>1000</v>
      </c>
      <c r="AE58" s="7">
        <v>2500</v>
      </c>
      <c r="AF58" s="7">
        <v>200</v>
      </c>
      <c r="AG58" s="7">
        <v>200</v>
      </c>
    </row>
    <row r="59" spans="1:35" x14ac:dyDescent="0.35">
      <c r="A59" s="4" t="s">
        <v>81</v>
      </c>
      <c r="B59" s="4" t="s">
        <v>88</v>
      </c>
      <c r="C59" s="4" t="s">
        <v>68</v>
      </c>
      <c r="E59" s="7">
        <v>1100</v>
      </c>
      <c r="F59" s="7">
        <v>3500</v>
      </c>
      <c r="G59" s="7" t="s">
        <v>67</v>
      </c>
      <c r="H59" s="7">
        <v>600</v>
      </c>
      <c r="I59" s="7">
        <v>300</v>
      </c>
      <c r="J59" s="7">
        <v>6000</v>
      </c>
      <c r="K59" s="7">
        <v>22000</v>
      </c>
      <c r="L59" s="7">
        <v>1000</v>
      </c>
      <c r="M59" s="7">
        <v>2500</v>
      </c>
      <c r="N59" s="7">
        <v>6000</v>
      </c>
      <c r="O59" s="7">
        <v>100</v>
      </c>
      <c r="P59" s="7" t="s">
        <v>67</v>
      </c>
      <c r="Q59" s="7">
        <v>25000</v>
      </c>
      <c r="R59" s="7">
        <v>32500</v>
      </c>
      <c r="S59" s="7">
        <v>7000</v>
      </c>
      <c r="T59" s="7">
        <v>5000</v>
      </c>
      <c r="U59" s="7">
        <v>300</v>
      </c>
      <c r="V59" s="7">
        <v>150</v>
      </c>
      <c r="W59" s="7" t="s">
        <v>67</v>
      </c>
      <c r="X59" s="7" t="s">
        <v>67</v>
      </c>
      <c r="Y59" s="7">
        <v>1250</v>
      </c>
      <c r="Z59" s="7">
        <v>2000</v>
      </c>
      <c r="AA59" s="7">
        <v>3000</v>
      </c>
      <c r="AB59" s="7">
        <v>2000</v>
      </c>
      <c r="AC59" s="7">
        <v>2500</v>
      </c>
      <c r="AD59" s="7">
        <v>1250</v>
      </c>
      <c r="AE59" s="7">
        <v>2500</v>
      </c>
      <c r="AF59" s="7">
        <v>250</v>
      </c>
      <c r="AG59" s="7">
        <v>500</v>
      </c>
    </row>
    <row r="60" spans="1:35" x14ac:dyDescent="0.35">
      <c r="C60" s="38" t="s">
        <v>145</v>
      </c>
      <c r="E60" s="7" t="s">
        <v>67</v>
      </c>
      <c r="F60" s="7" t="s">
        <v>69</v>
      </c>
      <c r="G60" s="7" t="s">
        <v>67</v>
      </c>
      <c r="H60" s="7" t="s">
        <v>67</v>
      </c>
      <c r="I60" s="7" t="s">
        <v>67</v>
      </c>
      <c r="J60" s="7" t="s">
        <v>69</v>
      </c>
      <c r="K60" s="7" t="s">
        <v>67</v>
      </c>
      <c r="L60" s="7" t="s">
        <v>67</v>
      </c>
      <c r="M60" s="7" t="s">
        <v>69</v>
      </c>
      <c r="N60" s="7" t="s">
        <v>67</v>
      </c>
      <c r="O60" s="7" t="s">
        <v>67</v>
      </c>
      <c r="P60" s="7" t="s">
        <v>67</v>
      </c>
      <c r="Q60" s="7" t="s">
        <v>67</v>
      </c>
      <c r="R60" s="7" t="s">
        <v>67</v>
      </c>
      <c r="S60" s="7" t="s">
        <v>67</v>
      </c>
      <c r="T60" s="7" t="s">
        <v>67</v>
      </c>
      <c r="U60" s="7" t="s">
        <v>69</v>
      </c>
      <c r="V60" s="7" t="s">
        <v>67</v>
      </c>
      <c r="W60" s="7" t="s">
        <v>67</v>
      </c>
      <c r="X60" s="7" t="s">
        <v>67</v>
      </c>
      <c r="Y60" s="7" t="s">
        <v>67</v>
      </c>
      <c r="Z60" s="7" t="s">
        <v>69</v>
      </c>
      <c r="AA60" s="7" t="s">
        <v>67</v>
      </c>
      <c r="AB60" s="7" t="s">
        <v>67</v>
      </c>
      <c r="AC60" s="7" t="s">
        <v>67</v>
      </c>
      <c r="AD60" s="7" t="s">
        <v>67</v>
      </c>
      <c r="AE60" s="7" t="s">
        <v>67</v>
      </c>
      <c r="AF60" s="7" t="s">
        <v>67</v>
      </c>
      <c r="AG60" s="7" t="s">
        <v>69</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90</v>
      </c>
      <c r="C63" s="4" t="s">
        <v>31</v>
      </c>
      <c r="D63" s="6" t="s">
        <v>144</v>
      </c>
      <c r="E63" s="7">
        <v>1250</v>
      </c>
      <c r="F63" s="7" t="s">
        <v>33</v>
      </c>
      <c r="G63" s="7" t="s">
        <v>33</v>
      </c>
      <c r="H63" s="7" t="s">
        <v>33</v>
      </c>
      <c r="I63" s="7">
        <v>500</v>
      </c>
      <c r="J63" s="7">
        <v>10000</v>
      </c>
      <c r="K63" s="7">
        <v>12500</v>
      </c>
      <c r="L63" s="7">
        <v>5000</v>
      </c>
      <c r="M63" s="7">
        <v>5000</v>
      </c>
      <c r="N63" s="7" t="s">
        <v>33</v>
      </c>
      <c r="O63" s="7" t="s">
        <v>33</v>
      </c>
      <c r="P63" s="7" t="s">
        <v>33</v>
      </c>
      <c r="Q63" s="7" t="s">
        <v>33</v>
      </c>
      <c r="R63" s="7" t="s">
        <v>33</v>
      </c>
      <c r="S63" s="7">
        <v>7500</v>
      </c>
      <c r="T63" s="7">
        <v>5000</v>
      </c>
      <c r="U63" s="7">
        <v>750</v>
      </c>
      <c r="V63" s="7">
        <v>150</v>
      </c>
      <c r="W63" s="7" t="s">
        <v>33</v>
      </c>
      <c r="X63" s="7" t="s">
        <v>33</v>
      </c>
      <c r="Y63" s="7" t="s">
        <v>33</v>
      </c>
      <c r="Z63" s="7">
        <v>2000</v>
      </c>
      <c r="AA63" s="7">
        <v>3000</v>
      </c>
      <c r="AB63" s="7">
        <v>2000</v>
      </c>
      <c r="AC63" s="7">
        <v>2000</v>
      </c>
      <c r="AD63" s="7">
        <v>2000</v>
      </c>
      <c r="AE63" s="7" t="s">
        <v>33</v>
      </c>
      <c r="AF63" s="7">
        <v>325</v>
      </c>
      <c r="AG63" s="7" t="s">
        <v>33</v>
      </c>
      <c r="AI63" s="5">
        <v>13</v>
      </c>
    </row>
    <row r="64" spans="1:35" x14ac:dyDescent="0.35">
      <c r="A64" s="4" t="s">
        <v>81</v>
      </c>
      <c r="B64" s="4" t="s">
        <v>90</v>
      </c>
      <c r="C64" s="4" t="s">
        <v>66</v>
      </c>
      <c r="E64" s="7">
        <v>1000</v>
      </c>
      <c r="F64" s="7" t="s">
        <v>67</v>
      </c>
      <c r="G64" s="7" t="s">
        <v>67</v>
      </c>
      <c r="H64" s="7" t="s">
        <v>67</v>
      </c>
      <c r="I64" s="7">
        <v>500</v>
      </c>
      <c r="J64" s="7">
        <v>10000</v>
      </c>
      <c r="K64" s="7">
        <v>12000</v>
      </c>
      <c r="L64" s="7">
        <v>5000</v>
      </c>
      <c r="M64" s="7">
        <v>5000</v>
      </c>
      <c r="N64" s="7" t="s">
        <v>67</v>
      </c>
      <c r="O64" s="7" t="s">
        <v>67</v>
      </c>
      <c r="P64" s="7" t="s">
        <v>67</v>
      </c>
      <c r="Q64" s="7" t="s">
        <v>67</v>
      </c>
      <c r="R64" s="7" t="s">
        <v>67</v>
      </c>
      <c r="S64" s="7">
        <v>7500</v>
      </c>
      <c r="T64" s="7">
        <v>4000</v>
      </c>
      <c r="U64" s="7">
        <v>750</v>
      </c>
      <c r="V64" s="7">
        <v>150</v>
      </c>
      <c r="W64" s="7" t="s">
        <v>67</v>
      </c>
      <c r="X64" s="7" t="s">
        <v>67</v>
      </c>
      <c r="Y64" s="7" t="s">
        <v>67</v>
      </c>
      <c r="Z64" s="7">
        <v>2000</v>
      </c>
      <c r="AA64" s="7">
        <v>3000</v>
      </c>
      <c r="AB64" s="7">
        <v>2000</v>
      </c>
      <c r="AC64" s="7">
        <v>2000</v>
      </c>
      <c r="AD64" s="7">
        <v>1500</v>
      </c>
      <c r="AE64" s="7" t="s">
        <v>67</v>
      </c>
      <c r="AF64" s="7">
        <v>300</v>
      </c>
      <c r="AG64" s="7" t="s">
        <v>67</v>
      </c>
    </row>
    <row r="65" spans="1:35" x14ac:dyDescent="0.35">
      <c r="A65" s="4" t="s">
        <v>81</v>
      </c>
      <c r="B65" s="4" t="s">
        <v>90</v>
      </c>
      <c r="C65" s="4" t="s">
        <v>68</v>
      </c>
      <c r="E65" s="7">
        <v>1500</v>
      </c>
      <c r="F65" s="7" t="s">
        <v>67</v>
      </c>
      <c r="G65" s="7" t="s">
        <v>67</v>
      </c>
      <c r="H65" s="7" t="s">
        <v>67</v>
      </c>
      <c r="I65" s="7">
        <v>500</v>
      </c>
      <c r="J65" s="7">
        <v>10000</v>
      </c>
      <c r="K65" s="7">
        <v>12500</v>
      </c>
      <c r="L65" s="7">
        <v>5000</v>
      </c>
      <c r="M65" s="7">
        <v>5000</v>
      </c>
      <c r="N65" s="7" t="s">
        <v>67</v>
      </c>
      <c r="O65" s="7" t="s">
        <v>67</v>
      </c>
      <c r="P65" s="7" t="s">
        <v>67</v>
      </c>
      <c r="Q65" s="7" t="s">
        <v>67</v>
      </c>
      <c r="R65" s="7" t="s">
        <v>67</v>
      </c>
      <c r="S65" s="7">
        <v>7500</v>
      </c>
      <c r="T65" s="7">
        <v>5000</v>
      </c>
      <c r="U65" s="7">
        <v>1000</v>
      </c>
      <c r="V65" s="7">
        <v>150</v>
      </c>
      <c r="W65" s="7" t="s">
        <v>67</v>
      </c>
      <c r="X65" s="7" t="s">
        <v>67</v>
      </c>
      <c r="Y65" s="7" t="s">
        <v>67</v>
      </c>
      <c r="Z65" s="7">
        <v>2250</v>
      </c>
      <c r="AA65" s="7">
        <v>3250</v>
      </c>
      <c r="AB65" s="7">
        <v>2000</v>
      </c>
      <c r="AC65" s="7">
        <v>2000</v>
      </c>
      <c r="AD65" s="7">
        <v>2000</v>
      </c>
      <c r="AE65" s="7" t="s">
        <v>67</v>
      </c>
      <c r="AF65" s="7">
        <v>350</v>
      </c>
      <c r="AG65" s="7" t="s">
        <v>67</v>
      </c>
    </row>
    <row r="66" spans="1:35" x14ac:dyDescent="0.35">
      <c r="C66" s="38" t="s">
        <v>145</v>
      </c>
      <c r="E66" s="7" t="s">
        <v>69</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92</v>
      </c>
      <c r="C69" s="4" t="s">
        <v>31</v>
      </c>
      <c r="D69" s="6" t="s">
        <v>144</v>
      </c>
      <c r="E69" s="7">
        <v>1300</v>
      </c>
      <c r="F69" s="7" t="s">
        <v>33</v>
      </c>
      <c r="G69" s="7" t="s">
        <v>33</v>
      </c>
      <c r="H69" s="7" t="s">
        <v>33</v>
      </c>
      <c r="I69" s="7" t="s">
        <v>33</v>
      </c>
      <c r="J69" s="7">
        <v>5250</v>
      </c>
      <c r="K69" s="7">
        <v>12500</v>
      </c>
      <c r="L69" s="7" t="s">
        <v>33</v>
      </c>
      <c r="M69" s="7">
        <v>2750</v>
      </c>
      <c r="N69" s="7" t="s">
        <v>33</v>
      </c>
      <c r="O69" s="7" t="s">
        <v>33</v>
      </c>
      <c r="P69" s="7" t="s">
        <v>33</v>
      </c>
      <c r="Q69" s="7" t="s">
        <v>33</v>
      </c>
      <c r="R69" s="7" t="s">
        <v>33</v>
      </c>
      <c r="S69" s="7" t="s">
        <v>33</v>
      </c>
      <c r="T69" s="7" t="s">
        <v>33</v>
      </c>
      <c r="U69" s="7" t="s">
        <v>33</v>
      </c>
      <c r="V69" s="7">
        <v>200</v>
      </c>
      <c r="W69" s="7" t="s">
        <v>33</v>
      </c>
      <c r="X69" s="7" t="s">
        <v>33</v>
      </c>
      <c r="Y69" s="7" t="s">
        <v>33</v>
      </c>
      <c r="Z69" s="7" t="s">
        <v>33</v>
      </c>
      <c r="AA69" s="7" t="s">
        <v>33</v>
      </c>
      <c r="AB69" s="7" t="s">
        <v>33</v>
      </c>
      <c r="AC69" s="7" t="s">
        <v>33</v>
      </c>
      <c r="AD69" s="7" t="s">
        <v>33</v>
      </c>
      <c r="AE69" s="7" t="s">
        <v>33</v>
      </c>
      <c r="AF69" s="7" t="s">
        <v>33</v>
      </c>
      <c r="AG69" s="7" t="s">
        <v>33</v>
      </c>
      <c r="AI69" s="5">
        <v>24</v>
      </c>
    </row>
    <row r="70" spans="1:35" x14ac:dyDescent="0.35">
      <c r="A70" s="4" t="s">
        <v>81</v>
      </c>
      <c r="B70" s="4" t="s">
        <v>92</v>
      </c>
      <c r="C70" s="4" t="s">
        <v>66</v>
      </c>
      <c r="E70" s="7">
        <v>1250</v>
      </c>
      <c r="F70" s="7" t="s">
        <v>67</v>
      </c>
      <c r="G70" s="7" t="s">
        <v>67</v>
      </c>
      <c r="H70" s="7" t="s">
        <v>67</v>
      </c>
      <c r="I70" s="7" t="s">
        <v>67</v>
      </c>
      <c r="J70" s="7">
        <v>5000</v>
      </c>
      <c r="K70" s="7">
        <v>10000</v>
      </c>
      <c r="L70" s="7" t="s">
        <v>67</v>
      </c>
      <c r="M70" s="7">
        <v>1500</v>
      </c>
      <c r="N70" s="7" t="s">
        <v>67</v>
      </c>
      <c r="O70" s="7" t="s">
        <v>67</v>
      </c>
      <c r="P70" s="7" t="s">
        <v>67</v>
      </c>
      <c r="Q70" s="7" t="s">
        <v>67</v>
      </c>
      <c r="R70" s="7" t="s">
        <v>67</v>
      </c>
      <c r="S70" s="7" t="s">
        <v>67</v>
      </c>
      <c r="T70" s="7" t="s">
        <v>67</v>
      </c>
      <c r="U70" s="7" t="s">
        <v>67</v>
      </c>
      <c r="V70" s="7">
        <v>200</v>
      </c>
      <c r="W70" s="7" t="s">
        <v>67</v>
      </c>
      <c r="X70" s="7" t="s">
        <v>67</v>
      </c>
      <c r="Y70" s="7" t="s">
        <v>67</v>
      </c>
      <c r="Z70" s="7" t="s">
        <v>67</v>
      </c>
      <c r="AA70" s="7" t="s">
        <v>67</v>
      </c>
      <c r="AB70" s="7" t="s">
        <v>67</v>
      </c>
      <c r="AC70" s="7" t="s">
        <v>67</v>
      </c>
      <c r="AD70" s="7" t="s">
        <v>67</v>
      </c>
      <c r="AE70" s="7" t="s">
        <v>67</v>
      </c>
      <c r="AF70" s="7" t="s">
        <v>67</v>
      </c>
      <c r="AG70" s="7" t="s">
        <v>67</v>
      </c>
    </row>
    <row r="71" spans="1:35" x14ac:dyDescent="0.35">
      <c r="A71" s="4" t="s">
        <v>81</v>
      </c>
      <c r="B71" s="4" t="s">
        <v>92</v>
      </c>
      <c r="C71" s="4" t="s">
        <v>68</v>
      </c>
      <c r="E71" s="7">
        <v>1300</v>
      </c>
      <c r="F71" s="7" t="s">
        <v>67</v>
      </c>
      <c r="G71" s="7" t="s">
        <v>67</v>
      </c>
      <c r="H71" s="7" t="s">
        <v>67</v>
      </c>
      <c r="I71" s="7" t="s">
        <v>67</v>
      </c>
      <c r="J71" s="7">
        <v>6000</v>
      </c>
      <c r="K71" s="7">
        <v>30000</v>
      </c>
      <c r="L71" s="7" t="s">
        <v>67</v>
      </c>
      <c r="M71" s="7">
        <v>3000</v>
      </c>
      <c r="N71" s="7" t="s">
        <v>67</v>
      </c>
      <c r="O71" s="7" t="s">
        <v>67</v>
      </c>
      <c r="P71" s="7" t="s">
        <v>67</v>
      </c>
      <c r="Q71" s="7" t="s">
        <v>67</v>
      </c>
      <c r="R71" s="7" t="s">
        <v>67</v>
      </c>
      <c r="S71" s="7" t="s">
        <v>67</v>
      </c>
      <c r="T71" s="7" t="s">
        <v>67</v>
      </c>
      <c r="U71" s="7" t="s">
        <v>67</v>
      </c>
      <c r="V71" s="7">
        <v>200</v>
      </c>
      <c r="W71" s="7" t="s">
        <v>67</v>
      </c>
      <c r="X71" s="7" t="s">
        <v>67</v>
      </c>
      <c r="Y71" s="7" t="s">
        <v>67</v>
      </c>
      <c r="Z71" s="7" t="s">
        <v>67</v>
      </c>
      <c r="AA71" s="7" t="s">
        <v>67</v>
      </c>
      <c r="AB71" s="7" t="s">
        <v>67</v>
      </c>
      <c r="AC71" s="7" t="s">
        <v>67</v>
      </c>
      <c r="AD71" s="7" t="s">
        <v>67</v>
      </c>
      <c r="AE71" s="7" t="s">
        <v>67</v>
      </c>
      <c r="AF71" s="7" t="s">
        <v>67</v>
      </c>
      <c r="AG71" s="7" t="s">
        <v>67</v>
      </c>
    </row>
    <row r="72" spans="1:35" x14ac:dyDescent="0.35">
      <c r="C72" s="38" t="s">
        <v>145</v>
      </c>
      <c r="E72" s="7" t="s">
        <v>67</v>
      </c>
      <c r="F72" s="7" t="s">
        <v>67</v>
      </c>
      <c r="G72" s="7" t="s">
        <v>67</v>
      </c>
      <c r="H72" s="7" t="s">
        <v>67</v>
      </c>
      <c r="I72" s="7" t="s">
        <v>67</v>
      </c>
      <c r="J72" s="7" t="s">
        <v>67</v>
      </c>
      <c r="K72" s="7" t="s">
        <v>69</v>
      </c>
      <c r="L72" s="7" t="s">
        <v>67</v>
      </c>
      <c r="M72" s="7" t="s">
        <v>69</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94</v>
      </c>
      <c r="C75" s="4" t="s">
        <v>31</v>
      </c>
      <c r="D75" s="6" t="s">
        <v>144</v>
      </c>
      <c r="E75" s="7">
        <v>1250</v>
      </c>
      <c r="F75" s="7" t="s">
        <v>33</v>
      </c>
      <c r="G75" s="7" t="s">
        <v>33</v>
      </c>
      <c r="H75" s="7" t="s">
        <v>33</v>
      </c>
      <c r="I75" s="7">
        <v>300</v>
      </c>
      <c r="J75" s="7">
        <v>4750</v>
      </c>
      <c r="K75" s="7">
        <v>20000</v>
      </c>
      <c r="L75" s="7">
        <v>2000</v>
      </c>
      <c r="M75" s="7">
        <v>2150</v>
      </c>
      <c r="N75" s="7" t="s">
        <v>33</v>
      </c>
      <c r="O75" s="7" t="s">
        <v>33</v>
      </c>
      <c r="P75" s="7" t="s">
        <v>33</v>
      </c>
      <c r="Q75" s="7" t="s">
        <v>33</v>
      </c>
      <c r="R75" s="7" t="s">
        <v>33</v>
      </c>
      <c r="S75" s="7">
        <v>7750</v>
      </c>
      <c r="T75" s="7">
        <v>5250</v>
      </c>
      <c r="U75" s="7">
        <v>800</v>
      </c>
      <c r="V75" s="7">
        <v>200</v>
      </c>
      <c r="W75" s="7">
        <v>500</v>
      </c>
      <c r="X75" s="7">
        <v>750</v>
      </c>
      <c r="Y75" s="7" t="s">
        <v>33</v>
      </c>
      <c r="Z75" s="7">
        <v>3000</v>
      </c>
      <c r="AA75" s="7">
        <v>4000</v>
      </c>
      <c r="AB75" s="7">
        <v>3000</v>
      </c>
      <c r="AC75" s="7" t="s">
        <v>33</v>
      </c>
      <c r="AD75" s="7">
        <v>1875</v>
      </c>
      <c r="AE75" s="7">
        <v>5000</v>
      </c>
      <c r="AF75" s="7">
        <v>250</v>
      </c>
      <c r="AG75" s="7" t="s">
        <v>33</v>
      </c>
      <c r="AI75" s="5">
        <v>11</v>
      </c>
    </row>
    <row r="76" spans="1:35" x14ac:dyDescent="0.35">
      <c r="A76" s="4" t="s">
        <v>81</v>
      </c>
      <c r="B76" s="4" t="s">
        <v>94</v>
      </c>
      <c r="C76" s="4" t="s">
        <v>66</v>
      </c>
      <c r="E76" s="7">
        <v>1200</v>
      </c>
      <c r="F76" s="7" t="s">
        <v>67</v>
      </c>
      <c r="G76" s="7" t="s">
        <v>67</v>
      </c>
      <c r="H76" s="7" t="s">
        <v>67</v>
      </c>
      <c r="I76" s="7">
        <v>275</v>
      </c>
      <c r="J76" s="7">
        <v>4500</v>
      </c>
      <c r="K76" s="7">
        <v>20000</v>
      </c>
      <c r="L76" s="7">
        <v>2000</v>
      </c>
      <c r="M76" s="7">
        <v>2000</v>
      </c>
      <c r="N76" s="7" t="s">
        <v>67</v>
      </c>
      <c r="O76" s="7" t="s">
        <v>67</v>
      </c>
      <c r="P76" s="7" t="s">
        <v>67</v>
      </c>
      <c r="Q76" s="7" t="s">
        <v>67</v>
      </c>
      <c r="R76" s="7" t="s">
        <v>67</v>
      </c>
      <c r="S76" s="7">
        <v>7500</v>
      </c>
      <c r="T76" s="7">
        <v>5000</v>
      </c>
      <c r="U76" s="7">
        <v>750</v>
      </c>
      <c r="V76" s="7">
        <v>150</v>
      </c>
      <c r="W76" s="7">
        <v>500</v>
      </c>
      <c r="X76" s="7">
        <v>700</v>
      </c>
      <c r="Y76" s="7" t="s">
        <v>67</v>
      </c>
      <c r="Z76" s="7">
        <v>2000</v>
      </c>
      <c r="AA76" s="7">
        <v>3500</v>
      </c>
      <c r="AB76" s="7">
        <v>2500</v>
      </c>
      <c r="AC76" s="7" t="s">
        <v>67</v>
      </c>
      <c r="AD76" s="7">
        <v>1500</v>
      </c>
      <c r="AE76" s="7">
        <v>4500</v>
      </c>
      <c r="AF76" s="7">
        <v>250</v>
      </c>
      <c r="AG76" s="7" t="s">
        <v>67</v>
      </c>
    </row>
    <row r="77" spans="1:35" x14ac:dyDescent="0.35">
      <c r="A77" s="4" t="s">
        <v>81</v>
      </c>
      <c r="B77" s="4" t="s">
        <v>94</v>
      </c>
      <c r="C77" s="4" t="s">
        <v>68</v>
      </c>
      <c r="E77" s="7">
        <v>1250</v>
      </c>
      <c r="F77" s="7" t="s">
        <v>67</v>
      </c>
      <c r="G77" s="7" t="s">
        <v>67</v>
      </c>
      <c r="H77" s="7" t="s">
        <v>67</v>
      </c>
      <c r="I77" s="7">
        <v>350</v>
      </c>
      <c r="J77" s="7">
        <v>5000</v>
      </c>
      <c r="K77" s="7">
        <v>20000</v>
      </c>
      <c r="L77" s="7">
        <v>2000</v>
      </c>
      <c r="M77" s="7">
        <v>2500</v>
      </c>
      <c r="N77" s="7" t="s">
        <v>67</v>
      </c>
      <c r="O77" s="7" t="s">
        <v>67</v>
      </c>
      <c r="P77" s="7" t="s">
        <v>67</v>
      </c>
      <c r="Q77" s="7" t="s">
        <v>67</v>
      </c>
      <c r="R77" s="7" t="s">
        <v>67</v>
      </c>
      <c r="S77" s="7">
        <v>8000</v>
      </c>
      <c r="T77" s="7">
        <v>6000</v>
      </c>
      <c r="U77" s="7">
        <v>1000</v>
      </c>
      <c r="V77" s="7">
        <v>200</v>
      </c>
      <c r="W77" s="7">
        <v>500</v>
      </c>
      <c r="X77" s="7">
        <v>750</v>
      </c>
      <c r="Y77" s="7" t="s">
        <v>67</v>
      </c>
      <c r="Z77" s="7">
        <v>3250</v>
      </c>
      <c r="AA77" s="7">
        <v>4000</v>
      </c>
      <c r="AB77" s="7">
        <v>3000</v>
      </c>
      <c r="AC77" s="7" t="s">
        <v>67</v>
      </c>
      <c r="AD77" s="7">
        <v>2000</v>
      </c>
      <c r="AE77" s="7">
        <v>6500</v>
      </c>
      <c r="AF77" s="7">
        <v>300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69</v>
      </c>
      <c r="AA78" s="7" t="s">
        <v>67</v>
      </c>
      <c r="AB78" s="7" t="s">
        <v>67</v>
      </c>
      <c r="AC78" s="7" t="s">
        <v>67</v>
      </c>
      <c r="AD78" s="7" t="s">
        <v>67</v>
      </c>
      <c r="AE78" s="7" t="s">
        <v>69</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96</v>
      </c>
      <c r="B81" s="4" t="s">
        <v>97</v>
      </c>
      <c r="C81" s="4" t="s">
        <v>31</v>
      </c>
      <c r="D81" s="6" t="s">
        <v>144</v>
      </c>
      <c r="E81" s="7">
        <v>1100</v>
      </c>
      <c r="F81" s="7" t="s">
        <v>33</v>
      </c>
      <c r="G81" s="7" t="s">
        <v>33</v>
      </c>
      <c r="H81" s="7">
        <v>500</v>
      </c>
      <c r="I81" s="7">
        <v>300</v>
      </c>
      <c r="J81" s="7">
        <v>5500</v>
      </c>
      <c r="K81" s="7">
        <v>3250</v>
      </c>
      <c r="L81" s="7">
        <v>1500</v>
      </c>
      <c r="M81" s="7">
        <v>2500</v>
      </c>
      <c r="N81" s="7">
        <v>7900</v>
      </c>
      <c r="O81" s="7">
        <v>100</v>
      </c>
      <c r="P81" s="7" t="s">
        <v>33</v>
      </c>
      <c r="Q81" s="7">
        <v>28500</v>
      </c>
      <c r="R81" s="7">
        <v>35250</v>
      </c>
      <c r="S81" s="7">
        <v>6500</v>
      </c>
      <c r="T81" s="7">
        <v>4775</v>
      </c>
      <c r="U81" s="7">
        <v>1550</v>
      </c>
      <c r="V81" s="7">
        <v>150</v>
      </c>
      <c r="W81" s="7">
        <v>650</v>
      </c>
      <c r="X81" s="7">
        <v>1100</v>
      </c>
      <c r="Y81" s="7">
        <v>1500</v>
      </c>
      <c r="Z81" s="7">
        <v>2600</v>
      </c>
      <c r="AA81" s="7">
        <v>3000</v>
      </c>
      <c r="AB81" s="7">
        <v>4000</v>
      </c>
      <c r="AC81" s="7">
        <v>4250</v>
      </c>
      <c r="AD81" s="7">
        <v>1000</v>
      </c>
      <c r="AE81" s="7">
        <v>3000</v>
      </c>
      <c r="AF81" s="7">
        <v>200</v>
      </c>
      <c r="AG81" s="7">
        <v>250</v>
      </c>
      <c r="AI81" s="5">
        <v>3</v>
      </c>
    </row>
    <row r="82" spans="1:35" x14ac:dyDescent="0.35">
      <c r="A82" s="4" t="s">
        <v>96</v>
      </c>
      <c r="B82" s="4" t="s">
        <v>97</v>
      </c>
      <c r="C82" s="4" t="s">
        <v>66</v>
      </c>
      <c r="E82" s="7">
        <v>1000</v>
      </c>
      <c r="F82" s="7" t="s">
        <v>67</v>
      </c>
      <c r="G82" s="7" t="s">
        <v>67</v>
      </c>
      <c r="H82" s="7">
        <v>500</v>
      </c>
      <c r="I82" s="7">
        <v>300</v>
      </c>
      <c r="J82" s="7">
        <v>5000</v>
      </c>
      <c r="K82" s="7">
        <v>3000</v>
      </c>
      <c r="L82" s="7">
        <v>1500</v>
      </c>
      <c r="M82" s="7">
        <v>2000</v>
      </c>
      <c r="N82" s="7">
        <v>7500</v>
      </c>
      <c r="O82" s="7">
        <v>100</v>
      </c>
      <c r="P82" s="7" t="s">
        <v>67</v>
      </c>
      <c r="Q82" s="7">
        <v>28000</v>
      </c>
      <c r="R82" s="7">
        <v>35000</v>
      </c>
      <c r="S82" s="7">
        <v>6500</v>
      </c>
      <c r="T82" s="7">
        <v>4750</v>
      </c>
      <c r="U82" s="7">
        <v>1000</v>
      </c>
      <c r="V82" s="7">
        <v>150</v>
      </c>
      <c r="W82" s="7">
        <v>500</v>
      </c>
      <c r="X82" s="7">
        <v>1000</v>
      </c>
      <c r="Y82" s="7">
        <v>1500</v>
      </c>
      <c r="Z82" s="7">
        <v>2500</v>
      </c>
      <c r="AA82" s="7">
        <v>3000</v>
      </c>
      <c r="AB82" s="7">
        <v>3500</v>
      </c>
      <c r="AC82" s="7">
        <v>3000</v>
      </c>
      <c r="AD82" s="7">
        <v>1000</v>
      </c>
      <c r="AE82" s="7">
        <v>3000</v>
      </c>
      <c r="AF82" s="7">
        <v>200</v>
      </c>
      <c r="AG82" s="7">
        <v>250</v>
      </c>
    </row>
    <row r="83" spans="1:35" x14ac:dyDescent="0.35">
      <c r="A83" s="4" t="s">
        <v>96</v>
      </c>
      <c r="B83" s="4" t="s">
        <v>97</v>
      </c>
      <c r="C83" s="4" t="s">
        <v>68</v>
      </c>
      <c r="E83" s="7">
        <v>1250</v>
      </c>
      <c r="F83" s="7" t="s">
        <v>67</v>
      </c>
      <c r="G83" s="7" t="s">
        <v>67</v>
      </c>
      <c r="H83" s="7">
        <v>500</v>
      </c>
      <c r="I83" s="7">
        <v>300</v>
      </c>
      <c r="J83" s="7">
        <v>6000</v>
      </c>
      <c r="K83" s="7">
        <v>3500</v>
      </c>
      <c r="L83" s="7">
        <v>3000</v>
      </c>
      <c r="M83" s="7">
        <v>2500</v>
      </c>
      <c r="N83" s="7">
        <v>8000</v>
      </c>
      <c r="O83" s="7">
        <v>100</v>
      </c>
      <c r="P83" s="7" t="s">
        <v>67</v>
      </c>
      <c r="Q83" s="7">
        <v>28750</v>
      </c>
      <c r="R83" s="7">
        <v>36000</v>
      </c>
      <c r="S83" s="7">
        <v>6750</v>
      </c>
      <c r="T83" s="7">
        <v>5000</v>
      </c>
      <c r="U83" s="7">
        <v>1750</v>
      </c>
      <c r="V83" s="7">
        <v>200</v>
      </c>
      <c r="W83" s="7">
        <v>750</v>
      </c>
      <c r="X83" s="7">
        <v>1250</v>
      </c>
      <c r="Y83" s="7">
        <v>1750</v>
      </c>
      <c r="Z83" s="7">
        <v>6500</v>
      </c>
      <c r="AA83" s="7">
        <v>3000</v>
      </c>
      <c r="AB83" s="7">
        <v>4500</v>
      </c>
      <c r="AC83" s="7">
        <v>5000</v>
      </c>
      <c r="AD83" s="7">
        <v>2500</v>
      </c>
      <c r="AE83" s="7">
        <v>3000</v>
      </c>
      <c r="AF83" s="7">
        <v>250</v>
      </c>
      <c r="AG83" s="7">
        <v>250</v>
      </c>
    </row>
    <row r="84" spans="1:35" x14ac:dyDescent="0.35">
      <c r="C84" s="38" t="s">
        <v>145</v>
      </c>
      <c r="E84" s="7" t="s">
        <v>67</v>
      </c>
      <c r="F84" s="7" t="s">
        <v>67</v>
      </c>
      <c r="G84" s="7" t="s">
        <v>67</v>
      </c>
      <c r="H84" s="7" t="s">
        <v>67</v>
      </c>
      <c r="I84" s="7" t="s">
        <v>67</v>
      </c>
      <c r="J84" s="7" t="s">
        <v>67</v>
      </c>
      <c r="K84" s="7" t="s">
        <v>67</v>
      </c>
      <c r="L84" s="7" t="s">
        <v>69</v>
      </c>
      <c r="M84" s="7" t="s">
        <v>67</v>
      </c>
      <c r="N84" s="7" t="s">
        <v>67</v>
      </c>
      <c r="O84" s="7" t="s">
        <v>67</v>
      </c>
      <c r="P84" s="7" t="s">
        <v>67</v>
      </c>
      <c r="Q84" s="7" t="s">
        <v>67</v>
      </c>
      <c r="R84" s="7" t="s">
        <v>67</v>
      </c>
      <c r="S84" s="7" t="s">
        <v>67</v>
      </c>
      <c r="T84" s="7" t="s">
        <v>67</v>
      </c>
      <c r="U84" s="7" t="s">
        <v>69</v>
      </c>
      <c r="V84" s="7" t="s">
        <v>67</v>
      </c>
      <c r="W84" s="7" t="s">
        <v>69</v>
      </c>
      <c r="X84" s="7" t="s">
        <v>67</v>
      </c>
      <c r="Y84" s="7" t="s">
        <v>67</v>
      </c>
      <c r="Z84" s="7" t="s">
        <v>69</v>
      </c>
      <c r="AA84" s="7" t="s">
        <v>67</v>
      </c>
      <c r="AB84" s="7" t="s">
        <v>67</v>
      </c>
      <c r="AC84" s="7" t="s">
        <v>69</v>
      </c>
      <c r="AD84" s="7" t="s">
        <v>69</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99</v>
      </c>
      <c r="B87" s="4" t="s">
        <v>100</v>
      </c>
      <c r="C87" s="4" t="s">
        <v>31</v>
      </c>
      <c r="D87" s="6" t="s">
        <v>146</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c r="AI87" s="5">
        <v>29</v>
      </c>
    </row>
    <row r="88" spans="1:35"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5"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5" x14ac:dyDescent="0.35">
      <c r="C90" s="38" t="s">
        <v>145</v>
      </c>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102</v>
      </c>
      <c r="C93" s="4" t="s">
        <v>31</v>
      </c>
      <c r="D93" s="6" t="s">
        <v>146</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c r="AI93" s="5">
        <v>29</v>
      </c>
    </row>
    <row r="94" spans="1:35"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5"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104</v>
      </c>
      <c r="C99" s="4" t="s">
        <v>31</v>
      </c>
      <c r="D99" s="6" t="s">
        <v>144</v>
      </c>
      <c r="E99" s="7">
        <v>1500</v>
      </c>
      <c r="F99" s="7">
        <v>4500</v>
      </c>
      <c r="G99" s="7">
        <v>5000</v>
      </c>
      <c r="H99" s="7">
        <v>550</v>
      </c>
      <c r="I99" s="7">
        <v>350</v>
      </c>
      <c r="J99" s="7">
        <v>7000</v>
      </c>
      <c r="K99" s="7">
        <v>15000</v>
      </c>
      <c r="L99" s="7">
        <v>1500</v>
      </c>
      <c r="M99" s="7">
        <v>2500</v>
      </c>
      <c r="N99" s="7">
        <v>4500</v>
      </c>
      <c r="O99" s="7">
        <v>100</v>
      </c>
      <c r="P99" s="7" t="s">
        <v>33</v>
      </c>
      <c r="Q99" s="7" t="s">
        <v>33</v>
      </c>
      <c r="R99" s="7" t="s">
        <v>33</v>
      </c>
      <c r="S99" s="7">
        <v>8500</v>
      </c>
      <c r="T99" s="7">
        <v>7500</v>
      </c>
      <c r="U99" s="7">
        <v>2375</v>
      </c>
      <c r="V99" s="7">
        <v>237.5</v>
      </c>
      <c r="W99" s="7">
        <v>750</v>
      </c>
      <c r="X99" s="7">
        <v>1250</v>
      </c>
      <c r="Y99" s="7">
        <v>2000</v>
      </c>
      <c r="Z99" s="7">
        <v>2000</v>
      </c>
      <c r="AA99" s="7">
        <v>3750</v>
      </c>
      <c r="AB99" s="7">
        <v>3000</v>
      </c>
      <c r="AC99" s="7">
        <v>3000</v>
      </c>
      <c r="AD99" s="7">
        <v>3750</v>
      </c>
      <c r="AE99" s="7">
        <v>7000</v>
      </c>
      <c r="AF99" s="7">
        <v>500</v>
      </c>
      <c r="AG99" s="7">
        <v>200</v>
      </c>
      <c r="AI99" s="5">
        <v>3</v>
      </c>
    </row>
    <row r="100" spans="1:35" x14ac:dyDescent="0.35">
      <c r="A100" s="4" t="s">
        <v>99</v>
      </c>
      <c r="B100" s="4" t="s">
        <v>104</v>
      </c>
      <c r="C100" s="4" t="s">
        <v>66</v>
      </c>
      <c r="E100" s="7">
        <v>1300</v>
      </c>
      <c r="F100" s="7">
        <v>4000</v>
      </c>
      <c r="G100" s="7">
        <v>4500</v>
      </c>
      <c r="H100" s="7">
        <v>400</v>
      </c>
      <c r="I100" s="7">
        <v>300</v>
      </c>
      <c r="J100" s="7">
        <v>6000</v>
      </c>
      <c r="K100" s="7">
        <v>14000</v>
      </c>
      <c r="L100" s="7">
        <v>1000</v>
      </c>
      <c r="M100" s="7">
        <v>1500</v>
      </c>
      <c r="N100" s="7">
        <v>4000</v>
      </c>
      <c r="O100" s="7">
        <v>100</v>
      </c>
      <c r="P100" s="7" t="s">
        <v>67</v>
      </c>
      <c r="Q100" s="7" t="s">
        <v>67</v>
      </c>
      <c r="R100" s="7" t="s">
        <v>67</v>
      </c>
      <c r="S100" s="7">
        <v>8000</v>
      </c>
      <c r="T100" s="7">
        <v>6500</v>
      </c>
      <c r="U100" s="7">
        <v>1400</v>
      </c>
      <c r="V100" s="7">
        <v>150</v>
      </c>
      <c r="W100" s="7">
        <v>750</v>
      </c>
      <c r="X100" s="7">
        <v>1250</v>
      </c>
      <c r="Y100" s="7">
        <v>2000</v>
      </c>
      <c r="Z100" s="7">
        <v>1600</v>
      </c>
      <c r="AA100" s="7">
        <v>3000</v>
      </c>
      <c r="AB100" s="7">
        <v>3000</v>
      </c>
      <c r="AC100" s="7">
        <v>3000</v>
      </c>
      <c r="AD100" s="7">
        <v>1250</v>
      </c>
      <c r="AE100" s="7">
        <v>7000</v>
      </c>
      <c r="AF100" s="7">
        <v>500</v>
      </c>
      <c r="AG100" s="7">
        <v>200</v>
      </c>
    </row>
    <row r="101" spans="1:35" x14ac:dyDescent="0.35">
      <c r="A101" s="4" t="s">
        <v>99</v>
      </c>
      <c r="B101" s="4" t="s">
        <v>104</v>
      </c>
      <c r="C101" s="4" t="s">
        <v>68</v>
      </c>
      <c r="E101" s="7">
        <v>2000</v>
      </c>
      <c r="F101" s="7">
        <v>4500</v>
      </c>
      <c r="G101" s="7">
        <v>5000</v>
      </c>
      <c r="H101" s="7">
        <v>600</v>
      </c>
      <c r="I101" s="7">
        <v>350</v>
      </c>
      <c r="J101" s="7">
        <v>7500</v>
      </c>
      <c r="K101" s="7">
        <v>19500</v>
      </c>
      <c r="L101" s="7">
        <v>2000</v>
      </c>
      <c r="M101" s="7">
        <v>3000</v>
      </c>
      <c r="N101" s="7">
        <v>6000</v>
      </c>
      <c r="O101" s="7">
        <v>100</v>
      </c>
      <c r="P101" s="7" t="s">
        <v>67</v>
      </c>
      <c r="Q101" s="7" t="s">
        <v>67</v>
      </c>
      <c r="R101" s="7" t="s">
        <v>67</v>
      </c>
      <c r="S101" s="7">
        <v>8500</v>
      </c>
      <c r="T101" s="7">
        <v>7500</v>
      </c>
      <c r="U101" s="7">
        <v>2500</v>
      </c>
      <c r="V101" s="7">
        <v>250</v>
      </c>
      <c r="W101" s="7">
        <v>750</v>
      </c>
      <c r="X101" s="7">
        <v>1250</v>
      </c>
      <c r="Y101" s="7">
        <v>2000</v>
      </c>
      <c r="Z101" s="7">
        <v>2000</v>
      </c>
      <c r="AA101" s="7">
        <v>4000</v>
      </c>
      <c r="AB101" s="7">
        <v>3000</v>
      </c>
      <c r="AC101" s="7">
        <v>3500</v>
      </c>
      <c r="AD101" s="7">
        <v>7000</v>
      </c>
      <c r="AE101" s="7">
        <v>7000</v>
      </c>
      <c r="AF101" s="7">
        <v>650</v>
      </c>
      <c r="AG101" s="7">
        <v>200</v>
      </c>
    </row>
    <row r="102" spans="1:35" x14ac:dyDescent="0.35">
      <c r="C102" s="38" t="s">
        <v>145</v>
      </c>
      <c r="E102" s="7" t="s">
        <v>69</v>
      </c>
      <c r="F102" s="7" t="s">
        <v>67</v>
      </c>
      <c r="G102" s="7" t="s">
        <v>67</v>
      </c>
      <c r="H102" s="7" t="s">
        <v>69</v>
      </c>
      <c r="I102" s="7" t="s">
        <v>67</v>
      </c>
      <c r="J102" s="7" t="s">
        <v>67</v>
      </c>
      <c r="K102" s="7" t="s">
        <v>67</v>
      </c>
      <c r="L102" s="7" t="s">
        <v>69</v>
      </c>
      <c r="M102" s="7" t="s">
        <v>69</v>
      </c>
      <c r="N102" s="7" t="s">
        <v>69</v>
      </c>
      <c r="O102" s="7" t="s">
        <v>67</v>
      </c>
      <c r="P102" s="7" t="s">
        <v>67</v>
      </c>
      <c r="Q102" s="7" t="s">
        <v>67</v>
      </c>
      <c r="R102" s="7" t="s">
        <v>67</v>
      </c>
      <c r="S102" s="7" t="s">
        <v>67</v>
      </c>
      <c r="T102" s="7" t="s">
        <v>67</v>
      </c>
      <c r="U102" s="7" t="s">
        <v>69</v>
      </c>
      <c r="V102" s="7" t="s">
        <v>69</v>
      </c>
      <c r="W102" s="7" t="s">
        <v>67</v>
      </c>
      <c r="X102" s="7" t="s">
        <v>67</v>
      </c>
      <c r="Y102" s="7" t="s">
        <v>67</v>
      </c>
      <c r="Z102" s="7" t="s">
        <v>67</v>
      </c>
      <c r="AA102" s="7" t="s">
        <v>67</v>
      </c>
      <c r="AB102" s="7" t="s">
        <v>67</v>
      </c>
      <c r="AC102" s="7" t="s">
        <v>67</v>
      </c>
      <c r="AD102" s="7" t="s">
        <v>69</v>
      </c>
      <c r="AE102" s="7" t="s">
        <v>67</v>
      </c>
      <c r="AF102" s="7" t="s">
        <v>67</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106</v>
      </c>
      <c r="C105" s="4" t="s">
        <v>31</v>
      </c>
      <c r="D105" s="6" t="s">
        <v>144</v>
      </c>
      <c r="E105" s="7">
        <v>7000</v>
      </c>
      <c r="F105" s="7">
        <v>1750</v>
      </c>
      <c r="G105" s="7">
        <v>2000</v>
      </c>
      <c r="H105" s="7">
        <v>675</v>
      </c>
      <c r="I105" s="7">
        <v>1500</v>
      </c>
      <c r="J105" s="7" t="s">
        <v>33</v>
      </c>
      <c r="K105" s="7" t="s">
        <v>33</v>
      </c>
      <c r="L105" s="7" t="s">
        <v>33</v>
      </c>
      <c r="M105" s="7" t="s">
        <v>33</v>
      </c>
      <c r="N105" s="7">
        <v>9000</v>
      </c>
      <c r="O105" s="7">
        <v>375</v>
      </c>
      <c r="P105" s="7" t="s">
        <v>33</v>
      </c>
      <c r="Q105" s="7" t="s">
        <v>33</v>
      </c>
      <c r="R105" s="7" t="s">
        <v>33</v>
      </c>
      <c r="S105" s="7" t="s">
        <v>33</v>
      </c>
      <c r="T105" s="7" t="s">
        <v>33</v>
      </c>
      <c r="U105" s="7" t="s">
        <v>33</v>
      </c>
      <c r="V105" s="7" t="s">
        <v>33</v>
      </c>
      <c r="W105" s="7" t="s">
        <v>33</v>
      </c>
      <c r="X105" s="7" t="s">
        <v>33</v>
      </c>
      <c r="Y105" s="7" t="s">
        <v>33</v>
      </c>
      <c r="Z105" s="7" t="s">
        <v>33</v>
      </c>
      <c r="AA105" s="7" t="s">
        <v>33</v>
      </c>
      <c r="AB105" s="7" t="s">
        <v>33</v>
      </c>
      <c r="AC105" s="7" t="s">
        <v>33</v>
      </c>
      <c r="AD105" s="7">
        <v>1250</v>
      </c>
      <c r="AE105" s="7" t="s">
        <v>33</v>
      </c>
      <c r="AF105" s="7">
        <v>1500</v>
      </c>
      <c r="AG105" s="7">
        <v>1125</v>
      </c>
      <c r="AI105" s="5">
        <v>19</v>
      </c>
    </row>
    <row r="106" spans="1:35" x14ac:dyDescent="0.35">
      <c r="A106" s="4" t="s">
        <v>99</v>
      </c>
      <c r="B106" s="4" t="s">
        <v>106</v>
      </c>
      <c r="C106" s="4" t="s">
        <v>66</v>
      </c>
      <c r="E106" s="7">
        <v>6000</v>
      </c>
      <c r="F106" s="7">
        <v>1000</v>
      </c>
      <c r="G106" s="7">
        <v>1000</v>
      </c>
      <c r="H106" s="7">
        <v>500</v>
      </c>
      <c r="I106" s="7">
        <v>800</v>
      </c>
      <c r="J106" s="7" t="s">
        <v>67</v>
      </c>
      <c r="K106" s="7" t="s">
        <v>67</v>
      </c>
      <c r="L106" s="7" t="s">
        <v>67</v>
      </c>
      <c r="M106" s="7" t="s">
        <v>67</v>
      </c>
      <c r="N106" s="7">
        <v>7000</v>
      </c>
      <c r="O106" s="7">
        <v>200</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v>750</v>
      </c>
      <c r="AE106" s="7" t="s">
        <v>67</v>
      </c>
      <c r="AF106" s="7">
        <v>1000</v>
      </c>
      <c r="AG106" s="7">
        <v>1000</v>
      </c>
    </row>
    <row r="107" spans="1:35" x14ac:dyDescent="0.35">
      <c r="A107" s="4" t="s">
        <v>99</v>
      </c>
      <c r="B107" s="4" t="s">
        <v>106</v>
      </c>
      <c r="C107" s="4" t="s">
        <v>68</v>
      </c>
      <c r="E107" s="7">
        <v>8000</v>
      </c>
      <c r="F107" s="7">
        <v>2000</v>
      </c>
      <c r="G107" s="7">
        <v>2500</v>
      </c>
      <c r="H107" s="7">
        <v>1000</v>
      </c>
      <c r="I107" s="7">
        <v>1500</v>
      </c>
      <c r="J107" s="7" t="s">
        <v>67</v>
      </c>
      <c r="K107" s="7" t="s">
        <v>67</v>
      </c>
      <c r="L107" s="7" t="s">
        <v>67</v>
      </c>
      <c r="M107" s="7" t="s">
        <v>67</v>
      </c>
      <c r="N107" s="7">
        <v>11000</v>
      </c>
      <c r="O107" s="7">
        <v>450</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v>2250</v>
      </c>
      <c r="AE107" s="7" t="s">
        <v>67</v>
      </c>
      <c r="AF107" s="7">
        <v>2000</v>
      </c>
      <c r="AG107" s="7">
        <v>1500</v>
      </c>
    </row>
    <row r="108" spans="1:35" x14ac:dyDescent="0.35">
      <c r="C108" s="38" t="s">
        <v>145</v>
      </c>
      <c r="E108" s="7" t="s">
        <v>67</v>
      </c>
      <c r="F108" s="7" t="s">
        <v>69</v>
      </c>
      <c r="G108" s="7" t="s">
        <v>69</v>
      </c>
      <c r="H108" s="7" t="s">
        <v>69</v>
      </c>
      <c r="I108" s="7" t="s">
        <v>69</v>
      </c>
      <c r="J108" s="7" t="s">
        <v>67</v>
      </c>
      <c r="K108" s="7" t="s">
        <v>67</v>
      </c>
      <c r="L108" s="7" t="s">
        <v>67</v>
      </c>
      <c r="M108" s="7" t="s">
        <v>67</v>
      </c>
      <c r="N108" s="7" t="s">
        <v>69</v>
      </c>
      <c r="O108" s="7" t="s">
        <v>69</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69</v>
      </c>
      <c r="AE108" s="7" t="s">
        <v>67</v>
      </c>
      <c r="AF108" s="7" t="s">
        <v>69</v>
      </c>
      <c r="AG108" s="7" t="s">
        <v>69</v>
      </c>
    </row>
    <row r="110" spans="1:35"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108</v>
      </c>
      <c r="B111" s="4" t="s">
        <v>109</v>
      </c>
      <c r="C111" s="4" t="s">
        <v>31</v>
      </c>
      <c r="D111" s="6" t="s">
        <v>146</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c r="AI111" s="5">
        <v>29</v>
      </c>
    </row>
    <row r="112" spans="1:35"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C114" s="38" t="s">
        <v>145</v>
      </c>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conditionalFormatting sqref="A1:BZ1 B2:BZ3 A4:BZ1001">
    <cfRule type="containsText" dxfId="34" priority="1" operator="containsText" text="!!">
      <formula>NOT(ISERROR(SEARCH("!!",A1)))</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41465-12F8-4869-97EE-6E1204E68C72}">
  <dimension ref="A1:BT1239"/>
  <sheetViews>
    <sheetView zoomScaleNormal="100" workbookViewId="0">
      <pane ySplit="1" topLeftCell="A2" activePane="bottomLeft" state="frozen"/>
      <selection pane="bottomLeft" activeCell="AC115" sqref="AC115"/>
    </sheetView>
  </sheetViews>
  <sheetFormatPr baseColWidth="10" defaultColWidth="11.453125" defaultRowHeight="14.5" x14ac:dyDescent="0.35"/>
  <sheetData>
    <row r="1" spans="1:72" x14ac:dyDescent="0.35">
      <c r="A1" t="s">
        <v>147</v>
      </c>
      <c r="B1" t="s">
        <v>148</v>
      </c>
      <c r="C1" t="s">
        <v>149</v>
      </c>
    </row>
    <row r="2" spans="1:72" x14ac:dyDescent="0.35">
      <c r="A2">
        <v>1</v>
      </c>
      <c r="B2" t="s">
        <v>150</v>
      </c>
      <c r="C2" t="e">
        <v>#N/A</v>
      </c>
      <c r="Q2" t="s">
        <v>151</v>
      </c>
      <c r="R2" t="s">
        <v>152</v>
      </c>
      <c r="S2" t="s">
        <v>153</v>
      </c>
      <c r="T2" t="s">
        <v>154</v>
      </c>
      <c r="U2" t="s">
        <v>155</v>
      </c>
      <c r="V2" t="s">
        <v>156</v>
      </c>
      <c r="W2" t="s">
        <v>157</v>
      </c>
      <c r="X2" t="s">
        <v>158</v>
      </c>
      <c r="Y2" t="s">
        <v>159</v>
      </c>
      <c r="Z2" t="s">
        <v>160</v>
      </c>
      <c r="AA2" t="s">
        <v>161</v>
      </c>
      <c r="AB2" t="s">
        <v>162</v>
      </c>
      <c r="AC2" t="s">
        <v>163</v>
      </c>
      <c r="AD2" t="s">
        <v>164</v>
      </c>
      <c r="AE2" t="s">
        <v>165</v>
      </c>
      <c r="AF2" t="s">
        <v>166</v>
      </c>
      <c r="AG2" t="s">
        <v>167</v>
      </c>
      <c r="AH2" t="s">
        <v>168</v>
      </c>
      <c r="AI2" t="s">
        <v>169</v>
      </c>
      <c r="AJ2" t="s">
        <v>170</v>
      </c>
      <c r="AK2" t="s">
        <v>171</v>
      </c>
      <c r="AL2" t="s">
        <v>172</v>
      </c>
      <c r="AM2" t="s">
        <v>173</v>
      </c>
      <c r="AN2" t="s">
        <v>174</v>
      </c>
      <c r="AO2" t="s">
        <v>175</v>
      </c>
      <c r="AP2" t="s">
        <v>176</v>
      </c>
      <c r="AQ2" t="s">
        <v>177</v>
      </c>
      <c r="AR2" t="s">
        <v>178</v>
      </c>
      <c r="AS2" t="s">
        <v>179</v>
      </c>
    </row>
    <row r="3" spans="1:72" x14ac:dyDescent="0.35">
      <c r="A3">
        <v>2</v>
      </c>
      <c r="B3" t="s">
        <v>180</v>
      </c>
      <c r="C3" t="e">
        <v>#N/A</v>
      </c>
      <c r="Q3" t="s">
        <v>181</v>
      </c>
      <c r="R3" t="s">
        <v>182</v>
      </c>
      <c r="S3" t="s">
        <v>183</v>
      </c>
      <c r="T3" t="s">
        <v>184</v>
      </c>
      <c r="U3" t="s">
        <v>185</v>
      </c>
      <c r="V3" t="s">
        <v>39</v>
      </c>
      <c r="W3" t="s">
        <v>186</v>
      </c>
      <c r="X3" t="s">
        <v>41</v>
      </c>
      <c r="Y3" t="s">
        <v>42</v>
      </c>
      <c r="Z3" t="s">
        <v>187</v>
      </c>
      <c r="AA3" t="s">
        <v>188</v>
      </c>
      <c r="AB3" t="s">
        <v>189</v>
      </c>
      <c r="AC3" t="s">
        <v>190</v>
      </c>
      <c r="AD3" t="s">
        <v>191</v>
      </c>
      <c r="AE3" t="s">
        <v>192</v>
      </c>
      <c r="AF3" t="s">
        <v>193</v>
      </c>
      <c r="AG3" t="s">
        <v>50</v>
      </c>
      <c r="AH3" t="s">
        <v>51</v>
      </c>
      <c r="AI3" t="s">
        <v>52</v>
      </c>
      <c r="AJ3" t="s">
        <v>53</v>
      </c>
      <c r="AK3" t="s">
        <v>54</v>
      </c>
      <c r="AL3" t="s">
        <v>55</v>
      </c>
      <c r="AM3" t="s">
        <v>56</v>
      </c>
      <c r="AN3" t="s">
        <v>57</v>
      </c>
      <c r="AO3" t="s">
        <v>58</v>
      </c>
      <c r="AP3" t="s">
        <v>59</v>
      </c>
      <c r="AQ3" t="s">
        <v>60</v>
      </c>
      <c r="AR3" t="s">
        <v>194</v>
      </c>
      <c r="AS3" t="s">
        <v>195</v>
      </c>
    </row>
    <row r="4" spans="1:72" x14ac:dyDescent="0.35">
      <c r="A4">
        <v>3</v>
      </c>
      <c r="B4" t="s">
        <v>196</v>
      </c>
      <c r="C4" t="s">
        <v>197</v>
      </c>
      <c r="Q4">
        <f>MATCH(Q2,Données_nettoyées!$A$1:$AUP$1,0)</f>
        <v>35</v>
      </c>
      <c r="R4">
        <f>MATCH(R2,Données_nettoyées!$A$1:$AUP$1,0)</f>
        <v>49</v>
      </c>
      <c r="S4">
        <f>MATCH(S2,Données_nettoyées!$A$1:$AUP$1,0)</f>
        <v>50</v>
      </c>
      <c r="T4">
        <f>MATCH(T2,Données_nettoyées!$A$1:$AUP$1,0)</f>
        <v>64</v>
      </c>
      <c r="U4">
        <f>MATCH(U2,Données_nettoyées!$A$1:$AUP$1,0)</f>
        <v>65</v>
      </c>
      <c r="V4">
        <f>MATCH(V2,Données_nettoyées!$A$1:$AUP$1,0)</f>
        <v>150</v>
      </c>
      <c r="W4">
        <f>MATCH(W2,Données_nettoyées!$A$1:$AUP$1,0)</f>
        <v>161</v>
      </c>
      <c r="X4">
        <f>MATCH(X2,Données_nettoyées!$A$1:$AUP$1,0)</f>
        <v>172</v>
      </c>
      <c r="Y4">
        <f>MATCH(Y2,Données_nettoyées!$A$1:$AUP$1,0)</f>
        <v>183</v>
      </c>
      <c r="Z4">
        <f>MATCH(Z2,Données_nettoyées!$A$1:$AUP$1,0)</f>
        <v>297</v>
      </c>
      <c r="AA4">
        <f>MATCH(AA2,Données_nettoyées!$A$1:$AUP$1,0)</f>
        <v>298</v>
      </c>
      <c r="AB4">
        <f>MATCH(AB2,Données_nettoyées!$A$1:$AUP$1,0)</f>
        <v>313</v>
      </c>
      <c r="AC4">
        <f>MATCH(AC2,Données_nettoyées!$A$1:$AUP$1,0)</f>
        <v>314</v>
      </c>
      <c r="AD4">
        <f>MATCH(AD2,Données_nettoyées!$A$1:$AUP$1,0)</f>
        <v>315</v>
      </c>
      <c r="AE4">
        <f>MATCH(AE2,Données_nettoyées!$A$1:$AUP$1,0)</f>
        <v>326</v>
      </c>
      <c r="AF4">
        <f>MATCH(AF2,Données_nettoyées!$A$1:$AUP$1,0)</f>
        <v>337</v>
      </c>
      <c r="AG4">
        <f>MATCH(AG2,Données_nettoyées!$A$1:$AUP$1,0)</f>
        <v>348</v>
      </c>
      <c r="AH4">
        <f>MATCH(AH2,Données_nettoyées!$A$1:$AUP$1,0)</f>
        <v>359</v>
      </c>
      <c r="AI4">
        <f>MATCH(AI2,Données_nettoyées!$A$1:$AUP$1,0)</f>
        <v>374</v>
      </c>
      <c r="AJ4">
        <f>MATCH(AJ2,Données_nettoyées!$A$1:$AUP$1,0)</f>
        <v>375</v>
      </c>
      <c r="AK4">
        <f>MATCH(AK2,Données_nettoyées!$A$1:$AUP$1,0)</f>
        <v>376</v>
      </c>
      <c r="AL4">
        <f>MATCH(AL2,Données_nettoyées!$A$1:$AUP$1,0)</f>
        <v>387</v>
      </c>
      <c r="AM4">
        <f>MATCH(AM2,Données_nettoyées!$A$1:$AUP$1,0)</f>
        <v>398</v>
      </c>
      <c r="AN4">
        <f>MATCH(AN2,Données_nettoyées!$A$1:$AUP$1,0)</f>
        <v>409</v>
      </c>
      <c r="AO4">
        <f>MATCH(AO2,Données_nettoyées!$A$1:$AUP$1,0)</f>
        <v>420</v>
      </c>
      <c r="AP4">
        <f>MATCH(AP2,Données_nettoyées!$A$1:$AUP$1,0)</f>
        <v>431</v>
      </c>
      <c r="AQ4">
        <f>MATCH(AQ2,Données_nettoyées!$A$1:$AUP$1,0)</f>
        <v>443</v>
      </c>
      <c r="AR4">
        <f>MATCH(AR2,Données_nettoyées!$A$1:$AUP$1,0)</f>
        <v>456</v>
      </c>
      <c r="AS4">
        <f>MATCH(AS2,Données_nettoyées!$A$1:$AUP$1,0)</f>
        <v>283</v>
      </c>
    </row>
    <row r="5" spans="1:72" x14ac:dyDescent="0.35">
      <c r="A5">
        <v>4</v>
      </c>
      <c r="B5" t="s">
        <v>198</v>
      </c>
      <c r="C5" t="s">
        <v>199</v>
      </c>
      <c r="Q5" t="str">
        <f>SUBSTITUTE(ADDRESS(1,Q4,4),"1","")</f>
        <v>AI</v>
      </c>
      <c r="R5" t="str">
        <f t="shared" ref="R5:AS5" si="0">SUBSTITUTE(ADDRESS(1,R4,4),"1","")</f>
        <v>AW</v>
      </c>
      <c r="S5" t="str">
        <f t="shared" si="0"/>
        <v>AX</v>
      </c>
      <c r="T5" t="str">
        <f t="shared" si="0"/>
        <v>BL</v>
      </c>
      <c r="U5" t="str">
        <f t="shared" si="0"/>
        <v>BM</v>
      </c>
      <c r="V5" t="str">
        <f t="shared" si="0"/>
        <v>ET</v>
      </c>
      <c r="W5" t="str">
        <f t="shared" si="0"/>
        <v>FE</v>
      </c>
      <c r="X5" t="str">
        <f t="shared" si="0"/>
        <v>FP</v>
      </c>
      <c r="Y5" t="str">
        <f t="shared" si="0"/>
        <v>GA</v>
      </c>
      <c r="Z5" t="str">
        <f t="shared" si="0"/>
        <v>KK</v>
      </c>
      <c r="AA5" t="str">
        <f t="shared" si="0"/>
        <v>KL</v>
      </c>
      <c r="AB5" t="str">
        <f t="shared" si="0"/>
        <v>LA</v>
      </c>
      <c r="AC5" t="str">
        <f t="shared" si="0"/>
        <v>LB</v>
      </c>
      <c r="AD5" t="str">
        <f t="shared" si="0"/>
        <v>LC</v>
      </c>
      <c r="AE5" t="str">
        <f t="shared" si="0"/>
        <v>LN</v>
      </c>
      <c r="AF5" t="str">
        <f t="shared" si="0"/>
        <v>LY</v>
      </c>
      <c r="AG5" t="str">
        <f t="shared" si="0"/>
        <v>MJ</v>
      </c>
      <c r="AH5" t="str">
        <f t="shared" si="0"/>
        <v>MU</v>
      </c>
      <c r="AI5" t="str">
        <f t="shared" si="0"/>
        <v>NJ</v>
      </c>
      <c r="AJ5" t="str">
        <f t="shared" si="0"/>
        <v>NK</v>
      </c>
      <c r="AK5" t="str">
        <f t="shared" si="0"/>
        <v>NL</v>
      </c>
      <c r="AL5" t="str">
        <f t="shared" si="0"/>
        <v>NW</v>
      </c>
      <c r="AM5" t="str">
        <f t="shared" si="0"/>
        <v>OH</v>
      </c>
      <c r="AN5" t="str">
        <f t="shared" si="0"/>
        <v>OS</v>
      </c>
      <c r="AO5" t="str">
        <f t="shared" si="0"/>
        <v>PD</v>
      </c>
      <c r="AP5" t="str">
        <f t="shared" si="0"/>
        <v>PO</v>
      </c>
      <c r="AQ5" t="str">
        <f t="shared" si="0"/>
        <v>QA</v>
      </c>
      <c r="AR5" t="str">
        <f t="shared" si="0"/>
        <v>QN</v>
      </c>
      <c r="AS5" t="str">
        <f t="shared" si="0"/>
        <v>JW</v>
      </c>
    </row>
    <row r="6" spans="1:72" x14ac:dyDescent="0.35">
      <c r="A6">
        <v>5</v>
      </c>
      <c r="B6" t="s">
        <v>200</v>
      </c>
      <c r="C6" t="s">
        <v>201</v>
      </c>
      <c r="Q6" t="str">
        <f>_xlfn.CONCAT(Q5,"1:",Q5,"1000")</f>
        <v>AI1:AI1000</v>
      </c>
      <c r="R6" t="str">
        <f t="shared" ref="R6:AS6" si="1">_xlfn.CONCAT(R5,"1:",R5,"1000")</f>
        <v>AW1:AW1000</v>
      </c>
      <c r="S6" t="str">
        <f t="shared" si="1"/>
        <v>AX1:AX1000</v>
      </c>
      <c r="T6" t="str">
        <f t="shared" si="1"/>
        <v>BL1:BL1000</v>
      </c>
      <c r="U6" t="str">
        <f t="shared" si="1"/>
        <v>BM1:BM1000</v>
      </c>
      <c r="V6" t="str">
        <f t="shared" si="1"/>
        <v>ET1:ET1000</v>
      </c>
      <c r="W6" t="str">
        <f t="shared" si="1"/>
        <v>FE1:FE1000</v>
      </c>
      <c r="X6" t="str">
        <f t="shared" si="1"/>
        <v>FP1:FP1000</v>
      </c>
      <c r="Y6" t="str">
        <f t="shared" si="1"/>
        <v>GA1:GA1000</v>
      </c>
      <c r="Z6" t="str">
        <f t="shared" si="1"/>
        <v>KK1:KK1000</v>
      </c>
      <c r="AA6" t="str">
        <f t="shared" si="1"/>
        <v>KL1:KL1000</v>
      </c>
      <c r="AB6" t="str">
        <f t="shared" si="1"/>
        <v>LA1:LA1000</v>
      </c>
      <c r="AC6" t="str">
        <f t="shared" si="1"/>
        <v>LB1:LB1000</v>
      </c>
      <c r="AD6" t="str">
        <f t="shared" si="1"/>
        <v>LC1:LC1000</v>
      </c>
      <c r="AE6" t="str">
        <f t="shared" si="1"/>
        <v>LN1:LN1000</v>
      </c>
      <c r="AF6" t="str">
        <f t="shared" si="1"/>
        <v>LY1:LY1000</v>
      </c>
      <c r="AG6" t="str">
        <f t="shared" si="1"/>
        <v>MJ1:MJ1000</v>
      </c>
      <c r="AH6" t="str">
        <f t="shared" si="1"/>
        <v>MU1:MU1000</v>
      </c>
      <c r="AI6" t="str">
        <f t="shared" si="1"/>
        <v>NJ1:NJ1000</v>
      </c>
      <c r="AJ6" t="str">
        <f t="shared" si="1"/>
        <v>NK1:NK1000</v>
      </c>
      <c r="AK6" t="str">
        <f t="shared" si="1"/>
        <v>NL1:NL1000</v>
      </c>
      <c r="AL6" t="str">
        <f t="shared" si="1"/>
        <v>NW1:NW1000</v>
      </c>
      <c r="AM6" t="str">
        <f t="shared" si="1"/>
        <v>OH1:OH1000</v>
      </c>
      <c r="AN6" t="str">
        <f t="shared" si="1"/>
        <v>OS1:OS1000</v>
      </c>
      <c r="AO6" t="str">
        <f t="shared" si="1"/>
        <v>PD1:PD1000</v>
      </c>
      <c r="AP6" t="str">
        <f t="shared" si="1"/>
        <v>PO1:PO1000</v>
      </c>
      <c r="AQ6" t="str">
        <f t="shared" si="1"/>
        <v>QA1:QA1000</v>
      </c>
      <c r="AR6" t="str">
        <f t="shared" si="1"/>
        <v>QN1:QN1000</v>
      </c>
      <c r="AS6" t="str">
        <f t="shared" si="1"/>
        <v>JW1:JW1000</v>
      </c>
    </row>
    <row r="7" spans="1:72" x14ac:dyDescent="0.35">
      <c r="A7">
        <v>6</v>
      </c>
      <c r="B7" t="s">
        <v>202</v>
      </c>
      <c r="C7" t="s">
        <v>203</v>
      </c>
    </row>
    <row r="8" spans="1:72" x14ac:dyDescent="0.35">
      <c r="A8">
        <v>7</v>
      </c>
      <c r="B8" t="s">
        <v>204</v>
      </c>
      <c r="C8" t="s">
        <v>205</v>
      </c>
    </row>
    <row r="9" spans="1:72" x14ac:dyDescent="0.35">
      <c r="A9">
        <v>8</v>
      </c>
      <c r="B9" t="s">
        <v>206</v>
      </c>
      <c r="C9" t="s">
        <v>207</v>
      </c>
      <c r="Q9" t="s">
        <v>208</v>
      </c>
      <c r="R9" t="s">
        <v>209</v>
      </c>
      <c r="S9" t="s">
        <v>210</v>
      </c>
      <c r="T9" t="s">
        <v>211</v>
      </c>
      <c r="U9" t="s">
        <v>212</v>
      </c>
      <c r="V9" t="s">
        <v>213</v>
      </c>
      <c r="W9" t="s">
        <v>214</v>
      </c>
      <c r="X9" t="s">
        <v>215</v>
      </c>
      <c r="Y9" t="s">
        <v>216</v>
      </c>
      <c r="Z9" t="s">
        <v>217</v>
      </c>
      <c r="AA9" t="s">
        <v>218</v>
      </c>
      <c r="AB9" t="s">
        <v>219</v>
      </c>
      <c r="AC9" t="s">
        <v>220</v>
      </c>
      <c r="AD9" t="s">
        <v>221</v>
      </c>
      <c r="AE9" t="s">
        <v>222</v>
      </c>
      <c r="AF9" t="s">
        <v>223</v>
      </c>
      <c r="AG9" t="s">
        <v>224</v>
      </c>
      <c r="AH9" t="s">
        <v>225</v>
      </c>
      <c r="AI9" t="s">
        <v>226</v>
      </c>
      <c r="AJ9" t="s">
        <v>227</v>
      </c>
      <c r="AK9" t="s">
        <v>228</v>
      </c>
      <c r="AL9" t="s">
        <v>229</v>
      </c>
      <c r="AM9" t="s">
        <v>230</v>
      </c>
      <c r="AN9" t="s">
        <v>231</v>
      </c>
      <c r="AO9" t="s">
        <v>232</v>
      </c>
      <c r="AP9" t="s">
        <v>233</v>
      </c>
      <c r="AQ9" t="s">
        <v>234</v>
      </c>
      <c r="AR9" t="s">
        <v>235</v>
      </c>
      <c r="AS9" t="s">
        <v>236</v>
      </c>
      <c r="AT9" t="s">
        <v>237</v>
      </c>
      <c r="AU9" t="s">
        <v>238</v>
      </c>
      <c r="AV9" t="s">
        <v>239</v>
      </c>
      <c r="AW9" t="s">
        <v>240</v>
      </c>
      <c r="AX9" t="s">
        <v>241</v>
      </c>
      <c r="AY9" t="s">
        <v>242</v>
      </c>
      <c r="AZ9" t="s">
        <v>243</v>
      </c>
      <c r="BA9" t="s">
        <v>244</v>
      </c>
      <c r="BB9" t="s">
        <v>245</v>
      </c>
      <c r="BC9" t="s">
        <v>246</v>
      </c>
      <c r="BD9" t="s">
        <v>247</v>
      </c>
      <c r="BE9" t="s">
        <v>248</v>
      </c>
      <c r="BF9" t="s">
        <v>249</v>
      </c>
      <c r="BG9" t="s">
        <v>250</v>
      </c>
      <c r="BH9" t="s">
        <v>251</v>
      </c>
      <c r="BI9" t="s">
        <v>252</v>
      </c>
      <c r="BJ9" t="s">
        <v>253</v>
      </c>
      <c r="BK9" t="s">
        <v>254</v>
      </c>
      <c r="BL9" t="s">
        <v>255</v>
      </c>
      <c r="BM9" t="s">
        <v>256</v>
      </c>
      <c r="BN9" t="s">
        <v>257</v>
      </c>
      <c r="BO9" t="s">
        <v>258</v>
      </c>
      <c r="BP9" t="s">
        <v>259</v>
      </c>
      <c r="BQ9" t="s">
        <v>260</v>
      </c>
      <c r="BR9" t="s">
        <v>261</v>
      </c>
      <c r="BS9" t="s">
        <v>262</v>
      </c>
      <c r="BT9" t="s">
        <v>263</v>
      </c>
    </row>
    <row r="10" spans="1:72" x14ac:dyDescent="0.35">
      <c r="A10">
        <v>9</v>
      </c>
      <c r="B10" t="s">
        <v>264</v>
      </c>
      <c r="C10" t="s">
        <v>265</v>
      </c>
      <c r="Q10" t="s">
        <v>266</v>
      </c>
      <c r="R10" t="s">
        <v>267</v>
      </c>
      <c r="S10" t="s">
        <v>268</v>
      </c>
      <c r="T10" t="s">
        <v>269</v>
      </c>
      <c r="U10" t="s">
        <v>270</v>
      </c>
      <c r="V10" t="s">
        <v>271</v>
      </c>
      <c r="W10" t="s">
        <v>272</v>
      </c>
      <c r="X10" t="s">
        <v>273</v>
      </c>
      <c r="Y10" t="s">
        <v>274</v>
      </c>
      <c r="Z10" t="s">
        <v>275</v>
      </c>
      <c r="AA10" t="s">
        <v>276</v>
      </c>
      <c r="AB10" t="s">
        <v>277</v>
      </c>
      <c r="AC10" t="s">
        <v>278</v>
      </c>
      <c r="AD10" t="s">
        <v>279</v>
      </c>
      <c r="AE10" t="s">
        <v>280</v>
      </c>
      <c r="AF10" t="s">
        <v>281</v>
      </c>
      <c r="AG10" t="s">
        <v>282</v>
      </c>
      <c r="AH10" t="s">
        <v>283</v>
      </c>
      <c r="AI10" t="s">
        <v>284</v>
      </c>
      <c r="AJ10" t="s">
        <v>285</v>
      </c>
      <c r="AK10" t="s">
        <v>286</v>
      </c>
      <c r="AL10" t="s">
        <v>287</v>
      </c>
      <c r="AM10" t="s">
        <v>288</v>
      </c>
      <c r="AN10" t="s">
        <v>289</v>
      </c>
      <c r="AO10" t="s">
        <v>290</v>
      </c>
      <c r="AP10" t="s">
        <v>291</v>
      </c>
      <c r="AQ10" t="s">
        <v>292</v>
      </c>
      <c r="AR10" t="s">
        <v>293</v>
      </c>
      <c r="AS10" t="s">
        <v>294</v>
      </c>
      <c r="AT10" t="s">
        <v>295</v>
      </c>
      <c r="AU10" t="s">
        <v>296</v>
      </c>
      <c r="AV10" t="s">
        <v>297</v>
      </c>
      <c r="AW10" t="s">
        <v>298</v>
      </c>
      <c r="AX10" t="s">
        <v>299</v>
      </c>
      <c r="AY10" t="s">
        <v>300</v>
      </c>
      <c r="AZ10" t="s">
        <v>301</v>
      </c>
      <c r="BA10" t="s">
        <v>302</v>
      </c>
      <c r="BB10" t="s">
        <v>303</v>
      </c>
      <c r="BC10" t="s">
        <v>304</v>
      </c>
      <c r="BD10" t="s">
        <v>305</v>
      </c>
      <c r="BE10" t="s">
        <v>306</v>
      </c>
      <c r="BF10" t="s">
        <v>307</v>
      </c>
      <c r="BG10" t="s">
        <v>308</v>
      </c>
      <c r="BH10" t="s">
        <v>309</v>
      </c>
      <c r="BI10" t="s">
        <v>310</v>
      </c>
      <c r="BJ10" t="s">
        <v>311</v>
      </c>
      <c r="BK10" t="s">
        <v>312</v>
      </c>
      <c r="BL10" t="s">
        <v>313</v>
      </c>
      <c r="BM10" t="s">
        <v>314</v>
      </c>
      <c r="BN10" t="s">
        <v>315</v>
      </c>
      <c r="BO10" t="s">
        <v>316</v>
      </c>
      <c r="BP10" t="s">
        <v>317</v>
      </c>
      <c r="BQ10" t="s">
        <v>318</v>
      </c>
      <c r="BR10" t="s">
        <v>319</v>
      </c>
      <c r="BS10" t="s">
        <v>320</v>
      </c>
      <c r="BT10" t="s">
        <v>321</v>
      </c>
    </row>
    <row r="11" spans="1:72" x14ac:dyDescent="0.35">
      <c r="A11">
        <v>10</v>
      </c>
      <c r="B11" t="s">
        <v>322</v>
      </c>
      <c r="C11" t="s">
        <v>323</v>
      </c>
      <c r="Q11">
        <f>MATCH(Q9,Données_nettoyées!$A$1:$AUP$1,0)</f>
        <v>605</v>
      </c>
      <c r="R11">
        <f>MATCH(R9,Données_nettoyées!$A$1:$AUP$1,0)</f>
        <v>606</v>
      </c>
      <c r="S11">
        <f>MATCH(S9,Données_nettoyées!$A$1:$AUP$1,0)</f>
        <v>607</v>
      </c>
      <c r="T11">
        <f>MATCH(T9,Données_nettoyées!$A$1:$AUP$1,0)</f>
        <v>622</v>
      </c>
      <c r="U11">
        <f>MATCH(U9,Données_nettoyées!$A$1:$AUP$1,0)</f>
        <v>623</v>
      </c>
      <c r="V11">
        <f>MATCH(V9,Données_nettoyées!$A$1:$AUP$1,0)</f>
        <v>624</v>
      </c>
      <c r="W11">
        <f>MATCH(W9,Données_nettoyées!$A$1:$AUP$1,0)</f>
        <v>639</v>
      </c>
      <c r="X11">
        <f>MATCH(X9,Données_nettoyées!$A$1:$AUP$1,0)</f>
        <v>640</v>
      </c>
      <c r="Y11">
        <f>MATCH(Y9,Données_nettoyées!$A$1:$AUP$1,0)</f>
        <v>641</v>
      </c>
      <c r="Z11">
        <f>MATCH(Z9,Données_nettoyées!$A$1:$AUP$1,0)</f>
        <v>656</v>
      </c>
      <c r="AA11">
        <f>MATCH(AA9,Données_nettoyées!$A$1:$AUP$1,0)</f>
        <v>657</v>
      </c>
      <c r="AB11">
        <f>MATCH(AB9,Données_nettoyées!$A$1:$AUP$1,0)</f>
        <v>658</v>
      </c>
      <c r="AC11">
        <f>MATCH(AC9,Données_nettoyées!$A$1:$AUP$1,0)</f>
        <v>673</v>
      </c>
      <c r="AD11">
        <f>MATCH(AD9,Données_nettoyées!$A$1:$AUP$1,0)</f>
        <v>674</v>
      </c>
      <c r="AE11">
        <f>MATCH(AE9,Données_nettoyées!$A$1:$AUP$1,0)</f>
        <v>675</v>
      </c>
      <c r="AF11">
        <f>MATCH(AF9,Données_nettoyées!$A$1:$AUP$1,0)</f>
        <v>690</v>
      </c>
      <c r="AG11">
        <f>MATCH(AG9,Données_nettoyées!$A$1:$AUP$1,0)</f>
        <v>691</v>
      </c>
      <c r="AH11">
        <f>MATCH(AH9,Données_nettoyées!$A$1:$AUP$1,0)</f>
        <v>692</v>
      </c>
      <c r="AI11">
        <f>MATCH(AI9,Données_nettoyées!$A$1:$AUP$1,0)</f>
        <v>707</v>
      </c>
      <c r="AJ11">
        <f>MATCH(AJ9,Données_nettoyées!$A$1:$AUP$1,0)</f>
        <v>708</v>
      </c>
      <c r="AK11">
        <f>MATCH(AK9,Données_nettoyées!$A$1:$AUP$1,0)</f>
        <v>709</v>
      </c>
      <c r="AL11">
        <f>MATCH(AL9,Données_nettoyées!$A$1:$AUP$1,0)</f>
        <v>720</v>
      </c>
      <c r="AM11">
        <f>MATCH(AM9,Données_nettoyées!$A$1:$AUP$1,0)</f>
        <v>731</v>
      </c>
      <c r="AN11">
        <f>MATCH(AN9,Données_nettoyées!$A$1:$AUP$1,0)</f>
        <v>742</v>
      </c>
      <c r="AO11">
        <f>MATCH(AO9,Données_nettoyées!$A$1:$AUP$1,0)</f>
        <v>753</v>
      </c>
      <c r="AP11">
        <f>MATCH(AP9,Données_nettoyées!$A$1:$AUP$1,0)</f>
        <v>764</v>
      </c>
      <c r="AQ11">
        <f>MATCH(AQ9,Données_nettoyées!$A$1:$AUP$1,0)</f>
        <v>775</v>
      </c>
      <c r="AR11">
        <f>MATCH(AR9,Données_nettoyées!$A$1:$AUP$1,0)</f>
        <v>786</v>
      </c>
      <c r="AS11">
        <f>MATCH(AS9,Données_nettoyées!$A$1:$AUP$1,0)</f>
        <v>797</v>
      </c>
      <c r="AT11">
        <f>MATCH(AT9,Données_nettoyées!$A$1:$AUP$1,0)</f>
        <v>808</v>
      </c>
      <c r="AU11">
        <f>MATCH(AU9,Données_nettoyées!$A$1:$AUP$1,0)</f>
        <v>823</v>
      </c>
      <c r="AV11">
        <f>MATCH(AV9,Données_nettoyées!$A$1:$AUP$1,0)</f>
        <v>824</v>
      </c>
      <c r="AW11">
        <f>MATCH(AW9,Données_nettoyées!$A$1:$AUP$1,0)</f>
        <v>825</v>
      </c>
      <c r="AX11">
        <f>MATCH(AX9,Données_nettoyées!$A$1:$AUP$1,0)</f>
        <v>840</v>
      </c>
      <c r="AY11">
        <f>MATCH(AY9,Données_nettoyées!$A$1:$AUP$1,0)</f>
        <v>841</v>
      </c>
      <c r="AZ11">
        <f>MATCH(AZ9,Données_nettoyées!$A$1:$AUP$1,0)</f>
        <v>842</v>
      </c>
      <c r="BA11">
        <f>MATCH(BA9,Données_nettoyées!$A$1:$AUP$1,0)</f>
        <v>857</v>
      </c>
      <c r="BB11">
        <f>MATCH(BB9,Données_nettoyées!$A$1:$AUP$1,0)</f>
        <v>858</v>
      </c>
      <c r="BC11">
        <f>MATCH(BC9,Données_nettoyées!$A$1:$AUP$1,0)</f>
        <v>859</v>
      </c>
      <c r="BD11">
        <f>MATCH(BD9,Données_nettoyées!$A$1:$AUP$1,0)</f>
        <v>874</v>
      </c>
      <c r="BE11">
        <f>MATCH(BE9,Données_nettoyées!$A$1:$AUP$1,0)</f>
        <v>875</v>
      </c>
      <c r="BF11">
        <f>MATCH(BF9,Données_nettoyées!$A$1:$AUP$1,0)</f>
        <v>876</v>
      </c>
      <c r="BG11">
        <f>MATCH(BG9,Données_nettoyées!$A$1:$AUP$1,0)</f>
        <v>891</v>
      </c>
      <c r="BH11">
        <f>MATCH(BH9,Données_nettoyées!$A$1:$AUP$1,0)</f>
        <v>892</v>
      </c>
      <c r="BI11">
        <f>MATCH(BI9,Données_nettoyées!$A$1:$AUP$1,0)</f>
        <v>893</v>
      </c>
      <c r="BJ11">
        <f>MATCH(BJ9,Données_nettoyées!$A$1:$AUP$1,0)</f>
        <v>907</v>
      </c>
      <c r="BK11">
        <f>MATCH(BK9,Données_nettoyées!$A$1:$AUP$1,0)</f>
        <v>908</v>
      </c>
      <c r="BL11">
        <f>MATCH(BL9,Données_nettoyées!$A$1:$AUP$1,0)</f>
        <v>922</v>
      </c>
      <c r="BM11">
        <f>MATCH(BM9,Données_nettoyées!$A$1:$AUP$1,0)</f>
        <v>923</v>
      </c>
      <c r="BN11">
        <f>MATCH(BN9,Données_nettoyées!$A$1:$AUP$1,0)</f>
        <v>934</v>
      </c>
      <c r="BO11">
        <f>MATCH(BO9,Données_nettoyées!$A$1:$AUP$1,0)</f>
        <v>949</v>
      </c>
      <c r="BP11">
        <f>MATCH(BP9,Données_nettoyées!$A$1:$AUP$1,0)</f>
        <v>950</v>
      </c>
      <c r="BQ11">
        <f>MATCH(BQ9,Données_nettoyées!$A$1:$AUP$1,0)</f>
        <v>951</v>
      </c>
      <c r="BR11">
        <f>MATCH(BR9,Données_nettoyées!$A$1:$AUP$1,0)</f>
        <v>965</v>
      </c>
      <c r="BS11">
        <f>MATCH(BS9,Données_nettoyées!$A$1:$AUP$1,0)</f>
        <v>966</v>
      </c>
      <c r="BT11">
        <f>MATCH(BT9,Données_nettoyées!$A$1:$AUP$1,0)</f>
        <v>977</v>
      </c>
    </row>
    <row r="12" spans="1:72" x14ac:dyDescent="0.35">
      <c r="A12">
        <v>11</v>
      </c>
      <c r="B12" t="s">
        <v>324</v>
      </c>
      <c r="C12" t="s">
        <v>325</v>
      </c>
      <c r="Q12" t="str">
        <f>SUBSTITUTE(ADDRESS(1,Q11,4),"1","")</f>
        <v>WG</v>
      </c>
      <c r="R12" t="str">
        <f t="shared" ref="R12:AS12" si="2">SUBSTITUTE(ADDRESS(1,R11,4),"1","")</f>
        <v>WH</v>
      </c>
      <c r="S12" t="str">
        <f t="shared" si="2"/>
        <v>WI</v>
      </c>
      <c r="T12" t="str">
        <f t="shared" si="2"/>
        <v>WX</v>
      </c>
      <c r="U12" t="str">
        <f t="shared" si="2"/>
        <v>WY</v>
      </c>
      <c r="V12" t="str">
        <f t="shared" si="2"/>
        <v>WZ</v>
      </c>
      <c r="W12" t="str">
        <f t="shared" si="2"/>
        <v>XO</v>
      </c>
      <c r="X12" t="str">
        <f t="shared" si="2"/>
        <v>XP</v>
      </c>
      <c r="Y12" t="str">
        <f t="shared" si="2"/>
        <v>XQ</v>
      </c>
      <c r="Z12" t="str">
        <f t="shared" si="2"/>
        <v>YF</v>
      </c>
      <c r="AA12" t="str">
        <f t="shared" si="2"/>
        <v>YG</v>
      </c>
      <c r="AB12" t="str">
        <f t="shared" si="2"/>
        <v>YH</v>
      </c>
      <c r="AC12" t="str">
        <f t="shared" si="2"/>
        <v>YW</v>
      </c>
      <c r="AD12" t="str">
        <f t="shared" si="2"/>
        <v>YX</v>
      </c>
      <c r="AE12" t="str">
        <f t="shared" si="2"/>
        <v>YY</v>
      </c>
      <c r="AF12" t="str">
        <f t="shared" si="2"/>
        <v>ZN</v>
      </c>
      <c r="AG12" t="str">
        <f t="shared" si="2"/>
        <v>ZO</v>
      </c>
      <c r="AH12" t="str">
        <f t="shared" si="2"/>
        <v>ZP</v>
      </c>
      <c r="AI12" t="str">
        <f t="shared" si="2"/>
        <v>AAE</v>
      </c>
      <c r="AJ12" t="str">
        <f t="shared" si="2"/>
        <v>AAF</v>
      </c>
      <c r="AK12" t="str">
        <f t="shared" si="2"/>
        <v>AAG</v>
      </c>
      <c r="AL12" t="str">
        <f t="shared" si="2"/>
        <v>AAR</v>
      </c>
      <c r="AM12" t="str">
        <f t="shared" si="2"/>
        <v>ABC</v>
      </c>
      <c r="AN12" t="str">
        <f t="shared" si="2"/>
        <v>ABN</v>
      </c>
      <c r="AO12" t="str">
        <f t="shared" si="2"/>
        <v>ABY</v>
      </c>
      <c r="AP12" t="str">
        <f t="shared" si="2"/>
        <v>ACJ</v>
      </c>
      <c r="AQ12" t="str">
        <f t="shared" si="2"/>
        <v>ACU</v>
      </c>
      <c r="AR12" t="str">
        <f t="shared" si="2"/>
        <v>ADF</v>
      </c>
      <c r="AS12" t="str">
        <f t="shared" si="2"/>
        <v>ADQ</v>
      </c>
      <c r="AT12" t="str">
        <f t="shared" ref="AT12:BT12" si="3">SUBSTITUTE(ADDRESS(1,AT11,4),"1","")</f>
        <v>AEB</v>
      </c>
      <c r="AU12" t="str">
        <f t="shared" si="3"/>
        <v>AEQ</v>
      </c>
      <c r="AV12" t="str">
        <f t="shared" si="3"/>
        <v>AER</v>
      </c>
      <c r="AW12" t="str">
        <f t="shared" si="3"/>
        <v>AES</v>
      </c>
      <c r="AX12" t="str">
        <f t="shared" si="3"/>
        <v>AFH</v>
      </c>
      <c r="AY12" t="str">
        <f t="shared" si="3"/>
        <v>AFI</v>
      </c>
      <c r="AZ12" t="str">
        <f t="shared" si="3"/>
        <v>AFJ</v>
      </c>
      <c r="BA12" t="str">
        <f t="shared" si="3"/>
        <v>AFY</v>
      </c>
      <c r="BB12" t="str">
        <f t="shared" si="3"/>
        <v>AFZ</v>
      </c>
      <c r="BC12" t="str">
        <f t="shared" si="3"/>
        <v>AGA</v>
      </c>
      <c r="BD12" t="str">
        <f t="shared" si="3"/>
        <v>AGP</v>
      </c>
      <c r="BE12" t="str">
        <f t="shared" si="3"/>
        <v>AGQ</v>
      </c>
      <c r="BF12" t="str">
        <f t="shared" si="3"/>
        <v>AGR</v>
      </c>
      <c r="BG12" t="str">
        <f t="shared" si="3"/>
        <v>AHG</v>
      </c>
      <c r="BH12" t="str">
        <f t="shared" si="3"/>
        <v>AHH</v>
      </c>
      <c r="BI12" t="str">
        <f t="shared" si="3"/>
        <v>AHI</v>
      </c>
      <c r="BJ12" t="str">
        <f t="shared" si="3"/>
        <v>AHW</v>
      </c>
      <c r="BK12" t="str">
        <f t="shared" si="3"/>
        <v>AHX</v>
      </c>
      <c r="BL12" t="str">
        <f t="shared" si="3"/>
        <v>AIL</v>
      </c>
      <c r="BM12" t="str">
        <f t="shared" si="3"/>
        <v>AIM</v>
      </c>
      <c r="BN12" t="str">
        <f t="shared" si="3"/>
        <v>AIX</v>
      </c>
      <c r="BO12" t="str">
        <f t="shared" si="3"/>
        <v>AJM</v>
      </c>
      <c r="BP12" t="str">
        <f t="shared" si="3"/>
        <v>AJN</v>
      </c>
      <c r="BQ12" t="str">
        <f t="shared" si="3"/>
        <v>AJO</v>
      </c>
      <c r="BR12" t="str">
        <f t="shared" si="3"/>
        <v>AKC</v>
      </c>
      <c r="BS12" t="str">
        <f t="shared" si="3"/>
        <v>AKD</v>
      </c>
      <c r="BT12" t="str">
        <f t="shared" si="3"/>
        <v>AKO</v>
      </c>
    </row>
    <row r="13" spans="1:72" x14ac:dyDescent="0.35">
      <c r="A13">
        <v>12</v>
      </c>
      <c r="B13" t="s">
        <v>326</v>
      </c>
      <c r="C13" t="s">
        <v>327</v>
      </c>
      <c r="Q13" t="str">
        <f>_xlfn.CONCAT(Q12,"1:",Q12,"1000")</f>
        <v>WG1:WG1000</v>
      </c>
      <c r="R13" t="str">
        <f t="shared" ref="R13:AS13" si="4">_xlfn.CONCAT(R12,"1:",R12,"1000")</f>
        <v>WH1:WH1000</v>
      </c>
      <c r="S13" t="str">
        <f t="shared" si="4"/>
        <v>WI1:WI1000</v>
      </c>
      <c r="T13" t="str">
        <f t="shared" si="4"/>
        <v>WX1:WX1000</v>
      </c>
      <c r="U13" t="str">
        <f t="shared" si="4"/>
        <v>WY1:WY1000</v>
      </c>
      <c r="V13" t="str">
        <f t="shared" si="4"/>
        <v>WZ1:WZ1000</v>
      </c>
      <c r="W13" t="str">
        <f t="shared" si="4"/>
        <v>XO1:XO1000</v>
      </c>
      <c r="X13" t="str">
        <f t="shared" si="4"/>
        <v>XP1:XP1000</v>
      </c>
      <c r="Y13" t="str">
        <f t="shared" si="4"/>
        <v>XQ1:XQ1000</v>
      </c>
      <c r="Z13" t="str">
        <f t="shared" si="4"/>
        <v>YF1:YF1000</v>
      </c>
      <c r="AA13" t="str">
        <f t="shared" si="4"/>
        <v>YG1:YG1000</v>
      </c>
      <c r="AB13" t="str">
        <f t="shared" si="4"/>
        <v>YH1:YH1000</v>
      </c>
      <c r="AC13" t="str">
        <f t="shared" si="4"/>
        <v>YW1:YW1000</v>
      </c>
      <c r="AD13" t="str">
        <f t="shared" si="4"/>
        <v>YX1:YX1000</v>
      </c>
      <c r="AE13" t="str">
        <f t="shared" si="4"/>
        <v>YY1:YY1000</v>
      </c>
      <c r="AF13" t="str">
        <f t="shared" si="4"/>
        <v>ZN1:ZN1000</v>
      </c>
      <c r="AG13" t="str">
        <f t="shared" si="4"/>
        <v>ZO1:ZO1000</v>
      </c>
      <c r="AH13" t="str">
        <f t="shared" si="4"/>
        <v>ZP1:ZP1000</v>
      </c>
      <c r="AI13" t="str">
        <f t="shared" si="4"/>
        <v>AAE1:AAE1000</v>
      </c>
      <c r="AJ13" t="str">
        <f t="shared" si="4"/>
        <v>AAF1:AAF1000</v>
      </c>
      <c r="AK13" t="str">
        <f t="shared" si="4"/>
        <v>AAG1:AAG1000</v>
      </c>
      <c r="AL13" t="str">
        <f t="shared" si="4"/>
        <v>AAR1:AAR1000</v>
      </c>
      <c r="AM13" t="str">
        <f t="shared" si="4"/>
        <v>ABC1:ABC1000</v>
      </c>
      <c r="AN13" t="str">
        <f t="shared" si="4"/>
        <v>ABN1:ABN1000</v>
      </c>
      <c r="AO13" t="str">
        <f t="shared" si="4"/>
        <v>ABY1:ABY1000</v>
      </c>
      <c r="AP13" t="str">
        <f t="shared" si="4"/>
        <v>ACJ1:ACJ1000</v>
      </c>
      <c r="AQ13" t="str">
        <f t="shared" si="4"/>
        <v>ACU1:ACU1000</v>
      </c>
      <c r="AR13" t="str">
        <f t="shared" si="4"/>
        <v>ADF1:ADF1000</v>
      </c>
      <c r="AS13" t="str">
        <f t="shared" si="4"/>
        <v>ADQ1:ADQ1000</v>
      </c>
      <c r="AT13" t="str">
        <f t="shared" ref="AT13:BT13" si="5">_xlfn.CONCAT(AT12,"1:",AT12,"1000")</f>
        <v>AEB1:AEB1000</v>
      </c>
      <c r="AU13" t="str">
        <f t="shared" si="5"/>
        <v>AEQ1:AEQ1000</v>
      </c>
      <c r="AV13" t="str">
        <f t="shared" si="5"/>
        <v>AER1:AER1000</v>
      </c>
      <c r="AW13" t="str">
        <f t="shared" si="5"/>
        <v>AES1:AES1000</v>
      </c>
      <c r="AX13" t="str">
        <f t="shared" si="5"/>
        <v>AFH1:AFH1000</v>
      </c>
      <c r="AY13" t="str">
        <f t="shared" si="5"/>
        <v>AFI1:AFI1000</v>
      </c>
      <c r="AZ13" t="str">
        <f t="shared" si="5"/>
        <v>AFJ1:AFJ1000</v>
      </c>
      <c r="BA13" t="str">
        <f t="shared" si="5"/>
        <v>AFY1:AFY1000</v>
      </c>
      <c r="BB13" t="str">
        <f t="shared" si="5"/>
        <v>AFZ1:AFZ1000</v>
      </c>
      <c r="BC13" t="str">
        <f t="shared" si="5"/>
        <v>AGA1:AGA1000</v>
      </c>
      <c r="BD13" t="str">
        <f t="shared" si="5"/>
        <v>AGP1:AGP1000</v>
      </c>
      <c r="BE13" t="str">
        <f t="shared" si="5"/>
        <v>AGQ1:AGQ1000</v>
      </c>
      <c r="BF13" t="str">
        <f t="shared" si="5"/>
        <v>AGR1:AGR1000</v>
      </c>
      <c r="BG13" t="str">
        <f t="shared" si="5"/>
        <v>AHG1:AHG1000</v>
      </c>
      <c r="BH13" t="str">
        <f t="shared" si="5"/>
        <v>AHH1:AHH1000</v>
      </c>
      <c r="BI13" t="str">
        <f t="shared" si="5"/>
        <v>AHI1:AHI1000</v>
      </c>
      <c r="BJ13" t="str">
        <f t="shared" si="5"/>
        <v>AHW1:AHW1000</v>
      </c>
      <c r="BK13" t="str">
        <f t="shared" si="5"/>
        <v>AHX1:AHX1000</v>
      </c>
      <c r="BL13" t="str">
        <f t="shared" si="5"/>
        <v>AIL1:AIL1000</v>
      </c>
      <c r="BM13" t="str">
        <f t="shared" si="5"/>
        <v>AIM1:AIM1000</v>
      </c>
      <c r="BN13" t="str">
        <f t="shared" si="5"/>
        <v>AIX1:AIX1000</v>
      </c>
      <c r="BO13" t="str">
        <f t="shared" si="5"/>
        <v>AJM1:AJM1000</v>
      </c>
      <c r="BP13" t="str">
        <f t="shared" si="5"/>
        <v>AJN1:AJN1000</v>
      </c>
      <c r="BQ13" t="str">
        <f t="shared" si="5"/>
        <v>AJO1:AJO1000</v>
      </c>
      <c r="BR13" t="str">
        <f t="shared" si="5"/>
        <v>AKC1:AKC1000</v>
      </c>
      <c r="BS13" t="str">
        <f t="shared" si="5"/>
        <v>AKD1:AKD1000</v>
      </c>
      <c r="BT13" t="str">
        <f t="shared" si="5"/>
        <v>AKO1:AKO1000</v>
      </c>
    </row>
    <row r="14" spans="1:72" x14ac:dyDescent="0.35">
      <c r="A14">
        <v>13</v>
      </c>
      <c r="B14" t="s">
        <v>328</v>
      </c>
      <c r="C14" t="s">
        <v>329</v>
      </c>
    </row>
    <row r="15" spans="1:72" x14ac:dyDescent="0.35">
      <c r="A15">
        <v>14</v>
      </c>
      <c r="B15" t="s">
        <v>330</v>
      </c>
      <c r="C15" t="s">
        <v>331</v>
      </c>
    </row>
    <row r="16" spans="1:72" x14ac:dyDescent="0.35">
      <c r="A16">
        <v>15</v>
      </c>
      <c r="B16" t="s">
        <v>332</v>
      </c>
      <c r="C16" t="s">
        <v>333</v>
      </c>
      <c r="Q16" t="s">
        <v>334</v>
      </c>
      <c r="R16" t="s">
        <v>335</v>
      </c>
      <c r="S16" t="s">
        <v>336</v>
      </c>
      <c r="T16" t="s">
        <v>337</v>
      </c>
      <c r="U16" t="s">
        <v>338</v>
      </c>
      <c r="V16" t="s">
        <v>339</v>
      </c>
      <c r="W16" t="s">
        <v>340</v>
      </c>
      <c r="X16" t="s">
        <v>341</v>
      </c>
      <c r="Y16" t="s">
        <v>342</v>
      </c>
      <c r="Z16" t="s">
        <v>343</v>
      </c>
      <c r="AA16" t="s">
        <v>344</v>
      </c>
      <c r="AB16" t="s">
        <v>345</v>
      </c>
      <c r="AC16" t="s">
        <v>346</v>
      </c>
      <c r="AD16" t="s">
        <v>347</v>
      </c>
      <c r="AE16" t="s">
        <v>348</v>
      </c>
      <c r="AF16" t="s">
        <v>349</v>
      </c>
      <c r="AG16" t="s">
        <v>350</v>
      </c>
      <c r="AH16" t="s">
        <v>351</v>
      </c>
      <c r="AI16" t="s">
        <v>352</v>
      </c>
    </row>
    <row r="17" spans="1:43" x14ac:dyDescent="0.35">
      <c r="A17">
        <v>16</v>
      </c>
      <c r="B17" t="s">
        <v>353</v>
      </c>
      <c r="C17" t="s">
        <v>354</v>
      </c>
      <c r="Q17">
        <v>40</v>
      </c>
      <c r="R17">
        <v>55</v>
      </c>
      <c r="S17">
        <v>70</v>
      </c>
      <c r="T17">
        <v>155</v>
      </c>
      <c r="U17">
        <v>166</v>
      </c>
      <c r="V17">
        <v>177</v>
      </c>
      <c r="W17">
        <v>188</v>
      </c>
      <c r="X17">
        <v>331</v>
      </c>
      <c r="Y17">
        <v>342</v>
      </c>
      <c r="Z17">
        <v>353</v>
      </c>
      <c r="AA17">
        <v>364</v>
      </c>
      <c r="AB17">
        <v>381</v>
      </c>
      <c r="AC17">
        <v>392</v>
      </c>
      <c r="AD17">
        <v>403</v>
      </c>
      <c r="AE17">
        <v>414</v>
      </c>
      <c r="AF17">
        <v>425</v>
      </c>
      <c r="AG17">
        <v>436</v>
      </c>
      <c r="AH17">
        <v>450</v>
      </c>
      <c r="AI17">
        <v>461</v>
      </c>
    </row>
    <row r="18" spans="1:43" x14ac:dyDescent="0.35">
      <c r="A18">
        <v>17</v>
      </c>
      <c r="B18" t="s">
        <v>355</v>
      </c>
      <c r="C18" t="s">
        <v>356</v>
      </c>
      <c r="Q18" t="str">
        <f t="shared" ref="Q18:AI18" si="6">SUBSTITUTE(ADDRESS(1,Q17,4),"1","")</f>
        <v>AN</v>
      </c>
      <c r="R18" t="str">
        <f t="shared" si="6"/>
        <v>BC</v>
      </c>
      <c r="S18" t="str">
        <f t="shared" si="6"/>
        <v>BR</v>
      </c>
      <c r="T18" t="str">
        <f t="shared" si="6"/>
        <v>EY</v>
      </c>
      <c r="U18" t="str">
        <f t="shared" si="6"/>
        <v>FJ</v>
      </c>
      <c r="V18" t="str">
        <f t="shared" si="6"/>
        <v>FU</v>
      </c>
      <c r="W18" t="str">
        <f t="shared" si="6"/>
        <v>GF</v>
      </c>
      <c r="X18" t="str">
        <f t="shared" si="6"/>
        <v>LS</v>
      </c>
      <c r="Y18" t="str">
        <f t="shared" si="6"/>
        <v>MD</v>
      </c>
      <c r="Z18" t="str">
        <f t="shared" si="6"/>
        <v>MO</v>
      </c>
      <c r="AA18" t="str">
        <f t="shared" si="6"/>
        <v>MZ</v>
      </c>
      <c r="AB18" t="str">
        <f t="shared" si="6"/>
        <v>NQ</v>
      </c>
      <c r="AC18" t="str">
        <f t="shared" si="6"/>
        <v>OB</v>
      </c>
      <c r="AD18" t="str">
        <f t="shared" si="6"/>
        <v>OM</v>
      </c>
      <c r="AE18" t="str">
        <f t="shared" si="6"/>
        <v>OX</v>
      </c>
      <c r="AF18" t="str">
        <f t="shared" si="6"/>
        <v>PI</v>
      </c>
      <c r="AG18" t="str">
        <f t="shared" si="6"/>
        <v>PT</v>
      </c>
      <c r="AH18" t="str">
        <f t="shared" si="6"/>
        <v>QH</v>
      </c>
      <c r="AI18" t="str">
        <f t="shared" si="6"/>
        <v>QS</v>
      </c>
    </row>
    <row r="19" spans="1:43" x14ac:dyDescent="0.35">
      <c r="A19">
        <v>18</v>
      </c>
      <c r="B19" t="s">
        <v>357</v>
      </c>
      <c r="C19" t="s">
        <v>358</v>
      </c>
      <c r="Q19" t="str">
        <f t="shared" ref="Q19:AI19" si="7">_xlfn.CONCAT(Q18,"1:",Q18,"1000")</f>
        <v>AN1:AN1000</v>
      </c>
      <c r="R19" t="str">
        <f t="shared" si="7"/>
        <v>BC1:BC1000</v>
      </c>
      <c r="S19" t="str">
        <f t="shared" si="7"/>
        <v>BR1:BR1000</v>
      </c>
      <c r="T19" t="str">
        <f t="shared" si="7"/>
        <v>EY1:EY1000</v>
      </c>
      <c r="U19" t="str">
        <f t="shared" si="7"/>
        <v>FJ1:FJ1000</v>
      </c>
      <c r="V19" t="str">
        <f t="shared" si="7"/>
        <v>FU1:FU1000</v>
      </c>
      <c r="W19" t="str">
        <f t="shared" si="7"/>
        <v>GF1:GF1000</v>
      </c>
      <c r="X19" t="str">
        <f t="shared" si="7"/>
        <v>LS1:LS1000</v>
      </c>
      <c r="Y19" t="str">
        <f t="shared" si="7"/>
        <v>MD1:MD1000</v>
      </c>
      <c r="Z19" t="str">
        <f t="shared" si="7"/>
        <v>MO1:MO1000</v>
      </c>
      <c r="AA19" t="str">
        <f t="shared" si="7"/>
        <v>MZ1:MZ1000</v>
      </c>
      <c r="AB19" t="str">
        <f t="shared" si="7"/>
        <v>NQ1:NQ1000</v>
      </c>
      <c r="AC19" t="str">
        <f t="shared" si="7"/>
        <v>OB1:OB1000</v>
      </c>
      <c r="AD19" t="str">
        <f t="shared" si="7"/>
        <v>OM1:OM1000</v>
      </c>
      <c r="AE19" t="str">
        <f t="shared" si="7"/>
        <v>OX1:OX1000</v>
      </c>
      <c r="AF19" t="str">
        <f t="shared" si="7"/>
        <v>PI1:PI1000</v>
      </c>
      <c r="AG19" t="str">
        <f t="shared" si="7"/>
        <v>PT1:PT1000</v>
      </c>
      <c r="AH19" t="str">
        <f t="shared" si="7"/>
        <v>QH1:QH1000</v>
      </c>
      <c r="AI19" t="str">
        <f t="shared" si="7"/>
        <v>QS1:QS1000</v>
      </c>
    </row>
    <row r="20" spans="1:43" x14ac:dyDescent="0.35">
      <c r="A20">
        <v>19</v>
      </c>
      <c r="B20" t="s">
        <v>359</v>
      </c>
      <c r="C20" t="s">
        <v>360</v>
      </c>
    </row>
    <row r="21" spans="1:43" x14ac:dyDescent="0.35">
      <c r="A21">
        <v>20</v>
      </c>
      <c r="B21" t="s">
        <v>361</v>
      </c>
      <c r="C21" t="s">
        <v>362</v>
      </c>
    </row>
    <row r="22" spans="1:43" x14ac:dyDescent="0.35">
      <c r="A22">
        <v>21</v>
      </c>
      <c r="B22" t="s">
        <v>363</v>
      </c>
      <c r="C22" t="s">
        <v>364</v>
      </c>
    </row>
    <row r="23" spans="1:43" x14ac:dyDescent="0.35">
      <c r="A23">
        <v>22</v>
      </c>
      <c r="B23" t="s">
        <v>365</v>
      </c>
      <c r="C23" t="s">
        <v>366</v>
      </c>
    </row>
    <row r="24" spans="1:43" x14ac:dyDescent="0.35">
      <c r="A24">
        <v>23</v>
      </c>
      <c r="B24" t="s">
        <v>367</v>
      </c>
      <c r="C24" t="s">
        <v>368</v>
      </c>
    </row>
    <row r="25" spans="1:43" x14ac:dyDescent="0.35">
      <c r="A25">
        <v>24</v>
      </c>
      <c r="B25" t="s">
        <v>369</v>
      </c>
      <c r="C25" t="s">
        <v>370</v>
      </c>
      <c r="Q25" t="s">
        <v>371</v>
      </c>
      <c r="R25" t="s">
        <v>372</v>
      </c>
      <c r="S25" t="s">
        <v>373</v>
      </c>
      <c r="T25" t="s">
        <v>374</v>
      </c>
      <c r="U25" t="s">
        <v>375</v>
      </c>
      <c r="V25" t="s">
        <v>376</v>
      </c>
      <c r="W25" t="s">
        <v>377</v>
      </c>
      <c r="X25" t="s">
        <v>378</v>
      </c>
      <c r="Y25" t="s">
        <v>379</v>
      </c>
      <c r="Z25" t="s">
        <v>380</v>
      </c>
      <c r="AA25" t="s">
        <v>381</v>
      </c>
      <c r="AB25" t="s">
        <v>382</v>
      </c>
      <c r="AC25" t="s">
        <v>383</v>
      </c>
      <c r="AD25" t="s">
        <v>384</v>
      </c>
      <c r="AE25" t="s">
        <v>385</v>
      </c>
      <c r="AF25" t="s">
        <v>386</v>
      </c>
      <c r="AG25" t="s">
        <v>387</v>
      </c>
      <c r="AH25" t="s">
        <v>388</v>
      </c>
      <c r="AI25" t="s">
        <v>389</v>
      </c>
      <c r="AJ25" t="s">
        <v>390</v>
      </c>
      <c r="AK25" t="s">
        <v>391</v>
      </c>
      <c r="AL25" t="s">
        <v>392</v>
      </c>
      <c r="AM25" t="s">
        <v>393</v>
      </c>
      <c r="AN25" t="s">
        <v>394</v>
      </c>
      <c r="AO25" t="s">
        <v>395</v>
      </c>
      <c r="AP25" t="s">
        <v>396</v>
      </c>
      <c r="AQ25" t="s">
        <v>397</v>
      </c>
    </row>
    <row r="26" spans="1:43" x14ac:dyDescent="0.35">
      <c r="A26">
        <v>25</v>
      </c>
      <c r="B26" t="s">
        <v>398</v>
      </c>
      <c r="C26" t="s">
        <v>399</v>
      </c>
      <c r="Q26">
        <v>612</v>
      </c>
      <c r="R26">
        <v>629</v>
      </c>
      <c r="S26">
        <v>646</v>
      </c>
      <c r="T26">
        <v>663</v>
      </c>
      <c r="U26">
        <v>680</v>
      </c>
      <c r="V26">
        <v>697</v>
      </c>
      <c r="W26">
        <v>714</v>
      </c>
      <c r="X26">
        <v>725</v>
      </c>
      <c r="Y26">
        <v>736</v>
      </c>
      <c r="Z26">
        <v>747</v>
      </c>
      <c r="AA26">
        <v>758</v>
      </c>
      <c r="AB26">
        <v>769</v>
      </c>
      <c r="AC26">
        <v>780</v>
      </c>
      <c r="AD26">
        <v>791</v>
      </c>
      <c r="AE26">
        <v>802</v>
      </c>
      <c r="AF26">
        <v>813</v>
      </c>
      <c r="AG26">
        <v>830</v>
      </c>
      <c r="AH26">
        <v>847</v>
      </c>
      <c r="AI26">
        <v>864</v>
      </c>
      <c r="AJ26">
        <v>881</v>
      </c>
      <c r="AK26">
        <v>898</v>
      </c>
      <c r="AL26">
        <v>913</v>
      </c>
      <c r="AM26">
        <v>928</v>
      </c>
      <c r="AN26">
        <v>939</v>
      </c>
      <c r="AO26">
        <v>956</v>
      </c>
      <c r="AP26">
        <v>971</v>
      </c>
      <c r="AQ26">
        <v>982</v>
      </c>
    </row>
    <row r="27" spans="1:43" x14ac:dyDescent="0.35">
      <c r="A27">
        <v>26</v>
      </c>
      <c r="B27" t="s">
        <v>400</v>
      </c>
      <c r="C27" t="s">
        <v>401</v>
      </c>
    </row>
    <row r="28" spans="1:43" x14ac:dyDescent="0.35">
      <c r="A28">
        <v>27</v>
      </c>
      <c r="B28" t="s">
        <v>402</v>
      </c>
      <c r="C28" t="s">
        <v>403</v>
      </c>
    </row>
    <row r="29" spans="1:43" x14ac:dyDescent="0.35">
      <c r="A29">
        <v>28</v>
      </c>
      <c r="B29" t="s">
        <v>404</v>
      </c>
      <c r="C29" t="e">
        <v>#N/A</v>
      </c>
      <c r="Q29">
        <v>75</v>
      </c>
      <c r="R29" t="s">
        <v>405</v>
      </c>
      <c r="S29" t="s">
        <v>406</v>
      </c>
    </row>
    <row r="30" spans="1:43" x14ac:dyDescent="0.35">
      <c r="A30">
        <v>29</v>
      </c>
      <c r="B30" t="s">
        <v>407</v>
      </c>
      <c r="C30" t="e">
        <v>#N/A</v>
      </c>
      <c r="Q30">
        <v>77</v>
      </c>
      <c r="R30" t="s">
        <v>408</v>
      </c>
      <c r="S30" t="s">
        <v>409</v>
      </c>
    </row>
    <row r="31" spans="1:43" x14ac:dyDescent="0.35">
      <c r="A31">
        <v>30</v>
      </c>
      <c r="B31" t="s">
        <v>410</v>
      </c>
      <c r="C31" t="e">
        <v>#N/A</v>
      </c>
      <c r="Q31">
        <v>83</v>
      </c>
      <c r="R31" t="s">
        <v>411</v>
      </c>
      <c r="S31" t="s">
        <v>412</v>
      </c>
    </row>
    <row r="32" spans="1:43" x14ac:dyDescent="0.35">
      <c r="A32">
        <v>31</v>
      </c>
      <c r="B32" t="s">
        <v>413</v>
      </c>
      <c r="C32" t="e">
        <v>#N/A</v>
      </c>
      <c r="Q32">
        <v>193</v>
      </c>
      <c r="R32" t="s">
        <v>414</v>
      </c>
      <c r="S32" t="s">
        <v>415</v>
      </c>
    </row>
    <row r="33" spans="1:19" x14ac:dyDescent="0.35">
      <c r="A33">
        <v>32</v>
      </c>
      <c r="B33" t="s">
        <v>416</v>
      </c>
      <c r="C33" t="s">
        <v>417</v>
      </c>
      <c r="Q33">
        <v>195</v>
      </c>
      <c r="R33" t="s">
        <v>418</v>
      </c>
      <c r="S33" t="s">
        <v>419</v>
      </c>
    </row>
    <row r="34" spans="1:19" x14ac:dyDescent="0.35">
      <c r="A34">
        <v>33</v>
      </c>
      <c r="B34" t="s">
        <v>420</v>
      </c>
      <c r="C34" t="s">
        <v>421</v>
      </c>
      <c r="Q34">
        <v>202</v>
      </c>
      <c r="R34" t="s">
        <v>422</v>
      </c>
      <c r="S34" t="s">
        <v>423</v>
      </c>
    </row>
    <row r="35" spans="1:19" x14ac:dyDescent="0.35">
      <c r="A35">
        <v>34</v>
      </c>
      <c r="B35" t="s">
        <v>424</v>
      </c>
      <c r="C35" t="s">
        <v>425</v>
      </c>
      <c r="Q35">
        <v>466</v>
      </c>
      <c r="R35" t="s">
        <v>426</v>
      </c>
      <c r="S35" t="s">
        <v>427</v>
      </c>
    </row>
    <row r="36" spans="1:19" x14ac:dyDescent="0.35">
      <c r="A36">
        <v>35</v>
      </c>
      <c r="B36" t="s">
        <v>151</v>
      </c>
      <c r="C36" t="s">
        <v>428</v>
      </c>
      <c r="Q36">
        <v>468</v>
      </c>
      <c r="R36" t="s">
        <v>429</v>
      </c>
      <c r="S36" t="s">
        <v>430</v>
      </c>
    </row>
    <row r="37" spans="1:19" x14ac:dyDescent="0.35">
      <c r="A37">
        <v>36</v>
      </c>
      <c r="B37" t="s">
        <v>431</v>
      </c>
      <c r="C37" t="s">
        <v>432</v>
      </c>
      <c r="Q37">
        <v>486</v>
      </c>
      <c r="R37" t="s">
        <v>433</v>
      </c>
      <c r="S37" t="s">
        <v>434</v>
      </c>
    </row>
    <row r="38" spans="1:19" x14ac:dyDescent="0.35">
      <c r="A38">
        <v>37</v>
      </c>
      <c r="B38" t="s">
        <v>435</v>
      </c>
      <c r="C38" t="s">
        <v>436</v>
      </c>
      <c r="Q38">
        <v>987</v>
      </c>
      <c r="R38" t="s">
        <v>437</v>
      </c>
      <c r="S38" t="s">
        <v>438</v>
      </c>
    </row>
    <row r="39" spans="1:19" x14ac:dyDescent="0.35">
      <c r="A39">
        <v>38</v>
      </c>
      <c r="B39" t="s">
        <v>439</v>
      </c>
      <c r="C39" t="s">
        <v>440</v>
      </c>
      <c r="Q39">
        <v>989</v>
      </c>
      <c r="R39" t="s">
        <v>441</v>
      </c>
      <c r="S39" t="s">
        <v>442</v>
      </c>
    </row>
    <row r="40" spans="1:19" x14ac:dyDescent="0.35">
      <c r="A40">
        <v>39</v>
      </c>
      <c r="B40" t="s">
        <v>443</v>
      </c>
      <c r="C40" t="s">
        <v>444</v>
      </c>
      <c r="Q40">
        <v>1019</v>
      </c>
      <c r="R40" t="s">
        <v>445</v>
      </c>
      <c r="S40" t="s">
        <v>446</v>
      </c>
    </row>
    <row r="41" spans="1:19" x14ac:dyDescent="0.35">
      <c r="A41">
        <v>40</v>
      </c>
      <c r="B41" t="s">
        <v>334</v>
      </c>
      <c r="C41" t="s">
        <v>447</v>
      </c>
    </row>
    <row r="42" spans="1:19" x14ac:dyDescent="0.35">
      <c r="A42">
        <v>41</v>
      </c>
      <c r="B42" t="s">
        <v>448</v>
      </c>
      <c r="C42">
        <v>0</v>
      </c>
    </row>
    <row r="43" spans="1:19" x14ac:dyDescent="0.35">
      <c r="A43">
        <v>42</v>
      </c>
      <c r="B43" t="s">
        <v>449</v>
      </c>
      <c r="C43" t="s">
        <v>450</v>
      </c>
      <c r="Q43">
        <v>83</v>
      </c>
      <c r="R43" t="s">
        <v>411</v>
      </c>
      <c r="S43" t="s">
        <v>412</v>
      </c>
    </row>
    <row r="44" spans="1:19" x14ac:dyDescent="0.35">
      <c r="A44">
        <v>43</v>
      </c>
      <c r="B44" t="s">
        <v>451</v>
      </c>
      <c r="C44" t="s">
        <v>452</v>
      </c>
      <c r="Q44">
        <v>202</v>
      </c>
      <c r="R44" t="s">
        <v>422</v>
      </c>
      <c r="S44" t="s">
        <v>423</v>
      </c>
    </row>
    <row r="45" spans="1:19" x14ac:dyDescent="0.35">
      <c r="A45">
        <v>44</v>
      </c>
      <c r="B45" t="s">
        <v>453</v>
      </c>
      <c r="C45" t="s">
        <v>454</v>
      </c>
      <c r="Q45">
        <v>486</v>
      </c>
      <c r="R45" t="s">
        <v>433</v>
      </c>
      <c r="S45" t="s">
        <v>434</v>
      </c>
    </row>
    <row r="46" spans="1:19" x14ac:dyDescent="0.35">
      <c r="A46">
        <v>45</v>
      </c>
      <c r="B46" t="s">
        <v>455</v>
      </c>
      <c r="C46" t="s">
        <v>456</v>
      </c>
      <c r="Q46">
        <v>1019</v>
      </c>
      <c r="R46" t="s">
        <v>445</v>
      </c>
      <c r="S46" t="s">
        <v>446</v>
      </c>
    </row>
    <row r="47" spans="1:19" x14ac:dyDescent="0.35">
      <c r="A47">
        <v>46</v>
      </c>
      <c r="B47" t="s">
        <v>457</v>
      </c>
      <c r="C47" t="s">
        <v>458</v>
      </c>
    </row>
    <row r="48" spans="1:19" x14ac:dyDescent="0.35">
      <c r="A48">
        <v>47</v>
      </c>
      <c r="B48" t="s">
        <v>459</v>
      </c>
      <c r="C48" t="e">
        <v>#N/A</v>
      </c>
    </row>
    <row r="49" spans="1:20" x14ac:dyDescent="0.35">
      <c r="A49">
        <v>48</v>
      </c>
      <c r="B49" t="s">
        <v>460</v>
      </c>
      <c r="C49" t="e">
        <v>#N/A</v>
      </c>
      <c r="Q49" t="s">
        <v>411</v>
      </c>
      <c r="R49" t="s">
        <v>422</v>
      </c>
      <c r="S49" t="s">
        <v>433</v>
      </c>
      <c r="T49" t="s">
        <v>445</v>
      </c>
    </row>
    <row r="50" spans="1:20" x14ac:dyDescent="0.35">
      <c r="A50">
        <v>49</v>
      </c>
      <c r="B50" t="s">
        <v>152</v>
      </c>
      <c r="C50" t="s">
        <v>461</v>
      </c>
      <c r="Q50" t="s">
        <v>412</v>
      </c>
      <c r="R50" t="s">
        <v>423</v>
      </c>
      <c r="S50" t="s">
        <v>434</v>
      </c>
      <c r="T50" t="s">
        <v>446</v>
      </c>
    </row>
    <row r="51" spans="1:20" x14ac:dyDescent="0.35">
      <c r="A51">
        <v>50</v>
      </c>
      <c r="B51" t="s">
        <v>153</v>
      </c>
      <c r="C51" t="s">
        <v>462</v>
      </c>
      <c r="Q51">
        <v>83</v>
      </c>
      <c r="R51">
        <v>202</v>
      </c>
      <c r="S51">
        <v>486</v>
      </c>
      <c r="T51">
        <v>1019</v>
      </c>
    </row>
    <row r="52" spans="1:20" x14ac:dyDescent="0.35">
      <c r="A52">
        <v>51</v>
      </c>
      <c r="B52" t="s">
        <v>463</v>
      </c>
      <c r="C52" t="s">
        <v>464</v>
      </c>
      <c r="Q52" t="str">
        <f>SUBSTITUTE(ADDRESS(1,Q51,4),"1","")</f>
        <v>CE</v>
      </c>
      <c r="R52" t="str">
        <f>SUBSTITUTE(ADDRESS(1,R51,4),"1","")</f>
        <v>GT</v>
      </c>
      <c r="S52" t="str">
        <f>SUBSTITUTE(ADDRESS(1,S51,4),"1","")</f>
        <v>RR</v>
      </c>
      <c r="T52" t="str">
        <f>SUBSTITUTE(ADDRESS(1,T51,4),"1","")</f>
        <v>AME</v>
      </c>
    </row>
    <row r="53" spans="1:20" x14ac:dyDescent="0.35">
      <c r="A53">
        <v>52</v>
      </c>
      <c r="B53" t="s">
        <v>465</v>
      </c>
      <c r="C53" t="s">
        <v>466</v>
      </c>
      <c r="Q53" t="str">
        <f>_xlfn.CONCAT(Q52,"1:",Q52,"1000")</f>
        <v>CE1:CE1000</v>
      </c>
      <c r="R53" t="str">
        <f>_xlfn.CONCAT(R52,"1:",R52,"1000")</f>
        <v>GT1:GT1000</v>
      </c>
      <c r="S53" t="str">
        <f>_xlfn.CONCAT(S52,"1:",S52,"1000")</f>
        <v>RR1:RR1000</v>
      </c>
      <c r="T53" t="str">
        <f>_xlfn.CONCAT(T52,"1:",T52,"1000")</f>
        <v>AME1:AME1000</v>
      </c>
    </row>
    <row r="54" spans="1:20" x14ac:dyDescent="0.35">
      <c r="A54">
        <v>53</v>
      </c>
      <c r="B54" t="s">
        <v>467</v>
      </c>
      <c r="C54" t="s">
        <v>468</v>
      </c>
    </row>
    <row r="55" spans="1:20" x14ac:dyDescent="0.35">
      <c r="A55">
        <v>54</v>
      </c>
      <c r="B55" t="s">
        <v>469</v>
      </c>
      <c r="C55" t="s">
        <v>470</v>
      </c>
    </row>
    <row r="56" spans="1:20" x14ac:dyDescent="0.35">
      <c r="A56">
        <v>55</v>
      </c>
      <c r="B56" t="s">
        <v>335</v>
      </c>
      <c r="C56" t="s">
        <v>471</v>
      </c>
    </row>
    <row r="57" spans="1:20" x14ac:dyDescent="0.35">
      <c r="A57">
        <v>56</v>
      </c>
      <c r="B57" t="s">
        <v>472</v>
      </c>
      <c r="C57">
        <v>0</v>
      </c>
      <c r="R57" t="s">
        <v>473</v>
      </c>
      <c r="S57" t="s">
        <v>474</v>
      </c>
      <c r="T57" t="s">
        <v>475</v>
      </c>
    </row>
    <row r="58" spans="1:20" x14ac:dyDescent="0.35">
      <c r="A58">
        <v>57</v>
      </c>
      <c r="B58" t="s">
        <v>476</v>
      </c>
      <c r="C58" t="s">
        <v>477</v>
      </c>
      <c r="R58" t="s">
        <v>473</v>
      </c>
      <c r="S58" t="s">
        <v>478</v>
      </c>
      <c r="T58" t="s">
        <v>479</v>
      </c>
    </row>
    <row r="59" spans="1:20" x14ac:dyDescent="0.35">
      <c r="A59">
        <v>58</v>
      </c>
      <c r="B59" t="s">
        <v>480</v>
      </c>
      <c r="C59" t="s">
        <v>481</v>
      </c>
      <c r="R59" t="s">
        <v>473</v>
      </c>
      <c r="S59" t="s">
        <v>482</v>
      </c>
      <c r="T59" t="s">
        <v>483</v>
      </c>
    </row>
    <row r="60" spans="1:20" x14ac:dyDescent="0.35">
      <c r="A60">
        <v>59</v>
      </c>
      <c r="B60" t="s">
        <v>484</v>
      </c>
      <c r="C60" t="s">
        <v>485</v>
      </c>
      <c r="R60" t="s">
        <v>473</v>
      </c>
      <c r="S60" t="s">
        <v>486</v>
      </c>
      <c r="T60" t="s">
        <v>487</v>
      </c>
    </row>
    <row r="61" spans="1:20" x14ac:dyDescent="0.35">
      <c r="A61">
        <v>60</v>
      </c>
      <c r="B61" t="s">
        <v>488</v>
      </c>
      <c r="C61" t="s">
        <v>489</v>
      </c>
      <c r="R61" t="s">
        <v>473</v>
      </c>
      <c r="S61" t="s">
        <v>490</v>
      </c>
      <c r="T61" t="s">
        <v>491</v>
      </c>
    </row>
    <row r="62" spans="1:20" x14ac:dyDescent="0.35">
      <c r="A62">
        <v>61</v>
      </c>
      <c r="B62" t="s">
        <v>492</v>
      </c>
      <c r="C62" t="s">
        <v>493</v>
      </c>
      <c r="R62" t="s">
        <v>473</v>
      </c>
      <c r="S62" t="s">
        <v>494</v>
      </c>
      <c r="T62" t="s">
        <v>495</v>
      </c>
    </row>
    <row r="63" spans="1:20" x14ac:dyDescent="0.35">
      <c r="A63">
        <v>62</v>
      </c>
      <c r="B63" t="s">
        <v>496</v>
      </c>
      <c r="C63" t="e">
        <v>#N/A</v>
      </c>
      <c r="R63" t="s">
        <v>473</v>
      </c>
      <c r="S63" t="s">
        <v>497</v>
      </c>
      <c r="T63" t="s">
        <v>498</v>
      </c>
    </row>
    <row r="64" spans="1:20" x14ac:dyDescent="0.35">
      <c r="A64">
        <v>63</v>
      </c>
      <c r="B64" t="s">
        <v>499</v>
      </c>
      <c r="C64" t="e">
        <v>#N/A</v>
      </c>
      <c r="R64" t="s">
        <v>473</v>
      </c>
      <c r="S64" t="s">
        <v>500</v>
      </c>
      <c r="T64" t="s">
        <v>501</v>
      </c>
    </row>
    <row r="65" spans="1:20" x14ac:dyDescent="0.35">
      <c r="A65">
        <v>64</v>
      </c>
      <c r="B65" t="s">
        <v>154</v>
      </c>
      <c r="C65" t="s">
        <v>502</v>
      </c>
      <c r="R65" t="s">
        <v>473</v>
      </c>
      <c r="S65" t="s">
        <v>503</v>
      </c>
      <c r="T65" t="s">
        <v>504</v>
      </c>
    </row>
    <row r="66" spans="1:20" x14ac:dyDescent="0.35">
      <c r="A66">
        <v>65</v>
      </c>
      <c r="B66" t="s">
        <v>155</v>
      </c>
      <c r="C66" t="s">
        <v>505</v>
      </c>
      <c r="R66" t="s">
        <v>473</v>
      </c>
      <c r="S66" t="s">
        <v>506</v>
      </c>
      <c r="T66" t="s">
        <v>507</v>
      </c>
    </row>
    <row r="67" spans="1:20" x14ac:dyDescent="0.35">
      <c r="A67">
        <v>66</v>
      </c>
      <c r="B67" t="s">
        <v>508</v>
      </c>
      <c r="C67" t="s">
        <v>509</v>
      </c>
      <c r="R67" t="s">
        <v>473</v>
      </c>
      <c r="S67" t="s">
        <v>510</v>
      </c>
      <c r="T67" t="s">
        <v>511</v>
      </c>
    </row>
    <row r="68" spans="1:20" x14ac:dyDescent="0.35">
      <c r="A68">
        <v>67</v>
      </c>
      <c r="B68" t="s">
        <v>512</v>
      </c>
      <c r="C68" t="s">
        <v>513</v>
      </c>
    </row>
    <row r="69" spans="1:20" x14ac:dyDescent="0.35">
      <c r="A69">
        <v>68</v>
      </c>
      <c r="B69" t="s">
        <v>514</v>
      </c>
      <c r="C69" t="s">
        <v>515</v>
      </c>
      <c r="R69" t="s">
        <v>516</v>
      </c>
      <c r="S69" t="s">
        <v>474</v>
      </c>
      <c r="T69" t="s">
        <v>475</v>
      </c>
    </row>
    <row r="70" spans="1:20" x14ac:dyDescent="0.35">
      <c r="A70">
        <v>69</v>
      </c>
      <c r="B70" t="s">
        <v>517</v>
      </c>
      <c r="C70" t="s">
        <v>518</v>
      </c>
      <c r="R70" t="s">
        <v>516</v>
      </c>
      <c r="S70" t="s">
        <v>478</v>
      </c>
      <c r="T70" t="s">
        <v>479</v>
      </c>
    </row>
    <row r="71" spans="1:20" x14ac:dyDescent="0.35">
      <c r="A71">
        <v>70</v>
      </c>
      <c r="B71" t="s">
        <v>336</v>
      </c>
      <c r="C71" t="s">
        <v>519</v>
      </c>
      <c r="R71" t="s">
        <v>516</v>
      </c>
      <c r="S71" t="s">
        <v>482</v>
      </c>
      <c r="T71" t="s">
        <v>483</v>
      </c>
    </row>
    <row r="72" spans="1:20" x14ac:dyDescent="0.35">
      <c r="A72">
        <v>71</v>
      </c>
      <c r="B72" t="s">
        <v>520</v>
      </c>
      <c r="C72">
        <v>0</v>
      </c>
      <c r="R72" t="s">
        <v>516</v>
      </c>
      <c r="S72" t="s">
        <v>486</v>
      </c>
      <c r="T72" t="s">
        <v>487</v>
      </c>
    </row>
    <row r="73" spans="1:20" x14ac:dyDescent="0.35">
      <c r="A73">
        <v>72</v>
      </c>
      <c r="B73" t="s">
        <v>521</v>
      </c>
      <c r="C73" t="s">
        <v>522</v>
      </c>
      <c r="R73" t="s">
        <v>516</v>
      </c>
      <c r="S73" t="s">
        <v>523</v>
      </c>
      <c r="T73" t="s">
        <v>524</v>
      </c>
    </row>
    <row r="74" spans="1:20" x14ac:dyDescent="0.35">
      <c r="A74">
        <v>73</v>
      </c>
      <c r="B74" t="s">
        <v>525</v>
      </c>
      <c r="C74" t="s">
        <v>526</v>
      </c>
      <c r="R74" t="s">
        <v>516</v>
      </c>
      <c r="S74" t="s">
        <v>490</v>
      </c>
      <c r="T74" t="s">
        <v>491</v>
      </c>
    </row>
    <row r="75" spans="1:20" x14ac:dyDescent="0.35">
      <c r="A75">
        <v>74</v>
      </c>
      <c r="B75" t="s">
        <v>527</v>
      </c>
      <c r="C75" t="s">
        <v>528</v>
      </c>
      <c r="R75" t="s">
        <v>516</v>
      </c>
      <c r="S75" t="s">
        <v>494</v>
      </c>
      <c r="T75" t="s">
        <v>495</v>
      </c>
    </row>
    <row r="76" spans="1:20" x14ac:dyDescent="0.35">
      <c r="A76">
        <v>75</v>
      </c>
      <c r="B76" t="s">
        <v>405</v>
      </c>
      <c r="C76" t="s">
        <v>406</v>
      </c>
      <c r="R76" t="s">
        <v>516</v>
      </c>
      <c r="S76" t="s">
        <v>497</v>
      </c>
      <c r="T76" t="s">
        <v>498</v>
      </c>
    </row>
    <row r="77" spans="1:20" x14ac:dyDescent="0.35">
      <c r="A77">
        <v>76</v>
      </c>
      <c r="B77" t="s">
        <v>529</v>
      </c>
      <c r="C77" t="s">
        <v>530</v>
      </c>
      <c r="R77" t="s">
        <v>516</v>
      </c>
      <c r="S77" t="s">
        <v>500</v>
      </c>
      <c r="T77" t="s">
        <v>501</v>
      </c>
    </row>
    <row r="78" spans="1:20" x14ac:dyDescent="0.35">
      <c r="A78">
        <v>77</v>
      </c>
      <c r="B78" t="s">
        <v>408</v>
      </c>
      <c r="C78" t="s">
        <v>409</v>
      </c>
      <c r="R78" t="s">
        <v>516</v>
      </c>
      <c r="S78" t="s">
        <v>503</v>
      </c>
      <c r="T78" t="s">
        <v>504</v>
      </c>
    </row>
    <row r="79" spans="1:20" x14ac:dyDescent="0.35">
      <c r="A79">
        <v>78</v>
      </c>
      <c r="B79" t="s">
        <v>531</v>
      </c>
      <c r="C79" t="e">
        <v>#N/A</v>
      </c>
      <c r="R79" t="s">
        <v>516</v>
      </c>
      <c r="S79" t="s">
        <v>506</v>
      </c>
      <c r="T79" t="s">
        <v>507</v>
      </c>
    </row>
    <row r="80" spans="1:20" x14ac:dyDescent="0.35">
      <c r="A80">
        <v>79</v>
      </c>
      <c r="B80" t="s">
        <v>532</v>
      </c>
      <c r="C80" t="e">
        <v>#N/A</v>
      </c>
      <c r="R80" t="s">
        <v>516</v>
      </c>
      <c r="S80" t="s">
        <v>510</v>
      </c>
      <c r="T80" t="s">
        <v>511</v>
      </c>
    </row>
    <row r="81" spans="1:43" x14ac:dyDescent="0.35">
      <c r="A81">
        <v>80</v>
      </c>
      <c r="B81" t="s">
        <v>533</v>
      </c>
      <c r="C81" t="e">
        <v>#N/A</v>
      </c>
    </row>
    <row r="82" spans="1:43" x14ac:dyDescent="0.35">
      <c r="A82">
        <v>81</v>
      </c>
      <c r="B82" t="s">
        <v>534</v>
      </c>
      <c r="C82" t="e">
        <v>#N/A</v>
      </c>
    </row>
    <row r="83" spans="1:43" x14ac:dyDescent="0.35">
      <c r="A83">
        <v>82</v>
      </c>
      <c r="B83" t="s">
        <v>535</v>
      </c>
      <c r="C83" t="s">
        <v>536</v>
      </c>
    </row>
    <row r="84" spans="1:43" x14ac:dyDescent="0.35">
      <c r="A84">
        <v>83</v>
      </c>
      <c r="B84" t="s">
        <v>411</v>
      </c>
      <c r="C84" t="s">
        <v>412</v>
      </c>
    </row>
    <row r="85" spans="1:43" x14ac:dyDescent="0.35">
      <c r="A85">
        <v>84</v>
      </c>
      <c r="B85" t="s">
        <v>537</v>
      </c>
      <c r="C85" t="e">
        <v>#N/A</v>
      </c>
    </row>
    <row r="86" spans="1:43" x14ac:dyDescent="0.35">
      <c r="A86">
        <v>85</v>
      </c>
      <c r="B86" t="s">
        <v>538</v>
      </c>
      <c r="C86" t="e">
        <v>#N/A</v>
      </c>
    </row>
    <row r="87" spans="1:43" x14ac:dyDescent="0.35">
      <c r="A87">
        <v>86</v>
      </c>
      <c r="B87" t="s">
        <v>539</v>
      </c>
      <c r="C87" t="e">
        <v>#N/A</v>
      </c>
    </row>
    <row r="88" spans="1:43" x14ac:dyDescent="0.35">
      <c r="A88">
        <v>87</v>
      </c>
      <c r="B88" t="s">
        <v>540</v>
      </c>
      <c r="C88" t="e">
        <v>#N/A</v>
      </c>
      <c r="Q88" t="s">
        <v>424</v>
      </c>
      <c r="R88" t="s">
        <v>455</v>
      </c>
      <c r="S88" t="s">
        <v>488</v>
      </c>
      <c r="T88" t="s">
        <v>541</v>
      </c>
      <c r="U88" t="s">
        <v>542</v>
      </c>
      <c r="V88" t="s">
        <v>543</v>
      </c>
      <c r="W88" t="s">
        <v>544</v>
      </c>
      <c r="X88" t="s">
        <v>545</v>
      </c>
      <c r="Y88" t="s">
        <v>546</v>
      </c>
      <c r="Z88" t="s">
        <v>547</v>
      </c>
      <c r="AA88" t="s">
        <v>548</v>
      </c>
      <c r="AB88" t="s">
        <v>549</v>
      </c>
      <c r="AC88" t="s">
        <v>550</v>
      </c>
      <c r="AD88" t="s">
        <v>551</v>
      </c>
      <c r="AE88" t="s">
        <v>552</v>
      </c>
      <c r="AF88" t="s">
        <v>553</v>
      </c>
      <c r="AG88" t="s">
        <v>554</v>
      </c>
      <c r="AH88" t="s">
        <v>555</v>
      </c>
      <c r="AI88" t="s">
        <v>556</v>
      </c>
      <c r="AJ88" t="s">
        <v>557</v>
      </c>
      <c r="AK88" t="s">
        <v>558</v>
      </c>
      <c r="AL88" t="s">
        <v>559</v>
      </c>
    </row>
    <row r="89" spans="1:43" x14ac:dyDescent="0.35">
      <c r="A89">
        <v>88</v>
      </c>
      <c r="B89" t="s">
        <v>560</v>
      </c>
      <c r="C89" t="e">
        <v>#N/A</v>
      </c>
      <c r="Q89" t="s">
        <v>181</v>
      </c>
      <c r="R89" t="s">
        <v>182</v>
      </c>
      <c r="S89" t="s">
        <v>183</v>
      </c>
      <c r="T89" t="s">
        <v>184</v>
      </c>
      <c r="U89" t="s">
        <v>185</v>
      </c>
      <c r="V89" t="s">
        <v>39</v>
      </c>
      <c r="W89" t="s">
        <v>186</v>
      </c>
      <c r="X89" t="s">
        <v>41</v>
      </c>
      <c r="Y89" t="s">
        <v>42</v>
      </c>
      <c r="Z89" t="s">
        <v>187</v>
      </c>
      <c r="AA89" t="s">
        <v>188</v>
      </c>
      <c r="AB89" t="s">
        <v>189</v>
      </c>
      <c r="AC89" t="s">
        <v>190</v>
      </c>
      <c r="AD89" t="s">
        <v>191</v>
      </c>
      <c r="AE89" t="s">
        <v>192</v>
      </c>
      <c r="AF89" t="s">
        <v>193</v>
      </c>
      <c r="AG89" t="s">
        <v>50</v>
      </c>
      <c r="AH89" t="s">
        <v>51</v>
      </c>
      <c r="AI89" t="s">
        <v>52</v>
      </c>
      <c r="AJ89" t="s">
        <v>53</v>
      </c>
      <c r="AK89" t="s">
        <v>54</v>
      </c>
      <c r="AL89" t="s">
        <v>55</v>
      </c>
    </row>
    <row r="90" spans="1:43" x14ac:dyDescent="0.35">
      <c r="A90">
        <v>89</v>
      </c>
      <c r="B90" t="s">
        <v>561</v>
      </c>
      <c r="C90" t="e">
        <v>#N/A</v>
      </c>
      <c r="Q90">
        <f>MATCH(Q88,Données_nettoyées!$A$1:$AUP$1,0)</f>
        <v>34</v>
      </c>
      <c r="R90">
        <f>MATCH(R88,Données_nettoyées!$A$1:$AUP$1,0)</f>
        <v>45</v>
      </c>
      <c r="S90">
        <f>MATCH(S88,Données_nettoyées!$A$1:$AUP$1,0)</f>
        <v>60</v>
      </c>
      <c r="T90">
        <f>MATCH(T88,Données_nettoyées!$A$1:$AUP$1,0)</f>
        <v>149</v>
      </c>
      <c r="U90">
        <f>MATCH(U88,Données_nettoyées!$A$1:$AUP$1,0)</f>
        <v>160</v>
      </c>
      <c r="V90">
        <f>MATCH(V88,Données_nettoyées!$A$1:$AUP$1,0)</f>
        <v>171</v>
      </c>
      <c r="W90">
        <f>MATCH(W88,Données_nettoyées!$A$1:$AUP$1,0)</f>
        <v>182</v>
      </c>
      <c r="X90">
        <f>MATCH(X88,Données_nettoyées!$A$1:$AUP$1,0)</f>
        <v>282</v>
      </c>
      <c r="Y90">
        <f>MATCH(Y88,Données_nettoyées!$A$1:$AUP$1,0)</f>
        <v>293</v>
      </c>
      <c r="Z90">
        <f>MATCH(Z88,Données_nettoyées!$A$1:$AUP$1,0)</f>
        <v>308</v>
      </c>
      <c r="AA90">
        <f>MATCH(AA88,Données_nettoyées!$A$1:$AUP$1,0)</f>
        <v>325</v>
      </c>
      <c r="AB90">
        <f>MATCH(AB88,Données_nettoyées!$A$1:$AUP$1,0)</f>
        <v>336</v>
      </c>
      <c r="AC90">
        <f>MATCH(AC88,Données_nettoyées!$A$1:$AUP$1,0)</f>
        <v>347</v>
      </c>
      <c r="AD90">
        <f>MATCH(AD88,Données_nettoyées!$A$1:$AUP$1,0)</f>
        <v>358</v>
      </c>
      <c r="AE90">
        <f>MATCH(AE88,Données_nettoyées!$A$1:$AUP$1,0)</f>
        <v>369</v>
      </c>
      <c r="AF90">
        <f>MATCH(AF88,Données_nettoyées!$A$1:$AUP$1,0)</f>
        <v>386</v>
      </c>
      <c r="AG90">
        <f>MATCH(AG88,Données_nettoyées!$A$1:$AUP$1,0)</f>
        <v>397</v>
      </c>
      <c r="AH90">
        <f>MATCH(AH88,Données_nettoyées!$A$1:$AUP$1,0)</f>
        <v>408</v>
      </c>
      <c r="AI90">
        <f>MATCH(AI88,Données_nettoyées!$A$1:$AUP$1,0)</f>
        <v>419</v>
      </c>
      <c r="AJ90">
        <f>MATCH(AJ88,Données_nettoyées!$A$1:$AUP$1,0)</f>
        <v>430</v>
      </c>
      <c r="AK90">
        <f>MATCH(AK88,Données_nettoyées!$A$1:$AUP$1,0)</f>
        <v>441</v>
      </c>
      <c r="AL90">
        <f>MATCH(AL88,Données_nettoyées!$A$1:$AUP$1,0)</f>
        <v>455</v>
      </c>
    </row>
    <row r="91" spans="1:43" x14ac:dyDescent="0.35">
      <c r="A91">
        <v>90</v>
      </c>
      <c r="B91" t="s">
        <v>562</v>
      </c>
      <c r="C91" t="e">
        <v>#N/A</v>
      </c>
      <c r="Q91" t="str">
        <f>SUBSTITUTE(ADDRESS(1,Q90,4),"1","")</f>
        <v>AH</v>
      </c>
      <c r="R91" t="str">
        <f t="shared" ref="R91:AL91" si="8">SUBSTITUTE(ADDRESS(1,R90,4),"1","")</f>
        <v>AS</v>
      </c>
      <c r="S91" t="str">
        <f t="shared" si="8"/>
        <v>BH</v>
      </c>
      <c r="T91" t="str">
        <f t="shared" si="8"/>
        <v>ES</v>
      </c>
      <c r="U91" t="str">
        <f t="shared" si="8"/>
        <v>FD</v>
      </c>
      <c r="V91" t="str">
        <f t="shared" si="8"/>
        <v>FO</v>
      </c>
      <c r="W91" t="str">
        <f t="shared" si="8"/>
        <v>FZ</v>
      </c>
      <c r="X91" t="str">
        <f t="shared" si="8"/>
        <v>JV</v>
      </c>
      <c r="Y91" t="str">
        <f t="shared" si="8"/>
        <v>KG</v>
      </c>
      <c r="Z91" t="str">
        <f t="shared" si="8"/>
        <v>KV</v>
      </c>
      <c r="AA91" t="str">
        <f t="shared" si="8"/>
        <v>LM</v>
      </c>
      <c r="AB91" t="str">
        <f t="shared" si="8"/>
        <v>LX</v>
      </c>
      <c r="AC91" t="str">
        <f t="shared" si="8"/>
        <v>MI</v>
      </c>
      <c r="AD91" t="str">
        <f t="shared" si="8"/>
        <v>MT</v>
      </c>
      <c r="AE91" t="str">
        <f t="shared" si="8"/>
        <v>NE</v>
      </c>
      <c r="AF91" t="str">
        <f t="shared" si="8"/>
        <v>NV</v>
      </c>
      <c r="AG91" t="str">
        <f t="shared" si="8"/>
        <v>OG</v>
      </c>
      <c r="AH91" t="str">
        <f t="shared" si="8"/>
        <v>OR</v>
      </c>
      <c r="AI91" t="str">
        <f t="shared" si="8"/>
        <v>PC</v>
      </c>
      <c r="AJ91" t="str">
        <f t="shared" si="8"/>
        <v>PN</v>
      </c>
      <c r="AK91" t="str">
        <f t="shared" si="8"/>
        <v>PY</v>
      </c>
      <c r="AL91" t="str">
        <f t="shared" si="8"/>
        <v>QM</v>
      </c>
    </row>
    <row r="92" spans="1:43" x14ac:dyDescent="0.35">
      <c r="A92">
        <v>91</v>
      </c>
      <c r="B92" t="s">
        <v>563</v>
      </c>
      <c r="C92" t="e">
        <v>#N/A</v>
      </c>
      <c r="Q92" t="str">
        <f>_xlfn.CONCAT(Q91,"1:",Q91,"1000")</f>
        <v>AH1:AH1000</v>
      </c>
      <c r="R92" t="str">
        <f t="shared" ref="R92:AL92" si="9">_xlfn.CONCAT(R91,"1:",R91,"1000")</f>
        <v>AS1:AS1000</v>
      </c>
      <c r="S92" t="str">
        <f t="shared" si="9"/>
        <v>BH1:BH1000</v>
      </c>
      <c r="T92" t="str">
        <f t="shared" si="9"/>
        <v>ES1:ES1000</v>
      </c>
      <c r="U92" t="str">
        <f t="shared" si="9"/>
        <v>FD1:FD1000</v>
      </c>
      <c r="V92" t="str">
        <f t="shared" si="9"/>
        <v>FO1:FO1000</v>
      </c>
      <c r="W92" t="str">
        <f t="shared" si="9"/>
        <v>FZ1:FZ1000</v>
      </c>
      <c r="X92" t="str">
        <f t="shared" si="9"/>
        <v>JV1:JV1000</v>
      </c>
      <c r="Y92" t="str">
        <f t="shared" si="9"/>
        <v>KG1:KG1000</v>
      </c>
      <c r="Z92" t="str">
        <f t="shared" si="9"/>
        <v>KV1:KV1000</v>
      </c>
      <c r="AA92" t="str">
        <f t="shared" si="9"/>
        <v>LM1:LM1000</v>
      </c>
      <c r="AB92" t="str">
        <f t="shared" si="9"/>
        <v>LX1:LX1000</v>
      </c>
      <c r="AC92" t="str">
        <f t="shared" si="9"/>
        <v>MI1:MI1000</v>
      </c>
      <c r="AD92" t="str">
        <f t="shared" si="9"/>
        <v>MT1:MT1000</v>
      </c>
      <c r="AE92" t="str">
        <f t="shared" si="9"/>
        <v>NE1:NE1000</v>
      </c>
      <c r="AF92" t="str">
        <f t="shared" si="9"/>
        <v>NV1:NV1000</v>
      </c>
      <c r="AG92" t="str">
        <f t="shared" si="9"/>
        <v>OG1:OG1000</v>
      </c>
      <c r="AH92" t="str">
        <f t="shared" si="9"/>
        <v>OR1:OR1000</v>
      </c>
      <c r="AI92" t="str">
        <f t="shared" si="9"/>
        <v>PC1:PC1000</v>
      </c>
      <c r="AJ92" t="str">
        <f t="shared" si="9"/>
        <v>PN1:PN1000</v>
      </c>
      <c r="AK92" t="str">
        <f t="shared" si="9"/>
        <v>PY1:PY1000</v>
      </c>
      <c r="AL92" t="str">
        <f t="shared" si="9"/>
        <v>QM1:QM1000</v>
      </c>
    </row>
    <row r="93" spans="1:43" x14ac:dyDescent="0.35">
      <c r="A93">
        <v>92</v>
      </c>
      <c r="B93" t="s">
        <v>564</v>
      </c>
      <c r="C93" t="e">
        <v>#N/A</v>
      </c>
    </row>
    <row r="94" spans="1:43" x14ac:dyDescent="0.35">
      <c r="A94">
        <v>93</v>
      </c>
      <c r="B94" t="s">
        <v>565</v>
      </c>
      <c r="C94" t="s">
        <v>566</v>
      </c>
    </row>
    <row r="95" spans="1:43" x14ac:dyDescent="0.35">
      <c r="A95">
        <v>94</v>
      </c>
      <c r="B95" t="s">
        <v>567</v>
      </c>
      <c r="C95" t="e">
        <v>#N/A</v>
      </c>
    </row>
    <row r="96" spans="1:43" x14ac:dyDescent="0.35">
      <c r="A96">
        <v>95</v>
      </c>
      <c r="B96" t="s">
        <v>568</v>
      </c>
      <c r="C96" t="e">
        <v>#N/A</v>
      </c>
      <c r="Q96">
        <v>600</v>
      </c>
      <c r="R96">
        <v>617</v>
      </c>
      <c r="S96">
        <v>634</v>
      </c>
      <c r="T96">
        <v>651</v>
      </c>
      <c r="U96">
        <v>668</v>
      </c>
      <c r="V96">
        <v>685</v>
      </c>
      <c r="W96">
        <v>702</v>
      </c>
      <c r="X96">
        <v>719</v>
      </c>
      <c r="Y96">
        <v>730</v>
      </c>
      <c r="Z96">
        <v>741</v>
      </c>
      <c r="AA96">
        <v>752</v>
      </c>
      <c r="AB96">
        <v>763</v>
      </c>
      <c r="AC96">
        <v>774</v>
      </c>
      <c r="AD96">
        <v>785</v>
      </c>
      <c r="AE96">
        <v>796</v>
      </c>
      <c r="AF96">
        <v>807</v>
      </c>
      <c r="AG96">
        <v>818</v>
      </c>
      <c r="AH96">
        <v>835</v>
      </c>
      <c r="AI96">
        <v>852</v>
      </c>
      <c r="AJ96">
        <v>869</v>
      </c>
      <c r="AK96">
        <v>886</v>
      </c>
      <c r="AL96">
        <v>903</v>
      </c>
      <c r="AM96">
        <v>918</v>
      </c>
      <c r="AN96">
        <v>933</v>
      </c>
      <c r="AO96">
        <v>944</v>
      </c>
      <c r="AP96">
        <v>961</v>
      </c>
      <c r="AQ96">
        <v>976</v>
      </c>
    </row>
    <row r="97" spans="1:43" x14ac:dyDescent="0.35">
      <c r="A97">
        <v>96</v>
      </c>
      <c r="B97" t="s">
        <v>569</v>
      </c>
      <c r="C97" t="s">
        <v>570</v>
      </c>
      <c r="Q97" t="s">
        <v>571</v>
      </c>
      <c r="R97" t="s">
        <v>572</v>
      </c>
      <c r="S97" t="s">
        <v>573</v>
      </c>
      <c r="T97" t="s">
        <v>574</v>
      </c>
      <c r="U97" t="s">
        <v>575</v>
      </c>
      <c r="V97" t="s">
        <v>576</v>
      </c>
      <c r="W97" t="s">
        <v>577</v>
      </c>
      <c r="X97" t="s">
        <v>578</v>
      </c>
      <c r="Y97" t="s">
        <v>579</v>
      </c>
      <c r="Z97" t="s">
        <v>580</v>
      </c>
      <c r="AA97" t="s">
        <v>581</v>
      </c>
      <c r="AB97" t="s">
        <v>582</v>
      </c>
      <c r="AC97" t="s">
        <v>583</v>
      </c>
      <c r="AD97" t="s">
        <v>584</v>
      </c>
      <c r="AE97" t="s">
        <v>585</v>
      </c>
      <c r="AF97" t="s">
        <v>586</v>
      </c>
      <c r="AG97" t="s">
        <v>587</v>
      </c>
      <c r="AH97" t="s">
        <v>588</v>
      </c>
      <c r="AI97" t="s">
        <v>589</v>
      </c>
      <c r="AJ97" t="s">
        <v>590</v>
      </c>
      <c r="AK97" t="s">
        <v>591</v>
      </c>
      <c r="AL97" t="s">
        <v>592</v>
      </c>
      <c r="AM97" t="s">
        <v>593</v>
      </c>
      <c r="AN97" t="s">
        <v>594</v>
      </c>
      <c r="AO97" t="s">
        <v>595</v>
      </c>
      <c r="AP97" t="s">
        <v>596</v>
      </c>
      <c r="AQ97" t="s">
        <v>597</v>
      </c>
    </row>
    <row r="98" spans="1:43" x14ac:dyDescent="0.35">
      <c r="A98">
        <v>97</v>
      </c>
      <c r="B98" t="s">
        <v>598</v>
      </c>
      <c r="C98" t="s">
        <v>599</v>
      </c>
      <c r="Q98">
        <v>47</v>
      </c>
      <c r="R98">
        <f>Q98+1</f>
        <v>48</v>
      </c>
      <c r="S98">
        <f t="shared" ref="S98:AQ98" si="10">R98+1</f>
        <v>49</v>
      </c>
      <c r="T98">
        <f t="shared" si="10"/>
        <v>50</v>
      </c>
      <c r="U98">
        <f t="shared" si="10"/>
        <v>51</v>
      </c>
      <c r="V98">
        <f t="shared" si="10"/>
        <v>52</v>
      </c>
      <c r="W98">
        <f t="shared" si="10"/>
        <v>53</v>
      </c>
      <c r="X98">
        <f t="shared" si="10"/>
        <v>54</v>
      </c>
      <c r="Y98">
        <f t="shared" si="10"/>
        <v>55</v>
      </c>
      <c r="Z98">
        <f t="shared" si="10"/>
        <v>56</v>
      </c>
      <c r="AA98">
        <f t="shared" si="10"/>
        <v>57</v>
      </c>
      <c r="AB98">
        <f t="shared" si="10"/>
        <v>58</v>
      </c>
      <c r="AC98">
        <f t="shared" si="10"/>
        <v>59</v>
      </c>
      <c r="AD98">
        <f t="shared" si="10"/>
        <v>60</v>
      </c>
      <c r="AE98">
        <f t="shared" si="10"/>
        <v>61</v>
      </c>
      <c r="AF98">
        <f t="shared" si="10"/>
        <v>62</v>
      </c>
      <c r="AG98">
        <f t="shared" si="10"/>
        <v>63</v>
      </c>
      <c r="AH98">
        <f t="shared" si="10"/>
        <v>64</v>
      </c>
      <c r="AI98">
        <f t="shared" si="10"/>
        <v>65</v>
      </c>
      <c r="AJ98">
        <f t="shared" si="10"/>
        <v>66</v>
      </c>
      <c r="AK98">
        <f t="shared" si="10"/>
        <v>67</v>
      </c>
      <c r="AL98">
        <f t="shared" si="10"/>
        <v>68</v>
      </c>
      <c r="AM98">
        <f t="shared" si="10"/>
        <v>69</v>
      </c>
      <c r="AN98">
        <f t="shared" si="10"/>
        <v>70</v>
      </c>
      <c r="AO98">
        <f t="shared" si="10"/>
        <v>71</v>
      </c>
      <c r="AP98">
        <f t="shared" si="10"/>
        <v>72</v>
      </c>
      <c r="AQ98">
        <f t="shared" si="10"/>
        <v>73</v>
      </c>
    </row>
    <row r="99" spans="1:43" x14ac:dyDescent="0.35">
      <c r="A99">
        <v>98</v>
      </c>
      <c r="B99" t="s">
        <v>600</v>
      </c>
      <c r="C99" t="e">
        <v>#N/A</v>
      </c>
      <c r="Q99" t="str">
        <f>SUBSTITUTE(ADDRESS(1,Q98,4),"1","")</f>
        <v>AU</v>
      </c>
      <c r="R99" t="str">
        <f t="shared" ref="R99:AQ99" si="11">SUBSTITUTE(ADDRESS(1,R98,4),"1","")</f>
        <v>AV</v>
      </c>
      <c r="S99" t="str">
        <f t="shared" si="11"/>
        <v>AW</v>
      </c>
      <c r="T99" t="str">
        <f t="shared" si="11"/>
        <v>AX</v>
      </c>
      <c r="U99" t="str">
        <f t="shared" si="11"/>
        <v>AY</v>
      </c>
      <c r="V99" t="str">
        <f t="shared" si="11"/>
        <v>AZ</v>
      </c>
      <c r="W99" t="str">
        <f t="shared" si="11"/>
        <v>BA</v>
      </c>
      <c r="X99" t="str">
        <f t="shared" si="11"/>
        <v>BB</v>
      </c>
      <c r="Y99" t="str">
        <f t="shared" si="11"/>
        <v>BC</v>
      </c>
      <c r="Z99" t="str">
        <f t="shared" si="11"/>
        <v>BD</v>
      </c>
      <c r="AA99" t="str">
        <f t="shared" si="11"/>
        <v>BE</v>
      </c>
      <c r="AB99" t="str">
        <f t="shared" si="11"/>
        <v>BF</v>
      </c>
      <c r="AC99" t="str">
        <f t="shared" si="11"/>
        <v>BG</v>
      </c>
      <c r="AD99" t="str">
        <f t="shared" si="11"/>
        <v>BH</v>
      </c>
      <c r="AE99" t="str">
        <f t="shared" si="11"/>
        <v>BI</v>
      </c>
      <c r="AF99" t="str">
        <f t="shared" si="11"/>
        <v>BJ</v>
      </c>
      <c r="AG99" t="str">
        <f t="shared" si="11"/>
        <v>BK</v>
      </c>
      <c r="AH99" t="str">
        <f t="shared" si="11"/>
        <v>BL</v>
      </c>
      <c r="AI99" t="str">
        <f t="shared" si="11"/>
        <v>BM</v>
      </c>
      <c r="AJ99" t="str">
        <f t="shared" si="11"/>
        <v>BN</v>
      </c>
      <c r="AK99" t="str">
        <f t="shared" si="11"/>
        <v>BO</v>
      </c>
      <c r="AL99" t="str">
        <f t="shared" si="11"/>
        <v>BP</v>
      </c>
      <c r="AM99" t="str">
        <f t="shared" si="11"/>
        <v>BQ</v>
      </c>
      <c r="AN99" t="str">
        <f t="shared" si="11"/>
        <v>BR</v>
      </c>
      <c r="AO99" t="str">
        <f t="shared" si="11"/>
        <v>BS</v>
      </c>
      <c r="AP99" t="str">
        <f t="shared" si="11"/>
        <v>BT</v>
      </c>
      <c r="AQ99" t="str">
        <f t="shared" si="11"/>
        <v>BU</v>
      </c>
    </row>
    <row r="100" spans="1:43" x14ac:dyDescent="0.35">
      <c r="A100">
        <v>99</v>
      </c>
      <c r="B100" t="s">
        <v>601</v>
      </c>
      <c r="C100" t="e">
        <v>#N/A</v>
      </c>
      <c r="Q100" t="str">
        <f>_xlfn.CONCAT(Q99,"1:",Q99,"300")</f>
        <v>AU1:AU300</v>
      </c>
      <c r="R100" t="str">
        <f t="shared" ref="R100:AQ100" si="12">_xlfn.CONCAT(R99,"1:",R99,"300")</f>
        <v>AV1:AV300</v>
      </c>
      <c r="S100" t="str">
        <f t="shared" si="12"/>
        <v>AW1:AW300</v>
      </c>
      <c r="T100" t="str">
        <f t="shared" si="12"/>
        <v>AX1:AX300</v>
      </c>
      <c r="U100" t="str">
        <f t="shared" si="12"/>
        <v>AY1:AY300</v>
      </c>
      <c r="V100" t="str">
        <f t="shared" si="12"/>
        <v>AZ1:AZ300</v>
      </c>
      <c r="W100" t="str">
        <f t="shared" si="12"/>
        <v>BA1:BA300</v>
      </c>
      <c r="X100" t="str">
        <f t="shared" si="12"/>
        <v>BB1:BB300</v>
      </c>
      <c r="Y100" t="str">
        <f t="shared" si="12"/>
        <v>BC1:BC300</v>
      </c>
      <c r="Z100" t="str">
        <f t="shared" si="12"/>
        <v>BD1:BD300</v>
      </c>
      <c r="AA100" t="str">
        <f t="shared" si="12"/>
        <v>BE1:BE300</v>
      </c>
      <c r="AB100" t="str">
        <f t="shared" si="12"/>
        <v>BF1:BF300</v>
      </c>
      <c r="AC100" t="str">
        <f t="shared" si="12"/>
        <v>BG1:BG300</v>
      </c>
      <c r="AD100" t="str">
        <f t="shared" si="12"/>
        <v>BH1:BH300</v>
      </c>
      <c r="AE100" t="str">
        <f t="shared" si="12"/>
        <v>BI1:BI300</v>
      </c>
      <c r="AF100" t="str">
        <f t="shared" si="12"/>
        <v>BJ1:BJ300</v>
      </c>
      <c r="AG100" t="str">
        <f t="shared" si="12"/>
        <v>BK1:BK300</v>
      </c>
      <c r="AH100" t="str">
        <f t="shared" si="12"/>
        <v>BL1:BL300</v>
      </c>
      <c r="AI100" t="str">
        <f t="shared" si="12"/>
        <v>BM1:BM300</v>
      </c>
      <c r="AJ100" t="str">
        <f t="shared" si="12"/>
        <v>BN1:BN300</v>
      </c>
      <c r="AK100" t="str">
        <f t="shared" si="12"/>
        <v>BO1:BO300</v>
      </c>
      <c r="AL100" t="str">
        <f t="shared" si="12"/>
        <v>BP1:BP300</v>
      </c>
      <c r="AM100" t="str">
        <f t="shared" si="12"/>
        <v>BQ1:BQ300</v>
      </c>
      <c r="AN100" t="str">
        <f t="shared" si="12"/>
        <v>BR1:BR300</v>
      </c>
      <c r="AO100" t="str">
        <f t="shared" si="12"/>
        <v>BS1:BS300</v>
      </c>
      <c r="AP100" t="str">
        <f t="shared" si="12"/>
        <v>BT1:BT300</v>
      </c>
      <c r="AQ100" t="str">
        <f t="shared" si="12"/>
        <v>BU1:BU300</v>
      </c>
    </row>
    <row r="101" spans="1:43" x14ac:dyDescent="0.35">
      <c r="A101">
        <v>100</v>
      </c>
      <c r="B101" t="s">
        <v>602</v>
      </c>
      <c r="C101" t="e">
        <v>#N/A</v>
      </c>
      <c r="Q101" t="s">
        <v>603</v>
      </c>
      <c r="R101" t="s">
        <v>604</v>
      </c>
      <c r="S101" t="s">
        <v>605</v>
      </c>
      <c r="T101" t="s">
        <v>606</v>
      </c>
      <c r="U101" t="s">
        <v>607</v>
      </c>
      <c r="V101" t="s">
        <v>608</v>
      </c>
      <c r="W101" t="s">
        <v>609</v>
      </c>
      <c r="X101" t="s">
        <v>610</v>
      </c>
      <c r="Y101" t="s">
        <v>611</v>
      </c>
      <c r="Z101" t="s">
        <v>612</v>
      </c>
      <c r="AA101" t="s">
        <v>613</v>
      </c>
      <c r="AB101" s="12" t="s">
        <v>614</v>
      </c>
      <c r="AC101" t="s">
        <v>615</v>
      </c>
      <c r="AD101" t="s">
        <v>616</v>
      </c>
      <c r="AE101" t="s">
        <v>617</v>
      </c>
      <c r="AF101" t="s">
        <v>618</v>
      </c>
      <c r="AG101" t="s">
        <v>619</v>
      </c>
      <c r="AH101" t="s">
        <v>620</v>
      </c>
      <c r="AI101" t="s">
        <v>621</v>
      </c>
      <c r="AJ101" t="s">
        <v>622</v>
      </c>
      <c r="AK101" t="s">
        <v>623</v>
      </c>
      <c r="AL101" t="s">
        <v>624</v>
      </c>
      <c r="AM101" t="s">
        <v>625</v>
      </c>
      <c r="AN101" t="s">
        <v>626</v>
      </c>
      <c r="AO101" t="s">
        <v>627</v>
      </c>
      <c r="AP101" t="s">
        <v>628</v>
      </c>
      <c r="AQ101" t="s">
        <v>629</v>
      </c>
    </row>
    <row r="102" spans="1:43" x14ac:dyDescent="0.35">
      <c r="A102">
        <v>101</v>
      </c>
      <c r="B102" t="s">
        <v>630</v>
      </c>
      <c r="C102" t="e">
        <v>#N/A</v>
      </c>
    </row>
    <row r="103" spans="1:43" x14ac:dyDescent="0.35">
      <c r="A103">
        <v>102</v>
      </c>
      <c r="B103" t="s">
        <v>631</v>
      </c>
      <c r="C103" t="s">
        <v>632</v>
      </c>
    </row>
    <row r="104" spans="1:43" x14ac:dyDescent="0.35">
      <c r="A104">
        <v>103</v>
      </c>
      <c r="B104" t="s">
        <v>633</v>
      </c>
      <c r="C104" t="e">
        <v>#N/A</v>
      </c>
      <c r="Q104" t="s">
        <v>443</v>
      </c>
      <c r="R104" t="s">
        <v>469</v>
      </c>
      <c r="S104" t="s">
        <v>517</v>
      </c>
      <c r="T104" t="s">
        <v>634</v>
      </c>
      <c r="U104" t="s">
        <v>635</v>
      </c>
      <c r="V104" t="s">
        <v>636</v>
      </c>
      <c r="W104" t="s">
        <v>637</v>
      </c>
      <c r="X104" t="s">
        <v>638</v>
      </c>
      <c r="Y104" t="s">
        <v>639</v>
      </c>
      <c r="Z104" t="s">
        <v>640</v>
      </c>
      <c r="AA104" t="s">
        <v>641</v>
      </c>
      <c r="AB104" t="s">
        <v>642</v>
      </c>
      <c r="AC104" t="s">
        <v>643</v>
      </c>
      <c r="AD104" t="s">
        <v>644</v>
      </c>
      <c r="AE104" t="s">
        <v>645</v>
      </c>
      <c r="AF104" t="s">
        <v>646</v>
      </c>
      <c r="AG104" t="s">
        <v>647</v>
      </c>
      <c r="AH104" t="s">
        <v>648</v>
      </c>
      <c r="AI104" t="s">
        <v>649</v>
      </c>
      <c r="AJ104" t="s">
        <v>650</v>
      </c>
      <c r="AK104" t="s">
        <v>651</v>
      </c>
      <c r="AL104" t="s">
        <v>652</v>
      </c>
    </row>
    <row r="105" spans="1:43" x14ac:dyDescent="0.35">
      <c r="A105">
        <v>104</v>
      </c>
      <c r="B105" t="s">
        <v>653</v>
      </c>
      <c r="C105" t="e">
        <v>#N/A</v>
      </c>
      <c r="Q105">
        <v>39</v>
      </c>
      <c r="R105">
        <v>54</v>
      </c>
      <c r="S105">
        <v>69</v>
      </c>
      <c r="T105">
        <v>154</v>
      </c>
      <c r="U105">
        <v>165</v>
      </c>
      <c r="V105">
        <v>176</v>
      </c>
      <c r="W105">
        <v>187</v>
      </c>
      <c r="X105">
        <v>287</v>
      </c>
      <c r="Y105">
        <v>302</v>
      </c>
      <c r="Z105">
        <v>319</v>
      </c>
      <c r="AA105">
        <v>330</v>
      </c>
      <c r="AB105">
        <v>341</v>
      </c>
      <c r="AC105">
        <v>352</v>
      </c>
      <c r="AD105">
        <v>363</v>
      </c>
      <c r="AE105">
        <v>380</v>
      </c>
      <c r="AF105">
        <v>391</v>
      </c>
      <c r="AG105">
        <v>402</v>
      </c>
      <c r="AH105">
        <v>413</v>
      </c>
      <c r="AI105">
        <v>424</v>
      </c>
      <c r="AJ105">
        <v>435</v>
      </c>
      <c r="AK105">
        <v>449</v>
      </c>
      <c r="AL105">
        <v>460</v>
      </c>
    </row>
    <row r="106" spans="1:43" x14ac:dyDescent="0.35">
      <c r="A106">
        <v>105</v>
      </c>
      <c r="B106" t="s">
        <v>654</v>
      </c>
      <c r="C106" t="e">
        <v>#N/A</v>
      </c>
      <c r="Q106" t="str">
        <f>SUBSTITUTE(ADDRESS(1,Q105,4),"1","")</f>
        <v>AM</v>
      </c>
      <c r="R106" t="str">
        <f t="shared" ref="R106:AL106" si="13">SUBSTITUTE(ADDRESS(1,R105,4),"1","")</f>
        <v>BB</v>
      </c>
      <c r="S106" t="str">
        <f t="shared" si="13"/>
        <v>BQ</v>
      </c>
      <c r="T106" t="str">
        <f t="shared" si="13"/>
        <v>EX</v>
      </c>
      <c r="U106" t="str">
        <f t="shared" si="13"/>
        <v>FI</v>
      </c>
      <c r="V106" t="str">
        <f t="shared" si="13"/>
        <v>FT</v>
      </c>
      <c r="W106" t="str">
        <f t="shared" si="13"/>
        <v>GE</v>
      </c>
      <c r="X106" t="str">
        <f t="shared" si="13"/>
        <v>KA</v>
      </c>
      <c r="Y106" t="str">
        <f t="shared" si="13"/>
        <v>KP</v>
      </c>
      <c r="Z106" t="str">
        <f t="shared" si="13"/>
        <v>LG</v>
      </c>
      <c r="AA106" t="str">
        <f t="shared" si="13"/>
        <v>LR</v>
      </c>
      <c r="AB106" t="str">
        <f t="shared" si="13"/>
        <v>MC</v>
      </c>
      <c r="AC106" t="str">
        <f t="shared" si="13"/>
        <v>MN</v>
      </c>
      <c r="AD106" t="str">
        <f t="shared" si="13"/>
        <v>MY</v>
      </c>
      <c r="AE106" t="str">
        <f t="shared" si="13"/>
        <v>NP</v>
      </c>
      <c r="AF106" t="str">
        <f t="shared" si="13"/>
        <v>OA</v>
      </c>
      <c r="AG106" t="str">
        <f t="shared" si="13"/>
        <v>OL</v>
      </c>
      <c r="AH106" t="str">
        <f t="shared" si="13"/>
        <v>OW</v>
      </c>
      <c r="AI106" t="str">
        <f t="shared" si="13"/>
        <v>PH</v>
      </c>
      <c r="AJ106" t="str">
        <f t="shared" si="13"/>
        <v>PS</v>
      </c>
      <c r="AK106" t="str">
        <f t="shared" si="13"/>
        <v>QG</v>
      </c>
      <c r="AL106" t="str">
        <f t="shared" si="13"/>
        <v>QR</v>
      </c>
    </row>
    <row r="107" spans="1:43" x14ac:dyDescent="0.35">
      <c r="A107">
        <v>106</v>
      </c>
      <c r="B107" t="s">
        <v>655</v>
      </c>
      <c r="C107" t="e">
        <v>#N/A</v>
      </c>
      <c r="Q107" t="str">
        <f>_xlfn.CONCAT(Q106,"1:",Q106,"1000")</f>
        <v>AM1:AM1000</v>
      </c>
      <c r="R107" t="str">
        <f t="shared" ref="R107:AL107" si="14">_xlfn.CONCAT(R106,"1:",R106,"1000")</f>
        <v>BB1:BB1000</v>
      </c>
      <c r="S107" t="str">
        <f t="shared" si="14"/>
        <v>BQ1:BQ1000</v>
      </c>
      <c r="T107" t="str">
        <f t="shared" si="14"/>
        <v>EX1:EX1000</v>
      </c>
      <c r="U107" t="str">
        <f t="shared" si="14"/>
        <v>FI1:FI1000</v>
      </c>
      <c r="V107" t="str">
        <f t="shared" si="14"/>
        <v>FT1:FT1000</v>
      </c>
      <c r="W107" t="str">
        <f t="shared" si="14"/>
        <v>GE1:GE1000</v>
      </c>
      <c r="X107" t="str">
        <f t="shared" si="14"/>
        <v>KA1:KA1000</v>
      </c>
      <c r="Y107" t="str">
        <f t="shared" si="14"/>
        <v>KP1:KP1000</v>
      </c>
      <c r="Z107" t="str">
        <f t="shared" si="14"/>
        <v>LG1:LG1000</v>
      </c>
      <c r="AA107" t="str">
        <f t="shared" si="14"/>
        <v>LR1:LR1000</v>
      </c>
      <c r="AB107" t="str">
        <f t="shared" si="14"/>
        <v>MC1:MC1000</v>
      </c>
      <c r="AC107" t="str">
        <f t="shared" si="14"/>
        <v>MN1:MN1000</v>
      </c>
      <c r="AD107" t="str">
        <f t="shared" si="14"/>
        <v>MY1:MY1000</v>
      </c>
      <c r="AE107" t="str">
        <f t="shared" si="14"/>
        <v>NP1:NP1000</v>
      </c>
      <c r="AF107" t="str">
        <f t="shared" si="14"/>
        <v>OA1:OA1000</v>
      </c>
      <c r="AG107" t="str">
        <f t="shared" si="14"/>
        <v>OL1:OL1000</v>
      </c>
      <c r="AH107" t="str">
        <f t="shared" si="14"/>
        <v>OW1:OW1000</v>
      </c>
      <c r="AI107" t="str">
        <f t="shared" si="14"/>
        <v>PH1:PH1000</v>
      </c>
      <c r="AJ107" t="str">
        <f t="shared" si="14"/>
        <v>PS1:PS1000</v>
      </c>
      <c r="AK107" t="str">
        <f t="shared" si="14"/>
        <v>QG1:QG1000</v>
      </c>
      <c r="AL107" t="str">
        <f t="shared" si="14"/>
        <v>QR1:QR1000</v>
      </c>
    </row>
    <row r="108" spans="1:43" x14ac:dyDescent="0.35">
      <c r="A108">
        <v>107</v>
      </c>
      <c r="B108" t="s">
        <v>656</v>
      </c>
      <c r="C108" t="s">
        <v>657</v>
      </c>
    </row>
    <row r="109" spans="1:43" x14ac:dyDescent="0.35">
      <c r="A109">
        <v>108</v>
      </c>
      <c r="B109" t="s">
        <v>658</v>
      </c>
      <c r="C109" t="e">
        <v>#N/A</v>
      </c>
    </row>
    <row r="110" spans="1:43" x14ac:dyDescent="0.35">
      <c r="A110">
        <v>109</v>
      </c>
      <c r="B110" t="s">
        <v>659</v>
      </c>
      <c r="C110" t="e">
        <v>#N/A</v>
      </c>
    </row>
    <row r="111" spans="1:43" x14ac:dyDescent="0.35">
      <c r="A111">
        <v>110</v>
      </c>
      <c r="B111" t="s">
        <v>660</v>
      </c>
      <c r="C111" t="e">
        <v>#N/A</v>
      </c>
    </row>
    <row r="112" spans="1:43" ht="17.5" x14ac:dyDescent="0.45">
      <c r="A112">
        <v>111</v>
      </c>
      <c r="B112" t="s">
        <v>661</v>
      </c>
      <c r="C112" t="e">
        <v>#N/A</v>
      </c>
      <c r="R112" s="1" t="s">
        <v>537</v>
      </c>
      <c r="S112" s="1" t="s">
        <v>538</v>
      </c>
      <c r="T112" s="1" t="s">
        <v>539</v>
      </c>
      <c r="U112" s="1" t="s">
        <v>540</v>
      </c>
      <c r="V112" s="1" t="s">
        <v>560</v>
      </c>
      <c r="W112" s="1" t="s">
        <v>561</v>
      </c>
      <c r="X112" s="1" t="s">
        <v>562</v>
      </c>
      <c r="Y112" s="1" t="s">
        <v>563</v>
      </c>
      <c r="Z112" s="1" t="s">
        <v>564</v>
      </c>
      <c r="AA112" s="1" t="s">
        <v>565</v>
      </c>
      <c r="AB112" s="1" t="s">
        <v>567</v>
      </c>
      <c r="AC112" s="1" t="s">
        <v>568</v>
      </c>
    </row>
    <row r="113" spans="1:29" ht="17.5" x14ac:dyDescent="0.45">
      <c r="A113">
        <v>112</v>
      </c>
      <c r="B113" t="s">
        <v>662</v>
      </c>
      <c r="C113" t="e">
        <v>#N/A</v>
      </c>
      <c r="R113" s="1" t="s">
        <v>663</v>
      </c>
      <c r="S113" s="1" t="s">
        <v>664</v>
      </c>
      <c r="T113" s="1" t="s">
        <v>665</v>
      </c>
      <c r="U113" s="1" t="s">
        <v>666</v>
      </c>
      <c r="V113" s="1" t="s">
        <v>667</v>
      </c>
      <c r="W113" s="1" t="s">
        <v>668</v>
      </c>
      <c r="X113" s="1" t="s">
        <v>669</v>
      </c>
      <c r="Y113" s="1" t="s">
        <v>670</v>
      </c>
      <c r="Z113" s="1" t="s">
        <v>671</v>
      </c>
      <c r="AA113" s="1" t="s">
        <v>672</v>
      </c>
      <c r="AB113" s="1" t="s">
        <v>673</v>
      </c>
      <c r="AC113" s="1" t="s">
        <v>674</v>
      </c>
    </row>
    <row r="114" spans="1:29" ht="17.5" x14ac:dyDescent="0.45">
      <c r="A114">
        <v>113</v>
      </c>
      <c r="B114" t="s">
        <v>675</v>
      </c>
      <c r="C114" t="e">
        <v>#N/A</v>
      </c>
      <c r="R114" s="1" t="s">
        <v>676</v>
      </c>
      <c r="S114" s="1" t="s">
        <v>677</v>
      </c>
      <c r="T114" s="1" t="s">
        <v>678</v>
      </c>
      <c r="U114" s="1" t="s">
        <v>679</v>
      </c>
      <c r="V114" s="1" t="s">
        <v>680</v>
      </c>
      <c r="W114" s="1" t="s">
        <v>681</v>
      </c>
      <c r="X114" s="1" t="s">
        <v>682</v>
      </c>
      <c r="Y114" s="1" t="s">
        <v>683</v>
      </c>
      <c r="Z114" s="1" t="s">
        <v>684</v>
      </c>
      <c r="AA114" s="1" t="s">
        <v>685</v>
      </c>
      <c r="AB114" s="1" t="s">
        <v>686</v>
      </c>
      <c r="AC114" s="1" t="s">
        <v>687</v>
      </c>
    </row>
    <row r="115" spans="1:29" x14ac:dyDescent="0.35">
      <c r="A115">
        <v>114</v>
      </c>
      <c r="B115" t="s">
        <v>688</v>
      </c>
      <c r="C115" t="e">
        <v>#N/A</v>
      </c>
    </row>
    <row r="116" spans="1:29" x14ac:dyDescent="0.35">
      <c r="A116">
        <v>115</v>
      </c>
      <c r="B116" t="s">
        <v>689</v>
      </c>
      <c r="C116" t="e">
        <v>#N/A</v>
      </c>
    </row>
    <row r="117" spans="1:29" x14ac:dyDescent="0.35">
      <c r="A117">
        <v>116</v>
      </c>
      <c r="B117" t="s">
        <v>690</v>
      </c>
      <c r="C117" t="e">
        <v>#N/A</v>
      </c>
    </row>
    <row r="118" spans="1:29" x14ac:dyDescent="0.35">
      <c r="A118">
        <v>117</v>
      </c>
      <c r="B118" t="s">
        <v>691</v>
      </c>
      <c r="C118" t="e">
        <v>#N/A</v>
      </c>
    </row>
    <row r="119" spans="1:29" x14ac:dyDescent="0.35">
      <c r="A119">
        <v>118</v>
      </c>
      <c r="B119" t="s">
        <v>692</v>
      </c>
      <c r="C119" t="s">
        <v>693</v>
      </c>
    </row>
    <row r="120" spans="1:29" x14ac:dyDescent="0.35">
      <c r="A120">
        <v>119</v>
      </c>
      <c r="B120" t="s">
        <v>694</v>
      </c>
      <c r="C120" t="e">
        <v>#N/A</v>
      </c>
    </row>
    <row r="121" spans="1:29" x14ac:dyDescent="0.35">
      <c r="A121">
        <v>120</v>
      </c>
      <c r="B121" t="s">
        <v>695</v>
      </c>
      <c r="C121" t="e">
        <v>#N/A</v>
      </c>
    </row>
    <row r="122" spans="1:29" x14ac:dyDescent="0.35">
      <c r="A122">
        <v>121</v>
      </c>
      <c r="B122" t="s">
        <v>696</v>
      </c>
      <c r="C122" t="s">
        <v>697</v>
      </c>
    </row>
    <row r="123" spans="1:29" x14ac:dyDescent="0.35">
      <c r="A123">
        <v>122</v>
      </c>
      <c r="B123" t="s">
        <v>698</v>
      </c>
      <c r="C123" t="e">
        <v>#N/A</v>
      </c>
    </row>
    <row r="124" spans="1:29" x14ac:dyDescent="0.35">
      <c r="A124">
        <v>123</v>
      </c>
      <c r="B124" t="s">
        <v>699</v>
      </c>
      <c r="C124" t="e">
        <v>#N/A</v>
      </c>
    </row>
    <row r="125" spans="1:29" x14ac:dyDescent="0.35">
      <c r="A125">
        <v>124</v>
      </c>
      <c r="B125" t="s">
        <v>700</v>
      </c>
      <c r="C125" t="e">
        <v>#N/A</v>
      </c>
    </row>
    <row r="126" spans="1:29" x14ac:dyDescent="0.35">
      <c r="A126">
        <v>125</v>
      </c>
      <c r="B126" t="s">
        <v>701</v>
      </c>
      <c r="C126" t="e">
        <v>#N/A</v>
      </c>
    </row>
    <row r="127" spans="1:29" x14ac:dyDescent="0.35">
      <c r="A127">
        <v>126</v>
      </c>
      <c r="B127" t="s">
        <v>702</v>
      </c>
      <c r="C127" t="s">
        <v>703</v>
      </c>
    </row>
    <row r="128" spans="1:29" x14ac:dyDescent="0.35">
      <c r="A128">
        <v>127</v>
      </c>
      <c r="B128" t="s">
        <v>704</v>
      </c>
      <c r="C128" t="e">
        <v>#N/A</v>
      </c>
    </row>
    <row r="129" spans="1:3" x14ac:dyDescent="0.35">
      <c r="A129">
        <v>128</v>
      </c>
      <c r="B129" t="s">
        <v>705</v>
      </c>
      <c r="C129" t="e">
        <v>#N/A</v>
      </c>
    </row>
    <row r="130" spans="1:3" x14ac:dyDescent="0.35">
      <c r="A130">
        <v>129</v>
      </c>
      <c r="B130" t="s">
        <v>706</v>
      </c>
      <c r="C130" t="e">
        <v>#N/A</v>
      </c>
    </row>
    <row r="131" spans="1:3" x14ac:dyDescent="0.35">
      <c r="A131">
        <v>130</v>
      </c>
      <c r="B131" t="s">
        <v>707</v>
      </c>
      <c r="C131" t="e">
        <v>#N/A</v>
      </c>
    </row>
    <row r="132" spans="1:3" x14ac:dyDescent="0.35">
      <c r="A132">
        <v>131</v>
      </c>
      <c r="B132" t="s">
        <v>708</v>
      </c>
      <c r="C132" t="e">
        <v>#N/A</v>
      </c>
    </row>
    <row r="133" spans="1:3" x14ac:dyDescent="0.35">
      <c r="A133">
        <v>132</v>
      </c>
      <c r="B133" t="s">
        <v>709</v>
      </c>
      <c r="C133" t="e">
        <v>#N/A</v>
      </c>
    </row>
    <row r="134" spans="1:3" x14ac:dyDescent="0.35">
      <c r="A134">
        <v>133</v>
      </c>
      <c r="B134" t="s">
        <v>710</v>
      </c>
      <c r="C134" t="e">
        <v>#N/A</v>
      </c>
    </row>
    <row r="135" spans="1:3" x14ac:dyDescent="0.35">
      <c r="A135">
        <v>134</v>
      </c>
      <c r="B135" t="s">
        <v>711</v>
      </c>
      <c r="C135" t="e">
        <v>#N/A</v>
      </c>
    </row>
    <row r="136" spans="1:3" x14ac:dyDescent="0.35">
      <c r="A136">
        <v>135</v>
      </c>
      <c r="B136" t="s">
        <v>712</v>
      </c>
      <c r="C136" t="e">
        <v>#N/A</v>
      </c>
    </row>
    <row r="137" spans="1:3" x14ac:dyDescent="0.35">
      <c r="A137">
        <v>136</v>
      </c>
      <c r="B137" t="s">
        <v>713</v>
      </c>
      <c r="C137" t="e">
        <v>#N/A</v>
      </c>
    </row>
    <row r="138" spans="1:3" x14ac:dyDescent="0.35">
      <c r="A138">
        <v>137</v>
      </c>
      <c r="B138" t="s">
        <v>714</v>
      </c>
      <c r="C138" t="s">
        <v>715</v>
      </c>
    </row>
    <row r="139" spans="1:3" x14ac:dyDescent="0.35">
      <c r="A139">
        <v>138</v>
      </c>
      <c r="B139" t="s">
        <v>716</v>
      </c>
      <c r="C139" t="e">
        <v>#N/A</v>
      </c>
    </row>
    <row r="140" spans="1:3" x14ac:dyDescent="0.35">
      <c r="A140">
        <v>139</v>
      </c>
      <c r="B140" t="s">
        <v>717</v>
      </c>
      <c r="C140" t="e">
        <v>#N/A</v>
      </c>
    </row>
    <row r="141" spans="1:3" x14ac:dyDescent="0.35">
      <c r="A141">
        <v>140</v>
      </c>
      <c r="B141" t="s">
        <v>718</v>
      </c>
      <c r="C141" t="s">
        <v>719</v>
      </c>
    </row>
    <row r="142" spans="1:3" x14ac:dyDescent="0.35">
      <c r="A142">
        <v>141</v>
      </c>
      <c r="B142" t="s">
        <v>720</v>
      </c>
      <c r="C142" t="s">
        <v>721</v>
      </c>
    </row>
    <row r="143" spans="1:3" x14ac:dyDescent="0.35">
      <c r="A143">
        <v>142</v>
      </c>
      <c r="B143" t="s">
        <v>722</v>
      </c>
      <c r="C143" t="e">
        <v>#N/A</v>
      </c>
    </row>
    <row r="144" spans="1:3" x14ac:dyDescent="0.35">
      <c r="A144">
        <v>143</v>
      </c>
      <c r="B144" t="s">
        <v>723</v>
      </c>
      <c r="C144" t="e">
        <v>#N/A</v>
      </c>
    </row>
    <row r="145" spans="1:3" x14ac:dyDescent="0.35">
      <c r="A145">
        <v>144</v>
      </c>
      <c r="B145" t="s">
        <v>724</v>
      </c>
      <c r="C145" t="e">
        <v>#N/A</v>
      </c>
    </row>
    <row r="146" spans="1:3" x14ac:dyDescent="0.35">
      <c r="A146">
        <v>145</v>
      </c>
      <c r="B146" t="s">
        <v>725</v>
      </c>
      <c r="C146" t="e">
        <v>#N/A</v>
      </c>
    </row>
    <row r="147" spans="1:3" x14ac:dyDescent="0.35">
      <c r="A147">
        <v>146</v>
      </c>
      <c r="B147" t="s">
        <v>726</v>
      </c>
      <c r="C147" t="e">
        <v>#N/A</v>
      </c>
    </row>
    <row r="148" spans="1:3" x14ac:dyDescent="0.35">
      <c r="A148">
        <v>147</v>
      </c>
      <c r="B148" t="s">
        <v>727</v>
      </c>
      <c r="C148" t="s">
        <v>728</v>
      </c>
    </row>
    <row r="149" spans="1:3" x14ac:dyDescent="0.35">
      <c r="A149">
        <v>148</v>
      </c>
      <c r="B149" t="s">
        <v>729</v>
      </c>
      <c r="C149" t="s">
        <v>730</v>
      </c>
    </row>
    <row r="150" spans="1:3" x14ac:dyDescent="0.35">
      <c r="A150">
        <v>149</v>
      </c>
      <c r="B150" t="s">
        <v>541</v>
      </c>
      <c r="C150" t="s">
        <v>731</v>
      </c>
    </row>
    <row r="151" spans="1:3" x14ac:dyDescent="0.35">
      <c r="A151">
        <v>150</v>
      </c>
      <c r="B151" t="s">
        <v>156</v>
      </c>
      <c r="C151" t="s">
        <v>732</v>
      </c>
    </row>
    <row r="152" spans="1:3" x14ac:dyDescent="0.35">
      <c r="A152">
        <v>151</v>
      </c>
      <c r="B152" t="s">
        <v>733</v>
      </c>
      <c r="C152" t="s">
        <v>734</v>
      </c>
    </row>
    <row r="153" spans="1:3" x14ac:dyDescent="0.35">
      <c r="A153">
        <v>152</v>
      </c>
      <c r="B153" t="s">
        <v>735</v>
      </c>
      <c r="C153" t="s">
        <v>736</v>
      </c>
    </row>
    <row r="154" spans="1:3" x14ac:dyDescent="0.35">
      <c r="A154">
        <v>153</v>
      </c>
      <c r="B154" t="s">
        <v>737</v>
      </c>
      <c r="C154" t="s">
        <v>738</v>
      </c>
    </row>
    <row r="155" spans="1:3" x14ac:dyDescent="0.35">
      <c r="A155">
        <v>154</v>
      </c>
      <c r="B155" t="s">
        <v>634</v>
      </c>
      <c r="C155" t="s">
        <v>739</v>
      </c>
    </row>
    <row r="156" spans="1:3" x14ac:dyDescent="0.35">
      <c r="A156">
        <v>155</v>
      </c>
      <c r="B156" t="s">
        <v>337</v>
      </c>
      <c r="C156" t="s">
        <v>740</v>
      </c>
    </row>
    <row r="157" spans="1:3" x14ac:dyDescent="0.35">
      <c r="A157">
        <v>156</v>
      </c>
      <c r="B157" t="s">
        <v>741</v>
      </c>
      <c r="C157">
        <v>0</v>
      </c>
    </row>
    <row r="158" spans="1:3" x14ac:dyDescent="0.35">
      <c r="A158">
        <v>157</v>
      </c>
      <c r="B158" t="s">
        <v>742</v>
      </c>
      <c r="C158" t="s">
        <v>743</v>
      </c>
    </row>
    <row r="159" spans="1:3" x14ac:dyDescent="0.35">
      <c r="A159">
        <v>158</v>
      </c>
      <c r="B159" t="s">
        <v>744</v>
      </c>
      <c r="C159" t="s">
        <v>745</v>
      </c>
    </row>
    <row r="160" spans="1:3" x14ac:dyDescent="0.35">
      <c r="A160">
        <v>159</v>
      </c>
      <c r="B160" t="s">
        <v>746</v>
      </c>
      <c r="C160" t="s">
        <v>747</v>
      </c>
    </row>
    <row r="161" spans="1:24" x14ac:dyDescent="0.35">
      <c r="A161">
        <v>160</v>
      </c>
      <c r="B161" t="s">
        <v>542</v>
      </c>
      <c r="C161" t="s">
        <v>748</v>
      </c>
    </row>
    <row r="162" spans="1:24" x14ac:dyDescent="0.35">
      <c r="A162">
        <v>161</v>
      </c>
      <c r="B162" t="s">
        <v>157</v>
      </c>
      <c r="C162" t="s">
        <v>749</v>
      </c>
    </row>
    <row r="163" spans="1:24" x14ac:dyDescent="0.35">
      <c r="A163">
        <v>162</v>
      </c>
      <c r="B163" t="s">
        <v>750</v>
      </c>
      <c r="C163" t="s">
        <v>751</v>
      </c>
    </row>
    <row r="164" spans="1:24" x14ac:dyDescent="0.35">
      <c r="A164">
        <v>163</v>
      </c>
      <c r="B164" t="s">
        <v>752</v>
      </c>
      <c r="C164" t="s">
        <v>753</v>
      </c>
    </row>
    <row r="165" spans="1:24" x14ac:dyDescent="0.35">
      <c r="A165">
        <v>164</v>
      </c>
      <c r="B165" t="s">
        <v>754</v>
      </c>
      <c r="C165" t="s">
        <v>755</v>
      </c>
    </row>
    <row r="166" spans="1:24" x14ac:dyDescent="0.35">
      <c r="A166">
        <v>165</v>
      </c>
      <c r="B166" t="s">
        <v>635</v>
      </c>
      <c r="C166" t="s">
        <v>756</v>
      </c>
      <c r="Q166">
        <v>611</v>
      </c>
      <c r="R166" t="s">
        <v>757</v>
      </c>
    </row>
    <row r="167" spans="1:24" x14ac:dyDescent="0.35">
      <c r="A167">
        <v>166</v>
      </c>
      <c r="B167" t="s">
        <v>338</v>
      </c>
      <c r="C167" t="s">
        <v>758</v>
      </c>
      <c r="Q167">
        <v>628</v>
      </c>
      <c r="R167" t="s">
        <v>759</v>
      </c>
      <c r="T167">
        <v>612</v>
      </c>
      <c r="U167" t="s">
        <v>371</v>
      </c>
    </row>
    <row r="168" spans="1:24" x14ac:dyDescent="0.35">
      <c r="A168">
        <v>167</v>
      </c>
      <c r="B168" t="s">
        <v>760</v>
      </c>
      <c r="C168">
        <v>0</v>
      </c>
      <c r="Q168">
        <v>645</v>
      </c>
      <c r="R168" t="s">
        <v>761</v>
      </c>
      <c r="T168">
        <v>629</v>
      </c>
      <c r="U168" t="s">
        <v>372</v>
      </c>
    </row>
    <row r="169" spans="1:24" x14ac:dyDescent="0.35">
      <c r="A169">
        <v>168</v>
      </c>
      <c r="B169" t="s">
        <v>762</v>
      </c>
      <c r="C169" t="s">
        <v>763</v>
      </c>
      <c r="Q169">
        <v>662</v>
      </c>
      <c r="R169" t="s">
        <v>764</v>
      </c>
      <c r="T169">
        <v>646</v>
      </c>
      <c r="U169" t="s">
        <v>373</v>
      </c>
    </row>
    <row r="170" spans="1:24" x14ac:dyDescent="0.35">
      <c r="A170">
        <v>169</v>
      </c>
      <c r="B170" t="s">
        <v>765</v>
      </c>
      <c r="C170" t="s">
        <v>766</v>
      </c>
      <c r="Q170">
        <v>679</v>
      </c>
      <c r="R170" t="s">
        <v>767</v>
      </c>
      <c r="T170">
        <v>663</v>
      </c>
      <c r="U170" t="s">
        <v>374</v>
      </c>
    </row>
    <row r="171" spans="1:24" x14ac:dyDescent="0.35">
      <c r="A171">
        <v>170</v>
      </c>
      <c r="B171" t="s">
        <v>768</v>
      </c>
      <c r="C171" t="s">
        <v>769</v>
      </c>
      <c r="Q171">
        <v>696</v>
      </c>
      <c r="R171" t="s">
        <v>770</v>
      </c>
      <c r="T171">
        <v>680</v>
      </c>
      <c r="U171" t="s">
        <v>375</v>
      </c>
    </row>
    <row r="172" spans="1:24" x14ac:dyDescent="0.35">
      <c r="A172">
        <v>171</v>
      </c>
      <c r="B172" t="s">
        <v>543</v>
      </c>
      <c r="C172" t="s">
        <v>771</v>
      </c>
      <c r="Q172">
        <v>713</v>
      </c>
      <c r="R172" t="s">
        <v>772</v>
      </c>
      <c r="T172">
        <v>697</v>
      </c>
      <c r="U172" t="s">
        <v>376</v>
      </c>
      <c r="W172">
        <v>600</v>
      </c>
      <c r="X172" t="s">
        <v>571</v>
      </c>
    </row>
    <row r="173" spans="1:24" x14ac:dyDescent="0.35">
      <c r="A173">
        <v>172</v>
      </c>
      <c r="B173" t="s">
        <v>158</v>
      </c>
      <c r="C173" t="s">
        <v>773</v>
      </c>
      <c r="Q173">
        <v>724</v>
      </c>
      <c r="R173" t="s">
        <v>774</v>
      </c>
      <c r="T173">
        <v>714</v>
      </c>
      <c r="U173" t="s">
        <v>377</v>
      </c>
      <c r="W173">
        <v>617</v>
      </c>
      <c r="X173" t="s">
        <v>572</v>
      </c>
    </row>
    <row r="174" spans="1:24" x14ac:dyDescent="0.35">
      <c r="A174">
        <v>173</v>
      </c>
      <c r="B174" t="s">
        <v>775</v>
      </c>
      <c r="C174" t="s">
        <v>776</v>
      </c>
      <c r="Q174">
        <v>735</v>
      </c>
      <c r="R174" t="s">
        <v>777</v>
      </c>
      <c r="T174">
        <v>725</v>
      </c>
      <c r="U174" t="s">
        <v>378</v>
      </c>
      <c r="W174">
        <v>634</v>
      </c>
      <c r="X174" t="s">
        <v>573</v>
      </c>
    </row>
    <row r="175" spans="1:24" x14ac:dyDescent="0.35">
      <c r="A175">
        <v>174</v>
      </c>
      <c r="B175" t="s">
        <v>778</v>
      </c>
      <c r="C175" t="s">
        <v>779</v>
      </c>
      <c r="Q175">
        <v>746</v>
      </c>
      <c r="R175" t="s">
        <v>780</v>
      </c>
      <c r="T175">
        <v>736</v>
      </c>
      <c r="U175" t="s">
        <v>379</v>
      </c>
      <c r="W175">
        <v>651</v>
      </c>
      <c r="X175" t="s">
        <v>574</v>
      </c>
    </row>
    <row r="176" spans="1:24" x14ac:dyDescent="0.35">
      <c r="A176">
        <v>175</v>
      </c>
      <c r="B176" t="s">
        <v>781</v>
      </c>
      <c r="C176" t="s">
        <v>782</v>
      </c>
      <c r="Q176">
        <v>757</v>
      </c>
      <c r="R176" t="s">
        <v>783</v>
      </c>
      <c r="T176">
        <v>747</v>
      </c>
      <c r="U176" t="s">
        <v>380</v>
      </c>
      <c r="W176">
        <v>668</v>
      </c>
      <c r="X176" t="s">
        <v>575</v>
      </c>
    </row>
    <row r="177" spans="1:24" x14ac:dyDescent="0.35">
      <c r="A177">
        <v>176</v>
      </c>
      <c r="B177" t="s">
        <v>636</v>
      </c>
      <c r="C177" t="s">
        <v>784</v>
      </c>
      <c r="Q177">
        <v>768</v>
      </c>
      <c r="R177" t="s">
        <v>785</v>
      </c>
      <c r="T177">
        <v>758</v>
      </c>
      <c r="U177" t="s">
        <v>381</v>
      </c>
      <c r="W177">
        <v>685</v>
      </c>
      <c r="X177" t="s">
        <v>576</v>
      </c>
    </row>
    <row r="178" spans="1:24" x14ac:dyDescent="0.35">
      <c r="A178">
        <v>177</v>
      </c>
      <c r="B178" t="s">
        <v>339</v>
      </c>
      <c r="C178" t="s">
        <v>786</v>
      </c>
      <c r="Q178">
        <v>779</v>
      </c>
      <c r="R178" t="s">
        <v>787</v>
      </c>
      <c r="T178">
        <v>769</v>
      </c>
      <c r="U178" t="s">
        <v>382</v>
      </c>
      <c r="W178">
        <v>702</v>
      </c>
      <c r="X178" t="s">
        <v>577</v>
      </c>
    </row>
    <row r="179" spans="1:24" x14ac:dyDescent="0.35">
      <c r="A179">
        <v>178</v>
      </c>
      <c r="B179" t="s">
        <v>788</v>
      </c>
      <c r="C179">
        <v>0</v>
      </c>
      <c r="Q179">
        <v>790</v>
      </c>
      <c r="R179" t="s">
        <v>789</v>
      </c>
      <c r="T179">
        <v>780</v>
      </c>
      <c r="U179" t="s">
        <v>383</v>
      </c>
      <c r="W179">
        <v>719</v>
      </c>
      <c r="X179" t="s">
        <v>578</v>
      </c>
    </row>
    <row r="180" spans="1:24" x14ac:dyDescent="0.35">
      <c r="A180">
        <v>179</v>
      </c>
      <c r="B180" t="s">
        <v>790</v>
      </c>
      <c r="C180" t="s">
        <v>791</v>
      </c>
      <c r="Q180">
        <v>801</v>
      </c>
      <c r="R180" t="s">
        <v>792</v>
      </c>
      <c r="T180">
        <v>791</v>
      </c>
      <c r="U180" t="s">
        <v>384</v>
      </c>
      <c r="W180">
        <v>730</v>
      </c>
      <c r="X180" t="s">
        <v>579</v>
      </c>
    </row>
    <row r="181" spans="1:24" x14ac:dyDescent="0.35">
      <c r="A181">
        <v>180</v>
      </c>
      <c r="B181" t="s">
        <v>793</v>
      </c>
      <c r="C181" t="s">
        <v>794</v>
      </c>
      <c r="Q181">
        <v>812</v>
      </c>
      <c r="R181" t="s">
        <v>795</v>
      </c>
      <c r="T181">
        <v>802</v>
      </c>
      <c r="U181" t="s">
        <v>385</v>
      </c>
      <c r="W181">
        <v>741</v>
      </c>
      <c r="X181" t="s">
        <v>580</v>
      </c>
    </row>
    <row r="182" spans="1:24" x14ac:dyDescent="0.35">
      <c r="A182">
        <v>181</v>
      </c>
      <c r="B182" t="s">
        <v>796</v>
      </c>
      <c r="C182" t="s">
        <v>797</v>
      </c>
      <c r="Q182">
        <v>829</v>
      </c>
      <c r="R182" t="s">
        <v>798</v>
      </c>
      <c r="T182">
        <v>813</v>
      </c>
      <c r="U182" t="s">
        <v>386</v>
      </c>
      <c r="W182">
        <v>752</v>
      </c>
      <c r="X182" t="s">
        <v>581</v>
      </c>
    </row>
    <row r="183" spans="1:24" x14ac:dyDescent="0.35">
      <c r="A183">
        <v>182</v>
      </c>
      <c r="B183" t="s">
        <v>544</v>
      </c>
      <c r="C183" t="s">
        <v>799</v>
      </c>
      <c r="Q183">
        <v>846</v>
      </c>
      <c r="R183" t="s">
        <v>800</v>
      </c>
      <c r="T183">
        <v>830</v>
      </c>
      <c r="U183" t="s">
        <v>387</v>
      </c>
      <c r="W183">
        <v>763</v>
      </c>
      <c r="X183" t="s">
        <v>582</v>
      </c>
    </row>
    <row r="184" spans="1:24" x14ac:dyDescent="0.35">
      <c r="A184">
        <v>183</v>
      </c>
      <c r="B184" t="s">
        <v>159</v>
      </c>
      <c r="C184" t="s">
        <v>801</v>
      </c>
      <c r="Q184">
        <v>863</v>
      </c>
      <c r="R184" t="s">
        <v>802</v>
      </c>
      <c r="T184">
        <v>847</v>
      </c>
      <c r="U184" t="s">
        <v>388</v>
      </c>
      <c r="W184">
        <v>774</v>
      </c>
      <c r="X184" t="s">
        <v>583</v>
      </c>
    </row>
    <row r="185" spans="1:24" x14ac:dyDescent="0.35">
      <c r="A185">
        <v>184</v>
      </c>
      <c r="B185" t="s">
        <v>803</v>
      </c>
      <c r="C185" t="s">
        <v>804</v>
      </c>
      <c r="Q185">
        <v>880</v>
      </c>
      <c r="R185" t="s">
        <v>805</v>
      </c>
      <c r="T185">
        <v>864</v>
      </c>
      <c r="U185" t="s">
        <v>389</v>
      </c>
      <c r="W185">
        <v>785</v>
      </c>
      <c r="X185" t="s">
        <v>584</v>
      </c>
    </row>
    <row r="186" spans="1:24" x14ac:dyDescent="0.35">
      <c r="A186">
        <v>185</v>
      </c>
      <c r="B186" t="s">
        <v>806</v>
      </c>
      <c r="C186" t="s">
        <v>807</v>
      </c>
      <c r="Q186">
        <v>897</v>
      </c>
      <c r="R186" t="s">
        <v>808</v>
      </c>
      <c r="T186">
        <v>881</v>
      </c>
      <c r="U186" t="s">
        <v>390</v>
      </c>
      <c r="W186">
        <v>796</v>
      </c>
      <c r="X186" t="s">
        <v>585</v>
      </c>
    </row>
    <row r="187" spans="1:24" x14ac:dyDescent="0.35">
      <c r="A187">
        <v>186</v>
      </c>
      <c r="B187" t="s">
        <v>809</v>
      </c>
      <c r="C187" t="s">
        <v>810</v>
      </c>
      <c r="Q187">
        <v>912</v>
      </c>
      <c r="R187" t="s">
        <v>811</v>
      </c>
      <c r="T187">
        <v>898</v>
      </c>
      <c r="U187" t="s">
        <v>391</v>
      </c>
      <c r="W187">
        <v>807</v>
      </c>
      <c r="X187" t="s">
        <v>586</v>
      </c>
    </row>
    <row r="188" spans="1:24" x14ac:dyDescent="0.35">
      <c r="A188">
        <v>187</v>
      </c>
      <c r="B188" t="s">
        <v>637</v>
      </c>
      <c r="C188" t="s">
        <v>812</v>
      </c>
      <c r="Q188">
        <v>927</v>
      </c>
      <c r="R188" t="s">
        <v>813</v>
      </c>
      <c r="T188">
        <v>913</v>
      </c>
      <c r="U188" t="s">
        <v>392</v>
      </c>
      <c r="W188">
        <v>818</v>
      </c>
      <c r="X188" t="s">
        <v>587</v>
      </c>
    </row>
    <row r="189" spans="1:24" x14ac:dyDescent="0.35">
      <c r="A189">
        <v>188</v>
      </c>
      <c r="B189" t="s">
        <v>340</v>
      </c>
      <c r="C189" t="s">
        <v>814</v>
      </c>
      <c r="Q189">
        <v>938</v>
      </c>
      <c r="R189" t="s">
        <v>815</v>
      </c>
      <c r="T189">
        <v>928</v>
      </c>
      <c r="U189" t="s">
        <v>393</v>
      </c>
      <c r="W189">
        <v>835</v>
      </c>
      <c r="X189" t="s">
        <v>588</v>
      </c>
    </row>
    <row r="190" spans="1:24" x14ac:dyDescent="0.35">
      <c r="A190">
        <v>189</v>
      </c>
      <c r="B190" t="s">
        <v>816</v>
      </c>
      <c r="C190">
        <v>0</v>
      </c>
      <c r="Q190">
        <v>955</v>
      </c>
      <c r="R190" t="s">
        <v>817</v>
      </c>
      <c r="T190">
        <v>939</v>
      </c>
      <c r="U190" t="s">
        <v>394</v>
      </c>
      <c r="W190">
        <v>852</v>
      </c>
      <c r="X190" t="s">
        <v>589</v>
      </c>
    </row>
    <row r="191" spans="1:24" x14ac:dyDescent="0.35">
      <c r="A191">
        <v>190</v>
      </c>
      <c r="B191" t="s">
        <v>818</v>
      </c>
      <c r="C191" t="s">
        <v>819</v>
      </c>
      <c r="Q191">
        <v>970</v>
      </c>
      <c r="R191" t="s">
        <v>820</v>
      </c>
      <c r="T191">
        <v>956</v>
      </c>
      <c r="U191" t="s">
        <v>395</v>
      </c>
      <c r="W191">
        <v>869</v>
      </c>
      <c r="X191" t="s">
        <v>590</v>
      </c>
    </row>
    <row r="192" spans="1:24" x14ac:dyDescent="0.35">
      <c r="A192">
        <v>191</v>
      </c>
      <c r="B192" t="s">
        <v>821</v>
      </c>
      <c r="C192" t="s">
        <v>822</v>
      </c>
      <c r="Q192">
        <v>981</v>
      </c>
      <c r="R192" t="s">
        <v>823</v>
      </c>
      <c r="T192">
        <v>971</v>
      </c>
      <c r="U192" t="s">
        <v>396</v>
      </c>
      <c r="W192">
        <v>886</v>
      </c>
      <c r="X192" t="s">
        <v>591</v>
      </c>
    </row>
    <row r="193" spans="1:24" x14ac:dyDescent="0.35">
      <c r="A193">
        <v>192</v>
      </c>
      <c r="B193" t="s">
        <v>824</v>
      </c>
      <c r="C193" t="s">
        <v>825</v>
      </c>
      <c r="T193">
        <v>982</v>
      </c>
      <c r="U193" t="s">
        <v>397</v>
      </c>
      <c r="W193">
        <v>903</v>
      </c>
      <c r="X193" t="s">
        <v>592</v>
      </c>
    </row>
    <row r="194" spans="1:24" x14ac:dyDescent="0.35">
      <c r="A194">
        <v>193</v>
      </c>
      <c r="B194" t="s">
        <v>414</v>
      </c>
      <c r="C194" t="s">
        <v>415</v>
      </c>
      <c r="W194">
        <v>918</v>
      </c>
      <c r="X194" t="s">
        <v>593</v>
      </c>
    </row>
    <row r="195" spans="1:24" x14ac:dyDescent="0.35">
      <c r="A195">
        <v>194</v>
      </c>
      <c r="B195" t="s">
        <v>826</v>
      </c>
      <c r="C195" t="s">
        <v>827</v>
      </c>
      <c r="W195">
        <v>933</v>
      </c>
      <c r="X195" t="s">
        <v>594</v>
      </c>
    </row>
    <row r="196" spans="1:24" x14ac:dyDescent="0.35">
      <c r="A196">
        <v>195</v>
      </c>
      <c r="B196" t="s">
        <v>418</v>
      </c>
      <c r="C196" t="s">
        <v>419</v>
      </c>
      <c r="W196">
        <v>944</v>
      </c>
      <c r="X196" t="s">
        <v>595</v>
      </c>
    </row>
    <row r="197" spans="1:24" x14ac:dyDescent="0.35">
      <c r="A197">
        <v>196</v>
      </c>
      <c r="B197" t="s">
        <v>828</v>
      </c>
      <c r="C197" t="e">
        <v>#N/A</v>
      </c>
      <c r="W197">
        <v>961</v>
      </c>
      <c r="X197" t="s">
        <v>596</v>
      </c>
    </row>
    <row r="198" spans="1:24" x14ac:dyDescent="0.35">
      <c r="A198">
        <v>197</v>
      </c>
      <c r="B198" t="s">
        <v>829</v>
      </c>
      <c r="C198" t="e">
        <v>#N/A</v>
      </c>
      <c r="W198">
        <v>976</v>
      </c>
      <c r="X198" t="s">
        <v>597</v>
      </c>
    </row>
    <row r="199" spans="1:24" x14ac:dyDescent="0.35">
      <c r="A199">
        <v>198</v>
      </c>
      <c r="B199" t="s">
        <v>830</v>
      </c>
      <c r="C199" t="e">
        <v>#N/A</v>
      </c>
    </row>
    <row r="200" spans="1:24" x14ac:dyDescent="0.35">
      <c r="A200">
        <v>199</v>
      </c>
      <c r="B200" t="s">
        <v>831</v>
      </c>
      <c r="C200" t="e">
        <v>#N/A</v>
      </c>
    </row>
    <row r="201" spans="1:24" x14ac:dyDescent="0.35">
      <c r="A201">
        <v>200</v>
      </c>
      <c r="B201" t="s">
        <v>832</v>
      </c>
      <c r="C201" t="e">
        <v>#N/A</v>
      </c>
    </row>
    <row r="202" spans="1:24" x14ac:dyDescent="0.35">
      <c r="A202">
        <v>201</v>
      </c>
      <c r="B202" t="s">
        <v>833</v>
      </c>
      <c r="C202" t="s">
        <v>536</v>
      </c>
    </row>
    <row r="203" spans="1:24" x14ac:dyDescent="0.35">
      <c r="A203">
        <v>202</v>
      </c>
      <c r="B203" t="s">
        <v>422</v>
      </c>
      <c r="C203" t="s">
        <v>423</v>
      </c>
    </row>
    <row r="204" spans="1:24" x14ac:dyDescent="0.35">
      <c r="A204">
        <v>203</v>
      </c>
      <c r="B204" t="s">
        <v>676</v>
      </c>
      <c r="C204" t="e">
        <v>#N/A</v>
      </c>
    </row>
    <row r="205" spans="1:24" x14ac:dyDescent="0.35">
      <c r="A205">
        <v>204</v>
      </c>
      <c r="B205" t="s">
        <v>677</v>
      </c>
      <c r="C205" t="e">
        <v>#N/A</v>
      </c>
    </row>
    <row r="206" spans="1:24" x14ac:dyDescent="0.35">
      <c r="A206">
        <v>205</v>
      </c>
      <c r="B206" t="s">
        <v>678</v>
      </c>
      <c r="C206" t="e">
        <v>#N/A</v>
      </c>
    </row>
    <row r="207" spans="1:24" x14ac:dyDescent="0.35">
      <c r="A207">
        <v>206</v>
      </c>
      <c r="B207" t="s">
        <v>679</v>
      </c>
      <c r="C207" t="e">
        <v>#N/A</v>
      </c>
    </row>
    <row r="208" spans="1:24" x14ac:dyDescent="0.35">
      <c r="A208">
        <v>207</v>
      </c>
      <c r="B208" t="s">
        <v>680</v>
      </c>
      <c r="C208" t="e">
        <v>#N/A</v>
      </c>
    </row>
    <row r="209" spans="1:3" x14ac:dyDescent="0.35">
      <c r="A209">
        <v>208</v>
      </c>
      <c r="B209" t="s">
        <v>681</v>
      </c>
      <c r="C209" t="e">
        <v>#N/A</v>
      </c>
    </row>
    <row r="210" spans="1:3" x14ac:dyDescent="0.35">
      <c r="A210">
        <v>209</v>
      </c>
      <c r="B210" t="s">
        <v>682</v>
      </c>
      <c r="C210" t="e">
        <v>#N/A</v>
      </c>
    </row>
    <row r="211" spans="1:3" x14ac:dyDescent="0.35">
      <c r="A211">
        <v>210</v>
      </c>
      <c r="B211" t="s">
        <v>683</v>
      </c>
      <c r="C211" t="e">
        <v>#N/A</v>
      </c>
    </row>
    <row r="212" spans="1:3" x14ac:dyDescent="0.35">
      <c r="A212">
        <v>211</v>
      </c>
      <c r="B212" t="s">
        <v>684</v>
      </c>
      <c r="C212" t="e">
        <v>#N/A</v>
      </c>
    </row>
    <row r="213" spans="1:3" x14ac:dyDescent="0.35">
      <c r="A213">
        <v>212</v>
      </c>
      <c r="B213" t="s">
        <v>685</v>
      </c>
      <c r="C213" t="s">
        <v>834</v>
      </c>
    </row>
    <row r="214" spans="1:3" x14ac:dyDescent="0.35">
      <c r="A214">
        <v>213</v>
      </c>
      <c r="B214" t="s">
        <v>686</v>
      </c>
      <c r="C214" t="e">
        <v>#N/A</v>
      </c>
    </row>
    <row r="215" spans="1:3" x14ac:dyDescent="0.35">
      <c r="A215">
        <v>214</v>
      </c>
      <c r="B215" t="s">
        <v>687</v>
      </c>
      <c r="C215" t="e">
        <v>#N/A</v>
      </c>
    </row>
    <row r="216" spans="1:3" x14ac:dyDescent="0.35">
      <c r="A216">
        <v>215</v>
      </c>
      <c r="B216" t="s">
        <v>835</v>
      </c>
      <c r="C216" t="s">
        <v>836</v>
      </c>
    </row>
    <row r="217" spans="1:3" x14ac:dyDescent="0.35">
      <c r="A217">
        <v>216</v>
      </c>
      <c r="B217" t="s">
        <v>837</v>
      </c>
      <c r="C217" t="s">
        <v>838</v>
      </c>
    </row>
    <row r="218" spans="1:3" x14ac:dyDescent="0.35">
      <c r="A218">
        <v>217</v>
      </c>
      <c r="B218" t="s">
        <v>839</v>
      </c>
      <c r="C218" t="e">
        <v>#N/A</v>
      </c>
    </row>
    <row r="219" spans="1:3" x14ac:dyDescent="0.35">
      <c r="A219">
        <v>218</v>
      </c>
      <c r="B219" t="s">
        <v>840</v>
      </c>
      <c r="C219" t="e">
        <v>#N/A</v>
      </c>
    </row>
    <row r="220" spans="1:3" x14ac:dyDescent="0.35">
      <c r="A220">
        <v>219</v>
      </c>
      <c r="B220" t="s">
        <v>841</v>
      </c>
      <c r="C220" t="e">
        <v>#N/A</v>
      </c>
    </row>
    <row r="221" spans="1:3" x14ac:dyDescent="0.35">
      <c r="A221">
        <v>220</v>
      </c>
      <c r="B221" t="s">
        <v>842</v>
      </c>
      <c r="C221" t="e">
        <v>#N/A</v>
      </c>
    </row>
    <row r="222" spans="1:3" x14ac:dyDescent="0.35">
      <c r="A222">
        <v>221</v>
      </c>
      <c r="B222" t="s">
        <v>843</v>
      </c>
      <c r="C222" t="s">
        <v>844</v>
      </c>
    </row>
    <row r="223" spans="1:3" x14ac:dyDescent="0.35">
      <c r="A223">
        <v>222</v>
      </c>
      <c r="B223" t="s">
        <v>845</v>
      </c>
      <c r="C223" t="e">
        <v>#N/A</v>
      </c>
    </row>
    <row r="224" spans="1:3" x14ac:dyDescent="0.35">
      <c r="A224">
        <v>223</v>
      </c>
      <c r="B224" t="s">
        <v>846</v>
      </c>
      <c r="C224" t="e">
        <v>#N/A</v>
      </c>
    </row>
    <row r="225" spans="1:3" x14ac:dyDescent="0.35">
      <c r="A225">
        <v>224</v>
      </c>
      <c r="B225" t="s">
        <v>847</v>
      </c>
      <c r="C225" t="e">
        <v>#N/A</v>
      </c>
    </row>
    <row r="226" spans="1:3" x14ac:dyDescent="0.35">
      <c r="A226">
        <v>225</v>
      </c>
      <c r="B226" t="s">
        <v>848</v>
      </c>
      <c r="C226" t="e">
        <v>#N/A</v>
      </c>
    </row>
    <row r="227" spans="1:3" x14ac:dyDescent="0.35">
      <c r="A227">
        <v>226</v>
      </c>
      <c r="B227" t="s">
        <v>849</v>
      </c>
      <c r="C227" t="e">
        <v>#N/A</v>
      </c>
    </row>
    <row r="228" spans="1:3" x14ac:dyDescent="0.35">
      <c r="A228">
        <v>227</v>
      </c>
      <c r="B228" t="s">
        <v>850</v>
      </c>
      <c r="C228" t="s">
        <v>851</v>
      </c>
    </row>
    <row r="229" spans="1:3" x14ac:dyDescent="0.35">
      <c r="A229">
        <v>228</v>
      </c>
      <c r="B229" t="s">
        <v>852</v>
      </c>
      <c r="C229" t="e">
        <v>#N/A</v>
      </c>
    </row>
    <row r="230" spans="1:3" x14ac:dyDescent="0.35">
      <c r="A230">
        <v>229</v>
      </c>
      <c r="B230" t="s">
        <v>853</v>
      </c>
      <c r="C230" t="e">
        <v>#N/A</v>
      </c>
    </row>
    <row r="231" spans="1:3" x14ac:dyDescent="0.35">
      <c r="A231">
        <v>230</v>
      </c>
      <c r="B231" t="s">
        <v>854</v>
      </c>
      <c r="C231" t="e">
        <v>#N/A</v>
      </c>
    </row>
    <row r="232" spans="1:3" x14ac:dyDescent="0.35">
      <c r="A232">
        <v>231</v>
      </c>
      <c r="B232" t="s">
        <v>855</v>
      </c>
      <c r="C232" t="e">
        <v>#N/A</v>
      </c>
    </row>
    <row r="233" spans="1:3" x14ac:dyDescent="0.35">
      <c r="A233">
        <v>232</v>
      </c>
      <c r="B233" t="s">
        <v>856</v>
      </c>
      <c r="C233" t="e">
        <v>#N/A</v>
      </c>
    </row>
    <row r="234" spans="1:3" x14ac:dyDescent="0.35">
      <c r="A234">
        <v>233</v>
      </c>
      <c r="B234" t="s">
        <v>857</v>
      </c>
      <c r="C234" t="e">
        <v>#N/A</v>
      </c>
    </row>
    <row r="235" spans="1:3" x14ac:dyDescent="0.35">
      <c r="A235">
        <v>234</v>
      </c>
      <c r="B235" t="s">
        <v>858</v>
      </c>
      <c r="C235" t="e">
        <v>#N/A</v>
      </c>
    </row>
    <row r="236" spans="1:3" x14ac:dyDescent="0.35">
      <c r="A236">
        <v>235</v>
      </c>
      <c r="B236" t="s">
        <v>859</v>
      </c>
      <c r="C236" t="e">
        <v>#N/A</v>
      </c>
    </row>
    <row r="237" spans="1:3" x14ac:dyDescent="0.35">
      <c r="A237">
        <v>236</v>
      </c>
      <c r="B237" t="s">
        <v>860</v>
      </c>
      <c r="C237" t="e">
        <v>#N/A</v>
      </c>
    </row>
    <row r="238" spans="1:3" x14ac:dyDescent="0.35">
      <c r="A238">
        <v>237</v>
      </c>
      <c r="B238" t="s">
        <v>861</v>
      </c>
      <c r="C238" t="e">
        <v>#N/A</v>
      </c>
    </row>
    <row r="239" spans="1:3" x14ac:dyDescent="0.35">
      <c r="A239">
        <v>238</v>
      </c>
      <c r="B239" t="s">
        <v>862</v>
      </c>
      <c r="C239" t="s">
        <v>863</v>
      </c>
    </row>
    <row r="240" spans="1:3" x14ac:dyDescent="0.35">
      <c r="A240">
        <v>239</v>
      </c>
      <c r="B240" t="s">
        <v>864</v>
      </c>
      <c r="C240" t="e">
        <v>#N/A</v>
      </c>
    </row>
    <row r="241" spans="1:3" x14ac:dyDescent="0.35">
      <c r="A241">
        <v>240</v>
      </c>
      <c r="B241" t="s">
        <v>865</v>
      </c>
      <c r="C241" t="e">
        <v>#N/A</v>
      </c>
    </row>
    <row r="242" spans="1:3" x14ac:dyDescent="0.35">
      <c r="A242">
        <v>241</v>
      </c>
      <c r="B242" t="s">
        <v>866</v>
      </c>
      <c r="C242" t="s">
        <v>867</v>
      </c>
    </row>
    <row r="243" spans="1:3" x14ac:dyDescent="0.35">
      <c r="A243">
        <v>242</v>
      </c>
      <c r="B243" t="s">
        <v>868</v>
      </c>
      <c r="C243" t="e">
        <v>#N/A</v>
      </c>
    </row>
    <row r="244" spans="1:3" x14ac:dyDescent="0.35">
      <c r="A244">
        <v>243</v>
      </c>
      <c r="B244" t="s">
        <v>869</v>
      </c>
      <c r="C244" t="e">
        <v>#N/A</v>
      </c>
    </row>
    <row r="245" spans="1:3" x14ac:dyDescent="0.35">
      <c r="A245">
        <v>244</v>
      </c>
      <c r="B245" t="s">
        <v>870</v>
      </c>
      <c r="C245" t="e">
        <v>#N/A</v>
      </c>
    </row>
    <row r="246" spans="1:3" x14ac:dyDescent="0.35">
      <c r="A246">
        <v>245</v>
      </c>
      <c r="B246" t="s">
        <v>871</v>
      </c>
      <c r="C246" t="e">
        <v>#N/A</v>
      </c>
    </row>
    <row r="247" spans="1:3" x14ac:dyDescent="0.35">
      <c r="A247">
        <v>246</v>
      </c>
      <c r="B247" t="s">
        <v>872</v>
      </c>
      <c r="C247" t="e">
        <v>#N/A</v>
      </c>
    </row>
    <row r="248" spans="1:3" x14ac:dyDescent="0.35">
      <c r="A248">
        <v>247</v>
      </c>
      <c r="B248" t="s">
        <v>873</v>
      </c>
      <c r="C248" t="s">
        <v>874</v>
      </c>
    </row>
    <row r="249" spans="1:3" x14ac:dyDescent="0.35">
      <c r="A249">
        <v>248</v>
      </c>
      <c r="B249" t="s">
        <v>875</v>
      </c>
      <c r="C249" t="e">
        <v>#N/A</v>
      </c>
    </row>
    <row r="250" spans="1:3" x14ac:dyDescent="0.35">
      <c r="A250">
        <v>249</v>
      </c>
      <c r="B250" t="s">
        <v>876</v>
      </c>
      <c r="C250" t="e">
        <v>#N/A</v>
      </c>
    </row>
    <row r="251" spans="1:3" x14ac:dyDescent="0.35">
      <c r="A251">
        <v>250</v>
      </c>
      <c r="B251" t="s">
        <v>877</v>
      </c>
      <c r="C251" t="e">
        <v>#N/A</v>
      </c>
    </row>
    <row r="252" spans="1:3" x14ac:dyDescent="0.35">
      <c r="A252">
        <v>251</v>
      </c>
      <c r="B252" t="s">
        <v>878</v>
      </c>
      <c r="C252" t="e">
        <v>#N/A</v>
      </c>
    </row>
    <row r="253" spans="1:3" x14ac:dyDescent="0.35">
      <c r="A253">
        <v>252</v>
      </c>
      <c r="B253" t="s">
        <v>879</v>
      </c>
      <c r="C253" t="e">
        <v>#N/A</v>
      </c>
    </row>
    <row r="254" spans="1:3" x14ac:dyDescent="0.35">
      <c r="A254">
        <v>253</v>
      </c>
      <c r="B254" t="s">
        <v>880</v>
      </c>
      <c r="C254" t="e">
        <v>#N/A</v>
      </c>
    </row>
    <row r="255" spans="1:3" x14ac:dyDescent="0.35">
      <c r="A255">
        <v>254</v>
      </c>
      <c r="B255" t="s">
        <v>881</v>
      </c>
      <c r="C255" t="e">
        <v>#N/A</v>
      </c>
    </row>
    <row r="256" spans="1:3" x14ac:dyDescent="0.35">
      <c r="A256">
        <v>255</v>
      </c>
      <c r="B256" t="s">
        <v>882</v>
      </c>
      <c r="C256" t="e">
        <v>#N/A</v>
      </c>
    </row>
    <row r="257" spans="1:3" x14ac:dyDescent="0.35">
      <c r="A257">
        <v>256</v>
      </c>
      <c r="B257" t="s">
        <v>883</v>
      </c>
      <c r="C257" t="e">
        <v>#N/A</v>
      </c>
    </row>
    <row r="258" spans="1:3" x14ac:dyDescent="0.35">
      <c r="A258">
        <v>257</v>
      </c>
      <c r="B258" t="s">
        <v>884</v>
      </c>
      <c r="C258" t="e">
        <v>#N/A</v>
      </c>
    </row>
    <row r="259" spans="1:3" x14ac:dyDescent="0.35">
      <c r="A259">
        <v>258</v>
      </c>
      <c r="B259" t="s">
        <v>885</v>
      </c>
      <c r="C259" t="s">
        <v>886</v>
      </c>
    </row>
    <row r="260" spans="1:3" x14ac:dyDescent="0.35">
      <c r="A260">
        <v>259</v>
      </c>
      <c r="B260" t="s">
        <v>887</v>
      </c>
      <c r="C260" t="e">
        <v>#N/A</v>
      </c>
    </row>
    <row r="261" spans="1:3" x14ac:dyDescent="0.35">
      <c r="A261">
        <v>260</v>
      </c>
      <c r="B261" t="s">
        <v>888</v>
      </c>
      <c r="C261" t="e">
        <v>#N/A</v>
      </c>
    </row>
    <row r="262" spans="1:3" x14ac:dyDescent="0.35">
      <c r="A262">
        <v>261</v>
      </c>
      <c r="B262" t="s">
        <v>889</v>
      </c>
      <c r="C262" t="s">
        <v>890</v>
      </c>
    </row>
    <row r="263" spans="1:3" x14ac:dyDescent="0.35">
      <c r="A263">
        <v>262</v>
      </c>
      <c r="B263" t="s">
        <v>891</v>
      </c>
      <c r="C263" t="s">
        <v>892</v>
      </c>
    </row>
    <row r="264" spans="1:3" x14ac:dyDescent="0.35">
      <c r="A264">
        <v>263</v>
      </c>
      <c r="B264" t="s">
        <v>893</v>
      </c>
      <c r="C264" t="e">
        <v>#N/A</v>
      </c>
    </row>
    <row r="265" spans="1:3" x14ac:dyDescent="0.35">
      <c r="A265">
        <v>264</v>
      </c>
      <c r="B265" t="s">
        <v>894</v>
      </c>
      <c r="C265" t="e">
        <v>#N/A</v>
      </c>
    </row>
    <row r="266" spans="1:3" x14ac:dyDescent="0.35">
      <c r="A266">
        <v>265</v>
      </c>
      <c r="B266" t="s">
        <v>895</v>
      </c>
      <c r="C266" t="e">
        <v>#N/A</v>
      </c>
    </row>
    <row r="267" spans="1:3" x14ac:dyDescent="0.35">
      <c r="A267">
        <v>266</v>
      </c>
      <c r="B267" t="s">
        <v>896</v>
      </c>
      <c r="C267" t="e">
        <v>#N/A</v>
      </c>
    </row>
    <row r="268" spans="1:3" x14ac:dyDescent="0.35">
      <c r="A268">
        <v>267</v>
      </c>
      <c r="B268" t="s">
        <v>897</v>
      </c>
      <c r="C268" t="e">
        <v>#N/A</v>
      </c>
    </row>
    <row r="269" spans="1:3" x14ac:dyDescent="0.35">
      <c r="A269">
        <v>268</v>
      </c>
      <c r="B269" t="s">
        <v>898</v>
      </c>
      <c r="C269" t="e">
        <v>#N/A</v>
      </c>
    </row>
    <row r="270" spans="1:3" x14ac:dyDescent="0.35">
      <c r="A270">
        <v>269</v>
      </c>
      <c r="B270" t="s">
        <v>899</v>
      </c>
      <c r="C270" t="e">
        <v>#N/A</v>
      </c>
    </row>
    <row r="271" spans="1:3" x14ac:dyDescent="0.35">
      <c r="A271">
        <v>270</v>
      </c>
      <c r="B271" t="s">
        <v>900</v>
      </c>
      <c r="C271" t="e">
        <v>#N/A</v>
      </c>
    </row>
    <row r="272" spans="1:3" x14ac:dyDescent="0.35">
      <c r="A272">
        <v>271</v>
      </c>
      <c r="B272" t="s">
        <v>901</v>
      </c>
      <c r="C272" t="e">
        <v>#N/A</v>
      </c>
    </row>
    <row r="273" spans="1:3" x14ac:dyDescent="0.35">
      <c r="A273">
        <v>272</v>
      </c>
      <c r="B273" t="s">
        <v>902</v>
      </c>
      <c r="C273" t="e">
        <v>#N/A</v>
      </c>
    </row>
    <row r="274" spans="1:3" x14ac:dyDescent="0.35">
      <c r="A274">
        <v>273</v>
      </c>
      <c r="B274" t="s">
        <v>903</v>
      </c>
      <c r="C274" t="e">
        <v>#N/A</v>
      </c>
    </row>
    <row r="275" spans="1:3" x14ac:dyDescent="0.35">
      <c r="A275">
        <v>274</v>
      </c>
      <c r="B275" t="s">
        <v>904</v>
      </c>
      <c r="C275" t="e">
        <v>#N/A</v>
      </c>
    </row>
    <row r="276" spans="1:3" x14ac:dyDescent="0.35">
      <c r="A276">
        <v>275</v>
      </c>
      <c r="B276" t="s">
        <v>905</v>
      </c>
      <c r="C276" t="e">
        <v>#N/A</v>
      </c>
    </row>
    <row r="277" spans="1:3" x14ac:dyDescent="0.35">
      <c r="A277">
        <v>276</v>
      </c>
      <c r="B277" t="s">
        <v>906</v>
      </c>
      <c r="C277" t="e">
        <v>#N/A</v>
      </c>
    </row>
    <row r="278" spans="1:3" x14ac:dyDescent="0.35">
      <c r="A278">
        <v>277</v>
      </c>
      <c r="B278" t="s">
        <v>907</v>
      </c>
      <c r="C278" t="e">
        <v>#N/A</v>
      </c>
    </row>
    <row r="279" spans="1:3" x14ac:dyDescent="0.35">
      <c r="A279">
        <v>278</v>
      </c>
      <c r="B279" t="s">
        <v>908</v>
      </c>
      <c r="C279" t="e">
        <v>#N/A</v>
      </c>
    </row>
    <row r="280" spans="1:3" x14ac:dyDescent="0.35">
      <c r="A280">
        <v>279</v>
      </c>
      <c r="B280" t="s">
        <v>909</v>
      </c>
      <c r="C280" t="s">
        <v>910</v>
      </c>
    </row>
    <row r="281" spans="1:3" x14ac:dyDescent="0.35">
      <c r="A281">
        <v>280</v>
      </c>
      <c r="B281" t="s">
        <v>911</v>
      </c>
      <c r="C281" t="s">
        <v>912</v>
      </c>
    </row>
    <row r="282" spans="1:3" x14ac:dyDescent="0.35">
      <c r="A282">
        <v>281</v>
      </c>
      <c r="B282" t="s">
        <v>913</v>
      </c>
      <c r="C282" t="s">
        <v>914</v>
      </c>
    </row>
    <row r="283" spans="1:3" x14ac:dyDescent="0.35">
      <c r="A283">
        <v>282</v>
      </c>
      <c r="B283" t="s">
        <v>545</v>
      </c>
      <c r="C283" t="s">
        <v>915</v>
      </c>
    </row>
    <row r="284" spans="1:3" x14ac:dyDescent="0.35">
      <c r="A284">
        <v>283</v>
      </c>
      <c r="B284" t="s">
        <v>179</v>
      </c>
      <c r="C284" t="s">
        <v>916</v>
      </c>
    </row>
    <row r="285" spans="1:3" x14ac:dyDescent="0.35">
      <c r="A285">
        <v>284</v>
      </c>
      <c r="B285" t="s">
        <v>917</v>
      </c>
      <c r="C285" t="s">
        <v>918</v>
      </c>
    </row>
    <row r="286" spans="1:3" x14ac:dyDescent="0.35">
      <c r="A286">
        <v>285</v>
      </c>
      <c r="B286" t="s">
        <v>919</v>
      </c>
      <c r="C286" t="s">
        <v>920</v>
      </c>
    </row>
    <row r="287" spans="1:3" x14ac:dyDescent="0.35">
      <c r="A287">
        <v>286</v>
      </c>
      <c r="B287" t="s">
        <v>921</v>
      </c>
      <c r="C287" t="s">
        <v>922</v>
      </c>
    </row>
    <row r="288" spans="1:3" x14ac:dyDescent="0.35">
      <c r="A288">
        <v>287</v>
      </c>
      <c r="B288" t="s">
        <v>638</v>
      </c>
      <c r="C288" t="s">
        <v>923</v>
      </c>
    </row>
    <row r="289" spans="1:3" x14ac:dyDescent="0.35">
      <c r="A289">
        <v>288</v>
      </c>
      <c r="B289" t="s">
        <v>924</v>
      </c>
      <c r="C289" t="s">
        <v>925</v>
      </c>
    </row>
    <row r="290" spans="1:3" x14ac:dyDescent="0.35">
      <c r="A290">
        <v>289</v>
      </c>
      <c r="B290" t="s">
        <v>926</v>
      </c>
      <c r="C290">
        <v>0</v>
      </c>
    </row>
    <row r="291" spans="1:3" x14ac:dyDescent="0.35">
      <c r="A291">
        <v>290</v>
      </c>
      <c r="B291" t="s">
        <v>927</v>
      </c>
      <c r="C291" t="s">
        <v>928</v>
      </c>
    </row>
    <row r="292" spans="1:3" x14ac:dyDescent="0.35">
      <c r="A292">
        <v>291</v>
      </c>
      <c r="B292" t="s">
        <v>929</v>
      </c>
      <c r="C292" t="s">
        <v>930</v>
      </c>
    </row>
    <row r="293" spans="1:3" x14ac:dyDescent="0.35">
      <c r="A293">
        <v>292</v>
      </c>
      <c r="B293" t="s">
        <v>931</v>
      </c>
      <c r="C293" t="s">
        <v>932</v>
      </c>
    </row>
    <row r="294" spans="1:3" x14ac:dyDescent="0.35">
      <c r="A294">
        <v>293</v>
      </c>
      <c r="B294" t="s">
        <v>546</v>
      </c>
      <c r="C294" t="s">
        <v>933</v>
      </c>
    </row>
    <row r="295" spans="1:3" x14ac:dyDescent="0.35">
      <c r="A295">
        <v>294</v>
      </c>
      <c r="B295" t="s">
        <v>934</v>
      </c>
      <c r="C295" t="s">
        <v>935</v>
      </c>
    </row>
    <row r="296" spans="1:3" x14ac:dyDescent="0.35">
      <c r="A296">
        <v>295</v>
      </c>
      <c r="B296" t="s">
        <v>936</v>
      </c>
      <c r="C296" t="e">
        <v>#N/A</v>
      </c>
    </row>
    <row r="297" spans="1:3" x14ac:dyDescent="0.35">
      <c r="A297">
        <v>296</v>
      </c>
      <c r="B297" t="s">
        <v>937</v>
      </c>
      <c r="C297" t="e">
        <v>#N/A</v>
      </c>
    </row>
    <row r="298" spans="1:3" x14ac:dyDescent="0.35">
      <c r="A298">
        <v>297</v>
      </c>
      <c r="B298" t="s">
        <v>160</v>
      </c>
      <c r="C298" t="s">
        <v>938</v>
      </c>
    </row>
    <row r="299" spans="1:3" x14ac:dyDescent="0.35">
      <c r="A299">
        <v>298</v>
      </c>
      <c r="B299" t="s">
        <v>161</v>
      </c>
      <c r="C299" t="s">
        <v>939</v>
      </c>
    </row>
    <row r="300" spans="1:3" x14ac:dyDescent="0.35">
      <c r="A300">
        <v>299</v>
      </c>
      <c r="B300" t="s">
        <v>940</v>
      </c>
      <c r="C300" t="s">
        <v>941</v>
      </c>
    </row>
    <row r="301" spans="1:3" x14ac:dyDescent="0.35">
      <c r="A301">
        <v>300</v>
      </c>
      <c r="B301" t="s">
        <v>942</v>
      </c>
      <c r="C301" t="s">
        <v>943</v>
      </c>
    </row>
    <row r="302" spans="1:3" x14ac:dyDescent="0.35">
      <c r="A302">
        <v>301</v>
      </c>
      <c r="B302" t="s">
        <v>944</v>
      </c>
      <c r="C302" t="s">
        <v>945</v>
      </c>
    </row>
    <row r="303" spans="1:3" x14ac:dyDescent="0.35">
      <c r="A303">
        <v>302</v>
      </c>
      <c r="B303" t="s">
        <v>639</v>
      </c>
      <c r="C303" t="s">
        <v>946</v>
      </c>
    </row>
    <row r="304" spans="1:3" x14ac:dyDescent="0.35">
      <c r="A304">
        <v>303</v>
      </c>
      <c r="B304" t="s">
        <v>947</v>
      </c>
      <c r="C304" t="s">
        <v>948</v>
      </c>
    </row>
    <row r="305" spans="1:3" x14ac:dyDescent="0.35">
      <c r="A305">
        <v>304</v>
      </c>
      <c r="B305" t="s">
        <v>949</v>
      </c>
      <c r="C305">
        <v>0</v>
      </c>
    </row>
    <row r="306" spans="1:3" x14ac:dyDescent="0.35">
      <c r="A306">
        <v>305</v>
      </c>
      <c r="B306" t="s">
        <v>950</v>
      </c>
      <c r="C306" t="s">
        <v>951</v>
      </c>
    </row>
    <row r="307" spans="1:3" x14ac:dyDescent="0.35">
      <c r="A307">
        <v>306</v>
      </c>
      <c r="B307" t="s">
        <v>952</v>
      </c>
      <c r="C307" t="s">
        <v>953</v>
      </c>
    </row>
    <row r="308" spans="1:3" x14ac:dyDescent="0.35">
      <c r="A308">
        <v>307</v>
      </c>
      <c r="B308" t="s">
        <v>954</v>
      </c>
      <c r="C308" t="s">
        <v>955</v>
      </c>
    </row>
    <row r="309" spans="1:3" x14ac:dyDescent="0.35">
      <c r="A309">
        <v>308</v>
      </c>
      <c r="B309" t="s">
        <v>547</v>
      </c>
      <c r="C309" t="s">
        <v>956</v>
      </c>
    </row>
    <row r="310" spans="1:3" x14ac:dyDescent="0.35">
      <c r="A310">
        <v>309</v>
      </c>
      <c r="B310" t="s">
        <v>957</v>
      </c>
      <c r="C310" t="s">
        <v>958</v>
      </c>
    </row>
    <row r="311" spans="1:3" x14ac:dyDescent="0.35">
      <c r="A311">
        <v>310</v>
      </c>
      <c r="B311" t="s">
        <v>959</v>
      </c>
      <c r="C311" t="e">
        <v>#N/A</v>
      </c>
    </row>
    <row r="312" spans="1:3" x14ac:dyDescent="0.35">
      <c r="A312">
        <v>311</v>
      </c>
      <c r="B312" t="s">
        <v>960</v>
      </c>
      <c r="C312" t="e">
        <v>#N/A</v>
      </c>
    </row>
    <row r="313" spans="1:3" x14ac:dyDescent="0.35">
      <c r="A313">
        <v>312</v>
      </c>
      <c r="B313" t="s">
        <v>961</v>
      </c>
      <c r="C313" t="e">
        <v>#N/A</v>
      </c>
    </row>
    <row r="314" spans="1:3" x14ac:dyDescent="0.35">
      <c r="A314">
        <v>313</v>
      </c>
      <c r="B314" t="s">
        <v>162</v>
      </c>
      <c r="C314" t="s">
        <v>962</v>
      </c>
    </row>
    <row r="315" spans="1:3" x14ac:dyDescent="0.35">
      <c r="A315">
        <v>314</v>
      </c>
      <c r="B315" t="s">
        <v>163</v>
      </c>
      <c r="C315" t="s">
        <v>963</v>
      </c>
    </row>
    <row r="316" spans="1:3" x14ac:dyDescent="0.35">
      <c r="A316">
        <v>315</v>
      </c>
      <c r="B316" t="s">
        <v>164</v>
      </c>
      <c r="C316" t="s">
        <v>964</v>
      </c>
    </row>
    <row r="317" spans="1:3" x14ac:dyDescent="0.35">
      <c r="A317">
        <v>316</v>
      </c>
      <c r="B317" t="s">
        <v>965</v>
      </c>
      <c r="C317" t="s">
        <v>966</v>
      </c>
    </row>
    <row r="318" spans="1:3" x14ac:dyDescent="0.35">
      <c r="A318">
        <v>317</v>
      </c>
      <c r="B318" t="s">
        <v>967</v>
      </c>
      <c r="C318" t="s">
        <v>968</v>
      </c>
    </row>
    <row r="319" spans="1:3" x14ac:dyDescent="0.35">
      <c r="A319">
        <v>318</v>
      </c>
      <c r="B319" t="s">
        <v>969</v>
      </c>
      <c r="C319" t="s">
        <v>970</v>
      </c>
    </row>
    <row r="320" spans="1:3" x14ac:dyDescent="0.35">
      <c r="A320">
        <v>319</v>
      </c>
      <c r="B320" t="s">
        <v>640</v>
      </c>
      <c r="C320" t="s">
        <v>971</v>
      </c>
    </row>
    <row r="321" spans="1:3" x14ac:dyDescent="0.35">
      <c r="A321">
        <v>320</v>
      </c>
      <c r="B321" t="s">
        <v>972</v>
      </c>
      <c r="C321" t="s">
        <v>973</v>
      </c>
    </row>
    <row r="322" spans="1:3" x14ac:dyDescent="0.35">
      <c r="A322">
        <v>321</v>
      </c>
      <c r="B322" t="s">
        <v>974</v>
      </c>
      <c r="C322">
        <v>0</v>
      </c>
    </row>
    <row r="323" spans="1:3" x14ac:dyDescent="0.35">
      <c r="A323">
        <v>322</v>
      </c>
      <c r="B323" t="s">
        <v>975</v>
      </c>
      <c r="C323" t="s">
        <v>976</v>
      </c>
    </row>
    <row r="324" spans="1:3" x14ac:dyDescent="0.35">
      <c r="A324">
        <v>323</v>
      </c>
      <c r="B324" t="s">
        <v>977</v>
      </c>
      <c r="C324" t="s">
        <v>978</v>
      </c>
    </row>
    <row r="325" spans="1:3" x14ac:dyDescent="0.35">
      <c r="A325">
        <v>324</v>
      </c>
      <c r="B325" t="s">
        <v>979</v>
      </c>
      <c r="C325" t="s">
        <v>980</v>
      </c>
    </row>
    <row r="326" spans="1:3" x14ac:dyDescent="0.35">
      <c r="A326">
        <v>325</v>
      </c>
      <c r="B326" t="s">
        <v>548</v>
      </c>
      <c r="C326" t="s">
        <v>981</v>
      </c>
    </row>
    <row r="327" spans="1:3" x14ac:dyDescent="0.35">
      <c r="A327">
        <v>326</v>
      </c>
      <c r="B327" t="s">
        <v>165</v>
      </c>
      <c r="C327" t="s">
        <v>982</v>
      </c>
    </row>
    <row r="328" spans="1:3" x14ac:dyDescent="0.35">
      <c r="A328">
        <v>327</v>
      </c>
      <c r="B328" t="s">
        <v>983</v>
      </c>
      <c r="C328" t="s">
        <v>984</v>
      </c>
    </row>
    <row r="329" spans="1:3" x14ac:dyDescent="0.35">
      <c r="A329">
        <v>328</v>
      </c>
      <c r="B329" t="s">
        <v>985</v>
      </c>
      <c r="C329" t="s">
        <v>986</v>
      </c>
    </row>
    <row r="330" spans="1:3" x14ac:dyDescent="0.35">
      <c r="A330">
        <v>329</v>
      </c>
      <c r="B330" t="s">
        <v>987</v>
      </c>
      <c r="C330" t="s">
        <v>988</v>
      </c>
    </row>
    <row r="331" spans="1:3" x14ac:dyDescent="0.35">
      <c r="A331">
        <v>330</v>
      </c>
      <c r="B331" t="s">
        <v>641</v>
      </c>
      <c r="C331" t="s">
        <v>989</v>
      </c>
    </row>
    <row r="332" spans="1:3" x14ac:dyDescent="0.35">
      <c r="A332">
        <v>331</v>
      </c>
      <c r="B332" t="s">
        <v>341</v>
      </c>
      <c r="C332" t="s">
        <v>990</v>
      </c>
    </row>
    <row r="333" spans="1:3" x14ac:dyDescent="0.35">
      <c r="A333">
        <v>332</v>
      </c>
      <c r="B333" t="s">
        <v>991</v>
      </c>
      <c r="C333">
        <v>0</v>
      </c>
    </row>
    <row r="334" spans="1:3" x14ac:dyDescent="0.35">
      <c r="A334">
        <v>333</v>
      </c>
      <c r="B334" t="s">
        <v>992</v>
      </c>
      <c r="C334" t="s">
        <v>993</v>
      </c>
    </row>
    <row r="335" spans="1:3" x14ac:dyDescent="0.35">
      <c r="A335">
        <v>334</v>
      </c>
      <c r="B335" t="s">
        <v>994</v>
      </c>
      <c r="C335" t="s">
        <v>995</v>
      </c>
    </row>
    <row r="336" spans="1:3" x14ac:dyDescent="0.35">
      <c r="A336">
        <v>335</v>
      </c>
      <c r="B336" t="s">
        <v>996</v>
      </c>
      <c r="C336" t="s">
        <v>997</v>
      </c>
    </row>
    <row r="337" spans="1:3" x14ac:dyDescent="0.35">
      <c r="A337">
        <v>336</v>
      </c>
      <c r="B337" t="s">
        <v>549</v>
      </c>
      <c r="C337" t="s">
        <v>998</v>
      </c>
    </row>
    <row r="338" spans="1:3" x14ac:dyDescent="0.35">
      <c r="A338">
        <v>337</v>
      </c>
      <c r="B338" t="s">
        <v>166</v>
      </c>
      <c r="C338" t="s">
        <v>999</v>
      </c>
    </row>
    <row r="339" spans="1:3" x14ac:dyDescent="0.35">
      <c r="A339">
        <v>338</v>
      </c>
      <c r="B339" t="s">
        <v>1000</v>
      </c>
      <c r="C339" t="s">
        <v>1001</v>
      </c>
    </row>
    <row r="340" spans="1:3" x14ac:dyDescent="0.35">
      <c r="A340">
        <v>339</v>
      </c>
      <c r="B340" t="s">
        <v>1002</v>
      </c>
      <c r="C340" t="s">
        <v>1003</v>
      </c>
    </row>
    <row r="341" spans="1:3" x14ac:dyDescent="0.35">
      <c r="A341">
        <v>340</v>
      </c>
      <c r="B341" t="s">
        <v>1004</v>
      </c>
      <c r="C341" t="s">
        <v>1005</v>
      </c>
    </row>
    <row r="342" spans="1:3" x14ac:dyDescent="0.35">
      <c r="A342">
        <v>341</v>
      </c>
      <c r="B342" t="s">
        <v>642</v>
      </c>
      <c r="C342" t="s">
        <v>1006</v>
      </c>
    </row>
    <row r="343" spans="1:3" x14ac:dyDescent="0.35">
      <c r="A343">
        <v>342</v>
      </c>
      <c r="B343" t="s">
        <v>342</v>
      </c>
      <c r="C343" t="s">
        <v>1007</v>
      </c>
    </row>
    <row r="344" spans="1:3" x14ac:dyDescent="0.35">
      <c r="A344">
        <v>343</v>
      </c>
      <c r="B344" t="s">
        <v>1008</v>
      </c>
      <c r="C344">
        <v>0</v>
      </c>
    </row>
    <row r="345" spans="1:3" x14ac:dyDescent="0.35">
      <c r="A345">
        <v>344</v>
      </c>
      <c r="B345" t="s">
        <v>1009</v>
      </c>
      <c r="C345" t="s">
        <v>1010</v>
      </c>
    </row>
    <row r="346" spans="1:3" x14ac:dyDescent="0.35">
      <c r="A346">
        <v>345</v>
      </c>
      <c r="B346" t="s">
        <v>1011</v>
      </c>
      <c r="C346" t="s">
        <v>1012</v>
      </c>
    </row>
    <row r="347" spans="1:3" x14ac:dyDescent="0.35">
      <c r="A347">
        <v>346</v>
      </c>
      <c r="B347" t="s">
        <v>1013</v>
      </c>
      <c r="C347" t="s">
        <v>1014</v>
      </c>
    </row>
    <row r="348" spans="1:3" x14ac:dyDescent="0.35">
      <c r="A348">
        <v>347</v>
      </c>
      <c r="B348" t="s">
        <v>550</v>
      </c>
      <c r="C348" t="s">
        <v>1015</v>
      </c>
    </row>
    <row r="349" spans="1:3" x14ac:dyDescent="0.35">
      <c r="A349">
        <v>348</v>
      </c>
      <c r="B349" t="s">
        <v>167</v>
      </c>
      <c r="C349" t="s">
        <v>1016</v>
      </c>
    </row>
    <row r="350" spans="1:3" x14ac:dyDescent="0.35">
      <c r="A350">
        <v>349</v>
      </c>
      <c r="B350" t="s">
        <v>1017</v>
      </c>
      <c r="C350" t="s">
        <v>1018</v>
      </c>
    </row>
    <row r="351" spans="1:3" x14ac:dyDescent="0.35">
      <c r="A351">
        <v>350</v>
      </c>
      <c r="B351" t="s">
        <v>1019</v>
      </c>
      <c r="C351" t="s">
        <v>1020</v>
      </c>
    </row>
    <row r="352" spans="1:3" x14ac:dyDescent="0.35">
      <c r="A352">
        <v>351</v>
      </c>
      <c r="B352" t="s">
        <v>1021</v>
      </c>
      <c r="C352" t="s">
        <v>1022</v>
      </c>
    </row>
    <row r="353" spans="1:3" x14ac:dyDescent="0.35">
      <c r="A353">
        <v>352</v>
      </c>
      <c r="B353" t="s">
        <v>643</v>
      </c>
      <c r="C353" t="s">
        <v>1023</v>
      </c>
    </row>
    <row r="354" spans="1:3" x14ac:dyDescent="0.35">
      <c r="A354">
        <v>353</v>
      </c>
      <c r="B354" t="s">
        <v>343</v>
      </c>
      <c r="C354" t="s">
        <v>1024</v>
      </c>
    </row>
    <row r="355" spans="1:3" x14ac:dyDescent="0.35">
      <c r="A355">
        <v>354</v>
      </c>
      <c r="B355" t="s">
        <v>1025</v>
      </c>
      <c r="C355">
        <v>0</v>
      </c>
    </row>
    <row r="356" spans="1:3" x14ac:dyDescent="0.35">
      <c r="A356">
        <v>355</v>
      </c>
      <c r="B356" t="s">
        <v>1026</v>
      </c>
      <c r="C356" t="s">
        <v>1027</v>
      </c>
    </row>
    <row r="357" spans="1:3" x14ac:dyDescent="0.35">
      <c r="A357">
        <v>356</v>
      </c>
      <c r="B357" t="s">
        <v>1028</v>
      </c>
      <c r="C357" t="s">
        <v>1029</v>
      </c>
    </row>
    <row r="358" spans="1:3" x14ac:dyDescent="0.35">
      <c r="A358">
        <v>357</v>
      </c>
      <c r="B358" t="s">
        <v>1030</v>
      </c>
      <c r="C358" t="s">
        <v>1031</v>
      </c>
    </row>
    <row r="359" spans="1:3" x14ac:dyDescent="0.35">
      <c r="A359">
        <v>358</v>
      </c>
      <c r="B359" t="s">
        <v>551</v>
      </c>
      <c r="C359" t="s">
        <v>1032</v>
      </c>
    </row>
    <row r="360" spans="1:3" x14ac:dyDescent="0.35">
      <c r="A360">
        <v>359</v>
      </c>
      <c r="B360" t="s">
        <v>168</v>
      </c>
      <c r="C360" t="s">
        <v>1033</v>
      </c>
    </row>
    <row r="361" spans="1:3" x14ac:dyDescent="0.35">
      <c r="A361">
        <v>360</v>
      </c>
      <c r="B361" t="s">
        <v>1034</v>
      </c>
      <c r="C361" t="s">
        <v>1035</v>
      </c>
    </row>
    <row r="362" spans="1:3" x14ac:dyDescent="0.35">
      <c r="A362">
        <v>361</v>
      </c>
      <c r="B362" t="s">
        <v>1036</v>
      </c>
      <c r="C362" t="s">
        <v>1037</v>
      </c>
    </row>
    <row r="363" spans="1:3" x14ac:dyDescent="0.35">
      <c r="A363">
        <v>362</v>
      </c>
      <c r="B363" t="s">
        <v>1038</v>
      </c>
      <c r="C363" t="s">
        <v>1039</v>
      </c>
    </row>
    <row r="364" spans="1:3" x14ac:dyDescent="0.35">
      <c r="A364">
        <v>363</v>
      </c>
      <c r="B364" t="s">
        <v>644</v>
      </c>
      <c r="C364" t="s">
        <v>1040</v>
      </c>
    </row>
    <row r="365" spans="1:3" x14ac:dyDescent="0.35">
      <c r="A365">
        <v>364</v>
      </c>
      <c r="B365" t="s">
        <v>344</v>
      </c>
      <c r="C365" t="s">
        <v>1041</v>
      </c>
    </row>
    <row r="366" spans="1:3" x14ac:dyDescent="0.35">
      <c r="A366">
        <v>365</v>
      </c>
      <c r="B366" t="s">
        <v>1042</v>
      </c>
      <c r="C366">
        <v>0</v>
      </c>
    </row>
    <row r="367" spans="1:3" x14ac:dyDescent="0.35">
      <c r="A367">
        <v>366</v>
      </c>
      <c r="B367" t="s">
        <v>1043</v>
      </c>
      <c r="C367" t="s">
        <v>1044</v>
      </c>
    </row>
    <row r="368" spans="1:3" x14ac:dyDescent="0.35">
      <c r="A368">
        <v>367</v>
      </c>
      <c r="B368" t="s">
        <v>1045</v>
      </c>
      <c r="C368" t="s">
        <v>1046</v>
      </c>
    </row>
    <row r="369" spans="1:3" x14ac:dyDescent="0.35">
      <c r="A369">
        <v>368</v>
      </c>
      <c r="B369" t="s">
        <v>1047</v>
      </c>
      <c r="C369" t="s">
        <v>1048</v>
      </c>
    </row>
    <row r="370" spans="1:3" x14ac:dyDescent="0.35">
      <c r="A370">
        <v>369</v>
      </c>
      <c r="B370" t="s">
        <v>552</v>
      </c>
      <c r="C370" t="s">
        <v>1049</v>
      </c>
    </row>
    <row r="371" spans="1:3" x14ac:dyDescent="0.35">
      <c r="A371">
        <v>370</v>
      </c>
      <c r="B371" t="s">
        <v>1050</v>
      </c>
      <c r="C371" t="s">
        <v>1051</v>
      </c>
    </row>
    <row r="372" spans="1:3" x14ac:dyDescent="0.35">
      <c r="A372">
        <v>371</v>
      </c>
      <c r="B372" t="s">
        <v>1052</v>
      </c>
      <c r="C372" t="e">
        <v>#N/A</v>
      </c>
    </row>
    <row r="373" spans="1:3" x14ac:dyDescent="0.35">
      <c r="A373">
        <v>372</v>
      </c>
      <c r="B373" t="s">
        <v>1053</v>
      </c>
      <c r="C373" t="e">
        <v>#N/A</v>
      </c>
    </row>
    <row r="374" spans="1:3" x14ac:dyDescent="0.35">
      <c r="A374">
        <v>373</v>
      </c>
      <c r="B374" t="s">
        <v>1054</v>
      </c>
      <c r="C374" t="e">
        <v>#N/A</v>
      </c>
    </row>
    <row r="375" spans="1:3" x14ac:dyDescent="0.35">
      <c r="A375">
        <v>374</v>
      </c>
      <c r="B375" t="s">
        <v>169</v>
      </c>
      <c r="C375" t="s">
        <v>1055</v>
      </c>
    </row>
    <row r="376" spans="1:3" x14ac:dyDescent="0.35">
      <c r="A376">
        <v>375</v>
      </c>
      <c r="B376" t="s">
        <v>170</v>
      </c>
      <c r="C376" t="s">
        <v>1056</v>
      </c>
    </row>
    <row r="377" spans="1:3" x14ac:dyDescent="0.35">
      <c r="A377">
        <v>376</v>
      </c>
      <c r="B377" t="s">
        <v>171</v>
      </c>
      <c r="C377" t="s">
        <v>1057</v>
      </c>
    </row>
    <row r="378" spans="1:3" x14ac:dyDescent="0.35">
      <c r="A378">
        <v>377</v>
      </c>
      <c r="B378" t="s">
        <v>1058</v>
      </c>
      <c r="C378" t="s">
        <v>1059</v>
      </c>
    </row>
    <row r="379" spans="1:3" x14ac:dyDescent="0.35">
      <c r="A379">
        <v>378</v>
      </c>
      <c r="B379" t="s">
        <v>1060</v>
      </c>
      <c r="C379" t="s">
        <v>1061</v>
      </c>
    </row>
    <row r="380" spans="1:3" x14ac:dyDescent="0.35">
      <c r="A380">
        <v>379</v>
      </c>
      <c r="B380" t="s">
        <v>1062</v>
      </c>
      <c r="C380" t="s">
        <v>1063</v>
      </c>
    </row>
    <row r="381" spans="1:3" x14ac:dyDescent="0.35">
      <c r="A381">
        <v>380</v>
      </c>
      <c r="B381" t="s">
        <v>645</v>
      </c>
      <c r="C381" t="s">
        <v>1064</v>
      </c>
    </row>
    <row r="382" spans="1:3" x14ac:dyDescent="0.35">
      <c r="A382">
        <v>381</v>
      </c>
      <c r="B382" t="s">
        <v>345</v>
      </c>
      <c r="C382" t="s">
        <v>1065</v>
      </c>
    </row>
    <row r="383" spans="1:3" x14ac:dyDescent="0.35">
      <c r="A383">
        <v>382</v>
      </c>
      <c r="B383" t="s">
        <v>1066</v>
      </c>
      <c r="C383">
        <v>0</v>
      </c>
    </row>
    <row r="384" spans="1:3" x14ac:dyDescent="0.35">
      <c r="A384">
        <v>383</v>
      </c>
      <c r="B384" t="s">
        <v>1067</v>
      </c>
      <c r="C384" t="s">
        <v>1068</v>
      </c>
    </row>
    <row r="385" spans="1:3" x14ac:dyDescent="0.35">
      <c r="A385">
        <v>384</v>
      </c>
      <c r="B385" t="s">
        <v>1069</v>
      </c>
      <c r="C385" t="s">
        <v>1070</v>
      </c>
    </row>
    <row r="386" spans="1:3" x14ac:dyDescent="0.35">
      <c r="A386">
        <v>385</v>
      </c>
      <c r="B386" t="s">
        <v>1071</v>
      </c>
      <c r="C386" t="s">
        <v>1072</v>
      </c>
    </row>
    <row r="387" spans="1:3" x14ac:dyDescent="0.35">
      <c r="A387">
        <v>386</v>
      </c>
      <c r="B387" t="s">
        <v>553</v>
      </c>
      <c r="C387" t="s">
        <v>1073</v>
      </c>
    </row>
    <row r="388" spans="1:3" x14ac:dyDescent="0.35">
      <c r="A388">
        <v>387</v>
      </c>
      <c r="B388" t="s">
        <v>172</v>
      </c>
      <c r="C388" t="s">
        <v>1074</v>
      </c>
    </row>
    <row r="389" spans="1:3" x14ac:dyDescent="0.35">
      <c r="A389">
        <v>388</v>
      </c>
      <c r="B389" t="s">
        <v>1075</v>
      </c>
      <c r="C389" t="s">
        <v>1076</v>
      </c>
    </row>
    <row r="390" spans="1:3" x14ac:dyDescent="0.35">
      <c r="A390">
        <v>389</v>
      </c>
      <c r="B390" t="s">
        <v>1077</v>
      </c>
      <c r="C390" t="s">
        <v>1078</v>
      </c>
    </row>
    <row r="391" spans="1:3" x14ac:dyDescent="0.35">
      <c r="A391">
        <v>390</v>
      </c>
      <c r="B391" t="s">
        <v>1079</v>
      </c>
      <c r="C391" t="s">
        <v>1080</v>
      </c>
    </row>
    <row r="392" spans="1:3" x14ac:dyDescent="0.35">
      <c r="A392">
        <v>391</v>
      </c>
      <c r="B392" t="s">
        <v>646</v>
      </c>
      <c r="C392" t="s">
        <v>1081</v>
      </c>
    </row>
    <row r="393" spans="1:3" x14ac:dyDescent="0.35">
      <c r="A393">
        <v>392</v>
      </c>
      <c r="B393" t="s">
        <v>346</v>
      </c>
      <c r="C393" t="s">
        <v>1082</v>
      </c>
    </row>
    <row r="394" spans="1:3" x14ac:dyDescent="0.35">
      <c r="A394">
        <v>393</v>
      </c>
      <c r="B394" t="s">
        <v>1083</v>
      </c>
      <c r="C394">
        <v>0</v>
      </c>
    </row>
    <row r="395" spans="1:3" x14ac:dyDescent="0.35">
      <c r="A395">
        <v>394</v>
      </c>
      <c r="B395" t="s">
        <v>1084</v>
      </c>
      <c r="C395" t="s">
        <v>1085</v>
      </c>
    </row>
    <row r="396" spans="1:3" x14ac:dyDescent="0.35">
      <c r="A396">
        <v>395</v>
      </c>
      <c r="B396" t="s">
        <v>1086</v>
      </c>
      <c r="C396" t="s">
        <v>1087</v>
      </c>
    </row>
    <row r="397" spans="1:3" x14ac:dyDescent="0.35">
      <c r="A397">
        <v>396</v>
      </c>
      <c r="B397" t="s">
        <v>1088</v>
      </c>
      <c r="C397" t="s">
        <v>1089</v>
      </c>
    </row>
    <row r="398" spans="1:3" x14ac:dyDescent="0.35">
      <c r="A398">
        <v>397</v>
      </c>
      <c r="B398" t="s">
        <v>554</v>
      </c>
      <c r="C398" t="s">
        <v>1090</v>
      </c>
    </row>
    <row r="399" spans="1:3" x14ac:dyDescent="0.35">
      <c r="A399">
        <v>398</v>
      </c>
      <c r="B399" t="s">
        <v>173</v>
      </c>
      <c r="C399" t="s">
        <v>1091</v>
      </c>
    </row>
    <row r="400" spans="1:3" x14ac:dyDescent="0.35">
      <c r="A400">
        <v>399</v>
      </c>
      <c r="B400" t="s">
        <v>1092</v>
      </c>
      <c r="C400" t="s">
        <v>1093</v>
      </c>
    </row>
    <row r="401" spans="1:3" x14ac:dyDescent="0.35">
      <c r="A401">
        <v>400</v>
      </c>
      <c r="B401" t="s">
        <v>1094</v>
      </c>
      <c r="C401" t="s">
        <v>1095</v>
      </c>
    </row>
    <row r="402" spans="1:3" x14ac:dyDescent="0.35">
      <c r="A402">
        <v>401</v>
      </c>
      <c r="B402" t="s">
        <v>1096</v>
      </c>
      <c r="C402" t="s">
        <v>1097</v>
      </c>
    </row>
    <row r="403" spans="1:3" x14ac:dyDescent="0.35">
      <c r="A403">
        <v>402</v>
      </c>
      <c r="B403" t="s">
        <v>647</v>
      </c>
      <c r="C403" t="s">
        <v>1098</v>
      </c>
    </row>
    <row r="404" spans="1:3" x14ac:dyDescent="0.35">
      <c r="A404">
        <v>403</v>
      </c>
      <c r="B404" t="s">
        <v>347</v>
      </c>
      <c r="C404" t="s">
        <v>1099</v>
      </c>
    </row>
    <row r="405" spans="1:3" x14ac:dyDescent="0.35">
      <c r="A405">
        <v>404</v>
      </c>
      <c r="B405" t="s">
        <v>1100</v>
      </c>
      <c r="C405">
        <v>0</v>
      </c>
    </row>
    <row r="406" spans="1:3" x14ac:dyDescent="0.35">
      <c r="A406">
        <v>405</v>
      </c>
      <c r="B406" t="s">
        <v>1101</v>
      </c>
      <c r="C406" t="s">
        <v>1102</v>
      </c>
    </row>
    <row r="407" spans="1:3" x14ac:dyDescent="0.35">
      <c r="A407">
        <v>406</v>
      </c>
      <c r="B407" t="s">
        <v>1103</v>
      </c>
      <c r="C407" t="s">
        <v>1104</v>
      </c>
    </row>
    <row r="408" spans="1:3" x14ac:dyDescent="0.35">
      <c r="A408">
        <v>407</v>
      </c>
      <c r="B408" t="s">
        <v>1105</v>
      </c>
      <c r="C408" t="s">
        <v>1106</v>
      </c>
    </row>
    <row r="409" spans="1:3" x14ac:dyDescent="0.35">
      <c r="A409">
        <v>408</v>
      </c>
      <c r="B409" t="s">
        <v>555</v>
      </c>
      <c r="C409" t="s">
        <v>1107</v>
      </c>
    </row>
    <row r="410" spans="1:3" x14ac:dyDescent="0.35">
      <c r="A410">
        <v>409</v>
      </c>
      <c r="B410" t="s">
        <v>174</v>
      </c>
      <c r="C410" t="s">
        <v>1108</v>
      </c>
    </row>
    <row r="411" spans="1:3" x14ac:dyDescent="0.35">
      <c r="A411">
        <v>410</v>
      </c>
      <c r="B411" t="s">
        <v>1109</v>
      </c>
      <c r="C411" t="s">
        <v>1110</v>
      </c>
    </row>
    <row r="412" spans="1:3" x14ac:dyDescent="0.35">
      <c r="A412">
        <v>411</v>
      </c>
      <c r="B412" t="s">
        <v>1111</v>
      </c>
      <c r="C412" t="s">
        <v>1112</v>
      </c>
    </row>
    <row r="413" spans="1:3" x14ac:dyDescent="0.35">
      <c r="A413">
        <v>412</v>
      </c>
      <c r="B413" t="s">
        <v>1113</v>
      </c>
      <c r="C413" t="s">
        <v>1114</v>
      </c>
    </row>
    <row r="414" spans="1:3" x14ac:dyDescent="0.35">
      <c r="A414">
        <v>413</v>
      </c>
      <c r="B414" t="s">
        <v>648</v>
      </c>
      <c r="C414" t="s">
        <v>1115</v>
      </c>
    </row>
    <row r="415" spans="1:3" x14ac:dyDescent="0.35">
      <c r="A415">
        <v>414</v>
      </c>
      <c r="B415" t="s">
        <v>348</v>
      </c>
      <c r="C415" t="s">
        <v>1116</v>
      </c>
    </row>
    <row r="416" spans="1:3" x14ac:dyDescent="0.35">
      <c r="A416">
        <v>415</v>
      </c>
      <c r="B416" t="s">
        <v>1117</v>
      </c>
      <c r="C416">
        <v>0</v>
      </c>
    </row>
    <row r="417" spans="1:3" x14ac:dyDescent="0.35">
      <c r="A417">
        <v>416</v>
      </c>
      <c r="B417" t="s">
        <v>1118</v>
      </c>
      <c r="C417" t="s">
        <v>1119</v>
      </c>
    </row>
    <row r="418" spans="1:3" x14ac:dyDescent="0.35">
      <c r="A418">
        <v>417</v>
      </c>
      <c r="B418" t="s">
        <v>1120</v>
      </c>
      <c r="C418" t="s">
        <v>1121</v>
      </c>
    </row>
    <row r="419" spans="1:3" x14ac:dyDescent="0.35">
      <c r="A419">
        <v>418</v>
      </c>
      <c r="B419" t="s">
        <v>1122</v>
      </c>
      <c r="C419" t="s">
        <v>1123</v>
      </c>
    </row>
    <row r="420" spans="1:3" x14ac:dyDescent="0.35">
      <c r="A420">
        <v>419</v>
      </c>
      <c r="B420" t="s">
        <v>556</v>
      </c>
      <c r="C420" t="s">
        <v>1124</v>
      </c>
    </row>
    <row r="421" spans="1:3" x14ac:dyDescent="0.35">
      <c r="A421">
        <v>420</v>
      </c>
      <c r="B421" t="s">
        <v>175</v>
      </c>
      <c r="C421" t="s">
        <v>1125</v>
      </c>
    </row>
    <row r="422" spans="1:3" x14ac:dyDescent="0.35">
      <c r="A422">
        <v>421</v>
      </c>
      <c r="B422" t="s">
        <v>1126</v>
      </c>
      <c r="C422" t="s">
        <v>1127</v>
      </c>
    </row>
    <row r="423" spans="1:3" x14ac:dyDescent="0.35">
      <c r="A423">
        <v>422</v>
      </c>
      <c r="B423" t="s">
        <v>1128</v>
      </c>
      <c r="C423" t="s">
        <v>1129</v>
      </c>
    </row>
    <row r="424" spans="1:3" x14ac:dyDescent="0.35">
      <c r="A424">
        <v>423</v>
      </c>
      <c r="B424" t="s">
        <v>1130</v>
      </c>
      <c r="C424" t="s">
        <v>1131</v>
      </c>
    </row>
    <row r="425" spans="1:3" x14ac:dyDescent="0.35">
      <c r="A425">
        <v>424</v>
      </c>
      <c r="B425" t="s">
        <v>649</v>
      </c>
      <c r="C425" t="s">
        <v>1132</v>
      </c>
    </row>
    <row r="426" spans="1:3" x14ac:dyDescent="0.35">
      <c r="A426">
        <v>425</v>
      </c>
      <c r="B426" t="s">
        <v>349</v>
      </c>
      <c r="C426" t="s">
        <v>1133</v>
      </c>
    </row>
    <row r="427" spans="1:3" x14ac:dyDescent="0.35">
      <c r="A427">
        <v>426</v>
      </c>
      <c r="B427" t="s">
        <v>1134</v>
      </c>
      <c r="C427">
        <v>0</v>
      </c>
    </row>
    <row r="428" spans="1:3" x14ac:dyDescent="0.35">
      <c r="A428">
        <v>427</v>
      </c>
      <c r="B428" t="s">
        <v>1135</v>
      </c>
      <c r="C428" t="s">
        <v>1136</v>
      </c>
    </row>
    <row r="429" spans="1:3" x14ac:dyDescent="0.35">
      <c r="A429">
        <v>428</v>
      </c>
      <c r="B429" t="s">
        <v>1137</v>
      </c>
      <c r="C429" t="s">
        <v>1138</v>
      </c>
    </row>
    <row r="430" spans="1:3" x14ac:dyDescent="0.35">
      <c r="A430">
        <v>429</v>
      </c>
      <c r="B430" t="s">
        <v>1139</v>
      </c>
      <c r="C430" t="s">
        <v>1140</v>
      </c>
    </row>
    <row r="431" spans="1:3" x14ac:dyDescent="0.35">
      <c r="A431">
        <v>430</v>
      </c>
      <c r="B431" t="s">
        <v>557</v>
      </c>
      <c r="C431" t="s">
        <v>1141</v>
      </c>
    </row>
    <row r="432" spans="1:3" x14ac:dyDescent="0.35">
      <c r="A432">
        <v>431</v>
      </c>
      <c r="B432" t="s">
        <v>176</v>
      </c>
      <c r="C432" t="s">
        <v>1142</v>
      </c>
    </row>
    <row r="433" spans="1:3" x14ac:dyDescent="0.35">
      <c r="A433">
        <v>432</v>
      </c>
      <c r="B433" t="s">
        <v>1143</v>
      </c>
      <c r="C433" t="s">
        <v>1144</v>
      </c>
    </row>
    <row r="434" spans="1:3" x14ac:dyDescent="0.35">
      <c r="A434">
        <v>433</v>
      </c>
      <c r="B434" t="s">
        <v>1145</v>
      </c>
      <c r="C434" t="s">
        <v>1146</v>
      </c>
    </row>
    <row r="435" spans="1:3" x14ac:dyDescent="0.35">
      <c r="A435">
        <v>434</v>
      </c>
      <c r="B435" t="s">
        <v>1147</v>
      </c>
      <c r="C435" t="s">
        <v>1148</v>
      </c>
    </row>
    <row r="436" spans="1:3" x14ac:dyDescent="0.35">
      <c r="A436">
        <v>435</v>
      </c>
      <c r="B436" t="s">
        <v>650</v>
      </c>
      <c r="C436" t="s">
        <v>1149</v>
      </c>
    </row>
    <row r="437" spans="1:3" x14ac:dyDescent="0.35">
      <c r="A437">
        <v>436</v>
      </c>
      <c r="B437" t="s">
        <v>350</v>
      </c>
      <c r="C437" t="s">
        <v>1150</v>
      </c>
    </row>
    <row r="438" spans="1:3" x14ac:dyDescent="0.35">
      <c r="A438">
        <v>437</v>
      </c>
      <c r="B438" t="s">
        <v>1151</v>
      </c>
      <c r="C438">
        <v>0</v>
      </c>
    </row>
    <row r="439" spans="1:3" x14ac:dyDescent="0.35">
      <c r="A439">
        <v>438</v>
      </c>
      <c r="B439" t="s">
        <v>1152</v>
      </c>
      <c r="C439" t="s">
        <v>1153</v>
      </c>
    </row>
    <row r="440" spans="1:3" x14ac:dyDescent="0.35">
      <c r="A440">
        <v>439</v>
      </c>
      <c r="B440" t="s">
        <v>1154</v>
      </c>
      <c r="C440" t="s">
        <v>1155</v>
      </c>
    </row>
    <row r="441" spans="1:3" x14ac:dyDescent="0.35">
      <c r="A441">
        <v>440</v>
      </c>
      <c r="B441" t="s">
        <v>1156</v>
      </c>
      <c r="C441" t="s">
        <v>1157</v>
      </c>
    </row>
    <row r="442" spans="1:3" x14ac:dyDescent="0.35">
      <c r="A442">
        <v>441</v>
      </c>
      <c r="B442" t="s">
        <v>558</v>
      </c>
      <c r="C442" t="s">
        <v>1158</v>
      </c>
    </row>
    <row r="443" spans="1:3" x14ac:dyDescent="0.35">
      <c r="A443">
        <v>442</v>
      </c>
      <c r="B443" t="s">
        <v>1159</v>
      </c>
      <c r="C443" t="s">
        <v>1160</v>
      </c>
    </row>
    <row r="444" spans="1:3" x14ac:dyDescent="0.35">
      <c r="A444">
        <v>443</v>
      </c>
      <c r="B444" t="s">
        <v>177</v>
      </c>
      <c r="C444" t="s">
        <v>1161</v>
      </c>
    </row>
    <row r="445" spans="1:3" x14ac:dyDescent="0.35">
      <c r="A445">
        <v>444</v>
      </c>
      <c r="B445" t="s">
        <v>1162</v>
      </c>
      <c r="C445" t="s">
        <v>1163</v>
      </c>
    </row>
    <row r="446" spans="1:3" x14ac:dyDescent="0.35">
      <c r="A446">
        <v>445</v>
      </c>
      <c r="B446" t="s">
        <v>1164</v>
      </c>
      <c r="C446" t="s">
        <v>1165</v>
      </c>
    </row>
    <row r="447" spans="1:3" x14ac:dyDescent="0.35">
      <c r="A447">
        <v>446</v>
      </c>
      <c r="B447" t="s">
        <v>1166</v>
      </c>
      <c r="C447" t="s">
        <v>1167</v>
      </c>
    </row>
    <row r="448" spans="1:3" x14ac:dyDescent="0.35">
      <c r="A448">
        <v>447</v>
      </c>
      <c r="B448" t="s">
        <v>1168</v>
      </c>
      <c r="C448" t="s">
        <v>1169</v>
      </c>
    </row>
    <row r="449" spans="1:3" x14ac:dyDescent="0.35">
      <c r="A449">
        <v>448</v>
      </c>
      <c r="B449" t="s">
        <v>1170</v>
      </c>
      <c r="C449" t="s">
        <v>1171</v>
      </c>
    </row>
    <row r="450" spans="1:3" x14ac:dyDescent="0.35">
      <c r="A450">
        <v>449</v>
      </c>
      <c r="B450" t="s">
        <v>651</v>
      </c>
      <c r="C450" t="s">
        <v>1172</v>
      </c>
    </row>
    <row r="451" spans="1:3" x14ac:dyDescent="0.35">
      <c r="A451">
        <v>450</v>
      </c>
      <c r="B451" t="s">
        <v>351</v>
      </c>
      <c r="C451" t="s">
        <v>1173</v>
      </c>
    </row>
    <row r="452" spans="1:3" x14ac:dyDescent="0.35">
      <c r="A452">
        <v>451</v>
      </c>
      <c r="B452" t="s">
        <v>1174</v>
      </c>
      <c r="C452">
        <v>0</v>
      </c>
    </row>
    <row r="453" spans="1:3" x14ac:dyDescent="0.35">
      <c r="A453">
        <v>452</v>
      </c>
      <c r="B453" t="s">
        <v>1175</v>
      </c>
      <c r="C453" t="s">
        <v>1176</v>
      </c>
    </row>
    <row r="454" spans="1:3" x14ac:dyDescent="0.35">
      <c r="A454">
        <v>453</v>
      </c>
      <c r="B454" t="s">
        <v>1177</v>
      </c>
      <c r="C454" t="s">
        <v>1178</v>
      </c>
    </row>
    <row r="455" spans="1:3" x14ac:dyDescent="0.35">
      <c r="A455">
        <v>454</v>
      </c>
      <c r="B455" t="s">
        <v>1179</v>
      </c>
      <c r="C455" t="s">
        <v>1180</v>
      </c>
    </row>
    <row r="456" spans="1:3" x14ac:dyDescent="0.35">
      <c r="A456">
        <v>455</v>
      </c>
      <c r="B456" t="s">
        <v>559</v>
      </c>
      <c r="C456" t="s">
        <v>1181</v>
      </c>
    </row>
    <row r="457" spans="1:3" x14ac:dyDescent="0.35">
      <c r="A457">
        <v>456</v>
      </c>
      <c r="B457" t="s">
        <v>178</v>
      </c>
      <c r="C457" t="s">
        <v>1182</v>
      </c>
    </row>
    <row r="458" spans="1:3" x14ac:dyDescent="0.35">
      <c r="A458">
        <v>457</v>
      </c>
      <c r="B458" t="s">
        <v>1183</v>
      </c>
      <c r="C458" t="s">
        <v>1184</v>
      </c>
    </row>
    <row r="459" spans="1:3" x14ac:dyDescent="0.35">
      <c r="A459">
        <v>458</v>
      </c>
      <c r="B459" t="s">
        <v>1185</v>
      </c>
      <c r="C459" t="s">
        <v>1186</v>
      </c>
    </row>
    <row r="460" spans="1:3" x14ac:dyDescent="0.35">
      <c r="A460">
        <v>459</v>
      </c>
      <c r="B460" t="s">
        <v>1187</v>
      </c>
      <c r="C460" t="s">
        <v>1188</v>
      </c>
    </row>
    <row r="461" spans="1:3" x14ac:dyDescent="0.35">
      <c r="A461">
        <v>460</v>
      </c>
      <c r="B461" t="s">
        <v>652</v>
      </c>
      <c r="C461" t="s">
        <v>1189</v>
      </c>
    </row>
    <row r="462" spans="1:3" x14ac:dyDescent="0.35">
      <c r="A462">
        <v>461</v>
      </c>
      <c r="B462" t="s">
        <v>352</v>
      </c>
      <c r="C462" t="s">
        <v>1190</v>
      </c>
    </row>
    <row r="463" spans="1:3" x14ac:dyDescent="0.35">
      <c r="A463">
        <v>462</v>
      </c>
      <c r="B463" t="s">
        <v>1191</v>
      </c>
      <c r="C463">
        <v>0</v>
      </c>
    </row>
    <row r="464" spans="1:3" x14ac:dyDescent="0.35">
      <c r="A464">
        <v>463</v>
      </c>
      <c r="B464" t="s">
        <v>1192</v>
      </c>
      <c r="C464" t="s">
        <v>1193</v>
      </c>
    </row>
    <row r="465" spans="1:3" x14ac:dyDescent="0.35">
      <c r="A465">
        <v>464</v>
      </c>
      <c r="B465" t="s">
        <v>1194</v>
      </c>
      <c r="C465" t="s">
        <v>1195</v>
      </c>
    </row>
    <row r="466" spans="1:3" x14ac:dyDescent="0.35">
      <c r="A466">
        <v>465</v>
      </c>
      <c r="B466" t="s">
        <v>1196</v>
      </c>
      <c r="C466" t="s">
        <v>1197</v>
      </c>
    </row>
    <row r="467" spans="1:3" x14ac:dyDescent="0.35">
      <c r="A467">
        <v>466</v>
      </c>
      <c r="B467" t="s">
        <v>426</v>
      </c>
      <c r="C467" t="s">
        <v>427</v>
      </c>
    </row>
    <row r="468" spans="1:3" x14ac:dyDescent="0.35">
      <c r="A468">
        <v>467</v>
      </c>
      <c r="B468" t="s">
        <v>1198</v>
      </c>
      <c r="C468" t="s">
        <v>827</v>
      </c>
    </row>
    <row r="469" spans="1:3" x14ac:dyDescent="0.35">
      <c r="A469">
        <v>468</v>
      </c>
      <c r="B469" t="s">
        <v>429</v>
      </c>
      <c r="C469" t="s">
        <v>430</v>
      </c>
    </row>
    <row r="470" spans="1:3" x14ac:dyDescent="0.35">
      <c r="A470">
        <v>469</v>
      </c>
      <c r="B470" t="s">
        <v>1199</v>
      </c>
      <c r="C470" t="e">
        <v>#N/A</v>
      </c>
    </row>
    <row r="471" spans="1:3" x14ac:dyDescent="0.35">
      <c r="A471">
        <v>470</v>
      </c>
      <c r="B471" t="s">
        <v>1200</v>
      </c>
      <c r="C471" t="e">
        <v>#N/A</v>
      </c>
    </row>
    <row r="472" spans="1:3" x14ac:dyDescent="0.35">
      <c r="A472">
        <v>471</v>
      </c>
      <c r="B472" t="s">
        <v>1201</v>
      </c>
      <c r="C472" t="e">
        <v>#N/A</v>
      </c>
    </row>
    <row r="473" spans="1:3" x14ac:dyDescent="0.35">
      <c r="A473">
        <v>472</v>
      </c>
      <c r="B473" t="s">
        <v>1202</v>
      </c>
      <c r="C473" t="e">
        <v>#N/A</v>
      </c>
    </row>
    <row r="474" spans="1:3" x14ac:dyDescent="0.35">
      <c r="A474">
        <v>473</v>
      </c>
      <c r="B474" t="s">
        <v>1203</v>
      </c>
      <c r="C474" t="e">
        <v>#N/A</v>
      </c>
    </row>
    <row r="475" spans="1:3" x14ac:dyDescent="0.35">
      <c r="A475">
        <v>474</v>
      </c>
      <c r="B475" t="s">
        <v>1204</v>
      </c>
      <c r="C475" t="e">
        <v>#N/A</v>
      </c>
    </row>
    <row r="476" spans="1:3" x14ac:dyDescent="0.35">
      <c r="A476">
        <v>475</v>
      </c>
      <c r="B476" t="s">
        <v>1205</v>
      </c>
      <c r="C476" t="e">
        <v>#N/A</v>
      </c>
    </row>
    <row r="477" spans="1:3" x14ac:dyDescent="0.35">
      <c r="A477">
        <v>476</v>
      </c>
      <c r="B477" t="s">
        <v>1206</v>
      </c>
      <c r="C477" t="e">
        <v>#N/A</v>
      </c>
    </row>
    <row r="478" spans="1:3" x14ac:dyDescent="0.35">
      <c r="A478">
        <v>477</v>
      </c>
      <c r="B478" t="s">
        <v>1207</v>
      </c>
      <c r="C478" t="e">
        <v>#N/A</v>
      </c>
    </row>
    <row r="479" spans="1:3" x14ac:dyDescent="0.35">
      <c r="A479">
        <v>478</v>
      </c>
      <c r="B479" t="s">
        <v>1208</v>
      </c>
      <c r="C479" t="e">
        <v>#N/A</v>
      </c>
    </row>
    <row r="480" spans="1:3" x14ac:dyDescent="0.35">
      <c r="A480">
        <v>479</v>
      </c>
      <c r="B480" t="s">
        <v>1209</v>
      </c>
      <c r="C480" t="e">
        <v>#N/A</v>
      </c>
    </row>
    <row r="481" spans="1:3" x14ac:dyDescent="0.35">
      <c r="A481">
        <v>480</v>
      </c>
      <c r="B481" t="s">
        <v>1210</v>
      </c>
      <c r="C481" t="e">
        <v>#N/A</v>
      </c>
    </row>
    <row r="482" spans="1:3" x14ac:dyDescent="0.35">
      <c r="A482">
        <v>481</v>
      </c>
      <c r="B482" t="s">
        <v>1211</v>
      </c>
      <c r="C482" t="e">
        <v>#N/A</v>
      </c>
    </row>
    <row r="483" spans="1:3" x14ac:dyDescent="0.35">
      <c r="A483">
        <v>482</v>
      </c>
      <c r="B483" t="s">
        <v>1212</v>
      </c>
      <c r="C483" t="e">
        <v>#N/A</v>
      </c>
    </row>
    <row r="484" spans="1:3" x14ac:dyDescent="0.35">
      <c r="A484">
        <v>483</v>
      </c>
      <c r="B484" t="s">
        <v>1213</v>
      </c>
      <c r="C484" t="e">
        <v>#N/A</v>
      </c>
    </row>
    <row r="485" spans="1:3" x14ac:dyDescent="0.35">
      <c r="A485">
        <v>484</v>
      </c>
      <c r="B485" t="s">
        <v>1214</v>
      </c>
      <c r="C485" t="e">
        <v>#N/A</v>
      </c>
    </row>
    <row r="486" spans="1:3" x14ac:dyDescent="0.35">
      <c r="A486">
        <v>485</v>
      </c>
      <c r="B486" t="s">
        <v>1215</v>
      </c>
      <c r="C486" t="s">
        <v>536</v>
      </c>
    </row>
    <row r="487" spans="1:3" x14ac:dyDescent="0.35">
      <c r="A487">
        <v>486</v>
      </c>
      <c r="B487" t="s">
        <v>433</v>
      </c>
      <c r="C487" t="s">
        <v>434</v>
      </c>
    </row>
    <row r="488" spans="1:3" x14ac:dyDescent="0.35">
      <c r="A488">
        <v>487</v>
      </c>
      <c r="B488" t="s">
        <v>663</v>
      </c>
      <c r="C488" t="e">
        <v>#N/A</v>
      </c>
    </row>
    <row r="489" spans="1:3" x14ac:dyDescent="0.35">
      <c r="A489">
        <v>488</v>
      </c>
      <c r="B489" t="s">
        <v>664</v>
      </c>
      <c r="C489" t="e">
        <v>#N/A</v>
      </c>
    </row>
    <row r="490" spans="1:3" x14ac:dyDescent="0.35">
      <c r="A490">
        <v>489</v>
      </c>
      <c r="B490" t="s">
        <v>665</v>
      </c>
      <c r="C490" t="e">
        <v>#N/A</v>
      </c>
    </row>
    <row r="491" spans="1:3" x14ac:dyDescent="0.35">
      <c r="A491">
        <v>490</v>
      </c>
      <c r="B491" t="s">
        <v>666</v>
      </c>
      <c r="C491" t="e">
        <v>#N/A</v>
      </c>
    </row>
    <row r="492" spans="1:3" x14ac:dyDescent="0.35">
      <c r="A492">
        <v>491</v>
      </c>
      <c r="B492" t="s">
        <v>667</v>
      </c>
      <c r="C492" t="e">
        <v>#N/A</v>
      </c>
    </row>
    <row r="493" spans="1:3" x14ac:dyDescent="0.35">
      <c r="A493">
        <v>492</v>
      </c>
      <c r="B493" t="s">
        <v>668</v>
      </c>
      <c r="C493" t="e">
        <v>#N/A</v>
      </c>
    </row>
    <row r="494" spans="1:3" x14ac:dyDescent="0.35">
      <c r="A494">
        <v>493</v>
      </c>
      <c r="B494" t="s">
        <v>669</v>
      </c>
      <c r="C494" t="e">
        <v>#N/A</v>
      </c>
    </row>
    <row r="495" spans="1:3" x14ac:dyDescent="0.35">
      <c r="A495">
        <v>494</v>
      </c>
      <c r="B495" t="s">
        <v>670</v>
      </c>
      <c r="C495" t="e">
        <v>#N/A</v>
      </c>
    </row>
    <row r="496" spans="1:3" x14ac:dyDescent="0.35">
      <c r="A496">
        <v>495</v>
      </c>
      <c r="B496" t="s">
        <v>671</v>
      </c>
      <c r="C496" t="e">
        <v>#N/A</v>
      </c>
    </row>
    <row r="497" spans="1:3" x14ac:dyDescent="0.35">
      <c r="A497">
        <v>496</v>
      </c>
      <c r="B497" t="s">
        <v>672</v>
      </c>
      <c r="C497" t="s">
        <v>1216</v>
      </c>
    </row>
    <row r="498" spans="1:3" x14ac:dyDescent="0.35">
      <c r="A498">
        <v>497</v>
      </c>
      <c r="B498" t="s">
        <v>673</v>
      </c>
      <c r="C498" t="e">
        <v>#N/A</v>
      </c>
    </row>
    <row r="499" spans="1:3" x14ac:dyDescent="0.35">
      <c r="A499">
        <v>498</v>
      </c>
      <c r="B499" t="s">
        <v>674</v>
      </c>
      <c r="C499" t="e">
        <v>#N/A</v>
      </c>
    </row>
    <row r="500" spans="1:3" x14ac:dyDescent="0.35">
      <c r="A500">
        <v>499</v>
      </c>
      <c r="B500" t="s">
        <v>1217</v>
      </c>
      <c r="C500" t="s">
        <v>1218</v>
      </c>
    </row>
    <row r="501" spans="1:3" x14ac:dyDescent="0.35">
      <c r="A501">
        <v>500</v>
      </c>
      <c r="B501" t="s">
        <v>1219</v>
      </c>
      <c r="C501" t="s">
        <v>1220</v>
      </c>
    </row>
    <row r="502" spans="1:3" x14ac:dyDescent="0.35">
      <c r="A502">
        <v>501</v>
      </c>
      <c r="B502" t="s">
        <v>1221</v>
      </c>
      <c r="C502" t="e">
        <v>#N/A</v>
      </c>
    </row>
    <row r="503" spans="1:3" x14ac:dyDescent="0.35">
      <c r="A503">
        <v>502</v>
      </c>
      <c r="B503" t="s">
        <v>1222</v>
      </c>
      <c r="C503" t="e">
        <v>#N/A</v>
      </c>
    </row>
    <row r="504" spans="1:3" x14ac:dyDescent="0.35">
      <c r="A504">
        <v>503</v>
      </c>
      <c r="B504" t="s">
        <v>1223</v>
      </c>
      <c r="C504" t="e">
        <v>#N/A</v>
      </c>
    </row>
    <row r="505" spans="1:3" x14ac:dyDescent="0.35">
      <c r="A505">
        <v>504</v>
      </c>
      <c r="B505" t="s">
        <v>1224</v>
      </c>
      <c r="C505" t="e">
        <v>#N/A</v>
      </c>
    </row>
    <row r="506" spans="1:3" x14ac:dyDescent="0.35">
      <c r="A506">
        <v>505</v>
      </c>
      <c r="B506" t="s">
        <v>1225</v>
      </c>
      <c r="C506" t="s">
        <v>1226</v>
      </c>
    </row>
    <row r="507" spans="1:3" x14ac:dyDescent="0.35">
      <c r="A507">
        <v>506</v>
      </c>
      <c r="B507" t="s">
        <v>1227</v>
      </c>
      <c r="C507" t="e">
        <v>#N/A</v>
      </c>
    </row>
    <row r="508" spans="1:3" x14ac:dyDescent="0.35">
      <c r="A508">
        <v>507</v>
      </c>
      <c r="B508" t="s">
        <v>1228</v>
      </c>
      <c r="C508" t="e">
        <v>#N/A</v>
      </c>
    </row>
    <row r="509" spans="1:3" x14ac:dyDescent="0.35">
      <c r="A509">
        <v>508</v>
      </c>
      <c r="B509" t="s">
        <v>1229</v>
      </c>
      <c r="C509" t="e">
        <v>#N/A</v>
      </c>
    </row>
    <row r="510" spans="1:3" x14ac:dyDescent="0.35">
      <c r="A510">
        <v>509</v>
      </c>
      <c r="B510" t="s">
        <v>1230</v>
      </c>
      <c r="C510" t="e">
        <v>#N/A</v>
      </c>
    </row>
    <row r="511" spans="1:3" x14ac:dyDescent="0.35">
      <c r="A511">
        <v>510</v>
      </c>
      <c r="B511" t="s">
        <v>1231</v>
      </c>
      <c r="C511" t="e">
        <v>#N/A</v>
      </c>
    </row>
    <row r="512" spans="1:3" x14ac:dyDescent="0.35">
      <c r="A512">
        <v>511</v>
      </c>
      <c r="B512" t="s">
        <v>1232</v>
      </c>
      <c r="C512" t="e">
        <v>#N/A</v>
      </c>
    </row>
    <row r="513" spans="1:3" x14ac:dyDescent="0.35">
      <c r="A513">
        <v>512</v>
      </c>
      <c r="B513" t="s">
        <v>1233</v>
      </c>
      <c r="C513" t="e">
        <v>#N/A</v>
      </c>
    </row>
    <row r="514" spans="1:3" x14ac:dyDescent="0.35">
      <c r="A514">
        <v>513</v>
      </c>
      <c r="B514" t="s">
        <v>1234</v>
      </c>
      <c r="C514" t="e">
        <v>#N/A</v>
      </c>
    </row>
    <row r="515" spans="1:3" x14ac:dyDescent="0.35">
      <c r="A515">
        <v>514</v>
      </c>
      <c r="B515" t="s">
        <v>1235</v>
      </c>
      <c r="C515" t="e">
        <v>#N/A</v>
      </c>
    </row>
    <row r="516" spans="1:3" x14ac:dyDescent="0.35">
      <c r="A516">
        <v>515</v>
      </c>
      <c r="B516" t="s">
        <v>1236</v>
      </c>
      <c r="C516" t="e">
        <v>#N/A</v>
      </c>
    </row>
    <row r="517" spans="1:3" x14ac:dyDescent="0.35">
      <c r="A517">
        <v>516</v>
      </c>
      <c r="B517" t="s">
        <v>1237</v>
      </c>
      <c r="C517" t="e">
        <v>#N/A</v>
      </c>
    </row>
    <row r="518" spans="1:3" x14ac:dyDescent="0.35">
      <c r="A518">
        <v>517</v>
      </c>
      <c r="B518" t="s">
        <v>1238</v>
      </c>
      <c r="C518" t="e">
        <v>#N/A</v>
      </c>
    </row>
    <row r="519" spans="1:3" x14ac:dyDescent="0.35">
      <c r="A519">
        <v>518</v>
      </c>
      <c r="B519" t="s">
        <v>1239</v>
      </c>
      <c r="C519" t="e">
        <v>#N/A</v>
      </c>
    </row>
    <row r="520" spans="1:3" x14ac:dyDescent="0.35">
      <c r="A520">
        <v>519</v>
      </c>
      <c r="B520" t="s">
        <v>1240</v>
      </c>
      <c r="C520" t="e">
        <v>#N/A</v>
      </c>
    </row>
    <row r="521" spans="1:3" x14ac:dyDescent="0.35">
      <c r="A521">
        <v>520</v>
      </c>
      <c r="B521" t="s">
        <v>1241</v>
      </c>
      <c r="C521" t="e">
        <v>#N/A</v>
      </c>
    </row>
    <row r="522" spans="1:3" x14ac:dyDescent="0.35">
      <c r="A522">
        <v>521</v>
      </c>
      <c r="B522" t="s">
        <v>1242</v>
      </c>
      <c r="C522" t="e">
        <v>#N/A</v>
      </c>
    </row>
    <row r="523" spans="1:3" x14ac:dyDescent="0.35">
      <c r="A523">
        <v>522</v>
      </c>
      <c r="B523" t="s">
        <v>1243</v>
      </c>
      <c r="C523" t="s">
        <v>1244</v>
      </c>
    </row>
    <row r="524" spans="1:3" x14ac:dyDescent="0.35">
      <c r="A524">
        <v>523</v>
      </c>
      <c r="B524" t="s">
        <v>1245</v>
      </c>
      <c r="C524" t="e">
        <v>#N/A</v>
      </c>
    </row>
    <row r="525" spans="1:3" x14ac:dyDescent="0.35">
      <c r="A525">
        <v>524</v>
      </c>
      <c r="B525" t="s">
        <v>1246</v>
      </c>
      <c r="C525" t="e">
        <v>#N/A</v>
      </c>
    </row>
    <row r="526" spans="1:3" x14ac:dyDescent="0.35">
      <c r="A526">
        <v>525</v>
      </c>
      <c r="B526" t="s">
        <v>1247</v>
      </c>
      <c r="C526" t="e">
        <v>#N/A</v>
      </c>
    </row>
    <row r="527" spans="1:3" x14ac:dyDescent="0.35">
      <c r="A527">
        <v>526</v>
      </c>
      <c r="B527" t="s">
        <v>1248</v>
      </c>
      <c r="C527" t="e">
        <v>#N/A</v>
      </c>
    </row>
    <row r="528" spans="1:3" x14ac:dyDescent="0.35">
      <c r="A528">
        <v>527</v>
      </c>
      <c r="B528" t="s">
        <v>1249</v>
      </c>
      <c r="C528" t="e">
        <v>#N/A</v>
      </c>
    </row>
    <row r="529" spans="1:3" x14ac:dyDescent="0.35">
      <c r="A529">
        <v>528</v>
      </c>
      <c r="B529" t="s">
        <v>1250</v>
      </c>
      <c r="C529" t="e">
        <v>#N/A</v>
      </c>
    </row>
    <row r="530" spans="1:3" x14ac:dyDescent="0.35">
      <c r="A530">
        <v>529</v>
      </c>
      <c r="B530" t="s">
        <v>1251</v>
      </c>
      <c r="C530" t="e">
        <v>#N/A</v>
      </c>
    </row>
    <row r="531" spans="1:3" x14ac:dyDescent="0.35">
      <c r="A531">
        <v>530</v>
      </c>
      <c r="B531" t="s">
        <v>1252</v>
      </c>
      <c r="C531" t="e">
        <v>#N/A</v>
      </c>
    </row>
    <row r="532" spans="1:3" x14ac:dyDescent="0.35">
      <c r="A532">
        <v>531</v>
      </c>
      <c r="B532" t="s">
        <v>1253</v>
      </c>
      <c r="C532" t="e">
        <v>#N/A</v>
      </c>
    </row>
    <row r="533" spans="1:3" x14ac:dyDescent="0.35">
      <c r="A533">
        <v>532</v>
      </c>
      <c r="B533" t="s">
        <v>1254</v>
      </c>
      <c r="C533" t="e">
        <v>#N/A</v>
      </c>
    </row>
    <row r="534" spans="1:3" x14ac:dyDescent="0.35">
      <c r="A534">
        <v>533</v>
      </c>
      <c r="B534" t="s">
        <v>1255</v>
      </c>
      <c r="C534" t="s">
        <v>1256</v>
      </c>
    </row>
    <row r="535" spans="1:3" x14ac:dyDescent="0.35">
      <c r="A535">
        <v>534</v>
      </c>
      <c r="B535" t="s">
        <v>1257</v>
      </c>
      <c r="C535" t="e">
        <v>#N/A</v>
      </c>
    </row>
    <row r="536" spans="1:3" x14ac:dyDescent="0.35">
      <c r="A536">
        <v>535</v>
      </c>
      <c r="B536" t="s">
        <v>1258</v>
      </c>
      <c r="C536" t="e">
        <v>#N/A</v>
      </c>
    </row>
    <row r="537" spans="1:3" x14ac:dyDescent="0.35">
      <c r="A537">
        <v>536</v>
      </c>
      <c r="B537" t="s">
        <v>1259</v>
      </c>
      <c r="C537" t="s">
        <v>1260</v>
      </c>
    </row>
    <row r="538" spans="1:3" x14ac:dyDescent="0.35">
      <c r="A538">
        <v>537</v>
      </c>
      <c r="B538" t="s">
        <v>1261</v>
      </c>
      <c r="C538" t="e">
        <v>#N/A</v>
      </c>
    </row>
    <row r="539" spans="1:3" x14ac:dyDescent="0.35">
      <c r="A539">
        <v>538</v>
      </c>
      <c r="B539" t="s">
        <v>1262</v>
      </c>
      <c r="C539" t="e">
        <v>#N/A</v>
      </c>
    </row>
    <row r="540" spans="1:3" x14ac:dyDescent="0.35">
      <c r="A540">
        <v>539</v>
      </c>
      <c r="B540" t="s">
        <v>1263</v>
      </c>
      <c r="C540" t="e">
        <v>#N/A</v>
      </c>
    </row>
    <row r="541" spans="1:3" x14ac:dyDescent="0.35">
      <c r="A541">
        <v>540</v>
      </c>
      <c r="B541" t="s">
        <v>1264</v>
      </c>
      <c r="C541" t="e">
        <v>#N/A</v>
      </c>
    </row>
    <row r="542" spans="1:3" x14ac:dyDescent="0.35">
      <c r="A542">
        <v>541</v>
      </c>
      <c r="B542" t="s">
        <v>1265</v>
      </c>
      <c r="C542" t="e">
        <v>#N/A</v>
      </c>
    </row>
    <row r="543" spans="1:3" x14ac:dyDescent="0.35">
      <c r="A543">
        <v>542</v>
      </c>
      <c r="B543" t="s">
        <v>1266</v>
      </c>
      <c r="C543" t="e">
        <v>#N/A</v>
      </c>
    </row>
    <row r="544" spans="1:3" x14ac:dyDescent="0.35">
      <c r="A544">
        <v>543</v>
      </c>
      <c r="B544" t="s">
        <v>1267</v>
      </c>
      <c r="C544" t="e">
        <v>#N/A</v>
      </c>
    </row>
    <row r="545" spans="1:3" x14ac:dyDescent="0.35">
      <c r="A545">
        <v>544</v>
      </c>
      <c r="B545" t="s">
        <v>1268</v>
      </c>
      <c r="C545" t="e">
        <v>#N/A</v>
      </c>
    </row>
    <row r="546" spans="1:3" x14ac:dyDescent="0.35">
      <c r="A546">
        <v>545</v>
      </c>
      <c r="B546" t="s">
        <v>1269</v>
      </c>
      <c r="C546" t="e">
        <v>#N/A</v>
      </c>
    </row>
    <row r="547" spans="1:3" x14ac:dyDescent="0.35">
      <c r="A547">
        <v>546</v>
      </c>
      <c r="B547" t="s">
        <v>1270</v>
      </c>
      <c r="C547" t="e">
        <v>#N/A</v>
      </c>
    </row>
    <row r="548" spans="1:3" x14ac:dyDescent="0.35">
      <c r="A548">
        <v>547</v>
      </c>
      <c r="B548" t="s">
        <v>1271</v>
      </c>
      <c r="C548" t="e">
        <v>#N/A</v>
      </c>
    </row>
    <row r="549" spans="1:3" x14ac:dyDescent="0.35">
      <c r="A549">
        <v>548</v>
      </c>
      <c r="B549" t="s">
        <v>1272</v>
      </c>
      <c r="C549" t="e">
        <v>#N/A</v>
      </c>
    </row>
    <row r="550" spans="1:3" x14ac:dyDescent="0.35">
      <c r="A550">
        <v>549</v>
      </c>
      <c r="B550" t="s">
        <v>1273</v>
      </c>
      <c r="C550" t="e">
        <v>#N/A</v>
      </c>
    </row>
    <row r="551" spans="1:3" x14ac:dyDescent="0.35">
      <c r="A551">
        <v>550</v>
      </c>
      <c r="B551" t="s">
        <v>1274</v>
      </c>
      <c r="C551" t="e">
        <v>#N/A</v>
      </c>
    </row>
    <row r="552" spans="1:3" x14ac:dyDescent="0.35">
      <c r="A552">
        <v>551</v>
      </c>
      <c r="B552" t="s">
        <v>1275</v>
      </c>
      <c r="C552" t="e">
        <v>#N/A</v>
      </c>
    </row>
    <row r="553" spans="1:3" x14ac:dyDescent="0.35">
      <c r="A553">
        <v>552</v>
      </c>
      <c r="B553" t="s">
        <v>1276</v>
      </c>
      <c r="C553" t="e">
        <v>#N/A</v>
      </c>
    </row>
    <row r="554" spans="1:3" x14ac:dyDescent="0.35">
      <c r="A554">
        <v>553</v>
      </c>
      <c r="B554" t="s">
        <v>1277</v>
      </c>
      <c r="C554" t="s">
        <v>1278</v>
      </c>
    </row>
    <row r="555" spans="1:3" x14ac:dyDescent="0.35">
      <c r="A555">
        <v>554</v>
      </c>
      <c r="B555" t="s">
        <v>1279</v>
      </c>
      <c r="C555" t="e">
        <v>#N/A</v>
      </c>
    </row>
    <row r="556" spans="1:3" x14ac:dyDescent="0.35">
      <c r="A556">
        <v>555</v>
      </c>
      <c r="B556" t="s">
        <v>1280</v>
      </c>
      <c r="C556" t="e">
        <v>#N/A</v>
      </c>
    </row>
    <row r="557" spans="1:3" x14ac:dyDescent="0.35">
      <c r="A557">
        <v>556</v>
      </c>
      <c r="B557" t="s">
        <v>1281</v>
      </c>
      <c r="C557" t="e">
        <v>#N/A</v>
      </c>
    </row>
    <row r="558" spans="1:3" x14ac:dyDescent="0.35">
      <c r="A558">
        <v>557</v>
      </c>
      <c r="B558" t="s">
        <v>1282</v>
      </c>
      <c r="C558" t="e">
        <v>#N/A</v>
      </c>
    </row>
    <row r="559" spans="1:3" x14ac:dyDescent="0.35">
      <c r="A559">
        <v>558</v>
      </c>
      <c r="B559" t="s">
        <v>1283</v>
      </c>
      <c r="C559" t="e">
        <v>#N/A</v>
      </c>
    </row>
    <row r="560" spans="1:3" x14ac:dyDescent="0.35">
      <c r="A560">
        <v>559</v>
      </c>
      <c r="B560" t="s">
        <v>1284</v>
      </c>
      <c r="C560" t="e">
        <v>#N/A</v>
      </c>
    </row>
    <row r="561" spans="1:3" x14ac:dyDescent="0.35">
      <c r="A561">
        <v>560</v>
      </c>
      <c r="B561" t="s">
        <v>1285</v>
      </c>
      <c r="C561" t="e">
        <v>#N/A</v>
      </c>
    </row>
    <row r="562" spans="1:3" x14ac:dyDescent="0.35">
      <c r="A562">
        <v>561</v>
      </c>
      <c r="B562" t="s">
        <v>1286</v>
      </c>
      <c r="C562" t="e">
        <v>#N/A</v>
      </c>
    </row>
    <row r="563" spans="1:3" x14ac:dyDescent="0.35">
      <c r="A563">
        <v>562</v>
      </c>
      <c r="B563" t="s">
        <v>1287</v>
      </c>
      <c r="C563" t="e">
        <v>#N/A</v>
      </c>
    </row>
    <row r="564" spans="1:3" x14ac:dyDescent="0.35">
      <c r="A564">
        <v>563</v>
      </c>
      <c r="B564" t="s">
        <v>1288</v>
      </c>
      <c r="C564" t="e">
        <v>#N/A</v>
      </c>
    </row>
    <row r="565" spans="1:3" x14ac:dyDescent="0.35">
      <c r="A565">
        <v>564</v>
      </c>
      <c r="B565" t="s">
        <v>1289</v>
      </c>
      <c r="C565" t="s">
        <v>1290</v>
      </c>
    </row>
    <row r="566" spans="1:3" x14ac:dyDescent="0.35">
      <c r="A566">
        <v>565</v>
      </c>
      <c r="B566" t="s">
        <v>1291</v>
      </c>
      <c r="C566" t="e">
        <v>#N/A</v>
      </c>
    </row>
    <row r="567" spans="1:3" x14ac:dyDescent="0.35">
      <c r="A567">
        <v>566</v>
      </c>
      <c r="B567" t="s">
        <v>1292</v>
      </c>
      <c r="C567" t="e">
        <v>#N/A</v>
      </c>
    </row>
    <row r="568" spans="1:3" x14ac:dyDescent="0.35">
      <c r="A568">
        <v>567</v>
      </c>
      <c r="B568" t="s">
        <v>1293</v>
      </c>
      <c r="C568" t="s">
        <v>1294</v>
      </c>
    </row>
    <row r="569" spans="1:3" x14ac:dyDescent="0.35">
      <c r="A569">
        <v>568</v>
      </c>
      <c r="B569" t="s">
        <v>1295</v>
      </c>
      <c r="C569" t="s">
        <v>1296</v>
      </c>
    </row>
    <row r="570" spans="1:3" x14ac:dyDescent="0.35">
      <c r="A570">
        <v>569</v>
      </c>
      <c r="B570" t="s">
        <v>1297</v>
      </c>
      <c r="C570" t="s">
        <v>1298</v>
      </c>
    </row>
    <row r="571" spans="1:3" x14ac:dyDescent="0.35">
      <c r="A571">
        <v>570</v>
      </c>
      <c r="B571" t="s">
        <v>1299</v>
      </c>
      <c r="C571" t="e">
        <v>#N/A</v>
      </c>
    </row>
    <row r="572" spans="1:3" x14ac:dyDescent="0.35">
      <c r="A572">
        <v>571</v>
      </c>
      <c r="B572" t="s">
        <v>1300</v>
      </c>
      <c r="C572" t="e">
        <v>#N/A</v>
      </c>
    </row>
    <row r="573" spans="1:3" x14ac:dyDescent="0.35">
      <c r="A573">
        <v>572</v>
      </c>
      <c r="B573" t="s">
        <v>1301</v>
      </c>
      <c r="C573" t="e">
        <v>#N/A</v>
      </c>
    </row>
    <row r="574" spans="1:3" x14ac:dyDescent="0.35">
      <c r="A574">
        <v>573</v>
      </c>
      <c r="B574" t="s">
        <v>1302</v>
      </c>
      <c r="C574" t="e">
        <v>#N/A</v>
      </c>
    </row>
    <row r="575" spans="1:3" x14ac:dyDescent="0.35">
      <c r="A575">
        <v>574</v>
      </c>
      <c r="B575" t="s">
        <v>1303</v>
      </c>
      <c r="C575" t="e">
        <v>#N/A</v>
      </c>
    </row>
    <row r="576" spans="1:3" x14ac:dyDescent="0.35">
      <c r="A576">
        <v>575</v>
      </c>
      <c r="B576" t="s">
        <v>1304</v>
      </c>
      <c r="C576" t="e">
        <v>#N/A</v>
      </c>
    </row>
    <row r="577" spans="1:3" x14ac:dyDescent="0.35">
      <c r="A577">
        <v>576</v>
      </c>
      <c r="B577" t="s">
        <v>1305</v>
      </c>
      <c r="C577" t="e">
        <v>#N/A</v>
      </c>
    </row>
    <row r="578" spans="1:3" x14ac:dyDescent="0.35">
      <c r="A578">
        <v>577</v>
      </c>
      <c r="B578" t="s">
        <v>1306</v>
      </c>
      <c r="C578" t="e">
        <v>#N/A</v>
      </c>
    </row>
    <row r="579" spans="1:3" x14ac:dyDescent="0.35">
      <c r="A579">
        <v>578</v>
      </c>
      <c r="B579" t="s">
        <v>1307</v>
      </c>
      <c r="C579" t="e">
        <v>#N/A</v>
      </c>
    </row>
    <row r="580" spans="1:3" x14ac:dyDescent="0.35">
      <c r="A580">
        <v>579</v>
      </c>
      <c r="B580" t="s">
        <v>1308</v>
      </c>
      <c r="C580" t="e">
        <v>#N/A</v>
      </c>
    </row>
    <row r="581" spans="1:3" x14ac:dyDescent="0.35">
      <c r="A581">
        <v>580</v>
      </c>
      <c r="B581" t="s">
        <v>1309</v>
      </c>
      <c r="C581" t="e">
        <v>#N/A</v>
      </c>
    </row>
    <row r="582" spans="1:3" x14ac:dyDescent="0.35">
      <c r="A582">
        <v>581</v>
      </c>
      <c r="B582" t="s">
        <v>1310</v>
      </c>
      <c r="C582" t="e">
        <v>#N/A</v>
      </c>
    </row>
    <row r="583" spans="1:3" x14ac:dyDescent="0.35">
      <c r="A583">
        <v>582</v>
      </c>
      <c r="B583" t="s">
        <v>1311</v>
      </c>
      <c r="C583" t="e">
        <v>#N/A</v>
      </c>
    </row>
    <row r="584" spans="1:3" x14ac:dyDescent="0.35">
      <c r="A584">
        <v>583</v>
      </c>
      <c r="B584" t="s">
        <v>1312</v>
      </c>
      <c r="C584" t="e">
        <v>#N/A</v>
      </c>
    </row>
    <row r="585" spans="1:3" x14ac:dyDescent="0.35">
      <c r="A585">
        <v>584</v>
      </c>
      <c r="B585" t="s">
        <v>1313</v>
      </c>
      <c r="C585" t="e">
        <v>#N/A</v>
      </c>
    </row>
    <row r="586" spans="1:3" x14ac:dyDescent="0.35">
      <c r="A586">
        <v>585</v>
      </c>
      <c r="B586" t="s">
        <v>1314</v>
      </c>
      <c r="C586" t="e">
        <v>#N/A</v>
      </c>
    </row>
    <row r="587" spans="1:3" x14ac:dyDescent="0.35">
      <c r="A587">
        <v>586</v>
      </c>
      <c r="B587" t="s">
        <v>1315</v>
      </c>
      <c r="C587" t="e">
        <v>#N/A</v>
      </c>
    </row>
    <row r="588" spans="1:3" x14ac:dyDescent="0.35">
      <c r="A588">
        <v>587</v>
      </c>
      <c r="B588" t="s">
        <v>1316</v>
      </c>
      <c r="C588" t="e">
        <v>#N/A</v>
      </c>
    </row>
    <row r="589" spans="1:3" x14ac:dyDescent="0.35">
      <c r="A589">
        <v>588</v>
      </c>
      <c r="B589" t="s">
        <v>1317</v>
      </c>
      <c r="C589" t="e">
        <v>#N/A</v>
      </c>
    </row>
    <row r="590" spans="1:3" x14ac:dyDescent="0.35">
      <c r="A590">
        <v>589</v>
      </c>
      <c r="B590" t="s">
        <v>1318</v>
      </c>
      <c r="C590" t="e">
        <v>#N/A</v>
      </c>
    </row>
    <row r="591" spans="1:3" x14ac:dyDescent="0.35">
      <c r="A591">
        <v>590</v>
      </c>
      <c r="B591" t="s">
        <v>1319</v>
      </c>
      <c r="C591" t="e">
        <v>#N/A</v>
      </c>
    </row>
    <row r="592" spans="1:3" x14ac:dyDescent="0.35">
      <c r="A592">
        <v>591</v>
      </c>
      <c r="B592" t="s">
        <v>1320</v>
      </c>
      <c r="C592" t="e">
        <v>#N/A</v>
      </c>
    </row>
    <row r="593" spans="1:3" x14ac:dyDescent="0.35">
      <c r="A593">
        <v>592</v>
      </c>
      <c r="B593" t="s">
        <v>1321</v>
      </c>
      <c r="C593" t="e">
        <v>#N/A</v>
      </c>
    </row>
    <row r="594" spans="1:3" x14ac:dyDescent="0.35">
      <c r="A594">
        <v>593</v>
      </c>
      <c r="B594" t="s">
        <v>1322</v>
      </c>
      <c r="C594" t="e">
        <v>#N/A</v>
      </c>
    </row>
    <row r="595" spans="1:3" x14ac:dyDescent="0.35">
      <c r="A595">
        <v>594</v>
      </c>
      <c r="B595" t="s">
        <v>1323</v>
      </c>
      <c r="C595" t="e">
        <v>#N/A</v>
      </c>
    </row>
    <row r="596" spans="1:3" x14ac:dyDescent="0.35">
      <c r="A596">
        <v>595</v>
      </c>
      <c r="B596" t="s">
        <v>1324</v>
      </c>
      <c r="C596" t="e">
        <v>#N/A</v>
      </c>
    </row>
    <row r="597" spans="1:3" x14ac:dyDescent="0.35">
      <c r="A597">
        <v>596</v>
      </c>
      <c r="B597" t="s">
        <v>1325</v>
      </c>
      <c r="C597" t="e">
        <v>#N/A</v>
      </c>
    </row>
    <row r="598" spans="1:3" x14ac:dyDescent="0.35">
      <c r="A598">
        <v>597</v>
      </c>
      <c r="B598" t="s">
        <v>1326</v>
      </c>
      <c r="C598" t="e">
        <v>#N/A</v>
      </c>
    </row>
    <row r="599" spans="1:3" x14ac:dyDescent="0.35">
      <c r="A599">
        <v>598</v>
      </c>
      <c r="B599" t="s">
        <v>1327</v>
      </c>
      <c r="C599" t="s">
        <v>1328</v>
      </c>
    </row>
    <row r="600" spans="1:3" x14ac:dyDescent="0.35">
      <c r="A600">
        <v>599</v>
      </c>
      <c r="B600" t="s">
        <v>1329</v>
      </c>
      <c r="C600" t="s">
        <v>1330</v>
      </c>
    </row>
    <row r="601" spans="1:3" x14ac:dyDescent="0.35">
      <c r="A601">
        <v>600</v>
      </c>
      <c r="B601" t="s">
        <v>571</v>
      </c>
      <c r="C601" t="s">
        <v>1331</v>
      </c>
    </row>
    <row r="602" spans="1:3" x14ac:dyDescent="0.35">
      <c r="A602">
        <v>601</v>
      </c>
      <c r="B602" t="s">
        <v>1332</v>
      </c>
      <c r="C602" t="s">
        <v>1333</v>
      </c>
    </row>
    <row r="603" spans="1:3" x14ac:dyDescent="0.35">
      <c r="A603">
        <v>602</v>
      </c>
      <c r="B603" t="s">
        <v>1334</v>
      </c>
      <c r="C603" t="e">
        <v>#N/A</v>
      </c>
    </row>
    <row r="604" spans="1:3" x14ac:dyDescent="0.35">
      <c r="A604">
        <v>603</v>
      </c>
      <c r="B604" t="s">
        <v>1335</v>
      </c>
      <c r="C604" t="e">
        <v>#N/A</v>
      </c>
    </row>
    <row r="605" spans="1:3" x14ac:dyDescent="0.35">
      <c r="A605">
        <v>604</v>
      </c>
      <c r="B605" t="s">
        <v>1336</v>
      </c>
      <c r="C605" t="e">
        <v>#N/A</v>
      </c>
    </row>
    <row r="606" spans="1:3" x14ac:dyDescent="0.35">
      <c r="A606">
        <v>605</v>
      </c>
      <c r="B606" t="s">
        <v>208</v>
      </c>
      <c r="C606" t="s">
        <v>1337</v>
      </c>
    </row>
    <row r="607" spans="1:3" x14ac:dyDescent="0.35">
      <c r="A607">
        <v>606</v>
      </c>
      <c r="B607" t="s">
        <v>209</v>
      </c>
      <c r="C607" t="s">
        <v>1338</v>
      </c>
    </row>
    <row r="608" spans="1:3" x14ac:dyDescent="0.35">
      <c r="A608">
        <v>607</v>
      </c>
      <c r="B608" t="s">
        <v>210</v>
      </c>
      <c r="C608" t="s">
        <v>1339</v>
      </c>
    </row>
    <row r="609" spans="1:3" x14ac:dyDescent="0.35">
      <c r="A609">
        <v>608</v>
      </c>
      <c r="B609" t="s">
        <v>1340</v>
      </c>
      <c r="C609" t="s">
        <v>1341</v>
      </c>
    </row>
    <row r="610" spans="1:3" x14ac:dyDescent="0.35">
      <c r="A610">
        <v>609</v>
      </c>
      <c r="B610" t="s">
        <v>1342</v>
      </c>
      <c r="C610" t="s">
        <v>1343</v>
      </c>
    </row>
    <row r="611" spans="1:3" x14ac:dyDescent="0.35">
      <c r="A611">
        <v>610</v>
      </c>
      <c r="B611" t="s">
        <v>1344</v>
      </c>
      <c r="C611" t="s">
        <v>1345</v>
      </c>
    </row>
    <row r="612" spans="1:3" x14ac:dyDescent="0.35">
      <c r="A612">
        <v>611</v>
      </c>
      <c r="B612" t="s">
        <v>757</v>
      </c>
      <c r="C612" t="s">
        <v>1346</v>
      </c>
    </row>
    <row r="613" spans="1:3" x14ac:dyDescent="0.35">
      <c r="A613">
        <v>612</v>
      </c>
      <c r="B613" t="s">
        <v>371</v>
      </c>
      <c r="C613" t="s">
        <v>1347</v>
      </c>
    </row>
    <row r="614" spans="1:3" x14ac:dyDescent="0.35">
      <c r="A614">
        <v>613</v>
      </c>
      <c r="B614" t="s">
        <v>1348</v>
      </c>
      <c r="C614">
        <v>0</v>
      </c>
    </row>
    <row r="615" spans="1:3" x14ac:dyDescent="0.35">
      <c r="A615">
        <v>614</v>
      </c>
      <c r="B615" t="s">
        <v>1349</v>
      </c>
      <c r="C615" t="s">
        <v>1350</v>
      </c>
    </row>
    <row r="616" spans="1:3" x14ac:dyDescent="0.35">
      <c r="A616">
        <v>615</v>
      </c>
      <c r="B616" t="s">
        <v>1351</v>
      </c>
      <c r="C616" t="s">
        <v>1352</v>
      </c>
    </row>
    <row r="617" spans="1:3" x14ac:dyDescent="0.35">
      <c r="A617">
        <v>616</v>
      </c>
      <c r="B617" t="s">
        <v>1353</v>
      </c>
      <c r="C617" t="s">
        <v>1354</v>
      </c>
    </row>
    <row r="618" spans="1:3" x14ac:dyDescent="0.35">
      <c r="A618">
        <v>617</v>
      </c>
      <c r="B618" t="s">
        <v>572</v>
      </c>
      <c r="C618" t="s">
        <v>1355</v>
      </c>
    </row>
    <row r="619" spans="1:3" x14ac:dyDescent="0.35">
      <c r="A619">
        <v>618</v>
      </c>
      <c r="B619" t="s">
        <v>1356</v>
      </c>
      <c r="C619" t="s">
        <v>1357</v>
      </c>
    </row>
    <row r="620" spans="1:3" x14ac:dyDescent="0.35">
      <c r="A620">
        <v>619</v>
      </c>
      <c r="B620" t="s">
        <v>1358</v>
      </c>
      <c r="C620" t="e">
        <v>#N/A</v>
      </c>
    </row>
    <row r="621" spans="1:3" x14ac:dyDescent="0.35">
      <c r="A621">
        <v>620</v>
      </c>
      <c r="B621" t="s">
        <v>1359</v>
      </c>
      <c r="C621" t="e">
        <v>#N/A</v>
      </c>
    </row>
    <row r="622" spans="1:3" x14ac:dyDescent="0.35">
      <c r="A622">
        <v>621</v>
      </c>
      <c r="B622" t="s">
        <v>1360</v>
      </c>
      <c r="C622" t="e">
        <v>#N/A</v>
      </c>
    </row>
    <row r="623" spans="1:3" x14ac:dyDescent="0.35">
      <c r="A623">
        <v>622</v>
      </c>
      <c r="B623" t="s">
        <v>211</v>
      </c>
      <c r="C623" t="s">
        <v>1361</v>
      </c>
    </row>
    <row r="624" spans="1:3" x14ac:dyDescent="0.35">
      <c r="A624">
        <v>623</v>
      </c>
      <c r="B624" t="s">
        <v>212</v>
      </c>
      <c r="C624" t="s">
        <v>1362</v>
      </c>
    </row>
    <row r="625" spans="1:3" x14ac:dyDescent="0.35">
      <c r="A625">
        <v>624</v>
      </c>
      <c r="B625" t="s">
        <v>213</v>
      </c>
      <c r="C625" t="s">
        <v>1363</v>
      </c>
    </row>
    <row r="626" spans="1:3" x14ac:dyDescent="0.35">
      <c r="A626">
        <v>625</v>
      </c>
      <c r="B626" t="s">
        <v>1364</v>
      </c>
      <c r="C626" t="s">
        <v>1365</v>
      </c>
    </row>
    <row r="627" spans="1:3" x14ac:dyDescent="0.35">
      <c r="A627">
        <v>626</v>
      </c>
      <c r="B627" t="s">
        <v>1366</v>
      </c>
      <c r="C627" t="s">
        <v>1367</v>
      </c>
    </row>
    <row r="628" spans="1:3" x14ac:dyDescent="0.35">
      <c r="A628">
        <v>627</v>
      </c>
      <c r="B628" t="s">
        <v>1368</v>
      </c>
      <c r="C628" t="s">
        <v>1369</v>
      </c>
    </row>
    <row r="629" spans="1:3" x14ac:dyDescent="0.35">
      <c r="A629">
        <v>628</v>
      </c>
      <c r="B629" t="s">
        <v>759</v>
      </c>
      <c r="C629" t="s">
        <v>1370</v>
      </c>
    </row>
    <row r="630" spans="1:3" x14ac:dyDescent="0.35">
      <c r="A630">
        <v>629</v>
      </c>
      <c r="B630" t="s">
        <v>372</v>
      </c>
      <c r="C630" t="s">
        <v>1371</v>
      </c>
    </row>
    <row r="631" spans="1:3" x14ac:dyDescent="0.35">
      <c r="A631">
        <v>630</v>
      </c>
      <c r="B631" t="s">
        <v>1372</v>
      </c>
      <c r="C631">
        <v>0</v>
      </c>
    </row>
    <row r="632" spans="1:3" x14ac:dyDescent="0.35">
      <c r="A632">
        <v>631</v>
      </c>
      <c r="B632" t="s">
        <v>1373</v>
      </c>
      <c r="C632" t="s">
        <v>1374</v>
      </c>
    </row>
    <row r="633" spans="1:3" x14ac:dyDescent="0.35">
      <c r="A633">
        <v>632</v>
      </c>
      <c r="B633" t="s">
        <v>1375</v>
      </c>
      <c r="C633" t="s">
        <v>1376</v>
      </c>
    </row>
    <row r="634" spans="1:3" x14ac:dyDescent="0.35">
      <c r="A634">
        <v>633</v>
      </c>
      <c r="B634" t="s">
        <v>1377</v>
      </c>
      <c r="C634" t="s">
        <v>1378</v>
      </c>
    </row>
    <row r="635" spans="1:3" x14ac:dyDescent="0.35">
      <c r="A635">
        <v>634</v>
      </c>
      <c r="B635" t="s">
        <v>573</v>
      </c>
      <c r="C635" t="s">
        <v>1379</v>
      </c>
    </row>
    <row r="636" spans="1:3" x14ac:dyDescent="0.35">
      <c r="A636">
        <v>635</v>
      </c>
      <c r="B636" t="s">
        <v>1380</v>
      </c>
      <c r="C636" t="s">
        <v>1381</v>
      </c>
    </row>
    <row r="637" spans="1:3" x14ac:dyDescent="0.35">
      <c r="A637">
        <v>636</v>
      </c>
      <c r="B637" t="s">
        <v>1382</v>
      </c>
      <c r="C637" t="e">
        <v>#N/A</v>
      </c>
    </row>
    <row r="638" spans="1:3" x14ac:dyDescent="0.35">
      <c r="A638">
        <v>637</v>
      </c>
      <c r="B638" t="s">
        <v>1383</v>
      </c>
      <c r="C638" t="e">
        <v>#N/A</v>
      </c>
    </row>
    <row r="639" spans="1:3" x14ac:dyDescent="0.35">
      <c r="A639">
        <v>638</v>
      </c>
      <c r="B639" t="s">
        <v>1384</v>
      </c>
      <c r="C639" t="e">
        <v>#N/A</v>
      </c>
    </row>
    <row r="640" spans="1:3" x14ac:dyDescent="0.35">
      <c r="A640">
        <v>639</v>
      </c>
      <c r="B640" t="s">
        <v>214</v>
      </c>
      <c r="C640" t="s">
        <v>1385</v>
      </c>
    </row>
    <row r="641" spans="1:3" x14ac:dyDescent="0.35">
      <c r="A641">
        <v>640</v>
      </c>
      <c r="B641" t="s">
        <v>215</v>
      </c>
      <c r="C641" t="s">
        <v>1386</v>
      </c>
    </row>
    <row r="642" spans="1:3" x14ac:dyDescent="0.35">
      <c r="A642">
        <v>641</v>
      </c>
      <c r="B642" t="s">
        <v>216</v>
      </c>
      <c r="C642" t="s">
        <v>1387</v>
      </c>
    </row>
    <row r="643" spans="1:3" x14ac:dyDescent="0.35">
      <c r="A643">
        <v>642</v>
      </c>
      <c r="B643" t="s">
        <v>1388</v>
      </c>
      <c r="C643" t="s">
        <v>1389</v>
      </c>
    </row>
    <row r="644" spans="1:3" x14ac:dyDescent="0.35">
      <c r="A644">
        <v>643</v>
      </c>
      <c r="B644" t="s">
        <v>1390</v>
      </c>
      <c r="C644" t="s">
        <v>1391</v>
      </c>
    </row>
    <row r="645" spans="1:3" x14ac:dyDescent="0.35">
      <c r="A645">
        <v>644</v>
      </c>
      <c r="B645" t="s">
        <v>1392</v>
      </c>
      <c r="C645" t="s">
        <v>1393</v>
      </c>
    </row>
    <row r="646" spans="1:3" x14ac:dyDescent="0.35">
      <c r="A646">
        <v>645</v>
      </c>
      <c r="B646" t="s">
        <v>761</v>
      </c>
      <c r="C646" t="s">
        <v>1394</v>
      </c>
    </row>
    <row r="647" spans="1:3" x14ac:dyDescent="0.35">
      <c r="A647">
        <v>646</v>
      </c>
      <c r="B647" t="s">
        <v>373</v>
      </c>
      <c r="C647" t="s">
        <v>1395</v>
      </c>
    </row>
    <row r="648" spans="1:3" x14ac:dyDescent="0.35">
      <c r="A648">
        <v>647</v>
      </c>
      <c r="B648" t="s">
        <v>1396</v>
      </c>
      <c r="C648">
        <v>0</v>
      </c>
    </row>
    <row r="649" spans="1:3" x14ac:dyDescent="0.35">
      <c r="A649">
        <v>648</v>
      </c>
      <c r="B649" t="s">
        <v>1397</v>
      </c>
      <c r="C649" t="s">
        <v>1398</v>
      </c>
    </row>
    <row r="650" spans="1:3" x14ac:dyDescent="0.35">
      <c r="A650">
        <v>649</v>
      </c>
      <c r="B650" t="s">
        <v>1399</v>
      </c>
      <c r="C650" t="s">
        <v>1400</v>
      </c>
    </row>
    <row r="651" spans="1:3" x14ac:dyDescent="0.35">
      <c r="A651">
        <v>650</v>
      </c>
      <c r="B651" t="s">
        <v>1401</v>
      </c>
      <c r="C651" t="s">
        <v>1402</v>
      </c>
    </row>
    <row r="652" spans="1:3" x14ac:dyDescent="0.35">
      <c r="A652">
        <v>651</v>
      </c>
      <c r="B652" t="s">
        <v>574</v>
      </c>
      <c r="C652" t="s">
        <v>1403</v>
      </c>
    </row>
    <row r="653" spans="1:3" x14ac:dyDescent="0.35">
      <c r="A653">
        <v>652</v>
      </c>
      <c r="B653" t="s">
        <v>1404</v>
      </c>
      <c r="C653" t="s">
        <v>1405</v>
      </c>
    </row>
    <row r="654" spans="1:3" x14ac:dyDescent="0.35">
      <c r="A654">
        <v>653</v>
      </c>
      <c r="B654" t="s">
        <v>1406</v>
      </c>
      <c r="C654" t="e">
        <v>#N/A</v>
      </c>
    </row>
    <row r="655" spans="1:3" x14ac:dyDescent="0.35">
      <c r="A655">
        <v>654</v>
      </c>
      <c r="B655" t="s">
        <v>1407</v>
      </c>
      <c r="C655" t="e">
        <v>#N/A</v>
      </c>
    </row>
    <row r="656" spans="1:3" x14ac:dyDescent="0.35">
      <c r="A656">
        <v>655</v>
      </c>
      <c r="B656" t="s">
        <v>1408</v>
      </c>
      <c r="C656" t="e">
        <v>#N/A</v>
      </c>
    </row>
    <row r="657" spans="1:3" x14ac:dyDescent="0.35">
      <c r="A657">
        <v>656</v>
      </c>
      <c r="B657" t="s">
        <v>217</v>
      </c>
      <c r="C657" t="s">
        <v>1409</v>
      </c>
    </row>
    <row r="658" spans="1:3" x14ac:dyDescent="0.35">
      <c r="A658">
        <v>657</v>
      </c>
      <c r="B658" t="s">
        <v>218</v>
      </c>
      <c r="C658" t="s">
        <v>1410</v>
      </c>
    </row>
    <row r="659" spans="1:3" x14ac:dyDescent="0.35">
      <c r="A659">
        <v>658</v>
      </c>
      <c r="B659" t="s">
        <v>219</v>
      </c>
      <c r="C659" t="s">
        <v>1411</v>
      </c>
    </row>
    <row r="660" spans="1:3" x14ac:dyDescent="0.35">
      <c r="A660">
        <v>659</v>
      </c>
      <c r="B660" t="s">
        <v>1412</v>
      </c>
      <c r="C660" t="s">
        <v>1413</v>
      </c>
    </row>
    <row r="661" spans="1:3" x14ac:dyDescent="0.35">
      <c r="A661">
        <v>660</v>
      </c>
      <c r="B661" t="s">
        <v>1414</v>
      </c>
      <c r="C661" t="s">
        <v>1415</v>
      </c>
    </row>
    <row r="662" spans="1:3" x14ac:dyDescent="0.35">
      <c r="A662">
        <v>661</v>
      </c>
      <c r="B662" t="s">
        <v>1416</v>
      </c>
      <c r="C662" t="s">
        <v>1417</v>
      </c>
    </row>
    <row r="663" spans="1:3" x14ac:dyDescent="0.35">
      <c r="A663">
        <v>662</v>
      </c>
      <c r="B663" t="s">
        <v>764</v>
      </c>
      <c r="C663" t="s">
        <v>1418</v>
      </c>
    </row>
    <row r="664" spans="1:3" x14ac:dyDescent="0.35">
      <c r="A664">
        <v>663</v>
      </c>
      <c r="B664" t="s">
        <v>374</v>
      </c>
      <c r="C664" t="s">
        <v>1419</v>
      </c>
    </row>
    <row r="665" spans="1:3" x14ac:dyDescent="0.35">
      <c r="A665">
        <v>664</v>
      </c>
      <c r="B665" t="s">
        <v>1420</v>
      </c>
      <c r="C665">
        <v>0</v>
      </c>
    </row>
    <row r="666" spans="1:3" x14ac:dyDescent="0.35">
      <c r="A666">
        <v>665</v>
      </c>
      <c r="B666" t="s">
        <v>1421</v>
      </c>
      <c r="C666" t="s">
        <v>1422</v>
      </c>
    </row>
    <row r="667" spans="1:3" x14ac:dyDescent="0.35">
      <c r="A667">
        <v>666</v>
      </c>
      <c r="B667" t="s">
        <v>1423</v>
      </c>
      <c r="C667" t="s">
        <v>1424</v>
      </c>
    </row>
    <row r="668" spans="1:3" x14ac:dyDescent="0.35">
      <c r="A668">
        <v>667</v>
      </c>
      <c r="B668" t="s">
        <v>1425</v>
      </c>
      <c r="C668" t="s">
        <v>1426</v>
      </c>
    </row>
    <row r="669" spans="1:3" x14ac:dyDescent="0.35">
      <c r="A669">
        <v>668</v>
      </c>
      <c r="B669" t="s">
        <v>575</v>
      </c>
      <c r="C669" t="s">
        <v>1427</v>
      </c>
    </row>
    <row r="670" spans="1:3" x14ac:dyDescent="0.35">
      <c r="A670">
        <v>669</v>
      </c>
      <c r="B670" t="s">
        <v>1428</v>
      </c>
      <c r="C670" t="s">
        <v>1429</v>
      </c>
    </row>
    <row r="671" spans="1:3" x14ac:dyDescent="0.35">
      <c r="A671">
        <v>670</v>
      </c>
      <c r="B671" t="s">
        <v>1430</v>
      </c>
      <c r="C671" t="e">
        <v>#N/A</v>
      </c>
    </row>
    <row r="672" spans="1:3" x14ac:dyDescent="0.35">
      <c r="A672">
        <v>671</v>
      </c>
      <c r="B672" t="s">
        <v>1431</v>
      </c>
      <c r="C672" t="e">
        <v>#N/A</v>
      </c>
    </row>
    <row r="673" spans="1:3" x14ac:dyDescent="0.35">
      <c r="A673">
        <v>672</v>
      </c>
      <c r="B673" t="s">
        <v>1432</v>
      </c>
      <c r="C673" t="e">
        <v>#N/A</v>
      </c>
    </row>
    <row r="674" spans="1:3" x14ac:dyDescent="0.35">
      <c r="A674">
        <v>673</v>
      </c>
      <c r="B674" t="s">
        <v>220</v>
      </c>
      <c r="C674" t="s">
        <v>1433</v>
      </c>
    </row>
    <row r="675" spans="1:3" x14ac:dyDescent="0.35">
      <c r="A675">
        <v>674</v>
      </c>
      <c r="B675" t="s">
        <v>221</v>
      </c>
      <c r="C675" t="s">
        <v>1434</v>
      </c>
    </row>
    <row r="676" spans="1:3" x14ac:dyDescent="0.35">
      <c r="A676">
        <v>675</v>
      </c>
      <c r="B676" t="s">
        <v>222</v>
      </c>
      <c r="C676" t="s">
        <v>1435</v>
      </c>
    </row>
    <row r="677" spans="1:3" x14ac:dyDescent="0.35">
      <c r="A677">
        <v>676</v>
      </c>
      <c r="B677" t="s">
        <v>1436</v>
      </c>
      <c r="C677" t="s">
        <v>1437</v>
      </c>
    </row>
    <row r="678" spans="1:3" x14ac:dyDescent="0.35">
      <c r="A678">
        <v>677</v>
      </c>
      <c r="B678" t="s">
        <v>1438</v>
      </c>
      <c r="C678" t="s">
        <v>1439</v>
      </c>
    </row>
    <row r="679" spans="1:3" x14ac:dyDescent="0.35">
      <c r="A679">
        <v>678</v>
      </c>
      <c r="B679" t="s">
        <v>1440</v>
      </c>
      <c r="C679" t="s">
        <v>1441</v>
      </c>
    </row>
    <row r="680" spans="1:3" x14ac:dyDescent="0.35">
      <c r="A680">
        <v>679</v>
      </c>
      <c r="B680" t="s">
        <v>767</v>
      </c>
      <c r="C680" t="s">
        <v>1442</v>
      </c>
    </row>
    <row r="681" spans="1:3" x14ac:dyDescent="0.35">
      <c r="A681">
        <v>680</v>
      </c>
      <c r="B681" t="s">
        <v>375</v>
      </c>
      <c r="C681" t="s">
        <v>1443</v>
      </c>
    </row>
    <row r="682" spans="1:3" x14ac:dyDescent="0.35">
      <c r="A682">
        <v>681</v>
      </c>
      <c r="B682" t="s">
        <v>1444</v>
      </c>
      <c r="C682">
        <v>0</v>
      </c>
    </row>
    <row r="683" spans="1:3" x14ac:dyDescent="0.35">
      <c r="A683">
        <v>682</v>
      </c>
      <c r="B683" t="s">
        <v>1445</v>
      </c>
      <c r="C683" t="s">
        <v>1446</v>
      </c>
    </row>
    <row r="684" spans="1:3" x14ac:dyDescent="0.35">
      <c r="A684">
        <v>683</v>
      </c>
      <c r="B684" t="s">
        <v>1447</v>
      </c>
      <c r="C684" t="s">
        <v>1448</v>
      </c>
    </row>
    <row r="685" spans="1:3" x14ac:dyDescent="0.35">
      <c r="A685">
        <v>684</v>
      </c>
      <c r="B685" t="s">
        <v>1449</v>
      </c>
      <c r="C685" t="e">
        <v>#N/A</v>
      </c>
    </row>
    <row r="686" spans="1:3" x14ac:dyDescent="0.35">
      <c r="A686">
        <v>685</v>
      </c>
      <c r="B686" t="s">
        <v>576</v>
      </c>
      <c r="C686" t="s">
        <v>1450</v>
      </c>
    </row>
    <row r="687" spans="1:3" x14ac:dyDescent="0.35">
      <c r="A687">
        <v>686</v>
      </c>
      <c r="B687" t="s">
        <v>1451</v>
      </c>
      <c r="C687" t="s">
        <v>1452</v>
      </c>
    </row>
    <row r="688" spans="1:3" x14ac:dyDescent="0.35">
      <c r="A688">
        <v>687</v>
      </c>
      <c r="B688" t="s">
        <v>1453</v>
      </c>
      <c r="C688" t="e">
        <v>#N/A</v>
      </c>
    </row>
    <row r="689" spans="1:3" x14ac:dyDescent="0.35">
      <c r="A689">
        <v>688</v>
      </c>
      <c r="B689" t="s">
        <v>1454</v>
      </c>
      <c r="C689" t="e">
        <v>#N/A</v>
      </c>
    </row>
    <row r="690" spans="1:3" x14ac:dyDescent="0.35">
      <c r="A690">
        <v>689</v>
      </c>
      <c r="B690" t="s">
        <v>1455</v>
      </c>
      <c r="C690" t="e">
        <v>#N/A</v>
      </c>
    </row>
    <row r="691" spans="1:3" x14ac:dyDescent="0.35">
      <c r="A691">
        <v>690</v>
      </c>
      <c r="B691" t="s">
        <v>223</v>
      </c>
      <c r="C691" t="s">
        <v>1456</v>
      </c>
    </row>
    <row r="692" spans="1:3" x14ac:dyDescent="0.35">
      <c r="A692">
        <v>691</v>
      </c>
      <c r="B692" t="s">
        <v>224</v>
      </c>
      <c r="C692" t="s">
        <v>1457</v>
      </c>
    </row>
    <row r="693" spans="1:3" x14ac:dyDescent="0.35">
      <c r="A693">
        <v>692</v>
      </c>
      <c r="B693" t="s">
        <v>225</v>
      </c>
      <c r="C693" t="s">
        <v>1458</v>
      </c>
    </row>
    <row r="694" spans="1:3" x14ac:dyDescent="0.35">
      <c r="A694">
        <v>693</v>
      </c>
      <c r="B694" t="s">
        <v>1459</v>
      </c>
      <c r="C694" t="s">
        <v>1460</v>
      </c>
    </row>
    <row r="695" spans="1:3" x14ac:dyDescent="0.35">
      <c r="A695">
        <v>694</v>
      </c>
      <c r="B695" t="s">
        <v>1461</v>
      </c>
      <c r="C695" t="s">
        <v>1462</v>
      </c>
    </row>
    <row r="696" spans="1:3" x14ac:dyDescent="0.35">
      <c r="A696">
        <v>695</v>
      </c>
      <c r="B696" t="s">
        <v>1463</v>
      </c>
      <c r="C696" t="s">
        <v>1464</v>
      </c>
    </row>
    <row r="697" spans="1:3" x14ac:dyDescent="0.35">
      <c r="A697">
        <v>696</v>
      </c>
      <c r="B697" t="s">
        <v>770</v>
      </c>
      <c r="C697" t="s">
        <v>1465</v>
      </c>
    </row>
    <row r="698" spans="1:3" x14ac:dyDescent="0.35">
      <c r="A698">
        <v>697</v>
      </c>
      <c r="B698" t="s">
        <v>376</v>
      </c>
      <c r="C698" t="s">
        <v>1466</v>
      </c>
    </row>
    <row r="699" spans="1:3" x14ac:dyDescent="0.35">
      <c r="A699">
        <v>698</v>
      </c>
      <c r="B699" t="s">
        <v>1467</v>
      </c>
      <c r="C699">
        <v>0</v>
      </c>
    </row>
    <row r="700" spans="1:3" x14ac:dyDescent="0.35">
      <c r="A700">
        <v>699</v>
      </c>
      <c r="B700" t="s">
        <v>1468</v>
      </c>
      <c r="C700" t="s">
        <v>1469</v>
      </c>
    </row>
    <row r="701" spans="1:3" x14ac:dyDescent="0.35">
      <c r="A701">
        <v>700</v>
      </c>
      <c r="B701" t="s">
        <v>1470</v>
      </c>
      <c r="C701" t="s">
        <v>1471</v>
      </c>
    </row>
    <row r="702" spans="1:3" x14ac:dyDescent="0.35">
      <c r="A702">
        <v>701</v>
      </c>
      <c r="B702" t="s">
        <v>1472</v>
      </c>
      <c r="C702" t="s">
        <v>1473</v>
      </c>
    </row>
    <row r="703" spans="1:3" x14ac:dyDescent="0.35">
      <c r="A703">
        <v>702</v>
      </c>
      <c r="B703" t="s">
        <v>577</v>
      </c>
      <c r="C703" t="s">
        <v>1474</v>
      </c>
    </row>
    <row r="704" spans="1:3" x14ac:dyDescent="0.35">
      <c r="A704">
        <v>703</v>
      </c>
      <c r="B704" t="s">
        <v>1475</v>
      </c>
      <c r="C704" t="s">
        <v>1476</v>
      </c>
    </row>
    <row r="705" spans="1:3" x14ac:dyDescent="0.35">
      <c r="A705">
        <v>704</v>
      </c>
      <c r="B705" t="s">
        <v>1477</v>
      </c>
      <c r="C705" t="e">
        <v>#N/A</v>
      </c>
    </row>
    <row r="706" spans="1:3" x14ac:dyDescent="0.35">
      <c r="A706">
        <v>705</v>
      </c>
      <c r="B706" t="s">
        <v>1478</v>
      </c>
      <c r="C706" t="e">
        <v>#N/A</v>
      </c>
    </row>
    <row r="707" spans="1:3" x14ac:dyDescent="0.35">
      <c r="A707">
        <v>706</v>
      </c>
      <c r="B707" t="s">
        <v>1479</v>
      </c>
      <c r="C707" t="e">
        <v>#N/A</v>
      </c>
    </row>
    <row r="708" spans="1:3" x14ac:dyDescent="0.35">
      <c r="A708">
        <v>707</v>
      </c>
      <c r="B708" t="s">
        <v>226</v>
      </c>
      <c r="C708" t="s">
        <v>1480</v>
      </c>
    </row>
    <row r="709" spans="1:3" x14ac:dyDescent="0.35">
      <c r="A709">
        <v>708</v>
      </c>
      <c r="B709" t="s">
        <v>227</v>
      </c>
      <c r="C709" t="s">
        <v>1481</v>
      </c>
    </row>
    <row r="710" spans="1:3" x14ac:dyDescent="0.35">
      <c r="A710">
        <v>709</v>
      </c>
      <c r="B710" t="s">
        <v>228</v>
      </c>
      <c r="C710" t="s">
        <v>1482</v>
      </c>
    </row>
    <row r="711" spans="1:3" x14ac:dyDescent="0.35">
      <c r="A711">
        <v>710</v>
      </c>
      <c r="B711" t="s">
        <v>1483</v>
      </c>
      <c r="C711" t="s">
        <v>1484</v>
      </c>
    </row>
    <row r="712" spans="1:3" x14ac:dyDescent="0.35">
      <c r="A712">
        <v>711</v>
      </c>
      <c r="B712" t="s">
        <v>1485</v>
      </c>
      <c r="C712" t="s">
        <v>1486</v>
      </c>
    </row>
    <row r="713" spans="1:3" x14ac:dyDescent="0.35">
      <c r="A713">
        <v>712</v>
      </c>
      <c r="B713" t="s">
        <v>1487</v>
      </c>
      <c r="C713" t="s">
        <v>1488</v>
      </c>
    </row>
    <row r="714" spans="1:3" x14ac:dyDescent="0.35">
      <c r="A714">
        <v>713</v>
      </c>
      <c r="B714" t="s">
        <v>772</v>
      </c>
      <c r="C714" t="s">
        <v>1489</v>
      </c>
    </row>
    <row r="715" spans="1:3" x14ac:dyDescent="0.35">
      <c r="A715">
        <v>714</v>
      </c>
      <c r="B715" t="s">
        <v>377</v>
      </c>
      <c r="C715" t="s">
        <v>1490</v>
      </c>
    </row>
    <row r="716" spans="1:3" x14ac:dyDescent="0.35">
      <c r="A716">
        <v>715</v>
      </c>
      <c r="B716" t="s">
        <v>1491</v>
      </c>
      <c r="C716">
        <v>0</v>
      </c>
    </row>
    <row r="717" spans="1:3" x14ac:dyDescent="0.35">
      <c r="A717">
        <v>716</v>
      </c>
      <c r="B717" t="s">
        <v>1492</v>
      </c>
      <c r="C717" t="s">
        <v>1493</v>
      </c>
    </row>
    <row r="718" spans="1:3" x14ac:dyDescent="0.35">
      <c r="A718">
        <v>717</v>
      </c>
      <c r="B718" t="s">
        <v>1494</v>
      </c>
      <c r="C718" t="s">
        <v>1495</v>
      </c>
    </row>
    <row r="719" spans="1:3" x14ac:dyDescent="0.35">
      <c r="A719">
        <v>718</v>
      </c>
      <c r="B719" t="s">
        <v>1496</v>
      </c>
      <c r="C719" t="s">
        <v>1497</v>
      </c>
    </row>
    <row r="720" spans="1:3" x14ac:dyDescent="0.35">
      <c r="A720">
        <v>719</v>
      </c>
      <c r="B720" t="s">
        <v>578</v>
      </c>
      <c r="C720" t="s">
        <v>1498</v>
      </c>
    </row>
    <row r="721" spans="1:3" x14ac:dyDescent="0.35">
      <c r="A721">
        <v>720</v>
      </c>
      <c r="B721" t="s">
        <v>229</v>
      </c>
      <c r="C721" t="s">
        <v>1499</v>
      </c>
    </row>
    <row r="722" spans="1:3" x14ac:dyDescent="0.35">
      <c r="A722">
        <v>721</v>
      </c>
      <c r="B722" t="s">
        <v>1500</v>
      </c>
      <c r="C722" t="s">
        <v>1501</v>
      </c>
    </row>
    <row r="723" spans="1:3" x14ac:dyDescent="0.35">
      <c r="A723">
        <v>722</v>
      </c>
      <c r="B723" t="s">
        <v>1502</v>
      </c>
      <c r="C723" t="s">
        <v>1503</v>
      </c>
    </row>
    <row r="724" spans="1:3" x14ac:dyDescent="0.35">
      <c r="A724">
        <v>723</v>
      </c>
      <c r="B724" t="s">
        <v>1504</v>
      </c>
      <c r="C724" t="s">
        <v>1505</v>
      </c>
    </row>
    <row r="725" spans="1:3" x14ac:dyDescent="0.35">
      <c r="A725">
        <v>724</v>
      </c>
      <c r="B725" t="s">
        <v>774</v>
      </c>
      <c r="C725" t="s">
        <v>1506</v>
      </c>
    </row>
    <row r="726" spans="1:3" x14ac:dyDescent="0.35">
      <c r="A726">
        <v>725</v>
      </c>
      <c r="B726" t="s">
        <v>378</v>
      </c>
      <c r="C726" t="s">
        <v>1507</v>
      </c>
    </row>
    <row r="727" spans="1:3" x14ac:dyDescent="0.35">
      <c r="A727">
        <v>726</v>
      </c>
      <c r="B727" t="s">
        <v>1508</v>
      </c>
      <c r="C727">
        <v>0</v>
      </c>
    </row>
    <row r="728" spans="1:3" x14ac:dyDescent="0.35">
      <c r="A728">
        <v>727</v>
      </c>
      <c r="B728" t="s">
        <v>1509</v>
      </c>
      <c r="C728" t="s">
        <v>1510</v>
      </c>
    </row>
    <row r="729" spans="1:3" x14ac:dyDescent="0.35">
      <c r="A729">
        <v>728</v>
      </c>
      <c r="B729" t="s">
        <v>1511</v>
      </c>
      <c r="C729" t="s">
        <v>1512</v>
      </c>
    </row>
    <row r="730" spans="1:3" x14ac:dyDescent="0.35">
      <c r="A730">
        <v>729</v>
      </c>
      <c r="B730" t="s">
        <v>1513</v>
      </c>
      <c r="C730" t="s">
        <v>1514</v>
      </c>
    </row>
    <row r="731" spans="1:3" x14ac:dyDescent="0.35">
      <c r="A731">
        <v>730</v>
      </c>
      <c r="B731" t="s">
        <v>579</v>
      </c>
      <c r="C731" t="s">
        <v>1515</v>
      </c>
    </row>
    <row r="732" spans="1:3" x14ac:dyDescent="0.35">
      <c r="A732">
        <v>731</v>
      </c>
      <c r="B732" t="s">
        <v>230</v>
      </c>
      <c r="C732" t="s">
        <v>1516</v>
      </c>
    </row>
    <row r="733" spans="1:3" x14ac:dyDescent="0.35">
      <c r="A733">
        <v>732</v>
      </c>
      <c r="B733" t="s">
        <v>1517</v>
      </c>
      <c r="C733" t="s">
        <v>1518</v>
      </c>
    </row>
    <row r="734" spans="1:3" x14ac:dyDescent="0.35">
      <c r="A734">
        <v>733</v>
      </c>
      <c r="B734" t="s">
        <v>1519</v>
      </c>
      <c r="C734" t="s">
        <v>1520</v>
      </c>
    </row>
    <row r="735" spans="1:3" x14ac:dyDescent="0.35">
      <c r="A735">
        <v>734</v>
      </c>
      <c r="B735" t="s">
        <v>1521</v>
      </c>
      <c r="C735" t="s">
        <v>1522</v>
      </c>
    </row>
    <row r="736" spans="1:3" x14ac:dyDescent="0.35">
      <c r="A736">
        <v>735</v>
      </c>
      <c r="B736" t="s">
        <v>777</v>
      </c>
      <c r="C736" t="s">
        <v>1523</v>
      </c>
    </row>
    <row r="737" spans="1:3" x14ac:dyDescent="0.35">
      <c r="A737">
        <v>736</v>
      </c>
      <c r="B737" t="s">
        <v>379</v>
      </c>
      <c r="C737" t="s">
        <v>1524</v>
      </c>
    </row>
    <row r="738" spans="1:3" x14ac:dyDescent="0.35">
      <c r="A738">
        <v>737</v>
      </c>
      <c r="B738" t="s">
        <v>1525</v>
      </c>
      <c r="C738">
        <v>0</v>
      </c>
    </row>
    <row r="739" spans="1:3" x14ac:dyDescent="0.35">
      <c r="A739">
        <v>738</v>
      </c>
      <c r="B739" t="s">
        <v>1526</v>
      </c>
      <c r="C739" t="s">
        <v>1527</v>
      </c>
    </row>
    <row r="740" spans="1:3" x14ac:dyDescent="0.35">
      <c r="A740">
        <v>739</v>
      </c>
      <c r="B740" t="s">
        <v>1528</v>
      </c>
      <c r="C740" t="s">
        <v>1529</v>
      </c>
    </row>
    <row r="741" spans="1:3" x14ac:dyDescent="0.35">
      <c r="A741">
        <v>740</v>
      </c>
      <c r="B741" t="s">
        <v>1530</v>
      </c>
      <c r="C741" t="s">
        <v>1531</v>
      </c>
    </row>
    <row r="742" spans="1:3" x14ac:dyDescent="0.35">
      <c r="A742">
        <v>741</v>
      </c>
      <c r="B742" t="s">
        <v>580</v>
      </c>
      <c r="C742" t="s">
        <v>1532</v>
      </c>
    </row>
    <row r="743" spans="1:3" x14ac:dyDescent="0.35">
      <c r="A743">
        <v>742</v>
      </c>
      <c r="B743" t="s">
        <v>231</v>
      </c>
      <c r="C743" t="s">
        <v>1533</v>
      </c>
    </row>
    <row r="744" spans="1:3" x14ac:dyDescent="0.35">
      <c r="A744">
        <v>743</v>
      </c>
      <c r="B744" t="s">
        <v>1534</v>
      </c>
      <c r="C744" t="s">
        <v>1535</v>
      </c>
    </row>
    <row r="745" spans="1:3" x14ac:dyDescent="0.35">
      <c r="A745">
        <v>744</v>
      </c>
      <c r="B745" t="s">
        <v>1536</v>
      </c>
      <c r="C745" t="s">
        <v>1537</v>
      </c>
    </row>
    <row r="746" spans="1:3" x14ac:dyDescent="0.35">
      <c r="A746">
        <v>745</v>
      </c>
      <c r="B746" t="s">
        <v>1538</v>
      </c>
      <c r="C746" t="s">
        <v>1539</v>
      </c>
    </row>
    <row r="747" spans="1:3" x14ac:dyDescent="0.35">
      <c r="A747">
        <v>746</v>
      </c>
      <c r="B747" t="s">
        <v>780</v>
      </c>
      <c r="C747" t="s">
        <v>1540</v>
      </c>
    </row>
    <row r="748" spans="1:3" x14ac:dyDescent="0.35">
      <c r="A748">
        <v>747</v>
      </c>
      <c r="B748" t="s">
        <v>380</v>
      </c>
      <c r="C748" t="s">
        <v>1541</v>
      </c>
    </row>
    <row r="749" spans="1:3" x14ac:dyDescent="0.35">
      <c r="A749">
        <v>748</v>
      </c>
      <c r="B749" t="s">
        <v>1542</v>
      </c>
      <c r="C749">
        <v>0</v>
      </c>
    </row>
    <row r="750" spans="1:3" x14ac:dyDescent="0.35">
      <c r="A750">
        <v>749</v>
      </c>
      <c r="B750" t="s">
        <v>1543</v>
      </c>
      <c r="C750" t="s">
        <v>1544</v>
      </c>
    </row>
    <row r="751" spans="1:3" x14ac:dyDescent="0.35">
      <c r="A751">
        <v>750</v>
      </c>
      <c r="B751" t="s">
        <v>1545</v>
      </c>
      <c r="C751" t="s">
        <v>1546</v>
      </c>
    </row>
    <row r="752" spans="1:3" x14ac:dyDescent="0.35">
      <c r="A752">
        <v>751</v>
      </c>
      <c r="B752" t="s">
        <v>1547</v>
      </c>
      <c r="C752" t="s">
        <v>1548</v>
      </c>
    </row>
    <row r="753" spans="1:3" x14ac:dyDescent="0.35">
      <c r="A753">
        <v>752</v>
      </c>
      <c r="B753" t="s">
        <v>581</v>
      </c>
      <c r="C753" t="s">
        <v>1549</v>
      </c>
    </row>
    <row r="754" spans="1:3" x14ac:dyDescent="0.35">
      <c r="A754">
        <v>753</v>
      </c>
      <c r="B754" t="s">
        <v>232</v>
      </c>
      <c r="C754" t="s">
        <v>1550</v>
      </c>
    </row>
    <row r="755" spans="1:3" x14ac:dyDescent="0.35">
      <c r="A755">
        <v>754</v>
      </c>
      <c r="B755" t="s">
        <v>1551</v>
      </c>
      <c r="C755" t="s">
        <v>1552</v>
      </c>
    </row>
    <row r="756" spans="1:3" x14ac:dyDescent="0.35">
      <c r="A756">
        <v>755</v>
      </c>
      <c r="B756" t="s">
        <v>1553</v>
      </c>
      <c r="C756" t="s">
        <v>1554</v>
      </c>
    </row>
    <row r="757" spans="1:3" x14ac:dyDescent="0.35">
      <c r="A757">
        <v>756</v>
      </c>
      <c r="B757" t="s">
        <v>1555</v>
      </c>
      <c r="C757" t="s">
        <v>1556</v>
      </c>
    </row>
    <row r="758" spans="1:3" x14ac:dyDescent="0.35">
      <c r="A758">
        <v>757</v>
      </c>
      <c r="B758" t="s">
        <v>783</v>
      </c>
      <c r="C758" t="s">
        <v>1557</v>
      </c>
    </row>
    <row r="759" spans="1:3" x14ac:dyDescent="0.35">
      <c r="A759">
        <v>758</v>
      </c>
      <c r="B759" t="s">
        <v>381</v>
      </c>
      <c r="C759" t="s">
        <v>1558</v>
      </c>
    </row>
    <row r="760" spans="1:3" x14ac:dyDescent="0.35">
      <c r="A760">
        <v>759</v>
      </c>
      <c r="B760" t="s">
        <v>1559</v>
      </c>
      <c r="C760">
        <v>0</v>
      </c>
    </row>
    <row r="761" spans="1:3" x14ac:dyDescent="0.35">
      <c r="A761">
        <v>760</v>
      </c>
      <c r="B761" t="s">
        <v>1560</v>
      </c>
      <c r="C761" t="s">
        <v>1561</v>
      </c>
    </row>
    <row r="762" spans="1:3" x14ac:dyDescent="0.35">
      <c r="A762">
        <v>761</v>
      </c>
      <c r="B762" t="s">
        <v>1562</v>
      </c>
      <c r="C762" t="s">
        <v>1563</v>
      </c>
    </row>
    <row r="763" spans="1:3" x14ac:dyDescent="0.35">
      <c r="A763">
        <v>762</v>
      </c>
      <c r="B763" t="s">
        <v>1564</v>
      </c>
      <c r="C763" t="s">
        <v>1565</v>
      </c>
    </row>
    <row r="764" spans="1:3" x14ac:dyDescent="0.35">
      <c r="A764">
        <v>763</v>
      </c>
      <c r="B764" t="s">
        <v>582</v>
      </c>
      <c r="C764" t="s">
        <v>1566</v>
      </c>
    </row>
    <row r="765" spans="1:3" x14ac:dyDescent="0.35">
      <c r="A765">
        <v>764</v>
      </c>
      <c r="B765" t="s">
        <v>233</v>
      </c>
      <c r="C765" t="s">
        <v>1567</v>
      </c>
    </row>
    <row r="766" spans="1:3" x14ac:dyDescent="0.35">
      <c r="A766">
        <v>765</v>
      </c>
      <c r="B766" t="s">
        <v>1568</v>
      </c>
      <c r="C766" t="s">
        <v>1569</v>
      </c>
    </row>
    <row r="767" spans="1:3" x14ac:dyDescent="0.35">
      <c r="A767">
        <v>766</v>
      </c>
      <c r="B767" t="s">
        <v>1570</v>
      </c>
      <c r="C767" t="s">
        <v>1571</v>
      </c>
    </row>
    <row r="768" spans="1:3" x14ac:dyDescent="0.35">
      <c r="A768">
        <v>767</v>
      </c>
      <c r="B768" t="s">
        <v>1572</v>
      </c>
      <c r="C768" t="s">
        <v>1573</v>
      </c>
    </row>
    <row r="769" spans="1:3" x14ac:dyDescent="0.35">
      <c r="A769">
        <v>768</v>
      </c>
      <c r="B769" t="s">
        <v>785</v>
      </c>
      <c r="C769" t="s">
        <v>1574</v>
      </c>
    </row>
    <row r="770" spans="1:3" x14ac:dyDescent="0.35">
      <c r="A770">
        <v>769</v>
      </c>
      <c r="B770" t="s">
        <v>382</v>
      </c>
      <c r="C770" t="s">
        <v>1575</v>
      </c>
    </row>
    <row r="771" spans="1:3" x14ac:dyDescent="0.35">
      <c r="A771">
        <v>770</v>
      </c>
      <c r="B771" t="s">
        <v>1576</v>
      </c>
      <c r="C771">
        <v>0</v>
      </c>
    </row>
    <row r="772" spans="1:3" x14ac:dyDescent="0.35">
      <c r="A772">
        <v>771</v>
      </c>
      <c r="B772" t="s">
        <v>1577</v>
      </c>
      <c r="C772" t="s">
        <v>1578</v>
      </c>
    </row>
    <row r="773" spans="1:3" x14ac:dyDescent="0.35">
      <c r="A773">
        <v>772</v>
      </c>
      <c r="B773" t="s">
        <v>1579</v>
      </c>
      <c r="C773" t="s">
        <v>1580</v>
      </c>
    </row>
    <row r="774" spans="1:3" x14ac:dyDescent="0.35">
      <c r="A774">
        <v>773</v>
      </c>
      <c r="B774" t="s">
        <v>1581</v>
      </c>
      <c r="C774" t="e">
        <v>#N/A</v>
      </c>
    </row>
    <row r="775" spans="1:3" x14ac:dyDescent="0.35">
      <c r="A775">
        <v>774</v>
      </c>
      <c r="B775" t="s">
        <v>583</v>
      </c>
      <c r="C775" t="s">
        <v>1582</v>
      </c>
    </row>
    <row r="776" spans="1:3" x14ac:dyDescent="0.35">
      <c r="A776">
        <v>775</v>
      </c>
      <c r="B776" t="s">
        <v>234</v>
      </c>
      <c r="C776" t="s">
        <v>1583</v>
      </c>
    </row>
    <row r="777" spans="1:3" x14ac:dyDescent="0.35">
      <c r="A777">
        <v>776</v>
      </c>
      <c r="B777" t="s">
        <v>1584</v>
      </c>
      <c r="C777" t="s">
        <v>1585</v>
      </c>
    </row>
    <row r="778" spans="1:3" x14ac:dyDescent="0.35">
      <c r="A778">
        <v>777</v>
      </c>
      <c r="B778" t="s">
        <v>1586</v>
      </c>
      <c r="C778" t="s">
        <v>1587</v>
      </c>
    </row>
    <row r="779" spans="1:3" x14ac:dyDescent="0.35">
      <c r="A779">
        <v>778</v>
      </c>
      <c r="B779" t="s">
        <v>1588</v>
      </c>
      <c r="C779" t="s">
        <v>1589</v>
      </c>
    </row>
    <row r="780" spans="1:3" x14ac:dyDescent="0.35">
      <c r="A780">
        <v>779</v>
      </c>
      <c r="B780" t="s">
        <v>787</v>
      </c>
      <c r="C780" t="s">
        <v>1590</v>
      </c>
    </row>
    <row r="781" spans="1:3" x14ac:dyDescent="0.35">
      <c r="A781">
        <v>780</v>
      </c>
      <c r="B781" t="s">
        <v>383</v>
      </c>
      <c r="C781" t="s">
        <v>1591</v>
      </c>
    </row>
    <row r="782" spans="1:3" x14ac:dyDescent="0.35">
      <c r="A782">
        <v>781</v>
      </c>
      <c r="B782" t="s">
        <v>1592</v>
      </c>
      <c r="C782">
        <v>0</v>
      </c>
    </row>
    <row r="783" spans="1:3" x14ac:dyDescent="0.35">
      <c r="A783">
        <v>782</v>
      </c>
      <c r="B783" t="s">
        <v>1593</v>
      </c>
      <c r="C783" t="s">
        <v>1594</v>
      </c>
    </row>
    <row r="784" spans="1:3" x14ac:dyDescent="0.35">
      <c r="A784">
        <v>783</v>
      </c>
      <c r="B784" t="s">
        <v>1595</v>
      </c>
      <c r="C784" t="s">
        <v>1596</v>
      </c>
    </row>
    <row r="785" spans="1:3" x14ac:dyDescent="0.35">
      <c r="A785">
        <v>784</v>
      </c>
      <c r="B785" t="s">
        <v>1597</v>
      </c>
      <c r="C785" t="s">
        <v>1598</v>
      </c>
    </row>
    <row r="786" spans="1:3" x14ac:dyDescent="0.35">
      <c r="A786">
        <v>785</v>
      </c>
      <c r="B786" t="s">
        <v>584</v>
      </c>
      <c r="C786" t="s">
        <v>1599</v>
      </c>
    </row>
    <row r="787" spans="1:3" x14ac:dyDescent="0.35">
      <c r="A787">
        <v>786</v>
      </c>
      <c r="B787" t="s">
        <v>235</v>
      </c>
      <c r="C787" t="s">
        <v>1600</v>
      </c>
    </row>
    <row r="788" spans="1:3" x14ac:dyDescent="0.35">
      <c r="A788">
        <v>787</v>
      </c>
      <c r="B788" t="s">
        <v>1601</v>
      </c>
      <c r="C788" t="s">
        <v>1602</v>
      </c>
    </row>
    <row r="789" spans="1:3" x14ac:dyDescent="0.35">
      <c r="A789">
        <v>788</v>
      </c>
      <c r="B789" t="s">
        <v>1603</v>
      </c>
      <c r="C789" t="s">
        <v>1604</v>
      </c>
    </row>
    <row r="790" spans="1:3" x14ac:dyDescent="0.35">
      <c r="A790">
        <v>789</v>
      </c>
      <c r="B790" t="s">
        <v>1605</v>
      </c>
      <c r="C790" t="s">
        <v>1606</v>
      </c>
    </row>
    <row r="791" spans="1:3" x14ac:dyDescent="0.35">
      <c r="A791">
        <v>790</v>
      </c>
      <c r="B791" t="s">
        <v>789</v>
      </c>
      <c r="C791" t="s">
        <v>1607</v>
      </c>
    </row>
    <row r="792" spans="1:3" x14ac:dyDescent="0.35">
      <c r="A792">
        <v>791</v>
      </c>
      <c r="B792" t="s">
        <v>384</v>
      </c>
      <c r="C792" t="s">
        <v>1608</v>
      </c>
    </row>
    <row r="793" spans="1:3" x14ac:dyDescent="0.35">
      <c r="A793">
        <v>792</v>
      </c>
      <c r="B793" t="s">
        <v>1609</v>
      </c>
      <c r="C793">
        <v>0</v>
      </c>
    </row>
    <row r="794" spans="1:3" x14ac:dyDescent="0.35">
      <c r="A794">
        <v>793</v>
      </c>
      <c r="B794" t="s">
        <v>1610</v>
      </c>
      <c r="C794" t="s">
        <v>1611</v>
      </c>
    </row>
    <row r="795" spans="1:3" x14ac:dyDescent="0.35">
      <c r="A795">
        <v>794</v>
      </c>
      <c r="B795" t="s">
        <v>1612</v>
      </c>
      <c r="C795" t="s">
        <v>1613</v>
      </c>
    </row>
    <row r="796" spans="1:3" x14ac:dyDescent="0.35">
      <c r="A796">
        <v>795</v>
      </c>
      <c r="B796" t="s">
        <v>1614</v>
      </c>
      <c r="C796" t="s">
        <v>1615</v>
      </c>
    </row>
    <row r="797" spans="1:3" x14ac:dyDescent="0.35">
      <c r="A797">
        <v>796</v>
      </c>
      <c r="B797" t="s">
        <v>585</v>
      </c>
      <c r="C797" t="s">
        <v>1616</v>
      </c>
    </row>
    <row r="798" spans="1:3" x14ac:dyDescent="0.35">
      <c r="A798">
        <v>797</v>
      </c>
      <c r="B798" t="s">
        <v>236</v>
      </c>
      <c r="C798" t="s">
        <v>1617</v>
      </c>
    </row>
    <row r="799" spans="1:3" x14ac:dyDescent="0.35">
      <c r="A799">
        <v>798</v>
      </c>
      <c r="B799" t="s">
        <v>1618</v>
      </c>
      <c r="C799" t="s">
        <v>1619</v>
      </c>
    </row>
    <row r="800" spans="1:3" x14ac:dyDescent="0.35">
      <c r="A800">
        <v>799</v>
      </c>
      <c r="B800" t="s">
        <v>1620</v>
      </c>
      <c r="C800" t="s">
        <v>1621</v>
      </c>
    </row>
    <row r="801" spans="1:3" x14ac:dyDescent="0.35">
      <c r="A801">
        <v>800</v>
      </c>
      <c r="B801" t="s">
        <v>1622</v>
      </c>
      <c r="C801" t="s">
        <v>1623</v>
      </c>
    </row>
    <row r="802" spans="1:3" x14ac:dyDescent="0.35">
      <c r="A802">
        <v>801</v>
      </c>
      <c r="B802" t="s">
        <v>792</v>
      </c>
      <c r="C802" t="s">
        <v>1624</v>
      </c>
    </row>
    <row r="803" spans="1:3" x14ac:dyDescent="0.35">
      <c r="A803">
        <v>802</v>
      </c>
      <c r="B803" t="s">
        <v>385</v>
      </c>
      <c r="C803" t="s">
        <v>1625</v>
      </c>
    </row>
    <row r="804" spans="1:3" x14ac:dyDescent="0.35">
      <c r="A804">
        <v>803</v>
      </c>
      <c r="B804" t="s">
        <v>1626</v>
      </c>
      <c r="C804">
        <v>0</v>
      </c>
    </row>
    <row r="805" spans="1:3" x14ac:dyDescent="0.35">
      <c r="A805">
        <v>804</v>
      </c>
      <c r="B805" t="s">
        <v>1627</v>
      </c>
      <c r="C805" t="s">
        <v>1628</v>
      </c>
    </row>
    <row r="806" spans="1:3" x14ac:dyDescent="0.35">
      <c r="A806">
        <v>805</v>
      </c>
      <c r="B806" t="s">
        <v>1629</v>
      </c>
      <c r="C806" t="s">
        <v>1630</v>
      </c>
    </row>
    <row r="807" spans="1:3" x14ac:dyDescent="0.35">
      <c r="A807">
        <v>806</v>
      </c>
      <c r="B807" t="s">
        <v>1631</v>
      </c>
      <c r="C807" t="s">
        <v>1632</v>
      </c>
    </row>
    <row r="808" spans="1:3" x14ac:dyDescent="0.35">
      <c r="A808">
        <v>807</v>
      </c>
      <c r="B808" t="s">
        <v>586</v>
      </c>
      <c r="C808" t="s">
        <v>1633</v>
      </c>
    </row>
    <row r="809" spans="1:3" x14ac:dyDescent="0.35">
      <c r="A809">
        <v>808</v>
      </c>
      <c r="B809" t="s">
        <v>237</v>
      </c>
      <c r="C809" t="s">
        <v>1634</v>
      </c>
    </row>
    <row r="810" spans="1:3" x14ac:dyDescent="0.35">
      <c r="A810">
        <v>809</v>
      </c>
      <c r="B810" t="s">
        <v>1635</v>
      </c>
      <c r="C810" t="s">
        <v>1636</v>
      </c>
    </row>
    <row r="811" spans="1:3" x14ac:dyDescent="0.35">
      <c r="A811">
        <v>810</v>
      </c>
      <c r="B811" t="s">
        <v>1637</v>
      </c>
      <c r="C811" t="s">
        <v>1638</v>
      </c>
    </row>
    <row r="812" spans="1:3" x14ac:dyDescent="0.35">
      <c r="A812">
        <v>811</v>
      </c>
      <c r="B812" t="s">
        <v>1639</v>
      </c>
      <c r="C812" t="s">
        <v>1640</v>
      </c>
    </row>
    <row r="813" spans="1:3" x14ac:dyDescent="0.35">
      <c r="A813">
        <v>812</v>
      </c>
      <c r="B813" t="s">
        <v>795</v>
      </c>
      <c r="C813" t="s">
        <v>1641</v>
      </c>
    </row>
    <row r="814" spans="1:3" x14ac:dyDescent="0.35">
      <c r="A814">
        <v>813</v>
      </c>
      <c r="B814" t="s">
        <v>386</v>
      </c>
      <c r="C814" t="s">
        <v>1642</v>
      </c>
    </row>
    <row r="815" spans="1:3" x14ac:dyDescent="0.35">
      <c r="A815">
        <v>814</v>
      </c>
      <c r="B815" t="s">
        <v>1643</v>
      </c>
      <c r="C815">
        <v>0</v>
      </c>
    </row>
    <row r="816" spans="1:3" x14ac:dyDescent="0.35">
      <c r="A816">
        <v>815</v>
      </c>
      <c r="B816" t="s">
        <v>1644</v>
      </c>
      <c r="C816" t="s">
        <v>1645</v>
      </c>
    </row>
    <row r="817" spans="1:3" x14ac:dyDescent="0.35">
      <c r="A817">
        <v>816</v>
      </c>
      <c r="B817" t="s">
        <v>1646</v>
      </c>
      <c r="C817" t="s">
        <v>1647</v>
      </c>
    </row>
    <row r="818" spans="1:3" x14ac:dyDescent="0.35">
      <c r="A818">
        <v>817</v>
      </c>
      <c r="B818" t="s">
        <v>1648</v>
      </c>
      <c r="C818" t="s">
        <v>1649</v>
      </c>
    </row>
    <row r="819" spans="1:3" x14ac:dyDescent="0.35">
      <c r="A819">
        <v>818</v>
      </c>
      <c r="B819" t="s">
        <v>587</v>
      </c>
      <c r="C819" t="s">
        <v>1650</v>
      </c>
    </row>
    <row r="820" spans="1:3" x14ac:dyDescent="0.35">
      <c r="A820">
        <v>819</v>
      </c>
      <c r="B820" t="s">
        <v>1651</v>
      </c>
      <c r="C820" t="s">
        <v>1652</v>
      </c>
    </row>
    <row r="821" spans="1:3" x14ac:dyDescent="0.35">
      <c r="A821">
        <v>820</v>
      </c>
      <c r="B821" t="s">
        <v>1653</v>
      </c>
      <c r="C821" t="e">
        <v>#N/A</v>
      </c>
    </row>
    <row r="822" spans="1:3" x14ac:dyDescent="0.35">
      <c r="A822">
        <v>821</v>
      </c>
      <c r="B822" t="s">
        <v>1654</v>
      </c>
      <c r="C822" t="e">
        <v>#N/A</v>
      </c>
    </row>
    <row r="823" spans="1:3" x14ac:dyDescent="0.35">
      <c r="A823">
        <v>822</v>
      </c>
      <c r="B823" t="s">
        <v>1655</v>
      </c>
      <c r="C823" t="e">
        <v>#N/A</v>
      </c>
    </row>
    <row r="824" spans="1:3" x14ac:dyDescent="0.35">
      <c r="A824">
        <v>823</v>
      </c>
      <c r="B824" t="s">
        <v>238</v>
      </c>
      <c r="C824" t="s">
        <v>1656</v>
      </c>
    </row>
    <row r="825" spans="1:3" x14ac:dyDescent="0.35">
      <c r="A825">
        <v>824</v>
      </c>
      <c r="B825" t="s">
        <v>239</v>
      </c>
      <c r="C825" t="s">
        <v>1657</v>
      </c>
    </row>
    <row r="826" spans="1:3" x14ac:dyDescent="0.35">
      <c r="A826">
        <v>825</v>
      </c>
      <c r="B826" t="s">
        <v>240</v>
      </c>
      <c r="C826" t="s">
        <v>1658</v>
      </c>
    </row>
    <row r="827" spans="1:3" x14ac:dyDescent="0.35">
      <c r="A827">
        <v>826</v>
      </c>
      <c r="B827" t="s">
        <v>1659</v>
      </c>
      <c r="C827" t="s">
        <v>1660</v>
      </c>
    </row>
    <row r="828" spans="1:3" x14ac:dyDescent="0.35">
      <c r="A828">
        <v>827</v>
      </c>
      <c r="B828" t="s">
        <v>1661</v>
      </c>
      <c r="C828" t="s">
        <v>1662</v>
      </c>
    </row>
    <row r="829" spans="1:3" x14ac:dyDescent="0.35">
      <c r="A829">
        <v>828</v>
      </c>
      <c r="B829" t="s">
        <v>1663</v>
      </c>
      <c r="C829" t="s">
        <v>1664</v>
      </c>
    </row>
    <row r="830" spans="1:3" x14ac:dyDescent="0.35">
      <c r="A830">
        <v>829</v>
      </c>
      <c r="B830" t="s">
        <v>798</v>
      </c>
      <c r="C830" t="s">
        <v>1665</v>
      </c>
    </row>
    <row r="831" spans="1:3" x14ac:dyDescent="0.35">
      <c r="A831">
        <v>830</v>
      </c>
      <c r="B831" t="s">
        <v>387</v>
      </c>
      <c r="C831" t="s">
        <v>1666</v>
      </c>
    </row>
    <row r="832" spans="1:3" x14ac:dyDescent="0.35">
      <c r="A832">
        <v>831</v>
      </c>
      <c r="B832" t="s">
        <v>1667</v>
      </c>
      <c r="C832">
        <v>0</v>
      </c>
    </row>
    <row r="833" spans="1:3" x14ac:dyDescent="0.35">
      <c r="A833">
        <v>832</v>
      </c>
      <c r="B833" t="s">
        <v>1668</v>
      </c>
      <c r="C833" t="s">
        <v>1669</v>
      </c>
    </row>
    <row r="834" spans="1:3" x14ac:dyDescent="0.35">
      <c r="A834">
        <v>833</v>
      </c>
      <c r="B834" t="s">
        <v>1670</v>
      </c>
      <c r="C834" t="s">
        <v>1671</v>
      </c>
    </row>
    <row r="835" spans="1:3" x14ac:dyDescent="0.35">
      <c r="A835">
        <v>834</v>
      </c>
      <c r="B835" t="s">
        <v>1672</v>
      </c>
      <c r="C835" t="s">
        <v>1673</v>
      </c>
    </row>
    <row r="836" spans="1:3" x14ac:dyDescent="0.35">
      <c r="A836">
        <v>835</v>
      </c>
      <c r="B836" t="s">
        <v>588</v>
      </c>
      <c r="C836" t="s">
        <v>1674</v>
      </c>
    </row>
    <row r="837" spans="1:3" x14ac:dyDescent="0.35">
      <c r="A837">
        <v>836</v>
      </c>
      <c r="B837" t="s">
        <v>1675</v>
      </c>
      <c r="C837" t="s">
        <v>1676</v>
      </c>
    </row>
    <row r="838" spans="1:3" x14ac:dyDescent="0.35">
      <c r="A838">
        <v>837</v>
      </c>
      <c r="B838" t="s">
        <v>1677</v>
      </c>
      <c r="C838" t="e">
        <v>#N/A</v>
      </c>
    </row>
    <row r="839" spans="1:3" x14ac:dyDescent="0.35">
      <c r="A839">
        <v>838</v>
      </c>
      <c r="B839" t="s">
        <v>1678</v>
      </c>
      <c r="C839" t="e">
        <v>#N/A</v>
      </c>
    </row>
    <row r="840" spans="1:3" x14ac:dyDescent="0.35">
      <c r="A840">
        <v>839</v>
      </c>
      <c r="B840" t="s">
        <v>1679</v>
      </c>
      <c r="C840" t="e">
        <v>#N/A</v>
      </c>
    </row>
    <row r="841" spans="1:3" x14ac:dyDescent="0.35">
      <c r="A841">
        <v>840</v>
      </c>
      <c r="B841" t="s">
        <v>241</v>
      </c>
      <c r="C841" t="s">
        <v>1680</v>
      </c>
    </row>
    <row r="842" spans="1:3" x14ac:dyDescent="0.35">
      <c r="A842">
        <v>841</v>
      </c>
      <c r="B842" t="s">
        <v>242</v>
      </c>
      <c r="C842" t="s">
        <v>1681</v>
      </c>
    </row>
    <row r="843" spans="1:3" x14ac:dyDescent="0.35">
      <c r="A843">
        <v>842</v>
      </c>
      <c r="B843" t="s">
        <v>243</v>
      </c>
      <c r="C843" t="s">
        <v>1682</v>
      </c>
    </row>
    <row r="844" spans="1:3" x14ac:dyDescent="0.35">
      <c r="A844">
        <v>843</v>
      </c>
      <c r="B844" t="s">
        <v>1683</v>
      </c>
      <c r="C844" t="s">
        <v>1684</v>
      </c>
    </row>
    <row r="845" spans="1:3" x14ac:dyDescent="0.35">
      <c r="A845">
        <v>844</v>
      </c>
      <c r="B845" t="s">
        <v>1685</v>
      </c>
      <c r="C845" t="s">
        <v>1686</v>
      </c>
    </row>
    <row r="846" spans="1:3" x14ac:dyDescent="0.35">
      <c r="A846">
        <v>845</v>
      </c>
      <c r="B846" t="s">
        <v>1687</v>
      </c>
      <c r="C846" t="s">
        <v>1688</v>
      </c>
    </row>
    <row r="847" spans="1:3" x14ac:dyDescent="0.35">
      <c r="A847">
        <v>846</v>
      </c>
      <c r="B847" t="s">
        <v>800</v>
      </c>
      <c r="C847" t="s">
        <v>1689</v>
      </c>
    </row>
    <row r="848" spans="1:3" x14ac:dyDescent="0.35">
      <c r="A848">
        <v>847</v>
      </c>
      <c r="B848" t="s">
        <v>388</v>
      </c>
      <c r="C848" t="s">
        <v>1690</v>
      </c>
    </row>
    <row r="849" spans="1:3" x14ac:dyDescent="0.35">
      <c r="A849">
        <v>848</v>
      </c>
      <c r="B849" t="s">
        <v>1691</v>
      </c>
      <c r="C849">
        <v>0</v>
      </c>
    </row>
    <row r="850" spans="1:3" x14ac:dyDescent="0.35">
      <c r="A850">
        <v>849</v>
      </c>
      <c r="B850" t="s">
        <v>1692</v>
      </c>
      <c r="C850" t="s">
        <v>1693</v>
      </c>
    </row>
    <row r="851" spans="1:3" x14ac:dyDescent="0.35">
      <c r="A851">
        <v>850</v>
      </c>
      <c r="B851" t="s">
        <v>1694</v>
      </c>
      <c r="C851" t="s">
        <v>1695</v>
      </c>
    </row>
    <row r="852" spans="1:3" x14ac:dyDescent="0.35">
      <c r="A852">
        <v>851</v>
      </c>
      <c r="B852" t="s">
        <v>1696</v>
      </c>
      <c r="C852" t="s">
        <v>1697</v>
      </c>
    </row>
    <row r="853" spans="1:3" x14ac:dyDescent="0.35">
      <c r="A853">
        <v>852</v>
      </c>
      <c r="B853" t="s">
        <v>589</v>
      </c>
      <c r="C853" t="s">
        <v>1698</v>
      </c>
    </row>
    <row r="854" spans="1:3" x14ac:dyDescent="0.35">
      <c r="A854">
        <v>853</v>
      </c>
      <c r="B854" t="s">
        <v>1699</v>
      </c>
      <c r="C854" t="s">
        <v>1700</v>
      </c>
    </row>
    <row r="855" spans="1:3" x14ac:dyDescent="0.35">
      <c r="A855">
        <v>854</v>
      </c>
      <c r="B855" t="s">
        <v>1701</v>
      </c>
      <c r="C855" t="e">
        <v>#N/A</v>
      </c>
    </row>
    <row r="856" spans="1:3" x14ac:dyDescent="0.35">
      <c r="A856">
        <v>855</v>
      </c>
      <c r="B856" t="s">
        <v>1702</v>
      </c>
      <c r="C856" t="e">
        <v>#N/A</v>
      </c>
    </row>
    <row r="857" spans="1:3" x14ac:dyDescent="0.35">
      <c r="A857">
        <v>856</v>
      </c>
      <c r="B857" t="s">
        <v>1703</v>
      </c>
      <c r="C857" t="e">
        <v>#N/A</v>
      </c>
    </row>
    <row r="858" spans="1:3" x14ac:dyDescent="0.35">
      <c r="A858">
        <v>857</v>
      </c>
      <c r="B858" t="s">
        <v>244</v>
      </c>
      <c r="C858" t="s">
        <v>1704</v>
      </c>
    </row>
    <row r="859" spans="1:3" x14ac:dyDescent="0.35">
      <c r="A859">
        <v>858</v>
      </c>
      <c r="B859" t="s">
        <v>245</v>
      </c>
      <c r="C859" t="s">
        <v>1705</v>
      </c>
    </row>
    <row r="860" spans="1:3" x14ac:dyDescent="0.35">
      <c r="A860">
        <v>859</v>
      </c>
      <c r="B860" t="s">
        <v>246</v>
      </c>
      <c r="C860" t="s">
        <v>1706</v>
      </c>
    </row>
    <row r="861" spans="1:3" x14ac:dyDescent="0.35">
      <c r="A861">
        <v>860</v>
      </c>
      <c r="B861" t="s">
        <v>1707</v>
      </c>
      <c r="C861" t="s">
        <v>1708</v>
      </c>
    </row>
    <row r="862" spans="1:3" x14ac:dyDescent="0.35">
      <c r="A862">
        <v>861</v>
      </c>
      <c r="B862" t="s">
        <v>1709</v>
      </c>
      <c r="C862" t="s">
        <v>1710</v>
      </c>
    </row>
    <row r="863" spans="1:3" x14ac:dyDescent="0.35">
      <c r="A863">
        <v>862</v>
      </c>
      <c r="B863" t="s">
        <v>1711</v>
      </c>
      <c r="C863" t="s">
        <v>1712</v>
      </c>
    </row>
    <row r="864" spans="1:3" x14ac:dyDescent="0.35">
      <c r="A864">
        <v>863</v>
      </c>
      <c r="B864" t="s">
        <v>802</v>
      </c>
      <c r="C864" t="s">
        <v>1713</v>
      </c>
    </row>
    <row r="865" spans="1:3" x14ac:dyDescent="0.35">
      <c r="A865">
        <v>864</v>
      </c>
      <c r="B865" t="s">
        <v>389</v>
      </c>
      <c r="C865" t="s">
        <v>1714</v>
      </c>
    </row>
    <row r="866" spans="1:3" x14ac:dyDescent="0.35">
      <c r="A866">
        <v>865</v>
      </c>
      <c r="B866" t="s">
        <v>1715</v>
      </c>
      <c r="C866">
        <v>0</v>
      </c>
    </row>
    <row r="867" spans="1:3" x14ac:dyDescent="0.35">
      <c r="A867">
        <v>866</v>
      </c>
      <c r="B867" t="s">
        <v>1716</v>
      </c>
      <c r="C867" t="s">
        <v>1717</v>
      </c>
    </row>
    <row r="868" spans="1:3" x14ac:dyDescent="0.35">
      <c r="A868">
        <v>867</v>
      </c>
      <c r="B868" t="s">
        <v>1718</v>
      </c>
      <c r="C868" t="s">
        <v>1719</v>
      </c>
    </row>
    <row r="869" spans="1:3" x14ac:dyDescent="0.35">
      <c r="A869">
        <v>868</v>
      </c>
      <c r="B869" t="s">
        <v>1720</v>
      </c>
      <c r="C869" t="s">
        <v>1721</v>
      </c>
    </row>
    <row r="870" spans="1:3" x14ac:dyDescent="0.35">
      <c r="A870">
        <v>869</v>
      </c>
      <c r="B870" t="s">
        <v>590</v>
      </c>
      <c r="C870" t="s">
        <v>1722</v>
      </c>
    </row>
    <row r="871" spans="1:3" x14ac:dyDescent="0.35">
      <c r="A871">
        <v>870</v>
      </c>
      <c r="B871" t="s">
        <v>1723</v>
      </c>
      <c r="C871" t="s">
        <v>1724</v>
      </c>
    </row>
    <row r="872" spans="1:3" x14ac:dyDescent="0.35">
      <c r="A872">
        <v>871</v>
      </c>
      <c r="B872" t="s">
        <v>1725</v>
      </c>
      <c r="C872" t="e">
        <v>#N/A</v>
      </c>
    </row>
    <row r="873" spans="1:3" x14ac:dyDescent="0.35">
      <c r="A873">
        <v>872</v>
      </c>
      <c r="B873" t="s">
        <v>1726</v>
      </c>
      <c r="C873" t="e">
        <v>#N/A</v>
      </c>
    </row>
    <row r="874" spans="1:3" x14ac:dyDescent="0.35">
      <c r="A874">
        <v>873</v>
      </c>
      <c r="B874" t="s">
        <v>1727</v>
      </c>
      <c r="C874" t="e">
        <v>#N/A</v>
      </c>
    </row>
    <row r="875" spans="1:3" x14ac:dyDescent="0.35">
      <c r="A875">
        <v>874</v>
      </c>
      <c r="B875" t="s">
        <v>247</v>
      </c>
      <c r="C875" t="s">
        <v>1728</v>
      </c>
    </row>
    <row r="876" spans="1:3" x14ac:dyDescent="0.35">
      <c r="A876">
        <v>875</v>
      </c>
      <c r="B876" t="s">
        <v>248</v>
      </c>
      <c r="C876" t="s">
        <v>1729</v>
      </c>
    </row>
    <row r="877" spans="1:3" x14ac:dyDescent="0.35">
      <c r="A877">
        <v>876</v>
      </c>
      <c r="B877" t="s">
        <v>249</v>
      </c>
      <c r="C877" t="s">
        <v>1730</v>
      </c>
    </row>
    <row r="878" spans="1:3" x14ac:dyDescent="0.35">
      <c r="A878">
        <v>877</v>
      </c>
      <c r="B878" t="s">
        <v>1731</v>
      </c>
      <c r="C878" t="s">
        <v>1732</v>
      </c>
    </row>
    <row r="879" spans="1:3" x14ac:dyDescent="0.35">
      <c r="A879">
        <v>878</v>
      </c>
      <c r="B879" t="s">
        <v>1733</v>
      </c>
      <c r="C879" t="s">
        <v>1734</v>
      </c>
    </row>
    <row r="880" spans="1:3" x14ac:dyDescent="0.35">
      <c r="A880">
        <v>879</v>
      </c>
      <c r="B880" t="s">
        <v>1735</v>
      </c>
      <c r="C880" t="s">
        <v>1736</v>
      </c>
    </row>
    <row r="881" spans="1:3" x14ac:dyDescent="0.35">
      <c r="A881">
        <v>880</v>
      </c>
      <c r="B881" t="s">
        <v>805</v>
      </c>
      <c r="C881" t="s">
        <v>1737</v>
      </c>
    </row>
    <row r="882" spans="1:3" x14ac:dyDescent="0.35">
      <c r="A882">
        <v>881</v>
      </c>
      <c r="B882" t="s">
        <v>390</v>
      </c>
      <c r="C882" t="s">
        <v>1738</v>
      </c>
    </row>
    <row r="883" spans="1:3" x14ac:dyDescent="0.35">
      <c r="A883">
        <v>882</v>
      </c>
      <c r="B883" t="s">
        <v>1739</v>
      </c>
      <c r="C883">
        <v>0</v>
      </c>
    </row>
    <row r="884" spans="1:3" x14ac:dyDescent="0.35">
      <c r="A884">
        <v>883</v>
      </c>
      <c r="B884" t="s">
        <v>1740</v>
      </c>
      <c r="C884" t="s">
        <v>1741</v>
      </c>
    </row>
    <row r="885" spans="1:3" x14ac:dyDescent="0.35">
      <c r="A885">
        <v>884</v>
      </c>
      <c r="B885" t="s">
        <v>1742</v>
      </c>
      <c r="C885" t="s">
        <v>1743</v>
      </c>
    </row>
    <row r="886" spans="1:3" x14ac:dyDescent="0.35">
      <c r="A886">
        <v>885</v>
      </c>
      <c r="B886" t="s">
        <v>1744</v>
      </c>
      <c r="C886" t="s">
        <v>1745</v>
      </c>
    </row>
    <row r="887" spans="1:3" x14ac:dyDescent="0.35">
      <c r="A887">
        <v>886</v>
      </c>
      <c r="B887" t="s">
        <v>591</v>
      </c>
      <c r="C887" t="s">
        <v>1746</v>
      </c>
    </row>
    <row r="888" spans="1:3" x14ac:dyDescent="0.35">
      <c r="A888">
        <v>887</v>
      </c>
      <c r="B888" t="s">
        <v>1747</v>
      </c>
      <c r="C888" t="s">
        <v>1748</v>
      </c>
    </row>
    <row r="889" spans="1:3" x14ac:dyDescent="0.35">
      <c r="A889">
        <v>888</v>
      </c>
      <c r="B889" t="s">
        <v>1749</v>
      </c>
      <c r="C889" t="e">
        <v>#N/A</v>
      </c>
    </row>
    <row r="890" spans="1:3" x14ac:dyDescent="0.35">
      <c r="A890">
        <v>889</v>
      </c>
      <c r="B890" t="s">
        <v>1750</v>
      </c>
      <c r="C890" t="e">
        <v>#N/A</v>
      </c>
    </row>
    <row r="891" spans="1:3" x14ac:dyDescent="0.35">
      <c r="A891">
        <v>890</v>
      </c>
      <c r="B891" t="s">
        <v>1751</v>
      </c>
      <c r="C891" t="e">
        <v>#N/A</v>
      </c>
    </row>
    <row r="892" spans="1:3" x14ac:dyDescent="0.35">
      <c r="A892">
        <v>891</v>
      </c>
      <c r="B892" t="s">
        <v>250</v>
      </c>
      <c r="C892" t="s">
        <v>1752</v>
      </c>
    </row>
    <row r="893" spans="1:3" x14ac:dyDescent="0.35">
      <c r="A893">
        <v>892</v>
      </c>
      <c r="B893" t="s">
        <v>251</v>
      </c>
      <c r="C893" t="s">
        <v>1753</v>
      </c>
    </row>
    <row r="894" spans="1:3" x14ac:dyDescent="0.35">
      <c r="A894">
        <v>893</v>
      </c>
      <c r="B894" t="s">
        <v>252</v>
      </c>
      <c r="C894" t="s">
        <v>1754</v>
      </c>
    </row>
    <row r="895" spans="1:3" x14ac:dyDescent="0.35">
      <c r="A895">
        <v>894</v>
      </c>
      <c r="B895" t="s">
        <v>1755</v>
      </c>
      <c r="C895" t="s">
        <v>1756</v>
      </c>
    </row>
    <row r="896" spans="1:3" x14ac:dyDescent="0.35">
      <c r="A896">
        <v>895</v>
      </c>
      <c r="B896" t="s">
        <v>1757</v>
      </c>
      <c r="C896" t="s">
        <v>1758</v>
      </c>
    </row>
    <row r="897" spans="1:3" x14ac:dyDescent="0.35">
      <c r="A897">
        <v>896</v>
      </c>
      <c r="B897" t="s">
        <v>1759</v>
      </c>
      <c r="C897" t="s">
        <v>1760</v>
      </c>
    </row>
    <row r="898" spans="1:3" x14ac:dyDescent="0.35">
      <c r="A898">
        <v>897</v>
      </c>
      <c r="B898" t="s">
        <v>808</v>
      </c>
      <c r="C898" t="s">
        <v>1761</v>
      </c>
    </row>
    <row r="899" spans="1:3" x14ac:dyDescent="0.35">
      <c r="A899">
        <v>898</v>
      </c>
      <c r="B899" t="s">
        <v>391</v>
      </c>
      <c r="C899" t="s">
        <v>1762</v>
      </c>
    </row>
    <row r="900" spans="1:3" x14ac:dyDescent="0.35">
      <c r="A900">
        <v>899</v>
      </c>
      <c r="B900" t="s">
        <v>1763</v>
      </c>
      <c r="C900">
        <v>0</v>
      </c>
    </row>
    <row r="901" spans="1:3" x14ac:dyDescent="0.35">
      <c r="A901">
        <v>900</v>
      </c>
      <c r="B901" t="s">
        <v>1764</v>
      </c>
      <c r="C901" t="s">
        <v>1765</v>
      </c>
    </row>
    <row r="902" spans="1:3" x14ac:dyDescent="0.35">
      <c r="A902">
        <v>901</v>
      </c>
      <c r="B902" t="s">
        <v>1766</v>
      </c>
      <c r="C902" t="s">
        <v>1767</v>
      </c>
    </row>
    <row r="903" spans="1:3" x14ac:dyDescent="0.35">
      <c r="A903">
        <v>902</v>
      </c>
      <c r="B903" t="s">
        <v>1768</v>
      </c>
      <c r="C903" t="s">
        <v>1769</v>
      </c>
    </row>
    <row r="904" spans="1:3" x14ac:dyDescent="0.35">
      <c r="A904">
        <v>903</v>
      </c>
      <c r="B904" t="s">
        <v>592</v>
      </c>
      <c r="C904" t="s">
        <v>1770</v>
      </c>
    </row>
    <row r="905" spans="1:3" x14ac:dyDescent="0.35">
      <c r="A905">
        <v>904</v>
      </c>
      <c r="B905" t="s">
        <v>1771</v>
      </c>
      <c r="C905" t="s">
        <v>1772</v>
      </c>
    </row>
    <row r="906" spans="1:3" x14ac:dyDescent="0.35">
      <c r="A906">
        <v>905</v>
      </c>
      <c r="B906" t="s">
        <v>1773</v>
      </c>
      <c r="C906" t="e">
        <v>#N/A</v>
      </c>
    </row>
    <row r="907" spans="1:3" x14ac:dyDescent="0.35">
      <c r="A907">
        <v>906</v>
      </c>
      <c r="B907" t="s">
        <v>1774</v>
      </c>
      <c r="C907" t="e">
        <v>#N/A</v>
      </c>
    </row>
    <row r="908" spans="1:3" x14ac:dyDescent="0.35">
      <c r="A908">
        <v>907</v>
      </c>
      <c r="B908" t="s">
        <v>253</v>
      </c>
      <c r="C908" t="s">
        <v>1775</v>
      </c>
    </row>
    <row r="909" spans="1:3" x14ac:dyDescent="0.35">
      <c r="A909">
        <v>908</v>
      </c>
      <c r="B909" t="s">
        <v>254</v>
      </c>
      <c r="C909" t="s">
        <v>1776</v>
      </c>
    </row>
    <row r="910" spans="1:3" x14ac:dyDescent="0.35">
      <c r="A910">
        <v>909</v>
      </c>
      <c r="B910" t="s">
        <v>1777</v>
      </c>
      <c r="C910" t="s">
        <v>1778</v>
      </c>
    </row>
    <row r="911" spans="1:3" x14ac:dyDescent="0.35">
      <c r="A911">
        <v>910</v>
      </c>
      <c r="B911" t="s">
        <v>1779</v>
      </c>
      <c r="C911" t="s">
        <v>1780</v>
      </c>
    </row>
    <row r="912" spans="1:3" x14ac:dyDescent="0.35">
      <c r="A912">
        <v>911</v>
      </c>
      <c r="B912" t="s">
        <v>1781</v>
      </c>
      <c r="C912" t="s">
        <v>1782</v>
      </c>
    </row>
    <row r="913" spans="1:3" x14ac:dyDescent="0.35">
      <c r="A913">
        <v>912</v>
      </c>
      <c r="B913" t="s">
        <v>811</v>
      </c>
      <c r="C913" t="s">
        <v>1783</v>
      </c>
    </row>
    <row r="914" spans="1:3" x14ac:dyDescent="0.35">
      <c r="A914">
        <v>913</v>
      </c>
      <c r="B914" t="s">
        <v>392</v>
      </c>
      <c r="C914" t="s">
        <v>1784</v>
      </c>
    </row>
    <row r="915" spans="1:3" x14ac:dyDescent="0.35">
      <c r="A915">
        <v>914</v>
      </c>
      <c r="B915" t="s">
        <v>1785</v>
      </c>
      <c r="C915">
        <v>0</v>
      </c>
    </row>
    <row r="916" spans="1:3" x14ac:dyDescent="0.35">
      <c r="A916">
        <v>915</v>
      </c>
      <c r="B916" t="s">
        <v>1786</v>
      </c>
      <c r="C916" t="s">
        <v>1787</v>
      </c>
    </row>
    <row r="917" spans="1:3" x14ac:dyDescent="0.35">
      <c r="A917">
        <v>916</v>
      </c>
      <c r="B917" t="s">
        <v>1788</v>
      </c>
      <c r="C917" t="s">
        <v>1789</v>
      </c>
    </row>
    <row r="918" spans="1:3" x14ac:dyDescent="0.35">
      <c r="A918">
        <v>917</v>
      </c>
      <c r="B918" t="s">
        <v>1790</v>
      </c>
      <c r="C918" t="s">
        <v>1791</v>
      </c>
    </row>
    <row r="919" spans="1:3" x14ac:dyDescent="0.35">
      <c r="A919">
        <v>918</v>
      </c>
      <c r="B919" t="s">
        <v>593</v>
      </c>
      <c r="C919" t="s">
        <v>1792</v>
      </c>
    </row>
    <row r="920" spans="1:3" x14ac:dyDescent="0.35">
      <c r="A920">
        <v>919</v>
      </c>
      <c r="B920" t="s">
        <v>1793</v>
      </c>
      <c r="C920" t="s">
        <v>1794</v>
      </c>
    </row>
    <row r="921" spans="1:3" x14ac:dyDescent="0.35">
      <c r="A921">
        <v>920</v>
      </c>
      <c r="B921" t="s">
        <v>1795</v>
      </c>
      <c r="C921" t="e">
        <v>#N/A</v>
      </c>
    </row>
    <row r="922" spans="1:3" x14ac:dyDescent="0.35">
      <c r="A922">
        <v>921</v>
      </c>
      <c r="B922" t="s">
        <v>1796</v>
      </c>
      <c r="C922" t="e">
        <v>#N/A</v>
      </c>
    </row>
    <row r="923" spans="1:3" x14ac:dyDescent="0.35">
      <c r="A923">
        <v>922</v>
      </c>
      <c r="B923" t="s">
        <v>255</v>
      </c>
      <c r="C923" t="s">
        <v>1797</v>
      </c>
    </row>
    <row r="924" spans="1:3" x14ac:dyDescent="0.35">
      <c r="A924">
        <v>923</v>
      </c>
      <c r="B924" t="s">
        <v>256</v>
      </c>
      <c r="C924" t="s">
        <v>1798</v>
      </c>
    </row>
    <row r="925" spans="1:3" x14ac:dyDescent="0.35">
      <c r="A925">
        <v>924</v>
      </c>
      <c r="B925" t="s">
        <v>1799</v>
      </c>
      <c r="C925" t="s">
        <v>1800</v>
      </c>
    </row>
    <row r="926" spans="1:3" x14ac:dyDescent="0.35">
      <c r="A926">
        <v>925</v>
      </c>
      <c r="B926" t="s">
        <v>1801</v>
      </c>
      <c r="C926" t="s">
        <v>1802</v>
      </c>
    </row>
    <row r="927" spans="1:3" x14ac:dyDescent="0.35">
      <c r="A927">
        <v>926</v>
      </c>
      <c r="B927" t="s">
        <v>1803</v>
      </c>
      <c r="C927" t="s">
        <v>1804</v>
      </c>
    </row>
    <row r="928" spans="1:3" x14ac:dyDescent="0.35">
      <c r="A928">
        <v>927</v>
      </c>
      <c r="B928" t="s">
        <v>813</v>
      </c>
      <c r="C928" t="s">
        <v>1805</v>
      </c>
    </row>
    <row r="929" spans="1:3" x14ac:dyDescent="0.35">
      <c r="A929">
        <v>928</v>
      </c>
      <c r="B929" t="s">
        <v>393</v>
      </c>
      <c r="C929" t="s">
        <v>1806</v>
      </c>
    </row>
    <row r="930" spans="1:3" x14ac:dyDescent="0.35">
      <c r="A930">
        <v>929</v>
      </c>
      <c r="B930" t="s">
        <v>1807</v>
      </c>
      <c r="C930">
        <v>0</v>
      </c>
    </row>
    <row r="931" spans="1:3" x14ac:dyDescent="0.35">
      <c r="A931">
        <v>930</v>
      </c>
      <c r="B931" t="s">
        <v>1808</v>
      </c>
      <c r="C931" t="s">
        <v>1809</v>
      </c>
    </row>
    <row r="932" spans="1:3" x14ac:dyDescent="0.35">
      <c r="A932">
        <v>931</v>
      </c>
      <c r="B932" t="s">
        <v>1810</v>
      </c>
      <c r="C932" t="s">
        <v>1811</v>
      </c>
    </row>
    <row r="933" spans="1:3" x14ac:dyDescent="0.35">
      <c r="A933">
        <v>932</v>
      </c>
      <c r="B933" t="s">
        <v>1812</v>
      </c>
      <c r="C933" t="s">
        <v>1813</v>
      </c>
    </row>
    <row r="934" spans="1:3" x14ac:dyDescent="0.35">
      <c r="A934">
        <v>933</v>
      </c>
      <c r="B934" t="s">
        <v>594</v>
      </c>
      <c r="C934" t="s">
        <v>1814</v>
      </c>
    </row>
    <row r="935" spans="1:3" x14ac:dyDescent="0.35">
      <c r="A935">
        <v>934</v>
      </c>
      <c r="B935" t="s">
        <v>257</v>
      </c>
      <c r="C935" t="s">
        <v>1815</v>
      </c>
    </row>
    <row r="936" spans="1:3" x14ac:dyDescent="0.35">
      <c r="A936">
        <v>935</v>
      </c>
      <c r="B936" t="s">
        <v>1816</v>
      </c>
      <c r="C936" t="s">
        <v>1817</v>
      </c>
    </row>
    <row r="937" spans="1:3" x14ac:dyDescent="0.35">
      <c r="A937">
        <v>936</v>
      </c>
      <c r="B937" t="s">
        <v>1818</v>
      </c>
      <c r="C937" t="s">
        <v>1819</v>
      </c>
    </row>
    <row r="938" spans="1:3" x14ac:dyDescent="0.35">
      <c r="A938">
        <v>937</v>
      </c>
      <c r="B938" t="s">
        <v>1820</v>
      </c>
      <c r="C938" t="s">
        <v>1821</v>
      </c>
    </row>
    <row r="939" spans="1:3" x14ac:dyDescent="0.35">
      <c r="A939">
        <v>938</v>
      </c>
      <c r="B939" t="s">
        <v>815</v>
      </c>
      <c r="C939" t="s">
        <v>1822</v>
      </c>
    </row>
    <row r="940" spans="1:3" x14ac:dyDescent="0.35">
      <c r="A940">
        <v>939</v>
      </c>
      <c r="B940" t="s">
        <v>394</v>
      </c>
      <c r="C940" t="s">
        <v>1823</v>
      </c>
    </row>
    <row r="941" spans="1:3" x14ac:dyDescent="0.35">
      <c r="A941">
        <v>940</v>
      </c>
      <c r="B941" t="s">
        <v>1824</v>
      </c>
      <c r="C941">
        <v>0</v>
      </c>
    </row>
    <row r="942" spans="1:3" x14ac:dyDescent="0.35">
      <c r="A942">
        <v>941</v>
      </c>
      <c r="B942" t="s">
        <v>1825</v>
      </c>
      <c r="C942" t="s">
        <v>1826</v>
      </c>
    </row>
    <row r="943" spans="1:3" x14ac:dyDescent="0.35">
      <c r="A943">
        <v>942</v>
      </c>
      <c r="B943" t="s">
        <v>1827</v>
      </c>
      <c r="C943" t="s">
        <v>1828</v>
      </c>
    </row>
    <row r="944" spans="1:3" x14ac:dyDescent="0.35">
      <c r="A944">
        <v>943</v>
      </c>
      <c r="B944" t="s">
        <v>1829</v>
      </c>
      <c r="C944" t="s">
        <v>1830</v>
      </c>
    </row>
    <row r="945" spans="1:3" x14ac:dyDescent="0.35">
      <c r="A945">
        <v>944</v>
      </c>
      <c r="B945" t="s">
        <v>595</v>
      </c>
      <c r="C945" t="s">
        <v>1831</v>
      </c>
    </row>
    <row r="946" spans="1:3" x14ac:dyDescent="0.35">
      <c r="A946">
        <v>945</v>
      </c>
      <c r="B946" t="s">
        <v>1832</v>
      </c>
      <c r="C946" t="s">
        <v>1833</v>
      </c>
    </row>
    <row r="947" spans="1:3" x14ac:dyDescent="0.35">
      <c r="A947">
        <v>946</v>
      </c>
      <c r="B947" t="s">
        <v>1834</v>
      </c>
      <c r="C947" t="e">
        <v>#N/A</v>
      </c>
    </row>
    <row r="948" spans="1:3" x14ac:dyDescent="0.35">
      <c r="A948">
        <v>947</v>
      </c>
      <c r="B948" t="s">
        <v>1835</v>
      </c>
      <c r="C948" t="e">
        <v>#N/A</v>
      </c>
    </row>
    <row r="949" spans="1:3" x14ac:dyDescent="0.35">
      <c r="A949">
        <v>948</v>
      </c>
      <c r="B949" t="s">
        <v>1836</v>
      </c>
      <c r="C949" t="e">
        <v>#N/A</v>
      </c>
    </row>
    <row r="950" spans="1:3" x14ac:dyDescent="0.35">
      <c r="A950">
        <v>949</v>
      </c>
      <c r="B950" t="s">
        <v>258</v>
      </c>
      <c r="C950" t="s">
        <v>1837</v>
      </c>
    </row>
    <row r="951" spans="1:3" x14ac:dyDescent="0.35">
      <c r="A951">
        <v>950</v>
      </c>
      <c r="B951" t="s">
        <v>259</v>
      </c>
      <c r="C951" t="s">
        <v>1838</v>
      </c>
    </row>
    <row r="952" spans="1:3" x14ac:dyDescent="0.35">
      <c r="A952">
        <v>951</v>
      </c>
      <c r="B952" t="s">
        <v>260</v>
      </c>
      <c r="C952" t="s">
        <v>1839</v>
      </c>
    </row>
    <row r="953" spans="1:3" x14ac:dyDescent="0.35">
      <c r="A953">
        <v>952</v>
      </c>
      <c r="B953" t="s">
        <v>1840</v>
      </c>
      <c r="C953" t="s">
        <v>1841</v>
      </c>
    </row>
    <row r="954" spans="1:3" x14ac:dyDescent="0.35">
      <c r="A954">
        <v>953</v>
      </c>
      <c r="B954" t="s">
        <v>1842</v>
      </c>
      <c r="C954" t="s">
        <v>1843</v>
      </c>
    </row>
    <row r="955" spans="1:3" x14ac:dyDescent="0.35">
      <c r="A955">
        <v>954</v>
      </c>
      <c r="B955" t="s">
        <v>1844</v>
      </c>
      <c r="C955" t="s">
        <v>1845</v>
      </c>
    </row>
    <row r="956" spans="1:3" x14ac:dyDescent="0.35">
      <c r="A956">
        <v>955</v>
      </c>
      <c r="B956" t="s">
        <v>817</v>
      </c>
      <c r="C956" t="s">
        <v>1846</v>
      </c>
    </row>
    <row r="957" spans="1:3" x14ac:dyDescent="0.35">
      <c r="A957">
        <v>956</v>
      </c>
      <c r="B957" t="s">
        <v>395</v>
      </c>
      <c r="C957" t="s">
        <v>1847</v>
      </c>
    </row>
    <row r="958" spans="1:3" x14ac:dyDescent="0.35">
      <c r="A958">
        <v>957</v>
      </c>
      <c r="B958" t="s">
        <v>1848</v>
      </c>
      <c r="C958">
        <v>0</v>
      </c>
    </row>
    <row r="959" spans="1:3" x14ac:dyDescent="0.35">
      <c r="A959">
        <v>958</v>
      </c>
      <c r="B959" t="s">
        <v>1849</v>
      </c>
      <c r="C959" t="s">
        <v>1850</v>
      </c>
    </row>
    <row r="960" spans="1:3" x14ac:dyDescent="0.35">
      <c r="A960">
        <v>959</v>
      </c>
      <c r="B960" t="s">
        <v>1851</v>
      </c>
      <c r="C960" t="s">
        <v>1852</v>
      </c>
    </row>
    <row r="961" spans="1:3" x14ac:dyDescent="0.35">
      <c r="A961">
        <v>960</v>
      </c>
      <c r="B961" t="s">
        <v>1853</v>
      </c>
      <c r="C961" t="s">
        <v>1854</v>
      </c>
    </row>
    <row r="962" spans="1:3" x14ac:dyDescent="0.35">
      <c r="A962">
        <v>961</v>
      </c>
      <c r="B962" t="s">
        <v>596</v>
      </c>
      <c r="C962" t="s">
        <v>1855</v>
      </c>
    </row>
    <row r="963" spans="1:3" x14ac:dyDescent="0.35">
      <c r="A963">
        <v>962</v>
      </c>
      <c r="B963" t="s">
        <v>1856</v>
      </c>
      <c r="C963" t="s">
        <v>1857</v>
      </c>
    </row>
    <row r="964" spans="1:3" x14ac:dyDescent="0.35">
      <c r="A964">
        <v>963</v>
      </c>
      <c r="B964" t="s">
        <v>1858</v>
      </c>
      <c r="C964" t="e">
        <v>#N/A</v>
      </c>
    </row>
    <row r="965" spans="1:3" x14ac:dyDescent="0.35">
      <c r="A965">
        <v>964</v>
      </c>
      <c r="B965" t="s">
        <v>1859</v>
      </c>
      <c r="C965" t="e">
        <v>#N/A</v>
      </c>
    </row>
    <row r="966" spans="1:3" x14ac:dyDescent="0.35">
      <c r="A966">
        <v>965</v>
      </c>
      <c r="B966" t="s">
        <v>261</v>
      </c>
      <c r="C966" t="s">
        <v>1860</v>
      </c>
    </row>
    <row r="967" spans="1:3" x14ac:dyDescent="0.35">
      <c r="A967">
        <v>966</v>
      </c>
      <c r="B967" t="s">
        <v>262</v>
      </c>
      <c r="C967" t="s">
        <v>1861</v>
      </c>
    </row>
    <row r="968" spans="1:3" x14ac:dyDescent="0.35">
      <c r="A968">
        <v>967</v>
      </c>
      <c r="B968" t="s">
        <v>1862</v>
      </c>
      <c r="C968" t="s">
        <v>1863</v>
      </c>
    </row>
    <row r="969" spans="1:3" x14ac:dyDescent="0.35">
      <c r="A969">
        <v>968</v>
      </c>
      <c r="B969" t="s">
        <v>1864</v>
      </c>
      <c r="C969" t="s">
        <v>1865</v>
      </c>
    </row>
    <row r="970" spans="1:3" x14ac:dyDescent="0.35">
      <c r="A970">
        <v>969</v>
      </c>
      <c r="B970" t="s">
        <v>1866</v>
      </c>
      <c r="C970" t="s">
        <v>1867</v>
      </c>
    </row>
    <row r="971" spans="1:3" x14ac:dyDescent="0.35">
      <c r="A971">
        <v>970</v>
      </c>
      <c r="B971" t="s">
        <v>820</v>
      </c>
      <c r="C971" t="s">
        <v>1868</v>
      </c>
    </row>
    <row r="972" spans="1:3" x14ac:dyDescent="0.35">
      <c r="A972">
        <v>971</v>
      </c>
      <c r="B972" t="s">
        <v>396</v>
      </c>
      <c r="C972" t="s">
        <v>1869</v>
      </c>
    </row>
    <row r="973" spans="1:3" x14ac:dyDescent="0.35">
      <c r="A973">
        <v>972</v>
      </c>
      <c r="B973" t="s">
        <v>1870</v>
      </c>
      <c r="C973">
        <v>0</v>
      </c>
    </row>
    <row r="974" spans="1:3" x14ac:dyDescent="0.35">
      <c r="A974">
        <v>973</v>
      </c>
      <c r="B974" t="s">
        <v>1871</v>
      </c>
      <c r="C974" t="s">
        <v>1872</v>
      </c>
    </row>
    <row r="975" spans="1:3" x14ac:dyDescent="0.35">
      <c r="A975">
        <v>974</v>
      </c>
      <c r="B975" t="s">
        <v>1873</v>
      </c>
      <c r="C975" t="s">
        <v>1874</v>
      </c>
    </row>
    <row r="976" spans="1:3" x14ac:dyDescent="0.35">
      <c r="A976">
        <v>975</v>
      </c>
      <c r="B976" t="s">
        <v>1875</v>
      </c>
      <c r="C976" t="s">
        <v>1876</v>
      </c>
    </row>
    <row r="977" spans="1:3" x14ac:dyDescent="0.35">
      <c r="A977">
        <v>976</v>
      </c>
      <c r="B977" t="s">
        <v>597</v>
      </c>
      <c r="C977" t="s">
        <v>1877</v>
      </c>
    </row>
    <row r="978" spans="1:3" x14ac:dyDescent="0.35">
      <c r="A978">
        <v>977</v>
      </c>
      <c r="B978" t="s">
        <v>263</v>
      </c>
      <c r="C978" t="s">
        <v>1878</v>
      </c>
    </row>
    <row r="979" spans="1:3" x14ac:dyDescent="0.35">
      <c r="A979">
        <v>978</v>
      </c>
      <c r="B979" t="s">
        <v>1879</v>
      </c>
      <c r="C979" t="s">
        <v>1880</v>
      </c>
    </row>
    <row r="980" spans="1:3" x14ac:dyDescent="0.35">
      <c r="A980">
        <v>979</v>
      </c>
      <c r="B980" t="s">
        <v>1881</v>
      </c>
      <c r="C980" t="s">
        <v>1882</v>
      </c>
    </row>
    <row r="981" spans="1:3" x14ac:dyDescent="0.35">
      <c r="A981">
        <v>980</v>
      </c>
      <c r="B981" t="s">
        <v>1883</v>
      </c>
      <c r="C981" t="s">
        <v>1884</v>
      </c>
    </row>
    <row r="982" spans="1:3" x14ac:dyDescent="0.35">
      <c r="A982">
        <v>981</v>
      </c>
      <c r="B982" t="s">
        <v>823</v>
      </c>
      <c r="C982" t="s">
        <v>1885</v>
      </c>
    </row>
    <row r="983" spans="1:3" x14ac:dyDescent="0.35">
      <c r="A983">
        <v>982</v>
      </c>
      <c r="B983" t="s">
        <v>397</v>
      </c>
      <c r="C983" t="s">
        <v>1886</v>
      </c>
    </row>
    <row r="984" spans="1:3" x14ac:dyDescent="0.35">
      <c r="A984">
        <v>983</v>
      </c>
      <c r="B984" t="s">
        <v>1887</v>
      </c>
      <c r="C984">
        <v>0</v>
      </c>
    </row>
    <row r="985" spans="1:3" x14ac:dyDescent="0.35">
      <c r="A985">
        <v>984</v>
      </c>
      <c r="B985" t="s">
        <v>1888</v>
      </c>
      <c r="C985" t="s">
        <v>1889</v>
      </c>
    </row>
    <row r="986" spans="1:3" x14ac:dyDescent="0.35">
      <c r="A986">
        <v>985</v>
      </c>
      <c r="B986" t="s">
        <v>1890</v>
      </c>
      <c r="C986" t="s">
        <v>1891</v>
      </c>
    </row>
    <row r="987" spans="1:3" x14ac:dyDescent="0.35">
      <c r="A987">
        <v>986</v>
      </c>
      <c r="B987" t="s">
        <v>1892</v>
      </c>
      <c r="C987" t="s">
        <v>1893</v>
      </c>
    </row>
    <row r="988" spans="1:3" x14ac:dyDescent="0.35">
      <c r="A988">
        <v>987</v>
      </c>
      <c r="B988" t="s">
        <v>437</v>
      </c>
      <c r="C988" t="s">
        <v>438</v>
      </c>
    </row>
    <row r="989" spans="1:3" x14ac:dyDescent="0.35">
      <c r="A989">
        <v>988</v>
      </c>
      <c r="B989" t="s">
        <v>1894</v>
      </c>
      <c r="C989" t="s">
        <v>827</v>
      </c>
    </row>
    <row r="990" spans="1:3" x14ac:dyDescent="0.35">
      <c r="A990">
        <v>989</v>
      </c>
      <c r="B990" t="s">
        <v>441</v>
      </c>
      <c r="C990" t="s">
        <v>442</v>
      </c>
    </row>
    <row r="991" spans="1:3" x14ac:dyDescent="0.35">
      <c r="A991">
        <v>990</v>
      </c>
      <c r="B991" t="s">
        <v>1895</v>
      </c>
      <c r="C991" t="e">
        <v>#N/A</v>
      </c>
    </row>
    <row r="992" spans="1:3" x14ac:dyDescent="0.35">
      <c r="A992">
        <v>991</v>
      </c>
      <c r="B992" t="s">
        <v>1896</v>
      </c>
      <c r="C992" t="e">
        <v>#N/A</v>
      </c>
    </row>
    <row r="993" spans="1:3" x14ac:dyDescent="0.35">
      <c r="A993">
        <v>992</v>
      </c>
      <c r="B993" t="s">
        <v>1897</v>
      </c>
      <c r="C993" t="e">
        <v>#N/A</v>
      </c>
    </row>
    <row r="994" spans="1:3" x14ac:dyDescent="0.35">
      <c r="A994">
        <v>993</v>
      </c>
      <c r="B994" t="s">
        <v>1898</v>
      </c>
      <c r="C994" t="e">
        <v>#N/A</v>
      </c>
    </row>
    <row r="995" spans="1:3" x14ac:dyDescent="0.35">
      <c r="A995">
        <v>994</v>
      </c>
      <c r="B995" t="s">
        <v>1899</v>
      </c>
      <c r="C995" t="e">
        <v>#N/A</v>
      </c>
    </row>
    <row r="996" spans="1:3" x14ac:dyDescent="0.35">
      <c r="A996">
        <v>995</v>
      </c>
      <c r="B996" t="s">
        <v>1900</v>
      </c>
      <c r="C996" t="e">
        <v>#N/A</v>
      </c>
    </row>
    <row r="997" spans="1:3" x14ac:dyDescent="0.35">
      <c r="A997">
        <v>996</v>
      </c>
      <c r="B997" t="s">
        <v>1901</v>
      </c>
      <c r="C997" t="e">
        <v>#N/A</v>
      </c>
    </row>
    <row r="998" spans="1:3" x14ac:dyDescent="0.35">
      <c r="A998">
        <v>997</v>
      </c>
      <c r="B998" t="s">
        <v>1902</v>
      </c>
      <c r="C998" t="e">
        <v>#N/A</v>
      </c>
    </row>
    <row r="999" spans="1:3" x14ac:dyDescent="0.35">
      <c r="A999">
        <v>998</v>
      </c>
      <c r="B999" t="s">
        <v>1903</v>
      </c>
      <c r="C999" t="e">
        <v>#N/A</v>
      </c>
    </row>
    <row r="1000" spans="1:3" x14ac:dyDescent="0.35">
      <c r="A1000">
        <v>999</v>
      </c>
      <c r="B1000" t="s">
        <v>1904</v>
      </c>
      <c r="C1000" t="e">
        <v>#N/A</v>
      </c>
    </row>
    <row r="1001" spans="1:3" x14ac:dyDescent="0.35">
      <c r="A1001">
        <v>1000</v>
      </c>
      <c r="B1001" t="s">
        <v>1905</v>
      </c>
      <c r="C1001" t="e">
        <v>#N/A</v>
      </c>
    </row>
    <row r="1002" spans="1:3" x14ac:dyDescent="0.35">
      <c r="A1002">
        <v>1001</v>
      </c>
      <c r="B1002" t="s">
        <v>1906</v>
      </c>
      <c r="C1002" t="e">
        <v>#N/A</v>
      </c>
    </row>
    <row r="1003" spans="1:3" x14ac:dyDescent="0.35">
      <c r="A1003">
        <v>1002</v>
      </c>
      <c r="B1003" t="s">
        <v>1907</v>
      </c>
      <c r="C1003" t="e">
        <v>#N/A</v>
      </c>
    </row>
    <row r="1004" spans="1:3" x14ac:dyDescent="0.35">
      <c r="A1004">
        <v>1003</v>
      </c>
      <c r="B1004" t="s">
        <v>1908</v>
      </c>
      <c r="C1004" t="e">
        <v>#N/A</v>
      </c>
    </row>
    <row r="1005" spans="1:3" x14ac:dyDescent="0.35">
      <c r="A1005">
        <v>1004</v>
      </c>
      <c r="B1005" t="s">
        <v>1909</v>
      </c>
      <c r="C1005" t="e">
        <v>#N/A</v>
      </c>
    </row>
    <row r="1006" spans="1:3" x14ac:dyDescent="0.35">
      <c r="A1006">
        <v>1005</v>
      </c>
      <c r="B1006" t="s">
        <v>1910</v>
      </c>
      <c r="C1006" t="e">
        <v>#N/A</v>
      </c>
    </row>
    <row r="1007" spans="1:3" x14ac:dyDescent="0.35">
      <c r="A1007">
        <v>1006</v>
      </c>
      <c r="B1007" t="s">
        <v>1911</v>
      </c>
      <c r="C1007" t="e">
        <v>#N/A</v>
      </c>
    </row>
    <row r="1008" spans="1:3" x14ac:dyDescent="0.35">
      <c r="A1008">
        <v>1007</v>
      </c>
      <c r="B1008" t="s">
        <v>1912</v>
      </c>
      <c r="C1008" t="e">
        <v>#N/A</v>
      </c>
    </row>
    <row r="1009" spans="1:3" x14ac:dyDescent="0.35">
      <c r="A1009">
        <v>1008</v>
      </c>
      <c r="B1009" t="s">
        <v>1913</v>
      </c>
      <c r="C1009" t="e">
        <v>#N/A</v>
      </c>
    </row>
    <row r="1010" spans="1:3" x14ac:dyDescent="0.35">
      <c r="A1010">
        <v>1009</v>
      </c>
      <c r="B1010" t="s">
        <v>1914</v>
      </c>
      <c r="C1010" t="e">
        <v>#N/A</v>
      </c>
    </row>
    <row r="1011" spans="1:3" x14ac:dyDescent="0.35">
      <c r="A1011">
        <v>1010</v>
      </c>
      <c r="B1011" t="s">
        <v>1915</v>
      </c>
      <c r="C1011" t="e">
        <v>#N/A</v>
      </c>
    </row>
    <row r="1012" spans="1:3" x14ac:dyDescent="0.35">
      <c r="A1012">
        <v>1011</v>
      </c>
      <c r="B1012" t="s">
        <v>1916</v>
      </c>
      <c r="C1012" t="e">
        <v>#N/A</v>
      </c>
    </row>
    <row r="1013" spans="1:3" x14ac:dyDescent="0.35">
      <c r="A1013">
        <v>1012</v>
      </c>
      <c r="B1013" t="s">
        <v>1917</v>
      </c>
      <c r="C1013" t="e">
        <v>#N/A</v>
      </c>
    </row>
    <row r="1014" spans="1:3" x14ac:dyDescent="0.35">
      <c r="A1014">
        <v>1013</v>
      </c>
      <c r="B1014" t="s">
        <v>1918</v>
      </c>
      <c r="C1014" t="e">
        <v>#N/A</v>
      </c>
    </row>
    <row r="1015" spans="1:3" x14ac:dyDescent="0.35">
      <c r="A1015">
        <v>1014</v>
      </c>
      <c r="B1015" t="s">
        <v>1919</v>
      </c>
      <c r="C1015" t="e">
        <v>#N/A</v>
      </c>
    </row>
    <row r="1016" spans="1:3" x14ac:dyDescent="0.35">
      <c r="A1016">
        <v>1015</v>
      </c>
      <c r="B1016" t="s">
        <v>1920</v>
      </c>
      <c r="C1016" t="e">
        <v>#N/A</v>
      </c>
    </row>
    <row r="1017" spans="1:3" x14ac:dyDescent="0.35">
      <c r="A1017">
        <v>1016</v>
      </c>
      <c r="B1017" t="s">
        <v>1921</v>
      </c>
      <c r="C1017" t="e">
        <v>#N/A</v>
      </c>
    </row>
    <row r="1018" spans="1:3" x14ac:dyDescent="0.35">
      <c r="A1018">
        <v>1017</v>
      </c>
      <c r="B1018" t="s">
        <v>1922</v>
      </c>
      <c r="C1018" t="e">
        <v>#N/A</v>
      </c>
    </row>
    <row r="1019" spans="1:3" x14ac:dyDescent="0.35">
      <c r="A1019">
        <v>1018</v>
      </c>
      <c r="B1019" t="s">
        <v>1923</v>
      </c>
      <c r="C1019" t="s">
        <v>536</v>
      </c>
    </row>
    <row r="1020" spans="1:3" x14ac:dyDescent="0.35">
      <c r="A1020">
        <v>1019</v>
      </c>
      <c r="B1020" t="s">
        <v>445</v>
      </c>
      <c r="C1020" t="s">
        <v>446</v>
      </c>
    </row>
    <row r="1021" spans="1:3" x14ac:dyDescent="0.35">
      <c r="A1021">
        <v>1020</v>
      </c>
      <c r="B1021" t="s">
        <v>1924</v>
      </c>
      <c r="C1021" t="e">
        <v>#N/A</v>
      </c>
    </row>
    <row r="1022" spans="1:3" x14ac:dyDescent="0.35">
      <c r="A1022">
        <v>1021</v>
      </c>
      <c r="B1022" t="s">
        <v>1925</v>
      </c>
      <c r="C1022" t="e">
        <v>#N/A</v>
      </c>
    </row>
    <row r="1023" spans="1:3" x14ac:dyDescent="0.35">
      <c r="A1023">
        <v>1022</v>
      </c>
      <c r="B1023" t="s">
        <v>1926</v>
      </c>
      <c r="C1023" t="e">
        <v>#N/A</v>
      </c>
    </row>
    <row r="1024" spans="1:3" x14ac:dyDescent="0.35">
      <c r="A1024">
        <v>1023</v>
      </c>
      <c r="B1024" t="s">
        <v>1927</v>
      </c>
      <c r="C1024" t="e">
        <v>#N/A</v>
      </c>
    </row>
    <row r="1025" spans="1:3" x14ac:dyDescent="0.35">
      <c r="A1025">
        <v>1024</v>
      </c>
      <c r="B1025" t="s">
        <v>1928</v>
      </c>
      <c r="C1025" t="e">
        <v>#N/A</v>
      </c>
    </row>
    <row r="1026" spans="1:3" x14ac:dyDescent="0.35">
      <c r="A1026">
        <v>1025</v>
      </c>
      <c r="B1026" t="s">
        <v>1929</v>
      </c>
      <c r="C1026" t="e">
        <v>#N/A</v>
      </c>
    </row>
    <row r="1027" spans="1:3" x14ac:dyDescent="0.35">
      <c r="A1027">
        <v>1026</v>
      </c>
      <c r="B1027" t="s">
        <v>1930</v>
      </c>
      <c r="C1027" t="e">
        <v>#N/A</v>
      </c>
    </row>
    <row r="1028" spans="1:3" x14ac:dyDescent="0.35">
      <c r="A1028">
        <v>1027</v>
      </c>
      <c r="B1028" t="s">
        <v>1931</v>
      </c>
      <c r="C1028" t="e">
        <v>#N/A</v>
      </c>
    </row>
    <row r="1029" spans="1:3" x14ac:dyDescent="0.35">
      <c r="A1029">
        <v>1028</v>
      </c>
      <c r="B1029" t="s">
        <v>1932</v>
      </c>
      <c r="C1029" t="e">
        <v>#N/A</v>
      </c>
    </row>
    <row r="1030" spans="1:3" x14ac:dyDescent="0.35">
      <c r="A1030">
        <v>1029</v>
      </c>
      <c r="B1030" t="s">
        <v>1933</v>
      </c>
      <c r="C1030" t="e">
        <v>#N/A</v>
      </c>
    </row>
    <row r="1031" spans="1:3" x14ac:dyDescent="0.35">
      <c r="A1031">
        <v>1030</v>
      </c>
      <c r="B1031" t="s">
        <v>1934</v>
      </c>
      <c r="C1031" t="s">
        <v>1935</v>
      </c>
    </row>
    <row r="1032" spans="1:3" x14ac:dyDescent="0.35">
      <c r="A1032">
        <v>1031</v>
      </c>
      <c r="B1032" t="s">
        <v>1936</v>
      </c>
      <c r="C1032" t="e">
        <v>#N/A</v>
      </c>
    </row>
    <row r="1033" spans="1:3" x14ac:dyDescent="0.35">
      <c r="A1033">
        <v>1032</v>
      </c>
      <c r="B1033" t="s">
        <v>1937</v>
      </c>
      <c r="C1033" t="e">
        <v>#N/A</v>
      </c>
    </row>
    <row r="1034" spans="1:3" x14ac:dyDescent="0.35">
      <c r="A1034">
        <v>1033</v>
      </c>
      <c r="B1034" t="s">
        <v>1938</v>
      </c>
      <c r="C1034" t="s">
        <v>1939</v>
      </c>
    </row>
    <row r="1035" spans="1:3" x14ac:dyDescent="0.35">
      <c r="A1035">
        <v>1034</v>
      </c>
      <c r="B1035" t="s">
        <v>1940</v>
      </c>
      <c r="C1035" t="s">
        <v>1941</v>
      </c>
    </row>
    <row r="1036" spans="1:3" x14ac:dyDescent="0.35">
      <c r="A1036">
        <v>1035</v>
      </c>
      <c r="B1036" t="s">
        <v>1942</v>
      </c>
      <c r="C1036" t="e">
        <v>#N/A</v>
      </c>
    </row>
    <row r="1037" spans="1:3" x14ac:dyDescent="0.35">
      <c r="A1037">
        <v>1036</v>
      </c>
      <c r="B1037" t="s">
        <v>1943</v>
      </c>
      <c r="C1037" t="e">
        <v>#N/A</v>
      </c>
    </row>
    <row r="1038" spans="1:3" x14ac:dyDescent="0.35">
      <c r="A1038">
        <v>1037</v>
      </c>
      <c r="B1038" t="s">
        <v>1944</v>
      </c>
      <c r="C1038" t="e">
        <v>#N/A</v>
      </c>
    </row>
    <row r="1039" spans="1:3" x14ac:dyDescent="0.35">
      <c r="A1039">
        <v>1038</v>
      </c>
      <c r="B1039" t="s">
        <v>1945</v>
      </c>
      <c r="C1039" t="e">
        <v>#N/A</v>
      </c>
    </row>
    <row r="1040" spans="1:3" x14ac:dyDescent="0.35">
      <c r="A1040">
        <v>1039</v>
      </c>
      <c r="B1040" t="s">
        <v>1946</v>
      </c>
      <c r="C1040" t="s">
        <v>1947</v>
      </c>
    </row>
    <row r="1041" spans="1:3" x14ac:dyDescent="0.35">
      <c r="A1041">
        <v>1040</v>
      </c>
      <c r="B1041" t="s">
        <v>1948</v>
      </c>
      <c r="C1041" t="e">
        <v>#N/A</v>
      </c>
    </row>
    <row r="1042" spans="1:3" x14ac:dyDescent="0.35">
      <c r="A1042">
        <v>1041</v>
      </c>
      <c r="B1042" t="s">
        <v>1949</v>
      </c>
      <c r="C1042" t="e">
        <v>#N/A</v>
      </c>
    </row>
    <row r="1043" spans="1:3" x14ac:dyDescent="0.35">
      <c r="A1043">
        <v>1042</v>
      </c>
      <c r="B1043" t="s">
        <v>1950</v>
      </c>
      <c r="C1043" t="e">
        <v>#N/A</v>
      </c>
    </row>
    <row r="1044" spans="1:3" x14ac:dyDescent="0.35">
      <c r="A1044">
        <v>1043</v>
      </c>
      <c r="B1044" t="s">
        <v>1951</v>
      </c>
      <c r="C1044" t="e">
        <v>#N/A</v>
      </c>
    </row>
    <row r="1045" spans="1:3" x14ac:dyDescent="0.35">
      <c r="A1045">
        <v>1044</v>
      </c>
      <c r="B1045" t="s">
        <v>1952</v>
      </c>
      <c r="C1045" t="e">
        <v>#N/A</v>
      </c>
    </row>
    <row r="1046" spans="1:3" x14ac:dyDescent="0.35">
      <c r="A1046">
        <v>1045</v>
      </c>
      <c r="B1046" t="s">
        <v>1953</v>
      </c>
      <c r="C1046" t="e">
        <v>#N/A</v>
      </c>
    </row>
    <row r="1047" spans="1:3" x14ac:dyDescent="0.35">
      <c r="A1047">
        <v>1046</v>
      </c>
      <c r="B1047" t="s">
        <v>1954</v>
      </c>
      <c r="C1047" t="e">
        <v>#N/A</v>
      </c>
    </row>
    <row r="1048" spans="1:3" x14ac:dyDescent="0.35">
      <c r="A1048">
        <v>1047</v>
      </c>
      <c r="B1048" t="s">
        <v>1955</v>
      </c>
      <c r="C1048" t="e">
        <v>#N/A</v>
      </c>
    </row>
    <row r="1049" spans="1:3" x14ac:dyDescent="0.35">
      <c r="A1049">
        <v>1048</v>
      </c>
      <c r="B1049" t="s">
        <v>1956</v>
      </c>
      <c r="C1049" t="e">
        <v>#N/A</v>
      </c>
    </row>
    <row r="1050" spans="1:3" x14ac:dyDescent="0.35">
      <c r="A1050">
        <v>1049</v>
      </c>
      <c r="B1050" t="s">
        <v>1957</v>
      </c>
      <c r="C1050" t="e">
        <v>#N/A</v>
      </c>
    </row>
    <row r="1051" spans="1:3" x14ac:dyDescent="0.35">
      <c r="A1051">
        <v>1050</v>
      </c>
      <c r="B1051" t="s">
        <v>1958</v>
      </c>
      <c r="C1051" t="e">
        <v>#N/A</v>
      </c>
    </row>
    <row r="1052" spans="1:3" x14ac:dyDescent="0.35">
      <c r="A1052">
        <v>1051</v>
      </c>
      <c r="B1052" t="s">
        <v>1959</v>
      </c>
      <c r="C1052" t="e">
        <v>#N/A</v>
      </c>
    </row>
    <row r="1053" spans="1:3" x14ac:dyDescent="0.35">
      <c r="A1053">
        <v>1052</v>
      </c>
      <c r="B1053" t="s">
        <v>1960</v>
      </c>
      <c r="C1053" t="e">
        <v>#N/A</v>
      </c>
    </row>
    <row r="1054" spans="1:3" x14ac:dyDescent="0.35">
      <c r="A1054">
        <v>1053</v>
      </c>
      <c r="B1054" t="s">
        <v>1961</v>
      </c>
      <c r="C1054" t="e">
        <v>#N/A</v>
      </c>
    </row>
    <row r="1055" spans="1:3" x14ac:dyDescent="0.35">
      <c r="A1055">
        <v>1054</v>
      </c>
      <c r="B1055" t="s">
        <v>1962</v>
      </c>
      <c r="C1055" t="e">
        <v>#N/A</v>
      </c>
    </row>
    <row r="1056" spans="1:3" x14ac:dyDescent="0.35">
      <c r="A1056">
        <v>1055</v>
      </c>
      <c r="B1056" t="s">
        <v>1963</v>
      </c>
      <c r="C1056" t="e">
        <v>#N/A</v>
      </c>
    </row>
    <row r="1057" spans="1:3" x14ac:dyDescent="0.35">
      <c r="A1057">
        <v>1056</v>
      </c>
      <c r="B1057" t="s">
        <v>1964</v>
      </c>
      <c r="C1057" t="e">
        <v>#N/A</v>
      </c>
    </row>
    <row r="1058" spans="1:3" x14ac:dyDescent="0.35">
      <c r="A1058">
        <v>1057</v>
      </c>
      <c r="B1058" t="s">
        <v>1965</v>
      </c>
      <c r="C1058" t="e">
        <v>#N/A</v>
      </c>
    </row>
    <row r="1059" spans="1:3" x14ac:dyDescent="0.35">
      <c r="A1059">
        <v>1058</v>
      </c>
      <c r="B1059" t="s">
        <v>1966</v>
      </c>
      <c r="C1059" t="e">
        <v>#N/A</v>
      </c>
    </row>
    <row r="1060" spans="1:3" x14ac:dyDescent="0.35">
      <c r="A1060">
        <v>1059</v>
      </c>
      <c r="B1060" t="s">
        <v>1967</v>
      </c>
      <c r="C1060" t="e">
        <v>#N/A</v>
      </c>
    </row>
    <row r="1061" spans="1:3" x14ac:dyDescent="0.35">
      <c r="A1061">
        <v>1060</v>
      </c>
      <c r="B1061" t="s">
        <v>1968</v>
      </c>
      <c r="C1061" t="e">
        <v>#N/A</v>
      </c>
    </row>
    <row r="1062" spans="1:3" x14ac:dyDescent="0.35">
      <c r="A1062">
        <v>1061</v>
      </c>
      <c r="B1062" t="s">
        <v>1969</v>
      </c>
      <c r="C1062" t="e">
        <v>#N/A</v>
      </c>
    </row>
    <row r="1063" spans="1:3" x14ac:dyDescent="0.35">
      <c r="A1063">
        <v>1062</v>
      </c>
      <c r="B1063" t="s">
        <v>1970</v>
      </c>
      <c r="C1063" t="e">
        <v>#N/A</v>
      </c>
    </row>
    <row r="1064" spans="1:3" x14ac:dyDescent="0.35">
      <c r="A1064">
        <v>1063</v>
      </c>
      <c r="B1064" t="s">
        <v>1971</v>
      </c>
      <c r="C1064" t="e">
        <v>#N/A</v>
      </c>
    </row>
    <row r="1065" spans="1:3" x14ac:dyDescent="0.35">
      <c r="A1065">
        <v>1064</v>
      </c>
      <c r="B1065" t="s">
        <v>1972</v>
      </c>
      <c r="C1065" t="e">
        <v>#N/A</v>
      </c>
    </row>
    <row r="1066" spans="1:3" x14ac:dyDescent="0.35">
      <c r="A1066">
        <v>1065</v>
      </c>
      <c r="B1066" t="s">
        <v>1973</v>
      </c>
      <c r="C1066" t="e">
        <v>#N/A</v>
      </c>
    </row>
    <row r="1067" spans="1:3" x14ac:dyDescent="0.35">
      <c r="A1067">
        <v>1066</v>
      </c>
      <c r="B1067" t="s">
        <v>1974</v>
      </c>
      <c r="C1067" t="e">
        <v>#N/A</v>
      </c>
    </row>
    <row r="1068" spans="1:3" x14ac:dyDescent="0.35">
      <c r="A1068">
        <v>1067</v>
      </c>
      <c r="B1068" t="s">
        <v>1975</v>
      </c>
      <c r="C1068" t="e">
        <v>#N/A</v>
      </c>
    </row>
    <row r="1069" spans="1:3" x14ac:dyDescent="0.35">
      <c r="A1069">
        <v>1068</v>
      </c>
      <c r="B1069" t="s">
        <v>1976</v>
      </c>
      <c r="C1069" t="s">
        <v>1977</v>
      </c>
    </row>
    <row r="1070" spans="1:3" x14ac:dyDescent="0.35">
      <c r="A1070">
        <v>1069</v>
      </c>
      <c r="B1070" t="s">
        <v>1978</v>
      </c>
      <c r="C1070" t="e">
        <v>#N/A</v>
      </c>
    </row>
    <row r="1071" spans="1:3" x14ac:dyDescent="0.35">
      <c r="A1071">
        <v>1070</v>
      </c>
      <c r="B1071" t="s">
        <v>1979</v>
      </c>
      <c r="C1071" t="e">
        <v>#N/A</v>
      </c>
    </row>
    <row r="1072" spans="1:3" x14ac:dyDescent="0.35">
      <c r="A1072">
        <v>1071</v>
      </c>
      <c r="B1072" t="s">
        <v>1980</v>
      </c>
      <c r="C1072" t="e">
        <v>#N/A</v>
      </c>
    </row>
    <row r="1073" spans="1:3" x14ac:dyDescent="0.35">
      <c r="A1073">
        <v>1072</v>
      </c>
      <c r="B1073" t="s">
        <v>1981</v>
      </c>
      <c r="C1073" t="e">
        <v>#N/A</v>
      </c>
    </row>
    <row r="1074" spans="1:3" x14ac:dyDescent="0.35">
      <c r="A1074">
        <v>1073</v>
      </c>
      <c r="B1074" t="s">
        <v>1982</v>
      </c>
      <c r="C1074" t="e">
        <v>#N/A</v>
      </c>
    </row>
    <row r="1075" spans="1:3" x14ac:dyDescent="0.35">
      <c r="A1075">
        <v>1074</v>
      </c>
      <c r="B1075" t="s">
        <v>1983</v>
      </c>
      <c r="C1075" t="e">
        <v>#N/A</v>
      </c>
    </row>
    <row r="1076" spans="1:3" x14ac:dyDescent="0.35">
      <c r="A1076">
        <v>1075</v>
      </c>
      <c r="B1076" t="s">
        <v>1984</v>
      </c>
      <c r="C1076" t="e">
        <v>#N/A</v>
      </c>
    </row>
    <row r="1077" spans="1:3" x14ac:dyDescent="0.35">
      <c r="A1077">
        <v>1076</v>
      </c>
      <c r="B1077" t="s">
        <v>1985</v>
      </c>
      <c r="C1077" t="e">
        <v>#N/A</v>
      </c>
    </row>
    <row r="1078" spans="1:3" x14ac:dyDescent="0.35">
      <c r="A1078">
        <v>1077</v>
      </c>
      <c r="B1078" t="s">
        <v>1986</v>
      </c>
      <c r="C1078" t="e">
        <v>#N/A</v>
      </c>
    </row>
    <row r="1079" spans="1:3" x14ac:dyDescent="0.35">
      <c r="A1079">
        <v>1078</v>
      </c>
      <c r="B1079" t="s">
        <v>1987</v>
      </c>
      <c r="C1079" t="e">
        <v>#N/A</v>
      </c>
    </row>
    <row r="1080" spans="1:3" x14ac:dyDescent="0.35">
      <c r="A1080">
        <v>1079</v>
      </c>
      <c r="B1080" t="s">
        <v>1988</v>
      </c>
      <c r="C1080" t="s">
        <v>1989</v>
      </c>
    </row>
    <row r="1081" spans="1:3" x14ac:dyDescent="0.35">
      <c r="A1081">
        <v>1080</v>
      </c>
      <c r="B1081" t="s">
        <v>1990</v>
      </c>
      <c r="C1081" t="e">
        <v>#N/A</v>
      </c>
    </row>
    <row r="1082" spans="1:3" x14ac:dyDescent="0.35">
      <c r="A1082">
        <v>1081</v>
      </c>
      <c r="B1082" t="s">
        <v>1991</v>
      </c>
      <c r="C1082" t="e">
        <v>#N/A</v>
      </c>
    </row>
    <row r="1083" spans="1:3" x14ac:dyDescent="0.35">
      <c r="A1083">
        <v>1082</v>
      </c>
      <c r="B1083" t="s">
        <v>1992</v>
      </c>
      <c r="C1083" t="s">
        <v>1993</v>
      </c>
    </row>
    <row r="1084" spans="1:3" x14ac:dyDescent="0.35">
      <c r="A1084">
        <v>1083</v>
      </c>
      <c r="B1084" t="s">
        <v>1994</v>
      </c>
      <c r="C1084" t="e">
        <v>#N/A</v>
      </c>
    </row>
    <row r="1085" spans="1:3" x14ac:dyDescent="0.35">
      <c r="A1085">
        <v>1084</v>
      </c>
      <c r="B1085" t="s">
        <v>1995</v>
      </c>
      <c r="C1085" t="e">
        <v>#N/A</v>
      </c>
    </row>
    <row r="1086" spans="1:3" x14ac:dyDescent="0.35">
      <c r="A1086">
        <v>1085</v>
      </c>
      <c r="B1086" t="s">
        <v>1996</v>
      </c>
      <c r="C1086" t="e">
        <v>#N/A</v>
      </c>
    </row>
    <row r="1087" spans="1:3" x14ac:dyDescent="0.35">
      <c r="A1087">
        <v>1086</v>
      </c>
      <c r="B1087" t="s">
        <v>1997</v>
      </c>
      <c r="C1087" t="e">
        <v>#N/A</v>
      </c>
    </row>
    <row r="1088" spans="1:3" x14ac:dyDescent="0.35">
      <c r="A1088">
        <v>1087</v>
      </c>
      <c r="B1088" t="s">
        <v>1998</v>
      </c>
      <c r="C1088" t="e">
        <v>#N/A</v>
      </c>
    </row>
    <row r="1089" spans="1:3" x14ac:dyDescent="0.35">
      <c r="A1089">
        <v>1088</v>
      </c>
      <c r="B1089" t="s">
        <v>1999</v>
      </c>
      <c r="C1089" t="e">
        <v>#N/A</v>
      </c>
    </row>
    <row r="1090" spans="1:3" x14ac:dyDescent="0.35">
      <c r="A1090">
        <v>1089</v>
      </c>
      <c r="B1090" t="s">
        <v>2000</v>
      </c>
      <c r="C1090" t="e">
        <v>#N/A</v>
      </c>
    </row>
    <row r="1091" spans="1:3" x14ac:dyDescent="0.35">
      <c r="A1091">
        <v>1090</v>
      </c>
      <c r="B1091" t="s">
        <v>2001</v>
      </c>
      <c r="C1091" t="e">
        <v>#N/A</v>
      </c>
    </row>
    <row r="1092" spans="1:3" x14ac:dyDescent="0.35">
      <c r="A1092">
        <v>1091</v>
      </c>
      <c r="B1092" t="s">
        <v>2002</v>
      </c>
      <c r="C1092" t="e">
        <v>#N/A</v>
      </c>
    </row>
    <row r="1093" spans="1:3" x14ac:dyDescent="0.35">
      <c r="A1093">
        <v>1092</v>
      </c>
      <c r="B1093" t="s">
        <v>2003</v>
      </c>
      <c r="C1093" t="e">
        <v>#N/A</v>
      </c>
    </row>
    <row r="1094" spans="1:3" x14ac:dyDescent="0.35">
      <c r="A1094">
        <v>1093</v>
      </c>
      <c r="B1094" t="s">
        <v>2004</v>
      </c>
      <c r="C1094" t="e">
        <v>#N/A</v>
      </c>
    </row>
    <row r="1095" spans="1:3" x14ac:dyDescent="0.35">
      <c r="A1095">
        <v>1094</v>
      </c>
      <c r="B1095" t="s">
        <v>2005</v>
      </c>
      <c r="C1095" t="e">
        <v>#N/A</v>
      </c>
    </row>
    <row r="1096" spans="1:3" x14ac:dyDescent="0.35">
      <c r="A1096">
        <v>1095</v>
      </c>
      <c r="B1096" t="s">
        <v>2006</v>
      </c>
      <c r="C1096" t="e">
        <v>#N/A</v>
      </c>
    </row>
    <row r="1097" spans="1:3" x14ac:dyDescent="0.35">
      <c r="A1097">
        <v>1096</v>
      </c>
      <c r="B1097" t="s">
        <v>2007</v>
      </c>
      <c r="C1097" t="e">
        <v>#N/A</v>
      </c>
    </row>
    <row r="1098" spans="1:3" x14ac:dyDescent="0.35">
      <c r="A1098">
        <v>1097</v>
      </c>
      <c r="B1098" t="s">
        <v>2008</v>
      </c>
      <c r="C1098" t="e">
        <v>#N/A</v>
      </c>
    </row>
    <row r="1099" spans="1:3" x14ac:dyDescent="0.35">
      <c r="A1099">
        <v>1098</v>
      </c>
      <c r="B1099" t="s">
        <v>2009</v>
      </c>
      <c r="C1099" t="e">
        <v>#N/A</v>
      </c>
    </row>
    <row r="1100" spans="1:3" x14ac:dyDescent="0.35">
      <c r="A1100">
        <v>1099</v>
      </c>
      <c r="B1100" t="s">
        <v>2010</v>
      </c>
      <c r="C1100" t="e">
        <v>#N/A</v>
      </c>
    </row>
    <row r="1101" spans="1:3" x14ac:dyDescent="0.35">
      <c r="A1101">
        <v>1100</v>
      </c>
      <c r="B1101" t="s">
        <v>2011</v>
      </c>
      <c r="C1101" t="e">
        <v>#N/A</v>
      </c>
    </row>
    <row r="1102" spans="1:3" x14ac:dyDescent="0.35">
      <c r="A1102">
        <v>1101</v>
      </c>
      <c r="B1102" t="s">
        <v>2012</v>
      </c>
      <c r="C1102" t="e">
        <v>#N/A</v>
      </c>
    </row>
    <row r="1103" spans="1:3" x14ac:dyDescent="0.35">
      <c r="A1103">
        <v>1102</v>
      </c>
      <c r="B1103" t="s">
        <v>2013</v>
      </c>
      <c r="C1103" t="e">
        <v>#N/A</v>
      </c>
    </row>
    <row r="1104" spans="1:3" x14ac:dyDescent="0.35">
      <c r="A1104">
        <v>1103</v>
      </c>
      <c r="B1104" t="s">
        <v>2014</v>
      </c>
      <c r="C1104" t="e">
        <v>#N/A</v>
      </c>
    </row>
    <row r="1105" spans="1:3" x14ac:dyDescent="0.35">
      <c r="A1105">
        <v>1104</v>
      </c>
      <c r="B1105" t="s">
        <v>2015</v>
      </c>
      <c r="C1105" t="e">
        <v>#N/A</v>
      </c>
    </row>
    <row r="1106" spans="1:3" x14ac:dyDescent="0.35">
      <c r="A1106">
        <v>1105</v>
      </c>
      <c r="B1106" t="s">
        <v>2016</v>
      </c>
      <c r="C1106" t="e">
        <v>#N/A</v>
      </c>
    </row>
    <row r="1107" spans="1:3" x14ac:dyDescent="0.35">
      <c r="A1107">
        <v>1106</v>
      </c>
      <c r="B1107" t="s">
        <v>2017</v>
      </c>
      <c r="C1107" t="e">
        <v>#N/A</v>
      </c>
    </row>
    <row r="1108" spans="1:3" x14ac:dyDescent="0.35">
      <c r="A1108">
        <v>1107</v>
      </c>
      <c r="B1108" t="s">
        <v>2018</v>
      </c>
      <c r="C1108" t="e">
        <v>#N/A</v>
      </c>
    </row>
    <row r="1109" spans="1:3" x14ac:dyDescent="0.35">
      <c r="A1109">
        <v>1108</v>
      </c>
      <c r="B1109" t="s">
        <v>2019</v>
      </c>
      <c r="C1109" t="e">
        <v>#N/A</v>
      </c>
    </row>
    <row r="1110" spans="1:3" x14ac:dyDescent="0.35">
      <c r="A1110">
        <v>1109</v>
      </c>
      <c r="B1110" t="s">
        <v>2020</v>
      </c>
      <c r="C1110" t="e">
        <v>#N/A</v>
      </c>
    </row>
    <row r="1111" spans="1:3" x14ac:dyDescent="0.35">
      <c r="A1111">
        <v>1110</v>
      </c>
      <c r="B1111" t="s">
        <v>2021</v>
      </c>
      <c r="C1111" t="e">
        <v>#N/A</v>
      </c>
    </row>
    <row r="1112" spans="1:3" x14ac:dyDescent="0.35">
      <c r="A1112">
        <v>1111</v>
      </c>
      <c r="B1112" t="s">
        <v>2022</v>
      </c>
      <c r="C1112" t="s">
        <v>2023</v>
      </c>
    </row>
    <row r="1113" spans="1:3" x14ac:dyDescent="0.35">
      <c r="A1113">
        <v>1112</v>
      </c>
      <c r="B1113" t="s">
        <v>2024</v>
      </c>
      <c r="C1113" t="e">
        <v>#N/A</v>
      </c>
    </row>
    <row r="1114" spans="1:3" x14ac:dyDescent="0.35">
      <c r="A1114">
        <v>1113</v>
      </c>
      <c r="B1114" t="s">
        <v>2025</v>
      </c>
      <c r="C1114" t="e">
        <v>#N/A</v>
      </c>
    </row>
    <row r="1115" spans="1:3" x14ac:dyDescent="0.35">
      <c r="A1115">
        <v>1114</v>
      </c>
      <c r="B1115" t="s">
        <v>2026</v>
      </c>
      <c r="C1115" t="e">
        <v>#N/A</v>
      </c>
    </row>
    <row r="1116" spans="1:3" x14ac:dyDescent="0.35">
      <c r="A1116">
        <v>1115</v>
      </c>
      <c r="B1116" t="s">
        <v>2027</v>
      </c>
      <c r="C1116" t="e">
        <v>#N/A</v>
      </c>
    </row>
    <row r="1117" spans="1:3" x14ac:dyDescent="0.35">
      <c r="A1117">
        <v>1116</v>
      </c>
      <c r="B1117" t="s">
        <v>2028</v>
      </c>
      <c r="C1117" t="e">
        <v>#N/A</v>
      </c>
    </row>
    <row r="1118" spans="1:3" x14ac:dyDescent="0.35">
      <c r="A1118">
        <v>1117</v>
      </c>
      <c r="B1118" t="s">
        <v>2029</v>
      </c>
      <c r="C1118" t="e">
        <v>#N/A</v>
      </c>
    </row>
    <row r="1119" spans="1:3" x14ac:dyDescent="0.35">
      <c r="A1119">
        <v>1118</v>
      </c>
      <c r="B1119" t="s">
        <v>2030</v>
      </c>
      <c r="C1119" t="e">
        <v>#N/A</v>
      </c>
    </row>
    <row r="1120" spans="1:3" x14ac:dyDescent="0.35">
      <c r="A1120">
        <v>1119</v>
      </c>
      <c r="B1120" t="s">
        <v>2031</v>
      </c>
      <c r="C1120" t="e">
        <v>#N/A</v>
      </c>
    </row>
    <row r="1121" spans="1:3" x14ac:dyDescent="0.35">
      <c r="A1121">
        <v>1120</v>
      </c>
      <c r="B1121" t="s">
        <v>2032</v>
      </c>
      <c r="C1121" t="e">
        <v>#N/A</v>
      </c>
    </row>
    <row r="1122" spans="1:3" x14ac:dyDescent="0.35">
      <c r="A1122">
        <v>1121</v>
      </c>
      <c r="B1122" t="s">
        <v>2033</v>
      </c>
      <c r="C1122" t="e">
        <v>#N/A</v>
      </c>
    </row>
    <row r="1123" spans="1:3" x14ac:dyDescent="0.35">
      <c r="A1123">
        <v>1122</v>
      </c>
      <c r="B1123" t="s">
        <v>2034</v>
      </c>
      <c r="C1123" t="s">
        <v>2035</v>
      </c>
    </row>
    <row r="1124" spans="1:3" x14ac:dyDescent="0.35">
      <c r="A1124">
        <v>1123</v>
      </c>
      <c r="B1124" t="s">
        <v>2036</v>
      </c>
      <c r="C1124" t="e">
        <v>#N/A</v>
      </c>
    </row>
    <row r="1125" spans="1:3" x14ac:dyDescent="0.35">
      <c r="A1125">
        <v>1124</v>
      </c>
      <c r="B1125" t="s">
        <v>2037</v>
      </c>
      <c r="C1125" t="e">
        <v>#N/A</v>
      </c>
    </row>
    <row r="1126" spans="1:3" x14ac:dyDescent="0.35">
      <c r="A1126">
        <v>1125</v>
      </c>
      <c r="B1126" t="s">
        <v>2038</v>
      </c>
      <c r="C1126" t="s">
        <v>2039</v>
      </c>
    </row>
    <row r="1127" spans="1:3" x14ac:dyDescent="0.35">
      <c r="A1127">
        <v>1126</v>
      </c>
      <c r="B1127" t="s">
        <v>2040</v>
      </c>
      <c r="C1127" t="e">
        <v>#N/A</v>
      </c>
    </row>
    <row r="1128" spans="1:3" x14ac:dyDescent="0.35">
      <c r="A1128">
        <v>1127</v>
      </c>
      <c r="B1128" t="s">
        <v>2041</v>
      </c>
      <c r="C1128" t="e">
        <v>#N/A</v>
      </c>
    </row>
    <row r="1129" spans="1:3" x14ac:dyDescent="0.35">
      <c r="A1129">
        <v>1128</v>
      </c>
      <c r="B1129" t="s">
        <v>2042</v>
      </c>
      <c r="C1129" t="e">
        <v>#N/A</v>
      </c>
    </row>
    <row r="1130" spans="1:3" x14ac:dyDescent="0.35">
      <c r="A1130">
        <v>1129</v>
      </c>
      <c r="B1130" t="s">
        <v>2043</v>
      </c>
      <c r="C1130" t="e">
        <v>#N/A</v>
      </c>
    </row>
    <row r="1131" spans="1:3" x14ac:dyDescent="0.35">
      <c r="A1131">
        <v>1130</v>
      </c>
      <c r="B1131" t="s">
        <v>2044</v>
      </c>
      <c r="C1131" t="e">
        <v>#N/A</v>
      </c>
    </row>
    <row r="1132" spans="1:3" x14ac:dyDescent="0.35">
      <c r="A1132">
        <v>1131</v>
      </c>
      <c r="B1132" t="s">
        <v>2045</v>
      </c>
      <c r="C1132" t="e">
        <v>#N/A</v>
      </c>
    </row>
    <row r="1133" spans="1:3" x14ac:dyDescent="0.35">
      <c r="A1133">
        <v>1132</v>
      </c>
      <c r="B1133" t="s">
        <v>2046</v>
      </c>
      <c r="C1133" t="e">
        <v>#N/A</v>
      </c>
    </row>
    <row r="1134" spans="1:3" x14ac:dyDescent="0.35">
      <c r="A1134">
        <v>1133</v>
      </c>
      <c r="B1134" t="s">
        <v>2047</v>
      </c>
      <c r="C1134" t="s">
        <v>2048</v>
      </c>
    </row>
    <row r="1135" spans="1:3" x14ac:dyDescent="0.35">
      <c r="A1135">
        <v>1134</v>
      </c>
      <c r="B1135" t="s">
        <v>2049</v>
      </c>
      <c r="C1135" t="e">
        <v>#N/A</v>
      </c>
    </row>
    <row r="1136" spans="1:3" x14ac:dyDescent="0.35">
      <c r="A1136">
        <v>1135</v>
      </c>
      <c r="B1136" t="s">
        <v>2050</v>
      </c>
      <c r="C1136" t="e">
        <v>#N/A</v>
      </c>
    </row>
    <row r="1137" spans="1:3" x14ac:dyDescent="0.35">
      <c r="A1137">
        <v>1136</v>
      </c>
      <c r="B1137" t="s">
        <v>2051</v>
      </c>
      <c r="C1137" t="e">
        <v>#N/A</v>
      </c>
    </row>
    <row r="1138" spans="1:3" x14ac:dyDescent="0.35">
      <c r="A1138">
        <v>1137</v>
      </c>
      <c r="B1138" t="s">
        <v>2052</v>
      </c>
      <c r="C1138" t="s">
        <v>2053</v>
      </c>
    </row>
    <row r="1139" spans="1:3" x14ac:dyDescent="0.35">
      <c r="A1139">
        <v>1138</v>
      </c>
      <c r="B1139" t="s">
        <v>2054</v>
      </c>
      <c r="C1139" t="e">
        <v>#N/A</v>
      </c>
    </row>
    <row r="1140" spans="1:3" x14ac:dyDescent="0.35">
      <c r="A1140">
        <v>1139</v>
      </c>
      <c r="B1140" t="s">
        <v>2055</v>
      </c>
      <c r="C1140" t="e">
        <v>#N/A</v>
      </c>
    </row>
    <row r="1141" spans="1:3" x14ac:dyDescent="0.35">
      <c r="A1141">
        <v>1140</v>
      </c>
      <c r="B1141" t="s">
        <v>2056</v>
      </c>
      <c r="C1141" t="e">
        <v>#N/A</v>
      </c>
    </row>
    <row r="1142" spans="1:3" x14ac:dyDescent="0.35">
      <c r="A1142">
        <v>1141</v>
      </c>
      <c r="B1142" t="s">
        <v>2057</v>
      </c>
      <c r="C1142" t="e">
        <v>#N/A</v>
      </c>
    </row>
    <row r="1143" spans="1:3" x14ac:dyDescent="0.35">
      <c r="A1143">
        <v>1142</v>
      </c>
      <c r="B1143" t="s">
        <v>2058</v>
      </c>
      <c r="C1143" t="e">
        <v>#N/A</v>
      </c>
    </row>
    <row r="1144" spans="1:3" x14ac:dyDescent="0.35">
      <c r="A1144">
        <v>1143</v>
      </c>
      <c r="B1144" t="s">
        <v>2059</v>
      </c>
      <c r="C1144" t="e">
        <v>#N/A</v>
      </c>
    </row>
    <row r="1145" spans="1:3" x14ac:dyDescent="0.35">
      <c r="A1145">
        <v>1144</v>
      </c>
      <c r="B1145" t="s">
        <v>2060</v>
      </c>
      <c r="C1145" t="e">
        <v>#N/A</v>
      </c>
    </row>
    <row r="1146" spans="1:3" x14ac:dyDescent="0.35">
      <c r="A1146">
        <v>1145</v>
      </c>
      <c r="B1146" t="s">
        <v>2061</v>
      </c>
      <c r="C1146" t="e">
        <v>#N/A</v>
      </c>
    </row>
    <row r="1147" spans="1:3" x14ac:dyDescent="0.35">
      <c r="A1147">
        <v>1146</v>
      </c>
      <c r="B1147" t="s">
        <v>2062</v>
      </c>
      <c r="C1147" t="s">
        <v>2063</v>
      </c>
    </row>
    <row r="1148" spans="1:3" x14ac:dyDescent="0.35">
      <c r="A1148">
        <v>1147</v>
      </c>
      <c r="B1148" t="s">
        <v>2064</v>
      </c>
      <c r="C1148" t="e">
        <v>#N/A</v>
      </c>
    </row>
    <row r="1149" spans="1:3" x14ac:dyDescent="0.35">
      <c r="A1149">
        <v>1148</v>
      </c>
      <c r="B1149" t="s">
        <v>2065</v>
      </c>
      <c r="C1149" t="e">
        <v>#N/A</v>
      </c>
    </row>
    <row r="1150" spans="1:3" x14ac:dyDescent="0.35">
      <c r="A1150">
        <v>1149</v>
      </c>
      <c r="B1150" t="s">
        <v>2066</v>
      </c>
      <c r="C1150" t="e">
        <v>#N/A</v>
      </c>
    </row>
    <row r="1151" spans="1:3" x14ac:dyDescent="0.35">
      <c r="A1151">
        <v>1150</v>
      </c>
      <c r="B1151" t="s">
        <v>2067</v>
      </c>
      <c r="C1151" t="s">
        <v>2068</v>
      </c>
    </row>
    <row r="1152" spans="1:3" x14ac:dyDescent="0.35">
      <c r="A1152">
        <v>1151</v>
      </c>
      <c r="B1152" t="s">
        <v>2069</v>
      </c>
      <c r="C1152" t="s">
        <v>2070</v>
      </c>
    </row>
    <row r="1153" spans="1:3" x14ac:dyDescent="0.35">
      <c r="A1153">
        <v>1152</v>
      </c>
      <c r="B1153" t="s">
        <v>2071</v>
      </c>
      <c r="C1153" t="e">
        <v>#N/A</v>
      </c>
    </row>
    <row r="1154" spans="1:3" x14ac:dyDescent="0.35">
      <c r="A1154">
        <v>1153</v>
      </c>
      <c r="B1154" t="s">
        <v>2072</v>
      </c>
      <c r="C1154" t="e">
        <v>#N/A</v>
      </c>
    </row>
    <row r="1155" spans="1:3" x14ac:dyDescent="0.35">
      <c r="A1155">
        <v>1154</v>
      </c>
      <c r="B1155" t="s">
        <v>2073</v>
      </c>
      <c r="C1155" t="e">
        <v>#N/A</v>
      </c>
    </row>
    <row r="1156" spans="1:3" x14ac:dyDescent="0.35">
      <c r="A1156">
        <v>1155</v>
      </c>
      <c r="B1156" t="s">
        <v>2074</v>
      </c>
      <c r="C1156" t="e">
        <v>#N/A</v>
      </c>
    </row>
    <row r="1157" spans="1:3" x14ac:dyDescent="0.35">
      <c r="A1157">
        <v>1156</v>
      </c>
      <c r="B1157" t="s">
        <v>2075</v>
      </c>
      <c r="C1157" t="e">
        <v>#N/A</v>
      </c>
    </row>
    <row r="1158" spans="1:3" x14ac:dyDescent="0.35">
      <c r="A1158">
        <v>1157</v>
      </c>
      <c r="B1158" t="s">
        <v>2076</v>
      </c>
      <c r="C1158" t="e">
        <v>#N/A</v>
      </c>
    </row>
    <row r="1159" spans="1:3" x14ac:dyDescent="0.35">
      <c r="A1159">
        <v>1158</v>
      </c>
      <c r="B1159" t="s">
        <v>2077</v>
      </c>
      <c r="C1159" t="s">
        <v>2078</v>
      </c>
    </row>
    <row r="1160" spans="1:3" x14ac:dyDescent="0.35">
      <c r="A1160">
        <v>1159</v>
      </c>
      <c r="B1160" t="s">
        <v>2079</v>
      </c>
      <c r="C1160" t="s">
        <v>2080</v>
      </c>
    </row>
    <row r="1161" spans="1:3" x14ac:dyDescent="0.35">
      <c r="A1161">
        <v>1160</v>
      </c>
      <c r="B1161" t="s">
        <v>2081</v>
      </c>
      <c r="C1161" t="e">
        <v>#N/A</v>
      </c>
    </row>
    <row r="1162" spans="1:3" x14ac:dyDescent="0.35">
      <c r="A1162">
        <v>1161</v>
      </c>
      <c r="B1162" t="s">
        <v>2082</v>
      </c>
      <c r="C1162" t="e">
        <v>#N/A</v>
      </c>
    </row>
    <row r="1163" spans="1:3" x14ac:dyDescent="0.35">
      <c r="A1163">
        <v>1162</v>
      </c>
      <c r="B1163" t="s">
        <v>2083</v>
      </c>
      <c r="C1163" t="e">
        <v>#N/A</v>
      </c>
    </row>
    <row r="1164" spans="1:3" x14ac:dyDescent="0.35">
      <c r="A1164">
        <v>1163</v>
      </c>
      <c r="B1164" t="s">
        <v>2084</v>
      </c>
      <c r="C1164" t="e">
        <v>#N/A</v>
      </c>
    </row>
    <row r="1165" spans="1:3" x14ac:dyDescent="0.35">
      <c r="A1165">
        <v>1164</v>
      </c>
      <c r="B1165" t="s">
        <v>2085</v>
      </c>
      <c r="C1165" t="e">
        <v>#N/A</v>
      </c>
    </row>
    <row r="1166" spans="1:3" x14ac:dyDescent="0.35">
      <c r="A1166">
        <v>1165</v>
      </c>
      <c r="B1166" t="s">
        <v>2086</v>
      </c>
      <c r="C1166" t="e">
        <v>#N/A</v>
      </c>
    </row>
    <row r="1167" spans="1:3" x14ac:dyDescent="0.35">
      <c r="A1167">
        <v>1166</v>
      </c>
      <c r="B1167" t="s">
        <v>2087</v>
      </c>
      <c r="C1167" t="e">
        <v>#N/A</v>
      </c>
    </row>
    <row r="1168" spans="1:3" x14ac:dyDescent="0.35">
      <c r="A1168">
        <v>1167</v>
      </c>
      <c r="B1168" t="s">
        <v>2088</v>
      </c>
      <c r="C1168" t="s">
        <v>2089</v>
      </c>
    </row>
    <row r="1169" spans="1:3" x14ac:dyDescent="0.35">
      <c r="A1169">
        <v>1168</v>
      </c>
      <c r="B1169" t="s">
        <v>2090</v>
      </c>
      <c r="C1169" t="e">
        <v>#N/A</v>
      </c>
    </row>
    <row r="1170" spans="1:3" x14ac:dyDescent="0.35">
      <c r="A1170">
        <v>1169</v>
      </c>
      <c r="B1170" t="s">
        <v>2091</v>
      </c>
      <c r="C1170" t="e">
        <v>#N/A</v>
      </c>
    </row>
    <row r="1171" spans="1:3" x14ac:dyDescent="0.35">
      <c r="A1171">
        <v>1170</v>
      </c>
      <c r="B1171" t="s">
        <v>2092</v>
      </c>
      <c r="C1171" t="e">
        <v>#N/A</v>
      </c>
    </row>
    <row r="1172" spans="1:3" x14ac:dyDescent="0.35">
      <c r="A1172">
        <v>1171</v>
      </c>
      <c r="B1172" t="s">
        <v>2093</v>
      </c>
      <c r="C1172" t="e">
        <v>#N/A</v>
      </c>
    </row>
    <row r="1173" spans="1:3" x14ac:dyDescent="0.35">
      <c r="A1173">
        <v>1172</v>
      </c>
      <c r="B1173" t="s">
        <v>2094</v>
      </c>
      <c r="C1173" t="s">
        <v>2095</v>
      </c>
    </row>
    <row r="1174" spans="1:3" x14ac:dyDescent="0.35">
      <c r="A1174">
        <v>1173</v>
      </c>
      <c r="B1174" t="s">
        <v>2096</v>
      </c>
      <c r="C1174" t="s">
        <v>2097</v>
      </c>
    </row>
    <row r="1175" spans="1:3" x14ac:dyDescent="0.35">
      <c r="A1175">
        <v>1174</v>
      </c>
      <c r="B1175" t="s">
        <v>2098</v>
      </c>
      <c r="C1175" t="e">
        <v>#N/A</v>
      </c>
    </row>
    <row r="1176" spans="1:3" x14ac:dyDescent="0.35">
      <c r="A1176">
        <v>1175</v>
      </c>
      <c r="B1176" t="s">
        <v>2099</v>
      </c>
      <c r="C1176" t="e">
        <v>#N/A</v>
      </c>
    </row>
    <row r="1177" spans="1:3" x14ac:dyDescent="0.35">
      <c r="A1177">
        <v>1176</v>
      </c>
      <c r="B1177" t="s">
        <v>2100</v>
      </c>
      <c r="C1177" t="e">
        <v>#N/A</v>
      </c>
    </row>
    <row r="1178" spans="1:3" x14ac:dyDescent="0.35">
      <c r="A1178">
        <v>1177</v>
      </c>
      <c r="B1178" t="s">
        <v>2101</v>
      </c>
      <c r="C1178" t="e">
        <v>#N/A</v>
      </c>
    </row>
    <row r="1179" spans="1:3" x14ac:dyDescent="0.35">
      <c r="A1179">
        <v>1178</v>
      </c>
      <c r="B1179" t="s">
        <v>2102</v>
      </c>
      <c r="C1179" t="e">
        <v>#N/A</v>
      </c>
    </row>
    <row r="1180" spans="1:3" x14ac:dyDescent="0.35">
      <c r="A1180">
        <v>1179</v>
      </c>
      <c r="B1180" t="s">
        <v>2103</v>
      </c>
      <c r="C1180" t="e">
        <v>#N/A</v>
      </c>
    </row>
    <row r="1181" spans="1:3" x14ac:dyDescent="0.35">
      <c r="A1181">
        <v>1180</v>
      </c>
      <c r="B1181" t="s">
        <v>2104</v>
      </c>
      <c r="C1181" t="s">
        <v>2105</v>
      </c>
    </row>
    <row r="1182" spans="1:3" x14ac:dyDescent="0.35">
      <c r="A1182">
        <v>1181</v>
      </c>
      <c r="B1182" t="s">
        <v>2106</v>
      </c>
      <c r="C1182" t="e">
        <v>#N/A</v>
      </c>
    </row>
    <row r="1183" spans="1:3" x14ac:dyDescent="0.35">
      <c r="A1183">
        <v>1182</v>
      </c>
      <c r="B1183" t="s">
        <v>2107</v>
      </c>
      <c r="C1183" t="e">
        <v>#N/A</v>
      </c>
    </row>
    <row r="1184" spans="1:3" x14ac:dyDescent="0.35">
      <c r="A1184">
        <v>1183</v>
      </c>
      <c r="B1184" t="s">
        <v>2108</v>
      </c>
      <c r="C1184" t="e">
        <v>#N/A</v>
      </c>
    </row>
    <row r="1185" spans="1:3" x14ac:dyDescent="0.35">
      <c r="A1185">
        <v>1184</v>
      </c>
      <c r="B1185" t="s">
        <v>2109</v>
      </c>
      <c r="C1185" t="s">
        <v>2110</v>
      </c>
    </row>
    <row r="1186" spans="1:3" x14ac:dyDescent="0.35">
      <c r="A1186">
        <v>1185</v>
      </c>
      <c r="B1186" t="s">
        <v>2111</v>
      </c>
      <c r="C1186" t="e">
        <v>#N/A</v>
      </c>
    </row>
    <row r="1187" spans="1:3" x14ac:dyDescent="0.35">
      <c r="A1187">
        <v>1186</v>
      </c>
      <c r="B1187" t="s">
        <v>2112</v>
      </c>
      <c r="C1187" t="e">
        <v>#N/A</v>
      </c>
    </row>
    <row r="1188" spans="1:3" x14ac:dyDescent="0.35">
      <c r="A1188">
        <v>1187</v>
      </c>
      <c r="B1188" t="s">
        <v>2113</v>
      </c>
      <c r="C1188" t="e">
        <v>#N/A</v>
      </c>
    </row>
    <row r="1189" spans="1:3" x14ac:dyDescent="0.35">
      <c r="A1189">
        <v>1188</v>
      </c>
      <c r="B1189" t="s">
        <v>2114</v>
      </c>
      <c r="C1189" t="e">
        <v>#N/A</v>
      </c>
    </row>
    <row r="1190" spans="1:3" x14ac:dyDescent="0.35">
      <c r="A1190">
        <v>1189</v>
      </c>
      <c r="B1190" t="s">
        <v>2115</v>
      </c>
      <c r="C1190" t="e">
        <v>#N/A</v>
      </c>
    </row>
    <row r="1191" spans="1:3" x14ac:dyDescent="0.35">
      <c r="A1191">
        <v>1190</v>
      </c>
      <c r="B1191" t="s">
        <v>2116</v>
      </c>
      <c r="C1191" t="e">
        <v>#N/A</v>
      </c>
    </row>
    <row r="1192" spans="1:3" x14ac:dyDescent="0.35">
      <c r="A1192">
        <v>1191</v>
      </c>
      <c r="B1192" t="s">
        <v>2117</v>
      </c>
      <c r="C1192" t="e">
        <v>#N/A</v>
      </c>
    </row>
    <row r="1193" spans="1:3" x14ac:dyDescent="0.35">
      <c r="A1193">
        <v>1192</v>
      </c>
      <c r="B1193" t="s">
        <v>2118</v>
      </c>
      <c r="C1193" t="s">
        <v>2119</v>
      </c>
    </row>
    <row r="1194" spans="1:3" x14ac:dyDescent="0.35">
      <c r="A1194">
        <v>1193</v>
      </c>
      <c r="B1194" t="s">
        <v>2120</v>
      </c>
      <c r="C1194" t="e">
        <v>#N/A</v>
      </c>
    </row>
    <row r="1195" spans="1:3" x14ac:dyDescent="0.35">
      <c r="A1195">
        <v>1194</v>
      </c>
      <c r="B1195" t="s">
        <v>2121</v>
      </c>
      <c r="C1195" t="e">
        <v>#N/A</v>
      </c>
    </row>
    <row r="1196" spans="1:3" x14ac:dyDescent="0.35">
      <c r="A1196">
        <v>1195</v>
      </c>
      <c r="B1196" t="s">
        <v>2122</v>
      </c>
      <c r="C1196" t="e">
        <v>#N/A</v>
      </c>
    </row>
    <row r="1197" spans="1:3" x14ac:dyDescent="0.35">
      <c r="A1197">
        <v>1196</v>
      </c>
      <c r="B1197" t="s">
        <v>2123</v>
      </c>
      <c r="C1197" t="s">
        <v>2124</v>
      </c>
    </row>
    <row r="1198" spans="1:3" x14ac:dyDescent="0.35">
      <c r="A1198">
        <v>1197</v>
      </c>
      <c r="B1198" t="s">
        <v>2125</v>
      </c>
      <c r="C1198" t="e">
        <v>#N/A</v>
      </c>
    </row>
    <row r="1199" spans="1:3" x14ac:dyDescent="0.35">
      <c r="A1199">
        <v>1198</v>
      </c>
      <c r="B1199" t="s">
        <v>2126</v>
      </c>
      <c r="C1199" t="e">
        <v>#N/A</v>
      </c>
    </row>
    <row r="1200" spans="1:3" x14ac:dyDescent="0.35">
      <c r="A1200">
        <v>1199</v>
      </c>
      <c r="B1200" t="s">
        <v>2127</v>
      </c>
      <c r="C1200" t="e">
        <v>#N/A</v>
      </c>
    </row>
    <row r="1201" spans="1:3" x14ac:dyDescent="0.35">
      <c r="A1201">
        <v>1200</v>
      </c>
      <c r="B1201" t="s">
        <v>2128</v>
      </c>
      <c r="C1201" t="e">
        <v>#N/A</v>
      </c>
    </row>
    <row r="1202" spans="1:3" x14ac:dyDescent="0.35">
      <c r="A1202">
        <v>1201</v>
      </c>
      <c r="B1202" t="s">
        <v>2129</v>
      </c>
      <c r="C1202" t="e">
        <v>#N/A</v>
      </c>
    </row>
    <row r="1203" spans="1:3" x14ac:dyDescent="0.35">
      <c r="A1203">
        <v>1202</v>
      </c>
      <c r="B1203" t="s">
        <v>2130</v>
      </c>
      <c r="C1203" t="e">
        <v>#N/A</v>
      </c>
    </row>
    <row r="1204" spans="1:3" x14ac:dyDescent="0.35">
      <c r="A1204">
        <v>1203</v>
      </c>
      <c r="B1204" t="s">
        <v>2131</v>
      </c>
      <c r="C1204" t="s">
        <v>2132</v>
      </c>
    </row>
    <row r="1205" spans="1:3" x14ac:dyDescent="0.35">
      <c r="A1205">
        <v>1204</v>
      </c>
      <c r="B1205" t="s">
        <v>2133</v>
      </c>
      <c r="C1205" t="e">
        <v>#N/A</v>
      </c>
    </row>
    <row r="1206" spans="1:3" x14ac:dyDescent="0.35">
      <c r="A1206">
        <v>1205</v>
      </c>
      <c r="B1206" t="s">
        <v>2134</v>
      </c>
      <c r="C1206" t="e">
        <v>#N/A</v>
      </c>
    </row>
    <row r="1207" spans="1:3" x14ac:dyDescent="0.35">
      <c r="A1207">
        <v>1206</v>
      </c>
      <c r="B1207" t="s">
        <v>2135</v>
      </c>
      <c r="C1207" t="e">
        <v>#N/A</v>
      </c>
    </row>
    <row r="1208" spans="1:3" x14ac:dyDescent="0.35">
      <c r="A1208">
        <v>1207</v>
      </c>
      <c r="B1208" t="s">
        <v>2136</v>
      </c>
      <c r="C1208" t="s">
        <v>2137</v>
      </c>
    </row>
    <row r="1209" spans="1:3" x14ac:dyDescent="0.35">
      <c r="A1209">
        <v>1208</v>
      </c>
      <c r="B1209" t="s">
        <v>2138</v>
      </c>
      <c r="C1209" t="e">
        <v>#N/A</v>
      </c>
    </row>
    <row r="1210" spans="1:3" x14ac:dyDescent="0.35">
      <c r="A1210">
        <v>1209</v>
      </c>
      <c r="B1210" t="s">
        <v>2139</v>
      </c>
      <c r="C1210" t="e">
        <v>#N/A</v>
      </c>
    </row>
    <row r="1211" spans="1:3" x14ac:dyDescent="0.35">
      <c r="A1211">
        <v>1210</v>
      </c>
      <c r="B1211" t="s">
        <v>2140</v>
      </c>
      <c r="C1211" t="e">
        <v>#N/A</v>
      </c>
    </row>
    <row r="1212" spans="1:3" x14ac:dyDescent="0.35">
      <c r="A1212">
        <v>1211</v>
      </c>
      <c r="B1212" t="s">
        <v>2141</v>
      </c>
      <c r="C1212" t="e">
        <v>#N/A</v>
      </c>
    </row>
    <row r="1213" spans="1:3" x14ac:dyDescent="0.35">
      <c r="A1213">
        <v>1212</v>
      </c>
      <c r="B1213" t="s">
        <v>2142</v>
      </c>
      <c r="C1213" t="e">
        <v>#N/A</v>
      </c>
    </row>
    <row r="1214" spans="1:3" x14ac:dyDescent="0.35">
      <c r="A1214">
        <v>1213</v>
      </c>
      <c r="B1214" t="s">
        <v>2143</v>
      </c>
      <c r="C1214" t="e">
        <v>#N/A</v>
      </c>
    </row>
    <row r="1215" spans="1:3" x14ac:dyDescent="0.35">
      <c r="A1215">
        <v>1214</v>
      </c>
      <c r="B1215" t="s">
        <v>2144</v>
      </c>
      <c r="C1215" t="e">
        <v>#N/A</v>
      </c>
    </row>
    <row r="1216" spans="1:3" x14ac:dyDescent="0.35">
      <c r="A1216">
        <v>1215</v>
      </c>
      <c r="B1216" t="s">
        <v>2145</v>
      </c>
      <c r="C1216" t="s">
        <v>2146</v>
      </c>
    </row>
    <row r="1217" spans="1:3" x14ac:dyDescent="0.35">
      <c r="A1217">
        <v>1216</v>
      </c>
      <c r="B1217" t="s">
        <v>2147</v>
      </c>
      <c r="C1217" t="e">
        <v>#N/A</v>
      </c>
    </row>
    <row r="1218" spans="1:3" x14ac:dyDescent="0.35">
      <c r="A1218">
        <v>1217</v>
      </c>
      <c r="B1218" t="s">
        <v>2148</v>
      </c>
      <c r="C1218" t="e">
        <v>#N/A</v>
      </c>
    </row>
    <row r="1219" spans="1:3" x14ac:dyDescent="0.35">
      <c r="A1219">
        <v>1218</v>
      </c>
      <c r="B1219" t="s">
        <v>2149</v>
      </c>
      <c r="C1219" t="s">
        <v>2150</v>
      </c>
    </row>
    <row r="1220" spans="1:3" x14ac:dyDescent="0.35">
      <c r="A1220">
        <v>1219</v>
      </c>
      <c r="B1220" t="s">
        <v>2151</v>
      </c>
      <c r="C1220" t="s">
        <v>2152</v>
      </c>
    </row>
    <row r="1221" spans="1:3" x14ac:dyDescent="0.35">
      <c r="A1221">
        <v>1220</v>
      </c>
      <c r="B1221" t="s">
        <v>2153</v>
      </c>
      <c r="C1221" t="s">
        <v>2154</v>
      </c>
    </row>
    <row r="1222" spans="1:3" x14ac:dyDescent="0.35">
      <c r="A1222">
        <v>1221</v>
      </c>
      <c r="B1222" t="s">
        <v>2155</v>
      </c>
      <c r="C1222" t="s">
        <v>2156</v>
      </c>
    </row>
    <row r="1223" spans="1:3" x14ac:dyDescent="0.35">
      <c r="A1223">
        <v>1222</v>
      </c>
      <c r="B1223" t="s">
        <v>2157</v>
      </c>
      <c r="C1223" t="s">
        <v>2158</v>
      </c>
    </row>
    <row r="1224" spans="1:3" x14ac:dyDescent="0.35">
      <c r="A1224">
        <v>1223</v>
      </c>
      <c r="B1224" t="s">
        <v>2159</v>
      </c>
      <c r="C1224" t="s">
        <v>2160</v>
      </c>
    </row>
    <row r="1225" spans="1:3" x14ac:dyDescent="0.35">
      <c r="A1225">
        <v>1224</v>
      </c>
      <c r="B1225" t="s">
        <v>2161</v>
      </c>
      <c r="C1225" t="s">
        <v>2162</v>
      </c>
    </row>
    <row r="1226" spans="1:3" x14ac:dyDescent="0.35">
      <c r="A1226">
        <v>1225</v>
      </c>
      <c r="B1226" t="s">
        <v>2163</v>
      </c>
      <c r="C1226" t="s">
        <v>2164</v>
      </c>
    </row>
    <row r="1227" spans="1:3" x14ac:dyDescent="0.35">
      <c r="A1227">
        <v>1226</v>
      </c>
      <c r="B1227" t="s">
        <v>2165</v>
      </c>
      <c r="C1227" t="s">
        <v>2166</v>
      </c>
    </row>
    <row r="1228" spans="1:3" x14ac:dyDescent="0.35">
      <c r="A1228">
        <v>1227</v>
      </c>
      <c r="B1228" t="s">
        <v>2167</v>
      </c>
      <c r="C1228" t="s">
        <v>2168</v>
      </c>
    </row>
    <row r="1229" spans="1:3" x14ac:dyDescent="0.35">
      <c r="A1229">
        <v>1228</v>
      </c>
      <c r="B1229" t="s">
        <v>2169</v>
      </c>
      <c r="C1229" t="s">
        <v>2170</v>
      </c>
    </row>
    <row r="1230" spans="1:3" x14ac:dyDescent="0.35">
      <c r="A1230">
        <v>1229</v>
      </c>
      <c r="B1230" t="s">
        <v>2171</v>
      </c>
      <c r="C1230" t="s">
        <v>2172</v>
      </c>
    </row>
    <row r="1231" spans="1:3" x14ac:dyDescent="0.35">
      <c r="A1231">
        <v>1230</v>
      </c>
      <c r="B1231" t="s">
        <v>2173</v>
      </c>
      <c r="C1231" t="s">
        <v>2174</v>
      </c>
    </row>
    <row r="1232" spans="1:3" x14ac:dyDescent="0.35">
      <c r="A1232">
        <v>1231</v>
      </c>
      <c r="B1232" t="s">
        <v>2175</v>
      </c>
      <c r="C1232" t="e">
        <v>#N/A</v>
      </c>
    </row>
    <row r="1233" spans="1:3" x14ac:dyDescent="0.35">
      <c r="A1233">
        <v>1232</v>
      </c>
      <c r="B1233" t="s">
        <v>2176</v>
      </c>
      <c r="C1233" t="e">
        <v>#N/A</v>
      </c>
    </row>
    <row r="1234" spans="1:3" x14ac:dyDescent="0.35">
      <c r="A1234">
        <v>1233</v>
      </c>
      <c r="B1234" t="s">
        <v>2177</v>
      </c>
      <c r="C1234" t="e">
        <v>#N/A</v>
      </c>
    </row>
    <row r="1235" spans="1:3" x14ac:dyDescent="0.35">
      <c r="A1235">
        <v>1234</v>
      </c>
      <c r="B1235" t="s">
        <v>2178</v>
      </c>
      <c r="C1235" t="e">
        <v>#N/A</v>
      </c>
    </row>
    <row r="1236" spans="1:3" x14ac:dyDescent="0.35">
      <c r="A1236">
        <v>1235</v>
      </c>
      <c r="B1236" t="s">
        <v>2179</v>
      </c>
      <c r="C1236" t="e">
        <v>#N/A</v>
      </c>
    </row>
    <row r="1237" spans="1:3" x14ac:dyDescent="0.35">
      <c r="A1237">
        <v>1236</v>
      </c>
      <c r="B1237" t="s">
        <v>2180</v>
      </c>
      <c r="C1237" t="e">
        <v>#N/A</v>
      </c>
    </row>
    <row r="1238" spans="1:3" x14ac:dyDescent="0.35">
      <c r="A1238">
        <v>1237</v>
      </c>
      <c r="B1238" t="s">
        <v>2181</v>
      </c>
      <c r="C1238" t="e">
        <v>#N/A</v>
      </c>
    </row>
    <row r="1239" spans="1:3" x14ac:dyDescent="0.35">
      <c r="A1239">
        <v>1238</v>
      </c>
      <c r="B1239" t="s">
        <v>2182</v>
      </c>
      <c r="C1239" t="e">
        <v>#N/A</v>
      </c>
    </row>
  </sheetData>
  <autoFilter ref="A1:C1239" xr:uid="{62964BFE-2777-4E05-AC7F-46ACAD85B962}"/>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173F165F32CC94696FCA374590156D5" ma:contentTypeVersion="16" ma:contentTypeDescription="Crée un document." ma:contentTypeScope="" ma:versionID="58f145167c2c00d53ee51de3e8a62081">
  <xsd:schema xmlns:xsd="http://www.w3.org/2001/XMLSchema" xmlns:xs="http://www.w3.org/2001/XMLSchema" xmlns:p="http://schemas.microsoft.com/office/2006/metadata/properties" xmlns:ns2="f7182475-0223-4c18-9d1e-85c2871bd879" xmlns:ns3="7cf032eb-13ef-43f9-8b6c-22c602005c07" targetNamespace="http://schemas.microsoft.com/office/2006/metadata/properties" ma:root="true" ma:fieldsID="888336e97189ac95d5a72ec00334df62" ns2:_="" ns3:_="">
    <xsd:import namespace="f7182475-0223-4c18-9d1e-85c2871bd879"/>
    <xsd:import namespace="7cf032eb-13ef-43f9-8b6c-22c602005c0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182475-0223-4c18-9d1e-85c2871bd8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f032eb-13ef-43f9-8b6c-22c602005c07"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14" nillable="true" ma:displayName="Taxonomy Catch All Column" ma:hidden="true" ma:list="{d96c2d35-39e6-44de-9dee-c83d3295b68f}" ma:internalName="TaxCatchAll" ma:showField="CatchAllData" ma:web="7cf032eb-13ef-43f9-8b6c-22c602005c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9C7638-7C49-4122-8AFE-10DB484FEBBC}">
  <ds:schemaRefs>
    <ds:schemaRef ds:uri="http://schemas.microsoft.com/sharepoint/v3/contenttype/forms"/>
  </ds:schemaRefs>
</ds:datastoreItem>
</file>

<file path=customXml/itemProps2.xml><?xml version="1.0" encoding="utf-8"?>
<ds:datastoreItem xmlns:ds="http://schemas.openxmlformats.org/officeDocument/2006/customXml" ds:itemID="{0183DB40-5393-48E9-8A3A-52D6188D6D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182475-0223-4c18-9d1e-85c2871bd879"/>
    <ds:schemaRef ds:uri="7cf032eb-13ef-43f9-8b6c-22c602005c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31</vt:i4>
      </vt:variant>
      <vt:variant>
        <vt:lpstr>Plages nommées</vt:lpstr>
      </vt:variant>
      <vt:variant>
        <vt:i4>7</vt:i4>
      </vt:variant>
    </vt:vector>
  </HeadingPairs>
  <TitlesOfParts>
    <vt:vector size="38" baseType="lpstr">
      <vt:lpstr>BNA_nov22</vt:lpstr>
      <vt:lpstr>BNA_dec22</vt:lpstr>
      <vt:lpstr>BNA_jan23</vt:lpstr>
      <vt:lpstr>BNA_fev23</vt:lpstr>
      <vt:lpstr>BNA_mar23</vt:lpstr>
      <vt:lpstr>BNA_avr23</vt:lpstr>
      <vt:lpstr>BNA_mai23</vt:lpstr>
      <vt:lpstr>BNA_juin23</vt:lpstr>
      <vt:lpstr>Feuil2</vt:lpstr>
      <vt:lpstr>BNA_juil23</vt:lpstr>
      <vt:lpstr>BNA_aout23</vt:lpstr>
      <vt:lpstr>BNA_sept23</vt:lpstr>
      <vt:lpstr>BNA_oct23</vt:lpstr>
      <vt:lpstr>Données_nettoyées</vt:lpstr>
      <vt:lpstr>aggregate</vt:lpstr>
      <vt:lpstr>data</vt:lpstr>
      <vt:lpstr>BA_nov23</vt:lpstr>
      <vt:lpstr>BA_INDD</vt:lpstr>
      <vt:lpstr>BA_Appro&amp;Dispo</vt:lpstr>
      <vt:lpstr>BNA_nov23</vt:lpstr>
      <vt:lpstr>BNA_Historique_prix</vt:lpstr>
      <vt:lpstr>BNA_Variations_prix</vt:lpstr>
      <vt:lpstr>BNA_Panier_marché</vt:lpstr>
      <vt:lpstr>BNA_pré_INDD</vt:lpstr>
      <vt:lpstr>BNA_INDD</vt:lpstr>
      <vt:lpstr>Appro&amp;Dispo</vt:lpstr>
      <vt:lpstr>Informations additionnelles</vt:lpstr>
      <vt:lpstr>Excel calc SFM</vt:lpstr>
      <vt:lpstr>Indicateurs SFM</vt:lpstr>
      <vt:lpstr>Calc. SFM_Novembre2023</vt:lpstr>
      <vt:lpstr>SFM_INDD</vt:lpstr>
      <vt:lpstr>BA_INDD!_FilterDatabase</vt:lpstr>
      <vt:lpstr>BNA_INDD!_FilterDatabase</vt:lpstr>
      <vt:lpstr>'BA_Appro&amp;Dispo'!Zone_d_impression</vt:lpstr>
      <vt:lpstr>BA_INDD!Zone_d_impression</vt:lpstr>
      <vt:lpstr>BA_nov23!Zone_d_impression</vt:lpstr>
      <vt:lpstr>'Excel calc SFM'!Zone_d_impression</vt:lpstr>
      <vt:lpstr>'Informations additionnelles'!Zone_d_impression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mael.kander</dc:creator>
  <cp:keywords/>
  <dc:description/>
  <cp:lastModifiedBy>Somaila ZONGO</cp:lastModifiedBy>
  <cp:revision/>
  <dcterms:created xsi:type="dcterms:W3CDTF">2023-08-10T08:30:56Z</dcterms:created>
  <dcterms:modified xsi:type="dcterms:W3CDTF">2023-12-12T12:28:45Z</dcterms:modified>
  <cp:category/>
  <cp:contentStatus/>
</cp:coreProperties>
</file>